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chartsheets/sheet2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202300"/>
  <mc:AlternateContent xmlns:mc="http://schemas.openxmlformats.org/markup-compatibility/2006">
    <mc:Choice Requires="x15">
      <x15ac:absPath xmlns:x15ac="http://schemas.microsoft.com/office/spreadsheetml/2010/11/ac" url="F:\Data Backup from Previous Computer\C Drive backup\Andrew 2024\Website\Q2 2024\"/>
    </mc:Choice>
  </mc:AlternateContent>
  <xr:revisionPtr revIDLastSave="0" documentId="8_{ACBB3E7E-E589-4C02-84AD-61BE036D72A9}" xr6:coauthVersionLast="47" xr6:coauthVersionMax="47" xr10:uidLastSave="{00000000-0000-0000-0000-000000000000}"/>
  <bookViews>
    <workbookView xWindow="-120" yWindow="-120" windowWidth="21840" windowHeight="13020" xr2:uid="{09287402-0C87-42B8-8D11-FDA78F3B563D}"/>
  </bookViews>
  <sheets>
    <sheet name="Chart" sheetId="15" r:id="rId1"/>
    <sheet name="CAPE calculation (2)" sheetId="12" r:id="rId2"/>
    <sheet name="Chart using geo cape" sheetId="10" r:id="rId3"/>
    <sheet name="q calc" sheetId="1" r:id="rId4"/>
    <sheet name="b103" sheetId="2" r:id="rId5"/>
    <sheet name="CAPE calculation" sheetId="3" r:id="rId6"/>
    <sheet name="Shiller Data " sheetId="8" r:id="rId7"/>
    <sheet name="Q &amp; CAPE for Chart " sheetId="5" r:id="rId8"/>
    <sheet name="Sheet2" sheetId="13" r:id="rId9"/>
    <sheet name="Sheet3" sheetId="14" r:id="rId10"/>
  </sheets>
  <externalReferences>
    <externalReference r:id="rId11"/>
    <externalReference r:id="rId12"/>
    <externalReference r:id="rId13"/>
  </externalReferences>
  <definedNames>
    <definedName name="_xlnm._FilterDatabase" localSheetId="3" hidden="1">'q calc'!$I$7:$O$502</definedName>
    <definedName name="_Regression_Int">1</definedName>
    <definedName name="CIQWBGuid" hidden="1">"d5c96f1c-0b8a-4f1d-9499-e87469d8b72c"</definedName>
    <definedName name="IQ_ADDIN" hidden="1">"AUTO"</definedName>
    <definedName name="IQ_CH">110000</definedName>
    <definedName name="IQ_CONV_RATE" hidden="1">"c2192"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43637.646724537</definedName>
    <definedName name="IQ_NTM">6000</definedName>
    <definedName name="IQ_OG_TOTAL_OIL_PRODUCTON" hidden="1">"c2059"</definedName>
    <definedName name="IQ_QTD" hidden="1">750000</definedName>
    <definedName name="IQ_SHAREOUTSTANDING" hidden="1">"c1347"</definedName>
    <definedName name="IQ_TODAY" hidden="1">0</definedName>
    <definedName name="IQ_WEEK">50000</definedName>
    <definedName name="IQ_YTD">3000</definedName>
    <definedName name="IQ_YTDMONTH" hidden="1">130000</definedName>
    <definedName name="_xlnm.Print_Area" localSheetId="5">#REF!</definedName>
    <definedName name="_xlnm.Print_Area" localSheetId="1">#REF!</definedName>
    <definedName name="_xlnm.Print_Area" localSheetId="6">'Shiller Data '!$A$1546:$M$1557</definedName>
    <definedName name="_xlnm.Print_Area">#REF!</definedName>
    <definedName name="Print_Area_MI" localSheetId="5">#REF!</definedName>
    <definedName name="Print_Area_MI" localSheetId="1">#REF!</definedName>
    <definedName name="Print_Area_MI">'Shiller Data '!$A$1546:$M$1557</definedName>
    <definedName name="SPWS_WBID">"D59E1A16-371E-4D0F-A93D-481B765CD67C"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511" i="5" l="1"/>
  <c r="M6" i="5"/>
  <c r="N6" i="5"/>
  <c r="O6" i="5"/>
  <c r="P6" i="5"/>
  <c r="M7" i="5"/>
  <c r="N7" i="5"/>
  <c r="O7" i="5"/>
  <c r="P7" i="5"/>
  <c r="M8" i="5"/>
  <c r="N8" i="5"/>
  <c r="O8" i="5"/>
  <c r="P8" i="5"/>
  <c r="M9" i="5"/>
  <c r="N9" i="5"/>
  <c r="O9" i="5"/>
  <c r="P9" i="5"/>
  <c r="M10" i="5"/>
  <c r="N10" i="5"/>
  <c r="O10" i="5"/>
  <c r="P10" i="5"/>
  <c r="M11" i="5"/>
  <c r="N11" i="5"/>
  <c r="O11" i="5"/>
  <c r="P11" i="5"/>
  <c r="M12" i="5"/>
  <c r="N12" i="5"/>
  <c r="O12" i="5"/>
  <c r="P12" i="5"/>
  <c r="M13" i="5"/>
  <c r="N13" i="5"/>
  <c r="O13" i="5"/>
  <c r="P13" i="5"/>
  <c r="M14" i="5"/>
  <c r="N14" i="5"/>
  <c r="O14" i="5"/>
  <c r="P14" i="5"/>
  <c r="M15" i="5"/>
  <c r="N15" i="5"/>
  <c r="O15" i="5"/>
  <c r="P15" i="5"/>
  <c r="M16" i="5"/>
  <c r="N16" i="5"/>
  <c r="O16" i="5"/>
  <c r="P16" i="5"/>
  <c r="M17" i="5"/>
  <c r="N17" i="5"/>
  <c r="O17" i="5"/>
  <c r="P17" i="5"/>
  <c r="M18" i="5"/>
  <c r="N18" i="5"/>
  <c r="O18" i="5"/>
  <c r="P18" i="5"/>
  <c r="M19" i="5"/>
  <c r="N19" i="5"/>
  <c r="O19" i="5"/>
  <c r="P19" i="5"/>
  <c r="M20" i="5"/>
  <c r="N20" i="5"/>
  <c r="O20" i="5"/>
  <c r="P20" i="5"/>
  <c r="M21" i="5"/>
  <c r="N21" i="5"/>
  <c r="O21" i="5"/>
  <c r="P21" i="5"/>
  <c r="M22" i="5"/>
  <c r="N22" i="5"/>
  <c r="O22" i="5"/>
  <c r="P22" i="5"/>
  <c r="M23" i="5"/>
  <c r="N23" i="5"/>
  <c r="O23" i="5"/>
  <c r="P23" i="5"/>
  <c r="M24" i="5"/>
  <c r="N24" i="5"/>
  <c r="O24" i="5"/>
  <c r="P24" i="5"/>
  <c r="M25" i="5"/>
  <c r="N25" i="5"/>
  <c r="O25" i="5"/>
  <c r="P25" i="5"/>
  <c r="M26" i="5"/>
  <c r="N26" i="5"/>
  <c r="O26" i="5"/>
  <c r="P26" i="5"/>
  <c r="M27" i="5"/>
  <c r="N27" i="5"/>
  <c r="O27" i="5"/>
  <c r="P27" i="5"/>
  <c r="M28" i="5"/>
  <c r="N28" i="5"/>
  <c r="O28" i="5"/>
  <c r="P28" i="5"/>
  <c r="M29" i="5"/>
  <c r="N29" i="5"/>
  <c r="O29" i="5"/>
  <c r="P29" i="5"/>
  <c r="M30" i="5"/>
  <c r="N30" i="5"/>
  <c r="O30" i="5"/>
  <c r="P30" i="5"/>
  <c r="M31" i="5"/>
  <c r="N31" i="5"/>
  <c r="O31" i="5"/>
  <c r="P31" i="5"/>
  <c r="M32" i="5"/>
  <c r="N32" i="5"/>
  <c r="O32" i="5"/>
  <c r="P32" i="5"/>
  <c r="M33" i="5"/>
  <c r="N33" i="5"/>
  <c r="O33" i="5"/>
  <c r="P33" i="5"/>
  <c r="M34" i="5"/>
  <c r="N34" i="5"/>
  <c r="O34" i="5"/>
  <c r="P34" i="5"/>
  <c r="M35" i="5"/>
  <c r="N35" i="5"/>
  <c r="O35" i="5"/>
  <c r="P35" i="5"/>
  <c r="M36" i="5"/>
  <c r="N36" i="5"/>
  <c r="O36" i="5"/>
  <c r="P36" i="5"/>
  <c r="M37" i="5"/>
  <c r="N37" i="5"/>
  <c r="O37" i="5"/>
  <c r="P37" i="5"/>
  <c r="M38" i="5"/>
  <c r="N38" i="5"/>
  <c r="O38" i="5"/>
  <c r="P38" i="5"/>
  <c r="M39" i="5"/>
  <c r="N39" i="5"/>
  <c r="O39" i="5"/>
  <c r="P39" i="5"/>
  <c r="M40" i="5"/>
  <c r="N40" i="5"/>
  <c r="O40" i="5"/>
  <c r="P40" i="5"/>
  <c r="M41" i="5"/>
  <c r="N41" i="5"/>
  <c r="O41" i="5"/>
  <c r="P41" i="5"/>
  <c r="M42" i="5"/>
  <c r="N42" i="5"/>
  <c r="O42" i="5"/>
  <c r="P42" i="5"/>
  <c r="M43" i="5"/>
  <c r="N43" i="5"/>
  <c r="O43" i="5"/>
  <c r="P43" i="5"/>
  <c r="M44" i="5"/>
  <c r="N44" i="5"/>
  <c r="O44" i="5"/>
  <c r="P44" i="5"/>
  <c r="M45" i="5"/>
  <c r="N45" i="5"/>
  <c r="O45" i="5"/>
  <c r="P45" i="5"/>
  <c r="M46" i="5"/>
  <c r="N46" i="5"/>
  <c r="O46" i="5"/>
  <c r="P46" i="5"/>
  <c r="M47" i="5"/>
  <c r="N47" i="5"/>
  <c r="O47" i="5"/>
  <c r="P47" i="5"/>
  <c r="M48" i="5"/>
  <c r="N48" i="5"/>
  <c r="O48" i="5"/>
  <c r="P48" i="5"/>
  <c r="M49" i="5"/>
  <c r="N49" i="5"/>
  <c r="O49" i="5"/>
  <c r="P49" i="5"/>
  <c r="M50" i="5"/>
  <c r="N50" i="5"/>
  <c r="O50" i="5"/>
  <c r="P50" i="5"/>
  <c r="M51" i="5"/>
  <c r="N51" i="5"/>
  <c r="O51" i="5"/>
  <c r="P51" i="5"/>
  <c r="M52" i="5"/>
  <c r="N52" i="5"/>
  <c r="O52" i="5"/>
  <c r="P52" i="5"/>
  <c r="M53" i="5"/>
  <c r="N53" i="5"/>
  <c r="O53" i="5"/>
  <c r="P53" i="5"/>
  <c r="M54" i="5"/>
  <c r="N54" i="5"/>
  <c r="O54" i="5"/>
  <c r="P54" i="5"/>
  <c r="M55" i="5"/>
  <c r="N55" i="5"/>
  <c r="O55" i="5"/>
  <c r="P55" i="5"/>
  <c r="M56" i="5"/>
  <c r="N56" i="5"/>
  <c r="O56" i="5"/>
  <c r="P56" i="5"/>
  <c r="M57" i="5"/>
  <c r="N57" i="5"/>
  <c r="O57" i="5"/>
  <c r="P57" i="5"/>
  <c r="M58" i="5"/>
  <c r="N58" i="5"/>
  <c r="O58" i="5"/>
  <c r="P58" i="5"/>
  <c r="M59" i="5"/>
  <c r="N59" i="5"/>
  <c r="O59" i="5"/>
  <c r="P59" i="5"/>
  <c r="M60" i="5"/>
  <c r="N60" i="5"/>
  <c r="O60" i="5"/>
  <c r="P60" i="5"/>
  <c r="M61" i="5"/>
  <c r="N61" i="5"/>
  <c r="O61" i="5"/>
  <c r="P61" i="5"/>
  <c r="M62" i="5"/>
  <c r="N62" i="5"/>
  <c r="O62" i="5"/>
  <c r="P62" i="5"/>
  <c r="M63" i="5"/>
  <c r="N63" i="5"/>
  <c r="O63" i="5"/>
  <c r="P63" i="5"/>
  <c r="M64" i="5"/>
  <c r="N64" i="5"/>
  <c r="O64" i="5"/>
  <c r="P64" i="5"/>
  <c r="M65" i="5"/>
  <c r="N65" i="5"/>
  <c r="O65" i="5"/>
  <c r="P65" i="5"/>
  <c r="M66" i="5"/>
  <c r="N66" i="5"/>
  <c r="O66" i="5"/>
  <c r="P66" i="5"/>
  <c r="M67" i="5"/>
  <c r="N67" i="5"/>
  <c r="O67" i="5"/>
  <c r="P67" i="5"/>
  <c r="M68" i="5"/>
  <c r="N68" i="5"/>
  <c r="O68" i="5"/>
  <c r="P68" i="5"/>
  <c r="M69" i="5"/>
  <c r="N69" i="5"/>
  <c r="O69" i="5"/>
  <c r="P69" i="5"/>
  <c r="M70" i="5"/>
  <c r="N70" i="5"/>
  <c r="O70" i="5"/>
  <c r="P70" i="5"/>
  <c r="M71" i="5"/>
  <c r="N71" i="5"/>
  <c r="O71" i="5"/>
  <c r="P71" i="5"/>
  <c r="M72" i="5"/>
  <c r="N72" i="5"/>
  <c r="O72" i="5"/>
  <c r="P72" i="5"/>
  <c r="M73" i="5"/>
  <c r="N73" i="5"/>
  <c r="O73" i="5"/>
  <c r="P73" i="5"/>
  <c r="M74" i="5"/>
  <c r="N74" i="5"/>
  <c r="O74" i="5"/>
  <c r="P74" i="5"/>
  <c r="M75" i="5"/>
  <c r="N75" i="5"/>
  <c r="O75" i="5"/>
  <c r="P75" i="5"/>
  <c r="M76" i="5"/>
  <c r="N76" i="5"/>
  <c r="O76" i="5"/>
  <c r="P76" i="5"/>
  <c r="M77" i="5"/>
  <c r="N77" i="5"/>
  <c r="O77" i="5"/>
  <c r="P77" i="5"/>
  <c r="M78" i="5"/>
  <c r="N78" i="5"/>
  <c r="O78" i="5"/>
  <c r="P78" i="5"/>
  <c r="M79" i="5"/>
  <c r="N79" i="5"/>
  <c r="O79" i="5"/>
  <c r="P79" i="5"/>
  <c r="M80" i="5"/>
  <c r="N80" i="5"/>
  <c r="O80" i="5"/>
  <c r="P80" i="5"/>
  <c r="M81" i="5"/>
  <c r="N81" i="5"/>
  <c r="O81" i="5"/>
  <c r="P81" i="5"/>
  <c r="M82" i="5"/>
  <c r="N82" i="5"/>
  <c r="O82" i="5"/>
  <c r="P82" i="5"/>
  <c r="M83" i="5"/>
  <c r="N83" i="5"/>
  <c r="O83" i="5"/>
  <c r="P83" i="5"/>
  <c r="M84" i="5"/>
  <c r="N84" i="5"/>
  <c r="O84" i="5"/>
  <c r="P84" i="5"/>
  <c r="M85" i="5"/>
  <c r="N85" i="5"/>
  <c r="O85" i="5"/>
  <c r="P85" i="5"/>
  <c r="M86" i="5"/>
  <c r="N86" i="5"/>
  <c r="O86" i="5"/>
  <c r="P86" i="5"/>
  <c r="M87" i="5"/>
  <c r="N87" i="5"/>
  <c r="O87" i="5"/>
  <c r="P87" i="5"/>
  <c r="M88" i="5"/>
  <c r="N88" i="5"/>
  <c r="O88" i="5"/>
  <c r="P88" i="5"/>
  <c r="M89" i="5"/>
  <c r="N89" i="5"/>
  <c r="O89" i="5"/>
  <c r="P89" i="5"/>
  <c r="M90" i="5"/>
  <c r="N90" i="5"/>
  <c r="O90" i="5"/>
  <c r="P90" i="5"/>
  <c r="M91" i="5"/>
  <c r="N91" i="5"/>
  <c r="O91" i="5"/>
  <c r="P91" i="5"/>
  <c r="M92" i="5"/>
  <c r="N92" i="5"/>
  <c r="O92" i="5"/>
  <c r="P92" i="5"/>
  <c r="M93" i="5"/>
  <c r="N93" i="5"/>
  <c r="O93" i="5"/>
  <c r="P93" i="5"/>
  <c r="M94" i="5"/>
  <c r="N94" i="5"/>
  <c r="O94" i="5"/>
  <c r="P94" i="5"/>
  <c r="M95" i="5"/>
  <c r="N95" i="5"/>
  <c r="O95" i="5"/>
  <c r="P95" i="5"/>
  <c r="M96" i="5"/>
  <c r="N96" i="5"/>
  <c r="O96" i="5"/>
  <c r="P96" i="5"/>
  <c r="M97" i="5"/>
  <c r="N97" i="5"/>
  <c r="O97" i="5"/>
  <c r="P97" i="5"/>
  <c r="M98" i="5"/>
  <c r="N98" i="5"/>
  <c r="O98" i="5"/>
  <c r="P98" i="5"/>
  <c r="M99" i="5"/>
  <c r="N99" i="5"/>
  <c r="O99" i="5"/>
  <c r="P99" i="5"/>
  <c r="M100" i="5"/>
  <c r="N100" i="5"/>
  <c r="O100" i="5"/>
  <c r="P100" i="5"/>
  <c r="M101" i="5"/>
  <c r="N101" i="5"/>
  <c r="O101" i="5"/>
  <c r="P101" i="5"/>
  <c r="M102" i="5"/>
  <c r="N102" i="5"/>
  <c r="O102" i="5"/>
  <c r="P102" i="5"/>
  <c r="M103" i="5"/>
  <c r="N103" i="5"/>
  <c r="O103" i="5"/>
  <c r="P103" i="5"/>
  <c r="M104" i="5"/>
  <c r="N104" i="5"/>
  <c r="O104" i="5"/>
  <c r="P104" i="5"/>
  <c r="M105" i="5"/>
  <c r="N105" i="5"/>
  <c r="O105" i="5"/>
  <c r="P105" i="5"/>
  <c r="M106" i="5"/>
  <c r="N106" i="5"/>
  <c r="O106" i="5"/>
  <c r="P106" i="5"/>
  <c r="M107" i="5"/>
  <c r="N107" i="5"/>
  <c r="O107" i="5"/>
  <c r="P107" i="5"/>
  <c r="M108" i="5"/>
  <c r="N108" i="5"/>
  <c r="O108" i="5"/>
  <c r="P108" i="5"/>
  <c r="M109" i="5"/>
  <c r="N109" i="5"/>
  <c r="O109" i="5"/>
  <c r="P109" i="5"/>
  <c r="M110" i="5"/>
  <c r="N110" i="5"/>
  <c r="O110" i="5"/>
  <c r="P110" i="5"/>
  <c r="M111" i="5"/>
  <c r="N111" i="5"/>
  <c r="O111" i="5"/>
  <c r="P111" i="5"/>
  <c r="M112" i="5"/>
  <c r="N112" i="5"/>
  <c r="O112" i="5"/>
  <c r="P112" i="5"/>
  <c r="M113" i="5"/>
  <c r="N113" i="5"/>
  <c r="O113" i="5"/>
  <c r="P113" i="5"/>
  <c r="M114" i="5"/>
  <c r="N114" i="5"/>
  <c r="O114" i="5"/>
  <c r="P114" i="5"/>
  <c r="M115" i="5"/>
  <c r="N115" i="5"/>
  <c r="O115" i="5"/>
  <c r="P115" i="5"/>
  <c r="M116" i="5"/>
  <c r="N116" i="5"/>
  <c r="O116" i="5"/>
  <c r="P116" i="5"/>
  <c r="M117" i="5"/>
  <c r="N117" i="5"/>
  <c r="O117" i="5"/>
  <c r="P117" i="5"/>
  <c r="M118" i="5"/>
  <c r="N118" i="5"/>
  <c r="O118" i="5"/>
  <c r="P118" i="5"/>
  <c r="M119" i="5"/>
  <c r="N119" i="5"/>
  <c r="O119" i="5"/>
  <c r="P119" i="5"/>
  <c r="M120" i="5"/>
  <c r="N120" i="5"/>
  <c r="O120" i="5"/>
  <c r="P120" i="5"/>
  <c r="M121" i="5"/>
  <c r="N121" i="5"/>
  <c r="O121" i="5"/>
  <c r="P121" i="5"/>
  <c r="M122" i="5"/>
  <c r="N122" i="5"/>
  <c r="O122" i="5"/>
  <c r="P122" i="5"/>
  <c r="M123" i="5"/>
  <c r="N123" i="5"/>
  <c r="O123" i="5"/>
  <c r="P123" i="5"/>
  <c r="M124" i="5"/>
  <c r="N124" i="5"/>
  <c r="O124" i="5"/>
  <c r="P124" i="5"/>
  <c r="M125" i="5"/>
  <c r="N125" i="5"/>
  <c r="O125" i="5"/>
  <c r="P125" i="5"/>
  <c r="M126" i="5"/>
  <c r="N126" i="5"/>
  <c r="O126" i="5"/>
  <c r="P126" i="5"/>
  <c r="M127" i="5"/>
  <c r="N127" i="5"/>
  <c r="O127" i="5"/>
  <c r="P127" i="5"/>
  <c r="M128" i="5"/>
  <c r="N128" i="5"/>
  <c r="O128" i="5"/>
  <c r="P128" i="5"/>
  <c r="M129" i="5"/>
  <c r="N129" i="5"/>
  <c r="O129" i="5"/>
  <c r="P129" i="5"/>
  <c r="M130" i="5"/>
  <c r="N130" i="5"/>
  <c r="O130" i="5"/>
  <c r="P130" i="5"/>
  <c r="M131" i="5"/>
  <c r="N131" i="5"/>
  <c r="O131" i="5"/>
  <c r="P131" i="5"/>
  <c r="M132" i="5"/>
  <c r="N132" i="5"/>
  <c r="O132" i="5"/>
  <c r="P132" i="5"/>
  <c r="M133" i="5"/>
  <c r="N133" i="5"/>
  <c r="O133" i="5"/>
  <c r="P133" i="5"/>
  <c r="M134" i="5"/>
  <c r="N134" i="5"/>
  <c r="O134" i="5"/>
  <c r="P134" i="5"/>
  <c r="M135" i="5"/>
  <c r="N135" i="5"/>
  <c r="O135" i="5"/>
  <c r="P135" i="5"/>
  <c r="M136" i="5"/>
  <c r="N136" i="5"/>
  <c r="O136" i="5"/>
  <c r="P136" i="5"/>
  <c r="M137" i="5"/>
  <c r="N137" i="5"/>
  <c r="O137" i="5"/>
  <c r="P137" i="5"/>
  <c r="M138" i="5"/>
  <c r="N138" i="5"/>
  <c r="O138" i="5"/>
  <c r="P138" i="5"/>
  <c r="M139" i="5"/>
  <c r="N139" i="5"/>
  <c r="O139" i="5"/>
  <c r="P139" i="5"/>
  <c r="M140" i="5"/>
  <c r="N140" i="5"/>
  <c r="O140" i="5"/>
  <c r="P140" i="5"/>
  <c r="M141" i="5"/>
  <c r="N141" i="5"/>
  <c r="O141" i="5"/>
  <c r="P141" i="5"/>
  <c r="M142" i="5"/>
  <c r="N142" i="5"/>
  <c r="O142" i="5"/>
  <c r="P142" i="5"/>
  <c r="M143" i="5"/>
  <c r="N143" i="5"/>
  <c r="O143" i="5"/>
  <c r="P143" i="5"/>
  <c r="M144" i="5"/>
  <c r="N144" i="5"/>
  <c r="O144" i="5"/>
  <c r="P144" i="5"/>
  <c r="M145" i="5"/>
  <c r="N145" i="5"/>
  <c r="O145" i="5"/>
  <c r="P145" i="5"/>
  <c r="M146" i="5"/>
  <c r="N146" i="5"/>
  <c r="O146" i="5"/>
  <c r="P146" i="5"/>
  <c r="M147" i="5"/>
  <c r="N147" i="5"/>
  <c r="O147" i="5"/>
  <c r="P147" i="5"/>
  <c r="M148" i="5"/>
  <c r="N148" i="5"/>
  <c r="O148" i="5"/>
  <c r="P148" i="5"/>
  <c r="M149" i="5"/>
  <c r="N149" i="5"/>
  <c r="O149" i="5"/>
  <c r="P149" i="5"/>
  <c r="M150" i="5"/>
  <c r="N150" i="5"/>
  <c r="O150" i="5"/>
  <c r="P150" i="5"/>
  <c r="M151" i="5"/>
  <c r="N151" i="5"/>
  <c r="O151" i="5"/>
  <c r="P151" i="5"/>
  <c r="M152" i="5"/>
  <c r="N152" i="5"/>
  <c r="O152" i="5"/>
  <c r="P152" i="5"/>
  <c r="M153" i="5"/>
  <c r="N153" i="5"/>
  <c r="O153" i="5"/>
  <c r="P153" i="5"/>
  <c r="M154" i="5"/>
  <c r="N154" i="5"/>
  <c r="O154" i="5"/>
  <c r="P154" i="5"/>
  <c r="M155" i="5"/>
  <c r="N155" i="5"/>
  <c r="O155" i="5"/>
  <c r="P155" i="5"/>
  <c r="M156" i="5"/>
  <c r="N156" i="5"/>
  <c r="O156" i="5"/>
  <c r="P156" i="5"/>
  <c r="M157" i="5"/>
  <c r="N157" i="5"/>
  <c r="O157" i="5"/>
  <c r="P157" i="5"/>
  <c r="M158" i="5"/>
  <c r="N158" i="5"/>
  <c r="O158" i="5"/>
  <c r="P158" i="5"/>
  <c r="M159" i="5"/>
  <c r="N159" i="5"/>
  <c r="O159" i="5"/>
  <c r="P159" i="5"/>
  <c r="M160" i="5"/>
  <c r="N160" i="5"/>
  <c r="O160" i="5"/>
  <c r="P160" i="5"/>
  <c r="M161" i="5"/>
  <c r="N161" i="5"/>
  <c r="O161" i="5"/>
  <c r="P161" i="5"/>
  <c r="M162" i="5"/>
  <c r="N162" i="5"/>
  <c r="O162" i="5"/>
  <c r="P162" i="5"/>
  <c r="M163" i="5"/>
  <c r="N163" i="5"/>
  <c r="O163" i="5"/>
  <c r="P163" i="5"/>
  <c r="M164" i="5"/>
  <c r="N164" i="5"/>
  <c r="O164" i="5"/>
  <c r="P164" i="5"/>
  <c r="M165" i="5"/>
  <c r="N165" i="5"/>
  <c r="O165" i="5"/>
  <c r="P165" i="5"/>
  <c r="M166" i="5"/>
  <c r="N166" i="5"/>
  <c r="O166" i="5"/>
  <c r="P166" i="5"/>
  <c r="M167" i="5"/>
  <c r="N167" i="5"/>
  <c r="O167" i="5"/>
  <c r="P167" i="5"/>
  <c r="M168" i="5"/>
  <c r="N168" i="5"/>
  <c r="O168" i="5"/>
  <c r="P168" i="5"/>
  <c r="M169" i="5"/>
  <c r="N169" i="5"/>
  <c r="O169" i="5"/>
  <c r="P169" i="5"/>
  <c r="M170" i="5"/>
  <c r="N170" i="5"/>
  <c r="O170" i="5"/>
  <c r="P170" i="5"/>
  <c r="M171" i="5"/>
  <c r="N171" i="5"/>
  <c r="O171" i="5"/>
  <c r="P171" i="5"/>
  <c r="M172" i="5"/>
  <c r="N172" i="5"/>
  <c r="O172" i="5"/>
  <c r="P172" i="5"/>
  <c r="M173" i="5"/>
  <c r="N173" i="5"/>
  <c r="O173" i="5"/>
  <c r="P173" i="5"/>
  <c r="M174" i="5"/>
  <c r="N174" i="5"/>
  <c r="O174" i="5"/>
  <c r="P174" i="5"/>
  <c r="M175" i="5"/>
  <c r="N175" i="5"/>
  <c r="O175" i="5"/>
  <c r="P175" i="5"/>
  <c r="M176" i="5"/>
  <c r="N176" i="5"/>
  <c r="O176" i="5"/>
  <c r="P176" i="5"/>
  <c r="M177" i="5"/>
  <c r="N177" i="5"/>
  <c r="O177" i="5"/>
  <c r="P177" i="5"/>
  <c r="M178" i="5"/>
  <c r="N178" i="5"/>
  <c r="O178" i="5"/>
  <c r="P178" i="5"/>
  <c r="M179" i="5"/>
  <c r="N179" i="5"/>
  <c r="O179" i="5"/>
  <c r="P179" i="5"/>
  <c r="M180" i="5"/>
  <c r="N180" i="5"/>
  <c r="O180" i="5"/>
  <c r="P180" i="5"/>
  <c r="M181" i="5"/>
  <c r="N181" i="5"/>
  <c r="O181" i="5"/>
  <c r="P181" i="5"/>
  <c r="M182" i="5"/>
  <c r="N182" i="5"/>
  <c r="O182" i="5"/>
  <c r="P182" i="5"/>
  <c r="M183" i="5"/>
  <c r="N183" i="5"/>
  <c r="O183" i="5"/>
  <c r="P183" i="5"/>
  <c r="M184" i="5"/>
  <c r="N184" i="5"/>
  <c r="O184" i="5"/>
  <c r="P184" i="5"/>
  <c r="M185" i="5"/>
  <c r="N185" i="5"/>
  <c r="O185" i="5"/>
  <c r="P185" i="5"/>
  <c r="M186" i="5"/>
  <c r="N186" i="5"/>
  <c r="O186" i="5"/>
  <c r="P186" i="5"/>
  <c r="M187" i="5"/>
  <c r="N187" i="5"/>
  <c r="O187" i="5"/>
  <c r="P187" i="5"/>
  <c r="M188" i="5"/>
  <c r="N188" i="5"/>
  <c r="O188" i="5"/>
  <c r="P188" i="5"/>
  <c r="M189" i="5"/>
  <c r="N189" i="5"/>
  <c r="O189" i="5"/>
  <c r="P189" i="5"/>
  <c r="M190" i="5"/>
  <c r="N190" i="5"/>
  <c r="O190" i="5"/>
  <c r="P190" i="5"/>
  <c r="M191" i="5"/>
  <c r="N191" i="5"/>
  <c r="O191" i="5"/>
  <c r="P191" i="5"/>
  <c r="M192" i="5"/>
  <c r="N192" i="5"/>
  <c r="O192" i="5"/>
  <c r="P192" i="5"/>
  <c r="M193" i="5"/>
  <c r="N193" i="5"/>
  <c r="O193" i="5"/>
  <c r="P193" i="5"/>
  <c r="M194" i="5"/>
  <c r="N194" i="5"/>
  <c r="O194" i="5"/>
  <c r="P194" i="5"/>
  <c r="M195" i="5"/>
  <c r="N195" i="5"/>
  <c r="O195" i="5"/>
  <c r="P195" i="5"/>
  <c r="M196" i="5"/>
  <c r="N196" i="5"/>
  <c r="O196" i="5"/>
  <c r="P196" i="5"/>
  <c r="M197" i="5"/>
  <c r="N197" i="5"/>
  <c r="O197" i="5"/>
  <c r="P197" i="5"/>
  <c r="M198" i="5"/>
  <c r="N198" i="5"/>
  <c r="O198" i="5"/>
  <c r="P198" i="5"/>
  <c r="M199" i="5"/>
  <c r="N199" i="5"/>
  <c r="O199" i="5"/>
  <c r="P199" i="5"/>
  <c r="M200" i="5"/>
  <c r="N200" i="5"/>
  <c r="O200" i="5"/>
  <c r="P200" i="5"/>
  <c r="M201" i="5"/>
  <c r="N201" i="5"/>
  <c r="O201" i="5"/>
  <c r="P201" i="5"/>
  <c r="M202" i="5"/>
  <c r="N202" i="5"/>
  <c r="O202" i="5"/>
  <c r="P202" i="5"/>
  <c r="M203" i="5"/>
  <c r="N203" i="5"/>
  <c r="O203" i="5"/>
  <c r="P203" i="5"/>
  <c r="M204" i="5"/>
  <c r="N204" i="5"/>
  <c r="O204" i="5"/>
  <c r="P204" i="5"/>
  <c r="M205" i="5"/>
  <c r="N205" i="5"/>
  <c r="O205" i="5"/>
  <c r="P205" i="5"/>
  <c r="M206" i="5"/>
  <c r="N206" i="5"/>
  <c r="O206" i="5"/>
  <c r="P206" i="5"/>
  <c r="M207" i="5"/>
  <c r="N207" i="5"/>
  <c r="O207" i="5"/>
  <c r="P207" i="5"/>
  <c r="M208" i="5"/>
  <c r="N208" i="5"/>
  <c r="O208" i="5"/>
  <c r="P208" i="5"/>
  <c r="M209" i="5"/>
  <c r="N209" i="5"/>
  <c r="O209" i="5"/>
  <c r="P209" i="5"/>
  <c r="M210" i="5"/>
  <c r="N210" i="5"/>
  <c r="O210" i="5"/>
  <c r="P210" i="5"/>
  <c r="M211" i="5"/>
  <c r="N211" i="5"/>
  <c r="O211" i="5"/>
  <c r="P211" i="5"/>
  <c r="M212" i="5"/>
  <c r="N212" i="5"/>
  <c r="O212" i="5"/>
  <c r="P212" i="5"/>
  <c r="M213" i="5"/>
  <c r="N213" i="5"/>
  <c r="O213" i="5"/>
  <c r="P213" i="5"/>
  <c r="M214" i="5"/>
  <c r="N214" i="5"/>
  <c r="O214" i="5"/>
  <c r="P214" i="5"/>
  <c r="M215" i="5"/>
  <c r="N215" i="5"/>
  <c r="O215" i="5"/>
  <c r="P215" i="5"/>
  <c r="M216" i="5"/>
  <c r="N216" i="5"/>
  <c r="O216" i="5"/>
  <c r="P216" i="5"/>
  <c r="M217" i="5"/>
  <c r="N217" i="5"/>
  <c r="O217" i="5"/>
  <c r="P217" i="5"/>
  <c r="M218" i="5"/>
  <c r="N218" i="5"/>
  <c r="O218" i="5"/>
  <c r="P218" i="5"/>
  <c r="M219" i="5"/>
  <c r="N219" i="5"/>
  <c r="O219" i="5"/>
  <c r="P219" i="5"/>
  <c r="M220" i="5"/>
  <c r="N220" i="5"/>
  <c r="O220" i="5"/>
  <c r="P220" i="5"/>
  <c r="M221" i="5"/>
  <c r="N221" i="5"/>
  <c r="O221" i="5"/>
  <c r="P221" i="5"/>
  <c r="M222" i="5"/>
  <c r="N222" i="5"/>
  <c r="O222" i="5"/>
  <c r="P222" i="5"/>
  <c r="M223" i="5"/>
  <c r="N223" i="5"/>
  <c r="O223" i="5"/>
  <c r="P223" i="5"/>
  <c r="M224" i="5"/>
  <c r="N224" i="5"/>
  <c r="O224" i="5"/>
  <c r="P224" i="5"/>
  <c r="M225" i="5"/>
  <c r="N225" i="5"/>
  <c r="O225" i="5"/>
  <c r="P225" i="5"/>
  <c r="M226" i="5"/>
  <c r="N226" i="5"/>
  <c r="O226" i="5"/>
  <c r="P226" i="5"/>
  <c r="M227" i="5"/>
  <c r="N227" i="5"/>
  <c r="O227" i="5"/>
  <c r="P227" i="5"/>
  <c r="M228" i="5"/>
  <c r="N228" i="5"/>
  <c r="O228" i="5"/>
  <c r="P228" i="5"/>
  <c r="M229" i="5"/>
  <c r="N229" i="5"/>
  <c r="O229" i="5"/>
  <c r="P229" i="5"/>
  <c r="M230" i="5"/>
  <c r="N230" i="5"/>
  <c r="O230" i="5"/>
  <c r="P230" i="5"/>
  <c r="M231" i="5"/>
  <c r="N231" i="5"/>
  <c r="O231" i="5"/>
  <c r="P231" i="5"/>
  <c r="M232" i="5"/>
  <c r="N232" i="5"/>
  <c r="O232" i="5"/>
  <c r="P232" i="5"/>
  <c r="M233" i="5"/>
  <c r="N233" i="5"/>
  <c r="O233" i="5"/>
  <c r="P233" i="5"/>
  <c r="M234" i="5"/>
  <c r="N234" i="5"/>
  <c r="O234" i="5"/>
  <c r="P234" i="5"/>
  <c r="M235" i="5"/>
  <c r="N235" i="5"/>
  <c r="O235" i="5"/>
  <c r="P235" i="5"/>
  <c r="M236" i="5"/>
  <c r="N236" i="5"/>
  <c r="O236" i="5"/>
  <c r="P236" i="5"/>
  <c r="M237" i="5"/>
  <c r="N237" i="5"/>
  <c r="O237" i="5"/>
  <c r="P237" i="5"/>
  <c r="M238" i="5"/>
  <c r="N238" i="5"/>
  <c r="O238" i="5"/>
  <c r="P238" i="5"/>
  <c r="M239" i="5"/>
  <c r="N239" i="5"/>
  <c r="O239" i="5"/>
  <c r="P239" i="5"/>
  <c r="M240" i="5"/>
  <c r="N240" i="5"/>
  <c r="O240" i="5"/>
  <c r="P240" i="5"/>
  <c r="M241" i="5"/>
  <c r="N241" i="5"/>
  <c r="O241" i="5"/>
  <c r="P241" i="5"/>
  <c r="M242" i="5"/>
  <c r="N242" i="5"/>
  <c r="O242" i="5"/>
  <c r="P242" i="5"/>
  <c r="M243" i="5"/>
  <c r="N243" i="5"/>
  <c r="O243" i="5"/>
  <c r="P243" i="5"/>
  <c r="M244" i="5"/>
  <c r="N244" i="5"/>
  <c r="O244" i="5"/>
  <c r="P244" i="5"/>
  <c r="M245" i="5"/>
  <c r="N245" i="5"/>
  <c r="O245" i="5"/>
  <c r="P245" i="5"/>
  <c r="M246" i="5"/>
  <c r="N246" i="5"/>
  <c r="O246" i="5"/>
  <c r="P246" i="5"/>
  <c r="M247" i="5"/>
  <c r="N247" i="5"/>
  <c r="O247" i="5"/>
  <c r="P247" i="5"/>
  <c r="M248" i="5"/>
  <c r="N248" i="5"/>
  <c r="O248" i="5"/>
  <c r="P248" i="5"/>
  <c r="M249" i="5"/>
  <c r="N249" i="5"/>
  <c r="O249" i="5"/>
  <c r="P249" i="5"/>
  <c r="M250" i="5"/>
  <c r="N250" i="5"/>
  <c r="O250" i="5"/>
  <c r="P250" i="5"/>
  <c r="M251" i="5"/>
  <c r="N251" i="5"/>
  <c r="O251" i="5"/>
  <c r="P251" i="5"/>
  <c r="M252" i="5"/>
  <c r="N252" i="5"/>
  <c r="O252" i="5"/>
  <c r="P252" i="5"/>
  <c r="M253" i="5"/>
  <c r="N253" i="5"/>
  <c r="O253" i="5"/>
  <c r="P253" i="5"/>
  <c r="M254" i="5"/>
  <c r="N254" i="5"/>
  <c r="O254" i="5"/>
  <c r="P254" i="5"/>
  <c r="M255" i="5"/>
  <c r="N255" i="5"/>
  <c r="O255" i="5"/>
  <c r="P255" i="5"/>
  <c r="M256" i="5"/>
  <c r="N256" i="5"/>
  <c r="O256" i="5"/>
  <c r="P256" i="5"/>
  <c r="M257" i="5"/>
  <c r="N257" i="5"/>
  <c r="O257" i="5"/>
  <c r="P257" i="5"/>
  <c r="M258" i="5"/>
  <c r="N258" i="5"/>
  <c r="O258" i="5"/>
  <c r="P258" i="5"/>
  <c r="M259" i="5"/>
  <c r="N259" i="5"/>
  <c r="O259" i="5"/>
  <c r="P259" i="5"/>
  <c r="M260" i="5"/>
  <c r="N260" i="5"/>
  <c r="O260" i="5"/>
  <c r="P260" i="5"/>
  <c r="M261" i="5"/>
  <c r="N261" i="5"/>
  <c r="O261" i="5"/>
  <c r="P261" i="5"/>
  <c r="M262" i="5"/>
  <c r="N262" i="5"/>
  <c r="O262" i="5"/>
  <c r="P262" i="5"/>
  <c r="M263" i="5"/>
  <c r="N263" i="5"/>
  <c r="O263" i="5"/>
  <c r="P263" i="5"/>
  <c r="M264" i="5"/>
  <c r="N264" i="5"/>
  <c r="O264" i="5"/>
  <c r="P264" i="5"/>
  <c r="M265" i="5"/>
  <c r="N265" i="5"/>
  <c r="O265" i="5"/>
  <c r="P265" i="5"/>
  <c r="M266" i="5"/>
  <c r="N266" i="5"/>
  <c r="O266" i="5"/>
  <c r="P266" i="5"/>
  <c r="M267" i="5"/>
  <c r="N267" i="5"/>
  <c r="O267" i="5"/>
  <c r="P267" i="5"/>
  <c r="M268" i="5"/>
  <c r="N268" i="5"/>
  <c r="O268" i="5"/>
  <c r="P268" i="5"/>
  <c r="M269" i="5"/>
  <c r="N269" i="5"/>
  <c r="O269" i="5"/>
  <c r="P269" i="5"/>
  <c r="M270" i="5"/>
  <c r="N270" i="5"/>
  <c r="O270" i="5"/>
  <c r="P270" i="5"/>
  <c r="M271" i="5"/>
  <c r="N271" i="5"/>
  <c r="O271" i="5"/>
  <c r="P271" i="5"/>
  <c r="M272" i="5"/>
  <c r="N272" i="5"/>
  <c r="O272" i="5"/>
  <c r="P272" i="5"/>
  <c r="M273" i="5"/>
  <c r="N273" i="5"/>
  <c r="O273" i="5"/>
  <c r="P273" i="5"/>
  <c r="M274" i="5"/>
  <c r="N274" i="5"/>
  <c r="O274" i="5"/>
  <c r="P274" i="5"/>
  <c r="M275" i="5"/>
  <c r="N275" i="5"/>
  <c r="O275" i="5"/>
  <c r="P275" i="5"/>
  <c r="M276" i="5"/>
  <c r="N276" i="5"/>
  <c r="O276" i="5"/>
  <c r="P276" i="5"/>
  <c r="M277" i="5"/>
  <c r="N277" i="5"/>
  <c r="O277" i="5"/>
  <c r="P277" i="5"/>
  <c r="M278" i="5"/>
  <c r="N278" i="5"/>
  <c r="O278" i="5"/>
  <c r="P278" i="5"/>
  <c r="M279" i="5"/>
  <c r="N279" i="5"/>
  <c r="O279" i="5"/>
  <c r="P279" i="5"/>
  <c r="M280" i="5"/>
  <c r="N280" i="5"/>
  <c r="O280" i="5"/>
  <c r="P280" i="5"/>
  <c r="M281" i="5"/>
  <c r="N281" i="5"/>
  <c r="O281" i="5"/>
  <c r="P281" i="5"/>
  <c r="M282" i="5"/>
  <c r="N282" i="5"/>
  <c r="O282" i="5"/>
  <c r="P282" i="5"/>
  <c r="M283" i="5"/>
  <c r="N283" i="5"/>
  <c r="O283" i="5"/>
  <c r="P283" i="5"/>
  <c r="M284" i="5"/>
  <c r="N284" i="5"/>
  <c r="O284" i="5"/>
  <c r="P284" i="5"/>
  <c r="M285" i="5"/>
  <c r="N285" i="5"/>
  <c r="O285" i="5"/>
  <c r="P285" i="5"/>
  <c r="M286" i="5"/>
  <c r="N286" i="5"/>
  <c r="O286" i="5"/>
  <c r="P286" i="5"/>
  <c r="M287" i="5"/>
  <c r="N287" i="5"/>
  <c r="O287" i="5"/>
  <c r="P287" i="5"/>
  <c r="M288" i="5"/>
  <c r="N288" i="5"/>
  <c r="O288" i="5"/>
  <c r="P288" i="5"/>
  <c r="M289" i="5"/>
  <c r="N289" i="5"/>
  <c r="O289" i="5"/>
  <c r="P289" i="5"/>
  <c r="M290" i="5"/>
  <c r="N290" i="5"/>
  <c r="O290" i="5"/>
  <c r="P290" i="5"/>
  <c r="M291" i="5"/>
  <c r="N291" i="5"/>
  <c r="O291" i="5"/>
  <c r="P291" i="5"/>
  <c r="M292" i="5"/>
  <c r="N292" i="5"/>
  <c r="O292" i="5"/>
  <c r="P292" i="5"/>
  <c r="M293" i="5"/>
  <c r="N293" i="5"/>
  <c r="O293" i="5"/>
  <c r="P293" i="5"/>
  <c r="M294" i="5"/>
  <c r="N294" i="5"/>
  <c r="O294" i="5"/>
  <c r="P294" i="5"/>
  <c r="M295" i="5"/>
  <c r="N295" i="5"/>
  <c r="O295" i="5"/>
  <c r="P295" i="5"/>
  <c r="M296" i="5"/>
  <c r="N296" i="5"/>
  <c r="O296" i="5"/>
  <c r="P296" i="5"/>
  <c r="M297" i="5"/>
  <c r="N297" i="5"/>
  <c r="O297" i="5"/>
  <c r="P297" i="5"/>
  <c r="M298" i="5"/>
  <c r="N298" i="5"/>
  <c r="O298" i="5"/>
  <c r="P298" i="5"/>
  <c r="M299" i="5"/>
  <c r="N299" i="5"/>
  <c r="O299" i="5"/>
  <c r="P299" i="5"/>
  <c r="M300" i="5"/>
  <c r="N300" i="5"/>
  <c r="O300" i="5"/>
  <c r="P300" i="5"/>
  <c r="M301" i="5"/>
  <c r="N301" i="5"/>
  <c r="O301" i="5"/>
  <c r="P301" i="5"/>
  <c r="M302" i="5"/>
  <c r="N302" i="5"/>
  <c r="O302" i="5"/>
  <c r="P302" i="5"/>
  <c r="M303" i="5"/>
  <c r="N303" i="5"/>
  <c r="O303" i="5"/>
  <c r="P303" i="5"/>
  <c r="M304" i="5"/>
  <c r="N304" i="5"/>
  <c r="O304" i="5"/>
  <c r="P304" i="5"/>
  <c r="M305" i="5"/>
  <c r="N305" i="5"/>
  <c r="O305" i="5"/>
  <c r="P305" i="5"/>
  <c r="M306" i="5"/>
  <c r="N306" i="5"/>
  <c r="O306" i="5"/>
  <c r="P306" i="5"/>
  <c r="M307" i="5"/>
  <c r="N307" i="5"/>
  <c r="O307" i="5"/>
  <c r="P307" i="5"/>
  <c r="M308" i="5"/>
  <c r="N308" i="5"/>
  <c r="O308" i="5"/>
  <c r="P308" i="5"/>
  <c r="M309" i="5"/>
  <c r="N309" i="5"/>
  <c r="O309" i="5"/>
  <c r="P309" i="5"/>
  <c r="M310" i="5"/>
  <c r="N310" i="5"/>
  <c r="O310" i="5"/>
  <c r="P310" i="5"/>
  <c r="M311" i="5"/>
  <c r="N311" i="5"/>
  <c r="O311" i="5"/>
  <c r="P311" i="5"/>
  <c r="M312" i="5"/>
  <c r="N312" i="5"/>
  <c r="O312" i="5"/>
  <c r="P312" i="5"/>
  <c r="M313" i="5"/>
  <c r="N313" i="5"/>
  <c r="O313" i="5"/>
  <c r="P313" i="5"/>
  <c r="M314" i="5"/>
  <c r="N314" i="5"/>
  <c r="O314" i="5"/>
  <c r="P314" i="5"/>
  <c r="M315" i="5"/>
  <c r="N315" i="5"/>
  <c r="O315" i="5"/>
  <c r="P315" i="5"/>
  <c r="M316" i="5"/>
  <c r="N316" i="5"/>
  <c r="O316" i="5"/>
  <c r="P316" i="5"/>
  <c r="M317" i="5"/>
  <c r="N317" i="5"/>
  <c r="O317" i="5"/>
  <c r="P317" i="5"/>
  <c r="M318" i="5"/>
  <c r="N318" i="5"/>
  <c r="O318" i="5"/>
  <c r="P318" i="5"/>
  <c r="M319" i="5"/>
  <c r="N319" i="5"/>
  <c r="O319" i="5"/>
  <c r="P319" i="5"/>
  <c r="M320" i="5"/>
  <c r="N320" i="5"/>
  <c r="O320" i="5"/>
  <c r="P320" i="5"/>
  <c r="M321" i="5"/>
  <c r="N321" i="5"/>
  <c r="O321" i="5"/>
  <c r="P321" i="5"/>
  <c r="M322" i="5"/>
  <c r="N322" i="5"/>
  <c r="O322" i="5"/>
  <c r="P322" i="5"/>
  <c r="M323" i="5"/>
  <c r="N323" i="5"/>
  <c r="O323" i="5"/>
  <c r="P323" i="5"/>
  <c r="M324" i="5"/>
  <c r="N324" i="5"/>
  <c r="O324" i="5"/>
  <c r="P324" i="5"/>
  <c r="M325" i="5"/>
  <c r="N325" i="5"/>
  <c r="O325" i="5"/>
  <c r="P325" i="5"/>
  <c r="M326" i="5"/>
  <c r="N326" i="5"/>
  <c r="O326" i="5"/>
  <c r="P326" i="5"/>
  <c r="M327" i="5"/>
  <c r="N327" i="5"/>
  <c r="O327" i="5"/>
  <c r="P327" i="5"/>
  <c r="M328" i="5"/>
  <c r="N328" i="5"/>
  <c r="O328" i="5"/>
  <c r="P328" i="5"/>
  <c r="M329" i="5"/>
  <c r="N329" i="5"/>
  <c r="O329" i="5"/>
  <c r="P329" i="5"/>
  <c r="M330" i="5"/>
  <c r="N330" i="5"/>
  <c r="O330" i="5"/>
  <c r="P330" i="5"/>
  <c r="M331" i="5"/>
  <c r="N331" i="5"/>
  <c r="O331" i="5"/>
  <c r="P331" i="5"/>
  <c r="M332" i="5"/>
  <c r="N332" i="5"/>
  <c r="O332" i="5"/>
  <c r="P332" i="5"/>
  <c r="M333" i="5"/>
  <c r="N333" i="5"/>
  <c r="O333" i="5"/>
  <c r="P333" i="5"/>
  <c r="M334" i="5"/>
  <c r="N334" i="5"/>
  <c r="O334" i="5"/>
  <c r="P334" i="5"/>
  <c r="M335" i="5"/>
  <c r="N335" i="5"/>
  <c r="O335" i="5"/>
  <c r="P335" i="5"/>
  <c r="M336" i="5"/>
  <c r="N336" i="5"/>
  <c r="O336" i="5"/>
  <c r="P336" i="5"/>
  <c r="M337" i="5"/>
  <c r="N337" i="5"/>
  <c r="O337" i="5"/>
  <c r="P337" i="5"/>
  <c r="M338" i="5"/>
  <c r="N338" i="5"/>
  <c r="O338" i="5"/>
  <c r="P338" i="5"/>
  <c r="M339" i="5"/>
  <c r="N339" i="5"/>
  <c r="O339" i="5"/>
  <c r="P339" i="5"/>
  <c r="M340" i="5"/>
  <c r="N340" i="5"/>
  <c r="O340" i="5"/>
  <c r="P340" i="5"/>
  <c r="M341" i="5"/>
  <c r="N341" i="5"/>
  <c r="O341" i="5"/>
  <c r="P341" i="5"/>
  <c r="M342" i="5"/>
  <c r="N342" i="5"/>
  <c r="O342" i="5"/>
  <c r="P342" i="5"/>
  <c r="M343" i="5"/>
  <c r="N343" i="5"/>
  <c r="O343" i="5"/>
  <c r="P343" i="5"/>
  <c r="M344" i="5"/>
  <c r="N344" i="5"/>
  <c r="O344" i="5"/>
  <c r="P344" i="5"/>
  <c r="M345" i="5"/>
  <c r="N345" i="5"/>
  <c r="O345" i="5"/>
  <c r="P345" i="5"/>
  <c r="M346" i="5"/>
  <c r="N346" i="5"/>
  <c r="O346" i="5"/>
  <c r="P346" i="5"/>
  <c r="M347" i="5"/>
  <c r="N347" i="5"/>
  <c r="O347" i="5"/>
  <c r="P347" i="5"/>
  <c r="M348" i="5"/>
  <c r="N348" i="5"/>
  <c r="O348" i="5"/>
  <c r="P348" i="5"/>
  <c r="M349" i="5"/>
  <c r="N349" i="5"/>
  <c r="O349" i="5"/>
  <c r="P349" i="5"/>
  <c r="M350" i="5"/>
  <c r="N350" i="5"/>
  <c r="O350" i="5"/>
  <c r="P350" i="5"/>
  <c r="M351" i="5"/>
  <c r="N351" i="5"/>
  <c r="O351" i="5"/>
  <c r="P351" i="5"/>
  <c r="M352" i="5"/>
  <c r="N352" i="5"/>
  <c r="O352" i="5"/>
  <c r="P352" i="5"/>
  <c r="M353" i="5"/>
  <c r="N353" i="5"/>
  <c r="O353" i="5"/>
  <c r="P353" i="5"/>
  <c r="M354" i="5"/>
  <c r="N354" i="5"/>
  <c r="O354" i="5"/>
  <c r="P354" i="5"/>
  <c r="M355" i="5"/>
  <c r="N355" i="5"/>
  <c r="O355" i="5"/>
  <c r="P355" i="5"/>
  <c r="M356" i="5"/>
  <c r="N356" i="5"/>
  <c r="O356" i="5"/>
  <c r="P356" i="5"/>
  <c r="M357" i="5"/>
  <c r="N357" i="5"/>
  <c r="O357" i="5"/>
  <c r="P357" i="5"/>
  <c r="M358" i="5"/>
  <c r="N358" i="5"/>
  <c r="O358" i="5"/>
  <c r="P358" i="5"/>
  <c r="M359" i="5"/>
  <c r="N359" i="5"/>
  <c r="O359" i="5"/>
  <c r="P359" i="5"/>
  <c r="M360" i="5"/>
  <c r="N360" i="5"/>
  <c r="O360" i="5"/>
  <c r="P360" i="5"/>
  <c r="M361" i="5"/>
  <c r="N361" i="5"/>
  <c r="O361" i="5"/>
  <c r="P361" i="5"/>
  <c r="M362" i="5"/>
  <c r="N362" i="5"/>
  <c r="O362" i="5"/>
  <c r="P362" i="5"/>
  <c r="M363" i="5"/>
  <c r="N363" i="5"/>
  <c r="O363" i="5"/>
  <c r="P363" i="5"/>
  <c r="M364" i="5"/>
  <c r="N364" i="5"/>
  <c r="O364" i="5"/>
  <c r="P364" i="5"/>
  <c r="M365" i="5"/>
  <c r="N365" i="5"/>
  <c r="O365" i="5"/>
  <c r="P365" i="5"/>
  <c r="M366" i="5"/>
  <c r="N366" i="5"/>
  <c r="O366" i="5"/>
  <c r="P366" i="5"/>
  <c r="M367" i="5"/>
  <c r="N367" i="5"/>
  <c r="O367" i="5"/>
  <c r="P367" i="5"/>
  <c r="M368" i="5"/>
  <c r="N368" i="5"/>
  <c r="O368" i="5"/>
  <c r="P368" i="5"/>
  <c r="M369" i="5"/>
  <c r="N369" i="5"/>
  <c r="O369" i="5"/>
  <c r="P369" i="5"/>
  <c r="M370" i="5"/>
  <c r="N370" i="5"/>
  <c r="O370" i="5"/>
  <c r="P370" i="5"/>
  <c r="M371" i="5"/>
  <c r="N371" i="5"/>
  <c r="O371" i="5"/>
  <c r="P371" i="5"/>
  <c r="M372" i="5"/>
  <c r="N372" i="5"/>
  <c r="O372" i="5"/>
  <c r="P372" i="5"/>
  <c r="M373" i="5"/>
  <c r="N373" i="5"/>
  <c r="O373" i="5"/>
  <c r="P373" i="5"/>
  <c r="M374" i="5"/>
  <c r="N374" i="5"/>
  <c r="O374" i="5"/>
  <c r="P374" i="5"/>
  <c r="M375" i="5"/>
  <c r="N375" i="5"/>
  <c r="O375" i="5"/>
  <c r="P375" i="5"/>
  <c r="M376" i="5"/>
  <c r="N376" i="5"/>
  <c r="O376" i="5"/>
  <c r="P376" i="5"/>
  <c r="M377" i="5"/>
  <c r="N377" i="5"/>
  <c r="O377" i="5"/>
  <c r="P377" i="5"/>
  <c r="M378" i="5"/>
  <c r="N378" i="5"/>
  <c r="O378" i="5"/>
  <c r="P378" i="5"/>
  <c r="M379" i="5"/>
  <c r="N379" i="5"/>
  <c r="O379" i="5"/>
  <c r="P379" i="5"/>
  <c r="M380" i="5"/>
  <c r="N380" i="5"/>
  <c r="O380" i="5"/>
  <c r="P380" i="5"/>
  <c r="M381" i="5"/>
  <c r="N381" i="5"/>
  <c r="O381" i="5"/>
  <c r="P381" i="5"/>
  <c r="M382" i="5"/>
  <c r="N382" i="5"/>
  <c r="O382" i="5"/>
  <c r="P382" i="5"/>
  <c r="M383" i="5"/>
  <c r="N383" i="5"/>
  <c r="O383" i="5"/>
  <c r="P383" i="5"/>
  <c r="M384" i="5"/>
  <c r="N384" i="5"/>
  <c r="O384" i="5"/>
  <c r="P384" i="5"/>
  <c r="M385" i="5"/>
  <c r="N385" i="5"/>
  <c r="O385" i="5"/>
  <c r="P385" i="5"/>
  <c r="M386" i="5"/>
  <c r="N386" i="5"/>
  <c r="O386" i="5"/>
  <c r="P386" i="5"/>
  <c r="M387" i="5"/>
  <c r="N387" i="5"/>
  <c r="O387" i="5"/>
  <c r="P387" i="5"/>
  <c r="M388" i="5"/>
  <c r="N388" i="5"/>
  <c r="O388" i="5"/>
  <c r="P388" i="5"/>
  <c r="M389" i="5"/>
  <c r="N389" i="5"/>
  <c r="O389" i="5"/>
  <c r="P389" i="5"/>
  <c r="M390" i="5"/>
  <c r="N390" i="5"/>
  <c r="O390" i="5"/>
  <c r="P390" i="5"/>
  <c r="M391" i="5"/>
  <c r="N391" i="5"/>
  <c r="O391" i="5"/>
  <c r="P391" i="5"/>
  <c r="M392" i="5"/>
  <c r="N392" i="5"/>
  <c r="O392" i="5"/>
  <c r="P392" i="5"/>
  <c r="M393" i="5"/>
  <c r="N393" i="5"/>
  <c r="O393" i="5"/>
  <c r="P393" i="5"/>
  <c r="M394" i="5"/>
  <c r="N394" i="5"/>
  <c r="O394" i="5"/>
  <c r="P394" i="5"/>
  <c r="M395" i="5"/>
  <c r="N395" i="5"/>
  <c r="O395" i="5"/>
  <c r="P395" i="5"/>
  <c r="M396" i="5"/>
  <c r="N396" i="5"/>
  <c r="O396" i="5"/>
  <c r="P396" i="5"/>
  <c r="M397" i="5"/>
  <c r="N397" i="5"/>
  <c r="O397" i="5"/>
  <c r="P397" i="5"/>
  <c r="M398" i="5"/>
  <c r="N398" i="5"/>
  <c r="O398" i="5"/>
  <c r="P398" i="5"/>
  <c r="M399" i="5"/>
  <c r="N399" i="5"/>
  <c r="O399" i="5"/>
  <c r="P399" i="5"/>
  <c r="M400" i="5"/>
  <c r="N400" i="5"/>
  <c r="O400" i="5"/>
  <c r="P400" i="5"/>
  <c r="M401" i="5"/>
  <c r="N401" i="5"/>
  <c r="O401" i="5"/>
  <c r="P401" i="5"/>
  <c r="M402" i="5"/>
  <c r="N402" i="5"/>
  <c r="O402" i="5"/>
  <c r="P402" i="5"/>
  <c r="M403" i="5"/>
  <c r="N403" i="5"/>
  <c r="O403" i="5"/>
  <c r="P403" i="5"/>
  <c r="M404" i="5"/>
  <c r="N404" i="5"/>
  <c r="O404" i="5"/>
  <c r="P404" i="5"/>
  <c r="M405" i="5"/>
  <c r="N405" i="5"/>
  <c r="O405" i="5"/>
  <c r="P405" i="5"/>
  <c r="M406" i="5"/>
  <c r="N406" i="5"/>
  <c r="O406" i="5"/>
  <c r="P406" i="5"/>
  <c r="M407" i="5"/>
  <c r="N407" i="5"/>
  <c r="O407" i="5"/>
  <c r="P407" i="5"/>
  <c r="M408" i="5"/>
  <c r="N408" i="5"/>
  <c r="O408" i="5"/>
  <c r="P408" i="5"/>
  <c r="M409" i="5"/>
  <c r="N409" i="5"/>
  <c r="O409" i="5"/>
  <c r="P409" i="5"/>
  <c r="M410" i="5"/>
  <c r="N410" i="5"/>
  <c r="O410" i="5"/>
  <c r="P410" i="5"/>
  <c r="M411" i="5"/>
  <c r="N411" i="5"/>
  <c r="O411" i="5"/>
  <c r="P411" i="5"/>
  <c r="M412" i="5"/>
  <c r="N412" i="5"/>
  <c r="O412" i="5"/>
  <c r="P412" i="5"/>
  <c r="M413" i="5"/>
  <c r="N413" i="5"/>
  <c r="O413" i="5"/>
  <c r="P413" i="5"/>
  <c r="M414" i="5"/>
  <c r="N414" i="5"/>
  <c r="O414" i="5"/>
  <c r="P414" i="5"/>
  <c r="M415" i="5"/>
  <c r="N415" i="5"/>
  <c r="O415" i="5"/>
  <c r="P415" i="5"/>
  <c r="M416" i="5"/>
  <c r="N416" i="5"/>
  <c r="O416" i="5"/>
  <c r="P416" i="5"/>
  <c r="M417" i="5"/>
  <c r="N417" i="5"/>
  <c r="O417" i="5"/>
  <c r="P417" i="5"/>
  <c r="M418" i="5"/>
  <c r="N418" i="5"/>
  <c r="O418" i="5"/>
  <c r="P418" i="5"/>
  <c r="M419" i="5"/>
  <c r="N419" i="5"/>
  <c r="O419" i="5"/>
  <c r="P419" i="5"/>
  <c r="M420" i="5"/>
  <c r="N420" i="5"/>
  <c r="O420" i="5"/>
  <c r="P420" i="5"/>
  <c r="M421" i="5"/>
  <c r="N421" i="5"/>
  <c r="O421" i="5"/>
  <c r="P421" i="5"/>
  <c r="M422" i="5"/>
  <c r="N422" i="5"/>
  <c r="O422" i="5"/>
  <c r="P422" i="5"/>
  <c r="M423" i="5"/>
  <c r="N423" i="5"/>
  <c r="O423" i="5"/>
  <c r="P423" i="5"/>
  <c r="M424" i="5"/>
  <c r="N424" i="5"/>
  <c r="O424" i="5"/>
  <c r="P424" i="5"/>
  <c r="M425" i="5"/>
  <c r="N425" i="5"/>
  <c r="O425" i="5"/>
  <c r="P425" i="5"/>
  <c r="M426" i="5"/>
  <c r="N426" i="5"/>
  <c r="O426" i="5"/>
  <c r="P426" i="5"/>
  <c r="M427" i="5"/>
  <c r="N427" i="5"/>
  <c r="O427" i="5"/>
  <c r="P427" i="5"/>
  <c r="M428" i="5"/>
  <c r="N428" i="5"/>
  <c r="O428" i="5"/>
  <c r="P428" i="5"/>
  <c r="M429" i="5"/>
  <c r="N429" i="5"/>
  <c r="O429" i="5"/>
  <c r="P429" i="5"/>
  <c r="M430" i="5"/>
  <c r="N430" i="5"/>
  <c r="O430" i="5"/>
  <c r="P430" i="5"/>
  <c r="M431" i="5"/>
  <c r="N431" i="5"/>
  <c r="O431" i="5"/>
  <c r="P431" i="5"/>
  <c r="M432" i="5"/>
  <c r="N432" i="5"/>
  <c r="O432" i="5"/>
  <c r="P432" i="5"/>
  <c r="M433" i="5"/>
  <c r="N433" i="5"/>
  <c r="O433" i="5"/>
  <c r="P433" i="5"/>
  <c r="M434" i="5"/>
  <c r="N434" i="5"/>
  <c r="O434" i="5"/>
  <c r="P434" i="5"/>
  <c r="M435" i="5"/>
  <c r="N435" i="5"/>
  <c r="O435" i="5"/>
  <c r="P435" i="5"/>
  <c r="M436" i="5"/>
  <c r="N436" i="5"/>
  <c r="O436" i="5"/>
  <c r="P436" i="5"/>
  <c r="M437" i="5"/>
  <c r="N437" i="5"/>
  <c r="O437" i="5"/>
  <c r="P437" i="5"/>
  <c r="M438" i="5"/>
  <c r="N438" i="5"/>
  <c r="O438" i="5"/>
  <c r="P438" i="5"/>
  <c r="M439" i="5"/>
  <c r="N439" i="5"/>
  <c r="O439" i="5"/>
  <c r="P439" i="5"/>
  <c r="M440" i="5"/>
  <c r="N440" i="5"/>
  <c r="O440" i="5"/>
  <c r="P440" i="5"/>
  <c r="M441" i="5"/>
  <c r="N441" i="5"/>
  <c r="O441" i="5"/>
  <c r="P441" i="5"/>
  <c r="M442" i="5"/>
  <c r="N442" i="5"/>
  <c r="O442" i="5"/>
  <c r="P442" i="5"/>
  <c r="M443" i="5"/>
  <c r="N443" i="5"/>
  <c r="O443" i="5"/>
  <c r="P443" i="5"/>
  <c r="M444" i="5"/>
  <c r="N444" i="5"/>
  <c r="O444" i="5"/>
  <c r="P444" i="5"/>
  <c r="M445" i="5"/>
  <c r="N445" i="5"/>
  <c r="O445" i="5"/>
  <c r="P445" i="5"/>
  <c r="M446" i="5"/>
  <c r="N446" i="5"/>
  <c r="O446" i="5"/>
  <c r="P446" i="5"/>
  <c r="M447" i="5"/>
  <c r="N447" i="5"/>
  <c r="O447" i="5"/>
  <c r="P447" i="5"/>
  <c r="M448" i="5"/>
  <c r="N448" i="5"/>
  <c r="O448" i="5"/>
  <c r="P448" i="5"/>
  <c r="M449" i="5"/>
  <c r="N449" i="5"/>
  <c r="O449" i="5"/>
  <c r="P449" i="5"/>
  <c r="M450" i="5"/>
  <c r="N450" i="5"/>
  <c r="O450" i="5"/>
  <c r="P450" i="5"/>
  <c r="M451" i="5"/>
  <c r="N451" i="5"/>
  <c r="O451" i="5"/>
  <c r="P451" i="5"/>
  <c r="M452" i="5"/>
  <c r="N452" i="5"/>
  <c r="O452" i="5"/>
  <c r="P452" i="5"/>
  <c r="M453" i="5"/>
  <c r="N453" i="5"/>
  <c r="O453" i="5"/>
  <c r="P453" i="5"/>
  <c r="M454" i="5"/>
  <c r="N454" i="5"/>
  <c r="O454" i="5"/>
  <c r="P454" i="5"/>
  <c r="M455" i="5"/>
  <c r="N455" i="5"/>
  <c r="O455" i="5"/>
  <c r="P455" i="5"/>
  <c r="M456" i="5"/>
  <c r="N456" i="5"/>
  <c r="O456" i="5"/>
  <c r="P456" i="5"/>
  <c r="M457" i="5"/>
  <c r="N457" i="5"/>
  <c r="O457" i="5"/>
  <c r="P457" i="5"/>
  <c r="M458" i="5"/>
  <c r="N458" i="5"/>
  <c r="O458" i="5"/>
  <c r="P458" i="5"/>
  <c r="M459" i="5"/>
  <c r="N459" i="5"/>
  <c r="O459" i="5"/>
  <c r="P459" i="5"/>
  <c r="M460" i="5"/>
  <c r="N460" i="5"/>
  <c r="O460" i="5"/>
  <c r="P460" i="5"/>
  <c r="M461" i="5"/>
  <c r="N461" i="5"/>
  <c r="O461" i="5"/>
  <c r="P461" i="5"/>
  <c r="M462" i="5"/>
  <c r="N462" i="5"/>
  <c r="O462" i="5"/>
  <c r="P462" i="5"/>
  <c r="M463" i="5"/>
  <c r="N463" i="5"/>
  <c r="O463" i="5"/>
  <c r="P463" i="5"/>
  <c r="M464" i="5"/>
  <c r="N464" i="5"/>
  <c r="O464" i="5"/>
  <c r="P464" i="5"/>
  <c r="M465" i="5"/>
  <c r="N465" i="5"/>
  <c r="O465" i="5"/>
  <c r="P465" i="5"/>
  <c r="M466" i="5"/>
  <c r="N466" i="5"/>
  <c r="O466" i="5"/>
  <c r="P466" i="5"/>
  <c r="M467" i="5"/>
  <c r="N467" i="5"/>
  <c r="O467" i="5"/>
  <c r="P467" i="5"/>
  <c r="M468" i="5"/>
  <c r="N468" i="5"/>
  <c r="O468" i="5"/>
  <c r="P468" i="5"/>
  <c r="M469" i="5"/>
  <c r="N469" i="5"/>
  <c r="O469" i="5"/>
  <c r="P469" i="5"/>
  <c r="M470" i="5"/>
  <c r="N470" i="5"/>
  <c r="O470" i="5"/>
  <c r="P470" i="5"/>
  <c r="M471" i="5"/>
  <c r="N471" i="5"/>
  <c r="O471" i="5"/>
  <c r="P471" i="5"/>
  <c r="M472" i="5"/>
  <c r="N472" i="5"/>
  <c r="O472" i="5"/>
  <c r="P472" i="5"/>
  <c r="M473" i="5"/>
  <c r="N473" i="5"/>
  <c r="O473" i="5"/>
  <c r="P473" i="5"/>
  <c r="M474" i="5"/>
  <c r="N474" i="5"/>
  <c r="O474" i="5"/>
  <c r="P474" i="5"/>
  <c r="M475" i="5"/>
  <c r="N475" i="5"/>
  <c r="O475" i="5"/>
  <c r="P475" i="5"/>
  <c r="M476" i="5"/>
  <c r="N476" i="5"/>
  <c r="O476" i="5"/>
  <c r="P476" i="5"/>
  <c r="M477" i="5"/>
  <c r="N477" i="5"/>
  <c r="O477" i="5"/>
  <c r="P477" i="5"/>
  <c r="M478" i="5"/>
  <c r="N478" i="5"/>
  <c r="O478" i="5"/>
  <c r="P478" i="5"/>
  <c r="M479" i="5"/>
  <c r="N479" i="5"/>
  <c r="O479" i="5"/>
  <c r="P479" i="5"/>
  <c r="M480" i="5"/>
  <c r="N480" i="5"/>
  <c r="O480" i="5"/>
  <c r="P480" i="5"/>
  <c r="M481" i="5"/>
  <c r="N481" i="5"/>
  <c r="O481" i="5"/>
  <c r="P481" i="5"/>
  <c r="M482" i="5"/>
  <c r="N482" i="5"/>
  <c r="O482" i="5"/>
  <c r="P482" i="5"/>
  <c r="M483" i="5"/>
  <c r="N483" i="5"/>
  <c r="O483" i="5"/>
  <c r="P483" i="5"/>
  <c r="M484" i="5"/>
  <c r="N484" i="5"/>
  <c r="O484" i="5"/>
  <c r="P484" i="5"/>
  <c r="M485" i="5"/>
  <c r="N485" i="5"/>
  <c r="O485" i="5"/>
  <c r="P485" i="5"/>
  <c r="M486" i="5"/>
  <c r="N486" i="5"/>
  <c r="O486" i="5"/>
  <c r="P486" i="5"/>
  <c r="M487" i="5"/>
  <c r="N487" i="5"/>
  <c r="O487" i="5"/>
  <c r="P487" i="5"/>
  <c r="M488" i="5"/>
  <c r="N488" i="5"/>
  <c r="O488" i="5"/>
  <c r="P488" i="5"/>
  <c r="M489" i="5"/>
  <c r="N489" i="5"/>
  <c r="O489" i="5"/>
  <c r="P489" i="5"/>
  <c r="M490" i="5"/>
  <c r="N490" i="5"/>
  <c r="O490" i="5"/>
  <c r="P490" i="5"/>
  <c r="M491" i="5"/>
  <c r="N491" i="5"/>
  <c r="O491" i="5"/>
  <c r="P491" i="5"/>
  <c r="M492" i="5"/>
  <c r="N492" i="5"/>
  <c r="O492" i="5"/>
  <c r="P492" i="5"/>
  <c r="M493" i="5"/>
  <c r="N493" i="5"/>
  <c r="O493" i="5"/>
  <c r="P493" i="5"/>
  <c r="M494" i="5"/>
  <c r="N494" i="5"/>
  <c r="O494" i="5"/>
  <c r="P494" i="5"/>
  <c r="M495" i="5"/>
  <c r="N495" i="5"/>
  <c r="O495" i="5"/>
  <c r="P495" i="5"/>
  <c r="M496" i="5"/>
  <c r="N496" i="5"/>
  <c r="O496" i="5"/>
  <c r="P496" i="5"/>
  <c r="M497" i="5"/>
  <c r="N497" i="5"/>
  <c r="O497" i="5"/>
  <c r="P497" i="5"/>
  <c r="M498" i="5"/>
  <c r="N498" i="5"/>
  <c r="O498" i="5"/>
  <c r="P498" i="5"/>
  <c r="M499" i="5"/>
  <c r="N499" i="5"/>
  <c r="O499" i="5"/>
  <c r="P499" i="5"/>
  <c r="M500" i="5"/>
  <c r="N500" i="5"/>
  <c r="O500" i="5"/>
  <c r="P500" i="5"/>
  <c r="M501" i="5"/>
  <c r="N501" i="5"/>
  <c r="O501" i="5"/>
  <c r="P501" i="5"/>
  <c r="M502" i="5"/>
  <c r="N502" i="5"/>
  <c r="O502" i="5"/>
  <c r="P502" i="5"/>
  <c r="P503" i="5"/>
  <c r="N503" i="5"/>
  <c r="O503" i="5"/>
  <c r="M503" i="5"/>
  <c r="N5" i="5"/>
  <c r="O5" i="5"/>
  <c r="P5" i="5"/>
  <c r="M5" i="5"/>
  <c r="H130" i="12"/>
  <c r="I130" i="12"/>
  <c r="H131" i="12"/>
  <c r="I131" i="12"/>
  <c r="H132" i="12"/>
  <c r="I132" i="12"/>
  <c r="H133" i="12"/>
  <c r="I133" i="12"/>
  <c r="H134" i="12"/>
  <c r="I134" i="12"/>
  <c r="H135" i="12"/>
  <c r="I135" i="12"/>
  <c r="H136" i="12"/>
  <c r="I136" i="12"/>
  <c r="H137" i="12"/>
  <c r="I137" i="12"/>
  <c r="H138" i="12"/>
  <c r="I138" i="12"/>
  <c r="H139" i="12"/>
  <c r="I139" i="12"/>
  <c r="H140" i="12"/>
  <c r="I140" i="12"/>
  <c r="H141" i="12"/>
  <c r="I141" i="12"/>
  <c r="H142" i="12"/>
  <c r="I142" i="12"/>
  <c r="H143" i="12"/>
  <c r="I143" i="12"/>
  <c r="H144" i="12"/>
  <c r="I144" i="12"/>
  <c r="H145" i="12"/>
  <c r="I145" i="12"/>
  <c r="H146" i="12"/>
  <c r="I146" i="12"/>
  <c r="H147" i="12"/>
  <c r="I147" i="12"/>
  <c r="H148" i="12"/>
  <c r="I148" i="12"/>
  <c r="H149" i="12"/>
  <c r="I149" i="12"/>
  <c r="H150" i="12"/>
  <c r="I150" i="12"/>
  <c r="H151" i="12"/>
  <c r="I151" i="12"/>
  <c r="H152" i="12"/>
  <c r="I152" i="12"/>
  <c r="H153" i="12"/>
  <c r="I153" i="12"/>
  <c r="H154" i="12"/>
  <c r="I154" i="12"/>
  <c r="H155" i="12"/>
  <c r="I155" i="12"/>
  <c r="H156" i="12"/>
  <c r="I156" i="12"/>
  <c r="H157" i="12"/>
  <c r="I157" i="12"/>
  <c r="H158" i="12"/>
  <c r="I158" i="12"/>
  <c r="H159" i="12"/>
  <c r="I159" i="12"/>
  <c r="H160" i="12"/>
  <c r="I160" i="12"/>
  <c r="H161" i="12"/>
  <c r="I161" i="12"/>
  <c r="H162" i="12"/>
  <c r="I162" i="12"/>
  <c r="H163" i="12"/>
  <c r="I163" i="12"/>
  <c r="H164" i="12"/>
  <c r="I164" i="12"/>
  <c r="H165" i="12"/>
  <c r="I165" i="12"/>
  <c r="H166" i="12"/>
  <c r="I166" i="12"/>
  <c r="H167" i="12"/>
  <c r="I167" i="12"/>
  <c r="H168" i="12"/>
  <c r="I168" i="12"/>
  <c r="H169" i="12"/>
  <c r="I169" i="12"/>
  <c r="H170" i="12"/>
  <c r="I170" i="12"/>
  <c r="H171" i="12"/>
  <c r="I171" i="12"/>
  <c r="H172" i="12"/>
  <c r="I172" i="12"/>
  <c r="H173" i="12"/>
  <c r="I173" i="12"/>
  <c r="H174" i="12"/>
  <c r="I174" i="12"/>
  <c r="H175" i="12"/>
  <c r="I175" i="12"/>
  <c r="H176" i="12"/>
  <c r="I176" i="12"/>
  <c r="H177" i="12"/>
  <c r="I177" i="12"/>
  <c r="H178" i="12"/>
  <c r="I178" i="12"/>
  <c r="H179" i="12"/>
  <c r="I179" i="12"/>
  <c r="H180" i="12"/>
  <c r="I180" i="12"/>
  <c r="H181" i="12"/>
  <c r="I181" i="12"/>
  <c r="H182" i="12"/>
  <c r="I182" i="12"/>
  <c r="H183" i="12"/>
  <c r="I183" i="12"/>
  <c r="H184" i="12"/>
  <c r="I184" i="12"/>
  <c r="H185" i="12"/>
  <c r="I185" i="12"/>
  <c r="H186" i="12"/>
  <c r="I186" i="12"/>
  <c r="H187" i="12"/>
  <c r="I187" i="12"/>
  <c r="H188" i="12"/>
  <c r="I188" i="12"/>
  <c r="H189" i="12"/>
  <c r="I189" i="12"/>
  <c r="H190" i="12"/>
  <c r="I190" i="12"/>
  <c r="H191" i="12"/>
  <c r="I191" i="12"/>
  <c r="H192" i="12"/>
  <c r="I192" i="12"/>
  <c r="H193" i="12"/>
  <c r="I193" i="12"/>
  <c r="H194" i="12"/>
  <c r="I194" i="12"/>
  <c r="H195" i="12"/>
  <c r="I195" i="12"/>
  <c r="H196" i="12"/>
  <c r="I196" i="12"/>
  <c r="H197" i="12"/>
  <c r="I197" i="12"/>
  <c r="H198" i="12"/>
  <c r="I198" i="12"/>
  <c r="H199" i="12"/>
  <c r="I199" i="12"/>
  <c r="H200" i="12"/>
  <c r="I200" i="12"/>
  <c r="H201" i="12"/>
  <c r="I201" i="12"/>
  <c r="H202" i="12"/>
  <c r="I202" i="12"/>
  <c r="H203" i="12"/>
  <c r="I203" i="12"/>
  <c r="H204" i="12"/>
  <c r="I204" i="12"/>
  <c r="H205" i="12"/>
  <c r="I205" i="12"/>
  <c r="H206" i="12"/>
  <c r="I206" i="12"/>
  <c r="H207" i="12"/>
  <c r="I207" i="12"/>
  <c r="H208" i="12"/>
  <c r="I208" i="12"/>
  <c r="H209" i="12"/>
  <c r="I209" i="12"/>
  <c r="H210" i="12"/>
  <c r="I210" i="12"/>
  <c r="H211" i="12"/>
  <c r="I211" i="12"/>
  <c r="H212" i="12"/>
  <c r="I212" i="12"/>
  <c r="H213" i="12"/>
  <c r="I213" i="12"/>
  <c r="H214" i="12"/>
  <c r="I214" i="12"/>
  <c r="H215" i="12"/>
  <c r="I215" i="12"/>
  <c r="H216" i="12"/>
  <c r="I216" i="12"/>
  <c r="H217" i="12"/>
  <c r="I217" i="12"/>
  <c r="H218" i="12"/>
  <c r="I218" i="12"/>
  <c r="H219" i="12"/>
  <c r="I219" i="12"/>
  <c r="H220" i="12"/>
  <c r="I220" i="12"/>
  <c r="H221" i="12"/>
  <c r="I221" i="12"/>
  <c r="H222" i="12"/>
  <c r="I222" i="12"/>
  <c r="H223" i="12"/>
  <c r="I223" i="12"/>
  <c r="H224" i="12"/>
  <c r="I224" i="12"/>
  <c r="H225" i="12"/>
  <c r="I225" i="12"/>
  <c r="H226" i="12"/>
  <c r="I226" i="12"/>
  <c r="H227" i="12"/>
  <c r="I227" i="12"/>
  <c r="H228" i="12"/>
  <c r="I228" i="12"/>
  <c r="H229" i="12"/>
  <c r="I229" i="12"/>
  <c r="H230" i="12"/>
  <c r="I230" i="12"/>
  <c r="H231" i="12"/>
  <c r="I231" i="12"/>
  <c r="H232" i="12"/>
  <c r="I232" i="12"/>
  <c r="H233" i="12"/>
  <c r="I233" i="12"/>
  <c r="H234" i="12"/>
  <c r="I234" i="12"/>
  <c r="H235" i="12"/>
  <c r="I235" i="12"/>
  <c r="H236" i="12"/>
  <c r="I236" i="12"/>
  <c r="H237" i="12"/>
  <c r="I237" i="12"/>
  <c r="H238" i="12"/>
  <c r="I238" i="12"/>
  <c r="H239" i="12"/>
  <c r="I239" i="12"/>
  <c r="H240" i="12"/>
  <c r="I240" i="12"/>
  <c r="H241" i="12"/>
  <c r="I241" i="12"/>
  <c r="H242" i="12"/>
  <c r="I242" i="12"/>
  <c r="H243" i="12"/>
  <c r="I243" i="12"/>
  <c r="H244" i="12"/>
  <c r="I244" i="12"/>
  <c r="H245" i="12"/>
  <c r="I245" i="12"/>
  <c r="H246" i="12"/>
  <c r="I246" i="12"/>
  <c r="H247" i="12"/>
  <c r="I247" i="12"/>
  <c r="H248" i="12"/>
  <c r="I248" i="12"/>
  <c r="H249" i="12"/>
  <c r="I249" i="12"/>
  <c r="H250" i="12"/>
  <c r="I250" i="12"/>
  <c r="H251" i="12"/>
  <c r="I251" i="12"/>
  <c r="H252" i="12"/>
  <c r="I252" i="12"/>
  <c r="H253" i="12"/>
  <c r="I253" i="12"/>
  <c r="H254" i="12"/>
  <c r="I254" i="12"/>
  <c r="H255" i="12"/>
  <c r="I255" i="12"/>
  <c r="H256" i="12"/>
  <c r="I256" i="12"/>
  <c r="H257" i="12"/>
  <c r="I257" i="12"/>
  <c r="H258" i="12"/>
  <c r="I258" i="12"/>
  <c r="H259" i="12"/>
  <c r="I259" i="12"/>
  <c r="H260" i="12"/>
  <c r="I260" i="12"/>
  <c r="H261" i="12"/>
  <c r="I261" i="12"/>
  <c r="H262" i="12"/>
  <c r="I262" i="12"/>
  <c r="H263" i="12"/>
  <c r="I263" i="12"/>
  <c r="H264" i="12"/>
  <c r="I264" i="12"/>
  <c r="H265" i="12"/>
  <c r="I265" i="12"/>
  <c r="H266" i="12"/>
  <c r="I266" i="12"/>
  <c r="H267" i="12"/>
  <c r="I267" i="12"/>
  <c r="H268" i="12"/>
  <c r="I268" i="12"/>
  <c r="H269" i="12"/>
  <c r="I269" i="12"/>
  <c r="H270" i="12"/>
  <c r="I270" i="12"/>
  <c r="H271" i="12"/>
  <c r="I271" i="12"/>
  <c r="H272" i="12"/>
  <c r="I272" i="12"/>
  <c r="H273" i="12"/>
  <c r="I273" i="12"/>
  <c r="H274" i="12"/>
  <c r="I274" i="12"/>
  <c r="H275" i="12"/>
  <c r="I275" i="12"/>
  <c r="H276" i="12"/>
  <c r="I276" i="12"/>
  <c r="H277" i="12"/>
  <c r="I277" i="12"/>
  <c r="H278" i="12"/>
  <c r="I278" i="12"/>
  <c r="H279" i="12"/>
  <c r="I279" i="12"/>
  <c r="H280" i="12"/>
  <c r="I280" i="12"/>
  <c r="H281" i="12"/>
  <c r="I281" i="12"/>
  <c r="H282" i="12"/>
  <c r="I282" i="12"/>
  <c r="H283" i="12"/>
  <c r="I283" i="12"/>
  <c r="H284" i="12"/>
  <c r="I284" i="12"/>
  <c r="H285" i="12"/>
  <c r="I285" i="12"/>
  <c r="H286" i="12"/>
  <c r="I286" i="12"/>
  <c r="H287" i="12"/>
  <c r="I287" i="12"/>
  <c r="H288" i="12"/>
  <c r="I288" i="12"/>
  <c r="H289" i="12"/>
  <c r="I289" i="12"/>
  <c r="H290" i="12"/>
  <c r="I290" i="12"/>
  <c r="H291" i="12"/>
  <c r="I291" i="12"/>
  <c r="H292" i="12"/>
  <c r="I292" i="12"/>
  <c r="H293" i="12"/>
  <c r="I293" i="12"/>
  <c r="H294" i="12"/>
  <c r="I294" i="12"/>
  <c r="H295" i="12"/>
  <c r="I295" i="12"/>
  <c r="H296" i="12"/>
  <c r="I296" i="12"/>
  <c r="H297" i="12"/>
  <c r="I297" i="12"/>
  <c r="H298" i="12"/>
  <c r="I298" i="12"/>
  <c r="H299" i="12"/>
  <c r="I299" i="12"/>
  <c r="H300" i="12"/>
  <c r="I300" i="12"/>
  <c r="H301" i="12"/>
  <c r="I301" i="12"/>
  <c r="H302" i="12"/>
  <c r="I302" i="12"/>
  <c r="H303" i="12"/>
  <c r="I303" i="12"/>
  <c r="H304" i="12"/>
  <c r="I304" i="12"/>
  <c r="H305" i="12"/>
  <c r="I305" i="12"/>
  <c r="H306" i="12"/>
  <c r="I306" i="12"/>
  <c r="H307" i="12"/>
  <c r="I307" i="12"/>
  <c r="H308" i="12"/>
  <c r="I308" i="12"/>
  <c r="H309" i="12"/>
  <c r="I309" i="12"/>
  <c r="H310" i="12"/>
  <c r="I310" i="12"/>
  <c r="H311" i="12"/>
  <c r="I311" i="12"/>
  <c r="H312" i="12"/>
  <c r="I312" i="12"/>
  <c r="H313" i="12"/>
  <c r="I313" i="12"/>
  <c r="H314" i="12"/>
  <c r="I314" i="12"/>
  <c r="H315" i="12"/>
  <c r="I315" i="12"/>
  <c r="H316" i="12"/>
  <c r="I316" i="12"/>
  <c r="H317" i="12"/>
  <c r="I317" i="12"/>
  <c r="H318" i="12"/>
  <c r="I318" i="12"/>
  <c r="H319" i="12"/>
  <c r="I319" i="12"/>
  <c r="H320" i="12"/>
  <c r="I320" i="12"/>
  <c r="H321" i="12"/>
  <c r="I321" i="12"/>
  <c r="H322" i="12"/>
  <c r="I322" i="12"/>
  <c r="H323" i="12"/>
  <c r="I323" i="12"/>
  <c r="H324" i="12"/>
  <c r="I324" i="12"/>
  <c r="H325" i="12"/>
  <c r="I325" i="12"/>
  <c r="H326" i="12"/>
  <c r="I326" i="12"/>
  <c r="H327" i="12"/>
  <c r="I327" i="12"/>
  <c r="H328" i="12"/>
  <c r="I328" i="12"/>
  <c r="H329" i="12"/>
  <c r="I329" i="12"/>
  <c r="H330" i="12"/>
  <c r="I330" i="12"/>
  <c r="H331" i="12"/>
  <c r="I331" i="12"/>
  <c r="H332" i="12"/>
  <c r="I332" i="12"/>
  <c r="H333" i="12"/>
  <c r="I333" i="12"/>
  <c r="H334" i="12"/>
  <c r="I334" i="12"/>
  <c r="H335" i="12"/>
  <c r="I335" i="12"/>
  <c r="H336" i="12"/>
  <c r="I336" i="12"/>
  <c r="H337" i="12"/>
  <c r="I337" i="12"/>
  <c r="H338" i="12"/>
  <c r="I338" i="12"/>
  <c r="H339" i="12"/>
  <c r="I339" i="12"/>
  <c r="H340" i="12"/>
  <c r="I340" i="12"/>
  <c r="H341" i="12"/>
  <c r="I341" i="12"/>
  <c r="H342" i="12"/>
  <c r="I342" i="12"/>
  <c r="H343" i="12"/>
  <c r="I343" i="12"/>
  <c r="H344" i="12"/>
  <c r="I344" i="12"/>
  <c r="H345" i="12"/>
  <c r="I345" i="12"/>
  <c r="H346" i="12"/>
  <c r="I346" i="12"/>
  <c r="H347" i="12"/>
  <c r="I347" i="12"/>
  <c r="H348" i="12"/>
  <c r="I348" i="12"/>
  <c r="H349" i="12"/>
  <c r="I349" i="12"/>
  <c r="H350" i="12"/>
  <c r="I350" i="12"/>
  <c r="H351" i="12"/>
  <c r="I351" i="12"/>
  <c r="H352" i="12"/>
  <c r="I352" i="12"/>
  <c r="H353" i="12"/>
  <c r="I353" i="12"/>
  <c r="H354" i="12"/>
  <c r="I354" i="12"/>
  <c r="H355" i="12"/>
  <c r="I355" i="12"/>
  <c r="H356" i="12"/>
  <c r="I356" i="12"/>
  <c r="H357" i="12"/>
  <c r="I357" i="12"/>
  <c r="H358" i="12"/>
  <c r="I358" i="12"/>
  <c r="H359" i="12"/>
  <c r="I359" i="12"/>
  <c r="H360" i="12"/>
  <c r="I360" i="12"/>
  <c r="H361" i="12"/>
  <c r="I361" i="12"/>
  <c r="H362" i="12"/>
  <c r="I362" i="12"/>
  <c r="H363" i="12"/>
  <c r="I363" i="12"/>
  <c r="H364" i="12"/>
  <c r="I364" i="12"/>
  <c r="H365" i="12"/>
  <c r="I365" i="12"/>
  <c r="H366" i="12"/>
  <c r="I366" i="12"/>
  <c r="H367" i="12"/>
  <c r="I367" i="12"/>
  <c r="H368" i="12"/>
  <c r="I368" i="12"/>
  <c r="H369" i="12"/>
  <c r="I369" i="12"/>
  <c r="H370" i="12"/>
  <c r="I370" i="12"/>
  <c r="H371" i="12"/>
  <c r="I371" i="12"/>
  <c r="H372" i="12"/>
  <c r="I372" i="12"/>
  <c r="H373" i="12"/>
  <c r="I373" i="12"/>
  <c r="H374" i="12"/>
  <c r="I374" i="12"/>
  <c r="H375" i="12"/>
  <c r="I375" i="12"/>
  <c r="H376" i="12"/>
  <c r="I376" i="12"/>
  <c r="H377" i="12"/>
  <c r="I377" i="12"/>
  <c r="H378" i="12"/>
  <c r="I378" i="12"/>
  <c r="H379" i="12"/>
  <c r="I379" i="12"/>
  <c r="H380" i="12"/>
  <c r="I380" i="12"/>
  <c r="H381" i="12"/>
  <c r="I381" i="12"/>
  <c r="H382" i="12"/>
  <c r="I382" i="12"/>
  <c r="H383" i="12"/>
  <c r="I383" i="12"/>
  <c r="H384" i="12"/>
  <c r="I384" i="12"/>
  <c r="H385" i="12"/>
  <c r="I385" i="12"/>
  <c r="H386" i="12"/>
  <c r="I386" i="12"/>
  <c r="H387" i="12"/>
  <c r="I387" i="12"/>
  <c r="H388" i="12"/>
  <c r="I388" i="12"/>
  <c r="H389" i="12"/>
  <c r="I389" i="12"/>
  <c r="H390" i="12"/>
  <c r="I390" i="12"/>
  <c r="H391" i="12"/>
  <c r="I391" i="12"/>
  <c r="H392" i="12"/>
  <c r="I392" i="12"/>
  <c r="H393" i="12"/>
  <c r="I393" i="12"/>
  <c r="H394" i="12"/>
  <c r="I394" i="12"/>
  <c r="H395" i="12"/>
  <c r="I395" i="12"/>
  <c r="H396" i="12"/>
  <c r="I396" i="12"/>
  <c r="H397" i="12"/>
  <c r="I397" i="12"/>
  <c r="H398" i="12"/>
  <c r="I398" i="12"/>
  <c r="H399" i="12"/>
  <c r="I399" i="12"/>
  <c r="H400" i="12"/>
  <c r="I400" i="12"/>
  <c r="H401" i="12"/>
  <c r="I401" i="12"/>
  <c r="H402" i="12"/>
  <c r="I402" i="12"/>
  <c r="H403" i="12"/>
  <c r="I403" i="12"/>
  <c r="H404" i="12"/>
  <c r="I404" i="12"/>
  <c r="H405" i="12"/>
  <c r="I405" i="12"/>
  <c r="H406" i="12"/>
  <c r="I406" i="12"/>
  <c r="H407" i="12"/>
  <c r="I407" i="12"/>
  <c r="H408" i="12"/>
  <c r="I408" i="12"/>
  <c r="H409" i="12"/>
  <c r="I409" i="12"/>
  <c r="H410" i="12"/>
  <c r="I410" i="12"/>
  <c r="H411" i="12"/>
  <c r="I411" i="12"/>
  <c r="H412" i="12"/>
  <c r="I412" i="12"/>
  <c r="H413" i="12"/>
  <c r="I413" i="12"/>
  <c r="H414" i="12"/>
  <c r="I414" i="12"/>
  <c r="H415" i="12"/>
  <c r="I415" i="12"/>
  <c r="H416" i="12"/>
  <c r="I416" i="12"/>
  <c r="H417" i="12"/>
  <c r="I417" i="12"/>
  <c r="H418" i="12"/>
  <c r="I418" i="12"/>
  <c r="H419" i="12"/>
  <c r="I419" i="12"/>
  <c r="H420" i="12"/>
  <c r="I420" i="12"/>
  <c r="H421" i="12"/>
  <c r="I421" i="12"/>
  <c r="H422" i="12"/>
  <c r="I422" i="12"/>
  <c r="H423" i="12"/>
  <c r="I423" i="12"/>
  <c r="H424" i="12"/>
  <c r="I424" i="12"/>
  <c r="H425" i="12"/>
  <c r="I425" i="12"/>
  <c r="H426" i="12"/>
  <c r="I426" i="12"/>
  <c r="H427" i="12"/>
  <c r="I427" i="12"/>
  <c r="H428" i="12"/>
  <c r="I428" i="12"/>
  <c r="H429" i="12"/>
  <c r="I429" i="12"/>
  <c r="H430" i="12"/>
  <c r="I430" i="12"/>
  <c r="H431" i="12"/>
  <c r="I431" i="12"/>
  <c r="H432" i="12"/>
  <c r="I432" i="12"/>
  <c r="H433" i="12"/>
  <c r="I433" i="12"/>
  <c r="H434" i="12"/>
  <c r="I434" i="12"/>
  <c r="H435" i="12"/>
  <c r="I435" i="12"/>
  <c r="H436" i="12"/>
  <c r="I436" i="12"/>
  <c r="H437" i="12"/>
  <c r="I437" i="12"/>
  <c r="H438" i="12"/>
  <c r="I438" i="12"/>
  <c r="H439" i="12"/>
  <c r="I439" i="12"/>
  <c r="H440" i="12"/>
  <c r="I440" i="12"/>
  <c r="H441" i="12"/>
  <c r="I441" i="12"/>
  <c r="H442" i="12"/>
  <c r="I442" i="12"/>
  <c r="H443" i="12"/>
  <c r="I443" i="12"/>
  <c r="H444" i="12"/>
  <c r="I444" i="12"/>
  <c r="H445" i="12"/>
  <c r="I445" i="12"/>
  <c r="H446" i="12"/>
  <c r="I446" i="12"/>
  <c r="H447" i="12"/>
  <c r="I447" i="12"/>
  <c r="H448" i="12"/>
  <c r="I448" i="12"/>
  <c r="H449" i="12"/>
  <c r="I449" i="12"/>
  <c r="H450" i="12"/>
  <c r="I450" i="12"/>
  <c r="H451" i="12"/>
  <c r="I451" i="12"/>
  <c r="H452" i="12"/>
  <c r="I452" i="12"/>
  <c r="H453" i="12"/>
  <c r="I453" i="12"/>
  <c r="H454" i="12"/>
  <c r="I454" i="12"/>
  <c r="H455" i="12"/>
  <c r="I455" i="12"/>
  <c r="H456" i="12"/>
  <c r="I456" i="12"/>
  <c r="H457" i="12"/>
  <c r="I457" i="12"/>
  <c r="H458" i="12"/>
  <c r="I458" i="12"/>
  <c r="H459" i="12"/>
  <c r="I459" i="12"/>
  <c r="H460" i="12"/>
  <c r="I460" i="12"/>
  <c r="H461" i="12"/>
  <c r="I461" i="12"/>
  <c r="H462" i="12"/>
  <c r="I462" i="12"/>
  <c r="H463" i="12"/>
  <c r="I463" i="12"/>
  <c r="H464" i="12"/>
  <c r="I464" i="12"/>
  <c r="H465" i="12"/>
  <c r="I465" i="12"/>
  <c r="H466" i="12"/>
  <c r="I466" i="12"/>
  <c r="H467" i="12"/>
  <c r="I467" i="12"/>
  <c r="H468" i="12"/>
  <c r="I468" i="12"/>
  <c r="H469" i="12"/>
  <c r="I469" i="12"/>
  <c r="H470" i="12"/>
  <c r="I470" i="12"/>
  <c r="H471" i="12"/>
  <c r="I471" i="12"/>
  <c r="H472" i="12"/>
  <c r="I472" i="12"/>
  <c r="H473" i="12"/>
  <c r="I473" i="12"/>
  <c r="H474" i="12"/>
  <c r="I474" i="12"/>
  <c r="H475" i="12"/>
  <c r="I475" i="12"/>
  <c r="H476" i="12"/>
  <c r="I476" i="12"/>
  <c r="H477" i="12"/>
  <c r="I477" i="12"/>
  <c r="H478" i="12"/>
  <c r="I478" i="12"/>
  <c r="H479" i="12"/>
  <c r="I479" i="12"/>
  <c r="H480" i="12"/>
  <c r="I480" i="12"/>
  <c r="H481" i="12"/>
  <c r="I481" i="12"/>
  <c r="H482" i="12"/>
  <c r="I482" i="12"/>
  <c r="H483" i="12"/>
  <c r="I483" i="12"/>
  <c r="H484" i="12"/>
  <c r="I484" i="12"/>
  <c r="H485" i="12"/>
  <c r="I485" i="12"/>
  <c r="H486" i="12"/>
  <c r="I486" i="12"/>
  <c r="H487" i="12"/>
  <c r="I487" i="12"/>
  <c r="H488" i="12"/>
  <c r="I488" i="12"/>
  <c r="H489" i="12"/>
  <c r="I489" i="12"/>
  <c r="H490" i="12"/>
  <c r="I490" i="12"/>
  <c r="H491" i="12"/>
  <c r="I491" i="12"/>
  <c r="H492" i="12"/>
  <c r="I492" i="12"/>
  <c r="H493" i="12"/>
  <c r="I493" i="12"/>
  <c r="H494" i="12"/>
  <c r="I494" i="12"/>
  <c r="H495" i="12"/>
  <c r="I495" i="12"/>
  <c r="H496" i="12"/>
  <c r="I496" i="12"/>
  <c r="H497" i="12"/>
  <c r="I497" i="12"/>
  <c r="H498" i="12"/>
  <c r="I498" i="12"/>
  <c r="H499" i="12"/>
  <c r="I499" i="12"/>
  <c r="H500" i="12"/>
  <c r="I500" i="12"/>
  <c r="H501" i="12"/>
  <c r="I501" i="12"/>
  <c r="H502" i="12"/>
  <c r="I502" i="12"/>
  <c r="H503" i="12"/>
  <c r="I503" i="12"/>
  <c r="H504" i="12"/>
  <c r="I504" i="12"/>
  <c r="H505" i="12"/>
  <c r="I505" i="12"/>
  <c r="H506" i="12"/>
  <c r="I506" i="12"/>
  <c r="H507" i="12"/>
  <c r="I507" i="12"/>
  <c r="H508" i="12"/>
  <c r="I508" i="12"/>
  <c r="H509" i="12"/>
  <c r="I509" i="12"/>
  <c r="H510" i="12"/>
  <c r="I510" i="12"/>
  <c r="H511" i="12"/>
  <c r="I511" i="12"/>
  <c r="H512" i="12"/>
  <c r="I512" i="12"/>
  <c r="H513" i="12"/>
  <c r="I513" i="12"/>
  <c r="H514" i="12"/>
  <c r="I514" i="12"/>
  <c r="H515" i="12"/>
  <c r="I515" i="12"/>
  <c r="H516" i="12"/>
  <c r="I516" i="12"/>
  <c r="H517" i="12"/>
  <c r="I517" i="12"/>
  <c r="H518" i="12"/>
  <c r="I518" i="12"/>
  <c r="H519" i="12"/>
  <c r="I519" i="12"/>
  <c r="H520" i="12"/>
  <c r="I520" i="12"/>
  <c r="H521" i="12"/>
  <c r="I521" i="12"/>
  <c r="H522" i="12"/>
  <c r="I522" i="12"/>
  <c r="H523" i="12"/>
  <c r="I523" i="12"/>
  <c r="H524" i="12"/>
  <c r="I524" i="12"/>
  <c r="H525" i="12"/>
  <c r="I525" i="12"/>
  <c r="H526" i="12"/>
  <c r="I526" i="12"/>
  <c r="H527" i="12"/>
  <c r="I527" i="12"/>
  <c r="H528" i="12"/>
  <c r="I528" i="12"/>
  <c r="H529" i="12"/>
  <c r="I529" i="12"/>
  <c r="H530" i="12"/>
  <c r="I530" i="12"/>
  <c r="H531" i="12"/>
  <c r="I531" i="12"/>
  <c r="H532" i="12"/>
  <c r="I532" i="12"/>
  <c r="H533" i="12"/>
  <c r="I533" i="12"/>
  <c r="H534" i="12"/>
  <c r="I534" i="12"/>
  <c r="H535" i="12"/>
  <c r="I535" i="12"/>
  <c r="H536" i="12"/>
  <c r="I536" i="12"/>
  <c r="H537" i="12"/>
  <c r="I537" i="12"/>
  <c r="H538" i="12"/>
  <c r="I538" i="12"/>
  <c r="H539" i="12"/>
  <c r="I539" i="12"/>
  <c r="H540" i="12"/>
  <c r="I540" i="12"/>
  <c r="H541" i="12"/>
  <c r="I541" i="12"/>
  <c r="H542" i="12"/>
  <c r="I542" i="12"/>
  <c r="H543" i="12"/>
  <c r="I543" i="12"/>
  <c r="H544" i="12"/>
  <c r="I544" i="12"/>
  <c r="H545" i="12"/>
  <c r="I545" i="12"/>
  <c r="H546" i="12"/>
  <c r="I546" i="12"/>
  <c r="H547" i="12"/>
  <c r="I547" i="12"/>
  <c r="H548" i="12"/>
  <c r="I548" i="12"/>
  <c r="H549" i="12"/>
  <c r="I549" i="12"/>
  <c r="H550" i="12"/>
  <c r="I550" i="12"/>
  <c r="H551" i="12"/>
  <c r="I551" i="12"/>
  <c r="H552" i="12"/>
  <c r="I552" i="12"/>
  <c r="H553" i="12"/>
  <c r="I553" i="12"/>
  <c r="H554" i="12"/>
  <c r="I554" i="12"/>
  <c r="H555" i="12"/>
  <c r="I555" i="12"/>
  <c r="H556" i="12"/>
  <c r="I556" i="12"/>
  <c r="H557" i="12"/>
  <c r="I557" i="12"/>
  <c r="H558" i="12"/>
  <c r="I558" i="12"/>
  <c r="H559" i="12"/>
  <c r="I559" i="12"/>
  <c r="H560" i="12"/>
  <c r="I560" i="12"/>
  <c r="H561" i="12"/>
  <c r="I561" i="12"/>
  <c r="H562" i="12"/>
  <c r="I562" i="12"/>
  <c r="H563" i="12"/>
  <c r="I563" i="12"/>
  <c r="H564" i="12"/>
  <c r="I564" i="12"/>
  <c r="H565" i="12"/>
  <c r="I565" i="12"/>
  <c r="H566" i="12"/>
  <c r="I566" i="12"/>
  <c r="H567" i="12"/>
  <c r="I567" i="12"/>
  <c r="H568" i="12"/>
  <c r="I568" i="12"/>
  <c r="H569" i="12"/>
  <c r="I569" i="12"/>
  <c r="H570" i="12"/>
  <c r="I570" i="12"/>
  <c r="H571" i="12"/>
  <c r="I571" i="12"/>
  <c r="H572" i="12"/>
  <c r="I572" i="12"/>
  <c r="H573" i="12"/>
  <c r="I573" i="12"/>
  <c r="H574" i="12"/>
  <c r="I574" i="12"/>
  <c r="H575" i="12"/>
  <c r="I575" i="12"/>
  <c r="H576" i="12"/>
  <c r="I576" i="12"/>
  <c r="H577" i="12"/>
  <c r="I577" i="12"/>
  <c r="H578" i="12"/>
  <c r="I578" i="12"/>
  <c r="H579" i="12"/>
  <c r="I579" i="12"/>
  <c r="H580" i="12"/>
  <c r="I580" i="12"/>
  <c r="H581" i="12"/>
  <c r="I581" i="12"/>
  <c r="H582" i="12"/>
  <c r="I582" i="12"/>
  <c r="H583" i="12"/>
  <c r="I583" i="12"/>
  <c r="H584" i="12"/>
  <c r="I584" i="12"/>
  <c r="H585" i="12"/>
  <c r="I585" i="12"/>
  <c r="H586" i="12"/>
  <c r="I586" i="12"/>
  <c r="H587" i="12"/>
  <c r="I587" i="12"/>
  <c r="H588" i="12"/>
  <c r="I588" i="12"/>
  <c r="H589" i="12"/>
  <c r="I589" i="12"/>
  <c r="H590" i="12"/>
  <c r="I590" i="12"/>
  <c r="H591" i="12"/>
  <c r="I591" i="12"/>
  <c r="H592" i="12"/>
  <c r="I592" i="12"/>
  <c r="H593" i="12"/>
  <c r="I593" i="12"/>
  <c r="H594" i="12"/>
  <c r="I594" i="12"/>
  <c r="H595" i="12"/>
  <c r="I595" i="12"/>
  <c r="H596" i="12"/>
  <c r="I596" i="12"/>
  <c r="H597" i="12"/>
  <c r="I597" i="12"/>
  <c r="H598" i="12"/>
  <c r="I598" i="12"/>
  <c r="H599" i="12"/>
  <c r="I599" i="12"/>
  <c r="H600" i="12"/>
  <c r="I600" i="12"/>
  <c r="H601" i="12"/>
  <c r="I601" i="12"/>
  <c r="H602" i="12"/>
  <c r="I602" i="12"/>
  <c r="H603" i="12"/>
  <c r="I603" i="12"/>
  <c r="H604" i="12"/>
  <c r="I604" i="12"/>
  <c r="H605" i="12"/>
  <c r="I605" i="12"/>
  <c r="H606" i="12"/>
  <c r="I606" i="12"/>
  <c r="H607" i="12"/>
  <c r="I607" i="12"/>
  <c r="H608" i="12"/>
  <c r="I608" i="12"/>
  <c r="H609" i="12"/>
  <c r="I609" i="12"/>
  <c r="H610" i="12"/>
  <c r="I610" i="12"/>
  <c r="H611" i="12"/>
  <c r="I611" i="12"/>
  <c r="H612" i="12"/>
  <c r="I612" i="12"/>
  <c r="H613" i="12"/>
  <c r="I613" i="12"/>
  <c r="H614" i="12"/>
  <c r="I614" i="12"/>
  <c r="H615" i="12"/>
  <c r="I615" i="12"/>
  <c r="H616" i="12"/>
  <c r="I616" i="12"/>
  <c r="H617" i="12"/>
  <c r="I617" i="12"/>
  <c r="H618" i="12"/>
  <c r="I618" i="12"/>
  <c r="H619" i="12"/>
  <c r="I619" i="12"/>
  <c r="H620" i="12"/>
  <c r="I620" i="12"/>
  <c r="H621" i="12"/>
  <c r="I621" i="12"/>
  <c r="H622" i="12"/>
  <c r="I622" i="12"/>
  <c r="H623" i="12"/>
  <c r="I623" i="12"/>
  <c r="H624" i="12"/>
  <c r="I624" i="12"/>
  <c r="H625" i="12"/>
  <c r="I625" i="12"/>
  <c r="H626" i="12"/>
  <c r="I626" i="12"/>
  <c r="H627" i="12"/>
  <c r="I627" i="12"/>
  <c r="H628" i="12"/>
  <c r="I628" i="12"/>
  <c r="H629" i="12"/>
  <c r="I629" i="12"/>
  <c r="H630" i="12"/>
  <c r="I630" i="12"/>
  <c r="H631" i="12"/>
  <c r="I631" i="12"/>
  <c r="H632" i="12"/>
  <c r="I632" i="12"/>
  <c r="H633" i="12"/>
  <c r="I633" i="12"/>
  <c r="H634" i="12"/>
  <c r="I634" i="12"/>
  <c r="H635" i="12"/>
  <c r="I635" i="12"/>
  <c r="H636" i="12"/>
  <c r="I636" i="12"/>
  <c r="H637" i="12"/>
  <c r="I637" i="12"/>
  <c r="H638" i="12"/>
  <c r="I638" i="12"/>
  <c r="H639" i="12"/>
  <c r="I639" i="12"/>
  <c r="H640" i="12"/>
  <c r="I640" i="12"/>
  <c r="H641" i="12"/>
  <c r="I641" i="12"/>
  <c r="H642" i="12"/>
  <c r="I642" i="12"/>
  <c r="H643" i="12"/>
  <c r="I643" i="12"/>
  <c r="H644" i="12"/>
  <c r="I644" i="12"/>
  <c r="H645" i="12"/>
  <c r="I645" i="12"/>
  <c r="H646" i="12"/>
  <c r="I646" i="12"/>
  <c r="H647" i="12"/>
  <c r="I647" i="12"/>
  <c r="H648" i="12"/>
  <c r="I648" i="12"/>
  <c r="H649" i="12"/>
  <c r="I649" i="12"/>
  <c r="H650" i="12"/>
  <c r="I650" i="12"/>
  <c r="H651" i="12"/>
  <c r="I651" i="12"/>
  <c r="H652" i="12"/>
  <c r="I652" i="12"/>
  <c r="H653" i="12"/>
  <c r="I653" i="12"/>
  <c r="H654" i="12"/>
  <c r="I654" i="12"/>
  <c r="H655" i="12"/>
  <c r="I655" i="12"/>
  <c r="H656" i="12"/>
  <c r="I656" i="12"/>
  <c r="H657" i="12"/>
  <c r="I657" i="12"/>
  <c r="H658" i="12"/>
  <c r="I658" i="12"/>
  <c r="H659" i="12"/>
  <c r="I659" i="12"/>
  <c r="H660" i="12"/>
  <c r="I660" i="12"/>
  <c r="H661" i="12"/>
  <c r="I661" i="12"/>
  <c r="H662" i="12"/>
  <c r="I662" i="12"/>
  <c r="H663" i="12"/>
  <c r="I663" i="12"/>
  <c r="H664" i="12"/>
  <c r="I664" i="12"/>
  <c r="H665" i="12"/>
  <c r="I665" i="12"/>
  <c r="H666" i="12"/>
  <c r="I666" i="12"/>
  <c r="H667" i="12"/>
  <c r="I667" i="12"/>
  <c r="H668" i="12"/>
  <c r="I668" i="12"/>
  <c r="H669" i="12"/>
  <c r="I669" i="12"/>
  <c r="H670" i="12"/>
  <c r="I670" i="12"/>
  <c r="H671" i="12"/>
  <c r="I671" i="12"/>
  <c r="H672" i="12"/>
  <c r="I672" i="12"/>
  <c r="H673" i="12"/>
  <c r="I673" i="12"/>
  <c r="H674" i="12"/>
  <c r="I674" i="12"/>
  <c r="H675" i="12"/>
  <c r="I675" i="12"/>
  <c r="H676" i="12"/>
  <c r="I676" i="12"/>
  <c r="H677" i="12"/>
  <c r="I677" i="12"/>
  <c r="H678" i="12"/>
  <c r="I678" i="12"/>
  <c r="H679" i="12"/>
  <c r="I679" i="12"/>
  <c r="H680" i="12"/>
  <c r="I680" i="12"/>
  <c r="H681" i="12"/>
  <c r="I681" i="12"/>
  <c r="H682" i="12"/>
  <c r="I682" i="12"/>
  <c r="H683" i="12"/>
  <c r="I683" i="12"/>
  <c r="H684" i="12"/>
  <c r="I684" i="12"/>
  <c r="H685" i="12"/>
  <c r="I685" i="12"/>
  <c r="H686" i="12"/>
  <c r="I686" i="12"/>
  <c r="H687" i="12"/>
  <c r="I687" i="12"/>
  <c r="H688" i="12"/>
  <c r="I688" i="12"/>
  <c r="H689" i="12"/>
  <c r="I689" i="12"/>
  <c r="H690" i="12"/>
  <c r="I690" i="12"/>
  <c r="H691" i="12"/>
  <c r="I691" i="12"/>
  <c r="H692" i="12"/>
  <c r="I692" i="12"/>
  <c r="H693" i="12"/>
  <c r="I693" i="12"/>
  <c r="H694" i="12"/>
  <c r="I694" i="12"/>
  <c r="H695" i="12"/>
  <c r="I695" i="12"/>
  <c r="H696" i="12"/>
  <c r="I696" i="12"/>
  <c r="H697" i="12"/>
  <c r="I697" i="12"/>
  <c r="H698" i="12"/>
  <c r="I698" i="12"/>
  <c r="H699" i="12"/>
  <c r="I699" i="12"/>
  <c r="H700" i="12"/>
  <c r="I700" i="12"/>
  <c r="H701" i="12"/>
  <c r="I701" i="12"/>
  <c r="H702" i="12"/>
  <c r="I702" i="12"/>
  <c r="H703" i="12"/>
  <c r="I703" i="12"/>
  <c r="H704" i="12"/>
  <c r="I704" i="12"/>
  <c r="H705" i="12"/>
  <c r="I705" i="12"/>
  <c r="H706" i="12"/>
  <c r="I706" i="12"/>
  <c r="H707" i="12"/>
  <c r="I707" i="12"/>
  <c r="H708" i="12"/>
  <c r="I708" i="12"/>
  <c r="H709" i="12"/>
  <c r="I709" i="12"/>
  <c r="H710" i="12"/>
  <c r="I710" i="12"/>
  <c r="H711" i="12"/>
  <c r="I711" i="12"/>
  <c r="H712" i="12"/>
  <c r="I712" i="12"/>
  <c r="H713" i="12"/>
  <c r="I713" i="12"/>
  <c r="H714" i="12"/>
  <c r="I714" i="12"/>
  <c r="H715" i="12"/>
  <c r="I715" i="12"/>
  <c r="H716" i="12"/>
  <c r="I716" i="12"/>
  <c r="H717" i="12"/>
  <c r="I717" i="12"/>
  <c r="H718" i="12"/>
  <c r="I718" i="12"/>
  <c r="H719" i="12"/>
  <c r="I719" i="12"/>
  <c r="H720" i="12"/>
  <c r="I720" i="12"/>
  <c r="H721" i="12"/>
  <c r="I721" i="12"/>
  <c r="H722" i="12"/>
  <c r="I722" i="12"/>
  <c r="H723" i="12"/>
  <c r="I723" i="12"/>
  <c r="H724" i="12"/>
  <c r="I724" i="12"/>
  <c r="H725" i="12"/>
  <c r="I725" i="12"/>
  <c r="H726" i="12"/>
  <c r="I726" i="12"/>
  <c r="H727" i="12"/>
  <c r="I727" i="12"/>
  <c r="H728" i="12"/>
  <c r="I728" i="12"/>
  <c r="H729" i="12"/>
  <c r="I729" i="12"/>
  <c r="H730" i="12"/>
  <c r="I730" i="12"/>
  <c r="H731" i="12"/>
  <c r="I731" i="12"/>
  <c r="H732" i="12"/>
  <c r="I732" i="12"/>
  <c r="H733" i="12"/>
  <c r="I733" i="12"/>
  <c r="H734" i="12"/>
  <c r="I734" i="12"/>
  <c r="H735" i="12"/>
  <c r="I735" i="12"/>
  <c r="H736" i="12"/>
  <c r="I736" i="12"/>
  <c r="H737" i="12"/>
  <c r="I737" i="12"/>
  <c r="H738" i="12"/>
  <c r="I738" i="12"/>
  <c r="H739" i="12"/>
  <c r="I739" i="12"/>
  <c r="H740" i="12"/>
  <c r="I740" i="12"/>
  <c r="H741" i="12"/>
  <c r="I741" i="12"/>
  <c r="H742" i="12"/>
  <c r="I742" i="12"/>
  <c r="H743" i="12"/>
  <c r="I743" i="12"/>
  <c r="H744" i="12"/>
  <c r="I744" i="12"/>
  <c r="H745" i="12"/>
  <c r="I745" i="12"/>
  <c r="H746" i="12"/>
  <c r="I746" i="12"/>
  <c r="H747" i="12"/>
  <c r="I747" i="12"/>
  <c r="H748" i="12"/>
  <c r="I748" i="12"/>
  <c r="H749" i="12"/>
  <c r="I749" i="12"/>
  <c r="H750" i="12"/>
  <c r="I750" i="12"/>
  <c r="H751" i="12"/>
  <c r="I751" i="12"/>
  <c r="H752" i="12"/>
  <c r="I752" i="12"/>
  <c r="H753" i="12"/>
  <c r="I753" i="12"/>
  <c r="H754" i="12"/>
  <c r="I754" i="12"/>
  <c r="H755" i="12"/>
  <c r="I755" i="12"/>
  <c r="H756" i="12"/>
  <c r="I756" i="12"/>
  <c r="H757" i="12"/>
  <c r="I757" i="12"/>
  <c r="H758" i="12"/>
  <c r="I758" i="12"/>
  <c r="H759" i="12"/>
  <c r="I759" i="12"/>
  <c r="H760" i="12"/>
  <c r="I760" i="12"/>
  <c r="H761" i="12"/>
  <c r="I761" i="12"/>
  <c r="H762" i="12"/>
  <c r="I762" i="12"/>
  <c r="H763" i="12"/>
  <c r="I763" i="12"/>
  <c r="H764" i="12"/>
  <c r="I764" i="12"/>
  <c r="H765" i="12"/>
  <c r="I765" i="12"/>
  <c r="H766" i="12"/>
  <c r="I766" i="12"/>
  <c r="H767" i="12"/>
  <c r="I767" i="12"/>
  <c r="H768" i="12"/>
  <c r="I768" i="12"/>
  <c r="H769" i="12"/>
  <c r="I769" i="12"/>
  <c r="H770" i="12"/>
  <c r="I770" i="12"/>
  <c r="H771" i="12"/>
  <c r="I771" i="12"/>
  <c r="H772" i="12"/>
  <c r="I772" i="12"/>
  <c r="H773" i="12"/>
  <c r="I773" i="12"/>
  <c r="H774" i="12"/>
  <c r="I774" i="12"/>
  <c r="H775" i="12"/>
  <c r="I775" i="12"/>
  <c r="H776" i="12"/>
  <c r="I776" i="12"/>
  <c r="H777" i="12"/>
  <c r="I777" i="12"/>
  <c r="H778" i="12"/>
  <c r="I778" i="12"/>
  <c r="H779" i="12"/>
  <c r="I779" i="12"/>
  <c r="H780" i="12"/>
  <c r="I780" i="12"/>
  <c r="H781" i="12"/>
  <c r="I781" i="12"/>
  <c r="H782" i="12"/>
  <c r="I782" i="12"/>
  <c r="H783" i="12"/>
  <c r="I783" i="12"/>
  <c r="H784" i="12"/>
  <c r="I784" i="12"/>
  <c r="H785" i="12"/>
  <c r="I785" i="12"/>
  <c r="H786" i="12"/>
  <c r="I786" i="12"/>
  <c r="H787" i="12"/>
  <c r="I787" i="12"/>
  <c r="H788" i="12"/>
  <c r="I788" i="12"/>
  <c r="H789" i="12"/>
  <c r="I789" i="12"/>
  <c r="H790" i="12"/>
  <c r="I790" i="12"/>
  <c r="H791" i="12"/>
  <c r="I791" i="12"/>
  <c r="H792" i="12"/>
  <c r="I792" i="12"/>
  <c r="H793" i="12"/>
  <c r="I793" i="12"/>
  <c r="H794" i="12"/>
  <c r="I794" i="12"/>
  <c r="H795" i="12"/>
  <c r="I795" i="12"/>
  <c r="H796" i="12"/>
  <c r="I796" i="12"/>
  <c r="H797" i="12"/>
  <c r="I797" i="12"/>
  <c r="H798" i="12"/>
  <c r="I798" i="12"/>
  <c r="H799" i="12"/>
  <c r="I799" i="12"/>
  <c r="H800" i="12"/>
  <c r="I800" i="12"/>
  <c r="H801" i="12"/>
  <c r="I801" i="12"/>
  <c r="H802" i="12"/>
  <c r="I802" i="12"/>
  <c r="H803" i="12"/>
  <c r="I803" i="12"/>
  <c r="H804" i="12"/>
  <c r="I804" i="12"/>
  <c r="H805" i="12"/>
  <c r="I805" i="12"/>
  <c r="H806" i="12"/>
  <c r="I806" i="12"/>
  <c r="H807" i="12"/>
  <c r="I807" i="12"/>
  <c r="H808" i="12"/>
  <c r="I808" i="12"/>
  <c r="H809" i="12"/>
  <c r="I809" i="12"/>
  <c r="H810" i="12"/>
  <c r="I810" i="12"/>
  <c r="H811" i="12"/>
  <c r="I811" i="12"/>
  <c r="H812" i="12"/>
  <c r="I812" i="12"/>
  <c r="H813" i="12"/>
  <c r="I813" i="12"/>
  <c r="H814" i="12"/>
  <c r="I814" i="12"/>
  <c r="H815" i="12"/>
  <c r="I815" i="12"/>
  <c r="H816" i="12"/>
  <c r="I816" i="12"/>
  <c r="H817" i="12"/>
  <c r="I817" i="12"/>
  <c r="H818" i="12"/>
  <c r="I818" i="12"/>
  <c r="H819" i="12"/>
  <c r="I819" i="12"/>
  <c r="H820" i="12"/>
  <c r="I820" i="12"/>
  <c r="H821" i="12"/>
  <c r="I821" i="12"/>
  <c r="H822" i="12"/>
  <c r="I822" i="12"/>
  <c r="H823" i="12"/>
  <c r="I823" i="12"/>
  <c r="H824" i="12"/>
  <c r="I824" i="12"/>
  <c r="H825" i="12"/>
  <c r="I825" i="12"/>
  <c r="H826" i="12"/>
  <c r="I826" i="12"/>
  <c r="H827" i="12"/>
  <c r="I827" i="12"/>
  <c r="H828" i="12"/>
  <c r="I828" i="12"/>
  <c r="H829" i="12"/>
  <c r="I829" i="12"/>
  <c r="H830" i="12"/>
  <c r="I830" i="12"/>
  <c r="H831" i="12"/>
  <c r="I831" i="12"/>
  <c r="H832" i="12"/>
  <c r="I832" i="12"/>
  <c r="H833" i="12"/>
  <c r="I833" i="12"/>
  <c r="H834" i="12"/>
  <c r="I834" i="12"/>
  <c r="H835" i="12"/>
  <c r="I835" i="12"/>
  <c r="H836" i="12"/>
  <c r="I836" i="12"/>
  <c r="H837" i="12"/>
  <c r="I837" i="12"/>
  <c r="H838" i="12"/>
  <c r="I838" i="12"/>
  <c r="H839" i="12"/>
  <c r="I839" i="12"/>
  <c r="H840" i="12"/>
  <c r="I840" i="12"/>
  <c r="H841" i="12"/>
  <c r="I841" i="12"/>
  <c r="H842" i="12"/>
  <c r="I842" i="12"/>
  <c r="H843" i="12"/>
  <c r="I843" i="12"/>
  <c r="H844" i="12"/>
  <c r="I844" i="12"/>
  <c r="H845" i="12"/>
  <c r="I845" i="12"/>
  <c r="H846" i="12"/>
  <c r="I846" i="12"/>
  <c r="H847" i="12"/>
  <c r="I847" i="12"/>
  <c r="H848" i="12"/>
  <c r="I848" i="12"/>
  <c r="H849" i="12"/>
  <c r="I849" i="12"/>
  <c r="H850" i="12"/>
  <c r="I850" i="12"/>
  <c r="H851" i="12"/>
  <c r="I851" i="12"/>
  <c r="H852" i="12"/>
  <c r="I852" i="12"/>
  <c r="H853" i="12"/>
  <c r="I853" i="12"/>
  <c r="H854" i="12"/>
  <c r="I854" i="12"/>
  <c r="H855" i="12"/>
  <c r="I855" i="12"/>
  <c r="H856" i="12"/>
  <c r="I856" i="12"/>
  <c r="H857" i="12"/>
  <c r="I857" i="12"/>
  <c r="H858" i="12"/>
  <c r="I858" i="12"/>
  <c r="H859" i="12"/>
  <c r="I859" i="12"/>
  <c r="H860" i="12"/>
  <c r="I860" i="12"/>
  <c r="H861" i="12"/>
  <c r="I861" i="12"/>
  <c r="H862" i="12"/>
  <c r="I862" i="12"/>
  <c r="H863" i="12"/>
  <c r="I863" i="12"/>
  <c r="H864" i="12"/>
  <c r="I864" i="12"/>
  <c r="H865" i="12"/>
  <c r="I865" i="12"/>
  <c r="H866" i="12"/>
  <c r="I866" i="12"/>
  <c r="H867" i="12"/>
  <c r="I867" i="12"/>
  <c r="H868" i="12"/>
  <c r="I868" i="12"/>
  <c r="H869" i="12"/>
  <c r="I869" i="12"/>
  <c r="H870" i="12"/>
  <c r="I870" i="12"/>
  <c r="H871" i="12"/>
  <c r="I871" i="12"/>
  <c r="H872" i="12"/>
  <c r="I872" i="12"/>
  <c r="H873" i="12"/>
  <c r="I873" i="12"/>
  <c r="H874" i="12"/>
  <c r="I874" i="12"/>
  <c r="H875" i="12"/>
  <c r="I875" i="12"/>
  <c r="H876" i="12"/>
  <c r="I876" i="12"/>
  <c r="H877" i="12"/>
  <c r="I877" i="12"/>
  <c r="H878" i="12"/>
  <c r="I878" i="12"/>
  <c r="H879" i="12"/>
  <c r="I879" i="12"/>
  <c r="H880" i="12"/>
  <c r="I880" i="12"/>
  <c r="H881" i="12"/>
  <c r="I881" i="12"/>
  <c r="H882" i="12"/>
  <c r="I882" i="12"/>
  <c r="H883" i="12"/>
  <c r="I883" i="12"/>
  <c r="H884" i="12"/>
  <c r="I884" i="12"/>
  <c r="H885" i="12"/>
  <c r="I885" i="12"/>
  <c r="H886" i="12"/>
  <c r="I886" i="12"/>
  <c r="H887" i="12"/>
  <c r="I887" i="12"/>
  <c r="H888" i="12"/>
  <c r="I888" i="12"/>
  <c r="H889" i="12"/>
  <c r="I889" i="12"/>
  <c r="H890" i="12"/>
  <c r="I890" i="12"/>
  <c r="H891" i="12"/>
  <c r="I891" i="12"/>
  <c r="H892" i="12"/>
  <c r="I892" i="12"/>
  <c r="H893" i="12"/>
  <c r="I893" i="12"/>
  <c r="H894" i="12"/>
  <c r="I894" i="12"/>
  <c r="H895" i="12"/>
  <c r="I895" i="12"/>
  <c r="H896" i="12"/>
  <c r="I896" i="12"/>
  <c r="H897" i="12"/>
  <c r="I897" i="12"/>
  <c r="H898" i="12"/>
  <c r="I898" i="12"/>
  <c r="H899" i="12"/>
  <c r="I899" i="12"/>
  <c r="H900" i="12"/>
  <c r="I900" i="12"/>
  <c r="H901" i="12"/>
  <c r="I901" i="12"/>
  <c r="H902" i="12"/>
  <c r="I902" i="12"/>
  <c r="H903" i="12"/>
  <c r="I903" i="12"/>
  <c r="H904" i="12"/>
  <c r="I904" i="12"/>
  <c r="H905" i="12"/>
  <c r="I905" i="12"/>
  <c r="H906" i="12"/>
  <c r="I906" i="12"/>
  <c r="H907" i="12"/>
  <c r="I907" i="12"/>
  <c r="H908" i="12"/>
  <c r="I908" i="12"/>
  <c r="H909" i="12"/>
  <c r="I909" i="12"/>
  <c r="H910" i="12"/>
  <c r="I910" i="12"/>
  <c r="H911" i="12"/>
  <c r="I911" i="12"/>
  <c r="H912" i="12"/>
  <c r="I912" i="12"/>
  <c r="H913" i="12"/>
  <c r="I913" i="12"/>
  <c r="H914" i="12"/>
  <c r="I914" i="12"/>
  <c r="H915" i="12"/>
  <c r="I915" i="12"/>
  <c r="H916" i="12"/>
  <c r="I916" i="12"/>
  <c r="H917" i="12"/>
  <c r="I917" i="12"/>
  <c r="H918" i="12"/>
  <c r="I918" i="12"/>
  <c r="H919" i="12"/>
  <c r="I919" i="12"/>
  <c r="H920" i="12"/>
  <c r="I920" i="12"/>
  <c r="H921" i="12"/>
  <c r="I921" i="12"/>
  <c r="H922" i="12"/>
  <c r="I922" i="12"/>
  <c r="H923" i="12"/>
  <c r="I923" i="12"/>
  <c r="H924" i="12"/>
  <c r="I924" i="12"/>
  <c r="H925" i="12"/>
  <c r="I925" i="12"/>
  <c r="H926" i="12"/>
  <c r="I926" i="12"/>
  <c r="H927" i="12"/>
  <c r="I927" i="12"/>
  <c r="H928" i="12"/>
  <c r="I928" i="12"/>
  <c r="H929" i="12"/>
  <c r="I929" i="12"/>
  <c r="H930" i="12"/>
  <c r="I930" i="12"/>
  <c r="H931" i="12"/>
  <c r="I931" i="12"/>
  <c r="H932" i="12"/>
  <c r="I932" i="12"/>
  <c r="H933" i="12"/>
  <c r="I933" i="12"/>
  <c r="H934" i="12"/>
  <c r="I934" i="12"/>
  <c r="H935" i="12"/>
  <c r="I935" i="12"/>
  <c r="H936" i="12"/>
  <c r="I936" i="12"/>
  <c r="H937" i="12"/>
  <c r="I937" i="12"/>
  <c r="H938" i="12"/>
  <c r="I938" i="12"/>
  <c r="H939" i="12"/>
  <c r="I939" i="12"/>
  <c r="H940" i="12"/>
  <c r="I940" i="12"/>
  <c r="H941" i="12"/>
  <c r="I941" i="12"/>
  <c r="H942" i="12"/>
  <c r="I942" i="12"/>
  <c r="H943" i="12"/>
  <c r="I943" i="12"/>
  <c r="H944" i="12"/>
  <c r="I944" i="12"/>
  <c r="H945" i="12"/>
  <c r="I945" i="12"/>
  <c r="H946" i="12"/>
  <c r="I946" i="12"/>
  <c r="H947" i="12"/>
  <c r="I947" i="12"/>
  <c r="H948" i="12"/>
  <c r="I948" i="12"/>
  <c r="H949" i="12"/>
  <c r="I949" i="12"/>
  <c r="H950" i="12"/>
  <c r="I950" i="12"/>
  <c r="H951" i="12"/>
  <c r="I951" i="12"/>
  <c r="H952" i="12"/>
  <c r="I952" i="12"/>
  <c r="H953" i="12"/>
  <c r="I953" i="12"/>
  <c r="H954" i="12"/>
  <c r="I954" i="12"/>
  <c r="H955" i="12"/>
  <c r="I955" i="12"/>
  <c r="H956" i="12"/>
  <c r="I956" i="12"/>
  <c r="H957" i="12"/>
  <c r="I957" i="12"/>
  <c r="H958" i="12"/>
  <c r="I958" i="12"/>
  <c r="H959" i="12"/>
  <c r="I959" i="12"/>
  <c r="H960" i="12"/>
  <c r="I960" i="12"/>
  <c r="H961" i="12"/>
  <c r="I961" i="12"/>
  <c r="H962" i="12"/>
  <c r="I962" i="12"/>
  <c r="H963" i="12"/>
  <c r="I963" i="12"/>
  <c r="H964" i="12"/>
  <c r="I964" i="12"/>
  <c r="H965" i="12"/>
  <c r="I965" i="12"/>
  <c r="H966" i="12"/>
  <c r="I966" i="12"/>
  <c r="H967" i="12"/>
  <c r="I967" i="12"/>
  <c r="H968" i="12"/>
  <c r="I968" i="12"/>
  <c r="H969" i="12"/>
  <c r="I969" i="12"/>
  <c r="H970" i="12"/>
  <c r="I970" i="12"/>
  <c r="H971" i="12"/>
  <c r="I971" i="12"/>
  <c r="H972" i="12"/>
  <c r="I972" i="12"/>
  <c r="H973" i="12"/>
  <c r="I973" i="12"/>
  <c r="H974" i="12"/>
  <c r="I974" i="12"/>
  <c r="H975" i="12"/>
  <c r="I975" i="12"/>
  <c r="H976" i="12"/>
  <c r="I976" i="12"/>
  <c r="H977" i="12"/>
  <c r="I977" i="12"/>
  <c r="H978" i="12"/>
  <c r="I978" i="12"/>
  <c r="H979" i="12"/>
  <c r="I979" i="12"/>
  <c r="H980" i="12"/>
  <c r="I980" i="12"/>
  <c r="H981" i="12"/>
  <c r="I981" i="12"/>
  <c r="H982" i="12"/>
  <c r="I982" i="12"/>
  <c r="H983" i="12"/>
  <c r="I983" i="12"/>
  <c r="H984" i="12"/>
  <c r="I984" i="12"/>
  <c r="H985" i="12"/>
  <c r="I985" i="12"/>
  <c r="H986" i="12"/>
  <c r="I986" i="12"/>
  <c r="H987" i="12"/>
  <c r="I987" i="12"/>
  <c r="H988" i="12"/>
  <c r="I988" i="12"/>
  <c r="H989" i="12"/>
  <c r="I989" i="12"/>
  <c r="H990" i="12"/>
  <c r="I990" i="12"/>
  <c r="H991" i="12"/>
  <c r="I991" i="12"/>
  <c r="H992" i="12"/>
  <c r="I992" i="12"/>
  <c r="H993" i="12"/>
  <c r="I993" i="12"/>
  <c r="H994" i="12"/>
  <c r="I994" i="12"/>
  <c r="H995" i="12"/>
  <c r="I995" i="12"/>
  <c r="H996" i="12"/>
  <c r="I996" i="12"/>
  <c r="H997" i="12"/>
  <c r="I997" i="12"/>
  <c r="H998" i="12"/>
  <c r="I998" i="12"/>
  <c r="H999" i="12"/>
  <c r="I999" i="12"/>
  <c r="H1000" i="12"/>
  <c r="I1000" i="12"/>
  <c r="H1001" i="12"/>
  <c r="I1001" i="12"/>
  <c r="H1002" i="12"/>
  <c r="I1002" i="12"/>
  <c r="H1003" i="12"/>
  <c r="I1003" i="12"/>
  <c r="H1004" i="12"/>
  <c r="I1004" i="12"/>
  <c r="H1005" i="12"/>
  <c r="I1005" i="12"/>
  <c r="H1006" i="12"/>
  <c r="I1006" i="12"/>
  <c r="H1007" i="12"/>
  <c r="I1007" i="12"/>
  <c r="H1008" i="12"/>
  <c r="I1008" i="12"/>
  <c r="H1009" i="12"/>
  <c r="I1009" i="12"/>
  <c r="H1010" i="12"/>
  <c r="I1010" i="12"/>
  <c r="H1011" i="12"/>
  <c r="I1011" i="12"/>
  <c r="H1012" i="12"/>
  <c r="I1012" i="12"/>
  <c r="H1013" i="12"/>
  <c r="I1013" i="12"/>
  <c r="H1014" i="12"/>
  <c r="I1014" i="12"/>
  <c r="H1015" i="12"/>
  <c r="I1015" i="12"/>
  <c r="H1016" i="12"/>
  <c r="I1016" i="12"/>
  <c r="H1017" i="12"/>
  <c r="I1017" i="12"/>
  <c r="H1018" i="12"/>
  <c r="I1018" i="12"/>
  <c r="H1019" i="12"/>
  <c r="I1019" i="12"/>
  <c r="H1020" i="12"/>
  <c r="I1020" i="12"/>
  <c r="H1021" i="12"/>
  <c r="I1021" i="12"/>
  <c r="H1022" i="12"/>
  <c r="I1022" i="12"/>
  <c r="H1023" i="12"/>
  <c r="I1023" i="12"/>
  <c r="H1024" i="12"/>
  <c r="I1024" i="12"/>
  <c r="H1025" i="12"/>
  <c r="I1025" i="12"/>
  <c r="H1026" i="12"/>
  <c r="I1026" i="12"/>
  <c r="H1027" i="12"/>
  <c r="I1027" i="12"/>
  <c r="H1028" i="12"/>
  <c r="I1028" i="12"/>
  <c r="H1029" i="12"/>
  <c r="I1029" i="12"/>
  <c r="H1030" i="12"/>
  <c r="I1030" i="12"/>
  <c r="H1031" i="12"/>
  <c r="I1031" i="12"/>
  <c r="H1032" i="12"/>
  <c r="I1032" i="12"/>
  <c r="H1033" i="12"/>
  <c r="I1033" i="12"/>
  <c r="H1034" i="12"/>
  <c r="I1034" i="12"/>
  <c r="H1035" i="12"/>
  <c r="I1035" i="12"/>
  <c r="H1036" i="12"/>
  <c r="I1036" i="12"/>
  <c r="H1037" i="12"/>
  <c r="I1037" i="12"/>
  <c r="H1038" i="12"/>
  <c r="I1038" i="12"/>
  <c r="H1039" i="12"/>
  <c r="I1039" i="12"/>
  <c r="H1040" i="12"/>
  <c r="I1040" i="12"/>
  <c r="H1041" i="12"/>
  <c r="I1041" i="12"/>
  <c r="H1042" i="12"/>
  <c r="I1042" i="12"/>
  <c r="H1043" i="12"/>
  <c r="I1043" i="12"/>
  <c r="H1044" i="12"/>
  <c r="I1044" i="12"/>
  <c r="H1045" i="12"/>
  <c r="I1045" i="12"/>
  <c r="H1046" i="12"/>
  <c r="I1046" i="12"/>
  <c r="H1047" i="12"/>
  <c r="I1047" i="12"/>
  <c r="H1048" i="12"/>
  <c r="I1048" i="12"/>
  <c r="H1049" i="12"/>
  <c r="I1049" i="12"/>
  <c r="H1050" i="12"/>
  <c r="I1050" i="12"/>
  <c r="H1051" i="12"/>
  <c r="I1051" i="12"/>
  <c r="H1052" i="12"/>
  <c r="I1052" i="12"/>
  <c r="H1053" i="12"/>
  <c r="I1053" i="12"/>
  <c r="H1054" i="12"/>
  <c r="I1054" i="12"/>
  <c r="H1055" i="12"/>
  <c r="I1055" i="12"/>
  <c r="H1056" i="12"/>
  <c r="I1056" i="12"/>
  <c r="H1057" i="12"/>
  <c r="I1057" i="12"/>
  <c r="H1058" i="12"/>
  <c r="I1058" i="12"/>
  <c r="H1059" i="12"/>
  <c r="I1059" i="12"/>
  <c r="H1060" i="12"/>
  <c r="I1060" i="12"/>
  <c r="H1061" i="12"/>
  <c r="I1061" i="12"/>
  <c r="H1062" i="12"/>
  <c r="I1062" i="12"/>
  <c r="H1063" i="12"/>
  <c r="I1063" i="12"/>
  <c r="H1064" i="12"/>
  <c r="I1064" i="12"/>
  <c r="H1065" i="12"/>
  <c r="I1065" i="12"/>
  <c r="H1066" i="12"/>
  <c r="I1066" i="12"/>
  <c r="H1067" i="12"/>
  <c r="I1067" i="12"/>
  <c r="H1068" i="12"/>
  <c r="I1068" i="12"/>
  <c r="H1069" i="12"/>
  <c r="I1069" i="12"/>
  <c r="H1070" i="12"/>
  <c r="I1070" i="12"/>
  <c r="H1071" i="12"/>
  <c r="I1071" i="12"/>
  <c r="H1072" i="12"/>
  <c r="I1072" i="12"/>
  <c r="H1073" i="12"/>
  <c r="I1073" i="12"/>
  <c r="H1074" i="12"/>
  <c r="I1074" i="12"/>
  <c r="H1075" i="12"/>
  <c r="I1075" i="12"/>
  <c r="H1076" i="12"/>
  <c r="I1076" i="12"/>
  <c r="H1077" i="12"/>
  <c r="I1077" i="12"/>
  <c r="H1078" i="12"/>
  <c r="I1078" i="12"/>
  <c r="H1079" i="12"/>
  <c r="I1079" i="12"/>
  <c r="H1080" i="12"/>
  <c r="I1080" i="12"/>
  <c r="H1081" i="12"/>
  <c r="I1081" i="12"/>
  <c r="H1082" i="12"/>
  <c r="I1082" i="12"/>
  <c r="H1083" i="12"/>
  <c r="I1083" i="12"/>
  <c r="H1084" i="12"/>
  <c r="I1084" i="12"/>
  <c r="H1085" i="12"/>
  <c r="I1085" i="12"/>
  <c r="H1086" i="12"/>
  <c r="I1086" i="12"/>
  <c r="H1087" i="12"/>
  <c r="I1087" i="12"/>
  <c r="H1088" i="12"/>
  <c r="I1088" i="12"/>
  <c r="H1089" i="12"/>
  <c r="I1089" i="12"/>
  <c r="H1090" i="12"/>
  <c r="I1090" i="12"/>
  <c r="H1091" i="12"/>
  <c r="I1091" i="12"/>
  <c r="H1092" i="12"/>
  <c r="I1092" i="12"/>
  <c r="H1093" i="12"/>
  <c r="I1093" i="12"/>
  <c r="H1094" i="12"/>
  <c r="I1094" i="12"/>
  <c r="H1095" i="12"/>
  <c r="I1095" i="12"/>
  <c r="H1096" i="12"/>
  <c r="I1096" i="12"/>
  <c r="H1097" i="12"/>
  <c r="I1097" i="12"/>
  <c r="H1098" i="12"/>
  <c r="I1098" i="12"/>
  <c r="H1099" i="12"/>
  <c r="I1099" i="12"/>
  <c r="H1100" i="12"/>
  <c r="I1100" i="12"/>
  <c r="H1101" i="12"/>
  <c r="I1101" i="12"/>
  <c r="H1102" i="12"/>
  <c r="I1102" i="12"/>
  <c r="H1103" i="12"/>
  <c r="I1103" i="12"/>
  <c r="H1104" i="12"/>
  <c r="I1104" i="12"/>
  <c r="H1105" i="12"/>
  <c r="I1105" i="12"/>
  <c r="H1106" i="12"/>
  <c r="I1106" i="12"/>
  <c r="H1107" i="12"/>
  <c r="I1107" i="12"/>
  <c r="H1108" i="12"/>
  <c r="I1108" i="12"/>
  <c r="H1109" i="12"/>
  <c r="I1109" i="12"/>
  <c r="H1110" i="12"/>
  <c r="I1110" i="12"/>
  <c r="H1111" i="12"/>
  <c r="I1111" i="12"/>
  <c r="H1112" i="12"/>
  <c r="I1112" i="12"/>
  <c r="H1113" i="12"/>
  <c r="I1113" i="12"/>
  <c r="H1114" i="12"/>
  <c r="I1114" i="12"/>
  <c r="H1115" i="12"/>
  <c r="I1115" i="12"/>
  <c r="H1116" i="12"/>
  <c r="I1116" i="12"/>
  <c r="H1117" i="12"/>
  <c r="I1117" i="12"/>
  <c r="H1118" i="12"/>
  <c r="I1118" i="12"/>
  <c r="H1119" i="12"/>
  <c r="I1119" i="12"/>
  <c r="H1120" i="12"/>
  <c r="I1120" i="12"/>
  <c r="H1121" i="12"/>
  <c r="I1121" i="12"/>
  <c r="H1122" i="12"/>
  <c r="I1122" i="12"/>
  <c r="H1123" i="12"/>
  <c r="I1123" i="12"/>
  <c r="H1124" i="12"/>
  <c r="I1124" i="12"/>
  <c r="H1125" i="12"/>
  <c r="I1125" i="12"/>
  <c r="H1126" i="12"/>
  <c r="I1126" i="12"/>
  <c r="H1127" i="12"/>
  <c r="I1127" i="12"/>
  <c r="H1128" i="12"/>
  <c r="I1128" i="12"/>
  <c r="H1129" i="12"/>
  <c r="I1129" i="12"/>
  <c r="H1130" i="12"/>
  <c r="I1130" i="12"/>
  <c r="H1131" i="12"/>
  <c r="I1131" i="12"/>
  <c r="H1132" i="12"/>
  <c r="I1132" i="12"/>
  <c r="H1133" i="12"/>
  <c r="I1133" i="12"/>
  <c r="H1134" i="12"/>
  <c r="I1134" i="12"/>
  <c r="H1135" i="12"/>
  <c r="I1135" i="12"/>
  <c r="H1136" i="12"/>
  <c r="I1136" i="12"/>
  <c r="H1137" i="12"/>
  <c r="I1137" i="12"/>
  <c r="H1138" i="12"/>
  <c r="I1138" i="12"/>
  <c r="H1139" i="12"/>
  <c r="I1139" i="12"/>
  <c r="H1140" i="12"/>
  <c r="I1140" i="12"/>
  <c r="H1141" i="12"/>
  <c r="I1141" i="12"/>
  <c r="H1142" i="12"/>
  <c r="I1142" i="12"/>
  <c r="H1143" i="12"/>
  <c r="I1143" i="12"/>
  <c r="H1144" i="12"/>
  <c r="I1144" i="12"/>
  <c r="H1145" i="12"/>
  <c r="I1145" i="12"/>
  <c r="H1146" i="12"/>
  <c r="I1146" i="12"/>
  <c r="H1147" i="12"/>
  <c r="I1147" i="12"/>
  <c r="H1148" i="12"/>
  <c r="I1148" i="12"/>
  <c r="H1149" i="12"/>
  <c r="I1149" i="12"/>
  <c r="H1150" i="12"/>
  <c r="I1150" i="12"/>
  <c r="H1151" i="12"/>
  <c r="I1151" i="12"/>
  <c r="H1152" i="12"/>
  <c r="I1152" i="12"/>
  <c r="H1153" i="12"/>
  <c r="I1153" i="12"/>
  <c r="H1154" i="12"/>
  <c r="I1154" i="12"/>
  <c r="H1155" i="12"/>
  <c r="I1155" i="12"/>
  <c r="H1156" i="12"/>
  <c r="I1156" i="12"/>
  <c r="H1157" i="12"/>
  <c r="I1157" i="12"/>
  <c r="H1158" i="12"/>
  <c r="I1158" i="12"/>
  <c r="H1159" i="12"/>
  <c r="I1159" i="12"/>
  <c r="H1160" i="12"/>
  <c r="I1160" i="12"/>
  <c r="H1161" i="12"/>
  <c r="I1161" i="12"/>
  <c r="H1162" i="12"/>
  <c r="I1162" i="12"/>
  <c r="H1163" i="12"/>
  <c r="I1163" i="12"/>
  <c r="H1164" i="12"/>
  <c r="I1164" i="12"/>
  <c r="H1165" i="12"/>
  <c r="I1165" i="12"/>
  <c r="H1166" i="12"/>
  <c r="I1166" i="12"/>
  <c r="H1167" i="12"/>
  <c r="I1167" i="12"/>
  <c r="H1168" i="12"/>
  <c r="I1168" i="12"/>
  <c r="H1169" i="12"/>
  <c r="I1169" i="12"/>
  <c r="H1170" i="12"/>
  <c r="I1170" i="12"/>
  <c r="H1171" i="12"/>
  <c r="I1171" i="12"/>
  <c r="H1172" i="12"/>
  <c r="I1172" i="12"/>
  <c r="H1173" i="12"/>
  <c r="I1173" i="12"/>
  <c r="H1174" i="12"/>
  <c r="I1174" i="12"/>
  <c r="H1175" i="12"/>
  <c r="I1175" i="12"/>
  <c r="H1176" i="12"/>
  <c r="I1176" i="12"/>
  <c r="H1177" i="12"/>
  <c r="I1177" i="12"/>
  <c r="H1178" i="12"/>
  <c r="I1178" i="12"/>
  <c r="H1179" i="12"/>
  <c r="I1179" i="12"/>
  <c r="H1180" i="12"/>
  <c r="I1180" i="12"/>
  <c r="H1181" i="12"/>
  <c r="I1181" i="12"/>
  <c r="H1182" i="12"/>
  <c r="I1182" i="12"/>
  <c r="H1183" i="12"/>
  <c r="I1183" i="12"/>
  <c r="H1184" i="12"/>
  <c r="I1184" i="12"/>
  <c r="H1185" i="12"/>
  <c r="I1185" i="12"/>
  <c r="H1186" i="12"/>
  <c r="I1186" i="12"/>
  <c r="H1187" i="12"/>
  <c r="I1187" i="12"/>
  <c r="H1188" i="12"/>
  <c r="I1188" i="12"/>
  <c r="H1189" i="12"/>
  <c r="I1189" i="12"/>
  <c r="H1190" i="12"/>
  <c r="I1190" i="12"/>
  <c r="H1191" i="12"/>
  <c r="I1191" i="12"/>
  <c r="H1192" i="12"/>
  <c r="I1192" i="12"/>
  <c r="H1193" i="12"/>
  <c r="I1193" i="12"/>
  <c r="H1194" i="12"/>
  <c r="I1194" i="12"/>
  <c r="H1195" i="12"/>
  <c r="I1195" i="12"/>
  <c r="H1196" i="12"/>
  <c r="I1196" i="12"/>
  <c r="H1197" i="12"/>
  <c r="I1197" i="12"/>
  <c r="H1198" i="12"/>
  <c r="I1198" i="12"/>
  <c r="H1199" i="12"/>
  <c r="I1199" i="12"/>
  <c r="H1200" i="12"/>
  <c r="I1200" i="12"/>
  <c r="H1201" i="12"/>
  <c r="I1201" i="12"/>
  <c r="H1202" i="12"/>
  <c r="I1202" i="12"/>
  <c r="H1203" i="12"/>
  <c r="I1203" i="12"/>
  <c r="H1204" i="12"/>
  <c r="I1204" i="12"/>
  <c r="H1205" i="12"/>
  <c r="I1205" i="12"/>
  <c r="H1206" i="12"/>
  <c r="I1206" i="12"/>
  <c r="H1207" i="12"/>
  <c r="I1207" i="12"/>
  <c r="H1208" i="12"/>
  <c r="I1208" i="12"/>
  <c r="H1209" i="12"/>
  <c r="I1209" i="12"/>
  <c r="H1210" i="12"/>
  <c r="I1210" i="12"/>
  <c r="H1211" i="12"/>
  <c r="I1211" i="12"/>
  <c r="H1212" i="12"/>
  <c r="I1212" i="12"/>
  <c r="H1213" i="12"/>
  <c r="I1213" i="12"/>
  <c r="H1214" i="12"/>
  <c r="I1214" i="12"/>
  <c r="H1215" i="12"/>
  <c r="I1215" i="12"/>
  <c r="H1216" i="12"/>
  <c r="I1216" i="12"/>
  <c r="H1217" i="12"/>
  <c r="I1217" i="12"/>
  <c r="H1218" i="12"/>
  <c r="I1218" i="12"/>
  <c r="H1219" i="12"/>
  <c r="I1219" i="12"/>
  <c r="H1220" i="12"/>
  <c r="I1220" i="12"/>
  <c r="H1221" i="12"/>
  <c r="I1221" i="12"/>
  <c r="H1222" i="12"/>
  <c r="I1222" i="12"/>
  <c r="H1223" i="12"/>
  <c r="I1223" i="12"/>
  <c r="H1224" i="12"/>
  <c r="I1224" i="12"/>
  <c r="H1225" i="12"/>
  <c r="I1225" i="12"/>
  <c r="H1226" i="12"/>
  <c r="I1226" i="12"/>
  <c r="H1227" i="12"/>
  <c r="I1227" i="12"/>
  <c r="H1228" i="12"/>
  <c r="I1228" i="12"/>
  <c r="H1229" i="12"/>
  <c r="I1229" i="12"/>
  <c r="H1230" i="12"/>
  <c r="I1230" i="12"/>
  <c r="H1231" i="12"/>
  <c r="I1231" i="12"/>
  <c r="H1232" i="12"/>
  <c r="I1232" i="12"/>
  <c r="H1233" i="12"/>
  <c r="I1233" i="12"/>
  <c r="H1234" i="12"/>
  <c r="I1234" i="12"/>
  <c r="H1235" i="12"/>
  <c r="I1235" i="12"/>
  <c r="H1236" i="12"/>
  <c r="I1236" i="12"/>
  <c r="H1237" i="12"/>
  <c r="I1237" i="12"/>
  <c r="H1238" i="12"/>
  <c r="I1238" i="12"/>
  <c r="H1239" i="12"/>
  <c r="I1239" i="12"/>
  <c r="H1240" i="12"/>
  <c r="I1240" i="12"/>
  <c r="H1241" i="12"/>
  <c r="I1241" i="12"/>
  <c r="H1242" i="12"/>
  <c r="I1242" i="12"/>
  <c r="H1243" i="12"/>
  <c r="I1243" i="12"/>
  <c r="H1244" i="12"/>
  <c r="I1244" i="12"/>
  <c r="H1245" i="12"/>
  <c r="I1245" i="12"/>
  <c r="H1246" i="12"/>
  <c r="I1246" i="12"/>
  <c r="H1247" i="12"/>
  <c r="I1247" i="12"/>
  <c r="H1248" i="12"/>
  <c r="I1248" i="12"/>
  <c r="H1249" i="12"/>
  <c r="I1249" i="12"/>
  <c r="H1250" i="12"/>
  <c r="I1250" i="12"/>
  <c r="H1251" i="12"/>
  <c r="I1251" i="12"/>
  <c r="H1252" i="12"/>
  <c r="I1252" i="12"/>
  <c r="H1253" i="12"/>
  <c r="I1253" i="12"/>
  <c r="H1254" i="12"/>
  <c r="I1254" i="12"/>
  <c r="H1255" i="12"/>
  <c r="I1255" i="12"/>
  <c r="H1256" i="12"/>
  <c r="I1256" i="12"/>
  <c r="H1257" i="12"/>
  <c r="I1257" i="12"/>
  <c r="H1258" i="12"/>
  <c r="I1258" i="12"/>
  <c r="H1259" i="12"/>
  <c r="I1259" i="12"/>
  <c r="H1260" i="12"/>
  <c r="I1260" i="12"/>
  <c r="H1261" i="12"/>
  <c r="I1261" i="12"/>
  <c r="H1262" i="12"/>
  <c r="I1262" i="12"/>
  <c r="H1263" i="12"/>
  <c r="I1263" i="12"/>
  <c r="H1264" i="12"/>
  <c r="I1264" i="12"/>
  <c r="H1265" i="12"/>
  <c r="I1265" i="12"/>
  <c r="H1266" i="12"/>
  <c r="I1266" i="12"/>
  <c r="H1267" i="12"/>
  <c r="I1267" i="12"/>
  <c r="H1268" i="12"/>
  <c r="I1268" i="12"/>
  <c r="H1269" i="12"/>
  <c r="I1269" i="12"/>
  <c r="H1270" i="12"/>
  <c r="I1270" i="12"/>
  <c r="H1271" i="12"/>
  <c r="I1271" i="12"/>
  <c r="H1272" i="12"/>
  <c r="I1272" i="12"/>
  <c r="H1273" i="12"/>
  <c r="I1273" i="12"/>
  <c r="H1274" i="12"/>
  <c r="I1274" i="12"/>
  <c r="H1275" i="12"/>
  <c r="I1275" i="12"/>
  <c r="H1276" i="12"/>
  <c r="I1276" i="12"/>
  <c r="H1277" i="12"/>
  <c r="I1277" i="12"/>
  <c r="H1278" i="12"/>
  <c r="I1278" i="12"/>
  <c r="H1279" i="12"/>
  <c r="I1279" i="12"/>
  <c r="H1280" i="12"/>
  <c r="I1280" i="12"/>
  <c r="H1281" i="12"/>
  <c r="I1281" i="12"/>
  <c r="H1282" i="12"/>
  <c r="I1282" i="12"/>
  <c r="H1283" i="12"/>
  <c r="I1283" i="12"/>
  <c r="H1284" i="12"/>
  <c r="I1284" i="12"/>
  <c r="H1285" i="12"/>
  <c r="I1285" i="12"/>
  <c r="H1286" i="12"/>
  <c r="I1286" i="12"/>
  <c r="H1287" i="12"/>
  <c r="I1287" i="12"/>
  <c r="H1288" i="12"/>
  <c r="I1288" i="12"/>
  <c r="H1289" i="12"/>
  <c r="I1289" i="12"/>
  <c r="H1290" i="12"/>
  <c r="I1290" i="12"/>
  <c r="H1291" i="12"/>
  <c r="I1291" i="12"/>
  <c r="H1292" i="12"/>
  <c r="I1292" i="12"/>
  <c r="H1293" i="12"/>
  <c r="I1293" i="12"/>
  <c r="H1294" i="12"/>
  <c r="I1294" i="12"/>
  <c r="H1295" i="12"/>
  <c r="I1295" i="12"/>
  <c r="H1296" i="12"/>
  <c r="I1296" i="12"/>
  <c r="H1297" i="12"/>
  <c r="I1297" i="12"/>
  <c r="H1298" i="12"/>
  <c r="I1298" i="12"/>
  <c r="H1299" i="12"/>
  <c r="I1299" i="12"/>
  <c r="H1300" i="12"/>
  <c r="I1300" i="12"/>
  <c r="H1301" i="12"/>
  <c r="I1301" i="12"/>
  <c r="H1302" i="12"/>
  <c r="I1302" i="12"/>
  <c r="H1303" i="12"/>
  <c r="I1303" i="12"/>
  <c r="H1304" i="12"/>
  <c r="I1304" i="12"/>
  <c r="H1305" i="12"/>
  <c r="I1305" i="12"/>
  <c r="H1306" i="12"/>
  <c r="I1306" i="12"/>
  <c r="H1307" i="12"/>
  <c r="I1307" i="12"/>
  <c r="H1308" i="12"/>
  <c r="I1308" i="12"/>
  <c r="H1309" i="12"/>
  <c r="I1309" i="12"/>
  <c r="H1310" i="12"/>
  <c r="I1310" i="12"/>
  <c r="H1311" i="12"/>
  <c r="I1311" i="12"/>
  <c r="H1312" i="12"/>
  <c r="I1312" i="12"/>
  <c r="H1313" i="12"/>
  <c r="I1313" i="12"/>
  <c r="H1314" i="12"/>
  <c r="I1314" i="12"/>
  <c r="H1315" i="12"/>
  <c r="I1315" i="12"/>
  <c r="H1316" i="12"/>
  <c r="I1316" i="12"/>
  <c r="H1317" i="12"/>
  <c r="I1317" i="12"/>
  <c r="H1318" i="12"/>
  <c r="I1318" i="12"/>
  <c r="H1319" i="12"/>
  <c r="I1319" i="12"/>
  <c r="H1320" i="12"/>
  <c r="I1320" i="12"/>
  <c r="H1321" i="12"/>
  <c r="I1321" i="12"/>
  <c r="H1322" i="12"/>
  <c r="I1322" i="12"/>
  <c r="H1323" i="12"/>
  <c r="I1323" i="12"/>
  <c r="H1324" i="12"/>
  <c r="I1324" i="12"/>
  <c r="H1325" i="12"/>
  <c r="I1325" i="12"/>
  <c r="H1326" i="12"/>
  <c r="I1326" i="12"/>
  <c r="H1327" i="12"/>
  <c r="I1327" i="12"/>
  <c r="H1328" i="12"/>
  <c r="I1328" i="12"/>
  <c r="H1329" i="12"/>
  <c r="I1329" i="12"/>
  <c r="H1330" i="12"/>
  <c r="I1330" i="12"/>
  <c r="H1331" i="12"/>
  <c r="I1331" i="12"/>
  <c r="H1332" i="12"/>
  <c r="I1332" i="12"/>
  <c r="H1333" i="12"/>
  <c r="I1333" i="12"/>
  <c r="H1334" i="12"/>
  <c r="I1334" i="12"/>
  <c r="H1335" i="12"/>
  <c r="I1335" i="12"/>
  <c r="H1336" i="12"/>
  <c r="I1336" i="12"/>
  <c r="H1337" i="12"/>
  <c r="I1337" i="12"/>
  <c r="H1338" i="12"/>
  <c r="I1338" i="12"/>
  <c r="H1339" i="12"/>
  <c r="I1339" i="12"/>
  <c r="H1340" i="12"/>
  <c r="I1340" i="12"/>
  <c r="H1341" i="12"/>
  <c r="I1341" i="12"/>
  <c r="H1342" i="12"/>
  <c r="I1342" i="12"/>
  <c r="H1343" i="12"/>
  <c r="I1343" i="12"/>
  <c r="H1344" i="12"/>
  <c r="I1344" i="12"/>
  <c r="H1345" i="12"/>
  <c r="I1345" i="12"/>
  <c r="H1346" i="12"/>
  <c r="I1346" i="12"/>
  <c r="H1347" i="12"/>
  <c r="I1347" i="12"/>
  <c r="H1348" i="12"/>
  <c r="I1348" i="12"/>
  <c r="H1349" i="12"/>
  <c r="I1349" i="12"/>
  <c r="H1350" i="12"/>
  <c r="I1350" i="12"/>
  <c r="H1351" i="12"/>
  <c r="I1351" i="12"/>
  <c r="H1352" i="12"/>
  <c r="I1352" i="12"/>
  <c r="H1353" i="12"/>
  <c r="I1353" i="12"/>
  <c r="H1354" i="12"/>
  <c r="I1354" i="12"/>
  <c r="H1355" i="12"/>
  <c r="I1355" i="12"/>
  <c r="H1356" i="12"/>
  <c r="I1356" i="12"/>
  <c r="H1357" i="12"/>
  <c r="I1357" i="12"/>
  <c r="H1358" i="12"/>
  <c r="I1358" i="12"/>
  <c r="H1359" i="12"/>
  <c r="I1359" i="12"/>
  <c r="H1360" i="12"/>
  <c r="I1360" i="12"/>
  <c r="H1361" i="12"/>
  <c r="I1361" i="12"/>
  <c r="H1362" i="12"/>
  <c r="I1362" i="12"/>
  <c r="H1363" i="12"/>
  <c r="I1363" i="12"/>
  <c r="H1364" i="12"/>
  <c r="I1364" i="12"/>
  <c r="H1365" i="12"/>
  <c r="I1365" i="12"/>
  <c r="H1366" i="12"/>
  <c r="I1366" i="12"/>
  <c r="H1367" i="12"/>
  <c r="I1367" i="12"/>
  <c r="H1368" i="12"/>
  <c r="I1368" i="12"/>
  <c r="H1369" i="12"/>
  <c r="I1369" i="12"/>
  <c r="H1370" i="12"/>
  <c r="I1370" i="12"/>
  <c r="H1371" i="12"/>
  <c r="I1371" i="12"/>
  <c r="H1372" i="12"/>
  <c r="I1372" i="12"/>
  <c r="H1373" i="12"/>
  <c r="I1373" i="12"/>
  <c r="H1374" i="12"/>
  <c r="I1374" i="12"/>
  <c r="H1375" i="12"/>
  <c r="I1375" i="12"/>
  <c r="H1376" i="12"/>
  <c r="I1376" i="12"/>
  <c r="H1377" i="12"/>
  <c r="I1377" i="12"/>
  <c r="H1378" i="12"/>
  <c r="I1378" i="12"/>
  <c r="H1379" i="12"/>
  <c r="I1379" i="12"/>
  <c r="H1380" i="12"/>
  <c r="I1380" i="12"/>
  <c r="H1381" i="12"/>
  <c r="I1381" i="12"/>
  <c r="H1382" i="12"/>
  <c r="I1382" i="12"/>
  <c r="H1383" i="12"/>
  <c r="I1383" i="12"/>
  <c r="H1384" i="12"/>
  <c r="I1384" i="12"/>
  <c r="H1385" i="12"/>
  <c r="I1385" i="12"/>
  <c r="H1386" i="12"/>
  <c r="I1386" i="12"/>
  <c r="H1387" i="12"/>
  <c r="I1387" i="12"/>
  <c r="H1388" i="12"/>
  <c r="I1388" i="12"/>
  <c r="H1389" i="12"/>
  <c r="I1389" i="12"/>
  <c r="H1390" i="12"/>
  <c r="I1390" i="12"/>
  <c r="H1391" i="12"/>
  <c r="I1391" i="12"/>
  <c r="H1392" i="12"/>
  <c r="I1392" i="12"/>
  <c r="H1393" i="12"/>
  <c r="I1393" i="12"/>
  <c r="H1394" i="12"/>
  <c r="I1394" i="12"/>
  <c r="H1395" i="12"/>
  <c r="I1395" i="12"/>
  <c r="H1396" i="12"/>
  <c r="I1396" i="12"/>
  <c r="H1397" i="12"/>
  <c r="I1397" i="12"/>
  <c r="H1398" i="12"/>
  <c r="I1398" i="12"/>
  <c r="H1399" i="12"/>
  <c r="I1399" i="12"/>
  <c r="H1400" i="12"/>
  <c r="I1400" i="12"/>
  <c r="H1401" i="12"/>
  <c r="I1401" i="12"/>
  <c r="H1402" i="12"/>
  <c r="I1402" i="12"/>
  <c r="H1403" i="12"/>
  <c r="I1403" i="12"/>
  <c r="H1404" i="12"/>
  <c r="I1404" i="12"/>
  <c r="H1405" i="12"/>
  <c r="I1405" i="12"/>
  <c r="H1406" i="12"/>
  <c r="I1406" i="12"/>
  <c r="H1407" i="12"/>
  <c r="I1407" i="12"/>
  <c r="H1408" i="12"/>
  <c r="I1408" i="12"/>
  <c r="H1409" i="12"/>
  <c r="I1409" i="12"/>
  <c r="H1410" i="12"/>
  <c r="I1410" i="12"/>
  <c r="H1411" i="12"/>
  <c r="I1411" i="12"/>
  <c r="H1412" i="12"/>
  <c r="I1412" i="12"/>
  <c r="H1413" i="12"/>
  <c r="I1413" i="12"/>
  <c r="H1414" i="12"/>
  <c r="I1414" i="12"/>
  <c r="H1415" i="12"/>
  <c r="I1415" i="12"/>
  <c r="H1416" i="12"/>
  <c r="I1416" i="12"/>
  <c r="H1417" i="12"/>
  <c r="I1417" i="12"/>
  <c r="H1418" i="12"/>
  <c r="I1418" i="12"/>
  <c r="H1419" i="12"/>
  <c r="I1419" i="12"/>
  <c r="H1420" i="12"/>
  <c r="I1420" i="12"/>
  <c r="H1421" i="12"/>
  <c r="I1421" i="12"/>
  <c r="H1422" i="12"/>
  <c r="I1422" i="12"/>
  <c r="H1423" i="12"/>
  <c r="I1423" i="12"/>
  <c r="H1424" i="12"/>
  <c r="I1424" i="12"/>
  <c r="H1425" i="12"/>
  <c r="I1425" i="12"/>
  <c r="H1426" i="12"/>
  <c r="I1426" i="12"/>
  <c r="H1427" i="12"/>
  <c r="I1427" i="12"/>
  <c r="H1428" i="12"/>
  <c r="I1428" i="12"/>
  <c r="H1429" i="12"/>
  <c r="I1429" i="12"/>
  <c r="H1430" i="12"/>
  <c r="I1430" i="12"/>
  <c r="H1431" i="12"/>
  <c r="I1431" i="12"/>
  <c r="H1432" i="12"/>
  <c r="I1432" i="12"/>
  <c r="H1433" i="12"/>
  <c r="I1433" i="12"/>
  <c r="H1434" i="12"/>
  <c r="I1434" i="12"/>
  <c r="H1435" i="12"/>
  <c r="I1435" i="12"/>
  <c r="H1436" i="12"/>
  <c r="I1436" i="12"/>
  <c r="H1437" i="12"/>
  <c r="I1437" i="12"/>
  <c r="H1438" i="12"/>
  <c r="I1438" i="12"/>
  <c r="H1439" i="12"/>
  <c r="I1439" i="12"/>
  <c r="H1440" i="12"/>
  <c r="I1440" i="12"/>
  <c r="H1441" i="12"/>
  <c r="I1441" i="12"/>
  <c r="H1442" i="12"/>
  <c r="I1442" i="12"/>
  <c r="H1443" i="12"/>
  <c r="I1443" i="12"/>
  <c r="H1444" i="12"/>
  <c r="I1444" i="12"/>
  <c r="H1445" i="12"/>
  <c r="I1445" i="12"/>
  <c r="H1446" i="12"/>
  <c r="I1446" i="12"/>
  <c r="H1447" i="12"/>
  <c r="I1447" i="12"/>
  <c r="H1448" i="12"/>
  <c r="I1448" i="12"/>
  <c r="H1449" i="12"/>
  <c r="I1449" i="12"/>
  <c r="H1450" i="12"/>
  <c r="I1450" i="12"/>
  <c r="H1451" i="12"/>
  <c r="I1451" i="12"/>
  <c r="H1452" i="12"/>
  <c r="I1452" i="12"/>
  <c r="H1453" i="12"/>
  <c r="I1453" i="12"/>
  <c r="H1454" i="12"/>
  <c r="I1454" i="12"/>
  <c r="H1455" i="12"/>
  <c r="I1455" i="12"/>
  <c r="H1456" i="12"/>
  <c r="I1456" i="12"/>
  <c r="H1457" i="12"/>
  <c r="I1457" i="12"/>
  <c r="H1458" i="12"/>
  <c r="I1458" i="12"/>
  <c r="H1459" i="12"/>
  <c r="I1459" i="12"/>
  <c r="H1460" i="12"/>
  <c r="I1460" i="12"/>
  <c r="H1461" i="12"/>
  <c r="I1461" i="12"/>
  <c r="H1462" i="12"/>
  <c r="I1462" i="12"/>
  <c r="H1463" i="12"/>
  <c r="I1463" i="12"/>
  <c r="H1464" i="12"/>
  <c r="I1464" i="12"/>
  <c r="H1465" i="12"/>
  <c r="I1465" i="12"/>
  <c r="H1466" i="12"/>
  <c r="I1466" i="12"/>
  <c r="H1467" i="12"/>
  <c r="I1467" i="12"/>
  <c r="H1468" i="12"/>
  <c r="I1468" i="12"/>
  <c r="H1469" i="12"/>
  <c r="I1469" i="12"/>
  <c r="H1470" i="12"/>
  <c r="I1470" i="12"/>
  <c r="H1471" i="12"/>
  <c r="I1471" i="12"/>
  <c r="H1472" i="12"/>
  <c r="I1472" i="12"/>
  <c r="H1473" i="12"/>
  <c r="I1473" i="12"/>
  <c r="H1474" i="12"/>
  <c r="I1474" i="12"/>
  <c r="H1475" i="12"/>
  <c r="I1475" i="12"/>
  <c r="H1476" i="12"/>
  <c r="I1476" i="12"/>
  <c r="H1477" i="12"/>
  <c r="I1477" i="12"/>
  <c r="H1478" i="12"/>
  <c r="I1478" i="12"/>
  <c r="H1479" i="12"/>
  <c r="I1479" i="12"/>
  <c r="H1480" i="12"/>
  <c r="I1480" i="12"/>
  <c r="H1481" i="12"/>
  <c r="I1481" i="12"/>
  <c r="H1482" i="12"/>
  <c r="I1482" i="12"/>
  <c r="H1483" i="12"/>
  <c r="I1483" i="12"/>
  <c r="H1484" i="12"/>
  <c r="I1484" i="12"/>
  <c r="H1485" i="12"/>
  <c r="I1485" i="12"/>
  <c r="H1486" i="12"/>
  <c r="I1486" i="12"/>
  <c r="H1487" i="12"/>
  <c r="I1487" i="12"/>
  <c r="H1488" i="12"/>
  <c r="I1488" i="12"/>
  <c r="H1489" i="12"/>
  <c r="I1489" i="12"/>
  <c r="H1490" i="12"/>
  <c r="I1490" i="12"/>
  <c r="H1491" i="12"/>
  <c r="I1491" i="12"/>
  <c r="H1492" i="12"/>
  <c r="I1492" i="12"/>
  <c r="H1493" i="12"/>
  <c r="I1493" i="12"/>
  <c r="H1494" i="12"/>
  <c r="I1494" i="12"/>
  <c r="H1495" i="12"/>
  <c r="I1495" i="12"/>
  <c r="H1496" i="12"/>
  <c r="I1496" i="12"/>
  <c r="H1497" i="12"/>
  <c r="I1497" i="12"/>
  <c r="H1498" i="12"/>
  <c r="I1498" i="12"/>
  <c r="H1499" i="12"/>
  <c r="I1499" i="12"/>
  <c r="H1500" i="12"/>
  <c r="I1500" i="12"/>
  <c r="H1501" i="12"/>
  <c r="I1501" i="12"/>
  <c r="H1502" i="12"/>
  <c r="I1502" i="12"/>
  <c r="H1503" i="12"/>
  <c r="I1503" i="12"/>
  <c r="H1504" i="12"/>
  <c r="I1504" i="12"/>
  <c r="H1505" i="12"/>
  <c r="I1505" i="12"/>
  <c r="H1506" i="12"/>
  <c r="I1506" i="12"/>
  <c r="H1507" i="12"/>
  <c r="I1507" i="12"/>
  <c r="H1508" i="12"/>
  <c r="I1508" i="12"/>
  <c r="H1509" i="12"/>
  <c r="I1509" i="12"/>
  <c r="H1510" i="12"/>
  <c r="I1510" i="12"/>
  <c r="H1511" i="12"/>
  <c r="I1511" i="12"/>
  <c r="H1512" i="12"/>
  <c r="I1512" i="12"/>
  <c r="H1513" i="12"/>
  <c r="I1513" i="12"/>
  <c r="H1514" i="12"/>
  <c r="I1514" i="12"/>
  <c r="H1515" i="12"/>
  <c r="I1515" i="12"/>
  <c r="H1516" i="12"/>
  <c r="I1516" i="12"/>
  <c r="H1517" i="12"/>
  <c r="I1517" i="12"/>
  <c r="H1518" i="12"/>
  <c r="I1518" i="12"/>
  <c r="H1519" i="12"/>
  <c r="I1519" i="12"/>
  <c r="H1520" i="12"/>
  <c r="I1520" i="12"/>
  <c r="H1521" i="12"/>
  <c r="I1521" i="12"/>
  <c r="H1522" i="12"/>
  <c r="I1522" i="12"/>
  <c r="H1523" i="12"/>
  <c r="I1523" i="12"/>
  <c r="H1524" i="12"/>
  <c r="I1524" i="12"/>
  <c r="H1525" i="12"/>
  <c r="I1525" i="12"/>
  <c r="H1526" i="12"/>
  <c r="I1526" i="12"/>
  <c r="H1527" i="12"/>
  <c r="I1527" i="12"/>
  <c r="H1528" i="12"/>
  <c r="I1528" i="12"/>
  <c r="H1529" i="12"/>
  <c r="I1529" i="12"/>
  <c r="H1530" i="12"/>
  <c r="I1530" i="12"/>
  <c r="H1531" i="12"/>
  <c r="I1531" i="12"/>
  <c r="H1532" i="12"/>
  <c r="I1532" i="12"/>
  <c r="H1533" i="12"/>
  <c r="I1533" i="12"/>
  <c r="H1534" i="12"/>
  <c r="I1534" i="12"/>
  <c r="H1535" i="12"/>
  <c r="I1535" i="12"/>
  <c r="H1536" i="12"/>
  <c r="I1536" i="12"/>
  <c r="H1537" i="12"/>
  <c r="I1537" i="12"/>
  <c r="H1538" i="12"/>
  <c r="I1538" i="12"/>
  <c r="H1539" i="12"/>
  <c r="I1539" i="12"/>
  <c r="H1540" i="12"/>
  <c r="I1540" i="12"/>
  <c r="H1541" i="12"/>
  <c r="I1541" i="12"/>
  <c r="H1542" i="12"/>
  <c r="I1542" i="12"/>
  <c r="H1543" i="12"/>
  <c r="I1543" i="12"/>
  <c r="H1544" i="12"/>
  <c r="I1544" i="12"/>
  <c r="H1545" i="12"/>
  <c r="I1545" i="12"/>
  <c r="H1546" i="12"/>
  <c r="I1546" i="12"/>
  <c r="H1547" i="12"/>
  <c r="I1547" i="12"/>
  <c r="H1548" i="12"/>
  <c r="I1548" i="12"/>
  <c r="H1549" i="12"/>
  <c r="I1549" i="12"/>
  <c r="H1550" i="12"/>
  <c r="I1550" i="12"/>
  <c r="H1551" i="12"/>
  <c r="I1551" i="12"/>
  <c r="H1552" i="12"/>
  <c r="I1552" i="12"/>
  <c r="H1553" i="12"/>
  <c r="I1553" i="12"/>
  <c r="H1554" i="12"/>
  <c r="I1554" i="12"/>
  <c r="H1555" i="12"/>
  <c r="I1555" i="12"/>
  <c r="H1556" i="12"/>
  <c r="I1556" i="12"/>
  <c r="H1557" i="12"/>
  <c r="I1557" i="12"/>
  <c r="H1558" i="12"/>
  <c r="I1558" i="12"/>
  <c r="H1559" i="12"/>
  <c r="I1559" i="12"/>
  <c r="H1560" i="12"/>
  <c r="I1560" i="12"/>
  <c r="H1561" i="12"/>
  <c r="I1561" i="12"/>
  <c r="H1562" i="12"/>
  <c r="I1562" i="12"/>
  <c r="H1563" i="12"/>
  <c r="I1563" i="12"/>
  <c r="H1564" i="12"/>
  <c r="I1564" i="12"/>
  <c r="H1565" i="12"/>
  <c r="I1565" i="12"/>
  <c r="H1566" i="12"/>
  <c r="I1566" i="12"/>
  <c r="H1567" i="12"/>
  <c r="I1567" i="12"/>
  <c r="H1568" i="12"/>
  <c r="I1568" i="12"/>
  <c r="H1569" i="12"/>
  <c r="I1569" i="12"/>
  <c r="H1570" i="12"/>
  <c r="I1570" i="12"/>
  <c r="H1571" i="12"/>
  <c r="I1571" i="12"/>
  <c r="H1572" i="12"/>
  <c r="I1572" i="12"/>
  <c r="H1573" i="12"/>
  <c r="I1573" i="12"/>
  <c r="H1574" i="12"/>
  <c r="I1574" i="12"/>
  <c r="H1575" i="12"/>
  <c r="I1575" i="12"/>
  <c r="H1576" i="12"/>
  <c r="I1576" i="12"/>
  <c r="H1577" i="12"/>
  <c r="I1577" i="12"/>
  <c r="H1578" i="12"/>
  <c r="I1578" i="12"/>
  <c r="H1579" i="12"/>
  <c r="I1579" i="12"/>
  <c r="H1580" i="12"/>
  <c r="I1580" i="12"/>
  <c r="H1581" i="12"/>
  <c r="I1581" i="12"/>
  <c r="H1582" i="12"/>
  <c r="I1582" i="12"/>
  <c r="H1583" i="12"/>
  <c r="I1583" i="12"/>
  <c r="H1584" i="12"/>
  <c r="I1584" i="12"/>
  <c r="H1585" i="12"/>
  <c r="I1585" i="12"/>
  <c r="H1586" i="12"/>
  <c r="I1586" i="12"/>
  <c r="H1587" i="12"/>
  <c r="I1587" i="12"/>
  <c r="H1588" i="12"/>
  <c r="I1588" i="12"/>
  <c r="H1589" i="12"/>
  <c r="I1589" i="12"/>
  <c r="H1590" i="12"/>
  <c r="I1590" i="12"/>
  <c r="H1591" i="12"/>
  <c r="I1591" i="12"/>
  <c r="H1592" i="12"/>
  <c r="I1592" i="12"/>
  <c r="H1593" i="12"/>
  <c r="I1593" i="12"/>
  <c r="H1594" i="12"/>
  <c r="I1594" i="12"/>
  <c r="H1595" i="12"/>
  <c r="I1595" i="12"/>
  <c r="H1596" i="12"/>
  <c r="I1596" i="12"/>
  <c r="H1597" i="12"/>
  <c r="I1597" i="12"/>
  <c r="H1598" i="12"/>
  <c r="I1598" i="12"/>
  <c r="H1599" i="12"/>
  <c r="I1599" i="12"/>
  <c r="H1600" i="12"/>
  <c r="I1600" i="12"/>
  <c r="H1601" i="12"/>
  <c r="I1601" i="12"/>
  <c r="H1602" i="12"/>
  <c r="I1602" i="12"/>
  <c r="H1603" i="12"/>
  <c r="I1603" i="12"/>
  <c r="H1604" i="12"/>
  <c r="I1604" i="12"/>
  <c r="H1605" i="12"/>
  <c r="I1605" i="12"/>
  <c r="H1606" i="12"/>
  <c r="I1606" i="12"/>
  <c r="H1607" i="12"/>
  <c r="I1607" i="12"/>
  <c r="H1608" i="12"/>
  <c r="I1608" i="12"/>
  <c r="H1609" i="12"/>
  <c r="I1609" i="12"/>
  <c r="H1610" i="12"/>
  <c r="I1610" i="12"/>
  <c r="H1611" i="12"/>
  <c r="I1611" i="12"/>
  <c r="H1612" i="12"/>
  <c r="I1612" i="12"/>
  <c r="H1613" i="12"/>
  <c r="I1613" i="12"/>
  <c r="H1614" i="12"/>
  <c r="I1614" i="12"/>
  <c r="H1615" i="12"/>
  <c r="I1615" i="12"/>
  <c r="H1616" i="12"/>
  <c r="I1616" i="12"/>
  <c r="H1617" i="12"/>
  <c r="I1617" i="12"/>
  <c r="H1618" i="12"/>
  <c r="I1618" i="12"/>
  <c r="H1619" i="12"/>
  <c r="I1619" i="12"/>
  <c r="H1620" i="12"/>
  <c r="I1620" i="12"/>
  <c r="H1621" i="12"/>
  <c r="I1621" i="12"/>
  <c r="H1622" i="12"/>
  <c r="I1622" i="12"/>
  <c r="H1623" i="12"/>
  <c r="I1623" i="12"/>
  <c r="H1624" i="12"/>
  <c r="I1624" i="12"/>
  <c r="H1625" i="12"/>
  <c r="I1625" i="12"/>
  <c r="H1626" i="12"/>
  <c r="I1626" i="12"/>
  <c r="H1627" i="12"/>
  <c r="I1627" i="12"/>
  <c r="H1628" i="12"/>
  <c r="I1628" i="12"/>
  <c r="H1629" i="12"/>
  <c r="I1629" i="12"/>
  <c r="H1630" i="12"/>
  <c r="I1630" i="12"/>
  <c r="H1631" i="12"/>
  <c r="I1631" i="12"/>
  <c r="H1632" i="12"/>
  <c r="I1632" i="12"/>
  <c r="H1633" i="12"/>
  <c r="I1633" i="12"/>
  <c r="H1634" i="12"/>
  <c r="I1634" i="12"/>
  <c r="H1635" i="12"/>
  <c r="I1635" i="12"/>
  <c r="H1636" i="12"/>
  <c r="I1636" i="12"/>
  <c r="H1637" i="12"/>
  <c r="I1637" i="12"/>
  <c r="H1638" i="12"/>
  <c r="I1638" i="12"/>
  <c r="H1639" i="12"/>
  <c r="I1639" i="12"/>
  <c r="H1640" i="12"/>
  <c r="I1640" i="12"/>
  <c r="H1641" i="12"/>
  <c r="I1641" i="12"/>
  <c r="H1642" i="12"/>
  <c r="I1642" i="12"/>
  <c r="H1643" i="12"/>
  <c r="I1643" i="12"/>
  <c r="H1644" i="12"/>
  <c r="I1644" i="12"/>
  <c r="H1645" i="12"/>
  <c r="I1645" i="12"/>
  <c r="H1646" i="12"/>
  <c r="I1646" i="12"/>
  <c r="H1647" i="12"/>
  <c r="I1647" i="12"/>
  <c r="H1648" i="12"/>
  <c r="I1648" i="12"/>
  <c r="H1649" i="12"/>
  <c r="I1649" i="12"/>
  <c r="H1650" i="12"/>
  <c r="I1650" i="12"/>
  <c r="H1651" i="12"/>
  <c r="I1651" i="12"/>
  <c r="H1652" i="12"/>
  <c r="I1652" i="12"/>
  <c r="H1653" i="12"/>
  <c r="I1653" i="12"/>
  <c r="H1654" i="12"/>
  <c r="I1654" i="12"/>
  <c r="H1655" i="12"/>
  <c r="I1655" i="12"/>
  <c r="H1656" i="12"/>
  <c r="I1656" i="12"/>
  <c r="H1657" i="12"/>
  <c r="I1657" i="12"/>
  <c r="H1658" i="12"/>
  <c r="I1658" i="12"/>
  <c r="H1659" i="12"/>
  <c r="I1659" i="12"/>
  <c r="H1660" i="12"/>
  <c r="I1660" i="12"/>
  <c r="H1661" i="12"/>
  <c r="I1661" i="12"/>
  <c r="H1662" i="12"/>
  <c r="I1662" i="12"/>
  <c r="H1663" i="12"/>
  <c r="I1663" i="12"/>
  <c r="H1664" i="12"/>
  <c r="I1664" i="12"/>
  <c r="H1665" i="12"/>
  <c r="I1665" i="12"/>
  <c r="H1666" i="12"/>
  <c r="I1666" i="12"/>
  <c r="H1667" i="12"/>
  <c r="I1667" i="12"/>
  <c r="H1668" i="12"/>
  <c r="I1668" i="12"/>
  <c r="H1669" i="12"/>
  <c r="I1669" i="12"/>
  <c r="H1670" i="12"/>
  <c r="I1670" i="12"/>
  <c r="H1671" i="12"/>
  <c r="I1671" i="12"/>
  <c r="H1672" i="12"/>
  <c r="I1672" i="12"/>
  <c r="H1673" i="12"/>
  <c r="I1673" i="12"/>
  <c r="H1674" i="12"/>
  <c r="I1674" i="12"/>
  <c r="H1675" i="12"/>
  <c r="I1675" i="12"/>
  <c r="H1676" i="12"/>
  <c r="I1676" i="12"/>
  <c r="H1677" i="12"/>
  <c r="I1677" i="12"/>
  <c r="H1678" i="12"/>
  <c r="I1678" i="12"/>
  <c r="H1679" i="12"/>
  <c r="I1679" i="12"/>
  <c r="H1680" i="12"/>
  <c r="I1680" i="12"/>
  <c r="H1681" i="12"/>
  <c r="I1681" i="12"/>
  <c r="H1682" i="12"/>
  <c r="I1682" i="12"/>
  <c r="H1683" i="12"/>
  <c r="I1683" i="12"/>
  <c r="H1684" i="12"/>
  <c r="I1684" i="12"/>
  <c r="H1685" i="12"/>
  <c r="I1685" i="12"/>
  <c r="H1686" i="12"/>
  <c r="I1686" i="12"/>
  <c r="H1687" i="12"/>
  <c r="I1687" i="12"/>
  <c r="H1688" i="12"/>
  <c r="I1688" i="12"/>
  <c r="H1689" i="12"/>
  <c r="I1689" i="12"/>
  <c r="H1690" i="12"/>
  <c r="I1690" i="12"/>
  <c r="H1691" i="12"/>
  <c r="I1691" i="12"/>
  <c r="H1692" i="12"/>
  <c r="I1692" i="12"/>
  <c r="H1693" i="12"/>
  <c r="I1693" i="12"/>
  <c r="H1694" i="12"/>
  <c r="I1694" i="12"/>
  <c r="H1695" i="12"/>
  <c r="I1695" i="12"/>
  <c r="H1696" i="12"/>
  <c r="I1696" i="12"/>
  <c r="H1697" i="12"/>
  <c r="I1697" i="12"/>
  <c r="H1698" i="12"/>
  <c r="I1698" i="12"/>
  <c r="H1699" i="12"/>
  <c r="I1699" i="12"/>
  <c r="H1700" i="12"/>
  <c r="I1700" i="12"/>
  <c r="H1701" i="12"/>
  <c r="I1701" i="12"/>
  <c r="H1702" i="12"/>
  <c r="I1702" i="12"/>
  <c r="H1703" i="12"/>
  <c r="I1703" i="12"/>
  <c r="H1704" i="12"/>
  <c r="I1704" i="12"/>
  <c r="H1705" i="12"/>
  <c r="I1705" i="12"/>
  <c r="H1706" i="12"/>
  <c r="I1706" i="12"/>
  <c r="H1707" i="12"/>
  <c r="I1707" i="12"/>
  <c r="H1708" i="12"/>
  <c r="I1708" i="12"/>
  <c r="H1709" i="12"/>
  <c r="I1709" i="12"/>
  <c r="H1710" i="12"/>
  <c r="I1710" i="12"/>
  <c r="H1711" i="12"/>
  <c r="I1711" i="12"/>
  <c r="H1712" i="12"/>
  <c r="I1712" i="12"/>
  <c r="H1713" i="12"/>
  <c r="I1713" i="12"/>
  <c r="H1714" i="12"/>
  <c r="I1714" i="12"/>
  <c r="H1715" i="12"/>
  <c r="I1715" i="12"/>
  <c r="H1716" i="12"/>
  <c r="I1716" i="12"/>
  <c r="H1717" i="12"/>
  <c r="I1717" i="12"/>
  <c r="H1718" i="12"/>
  <c r="I1718" i="12"/>
  <c r="H1719" i="12"/>
  <c r="I1719" i="12"/>
  <c r="H1720" i="12"/>
  <c r="I1720" i="12"/>
  <c r="H1721" i="12"/>
  <c r="I1721" i="12"/>
  <c r="H1722" i="12"/>
  <c r="I1722" i="12"/>
  <c r="H1723" i="12"/>
  <c r="I1723" i="12"/>
  <c r="H1724" i="12"/>
  <c r="I1724" i="12"/>
  <c r="H1725" i="12"/>
  <c r="I1725" i="12"/>
  <c r="H1726" i="12"/>
  <c r="I1726" i="12"/>
  <c r="H1727" i="12"/>
  <c r="I1727" i="12"/>
  <c r="H1728" i="12"/>
  <c r="I1728" i="12"/>
  <c r="H1729" i="12"/>
  <c r="I1729" i="12"/>
  <c r="H1730" i="12"/>
  <c r="I1730" i="12"/>
  <c r="H1731" i="12"/>
  <c r="I1731" i="12"/>
  <c r="H1732" i="12"/>
  <c r="I1732" i="12"/>
  <c r="H1733" i="12"/>
  <c r="I1733" i="12"/>
  <c r="H1734" i="12"/>
  <c r="I1734" i="12"/>
  <c r="H1735" i="12"/>
  <c r="I1735" i="12"/>
  <c r="H1736" i="12"/>
  <c r="I1736" i="12"/>
  <c r="H1737" i="12"/>
  <c r="I1737" i="12"/>
  <c r="H1738" i="12"/>
  <c r="I1738" i="12"/>
  <c r="H1739" i="12"/>
  <c r="I1739" i="12"/>
  <c r="H1740" i="12"/>
  <c r="I1740" i="12"/>
  <c r="H1741" i="12"/>
  <c r="I1741" i="12"/>
  <c r="H1742" i="12"/>
  <c r="I1742" i="12"/>
  <c r="H1743" i="12"/>
  <c r="I1743" i="12"/>
  <c r="H1744" i="12"/>
  <c r="I1744" i="12"/>
  <c r="H1745" i="12"/>
  <c r="I1745" i="12"/>
  <c r="H1746" i="12"/>
  <c r="I1746" i="12"/>
  <c r="H1747" i="12"/>
  <c r="I1747" i="12"/>
  <c r="H1748" i="12"/>
  <c r="I1748" i="12"/>
  <c r="H1749" i="12"/>
  <c r="I1749" i="12"/>
  <c r="H1750" i="12"/>
  <c r="I1750" i="12"/>
  <c r="H1751" i="12"/>
  <c r="I1751" i="12"/>
  <c r="H1752" i="12"/>
  <c r="I1752" i="12"/>
  <c r="H1753" i="12"/>
  <c r="I1753" i="12"/>
  <c r="H1754" i="12"/>
  <c r="I1754" i="12"/>
  <c r="H1755" i="12"/>
  <c r="I1755" i="12"/>
  <c r="H1756" i="12"/>
  <c r="I1756" i="12"/>
  <c r="H1757" i="12"/>
  <c r="I1757" i="12"/>
  <c r="H1758" i="12"/>
  <c r="I1758" i="12"/>
  <c r="H1759" i="12"/>
  <c r="I1759" i="12"/>
  <c r="H1760" i="12"/>
  <c r="I1760" i="12"/>
  <c r="H1761" i="12"/>
  <c r="I1761" i="12"/>
  <c r="H1762" i="12"/>
  <c r="I1762" i="12"/>
  <c r="H1763" i="12"/>
  <c r="I1763" i="12"/>
  <c r="H1764" i="12"/>
  <c r="I1764" i="12"/>
  <c r="H1765" i="12"/>
  <c r="I1765" i="12"/>
  <c r="H1766" i="12"/>
  <c r="I1766" i="12"/>
  <c r="H1767" i="12"/>
  <c r="I1767" i="12"/>
  <c r="H1768" i="12"/>
  <c r="I1768" i="12"/>
  <c r="H1769" i="12"/>
  <c r="I1769" i="12"/>
  <c r="H1770" i="12"/>
  <c r="I1770" i="12"/>
  <c r="H1771" i="12"/>
  <c r="I1771" i="12"/>
  <c r="H1772" i="12"/>
  <c r="I1772" i="12"/>
  <c r="H1773" i="12"/>
  <c r="I1773" i="12"/>
  <c r="H1774" i="12"/>
  <c r="I1774" i="12"/>
  <c r="H1775" i="12"/>
  <c r="I1775" i="12"/>
  <c r="H1776" i="12"/>
  <c r="I1776" i="12"/>
  <c r="H1777" i="12"/>
  <c r="I1777" i="12"/>
  <c r="H1778" i="12"/>
  <c r="I1778" i="12"/>
  <c r="H1779" i="12"/>
  <c r="I1779" i="12"/>
  <c r="H1780" i="12"/>
  <c r="I1780" i="12"/>
  <c r="H1781" i="12"/>
  <c r="I1781" i="12"/>
  <c r="H1782" i="12"/>
  <c r="I1782" i="12"/>
  <c r="H1783" i="12"/>
  <c r="I1783" i="12"/>
  <c r="H1784" i="12"/>
  <c r="I1784" i="12"/>
  <c r="H1785" i="12"/>
  <c r="I1785" i="12"/>
  <c r="H1786" i="12"/>
  <c r="I1786" i="12"/>
  <c r="H1787" i="12"/>
  <c r="I1787" i="12"/>
  <c r="H1788" i="12"/>
  <c r="I1788" i="12"/>
  <c r="H1789" i="12"/>
  <c r="I1789" i="12"/>
  <c r="H1790" i="12"/>
  <c r="I1790" i="12"/>
  <c r="H1791" i="12"/>
  <c r="I1791" i="12"/>
  <c r="H1792" i="12"/>
  <c r="I1792" i="12"/>
  <c r="H1793" i="12"/>
  <c r="I1793" i="12"/>
  <c r="H1794" i="12"/>
  <c r="I1794" i="12"/>
  <c r="H1795" i="12"/>
  <c r="I1795" i="12"/>
  <c r="H1796" i="12"/>
  <c r="I1796" i="12"/>
  <c r="H1797" i="12"/>
  <c r="I1797" i="12"/>
  <c r="H1798" i="12"/>
  <c r="I1798" i="12"/>
  <c r="H1799" i="12"/>
  <c r="I1799" i="12"/>
  <c r="H1800" i="12"/>
  <c r="I1800" i="12"/>
  <c r="H1801" i="12"/>
  <c r="I1801" i="12"/>
  <c r="H1802" i="12"/>
  <c r="I1802" i="12"/>
  <c r="H1803" i="12"/>
  <c r="I1803" i="12"/>
  <c r="H1804" i="12"/>
  <c r="I1804" i="12"/>
  <c r="H1805" i="12"/>
  <c r="I1805" i="12"/>
  <c r="H1806" i="12"/>
  <c r="I1806" i="12"/>
  <c r="H1807" i="12"/>
  <c r="I1807" i="12"/>
  <c r="H1808" i="12"/>
  <c r="I1808" i="12"/>
  <c r="H1809" i="12"/>
  <c r="I1809" i="12"/>
  <c r="H1810" i="12"/>
  <c r="I1810" i="12"/>
  <c r="H1811" i="12"/>
  <c r="I1811" i="12"/>
  <c r="H1812" i="12"/>
  <c r="I1812" i="12"/>
  <c r="H1813" i="12"/>
  <c r="I1813" i="12"/>
  <c r="H1814" i="12"/>
  <c r="I1814" i="12"/>
  <c r="H1815" i="12"/>
  <c r="I1815" i="12"/>
  <c r="H1816" i="12"/>
  <c r="I1816" i="12"/>
  <c r="H1817" i="12"/>
  <c r="I1817" i="12"/>
  <c r="H1818" i="12"/>
  <c r="I1818" i="12"/>
  <c r="H1819" i="12"/>
  <c r="I1819" i="12"/>
  <c r="H1820" i="12"/>
  <c r="I1820" i="12"/>
  <c r="H1821" i="12"/>
  <c r="I1821" i="12"/>
  <c r="H1822" i="12"/>
  <c r="I1822" i="12"/>
  <c r="H1823" i="12"/>
  <c r="I1823" i="12"/>
  <c r="H1824" i="12"/>
  <c r="I1824" i="12"/>
  <c r="H1825" i="12"/>
  <c r="I1825" i="12"/>
  <c r="H1826" i="12"/>
  <c r="I1826" i="12"/>
  <c r="H1827" i="12"/>
  <c r="I1827" i="12"/>
  <c r="H1828" i="12"/>
  <c r="I1828" i="12"/>
  <c r="H1829" i="12"/>
  <c r="I1829" i="12"/>
  <c r="H1830" i="12"/>
  <c r="I1830" i="12"/>
  <c r="H1831" i="12"/>
  <c r="I1831" i="12"/>
  <c r="H1832" i="12"/>
  <c r="I1832" i="12"/>
  <c r="H1833" i="12"/>
  <c r="I1833" i="12"/>
  <c r="H1834" i="12"/>
  <c r="I1834" i="12"/>
  <c r="H1835" i="12"/>
  <c r="I1835" i="12"/>
  <c r="H1836" i="12"/>
  <c r="I1836" i="12"/>
  <c r="H1837" i="12"/>
  <c r="I1837" i="12"/>
  <c r="H1838" i="12"/>
  <c r="I1838" i="12"/>
  <c r="H1839" i="12"/>
  <c r="I1839" i="12"/>
  <c r="H1840" i="12"/>
  <c r="I1840" i="12"/>
  <c r="H1841" i="12"/>
  <c r="I1841" i="12"/>
  <c r="H1842" i="12"/>
  <c r="I1842" i="12"/>
  <c r="H1843" i="12"/>
  <c r="I1843" i="12"/>
  <c r="H1844" i="12"/>
  <c r="I1844" i="12"/>
  <c r="H1845" i="12"/>
  <c r="I1845" i="12"/>
  <c r="H1846" i="12"/>
  <c r="I1846" i="12"/>
  <c r="H1847" i="12"/>
  <c r="I1847" i="12"/>
  <c r="H1848" i="12"/>
  <c r="I1848" i="12"/>
  <c r="H1849" i="12"/>
  <c r="I1849" i="12"/>
  <c r="H1850" i="12"/>
  <c r="I1850" i="12"/>
  <c r="H1851" i="12"/>
  <c r="I1851" i="12"/>
  <c r="I129" i="12"/>
  <c r="H129" i="12"/>
  <c r="F1851" i="12"/>
  <c r="E1851" i="12"/>
  <c r="D1851" i="12"/>
  <c r="C1851" i="12"/>
  <c r="G1851" i="12" s="1"/>
  <c r="B1851" i="12"/>
  <c r="A1851" i="12"/>
  <c r="G1850" i="12"/>
  <c r="E1850" i="12"/>
  <c r="D1850" i="12"/>
  <c r="C1850" i="12"/>
  <c r="B1850" i="12"/>
  <c r="F1850" i="12" s="1"/>
  <c r="A1850" i="12"/>
  <c r="F1849" i="12"/>
  <c r="E1849" i="12"/>
  <c r="D1849" i="12"/>
  <c r="C1849" i="12"/>
  <c r="G1849" i="12" s="1"/>
  <c r="B1849" i="12"/>
  <c r="A1849" i="12"/>
  <c r="G1848" i="12"/>
  <c r="E1848" i="12"/>
  <c r="D1848" i="12"/>
  <c r="C1848" i="12"/>
  <c r="B1848" i="12"/>
  <c r="F1848" i="12" s="1"/>
  <c r="A1848" i="12"/>
  <c r="F1847" i="12"/>
  <c r="E1847" i="12"/>
  <c r="D1847" i="12"/>
  <c r="C1847" i="12"/>
  <c r="G1847" i="12" s="1"/>
  <c r="B1847" i="12"/>
  <c r="A1847" i="12"/>
  <c r="G1846" i="12"/>
  <c r="E1846" i="12"/>
  <c r="D1846" i="12"/>
  <c r="C1846" i="12"/>
  <c r="B1846" i="12"/>
  <c r="F1846" i="12" s="1"/>
  <c r="A1846" i="12"/>
  <c r="F1845" i="12"/>
  <c r="E1845" i="12"/>
  <c r="D1845" i="12"/>
  <c r="C1845" i="12"/>
  <c r="G1845" i="12" s="1"/>
  <c r="B1845" i="12"/>
  <c r="A1845" i="12"/>
  <c r="G1844" i="12"/>
  <c r="E1844" i="12"/>
  <c r="D1844" i="12"/>
  <c r="C1844" i="12"/>
  <c r="B1844" i="12"/>
  <c r="F1844" i="12" s="1"/>
  <c r="A1844" i="12"/>
  <c r="F1843" i="12"/>
  <c r="E1843" i="12"/>
  <c r="D1843" i="12"/>
  <c r="C1843" i="12"/>
  <c r="G1843" i="12" s="1"/>
  <c r="B1843" i="12"/>
  <c r="A1843" i="12"/>
  <c r="G1842" i="12"/>
  <c r="E1842" i="12"/>
  <c r="D1842" i="12"/>
  <c r="C1842" i="12"/>
  <c r="B1842" i="12"/>
  <c r="F1842" i="12" s="1"/>
  <c r="A1842" i="12"/>
  <c r="F1841" i="12"/>
  <c r="E1841" i="12"/>
  <c r="D1841" i="12"/>
  <c r="C1841" i="12"/>
  <c r="G1841" i="12" s="1"/>
  <c r="B1841" i="12"/>
  <c r="A1841" i="12"/>
  <c r="G1840" i="12"/>
  <c r="E1840" i="12"/>
  <c r="D1840" i="12"/>
  <c r="C1840" i="12"/>
  <c r="B1840" i="12"/>
  <c r="F1840" i="12" s="1"/>
  <c r="A1840" i="12"/>
  <c r="E1839" i="12"/>
  <c r="D1839" i="12"/>
  <c r="C1839" i="12"/>
  <c r="G1839" i="12" s="1"/>
  <c r="B1839" i="12"/>
  <c r="F1839" i="12" s="1"/>
  <c r="A1839" i="12"/>
  <c r="G1838" i="12"/>
  <c r="E1838" i="12"/>
  <c r="D1838" i="12"/>
  <c r="C1838" i="12"/>
  <c r="B1838" i="12"/>
  <c r="F1838" i="12" s="1"/>
  <c r="A1838" i="12"/>
  <c r="F1837" i="12"/>
  <c r="E1837" i="12"/>
  <c r="D1837" i="12"/>
  <c r="C1837" i="12"/>
  <c r="G1837" i="12" s="1"/>
  <c r="B1837" i="12"/>
  <c r="A1837" i="12"/>
  <c r="G1836" i="12"/>
  <c r="F1836" i="12"/>
  <c r="E1836" i="12"/>
  <c r="D1836" i="12"/>
  <c r="C1836" i="12"/>
  <c r="B1836" i="12"/>
  <c r="A1836" i="12"/>
  <c r="E1835" i="12"/>
  <c r="D1835" i="12"/>
  <c r="C1835" i="12"/>
  <c r="G1835" i="12" s="1"/>
  <c r="B1835" i="12"/>
  <c r="F1835" i="12" s="1"/>
  <c r="A1835" i="12"/>
  <c r="G1834" i="12"/>
  <c r="E1834" i="12"/>
  <c r="D1834" i="12"/>
  <c r="C1834" i="12"/>
  <c r="B1834" i="12"/>
  <c r="F1834" i="12" s="1"/>
  <c r="A1834" i="12"/>
  <c r="F1833" i="12"/>
  <c r="E1833" i="12"/>
  <c r="D1833" i="12"/>
  <c r="C1833" i="12"/>
  <c r="G1833" i="12" s="1"/>
  <c r="B1833" i="12"/>
  <c r="A1833" i="12"/>
  <c r="G1832" i="12"/>
  <c r="F1832" i="12"/>
  <c r="E1832" i="12"/>
  <c r="D1832" i="12"/>
  <c r="C1832" i="12"/>
  <c r="B1832" i="12"/>
  <c r="A1832" i="12"/>
  <c r="F1831" i="12"/>
  <c r="E1831" i="12"/>
  <c r="D1831" i="12"/>
  <c r="C1831" i="12"/>
  <c r="G1831" i="12" s="1"/>
  <c r="B1831" i="12"/>
  <c r="A1831" i="12"/>
  <c r="E1830" i="12"/>
  <c r="G1830" i="12" s="1"/>
  <c r="D1830" i="12"/>
  <c r="C1830" i="12"/>
  <c r="B1830" i="12"/>
  <c r="A1830" i="12"/>
  <c r="F1829" i="12"/>
  <c r="E1829" i="12"/>
  <c r="D1829" i="12"/>
  <c r="C1829" i="12"/>
  <c r="G1829" i="12" s="1"/>
  <c r="B1829" i="12"/>
  <c r="A1829" i="12"/>
  <c r="G1828" i="12"/>
  <c r="E1828" i="12"/>
  <c r="D1828" i="12"/>
  <c r="C1828" i="12"/>
  <c r="B1828" i="12"/>
  <c r="F1828" i="12" s="1"/>
  <c r="A1828" i="12"/>
  <c r="F1827" i="12"/>
  <c r="E1827" i="12"/>
  <c r="D1827" i="12"/>
  <c r="C1827" i="12"/>
  <c r="G1827" i="12" s="1"/>
  <c r="B1827" i="12"/>
  <c r="A1827" i="12"/>
  <c r="G1826" i="12"/>
  <c r="E1826" i="12"/>
  <c r="D1826" i="12"/>
  <c r="C1826" i="12"/>
  <c r="B1826" i="12"/>
  <c r="F1826" i="12" s="1"/>
  <c r="A1826" i="12"/>
  <c r="E1825" i="12"/>
  <c r="D1825" i="12"/>
  <c r="C1825" i="12"/>
  <c r="G1825" i="12" s="1"/>
  <c r="B1825" i="12"/>
  <c r="F1825" i="12" s="1"/>
  <c r="A1825" i="12"/>
  <c r="E1824" i="12"/>
  <c r="G1824" i="12" s="1"/>
  <c r="D1824" i="12"/>
  <c r="C1824" i="12"/>
  <c r="B1824" i="12"/>
  <c r="F1824" i="12" s="1"/>
  <c r="A1824" i="12"/>
  <c r="E1823" i="12"/>
  <c r="D1823" i="12"/>
  <c r="C1823" i="12"/>
  <c r="G1823" i="12" s="1"/>
  <c r="B1823" i="12"/>
  <c r="F1823" i="12" s="1"/>
  <c r="A1823" i="12"/>
  <c r="E1822" i="12"/>
  <c r="G1822" i="12" s="1"/>
  <c r="D1822" i="12"/>
  <c r="C1822" i="12"/>
  <c r="B1822" i="12"/>
  <c r="F1822" i="12" s="1"/>
  <c r="A1822" i="12"/>
  <c r="E1821" i="12"/>
  <c r="D1821" i="12"/>
  <c r="C1821" i="12"/>
  <c r="G1821" i="12" s="1"/>
  <c r="B1821" i="12"/>
  <c r="F1821" i="12" s="1"/>
  <c r="A1821" i="12"/>
  <c r="G1820" i="12"/>
  <c r="F1820" i="12"/>
  <c r="E1820" i="12"/>
  <c r="D1820" i="12"/>
  <c r="C1820" i="12"/>
  <c r="B1820" i="12"/>
  <c r="A1820" i="12"/>
  <c r="E1819" i="12"/>
  <c r="D1819" i="12"/>
  <c r="C1819" i="12"/>
  <c r="G1819" i="12" s="1"/>
  <c r="B1819" i="12"/>
  <c r="F1819" i="12" s="1"/>
  <c r="A1819" i="12"/>
  <c r="G1818" i="12"/>
  <c r="F1818" i="12"/>
  <c r="E1818" i="12"/>
  <c r="D1818" i="12"/>
  <c r="C1818" i="12"/>
  <c r="B1818" i="12"/>
  <c r="A1818" i="12"/>
  <c r="F1817" i="12"/>
  <c r="E1817" i="12"/>
  <c r="D1817" i="12"/>
  <c r="C1817" i="12"/>
  <c r="G1817" i="12" s="1"/>
  <c r="B1817" i="12"/>
  <c r="A1817" i="12"/>
  <c r="E1816" i="12"/>
  <c r="G1816" i="12" s="1"/>
  <c r="D1816" i="12"/>
  <c r="C1816" i="12"/>
  <c r="B1816" i="12"/>
  <c r="A1816" i="12"/>
  <c r="F1815" i="12"/>
  <c r="E1815" i="12"/>
  <c r="D1815" i="12"/>
  <c r="C1815" i="12"/>
  <c r="G1815" i="12" s="1"/>
  <c r="B1815" i="12"/>
  <c r="A1815" i="12"/>
  <c r="E1814" i="12"/>
  <c r="D1814" i="12"/>
  <c r="C1814" i="12"/>
  <c r="B1814" i="12"/>
  <c r="A1814" i="12"/>
  <c r="F1813" i="12"/>
  <c r="E1813" i="12"/>
  <c r="D1813" i="12"/>
  <c r="C1813" i="12"/>
  <c r="G1813" i="12" s="1"/>
  <c r="B1813" i="12"/>
  <c r="A1813" i="12"/>
  <c r="G1812" i="12"/>
  <c r="F1812" i="12"/>
  <c r="E1812" i="12"/>
  <c r="D1812" i="12"/>
  <c r="C1812" i="12"/>
  <c r="B1812" i="12"/>
  <c r="A1812" i="12"/>
  <c r="F1811" i="12"/>
  <c r="E1811" i="12"/>
  <c r="D1811" i="12"/>
  <c r="C1811" i="12"/>
  <c r="G1811" i="12" s="1"/>
  <c r="B1811" i="12"/>
  <c r="A1811" i="12"/>
  <c r="E1810" i="12"/>
  <c r="G1810" i="12" s="1"/>
  <c r="D1810" i="12"/>
  <c r="C1810" i="12"/>
  <c r="B1810" i="12"/>
  <c r="F1810" i="12" s="1"/>
  <c r="A1810" i="12"/>
  <c r="E1809" i="12"/>
  <c r="D1809" i="12"/>
  <c r="C1809" i="12"/>
  <c r="B1809" i="12"/>
  <c r="A1809" i="12"/>
  <c r="G1808" i="12"/>
  <c r="E1808" i="12"/>
  <c r="D1808" i="12"/>
  <c r="C1808" i="12"/>
  <c r="B1808" i="12"/>
  <c r="F1808" i="12" s="1"/>
  <c r="A1808" i="12"/>
  <c r="E1807" i="12"/>
  <c r="D1807" i="12"/>
  <c r="C1807" i="12"/>
  <c r="G1807" i="12" s="1"/>
  <c r="B1807" i="12"/>
  <c r="F1807" i="12" s="1"/>
  <c r="A1807" i="12"/>
  <c r="F1806" i="12"/>
  <c r="E1806" i="12"/>
  <c r="G1806" i="12" s="1"/>
  <c r="D1806" i="12"/>
  <c r="C1806" i="12"/>
  <c r="B1806" i="12"/>
  <c r="A1806" i="12"/>
  <c r="E1805" i="12"/>
  <c r="F1805" i="12" s="1"/>
  <c r="D1805" i="12"/>
  <c r="C1805" i="12"/>
  <c r="B1805" i="12"/>
  <c r="A1805" i="12"/>
  <c r="G1804" i="12"/>
  <c r="F1804" i="12"/>
  <c r="E1804" i="12"/>
  <c r="D1804" i="12"/>
  <c r="C1804" i="12"/>
  <c r="B1804" i="12"/>
  <c r="A1804" i="12"/>
  <c r="F1803" i="12"/>
  <c r="E1803" i="12"/>
  <c r="D1803" i="12"/>
  <c r="C1803" i="12"/>
  <c r="G1803" i="12" s="1"/>
  <c r="B1803" i="12"/>
  <c r="A1803" i="12"/>
  <c r="E1802" i="12"/>
  <c r="G1802" i="12" s="1"/>
  <c r="D1802" i="12"/>
  <c r="C1802" i="12"/>
  <c r="B1802" i="12"/>
  <c r="F1802" i="12" s="1"/>
  <c r="A1802" i="12"/>
  <c r="E1801" i="12"/>
  <c r="D1801" i="12"/>
  <c r="C1801" i="12"/>
  <c r="B1801" i="12"/>
  <c r="F1801" i="12" s="1"/>
  <c r="A1801" i="12"/>
  <c r="G1800" i="12"/>
  <c r="E1800" i="12"/>
  <c r="D1800" i="12"/>
  <c r="C1800" i="12"/>
  <c r="B1800" i="12"/>
  <c r="F1800" i="12" s="1"/>
  <c r="A1800" i="12"/>
  <c r="E1799" i="12"/>
  <c r="D1799" i="12"/>
  <c r="C1799" i="12"/>
  <c r="G1799" i="12" s="1"/>
  <c r="B1799" i="12"/>
  <c r="F1799" i="12" s="1"/>
  <c r="A1799" i="12"/>
  <c r="E1798" i="12"/>
  <c r="G1798" i="12" s="1"/>
  <c r="D1798" i="12"/>
  <c r="C1798" i="12"/>
  <c r="B1798" i="12"/>
  <c r="A1798" i="12"/>
  <c r="E1797" i="12"/>
  <c r="F1797" i="12" s="1"/>
  <c r="D1797" i="12"/>
  <c r="C1797" i="12"/>
  <c r="B1797" i="12"/>
  <c r="A1797" i="12"/>
  <c r="G1796" i="12"/>
  <c r="F1796" i="12"/>
  <c r="E1796" i="12"/>
  <c r="D1796" i="12"/>
  <c r="C1796" i="12"/>
  <c r="B1796" i="12"/>
  <c r="A1796" i="12"/>
  <c r="F1795" i="12"/>
  <c r="E1795" i="12"/>
  <c r="D1795" i="12"/>
  <c r="C1795" i="12"/>
  <c r="G1795" i="12" s="1"/>
  <c r="B1795" i="12"/>
  <c r="A1795" i="12"/>
  <c r="F1794" i="12"/>
  <c r="E1794" i="12"/>
  <c r="G1794" i="12" s="1"/>
  <c r="D1794" i="12"/>
  <c r="C1794" i="12"/>
  <c r="B1794" i="12"/>
  <c r="A1794" i="12"/>
  <c r="E1793" i="12"/>
  <c r="D1793" i="12"/>
  <c r="C1793" i="12"/>
  <c r="B1793" i="12"/>
  <c r="F1793" i="12" s="1"/>
  <c r="A1793" i="12"/>
  <c r="G1792" i="12"/>
  <c r="E1792" i="12"/>
  <c r="D1792" i="12"/>
  <c r="C1792" i="12"/>
  <c r="B1792" i="12"/>
  <c r="F1792" i="12" s="1"/>
  <c r="A1792" i="12"/>
  <c r="F1791" i="12"/>
  <c r="E1791" i="12"/>
  <c r="D1791" i="12"/>
  <c r="C1791" i="12"/>
  <c r="G1791" i="12" s="1"/>
  <c r="B1791" i="12"/>
  <c r="A1791" i="12"/>
  <c r="E1790" i="12"/>
  <c r="G1790" i="12" s="1"/>
  <c r="D1790" i="12"/>
  <c r="C1790" i="12"/>
  <c r="B1790" i="12"/>
  <c r="F1790" i="12" s="1"/>
  <c r="A1790" i="12"/>
  <c r="E1789" i="12"/>
  <c r="F1789" i="12" s="1"/>
  <c r="D1789" i="12"/>
  <c r="C1789" i="12"/>
  <c r="B1789" i="12"/>
  <c r="A1789" i="12"/>
  <c r="G1788" i="12"/>
  <c r="F1788" i="12"/>
  <c r="E1788" i="12"/>
  <c r="D1788" i="12"/>
  <c r="C1788" i="12"/>
  <c r="B1788" i="12"/>
  <c r="A1788" i="12"/>
  <c r="E1787" i="12"/>
  <c r="D1787" i="12"/>
  <c r="C1787" i="12"/>
  <c r="G1787" i="12" s="1"/>
  <c r="B1787" i="12"/>
  <c r="F1787" i="12" s="1"/>
  <c r="A1787" i="12"/>
  <c r="F1786" i="12"/>
  <c r="E1786" i="12"/>
  <c r="G1786" i="12" s="1"/>
  <c r="D1786" i="12"/>
  <c r="C1786" i="12"/>
  <c r="B1786" i="12"/>
  <c r="A1786" i="12"/>
  <c r="E1785" i="12"/>
  <c r="D1785" i="12"/>
  <c r="C1785" i="12"/>
  <c r="B1785" i="12"/>
  <c r="F1785" i="12" s="1"/>
  <c r="A1785" i="12"/>
  <c r="E1784" i="12"/>
  <c r="G1784" i="12" s="1"/>
  <c r="D1784" i="12"/>
  <c r="C1784" i="12"/>
  <c r="B1784" i="12"/>
  <c r="A1784" i="12"/>
  <c r="E1783" i="12"/>
  <c r="D1783" i="12"/>
  <c r="C1783" i="12"/>
  <c r="B1783" i="12"/>
  <c r="F1783" i="12" s="1"/>
  <c r="A1783" i="12"/>
  <c r="E1782" i="12"/>
  <c r="G1782" i="12" s="1"/>
  <c r="D1782" i="12"/>
  <c r="C1782" i="12"/>
  <c r="B1782" i="12"/>
  <c r="F1782" i="12" s="1"/>
  <c r="A1782" i="12"/>
  <c r="E1781" i="12"/>
  <c r="F1781" i="12" s="1"/>
  <c r="D1781" i="12"/>
  <c r="C1781" i="12"/>
  <c r="B1781" i="12"/>
  <c r="A1781" i="12"/>
  <c r="G1780" i="12"/>
  <c r="F1780" i="12"/>
  <c r="E1780" i="12"/>
  <c r="D1780" i="12"/>
  <c r="C1780" i="12"/>
  <c r="B1780" i="12"/>
  <c r="A1780" i="12"/>
  <c r="F1779" i="12"/>
  <c r="E1779" i="12"/>
  <c r="D1779" i="12"/>
  <c r="C1779" i="12"/>
  <c r="G1779" i="12" s="1"/>
  <c r="B1779" i="12"/>
  <c r="A1779" i="12"/>
  <c r="G1778" i="12"/>
  <c r="E1778" i="12"/>
  <c r="D1778" i="12"/>
  <c r="C1778" i="12"/>
  <c r="B1778" i="12"/>
  <c r="F1778" i="12" s="1"/>
  <c r="A1778" i="12"/>
  <c r="E1777" i="12"/>
  <c r="D1777" i="12"/>
  <c r="C1777" i="12"/>
  <c r="B1777" i="12"/>
  <c r="F1777" i="12" s="1"/>
  <c r="A1777" i="12"/>
  <c r="G1776" i="12"/>
  <c r="E1776" i="12"/>
  <c r="D1776" i="12"/>
  <c r="C1776" i="12"/>
  <c r="B1776" i="12"/>
  <c r="F1776" i="12" s="1"/>
  <c r="A1776" i="12"/>
  <c r="F1775" i="12"/>
  <c r="E1775" i="12"/>
  <c r="D1775" i="12"/>
  <c r="C1775" i="12"/>
  <c r="B1775" i="12"/>
  <c r="A1775" i="12"/>
  <c r="E1774" i="12"/>
  <c r="G1774" i="12" s="1"/>
  <c r="D1774" i="12"/>
  <c r="C1774" i="12"/>
  <c r="B1774" i="12"/>
  <c r="F1774" i="12" s="1"/>
  <c r="A1774" i="12"/>
  <c r="F1773" i="12"/>
  <c r="E1773" i="12"/>
  <c r="D1773" i="12"/>
  <c r="C1773" i="12"/>
  <c r="G1773" i="12" s="1"/>
  <c r="B1773" i="12"/>
  <c r="A1773" i="12"/>
  <c r="G1772" i="12"/>
  <c r="F1772" i="12"/>
  <c r="E1772" i="12"/>
  <c r="D1772" i="12"/>
  <c r="C1772" i="12"/>
  <c r="B1772" i="12"/>
  <c r="A1772" i="12"/>
  <c r="E1771" i="12"/>
  <c r="D1771" i="12"/>
  <c r="C1771" i="12"/>
  <c r="G1771" i="12" s="1"/>
  <c r="B1771" i="12"/>
  <c r="F1771" i="12" s="1"/>
  <c r="A1771" i="12"/>
  <c r="F1770" i="12"/>
  <c r="E1770" i="12"/>
  <c r="G1770" i="12" s="1"/>
  <c r="D1770" i="12"/>
  <c r="C1770" i="12"/>
  <c r="B1770" i="12"/>
  <c r="A1770" i="12"/>
  <c r="E1769" i="12"/>
  <c r="D1769" i="12"/>
  <c r="C1769" i="12"/>
  <c r="B1769" i="12"/>
  <c r="A1769" i="12"/>
  <c r="G1768" i="12"/>
  <c r="F1768" i="12"/>
  <c r="E1768" i="12"/>
  <c r="D1768" i="12"/>
  <c r="C1768" i="12"/>
  <c r="B1768" i="12"/>
  <c r="A1768" i="12"/>
  <c r="E1767" i="12"/>
  <c r="D1767" i="12"/>
  <c r="C1767" i="12"/>
  <c r="G1767" i="12" s="1"/>
  <c r="B1767" i="12"/>
  <c r="F1767" i="12" s="1"/>
  <c r="A1767" i="12"/>
  <c r="G1766" i="12"/>
  <c r="F1766" i="12"/>
  <c r="E1766" i="12"/>
  <c r="D1766" i="12"/>
  <c r="C1766" i="12"/>
  <c r="B1766" i="12"/>
  <c r="A1766" i="12"/>
  <c r="G1765" i="12"/>
  <c r="E1765" i="12"/>
  <c r="D1765" i="12"/>
  <c r="C1765" i="12"/>
  <c r="B1765" i="12"/>
  <c r="F1765" i="12" s="1"/>
  <c r="A1765" i="12"/>
  <c r="E1764" i="12"/>
  <c r="D1764" i="12"/>
  <c r="C1764" i="12"/>
  <c r="B1764" i="12"/>
  <c r="A1764" i="12"/>
  <c r="G1763" i="12"/>
  <c r="E1763" i="12"/>
  <c r="F1763" i="12" s="1"/>
  <c r="D1763" i="12"/>
  <c r="C1763" i="12"/>
  <c r="B1763" i="12"/>
  <c r="A1763" i="12"/>
  <c r="E1762" i="12"/>
  <c r="D1762" i="12"/>
  <c r="C1762" i="12"/>
  <c r="G1762" i="12" s="1"/>
  <c r="B1762" i="12"/>
  <c r="F1762" i="12" s="1"/>
  <c r="A1762" i="12"/>
  <c r="F1761" i="12"/>
  <c r="E1761" i="12"/>
  <c r="D1761" i="12"/>
  <c r="C1761" i="12"/>
  <c r="B1761" i="12"/>
  <c r="A1761" i="12"/>
  <c r="G1760" i="12"/>
  <c r="F1760" i="12"/>
  <c r="E1760" i="12"/>
  <c r="D1760" i="12"/>
  <c r="C1760" i="12"/>
  <c r="B1760" i="12"/>
  <c r="A1760" i="12"/>
  <c r="E1759" i="12"/>
  <c r="D1759" i="12"/>
  <c r="C1759" i="12"/>
  <c r="G1759" i="12" s="1"/>
  <c r="B1759" i="12"/>
  <c r="F1759" i="12" s="1"/>
  <c r="A1759" i="12"/>
  <c r="G1758" i="12"/>
  <c r="F1758" i="12"/>
  <c r="E1758" i="12"/>
  <c r="D1758" i="12"/>
  <c r="C1758" i="12"/>
  <c r="B1758" i="12"/>
  <c r="A1758" i="12"/>
  <c r="G1757" i="12"/>
  <c r="E1757" i="12"/>
  <c r="D1757" i="12"/>
  <c r="C1757" i="12"/>
  <c r="B1757" i="12"/>
  <c r="F1757" i="12" s="1"/>
  <c r="A1757" i="12"/>
  <c r="E1756" i="12"/>
  <c r="D1756" i="12"/>
  <c r="C1756" i="12"/>
  <c r="B1756" i="12"/>
  <c r="A1756" i="12"/>
  <c r="G1755" i="12"/>
  <c r="E1755" i="12"/>
  <c r="F1755" i="12" s="1"/>
  <c r="D1755" i="12"/>
  <c r="C1755" i="12"/>
  <c r="B1755" i="12"/>
  <c r="A1755" i="12"/>
  <c r="E1754" i="12"/>
  <c r="D1754" i="12"/>
  <c r="C1754" i="12"/>
  <c r="G1754" i="12" s="1"/>
  <c r="B1754" i="12"/>
  <c r="F1754" i="12" s="1"/>
  <c r="A1754" i="12"/>
  <c r="F1753" i="12"/>
  <c r="E1753" i="12"/>
  <c r="D1753" i="12"/>
  <c r="C1753" i="12"/>
  <c r="G1753" i="12" s="1"/>
  <c r="B1753" i="12"/>
  <c r="A1753" i="12"/>
  <c r="G1752" i="12"/>
  <c r="F1752" i="12"/>
  <c r="E1752" i="12"/>
  <c r="D1752" i="12"/>
  <c r="C1752" i="12"/>
  <c r="B1752" i="12"/>
  <c r="A1752" i="12"/>
  <c r="E1751" i="12"/>
  <c r="D1751" i="12"/>
  <c r="C1751" i="12"/>
  <c r="G1751" i="12" s="1"/>
  <c r="B1751" i="12"/>
  <c r="F1751" i="12" s="1"/>
  <c r="A1751" i="12"/>
  <c r="G1750" i="12"/>
  <c r="F1750" i="12"/>
  <c r="E1750" i="12"/>
  <c r="D1750" i="12"/>
  <c r="C1750" i="12"/>
  <c r="B1750" i="12"/>
  <c r="A1750" i="12"/>
  <c r="G1749" i="12"/>
  <c r="E1749" i="12"/>
  <c r="D1749" i="12"/>
  <c r="C1749" i="12"/>
  <c r="B1749" i="12"/>
  <c r="F1749" i="12" s="1"/>
  <c r="A1749" i="12"/>
  <c r="E1748" i="12"/>
  <c r="D1748" i="12"/>
  <c r="C1748" i="12"/>
  <c r="G1748" i="12" s="1"/>
  <c r="B1748" i="12"/>
  <c r="F1748" i="12" s="1"/>
  <c r="A1748" i="12"/>
  <c r="G1747" i="12"/>
  <c r="E1747" i="12"/>
  <c r="F1747" i="12" s="1"/>
  <c r="D1747" i="12"/>
  <c r="C1747" i="12"/>
  <c r="B1747" i="12"/>
  <c r="A1747" i="12"/>
  <c r="E1746" i="12"/>
  <c r="D1746" i="12"/>
  <c r="C1746" i="12"/>
  <c r="G1746" i="12" s="1"/>
  <c r="B1746" i="12"/>
  <c r="F1746" i="12" s="1"/>
  <c r="A1746" i="12"/>
  <c r="F1745" i="12"/>
  <c r="E1745" i="12"/>
  <c r="D1745" i="12"/>
  <c r="C1745" i="12"/>
  <c r="B1745" i="12"/>
  <c r="A1745" i="12"/>
  <c r="G1744" i="12"/>
  <c r="F1744" i="12"/>
  <c r="E1744" i="12"/>
  <c r="D1744" i="12"/>
  <c r="C1744" i="12"/>
  <c r="B1744" i="12"/>
  <c r="A1744" i="12"/>
  <c r="E1743" i="12"/>
  <c r="D1743" i="12"/>
  <c r="C1743" i="12"/>
  <c r="G1743" i="12" s="1"/>
  <c r="B1743" i="12"/>
  <c r="F1743" i="12" s="1"/>
  <c r="A1743" i="12"/>
  <c r="G1742" i="12"/>
  <c r="F1742" i="12"/>
  <c r="E1742" i="12"/>
  <c r="D1742" i="12"/>
  <c r="C1742" i="12"/>
  <c r="B1742" i="12"/>
  <c r="A1742" i="12"/>
  <c r="G1741" i="12"/>
  <c r="E1741" i="12"/>
  <c r="D1741" i="12"/>
  <c r="C1741" i="12"/>
  <c r="B1741" i="12"/>
  <c r="F1741" i="12" s="1"/>
  <c r="A1741" i="12"/>
  <c r="E1740" i="12"/>
  <c r="D1740" i="12"/>
  <c r="C1740" i="12"/>
  <c r="G1740" i="12" s="1"/>
  <c r="B1740" i="12"/>
  <c r="F1740" i="12" s="1"/>
  <c r="A1740" i="12"/>
  <c r="G1739" i="12"/>
  <c r="F1739" i="12"/>
  <c r="E1739" i="12"/>
  <c r="D1739" i="12"/>
  <c r="C1739" i="12"/>
  <c r="B1739" i="12"/>
  <c r="A1739" i="12"/>
  <c r="E1738" i="12"/>
  <c r="D1738" i="12"/>
  <c r="C1738" i="12"/>
  <c r="G1738" i="12" s="1"/>
  <c r="B1738" i="12"/>
  <c r="F1738" i="12" s="1"/>
  <c r="A1738" i="12"/>
  <c r="F1737" i="12"/>
  <c r="E1737" i="12"/>
  <c r="D1737" i="12"/>
  <c r="C1737" i="12"/>
  <c r="B1737" i="12"/>
  <c r="A1737" i="12"/>
  <c r="G1736" i="12"/>
  <c r="F1736" i="12"/>
  <c r="E1736" i="12"/>
  <c r="D1736" i="12"/>
  <c r="C1736" i="12"/>
  <c r="B1736" i="12"/>
  <c r="A1736" i="12"/>
  <c r="E1735" i="12"/>
  <c r="D1735" i="12"/>
  <c r="C1735" i="12"/>
  <c r="G1735" i="12" s="1"/>
  <c r="B1735" i="12"/>
  <c r="F1735" i="12" s="1"/>
  <c r="A1735" i="12"/>
  <c r="G1734" i="12"/>
  <c r="F1734" i="12"/>
  <c r="E1734" i="12"/>
  <c r="D1734" i="12"/>
  <c r="C1734" i="12"/>
  <c r="B1734" i="12"/>
  <c r="A1734" i="12"/>
  <c r="E1733" i="12"/>
  <c r="D1733" i="12"/>
  <c r="C1733" i="12"/>
  <c r="G1733" i="12" s="1"/>
  <c r="B1733" i="12"/>
  <c r="F1733" i="12" s="1"/>
  <c r="A1733" i="12"/>
  <c r="G1732" i="12"/>
  <c r="F1732" i="12"/>
  <c r="E1732" i="12"/>
  <c r="D1732" i="12"/>
  <c r="C1732" i="12"/>
  <c r="B1732" i="12"/>
  <c r="A1732" i="12"/>
  <c r="E1731" i="12"/>
  <c r="D1731" i="12"/>
  <c r="C1731" i="12"/>
  <c r="G1731" i="12" s="1"/>
  <c r="B1731" i="12"/>
  <c r="F1731" i="12" s="1"/>
  <c r="A1731" i="12"/>
  <c r="G1730" i="12"/>
  <c r="F1730" i="12"/>
  <c r="E1730" i="12"/>
  <c r="D1730" i="12"/>
  <c r="C1730" i="12"/>
  <c r="B1730" i="12"/>
  <c r="A1730" i="12"/>
  <c r="E1729" i="12"/>
  <c r="D1729" i="12"/>
  <c r="C1729" i="12"/>
  <c r="G1729" i="12" s="1"/>
  <c r="B1729" i="12"/>
  <c r="F1729" i="12" s="1"/>
  <c r="A1729" i="12"/>
  <c r="G1728" i="12"/>
  <c r="F1728" i="12"/>
  <c r="E1728" i="12"/>
  <c r="D1728" i="12"/>
  <c r="C1728" i="12"/>
  <c r="B1728" i="12"/>
  <c r="A1728" i="12"/>
  <c r="E1727" i="12"/>
  <c r="D1727" i="12"/>
  <c r="C1727" i="12"/>
  <c r="G1727" i="12" s="1"/>
  <c r="B1727" i="12"/>
  <c r="F1727" i="12" s="1"/>
  <c r="A1727" i="12"/>
  <c r="G1726" i="12"/>
  <c r="F1726" i="12"/>
  <c r="E1726" i="12"/>
  <c r="D1726" i="12"/>
  <c r="C1726" i="12"/>
  <c r="B1726" i="12"/>
  <c r="A1726" i="12"/>
  <c r="E1725" i="12"/>
  <c r="D1725" i="12"/>
  <c r="C1725" i="12"/>
  <c r="G1725" i="12" s="1"/>
  <c r="B1725" i="12"/>
  <c r="F1725" i="12" s="1"/>
  <c r="A1725" i="12"/>
  <c r="G1724" i="12"/>
  <c r="F1724" i="12"/>
  <c r="E1724" i="12"/>
  <c r="D1724" i="12"/>
  <c r="C1724" i="12"/>
  <c r="B1724" i="12"/>
  <c r="A1724" i="12"/>
  <c r="E1723" i="12"/>
  <c r="D1723" i="12"/>
  <c r="C1723" i="12"/>
  <c r="G1723" i="12" s="1"/>
  <c r="B1723" i="12"/>
  <c r="F1723" i="12" s="1"/>
  <c r="A1723" i="12"/>
  <c r="G1722" i="12"/>
  <c r="F1722" i="12"/>
  <c r="E1722" i="12"/>
  <c r="D1722" i="12"/>
  <c r="C1722" i="12"/>
  <c r="B1722" i="12"/>
  <c r="A1722" i="12"/>
  <c r="E1721" i="12"/>
  <c r="D1721" i="12"/>
  <c r="C1721" i="12"/>
  <c r="G1721" i="12" s="1"/>
  <c r="B1721" i="12"/>
  <c r="F1721" i="12" s="1"/>
  <c r="A1721" i="12"/>
  <c r="G1720" i="12"/>
  <c r="F1720" i="12"/>
  <c r="E1720" i="12"/>
  <c r="D1720" i="12"/>
  <c r="C1720" i="12"/>
  <c r="B1720" i="12"/>
  <c r="A1720" i="12"/>
  <c r="E1719" i="12"/>
  <c r="D1719" i="12"/>
  <c r="C1719" i="12"/>
  <c r="G1719" i="12" s="1"/>
  <c r="B1719" i="12"/>
  <c r="F1719" i="12" s="1"/>
  <c r="A1719" i="12"/>
  <c r="G1718" i="12"/>
  <c r="F1718" i="12"/>
  <c r="E1718" i="12"/>
  <c r="D1718" i="12"/>
  <c r="C1718" i="12"/>
  <c r="B1718" i="12"/>
  <c r="A1718" i="12"/>
  <c r="E1717" i="12"/>
  <c r="D1717" i="12"/>
  <c r="C1717" i="12"/>
  <c r="G1717" i="12" s="1"/>
  <c r="B1717" i="12"/>
  <c r="F1717" i="12" s="1"/>
  <c r="A1717" i="12"/>
  <c r="G1716" i="12"/>
  <c r="F1716" i="12"/>
  <c r="E1716" i="12"/>
  <c r="D1716" i="12"/>
  <c r="C1716" i="12"/>
  <c r="B1716" i="12"/>
  <c r="A1716" i="12"/>
  <c r="E1715" i="12"/>
  <c r="D1715" i="12"/>
  <c r="C1715" i="12"/>
  <c r="G1715" i="12" s="1"/>
  <c r="B1715" i="12"/>
  <c r="F1715" i="12" s="1"/>
  <c r="A1715" i="12"/>
  <c r="E1714" i="12"/>
  <c r="G1714" i="12" s="1"/>
  <c r="D1714" i="12"/>
  <c r="C1714" i="12"/>
  <c r="B1714" i="12"/>
  <c r="A1714" i="12"/>
  <c r="E1713" i="12"/>
  <c r="D1713" i="12"/>
  <c r="C1713" i="12"/>
  <c r="G1713" i="12" s="1"/>
  <c r="B1713" i="12"/>
  <c r="F1713" i="12" s="1"/>
  <c r="A1713" i="12"/>
  <c r="G1712" i="12"/>
  <c r="E1712" i="12"/>
  <c r="F1712" i="12" s="1"/>
  <c r="D1712" i="12"/>
  <c r="C1712" i="12"/>
  <c r="B1712" i="12"/>
  <c r="A1712" i="12"/>
  <c r="E1711" i="12"/>
  <c r="D1711" i="12"/>
  <c r="C1711" i="12"/>
  <c r="G1711" i="12" s="1"/>
  <c r="B1711" i="12"/>
  <c r="F1711" i="12" s="1"/>
  <c r="A1711" i="12"/>
  <c r="G1710" i="12"/>
  <c r="F1710" i="12"/>
  <c r="E1710" i="12"/>
  <c r="D1710" i="12"/>
  <c r="C1710" i="12"/>
  <c r="B1710" i="12"/>
  <c r="A1710" i="12"/>
  <c r="E1709" i="12"/>
  <c r="D1709" i="12"/>
  <c r="C1709" i="12"/>
  <c r="G1709" i="12" s="1"/>
  <c r="B1709" i="12"/>
  <c r="F1709" i="12" s="1"/>
  <c r="A1709" i="12"/>
  <c r="G1708" i="12"/>
  <c r="F1708" i="12"/>
  <c r="E1708" i="12"/>
  <c r="D1708" i="12"/>
  <c r="C1708" i="12"/>
  <c r="B1708" i="12"/>
  <c r="A1708" i="12"/>
  <c r="E1707" i="12"/>
  <c r="D1707" i="12"/>
  <c r="C1707" i="12"/>
  <c r="G1707" i="12" s="1"/>
  <c r="B1707" i="12"/>
  <c r="F1707" i="12" s="1"/>
  <c r="A1707" i="12"/>
  <c r="E1706" i="12"/>
  <c r="F1706" i="12" s="1"/>
  <c r="D1706" i="12"/>
  <c r="C1706" i="12"/>
  <c r="G1706" i="12" s="1"/>
  <c r="B1706" i="12"/>
  <c r="A1706" i="12"/>
  <c r="G1705" i="12"/>
  <c r="E1705" i="12"/>
  <c r="D1705" i="12"/>
  <c r="C1705" i="12"/>
  <c r="B1705" i="12"/>
  <c r="F1705" i="12" s="1"/>
  <c r="A1705" i="12"/>
  <c r="E1704" i="12"/>
  <c r="G1704" i="12" s="1"/>
  <c r="D1704" i="12"/>
  <c r="C1704" i="12"/>
  <c r="B1704" i="12"/>
  <c r="A1704" i="12"/>
  <c r="E1703" i="12"/>
  <c r="D1703" i="12"/>
  <c r="C1703" i="12"/>
  <c r="G1703" i="12" s="1"/>
  <c r="B1703" i="12"/>
  <c r="F1703" i="12" s="1"/>
  <c r="A1703" i="12"/>
  <c r="G1702" i="12"/>
  <c r="F1702" i="12"/>
  <c r="E1702" i="12"/>
  <c r="D1702" i="12"/>
  <c r="C1702" i="12"/>
  <c r="B1702" i="12"/>
  <c r="A1702" i="12"/>
  <c r="G1701" i="12"/>
  <c r="E1701" i="12"/>
  <c r="D1701" i="12"/>
  <c r="C1701" i="12"/>
  <c r="B1701" i="12"/>
  <c r="F1701" i="12" s="1"/>
  <c r="A1701" i="12"/>
  <c r="F1700" i="12"/>
  <c r="E1700" i="12"/>
  <c r="D1700" i="12"/>
  <c r="C1700" i="12"/>
  <c r="G1700" i="12" s="1"/>
  <c r="B1700" i="12"/>
  <c r="A1700" i="12"/>
  <c r="G1699" i="12"/>
  <c r="E1699" i="12"/>
  <c r="D1699" i="12"/>
  <c r="C1699" i="12"/>
  <c r="B1699" i="12"/>
  <c r="F1699" i="12" s="1"/>
  <c r="A1699" i="12"/>
  <c r="G1698" i="12"/>
  <c r="E1698" i="12"/>
  <c r="F1698" i="12" s="1"/>
  <c r="D1698" i="12"/>
  <c r="C1698" i="12"/>
  <c r="B1698" i="12"/>
  <c r="A1698" i="12"/>
  <c r="E1697" i="12"/>
  <c r="D1697" i="12"/>
  <c r="C1697" i="12"/>
  <c r="G1697" i="12" s="1"/>
  <c r="B1697" i="12"/>
  <c r="F1697" i="12" s="1"/>
  <c r="A1697" i="12"/>
  <c r="G1696" i="12"/>
  <c r="F1696" i="12"/>
  <c r="E1696" i="12"/>
  <c r="D1696" i="12"/>
  <c r="C1696" i="12"/>
  <c r="B1696" i="12"/>
  <c r="A1696" i="12"/>
  <c r="E1695" i="12"/>
  <c r="D1695" i="12"/>
  <c r="C1695" i="12"/>
  <c r="G1695" i="12" s="1"/>
  <c r="B1695" i="12"/>
  <c r="F1695" i="12" s="1"/>
  <c r="A1695" i="12"/>
  <c r="G1694" i="12"/>
  <c r="F1694" i="12"/>
  <c r="E1694" i="12"/>
  <c r="D1694" i="12"/>
  <c r="C1694" i="12"/>
  <c r="B1694" i="12"/>
  <c r="A1694" i="12"/>
  <c r="E1693" i="12"/>
  <c r="D1693" i="12"/>
  <c r="C1693" i="12"/>
  <c r="G1693" i="12" s="1"/>
  <c r="B1693" i="12"/>
  <c r="F1693" i="12" s="1"/>
  <c r="A1693" i="12"/>
  <c r="E1692" i="12"/>
  <c r="F1692" i="12" s="1"/>
  <c r="D1692" i="12"/>
  <c r="C1692" i="12"/>
  <c r="G1692" i="12" s="1"/>
  <c r="B1692" i="12"/>
  <c r="A1692" i="12"/>
  <c r="G1691" i="12"/>
  <c r="E1691" i="12"/>
  <c r="D1691" i="12"/>
  <c r="C1691" i="12"/>
  <c r="B1691" i="12"/>
  <c r="F1691" i="12" s="1"/>
  <c r="A1691" i="12"/>
  <c r="E1690" i="12"/>
  <c r="D1690" i="12"/>
  <c r="C1690" i="12"/>
  <c r="B1690" i="12"/>
  <c r="A1690" i="12"/>
  <c r="G1689" i="12"/>
  <c r="F1689" i="12"/>
  <c r="E1689" i="12"/>
  <c r="D1689" i="12"/>
  <c r="C1689" i="12"/>
  <c r="B1689" i="12"/>
  <c r="A1689" i="12"/>
  <c r="E1688" i="12"/>
  <c r="D1688" i="12"/>
  <c r="C1688" i="12"/>
  <c r="G1688" i="12" s="1"/>
  <c r="B1688" i="12"/>
  <c r="F1688" i="12" s="1"/>
  <c r="A1688" i="12"/>
  <c r="G1687" i="12"/>
  <c r="F1687" i="12"/>
  <c r="E1687" i="12"/>
  <c r="D1687" i="12"/>
  <c r="C1687" i="12"/>
  <c r="B1687" i="12"/>
  <c r="A1687" i="12"/>
  <c r="E1686" i="12"/>
  <c r="D1686" i="12"/>
  <c r="C1686" i="12"/>
  <c r="G1686" i="12" s="1"/>
  <c r="B1686" i="12"/>
  <c r="F1686" i="12" s="1"/>
  <c r="A1686" i="12"/>
  <c r="G1685" i="12"/>
  <c r="F1685" i="12"/>
  <c r="E1685" i="12"/>
  <c r="D1685" i="12"/>
  <c r="C1685" i="12"/>
  <c r="B1685" i="12"/>
  <c r="A1685" i="12"/>
  <c r="E1684" i="12"/>
  <c r="D1684" i="12"/>
  <c r="C1684" i="12"/>
  <c r="G1684" i="12" s="1"/>
  <c r="B1684" i="12"/>
  <c r="F1684" i="12" s="1"/>
  <c r="A1684" i="12"/>
  <c r="G1683" i="12"/>
  <c r="F1683" i="12"/>
  <c r="E1683" i="12"/>
  <c r="D1683" i="12"/>
  <c r="C1683" i="12"/>
  <c r="B1683" i="12"/>
  <c r="A1683" i="12"/>
  <c r="E1682" i="12"/>
  <c r="D1682" i="12"/>
  <c r="C1682" i="12"/>
  <c r="G1682" i="12" s="1"/>
  <c r="B1682" i="12"/>
  <c r="F1682" i="12" s="1"/>
  <c r="A1682" i="12"/>
  <c r="G1681" i="12"/>
  <c r="F1681" i="12"/>
  <c r="E1681" i="12"/>
  <c r="D1681" i="12"/>
  <c r="C1681" i="12"/>
  <c r="B1681" i="12"/>
  <c r="A1681" i="12"/>
  <c r="E1680" i="12"/>
  <c r="D1680" i="12"/>
  <c r="C1680" i="12"/>
  <c r="G1680" i="12" s="1"/>
  <c r="B1680" i="12"/>
  <c r="F1680" i="12" s="1"/>
  <c r="A1680" i="12"/>
  <c r="G1679" i="12"/>
  <c r="F1679" i="12"/>
  <c r="E1679" i="12"/>
  <c r="D1679" i="12"/>
  <c r="C1679" i="12"/>
  <c r="B1679" i="12"/>
  <c r="A1679" i="12"/>
  <c r="E1678" i="12"/>
  <c r="D1678" i="12"/>
  <c r="C1678" i="12"/>
  <c r="G1678" i="12" s="1"/>
  <c r="B1678" i="12"/>
  <c r="F1678" i="12" s="1"/>
  <c r="A1678" i="12"/>
  <c r="G1677" i="12"/>
  <c r="F1677" i="12"/>
  <c r="E1677" i="12"/>
  <c r="D1677" i="12"/>
  <c r="C1677" i="12"/>
  <c r="B1677" i="12"/>
  <c r="A1677" i="12"/>
  <c r="E1676" i="12"/>
  <c r="D1676" i="12"/>
  <c r="C1676" i="12"/>
  <c r="G1676" i="12" s="1"/>
  <c r="B1676" i="12"/>
  <c r="F1676" i="12" s="1"/>
  <c r="A1676" i="12"/>
  <c r="G1675" i="12"/>
  <c r="F1675" i="12"/>
  <c r="E1675" i="12"/>
  <c r="D1675" i="12"/>
  <c r="C1675" i="12"/>
  <c r="B1675" i="12"/>
  <c r="A1675" i="12"/>
  <c r="E1674" i="12"/>
  <c r="D1674" i="12"/>
  <c r="C1674" i="12"/>
  <c r="G1674" i="12" s="1"/>
  <c r="B1674" i="12"/>
  <c r="F1674" i="12" s="1"/>
  <c r="A1674" i="12"/>
  <c r="G1673" i="12"/>
  <c r="F1673" i="12"/>
  <c r="E1673" i="12"/>
  <c r="D1673" i="12"/>
  <c r="C1673" i="12"/>
  <c r="B1673" i="12"/>
  <c r="A1673" i="12"/>
  <c r="E1672" i="12"/>
  <c r="D1672" i="12"/>
  <c r="C1672" i="12"/>
  <c r="G1672" i="12" s="1"/>
  <c r="B1672" i="12"/>
  <c r="F1672" i="12" s="1"/>
  <c r="A1672" i="12"/>
  <c r="G1671" i="12"/>
  <c r="F1671" i="12"/>
  <c r="E1671" i="12"/>
  <c r="D1671" i="12"/>
  <c r="C1671" i="12"/>
  <c r="B1671" i="12"/>
  <c r="A1671" i="12"/>
  <c r="E1670" i="12"/>
  <c r="D1670" i="12"/>
  <c r="C1670" i="12"/>
  <c r="G1670" i="12" s="1"/>
  <c r="B1670" i="12"/>
  <c r="F1670" i="12" s="1"/>
  <c r="A1670" i="12"/>
  <c r="F1669" i="12"/>
  <c r="E1669" i="12"/>
  <c r="G1669" i="12" s="1"/>
  <c r="D1669" i="12"/>
  <c r="C1669" i="12"/>
  <c r="B1669" i="12"/>
  <c r="A1669" i="12"/>
  <c r="E1668" i="12"/>
  <c r="D1668" i="12"/>
  <c r="C1668" i="12"/>
  <c r="G1668" i="12" s="1"/>
  <c r="B1668" i="12"/>
  <c r="F1668" i="12" s="1"/>
  <c r="A1668" i="12"/>
  <c r="E1667" i="12"/>
  <c r="G1667" i="12" s="1"/>
  <c r="D1667" i="12"/>
  <c r="C1667" i="12"/>
  <c r="B1667" i="12"/>
  <c r="A1667" i="12"/>
  <c r="E1666" i="12"/>
  <c r="D1666" i="12"/>
  <c r="C1666" i="12"/>
  <c r="G1666" i="12" s="1"/>
  <c r="B1666" i="12"/>
  <c r="F1666" i="12" s="1"/>
  <c r="A1666" i="12"/>
  <c r="G1665" i="12"/>
  <c r="E1665" i="12"/>
  <c r="F1665" i="12" s="1"/>
  <c r="D1665" i="12"/>
  <c r="C1665" i="12"/>
  <c r="B1665" i="12"/>
  <c r="A1665" i="12"/>
  <c r="E1664" i="12"/>
  <c r="D1664" i="12"/>
  <c r="C1664" i="12"/>
  <c r="G1664" i="12" s="1"/>
  <c r="B1664" i="12"/>
  <c r="F1664" i="12" s="1"/>
  <c r="A1664" i="12"/>
  <c r="G1663" i="12"/>
  <c r="F1663" i="12"/>
  <c r="E1663" i="12"/>
  <c r="D1663" i="12"/>
  <c r="C1663" i="12"/>
  <c r="B1663" i="12"/>
  <c r="A1663" i="12"/>
  <c r="E1662" i="12"/>
  <c r="D1662" i="12"/>
  <c r="C1662" i="12"/>
  <c r="G1662" i="12" s="1"/>
  <c r="B1662" i="12"/>
  <c r="F1662" i="12" s="1"/>
  <c r="A1662" i="12"/>
  <c r="G1661" i="12"/>
  <c r="F1661" i="12"/>
  <c r="E1661" i="12"/>
  <c r="D1661" i="12"/>
  <c r="C1661" i="12"/>
  <c r="B1661" i="12"/>
  <c r="A1661" i="12"/>
  <c r="E1660" i="12"/>
  <c r="D1660" i="12"/>
  <c r="C1660" i="12"/>
  <c r="G1660" i="12" s="1"/>
  <c r="B1660" i="12"/>
  <c r="A1660" i="12"/>
  <c r="F1659" i="12"/>
  <c r="E1659" i="12"/>
  <c r="D1659" i="12"/>
  <c r="C1659" i="12"/>
  <c r="G1659" i="12" s="1"/>
  <c r="B1659" i="12"/>
  <c r="A1659" i="12"/>
  <c r="E1658" i="12"/>
  <c r="D1658" i="12"/>
  <c r="C1658" i="12"/>
  <c r="G1658" i="12" s="1"/>
  <c r="B1658" i="12"/>
  <c r="A1658" i="12"/>
  <c r="G1657" i="12"/>
  <c r="F1657" i="12"/>
  <c r="E1657" i="12"/>
  <c r="D1657" i="12"/>
  <c r="C1657" i="12"/>
  <c r="B1657" i="12"/>
  <c r="A1657" i="12"/>
  <c r="E1656" i="12"/>
  <c r="D1656" i="12"/>
  <c r="C1656" i="12"/>
  <c r="G1656" i="12" s="1"/>
  <c r="B1656" i="12"/>
  <c r="A1656" i="12"/>
  <c r="E1655" i="12"/>
  <c r="D1655" i="12"/>
  <c r="C1655" i="12"/>
  <c r="G1655" i="12" s="1"/>
  <c r="B1655" i="12"/>
  <c r="F1655" i="12" s="1"/>
  <c r="A1655" i="12"/>
  <c r="F1654" i="12"/>
  <c r="E1654" i="12"/>
  <c r="D1654" i="12"/>
  <c r="C1654" i="12"/>
  <c r="G1654" i="12" s="1"/>
  <c r="B1654" i="12"/>
  <c r="A1654" i="12"/>
  <c r="G1653" i="12"/>
  <c r="F1653" i="12"/>
  <c r="E1653" i="12"/>
  <c r="D1653" i="12"/>
  <c r="C1653" i="12"/>
  <c r="B1653" i="12"/>
  <c r="A1653" i="12"/>
  <c r="E1652" i="12"/>
  <c r="D1652" i="12"/>
  <c r="C1652" i="12"/>
  <c r="G1652" i="12" s="1"/>
  <c r="B1652" i="12"/>
  <c r="F1652" i="12" s="1"/>
  <c r="A1652" i="12"/>
  <c r="G1651" i="12"/>
  <c r="F1651" i="12"/>
  <c r="E1651" i="12"/>
  <c r="D1651" i="12"/>
  <c r="C1651" i="12"/>
  <c r="B1651" i="12"/>
  <c r="A1651" i="12"/>
  <c r="E1650" i="12"/>
  <c r="G1650" i="12" s="1"/>
  <c r="D1650" i="12"/>
  <c r="C1650" i="12"/>
  <c r="B1650" i="12"/>
  <c r="F1650" i="12" s="1"/>
  <c r="A1650" i="12"/>
  <c r="E1649" i="12"/>
  <c r="D1649" i="12"/>
  <c r="C1649" i="12"/>
  <c r="B1649" i="12"/>
  <c r="A1649" i="12"/>
  <c r="G1648" i="12"/>
  <c r="F1648" i="12"/>
  <c r="E1648" i="12"/>
  <c r="D1648" i="12"/>
  <c r="C1648" i="12"/>
  <c r="B1648" i="12"/>
  <c r="A1648" i="12"/>
  <c r="E1647" i="12"/>
  <c r="D1647" i="12"/>
  <c r="C1647" i="12"/>
  <c r="G1647" i="12" s="1"/>
  <c r="B1647" i="12"/>
  <c r="F1647" i="12" s="1"/>
  <c r="A1647" i="12"/>
  <c r="E1646" i="12"/>
  <c r="F1646" i="12" s="1"/>
  <c r="D1646" i="12"/>
  <c r="C1646" i="12"/>
  <c r="B1646" i="12"/>
  <c r="A1646" i="12"/>
  <c r="G1645" i="12"/>
  <c r="F1645" i="12"/>
  <c r="E1645" i="12"/>
  <c r="D1645" i="12"/>
  <c r="C1645" i="12"/>
  <c r="B1645" i="12"/>
  <c r="A1645" i="12"/>
  <c r="E1644" i="12"/>
  <c r="D1644" i="12"/>
  <c r="C1644" i="12"/>
  <c r="G1644" i="12" s="1"/>
  <c r="B1644" i="12"/>
  <c r="F1644" i="12" s="1"/>
  <c r="A1644" i="12"/>
  <c r="G1643" i="12"/>
  <c r="F1643" i="12"/>
  <c r="E1643" i="12"/>
  <c r="D1643" i="12"/>
  <c r="C1643" i="12"/>
  <c r="B1643" i="12"/>
  <c r="A1643" i="12"/>
  <c r="E1642" i="12"/>
  <c r="G1642" i="12" s="1"/>
  <c r="D1642" i="12"/>
  <c r="C1642" i="12"/>
  <c r="B1642" i="12"/>
  <c r="F1642" i="12" s="1"/>
  <c r="A1642" i="12"/>
  <c r="E1641" i="12"/>
  <c r="D1641" i="12"/>
  <c r="C1641" i="12"/>
  <c r="G1641" i="12" s="1"/>
  <c r="B1641" i="12"/>
  <c r="F1641" i="12" s="1"/>
  <c r="A1641" i="12"/>
  <c r="G1640" i="12"/>
  <c r="F1640" i="12"/>
  <c r="E1640" i="12"/>
  <c r="D1640" i="12"/>
  <c r="C1640" i="12"/>
  <c r="B1640" i="12"/>
  <c r="A1640" i="12"/>
  <c r="E1639" i="12"/>
  <c r="D1639" i="12"/>
  <c r="C1639" i="12"/>
  <c r="G1639" i="12" s="1"/>
  <c r="B1639" i="12"/>
  <c r="F1639" i="12" s="1"/>
  <c r="A1639" i="12"/>
  <c r="F1638" i="12"/>
  <c r="E1638" i="12"/>
  <c r="D1638" i="12"/>
  <c r="C1638" i="12"/>
  <c r="G1638" i="12" s="1"/>
  <c r="B1638" i="12"/>
  <c r="A1638" i="12"/>
  <c r="G1637" i="12"/>
  <c r="F1637" i="12"/>
  <c r="E1637" i="12"/>
  <c r="D1637" i="12"/>
  <c r="C1637" i="12"/>
  <c r="B1637" i="12"/>
  <c r="A1637" i="12"/>
  <c r="E1636" i="12"/>
  <c r="D1636" i="12"/>
  <c r="C1636" i="12"/>
  <c r="G1636" i="12" s="1"/>
  <c r="B1636" i="12"/>
  <c r="F1636" i="12" s="1"/>
  <c r="A1636" i="12"/>
  <c r="G1635" i="12"/>
  <c r="F1635" i="12"/>
  <c r="E1635" i="12"/>
  <c r="D1635" i="12"/>
  <c r="C1635" i="12"/>
  <c r="B1635" i="12"/>
  <c r="A1635" i="12"/>
  <c r="E1634" i="12"/>
  <c r="G1634" i="12" s="1"/>
  <c r="D1634" i="12"/>
  <c r="C1634" i="12"/>
  <c r="B1634" i="12"/>
  <c r="F1634" i="12" s="1"/>
  <c r="A1634" i="12"/>
  <c r="E1633" i="12"/>
  <c r="D1633" i="12"/>
  <c r="C1633" i="12"/>
  <c r="G1633" i="12" s="1"/>
  <c r="B1633" i="12"/>
  <c r="F1633" i="12" s="1"/>
  <c r="A1633" i="12"/>
  <c r="G1632" i="12"/>
  <c r="F1632" i="12"/>
  <c r="E1632" i="12"/>
  <c r="D1632" i="12"/>
  <c r="C1632" i="12"/>
  <c r="B1632" i="12"/>
  <c r="A1632" i="12"/>
  <c r="E1631" i="12"/>
  <c r="D1631" i="12"/>
  <c r="C1631" i="12"/>
  <c r="G1631" i="12" s="1"/>
  <c r="B1631" i="12"/>
  <c r="F1631" i="12" s="1"/>
  <c r="A1631" i="12"/>
  <c r="F1630" i="12"/>
  <c r="E1630" i="12"/>
  <c r="D1630" i="12"/>
  <c r="C1630" i="12"/>
  <c r="G1630" i="12" s="1"/>
  <c r="B1630" i="12"/>
  <c r="A1630" i="12"/>
  <c r="G1629" i="12"/>
  <c r="F1629" i="12"/>
  <c r="E1629" i="12"/>
  <c r="D1629" i="12"/>
  <c r="C1629" i="12"/>
  <c r="B1629" i="12"/>
  <c r="A1629" i="12"/>
  <c r="E1628" i="12"/>
  <c r="D1628" i="12"/>
  <c r="C1628" i="12"/>
  <c r="G1628" i="12" s="1"/>
  <c r="B1628" i="12"/>
  <c r="F1628" i="12" s="1"/>
  <c r="A1628" i="12"/>
  <c r="G1627" i="12"/>
  <c r="F1627" i="12"/>
  <c r="E1627" i="12"/>
  <c r="D1627" i="12"/>
  <c r="C1627" i="12"/>
  <c r="B1627" i="12"/>
  <c r="A1627" i="12"/>
  <c r="E1626" i="12"/>
  <c r="D1626" i="12"/>
  <c r="C1626" i="12"/>
  <c r="G1626" i="12" s="1"/>
  <c r="B1626" i="12"/>
  <c r="F1626" i="12" s="1"/>
  <c r="A1626" i="12"/>
  <c r="G1625" i="12"/>
  <c r="F1625" i="12"/>
  <c r="E1625" i="12"/>
  <c r="D1625" i="12"/>
  <c r="C1625" i="12"/>
  <c r="B1625" i="12"/>
  <c r="A1625" i="12"/>
  <c r="E1624" i="12"/>
  <c r="D1624" i="12"/>
  <c r="C1624" i="12"/>
  <c r="G1624" i="12" s="1"/>
  <c r="B1624" i="12"/>
  <c r="F1624" i="12" s="1"/>
  <c r="A1624" i="12"/>
  <c r="G1623" i="12"/>
  <c r="F1623" i="12"/>
  <c r="E1623" i="12"/>
  <c r="D1623" i="12"/>
  <c r="C1623" i="12"/>
  <c r="B1623" i="12"/>
  <c r="A1623" i="12"/>
  <c r="E1622" i="12"/>
  <c r="D1622" i="12"/>
  <c r="C1622" i="12"/>
  <c r="G1622" i="12" s="1"/>
  <c r="B1622" i="12"/>
  <c r="F1622" i="12" s="1"/>
  <c r="A1622" i="12"/>
  <c r="G1621" i="12"/>
  <c r="F1621" i="12"/>
  <c r="E1621" i="12"/>
  <c r="D1621" i="12"/>
  <c r="C1621" i="12"/>
  <c r="B1621" i="12"/>
  <c r="A1621" i="12"/>
  <c r="E1620" i="12"/>
  <c r="D1620" i="12"/>
  <c r="C1620" i="12"/>
  <c r="G1620" i="12" s="1"/>
  <c r="B1620" i="12"/>
  <c r="F1620" i="12" s="1"/>
  <c r="A1620" i="12"/>
  <c r="G1619" i="12"/>
  <c r="F1619" i="12"/>
  <c r="E1619" i="12"/>
  <c r="D1619" i="12"/>
  <c r="C1619" i="12"/>
  <c r="B1619" i="12"/>
  <c r="A1619" i="12"/>
  <c r="E1618" i="12"/>
  <c r="D1618" i="12"/>
  <c r="C1618" i="12"/>
  <c r="G1618" i="12" s="1"/>
  <c r="B1618" i="12"/>
  <c r="F1618" i="12" s="1"/>
  <c r="A1618" i="12"/>
  <c r="G1617" i="12"/>
  <c r="F1617" i="12"/>
  <c r="E1617" i="12"/>
  <c r="D1617" i="12"/>
  <c r="C1617" i="12"/>
  <c r="B1617" i="12"/>
  <c r="A1617" i="12"/>
  <c r="E1616" i="12"/>
  <c r="D1616" i="12"/>
  <c r="C1616" i="12"/>
  <c r="G1616" i="12" s="1"/>
  <c r="B1616" i="12"/>
  <c r="F1616" i="12" s="1"/>
  <c r="A1616" i="12"/>
  <c r="G1615" i="12"/>
  <c r="F1615" i="12"/>
  <c r="E1615" i="12"/>
  <c r="D1615" i="12"/>
  <c r="C1615" i="12"/>
  <c r="B1615" i="12"/>
  <c r="A1615" i="12"/>
  <c r="E1614" i="12"/>
  <c r="D1614" i="12"/>
  <c r="C1614" i="12"/>
  <c r="G1614" i="12" s="1"/>
  <c r="B1614" i="12"/>
  <c r="F1614" i="12" s="1"/>
  <c r="A1614" i="12"/>
  <c r="G1613" i="12"/>
  <c r="F1613" i="12"/>
  <c r="E1613" i="12"/>
  <c r="D1613" i="12"/>
  <c r="C1613" i="12"/>
  <c r="B1613" i="12"/>
  <c r="A1613" i="12"/>
  <c r="E1612" i="12"/>
  <c r="D1612" i="12"/>
  <c r="C1612" i="12"/>
  <c r="G1612" i="12" s="1"/>
  <c r="B1612" i="12"/>
  <c r="F1612" i="12" s="1"/>
  <c r="A1612" i="12"/>
  <c r="G1611" i="12"/>
  <c r="F1611" i="12"/>
  <c r="E1611" i="12"/>
  <c r="D1611" i="12"/>
  <c r="C1611" i="12"/>
  <c r="B1611" i="12"/>
  <c r="A1611" i="12"/>
  <c r="E1610" i="12"/>
  <c r="D1610" i="12"/>
  <c r="C1610" i="12"/>
  <c r="G1610" i="12" s="1"/>
  <c r="B1610" i="12"/>
  <c r="F1610" i="12" s="1"/>
  <c r="A1610" i="12"/>
  <c r="G1609" i="12"/>
  <c r="F1609" i="12"/>
  <c r="E1609" i="12"/>
  <c r="D1609" i="12"/>
  <c r="C1609" i="12"/>
  <c r="B1609" i="12"/>
  <c r="A1609" i="12"/>
  <c r="E1608" i="12"/>
  <c r="D1608" i="12"/>
  <c r="C1608" i="12"/>
  <c r="G1608" i="12" s="1"/>
  <c r="B1608" i="12"/>
  <c r="F1608" i="12" s="1"/>
  <c r="A1608" i="12"/>
  <c r="G1607" i="12"/>
  <c r="F1607" i="12"/>
  <c r="E1607" i="12"/>
  <c r="D1607" i="12"/>
  <c r="C1607" i="12"/>
  <c r="B1607" i="12"/>
  <c r="A1607" i="12"/>
  <c r="E1606" i="12"/>
  <c r="D1606" i="12"/>
  <c r="C1606" i="12"/>
  <c r="G1606" i="12" s="1"/>
  <c r="B1606" i="12"/>
  <c r="F1606" i="12" s="1"/>
  <c r="A1606" i="12"/>
  <c r="G1605" i="12"/>
  <c r="F1605" i="12"/>
  <c r="E1605" i="12"/>
  <c r="D1605" i="12"/>
  <c r="C1605" i="12"/>
  <c r="B1605" i="12"/>
  <c r="A1605" i="12"/>
  <c r="E1604" i="12"/>
  <c r="D1604" i="12"/>
  <c r="C1604" i="12"/>
  <c r="G1604" i="12" s="1"/>
  <c r="B1604" i="12"/>
  <c r="F1604" i="12" s="1"/>
  <c r="A1604" i="12"/>
  <c r="G1603" i="12"/>
  <c r="F1603" i="12"/>
  <c r="E1603" i="12"/>
  <c r="D1603" i="12"/>
  <c r="C1603" i="12"/>
  <c r="B1603" i="12"/>
  <c r="A1603" i="12"/>
  <c r="E1602" i="12"/>
  <c r="D1602" i="12"/>
  <c r="C1602" i="12"/>
  <c r="G1602" i="12" s="1"/>
  <c r="B1602" i="12"/>
  <c r="F1602" i="12" s="1"/>
  <c r="A1602" i="12"/>
  <c r="G1601" i="12"/>
  <c r="F1601" i="12"/>
  <c r="E1601" i="12"/>
  <c r="D1601" i="12"/>
  <c r="C1601" i="12"/>
  <c r="B1601" i="12"/>
  <c r="A1601" i="12"/>
  <c r="E1600" i="12"/>
  <c r="D1600" i="12"/>
  <c r="C1600" i="12"/>
  <c r="G1600" i="12" s="1"/>
  <c r="B1600" i="12"/>
  <c r="F1600" i="12" s="1"/>
  <c r="A1600" i="12"/>
  <c r="G1599" i="12"/>
  <c r="F1599" i="12"/>
  <c r="E1599" i="12"/>
  <c r="D1599" i="12"/>
  <c r="C1599" i="12"/>
  <c r="B1599" i="12"/>
  <c r="A1599" i="12"/>
  <c r="E1598" i="12"/>
  <c r="D1598" i="12"/>
  <c r="C1598" i="12"/>
  <c r="G1598" i="12" s="1"/>
  <c r="B1598" i="12"/>
  <c r="F1598" i="12" s="1"/>
  <c r="A1598" i="12"/>
  <c r="G1597" i="12"/>
  <c r="F1597" i="12"/>
  <c r="E1597" i="12"/>
  <c r="D1597" i="12"/>
  <c r="C1597" i="12"/>
  <c r="B1597" i="12"/>
  <c r="A1597" i="12"/>
  <c r="E1596" i="12"/>
  <c r="D1596" i="12"/>
  <c r="C1596" i="12"/>
  <c r="G1596" i="12" s="1"/>
  <c r="B1596" i="12"/>
  <c r="F1596" i="12" s="1"/>
  <c r="A1596" i="12"/>
  <c r="G1595" i="12"/>
  <c r="F1595" i="12"/>
  <c r="E1595" i="12"/>
  <c r="D1595" i="12"/>
  <c r="C1595" i="12"/>
  <c r="B1595" i="12"/>
  <c r="A1595" i="12"/>
  <c r="E1594" i="12"/>
  <c r="D1594" i="12"/>
  <c r="C1594" i="12"/>
  <c r="G1594" i="12" s="1"/>
  <c r="B1594" i="12"/>
  <c r="F1594" i="12" s="1"/>
  <c r="A1594" i="12"/>
  <c r="G1593" i="12"/>
  <c r="F1593" i="12"/>
  <c r="E1593" i="12"/>
  <c r="D1593" i="12"/>
  <c r="C1593" i="12"/>
  <c r="B1593" i="12"/>
  <c r="A1593" i="12"/>
  <c r="E1592" i="12"/>
  <c r="D1592" i="12"/>
  <c r="C1592" i="12"/>
  <c r="G1592" i="12" s="1"/>
  <c r="B1592" i="12"/>
  <c r="F1592" i="12" s="1"/>
  <c r="A1592" i="12"/>
  <c r="G1591" i="12"/>
  <c r="F1591" i="12"/>
  <c r="E1591" i="12"/>
  <c r="D1591" i="12"/>
  <c r="C1591" i="12"/>
  <c r="B1591" i="12"/>
  <c r="A1591" i="12"/>
  <c r="E1590" i="12"/>
  <c r="D1590" i="12"/>
  <c r="C1590" i="12"/>
  <c r="G1590" i="12" s="1"/>
  <c r="B1590" i="12"/>
  <c r="F1590" i="12" s="1"/>
  <c r="A1590" i="12"/>
  <c r="G1589" i="12"/>
  <c r="F1589" i="12"/>
  <c r="E1589" i="12"/>
  <c r="D1589" i="12"/>
  <c r="C1589" i="12"/>
  <c r="B1589" i="12"/>
  <c r="A1589" i="12"/>
  <c r="E1588" i="12"/>
  <c r="D1588" i="12"/>
  <c r="C1588" i="12"/>
  <c r="G1588" i="12" s="1"/>
  <c r="B1588" i="12"/>
  <c r="F1588" i="12" s="1"/>
  <c r="A1588" i="12"/>
  <c r="F1587" i="12"/>
  <c r="E1587" i="12"/>
  <c r="G1587" i="12" s="1"/>
  <c r="D1587" i="12"/>
  <c r="C1587" i="12"/>
  <c r="B1587" i="12"/>
  <c r="A1587" i="12"/>
  <c r="E1586" i="12"/>
  <c r="D1586" i="12"/>
  <c r="C1586" i="12"/>
  <c r="G1586" i="12" s="1"/>
  <c r="B1586" i="12"/>
  <c r="F1586" i="12" s="1"/>
  <c r="A1586" i="12"/>
  <c r="F1585" i="12"/>
  <c r="E1585" i="12"/>
  <c r="G1585" i="12" s="1"/>
  <c r="D1585" i="12"/>
  <c r="C1585" i="12"/>
  <c r="B1585" i="12"/>
  <c r="A1585" i="12"/>
  <c r="E1584" i="12"/>
  <c r="D1584" i="12"/>
  <c r="C1584" i="12"/>
  <c r="G1584" i="12" s="1"/>
  <c r="B1584" i="12"/>
  <c r="F1584" i="12" s="1"/>
  <c r="A1584" i="12"/>
  <c r="G1583" i="12"/>
  <c r="F1583" i="12"/>
  <c r="E1583" i="12"/>
  <c r="D1583" i="12"/>
  <c r="C1583" i="12"/>
  <c r="B1583" i="12"/>
  <c r="A1583" i="12"/>
  <c r="E1582" i="12"/>
  <c r="D1582" i="12"/>
  <c r="C1582" i="12"/>
  <c r="G1582" i="12" s="1"/>
  <c r="B1582" i="12"/>
  <c r="F1582" i="12" s="1"/>
  <c r="A1582" i="12"/>
  <c r="G1581" i="12"/>
  <c r="F1581" i="12"/>
  <c r="E1581" i="12"/>
  <c r="D1581" i="12"/>
  <c r="C1581" i="12"/>
  <c r="B1581" i="12"/>
  <c r="A1581" i="12"/>
  <c r="E1580" i="12"/>
  <c r="D1580" i="12"/>
  <c r="C1580" i="12"/>
  <c r="G1580" i="12" s="1"/>
  <c r="B1580" i="12"/>
  <c r="F1580" i="12" s="1"/>
  <c r="A1580" i="12"/>
  <c r="G1579" i="12"/>
  <c r="F1579" i="12"/>
  <c r="E1579" i="12"/>
  <c r="D1579" i="12"/>
  <c r="C1579" i="12"/>
  <c r="B1579" i="12"/>
  <c r="A1579" i="12"/>
  <c r="E1578" i="12"/>
  <c r="D1578" i="12"/>
  <c r="C1578" i="12"/>
  <c r="G1578" i="12" s="1"/>
  <c r="B1578" i="12"/>
  <c r="F1578" i="12" s="1"/>
  <c r="A1578" i="12"/>
  <c r="E1577" i="12"/>
  <c r="F1577" i="12" s="1"/>
  <c r="D1577" i="12"/>
  <c r="C1577" i="12"/>
  <c r="B1577" i="12"/>
  <c r="A1577" i="12"/>
  <c r="E1576" i="12"/>
  <c r="D1576" i="12"/>
  <c r="C1576" i="12"/>
  <c r="G1576" i="12" s="1"/>
  <c r="B1576" i="12"/>
  <c r="F1576" i="12" s="1"/>
  <c r="A1576" i="12"/>
  <c r="E1575" i="12"/>
  <c r="G1575" i="12" s="1"/>
  <c r="D1575" i="12"/>
  <c r="C1575" i="12"/>
  <c r="B1575" i="12"/>
  <c r="A1575" i="12"/>
  <c r="E1574" i="12"/>
  <c r="D1574" i="12"/>
  <c r="C1574" i="12"/>
  <c r="G1574" i="12" s="1"/>
  <c r="B1574" i="12"/>
  <c r="F1574" i="12" s="1"/>
  <c r="A1574" i="12"/>
  <c r="G1573" i="12"/>
  <c r="F1573" i="12"/>
  <c r="E1573" i="12"/>
  <c r="D1573" i="12"/>
  <c r="C1573" i="12"/>
  <c r="B1573" i="12"/>
  <c r="A1573" i="12"/>
  <c r="G1572" i="12"/>
  <c r="E1572" i="12"/>
  <c r="D1572" i="12"/>
  <c r="C1572" i="12"/>
  <c r="B1572" i="12"/>
  <c r="F1572" i="12" s="1"/>
  <c r="A1572" i="12"/>
  <c r="F1571" i="12"/>
  <c r="E1571" i="12"/>
  <c r="D1571" i="12"/>
  <c r="C1571" i="12"/>
  <c r="G1571" i="12" s="1"/>
  <c r="B1571" i="12"/>
  <c r="A1571" i="12"/>
  <c r="G1570" i="12"/>
  <c r="E1570" i="12"/>
  <c r="D1570" i="12"/>
  <c r="C1570" i="12"/>
  <c r="B1570" i="12"/>
  <c r="F1570" i="12" s="1"/>
  <c r="A1570" i="12"/>
  <c r="G1569" i="12"/>
  <c r="F1569" i="12"/>
  <c r="E1569" i="12"/>
  <c r="D1569" i="12"/>
  <c r="C1569" i="12"/>
  <c r="B1569" i="12"/>
  <c r="A1569" i="12"/>
  <c r="E1568" i="12"/>
  <c r="D1568" i="12"/>
  <c r="C1568" i="12"/>
  <c r="G1568" i="12" s="1"/>
  <c r="B1568" i="12"/>
  <c r="F1568" i="12" s="1"/>
  <c r="A1568" i="12"/>
  <c r="G1567" i="12"/>
  <c r="F1567" i="12"/>
  <c r="E1567" i="12"/>
  <c r="D1567" i="12"/>
  <c r="C1567" i="12"/>
  <c r="B1567" i="12"/>
  <c r="A1567" i="12"/>
  <c r="E1566" i="12"/>
  <c r="D1566" i="12"/>
  <c r="C1566" i="12"/>
  <c r="G1566" i="12" s="1"/>
  <c r="B1566" i="12"/>
  <c r="F1566" i="12" s="1"/>
  <c r="A1566" i="12"/>
  <c r="G1565" i="12"/>
  <c r="F1565" i="12"/>
  <c r="E1565" i="12"/>
  <c r="D1565" i="12"/>
  <c r="C1565" i="12"/>
  <c r="B1565" i="12"/>
  <c r="A1565" i="12"/>
  <c r="E1564" i="12"/>
  <c r="D1564" i="12"/>
  <c r="C1564" i="12"/>
  <c r="G1564" i="12" s="1"/>
  <c r="B1564" i="12"/>
  <c r="F1564" i="12" s="1"/>
  <c r="A1564" i="12"/>
  <c r="F1563" i="12"/>
  <c r="E1563" i="12"/>
  <c r="D1563" i="12"/>
  <c r="C1563" i="12"/>
  <c r="B1563" i="12"/>
  <c r="A1563" i="12"/>
  <c r="E1562" i="12"/>
  <c r="G1562" i="12" s="1"/>
  <c r="D1562" i="12"/>
  <c r="C1562" i="12"/>
  <c r="B1562" i="12"/>
  <c r="F1562" i="12" s="1"/>
  <c r="A1562" i="12"/>
  <c r="F1561" i="12"/>
  <c r="E1561" i="12"/>
  <c r="D1561" i="12"/>
  <c r="C1561" i="12"/>
  <c r="G1561" i="12" s="1"/>
  <c r="B1561" i="12"/>
  <c r="A1561" i="12"/>
  <c r="E1560" i="12"/>
  <c r="G1560" i="12" s="1"/>
  <c r="D1560" i="12"/>
  <c r="C1560" i="12"/>
  <c r="B1560" i="12"/>
  <c r="F1560" i="12" s="1"/>
  <c r="A1560" i="12"/>
  <c r="F1559" i="12"/>
  <c r="E1559" i="12"/>
  <c r="D1559" i="12"/>
  <c r="C1559" i="12"/>
  <c r="G1559" i="12" s="1"/>
  <c r="B1559" i="12"/>
  <c r="A1559" i="12"/>
  <c r="E1558" i="12"/>
  <c r="G1558" i="12" s="1"/>
  <c r="D1558" i="12"/>
  <c r="C1558" i="12"/>
  <c r="B1558" i="12"/>
  <c r="F1558" i="12" s="1"/>
  <c r="A1558" i="12"/>
  <c r="F1557" i="12"/>
  <c r="E1557" i="12"/>
  <c r="D1557" i="12"/>
  <c r="C1557" i="12"/>
  <c r="B1557" i="12"/>
  <c r="A1557" i="12"/>
  <c r="E1556" i="12"/>
  <c r="G1556" i="12" s="1"/>
  <c r="D1556" i="12"/>
  <c r="C1556" i="12"/>
  <c r="B1556" i="12"/>
  <c r="F1556" i="12" s="1"/>
  <c r="A1556" i="12"/>
  <c r="E1555" i="12"/>
  <c r="F1555" i="12" s="1"/>
  <c r="D1555" i="12"/>
  <c r="C1555" i="12"/>
  <c r="G1555" i="12" s="1"/>
  <c r="B1555" i="12"/>
  <c r="A1555" i="12"/>
  <c r="E1554" i="12"/>
  <c r="G1554" i="12" s="1"/>
  <c r="D1554" i="12"/>
  <c r="C1554" i="12"/>
  <c r="B1554" i="12"/>
  <c r="F1554" i="12" s="1"/>
  <c r="A1554" i="12"/>
  <c r="F1553" i="12"/>
  <c r="E1553" i="12"/>
  <c r="D1553" i="12"/>
  <c r="C1553" i="12"/>
  <c r="G1553" i="12" s="1"/>
  <c r="B1553" i="12"/>
  <c r="A1553" i="12"/>
  <c r="E1552" i="12"/>
  <c r="G1552" i="12" s="1"/>
  <c r="D1552" i="12"/>
  <c r="C1552" i="12"/>
  <c r="B1552" i="12"/>
  <c r="A1552" i="12"/>
  <c r="F1551" i="12"/>
  <c r="E1551" i="12"/>
  <c r="D1551" i="12"/>
  <c r="C1551" i="12"/>
  <c r="B1551" i="12"/>
  <c r="A1551" i="12"/>
  <c r="E1550" i="12"/>
  <c r="G1550" i="12" s="1"/>
  <c r="D1550" i="12"/>
  <c r="C1550" i="12"/>
  <c r="B1550" i="12"/>
  <c r="A1550" i="12"/>
  <c r="F1549" i="12"/>
  <c r="E1549" i="12"/>
  <c r="D1549" i="12"/>
  <c r="C1549" i="12"/>
  <c r="B1549" i="12"/>
  <c r="A1549" i="12"/>
  <c r="E1548" i="12"/>
  <c r="G1548" i="12" s="1"/>
  <c r="D1548" i="12"/>
  <c r="C1548" i="12"/>
  <c r="B1548" i="12"/>
  <c r="A1548" i="12"/>
  <c r="F1547" i="12"/>
  <c r="E1547" i="12"/>
  <c r="D1547" i="12"/>
  <c r="C1547" i="12"/>
  <c r="B1547" i="12"/>
  <c r="A1547" i="12"/>
  <c r="E1546" i="12"/>
  <c r="G1546" i="12" s="1"/>
  <c r="D1546" i="12"/>
  <c r="C1546" i="12"/>
  <c r="B1546" i="12"/>
  <c r="A1546" i="12"/>
  <c r="F1545" i="12"/>
  <c r="E1545" i="12"/>
  <c r="D1545" i="12"/>
  <c r="C1545" i="12"/>
  <c r="B1545" i="12"/>
  <c r="A1545" i="12"/>
  <c r="E1544" i="12"/>
  <c r="G1544" i="12" s="1"/>
  <c r="D1544" i="12"/>
  <c r="C1544" i="12"/>
  <c r="B1544" i="12"/>
  <c r="A1544" i="12"/>
  <c r="F1543" i="12"/>
  <c r="E1543" i="12"/>
  <c r="D1543" i="12"/>
  <c r="C1543" i="12"/>
  <c r="B1543" i="12"/>
  <c r="A1543" i="12"/>
  <c r="E1542" i="12"/>
  <c r="G1542" i="12" s="1"/>
  <c r="D1542" i="12"/>
  <c r="C1542" i="12"/>
  <c r="B1542" i="12"/>
  <c r="A1542" i="12"/>
  <c r="F1541" i="12"/>
  <c r="E1541" i="12"/>
  <c r="D1541" i="12"/>
  <c r="C1541" i="12"/>
  <c r="B1541" i="12"/>
  <c r="A1541" i="12"/>
  <c r="E1540" i="12"/>
  <c r="G1540" i="12" s="1"/>
  <c r="D1540" i="12"/>
  <c r="C1540" i="12"/>
  <c r="B1540" i="12"/>
  <c r="A1540" i="12"/>
  <c r="F1539" i="12"/>
  <c r="E1539" i="12"/>
  <c r="D1539" i="12"/>
  <c r="C1539" i="12"/>
  <c r="B1539" i="12"/>
  <c r="A1539" i="12"/>
  <c r="E1538" i="12"/>
  <c r="G1538" i="12" s="1"/>
  <c r="D1538" i="12"/>
  <c r="C1538" i="12"/>
  <c r="B1538" i="12"/>
  <c r="A1538" i="12"/>
  <c r="F1537" i="12"/>
  <c r="E1537" i="12"/>
  <c r="D1537" i="12"/>
  <c r="C1537" i="12"/>
  <c r="B1537" i="12"/>
  <c r="A1537" i="12"/>
  <c r="E1536" i="12"/>
  <c r="G1536" i="12" s="1"/>
  <c r="D1536" i="12"/>
  <c r="C1536" i="12"/>
  <c r="B1536" i="12"/>
  <c r="A1536" i="12"/>
  <c r="F1535" i="12"/>
  <c r="E1535" i="12"/>
  <c r="D1535" i="12"/>
  <c r="C1535" i="12"/>
  <c r="B1535" i="12"/>
  <c r="A1535" i="12"/>
  <c r="E1534" i="12"/>
  <c r="G1534" i="12" s="1"/>
  <c r="D1534" i="12"/>
  <c r="C1534" i="12"/>
  <c r="B1534" i="12"/>
  <c r="A1534" i="12"/>
  <c r="F1533" i="12"/>
  <c r="E1533" i="12"/>
  <c r="D1533" i="12"/>
  <c r="C1533" i="12"/>
  <c r="B1533" i="12"/>
  <c r="A1533" i="12"/>
  <c r="E1532" i="12"/>
  <c r="G1532" i="12" s="1"/>
  <c r="D1532" i="12"/>
  <c r="C1532" i="12"/>
  <c r="B1532" i="12"/>
  <c r="A1532" i="12"/>
  <c r="F1531" i="12"/>
  <c r="E1531" i="12"/>
  <c r="D1531" i="12"/>
  <c r="C1531" i="12"/>
  <c r="B1531" i="12"/>
  <c r="A1531" i="12"/>
  <c r="E1530" i="12"/>
  <c r="G1530" i="12" s="1"/>
  <c r="D1530" i="12"/>
  <c r="C1530" i="12"/>
  <c r="B1530" i="12"/>
  <c r="A1530" i="12"/>
  <c r="F1529" i="12"/>
  <c r="E1529" i="12"/>
  <c r="D1529" i="12"/>
  <c r="C1529" i="12"/>
  <c r="B1529" i="12"/>
  <c r="A1529" i="12"/>
  <c r="E1528" i="12"/>
  <c r="G1528" i="12" s="1"/>
  <c r="D1528" i="12"/>
  <c r="C1528" i="12"/>
  <c r="B1528" i="12"/>
  <c r="A1528" i="12"/>
  <c r="E1527" i="12"/>
  <c r="F1527" i="12" s="1"/>
  <c r="D1527" i="12"/>
  <c r="C1527" i="12"/>
  <c r="B1527" i="12"/>
  <c r="A1527" i="12"/>
  <c r="E1526" i="12"/>
  <c r="G1526" i="12" s="1"/>
  <c r="D1526" i="12"/>
  <c r="C1526" i="12"/>
  <c r="B1526" i="12"/>
  <c r="F1526" i="12" s="1"/>
  <c r="A1526" i="12"/>
  <c r="E1525" i="12"/>
  <c r="F1525" i="12" s="1"/>
  <c r="D1525" i="12"/>
  <c r="C1525" i="12"/>
  <c r="B1525" i="12"/>
  <c r="A1525" i="12"/>
  <c r="E1524" i="12"/>
  <c r="G1524" i="12" s="1"/>
  <c r="D1524" i="12"/>
  <c r="C1524" i="12"/>
  <c r="B1524" i="12"/>
  <c r="F1524" i="12" s="1"/>
  <c r="A1524" i="12"/>
  <c r="F1523" i="12"/>
  <c r="E1523" i="12"/>
  <c r="D1523" i="12"/>
  <c r="C1523" i="12"/>
  <c r="G1523" i="12" s="1"/>
  <c r="B1523" i="12"/>
  <c r="A1523" i="12"/>
  <c r="E1522" i="12"/>
  <c r="G1522" i="12" s="1"/>
  <c r="D1522" i="12"/>
  <c r="C1522" i="12"/>
  <c r="B1522" i="12"/>
  <c r="A1522" i="12"/>
  <c r="E1521" i="12"/>
  <c r="F1521" i="12" s="1"/>
  <c r="D1521" i="12"/>
  <c r="C1521" i="12"/>
  <c r="B1521" i="12"/>
  <c r="A1521" i="12"/>
  <c r="E1520" i="12"/>
  <c r="G1520" i="12" s="1"/>
  <c r="D1520" i="12"/>
  <c r="C1520" i="12"/>
  <c r="B1520" i="12"/>
  <c r="A1520" i="12"/>
  <c r="E1519" i="12"/>
  <c r="F1519" i="12" s="1"/>
  <c r="D1519" i="12"/>
  <c r="C1519" i="12"/>
  <c r="B1519" i="12"/>
  <c r="A1519" i="12"/>
  <c r="E1518" i="12"/>
  <c r="G1518" i="12" s="1"/>
  <c r="D1518" i="12"/>
  <c r="C1518" i="12"/>
  <c r="B1518" i="12"/>
  <c r="F1518" i="12" s="1"/>
  <c r="A1518" i="12"/>
  <c r="E1517" i="12"/>
  <c r="F1517" i="12" s="1"/>
  <c r="D1517" i="12"/>
  <c r="C1517" i="12"/>
  <c r="B1517" i="12"/>
  <c r="A1517" i="12"/>
  <c r="E1516" i="12"/>
  <c r="G1516" i="12" s="1"/>
  <c r="D1516" i="12"/>
  <c r="C1516" i="12"/>
  <c r="B1516" i="12"/>
  <c r="F1516" i="12" s="1"/>
  <c r="A1516" i="12"/>
  <c r="E1515" i="12"/>
  <c r="F1515" i="12" s="1"/>
  <c r="D1515" i="12"/>
  <c r="C1515" i="12"/>
  <c r="B1515" i="12"/>
  <c r="A1515" i="12"/>
  <c r="G1514" i="12"/>
  <c r="E1514" i="12"/>
  <c r="D1514" i="12"/>
  <c r="C1514" i="12"/>
  <c r="B1514" i="12"/>
  <c r="A1514" i="12"/>
  <c r="F1513" i="12"/>
  <c r="E1513" i="12"/>
  <c r="D1513" i="12"/>
  <c r="C1513" i="12"/>
  <c r="G1513" i="12" s="1"/>
  <c r="B1513" i="12"/>
  <c r="A1513" i="12"/>
  <c r="E1512" i="12"/>
  <c r="G1512" i="12" s="1"/>
  <c r="D1512" i="12"/>
  <c r="C1512" i="12"/>
  <c r="B1512" i="12"/>
  <c r="F1512" i="12" s="1"/>
  <c r="A1512" i="12"/>
  <c r="E1511" i="12"/>
  <c r="F1511" i="12" s="1"/>
  <c r="D1511" i="12"/>
  <c r="C1511" i="12"/>
  <c r="B1511" i="12"/>
  <c r="A1511" i="12"/>
  <c r="G1510" i="12"/>
  <c r="E1510" i="12"/>
  <c r="D1510" i="12"/>
  <c r="C1510" i="12"/>
  <c r="B1510" i="12"/>
  <c r="A1510" i="12"/>
  <c r="F1509" i="12"/>
  <c r="E1509" i="12"/>
  <c r="D1509" i="12"/>
  <c r="C1509" i="12"/>
  <c r="G1509" i="12" s="1"/>
  <c r="B1509" i="12"/>
  <c r="A1509" i="12"/>
  <c r="E1508" i="12"/>
  <c r="G1508" i="12" s="1"/>
  <c r="D1508" i="12"/>
  <c r="C1508" i="12"/>
  <c r="B1508" i="12"/>
  <c r="F1508" i="12" s="1"/>
  <c r="A1508" i="12"/>
  <c r="E1507" i="12"/>
  <c r="F1507" i="12" s="1"/>
  <c r="D1507" i="12"/>
  <c r="C1507" i="12"/>
  <c r="B1507" i="12"/>
  <c r="A1507" i="12"/>
  <c r="G1506" i="12"/>
  <c r="E1506" i="12"/>
  <c r="D1506" i="12"/>
  <c r="C1506" i="12"/>
  <c r="B1506" i="12"/>
  <c r="A1506" i="12"/>
  <c r="F1505" i="12"/>
  <c r="E1505" i="12"/>
  <c r="D1505" i="12"/>
  <c r="C1505" i="12"/>
  <c r="G1505" i="12" s="1"/>
  <c r="B1505" i="12"/>
  <c r="A1505" i="12"/>
  <c r="E1504" i="12"/>
  <c r="G1504" i="12" s="1"/>
  <c r="D1504" i="12"/>
  <c r="C1504" i="12"/>
  <c r="B1504" i="12"/>
  <c r="F1504" i="12" s="1"/>
  <c r="A1504" i="12"/>
  <c r="E1503" i="12"/>
  <c r="F1503" i="12" s="1"/>
  <c r="D1503" i="12"/>
  <c r="C1503" i="12"/>
  <c r="B1503" i="12"/>
  <c r="A1503" i="12"/>
  <c r="G1502" i="12"/>
  <c r="E1502" i="12"/>
  <c r="D1502" i="12"/>
  <c r="C1502" i="12"/>
  <c r="B1502" i="12"/>
  <c r="A1502" i="12"/>
  <c r="F1501" i="12"/>
  <c r="E1501" i="12"/>
  <c r="D1501" i="12"/>
  <c r="C1501" i="12"/>
  <c r="G1501" i="12" s="1"/>
  <c r="B1501" i="12"/>
  <c r="A1501" i="12"/>
  <c r="E1500" i="12"/>
  <c r="G1500" i="12" s="1"/>
  <c r="D1500" i="12"/>
  <c r="C1500" i="12"/>
  <c r="B1500" i="12"/>
  <c r="F1500" i="12" s="1"/>
  <c r="A1500" i="12"/>
  <c r="E1499" i="12"/>
  <c r="F1499" i="12" s="1"/>
  <c r="D1499" i="12"/>
  <c r="C1499" i="12"/>
  <c r="B1499" i="12"/>
  <c r="A1499" i="12"/>
  <c r="G1498" i="12"/>
  <c r="E1498" i="12"/>
  <c r="D1498" i="12"/>
  <c r="C1498" i="12"/>
  <c r="B1498" i="12"/>
  <c r="A1498" i="12"/>
  <c r="F1497" i="12"/>
  <c r="E1497" i="12"/>
  <c r="D1497" i="12"/>
  <c r="C1497" i="12"/>
  <c r="G1497" i="12" s="1"/>
  <c r="B1497" i="12"/>
  <c r="A1497" i="12"/>
  <c r="E1496" i="12"/>
  <c r="G1496" i="12" s="1"/>
  <c r="D1496" i="12"/>
  <c r="C1496" i="12"/>
  <c r="B1496" i="12"/>
  <c r="F1496" i="12" s="1"/>
  <c r="A1496" i="12"/>
  <c r="E1495" i="12"/>
  <c r="F1495" i="12" s="1"/>
  <c r="D1495" i="12"/>
  <c r="C1495" i="12"/>
  <c r="B1495" i="12"/>
  <c r="A1495" i="12"/>
  <c r="G1494" i="12"/>
  <c r="E1494" i="12"/>
  <c r="D1494" i="12"/>
  <c r="C1494" i="12"/>
  <c r="B1494" i="12"/>
  <c r="A1494" i="12"/>
  <c r="F1493" i="12"/>
  <c r="E1493" i="12"/>
  <c r="D1493" i="12"/>
  <c r="C1493" i="12"/>
  <c r="G1493" i="12" s="1"/>
  <c r="B1493" i="12"/>
  <c r="A1493" i="12"/>
  <c r="G1492" i="12"/>
  <c r="F1492" i="12"/>
  <c r="E1492" i="12"/>
  <c r="D1492" i="12"/>
  <c r="C1492" i="12"/>
  <c r="B1492" i="12"/>
  <c r="A1492" i="12"/>
  <c r="F1491" i="12"/>
  <c r="E1491" i="12"/>
  <c r="D1491" i="12"/>
  <c r="C1491" i="12"/>
  <c r="B1491" i="12"/>
  <c r="A1491" i="12"/>
  <c r="G1490" i="12"/>
  <c r="E1490" i="12"/>
  <c r="D1490" i="12"/>
  <c r="C1490" i="12"/>
  <c r="B1490" i="12"/>
  <c r="F1490" i="12" s="1"/>
  <c r="A1490" i="12"/>
  <c r="E1489" i="12"/>
  <c r="D1489" i="12"/>
  <c r="C1489" i="12"/>
  <c r="B1489" i="12"/>
  <c r="A1489" i="12"/>
  <c r="G1488" i="12"/>
  <c r="E1488" i="12"/>
  <c r="D1488" i="12"/>
  <c r="C1488" i="12"/>
  <c r="B1488" i="12"/>
  <c r="F1488" i="12" s="1"/>
  <c r="A1488" i="12"/>
  <c r="E1487" i="12"/>
  <c r="D1487" i="12"/>
  <c r="C1487" i="12"/>
  <c r="G1487" i="12" s="1"/>
  <c r="B1487" i="12"/>
  <c r="F1487" i="12" s="1"/>
  <c r="A1487" i="12"/>
  <c r="F1486" i="12"/>
  <c r="E1486" i="12"/>
  <c r="G1486" i="12" s="1"/>
  <c r="D1486" i="12"/>
  <c r="C1486" i="12"/>
  <c r="B1486" i="12"/>
  <c r="A1486" i="12"/>
  <c r="F1485" i="12"/>
  <c r="E1485" i="12"/>
  <c r="D1485" i="12"/>
  <c r="C1485" i="12"/>
  <c r="G1485" i="12" s="1"/>
  <c r="B1485" i="12"/>
  <c r="A1485" i="12"/>
  <c r="G1484" i="12"/>
  <c r="F1484" i="12"/>
  <c r="E1484" i="12"/>
  <c r="D1484" i="12"/>
  <c r="C1484" i="12"/>
  <c r="B1484" i="12"/>
  <c r="A1484" i="12"/>
  <c r="F1483" i="12"/>
  <c r="E1483" i="12"/>
  <c r="D1483" i="12"/>
  <c r="C1483" i="12"/>
  <c r="B1483" i="12"/>
  <c r="A1483" i="12"/>
  <c r="G1482" i="12"/>
  <c r="E1482" i="12"/>
  <c r="D1482" i="12"/>
  <c r="C1482" i="12"/>
  <c r="B1482" i="12"/>
  <c r="F1482" i="12" s="1"/>
  <c r="A1482" i="12"/>
  <c r="E1481" i="12"/>
  <c r="D1481" i="12"/>
  <c r="C1481" i="12"/>
  <c r="B1481" i="12"/>
  <c r="A1481" i="12"/>
  <c r="G1480" i="12"/>
  <c r="E1480" i="12"/>
  <c r="D1480" i="12"/>
  <c r="C1480" i="12"/>
  <c r="B1480" i="12"/>
  <c r="F1480" i="12" s="1"/>
  <c r="A1480" i="12"/>
  <c r="E1479" i="12"/>
  <c r="D1479" i="12"/>
  <c r="C1479" i="12"/>
  <c r="G1479" i="12" s="1"/>
  <c r="B1479" i="12"/>
  <c r="F1479" i="12" s="1"/>
  <c r="A1479" i="12"/>
  <c r="F1478" i="12"/>
  <c r="E1478" i="12"/>
  <c r="G1478" i="12" s="1"/>
  <c r="D1478" i="12"/>
  <c r="C1478" i="12"/>
  <c r="B1478" i="12"/>
  <c r="A1478" i="12"/>
  <c r="F1477" i="12"/>
  <c r="E1477" i="12"/>
  <c r="D1477" i="12"/>
  <c r="C1477" i="12"/>
  <c r="G1477" i="12" s="1"/>
  <c r="B1477" i="12"/>
  <c r="A1477" i="12"/>
  <c r="G1476" i="12"/>
  <c r="F1476" i="12"/>
  <c r="E1476" i="12"/>
  <c r="D1476" i="12"/>
  <c r="C1476" i="12"/>
  <c r="B1476" i="12"/>
  <c r="A1476" i="12"/>
  <c r="F1475" i="12"/>
  <c r="E1475" i="12"/>
  <c r="D1475" i="12"/>
  <c r="C1475" i="12"/>
  <c r="B1475" i="12"/>
  <c r="A1475" i="12"/>
  <c r="G1474" i="12"/>
  <c r="E1474" i="12"/>
  <c r="D1474" i="12"/>
  <c r="C1474" i="12"/>
  <c r="B1474" i="12"/>
  <c r="F1474" i="12" s="1"/>
  <c r="A1474" i="12"/>
  <c r="E1473" i="12"/>
  <c r="D1473" i="12"/>
  <c r="C1473" i="12"/>
  <c r="B1473" i="12"/>
  <c r="A1473" i="12"/>
  <c r="G1472" i="12"/>
  <c r="E1472" i="12"/>
  <c r="D1472" i="12"/>
  <c r="C1472" i="12"/>
  <c r="B1472" i="12"/>
  <c r="F1472" i="12" s="1"/>
  <c r="A1472" i="12"/>
  <c r="E1471" i="12"/>
  <c r="D1471" i="12"/>
  <c r="C1471" i="12"/>
  <c r="G1471" i="12" s="1"/>
  <c r="B1471" i="12"/>
  <c r="F1471" i="12" s="1"/>
  <c r="A1471" i="12"/>
  <c r="F1470" i="12"/>
  <c r="E1470" i="12"/>
  <c r="G1470" i="12" s="1"/>
  <c r="D1470" i="12"/>
  <c r="C1470" i="12"/>
  <c r="B1470" i="12"/>
  <c r="A1470" i="12"/>
  <c r="F1469" i="12"/>
  <c r="E1469" i="12"/>
  <c r="D1469" i="12"/>
  <c r="C1469" i="12"/>
  <c r="G1469" i="12" s="1"/>
  <c r="B1469" i="12"/>
  <c r="A1469" i="12"/>
  <c r="G1468" i="12"/>
  <c r="F1468" i="12"/>
  <c r="E1468" i="12"/>
  <c r="D1468" i="12"/>
  <c r="C1468" i="12"/>
  <c r="B1468" i="12"/>
  <c r="A1468" i="12"/>
  <c r="F1467" i="12"/>
  <c r="E1467" i="12"/>
  <c r="D1467" i="12"/>
  <c r="C1467" i="12"/>
  <c r="B1467" i="12"/>
  <c r="A1467" i="12"/>
  <c r="G1466" i="12"/>
  <c r="E1466" i="12"/>
  <c r="D1466" i="12"/>
  <c r="C1466" i="12"/>
  <c r="B1466" i="12"/>
  <c r="F1466" i="12" s="1"/>
  <c r="A1466" i="12"/>
  <c r="E1465" i="12"/>
  <c r="D1465" i="12"/>
  <c r="C1465" i="12"/>
  <c r="B1465" i="12"/>
  <c r="A1465" i="12"/>
  <c r="G1464" i="12"/>
  <c r="E1464" i="12"/>
  <c r="D1464" i="12"/>
  <c r="C1464" i="12"/>
  <c r="B1464" i="12"/>
  <c r="F1464" i="12" s="1"/>
  <c r="A1464" i="12"/>
  <c r="E1463" i="12"/>
  <c r="D1463" i="12"/>
  <c r="C1463" i="12"/>
  <c r="G1463" i="12" s="1"/>
  <c r="B1463" i="12"/>
  <c r="F1463" i="12" s="1"/>
  <c r="A1463" i="12"/>
  <c r="F1462" i="12"/>
  <c r="E1462" i="12"/>
  <c r="G1462" i="12" s="1"/>
  <c r="D1462" i="12"/>
  <c r="C1462" i="12"/>
  <c r="B1462" i="12"/>
  <c r="A1462" i="12"/>
  <c r="F1461" i="12"/>
  <c r="E1461" i="12"/>
  <c r="D1461" i="12"/>
  <c r="C1461" i="12"/>
  <c r="G1461" i="12" s="1"/>
  <c r="B1461" i="12"/>
  <c r="A1461" i="12"/>
  <c r="G1460" i="12"/>
  <c r="F1460" i="12"/>
  <c r="E1460" i="12"/>
  <c r="D1460" i="12"/>
  <c r="C1460" i="12"/>
  <c r="B1460" i="12"/>
  <c r="A1460" i="12"/>
  <c r="F1459" i="12"/>
  <c r="E1459" i="12"/>
  <c r="D1459" i="12"/>
  <c r="C1459" i="12"/>
  <c r="B1459" i="12"/>
  <c r="A1459" i="12"/>
  <c r="G1458" i="12"/>
  <c r="E1458" i="12"/>
  <c r="D1458" i="12"/>
  <c r="C1458" i="12"/>
  <c r="B1458" i="12"/>
  <c r="F1458" i="12" s="1"/>
  <c r="A1458" i="12"/>
  <c r="E1457" i="12"/>
  <c r="D1457" i="12"/>
  <c r="C1457" i="12"/>
  <c r="B1457" i="12"/>
  <c r="A1457" i="12"/>
  <c r="G1456" i="12"/>
  <c r="E1456" i="12"/>
  <c r="D1456" i="12"/>
  <c r="C1456" i="12"/>
  <c r="B1456" i="12"/>
  <c r="F1456" i="12" s="1"/>
  <c r="A1456" i="12"/>
  <c r="E1455" i="12"/>
  <c r="D1455" i="12"/>
  <c r="C1455" i="12"/>
  <c r="B1455" i="12"/>
  <c r="A1455" i="12"/>
  <c r="E1454" i="12"/>
  <c r="D1454" i="12"/>
  <c r="C1454" i="12"/>
  <c r="B1454" i="12"/>
  <c r="A1454" i="12"/>
  <c r="F1453" i="12"/>
  <c r="E1453" i="12"/>
  <c r="D1453" i="12"/>
  <c r="C1453" i="12"/>
  <c r="G1453" i="12" s="1"/>
  <c r="B1453" i="12"/>
  <c r="A1453" i="12"/>
  <c r="G1452" i="12"/>
  <c r="F1452" i="12"/>
  <c r="E1452" i="12"/>
  <c r="D1452" i="12"/>
  <c r="C1452" i="12"/>
  <c r="B1452" i="12"/>
  <c r="A1452" i="12"/>
  <c r="E1451" i="12"/>
  <c r="F1451" i="12" s="1"/>
  <c r="D1451" i="12"/>
  <c r="C1451" i="12"/>
  <c r="B1451" i="12"/>
  <c r="A1451" i="12"/>
  <c r="G1450" i="12"/>
  <c r="E1450" i="12"/>
  <c r="D1450" i="12"/>
  <c r="C1450" i="12"/>
  <c r="B1450" i="12"/>
  <c r="F1450" i="12" s="1"/>
  <c r="A1450" i="12"/>
  <c r="E1449" i="12"/>
  <c r="D1449" i="12"/>
  <c r="C1449" i="12"/>
  <c r="B1449" i="12"/>
  <c r="A1449" i="12"/>
  <c r="G1448" i="12"/>
  <c r="F1448" i="12"/>
  <c r="E1448" i="12"/>
  <c r="D1448" i="12"/>
  <c r="C1448" i="12"/>
  <c r="B1448" i="12"/>
  <c r="A1448" i="12"/>
  <c r="E1447" i="12"/>
  <c r="D1447" i="12"/>
  <c r="C1447" i="12"/>
  <c r="B1447" i="12"/>
  <c r="A1447" i="12"/>
  <c r="F1446" i="12"/>
  <c r="E1446" i="12"/>
  <c r="G1446" i="12" s="1"/>
  <c r="D1446" i="12"/>
  <c r="C1446" i="12"/>
  <c r="B1446" i="12"/>
  <c r="A1446" i="12"/>
  <c r="F1445" i="12"/>
  <c r="E1445" i="12"/>
  <c r="D1445" i="12"/>
  <c r="C1445" i="12"/>
  <c r="G1445" i="12" s="1"/>
  <c r="B1445" i="12"/>
  <c r="A1445" i="12"/>
  <c r="G1444" i="12"/>
  <c r="E1444" i="12"/>
  <c r="D1444" i="12"/>
  <c r="C1444" i="12"/>
  <c r="B1444" i="12"/>
  <c r="F1444" i="12" s="1"/>
  <c r="A1444" i="12"/>
  <c r="E1443" i="12"/>
  <c r="F1443" i="12" s="1"/>
  <c r="D1443" i="12"/>
  <c r="C1443" i="12"/>
  <c r="B1443" i="12"/>
  <c r="A1443" i="12"/>
  <c r="G1442" i="12"/>
  <c r="E1442" i="12"/>
  <c r="D1442" i="12"/>
  <c r="C1442" i="12"/>
  <c r="B1442" i="12"/>
  <c r="F1442" i="12" s="1"/>
  <c r="A1442" i="12"/>
  <c r="E1441" i="12"/>
  <c r="D1441" i="12"/>
  <c r="C1441" i="12"/>
  <c r="B1441" i="12"/>
  <c r="A1441" i="12"/>
  <c r="G1440" i="12"/>
  <c r="F1440" i="12"/>
  <c r="E1440" i="12"/>
  <c r="D1440" i="12"/>
  <c r="C1440" i="12"/>
  <c r="B1440" i="12"/>
  <c r="A1440" i="12"/>
  <c r="E1439" i="12"/>
  <c r="D1439" i="12"/>
  <c r="C1439" i="12"/>
  <c r="G1439" i="12" s="1"/>
  <c r="B1439" i="12"/>
  <c r="A1439" i="12"/>
  <c r="F1438" i="12"/>
  <c r="E1438" i="12"/>
  <c r="G1438" i="12" s="1"/>
  <c r="D1438" i="12"/>
  <c r="C1438" i="12"/>
  <c r="B1438" i="12"/>
  <c r="A1438" i="12"/>
  <c r="F1437" i="12"/>
  <c r="E1437" i="12"/>
  <c r="D1437" i="12"/>
  <c r="C1437" i="12"/>
  <c r="G1437" i="12" s="1"/>
  <c r="B1437" i="12"/>
  <c r="A1437" i="12"/>
  <c r="E1436" i="12"/>
  <c r="D1436" i="12"/>
  <c r="C1436" i="12"/>
  <c r="G1436" i="12" s="1"/>
  <c r="B1436" i="12"/>
  <c r="F1436" i="12" s="1"/>
  <c r="A1436" i="12"/>
  <c r="F1435" i="12"/>
  <c r="E1435" i="12"/>
  <c r="D1435" i="12"/>
  <c r="C1435" i="12"/>
  <c r="G1435" i="12" s="1"/>
  <c r="B1435" i="12"/>
  <c r="A1435" i="12"/>
  <c r="G1434" i="12"/>
  <c r="E1434" i="12"/>
  <c r="D1434" i="12"/>
  <c r="C1434" i="12"/>
  <c r="B1434" i="12"/>
  <c r="A1434" i="12"/>
  <c r="F1433" i="12"/>
  <c r="E1433" i="12"/>
  <c r="D1433" i="12"/>
  <c r="C1433" i="12"/>
  <c r="G1433" i="12" s="1"/>
  <c r="B1433" i="12"/>
  <c r="A1433" i="12"/>
  <c r="E1432" i="12"/>
  <c r="D1432" i="12"/>
  <c r="C1432" i="12"/>
  <c r="G1432" i="12" s="1"/>
  <c r="B1432" i="12"/>
  <c r="A1432" i="12"/>
  <c r="G1431" i="12"/>
  <c r="F1431" i="12"/>
  <c r="E1431" i="12"/>
  <c r="D1431" i="12"/>
  <c r="C1431" i="12"/>
  <c r="B1431" i="12"/>
  <c r="A1431" i="12"/>
  <c r="E1430" i="12"/>
  <c r="G1430" i="12" s="1"/>
  <c r="D1430" i="12"/>
  <c r="C1430" i="12"/>
  <c r="B1430" i="12"/>
  <c r="F1430" i="12" s="1"/>
  <c r="A1430" i="12"/>
  <c r="F1429" i="12"/>
  <c r="E1429" i="12"/>
  <c r="D1429" i="12"/>
  <c r="C1429" i="12"/>
  <c r="G1429" i="12" s="1"/>
  <c r="B1429" i="12"/>
  <c r="A1429" i="12"/>
  <c r="G1428" i="12"/>
  <c r="E1428" i="12"/>
  <c r="D1428" i="12"/>
  <c r="C1428" i="12"/>
  <c r="B1428" i="12"/>
  <c r="A1428" i="12"/>
  <c r="G1427" i="12"/>
  <c r="F1427" i="12"/>
  <c r="E1427" i="12"/>
  <c r="D1427" i="12"/>
  <c r="C1427" i="12"/>
  <c r="B1427" i="12"/>
  <c r="A1427" i="12"/>
  <c r="E1426" i="12"/>
  <c r="D1426" i="12"/>
  <c r="C1426" i="12"/>
  <c r="G1426" i="12" s="1"/>
  <c r="B1426" i="12"/>
  <c r="F1426" i="12" s="1"/>
  <c r="A1426" i="12"/>
  <c r="G1425" i="12"/>
  <c r="F1425" i="12"/>
  <c r="E1425" i="12"/>
  <c r="D1425" i="12"/>
  <c r="C1425" i="12"/>
  <c r="B1425" i="12"/>
  <c r="A1425" i="12"/>
  <c r="E1424" i="12"/>
  <c r="D1424" i="12"/>
  <c r="C1424" i="12"/>
  <c r="G1424" i="12" s="1"/>
  <c r="B1424" i="12"/>
  <c r="A1424" i="12"/>
  <c r="F1423" i="12"/>
  <c r="E1423" i="12"/>
  <c r="D1423" i="12"/>
  <c r="C1423" i="12"/>
  <c r="G1423" i="12" s="1"/>
  <c r="B1423" i="12"/>
  <c r="A1423" i="12"/>
  <c r="E1422" i="12"/>
  <c r="G1422" i="12" s="1"/>
  <c r="D1422" i="12"/>
  <c r="C1422" i="12"/>
  <c r="B1422" i="12"/>
  <c r="A1422" i="12"/>
  <c r="G1421" i="12"/>
  <c r="F1421" i="12"/>
  <c r="E1421" i="12"/>
  <c r="D1421" i="12"/>
  <c r="C1421" i="12"/>
  <c r="B1421" i="12"/>
  <c r="A1421" i="12"/>
  <c r="E1420" i="12"/>
  <c r="D1420" i="12"/>
  <c r="C1420" i="12"/>
  <c r="G1420" i="12" s="1"/>
  <c r="B1420" i="12"/>
  <c r="F1420" i="12" s="1"/>
  <c r="A1420" i="12"/>
  <c r="F1419" i="12"/>
  <c r="E1419" i="12"/>
  <c r="D1419" i="12"/>
  <c r="C1419" i="12"/>
  <c r="G1419" i="12" s="1"/>
  <c r="B1419" i="12"/>
  <c r="A1419" i="12"/>
  <c r="G1418" i="12"/>
  <c r="E1418" i="12"/>
  <c r="D1418" i="12"/>
  <c r="C1418" i="12"/>
  <c r="B1418" i="12"/>
  <c r="F1418" i="12" s="1"/>
  <c r="A1418" i="12"/>
  <c r="F1417" i="12"/>
  <c r="E1417" i="12"/>
  <c r="D1417" i="12"/>
  <c r="C1417" i="12"/>
  <c r="G1417" i="12" s="1"/>
  <c r="B1417" i="12"/>
  <c r="A1417" i="12"/>
  <c r="E1416" i="12"/>
  <c r="D1416" i="12"/>
  <c r="C1416" i="12"/>
  <c r="G1416" i="12" s="1"/>
  <c r="B1416" i="12"/>
  <c r="A1416" i="12"/>
  <c r="G1415" i="12"/>
  <c r="F1415" i="12"/>
  <c r="E1415" i="12"/>
  <c r="D1415" i="12"/>
  <c r="C1415" i="12"/>
  <c r="B1415" i="12"/>
  <c r="A1415" i="12"/>
  <c r="E1414" i="12"/>
  <c r="G1414" i="12" s="1"/>
  <c r="D1414" i="12"/>
  <c r="C1414" i="12"/>
  <c r="B1414" i="12"/>
  <c r="F1414" i="12" s="1"/>
  <c r="A1414" i="12"/>
  <c r="F1413" i="12"/>
  <c r="E1413" i="12"/>
  <c r="D1413" i="12"/>
  <c r="C1413" i="12"/>
  <c r="G1413" i="12" s="1"/>
  <c r="B1413" i="12"/>
  <c r="A1413" i="12"/>
  <c r="G1412" i="12"/>
  <c r="E1412" i="12"/>
  <c r="D1412" i="12"/>
  <c r="C1412" i="12"/>
  <c r="B1412" i="12"/>
  <c r="A1412" i="12"/>
  <c r="G1411" i="12"/>
  <c r="F1411" i="12"/>
  <c r="E1411" i="12"/>
  <c r="D1411" i="12"/>
  <c r="C1411" i="12"/>
  <c r="B1411" i="12"/>
  <c r="A1411" i="12"/>
  <c r="E1410" i="12"/>
  <c r="D1410" i="12"/>
  <c r="C1410" i="12"/>
  <c r="G1410" i="12" s="1"/>
  <c r="B1410" i="12"/>
  <c r="F1410" i="12" s="1"/>
  <c r="A1410" i="12"/>
  <c r="G1409" i="12"/>
  <c r="F1409" i="12"/>
  <c r="E1409" i="12"/>
  <c r="D1409" i="12"/>
  <c r="C1409" i="12"/>
  <c r="B1409" i="12"/>
  <c r="A1409" i="12"/>
  <c r="E1408" i="12"/>
  <c r="D1408" i="12"/>
  <c r="C1408" i="12"/>
  <c r="G1408" i="12" s="1"/>
  <c r="B1408" i="12"/>
  <c r="F1408" i="12" s="1"/>
  <c r="A1408" i="12"/>
  <c r="G1407" i="12"/>
  <c r="F1407" i="12"/>
  <c r="E1407" i="12"/>
  <c r="D1407" i="12"/>
  <c r="C1407" i="12"/>
  <c r="B1407" i="12"/>
  <c r="A1407" i="12"/>
  <c r="E1406" i="12"/>
  <c r="D1406" i="12"/>
  <c r="C1406" i="12"/>
  <c r="G1406" i="12" s="1"/>
  <c r="B1406" i="12"/>
  <c r="F1406" i="12" s="1"/>
  <c r="A1406" i="12"/>
  <c r="G1405" i="12"/>
  <c r="F1405" i="12"/>
  <c r="E1405" i="12"/>
  <c r="D1405" i="12"/>
  <c r="C1405" i="12"/>
  <c r="B1405" i="12"/>
  <c r="A1405" i="12"/>
  <c r="E1404" i="12"/>
  <c r="D1404" i="12"/>
  <c r="C1404" i="12"/>
  <c r="G1404" i="12" s="1"/>
  <c r="B1404" i="12"/>
  <c r="F1404" i="12" s="1"/>
  <c r="A1404" i="12"/>
  <c r="G1403" i="12"/>
  <c r="F1403" i="12"/>
  <c r="E1403" i="12"/>
  <c r="D1403" i="12"/>
  <c r="C1403" i="12"/>
  <c r="B1403" i="12"/>
  <c r="A1403" i="12"/>
  <c r="E1402" i="12"/>
  <c r="D1402" i="12"/>
  <c r="C1402" i="12"/>
  <c r="G1402" i="12" s="1"/>
  <c r="B1402" i="12"/>
  <c r="F1402" i="12" s="1"/>
  <c r="A1402" i="12"/>
  <c r="G1401" i="12"/>
  <c r="F1401" i="12"/>
  <c r="E1401" i="12"/>
  <c r="D1401" i="12"/>
  <c r="C1401" i="12"/>
  <c r="B1401" i="12"/>
  <c r="A1401" i="12"/>
  <c r="E1400" i="12"/>
  <c r="D1400" i="12"/>
  <c r="C1400" i="12"/>
  <c r="G1400" i="12" s="1"/>
  <c r="B1400" i="12"/>
  <c r="F1400" i="12" s="1"/>
  <c r="A1400" i="12"/>
  <c r="G1399" i="12"/>
  <c r="F1399" i="12"/>
  <c r="E1399" i="12"/>
  <c r="D1399" i="12"/>
  <c r="C1399" i="12"/>
  <c r="B1399" i="12"/>
  <c r="A1399" i="12"/>
  <c r="E1398" i="12"/>
  <c r="D1398" i="12"/>
  <c r="C1398" i="12"/>
  <c r="G1398" i="12" s="1"/>
  <c r="B1398" i="12"/>
  <c r="F1398" i="12" s="1"/>
  <c r="A1398" i="12"/>
  <c r="G1397" i="12"/>
  <c r="F1397" i="12"/>
  <c r="E1397" i="12"/>
  <c r="D1397" i="12"/>
  <c r="C1397" i="12"/>
  <c r="B1397" i="12"/>
  <c r="A1397" i="12"/>
  <c r="E1396" i="12"/>
  <c r="D1396" i="12"/>
  <c r="C1396" i="12"/>
  <c r="G1396" i="12" s="1"/>
  <c r="B1396" i="12"/>
  <c r="F1396" i="12" s="1"/>
  <c r="A1396" i="12"/>
  <c r="G1395" i="12"/>
  <c r="F1395" i="12"/>
  <c r="E1395" i="12"/>
  <c r="D1395" i="12"/>
  <c r="C1395" i="12"/>
  <c r="B1395" i="12"/>
  <c r="A1395" i="12"/>
  <c r="E1394" i="12"/>
  <c r="D1394" i="12"/>
  <c r="C1394" i="12"/>
  <c r="G1394" i="12" s="1"/>
  <c r="B1394" i="12"/>
  <c r="F1394" i="12" s="1"/>
  <c r="A1394" i="12"/>
  <c r="G1393" i="12"/>
  <c r="F1393" i="12"/>
  <c r="E1393" i="12"/>
  <c r="D1393" i="12"/>
  <c r="C1393" i="12"/>
  <c r="B1393" i="12"/>
  <c r="A1393" i="12"/>
  <c r="E1392" i="12"/>
  <c r="D1392" i="12"/>
  <c r="C1392" i="12"/>
  <c r="G1392" i="12" s="1"/>
  <c r="B1392" i="12"/>
  <c r="F1392" i="12" s="1"/>
  <c r="A1392" i="12"/>
  <c r="G1391" i="12"/>
  <c r="F1391" i="12"/>
  <c r="E1391" i="12"/>
  <c r="D1391" i="12"/>
  <c r="C1391" i="12"/>
  <c r="B1391" i="12"/>
  <c r="A1391" i="12"/>
  <c r="E1390" i="12"/>
  <c r="D1390" i="12"/>
  <c r="C1390" i="12"/>
  <c r="G1390" i="12" s="1"/>
  <c r="B1390" i="12"/>
  <c r="F1390" i="12" s="1"/>
  <c r="A1390" i="12"/>
  <c r="G1389" i="12"/>
  <c r="F1389" i="12"/>
  <c r="E1389" i="12"/>
  <c r="D1389" i="12"/>
  <c r="C1389" i="12"/>
  <c r="B1389" i="12"/>
  <c r="A1389" i="12"/>
  <c r="E1388" i="12"/>
  <c r="D1388" i="12"/>
  <c r="C1388" i="12"/>
  <c r="G1388" i="12" s="1"/>
  <c r="B1388" i="12"/>
  <c r="F1388" i="12" s="1"/>
  <c r="A1388" i="12"/>
  <c r="G1387" i="12"/>
  <c r="F1387" i="12"/>
  <c r="E1387" i="12"/>
  <c r="D1387" i="12"/>
  <c r="C1387" i="12"/>
  <c r="B1387" i="12"/>
  <c r="A1387" i="12"/>
  <c r="E1386" i="12"/>
  <c r="D1386" i="12"/>
  <c r="C1386" i="12"/>
  <c r="G1386" i="12" s="1"/>
  <c r="B1386" i="12"/>
  <c r="F1386" i="12" s="1"/>
  <c r="A1386" i="12"/>
  <c r="G1385" i="12"/>
  <c r="F1385" i="12"/>
  <c r="E1385" i="12"/>
  <c r="D1385" i="12"/>
  <c r="C1385" i="12"/>
  <c r="B1385" i="12"/>
  <c r="A1385" i="12"/>
  <c r="E1384" i="12"/>
  <c r="D1384" i="12"/>
  <c r="C1384" i="12"/>
  <c r="G1384" i="12" s="1"/>
  <c r="B1384" i="12"/>
  <c r="F1384" i="12" s="1"/>
  <c r="A1384" i="12"/>
  <c r="G1383" i="12"/>
  <c r="F1383" i="12"/>
  <c r="E1383" i="12"/>
  <c r="D1383" i="12"/>
  <c r="C1383" i="12"/>
  <c r="B1383" i="12"/>
  <c r="A1383" i="12"/>
  <c r="E1382" i="12"/>
  <c r="D1382" i="12"/>
  <c r="C1382" i="12"/>
  <c r="G1382" i="12" s="1"/>
  <c r="B1382" i="12"/>
  <c r="F1382" i="12" s="1"/>
  <c r="A1382" i="12"/>
  <c r="G1381" i="12"/>
  <c r="F1381" i="12"/>
  <c r="E1381" i="12"/>
  <c r="D1381" i="12"/>
  <c r="C1381" i="12"/>
  <c r="B1381" i="12"/>
  <c r="A1381" i="12"/>
  <c r="E1380" i="12"/>
  <c r="D1380" i="12"/>
  <c r="C1380" i="12"/>
  <c r="G1380" i="12" s="1"/>
  <c r="B1380" i="12"/>
  <c r="F1380" i="12" s="1"/>
  <c r="A1380" i="12"/>
  <c r="G1379" i="12"/>
  <c r="F1379" i="12"/>
  <c r="E1379" i="12"/>
  <c r="D1379" i="12"/>
  <c r="C1379" i="12"/>
  <c r="B1379" i="12"/>
  <c r="A1379" i="12"/>
  <c r="E1378" i="12"/>
  <c r="D1378" i="12"/>
  <c r="C1378" i="12"/>
  <c r="G1378" i="12" s="1"/>
  <c r="B1378" i="12"/>
  <c r="F1378" i="12" s="1"/>
  <c r="A1378" i="12"/>
  <c r="G1377" i="12"/>
  <c r="F1377" i="12"/>
  <c r="E1377" i="12"/>
  <c r="D1377" i="12"/>
  <c r="C1377" i="12"/>
  <c r="B1377" i="12"/>
  <c r="A1377" i="12"/>
  <c r="E1376" i="12"/>
  <c r="D1376" i="12"/>
  <c r="C1376" i="12"/>
  <c r="G1376" i="12" s="1"/>
  <c r="B1376" i="12"/>
  <c r="F1376" i="12" s="1"/>
  <c r="A1376" i="12"/>
  <c r="G1375" i="12"/>
  <c r="F1375" i="12"/>
  <c r="E1375" i="12"/>
  <c r="D1375" i="12"/>
  <c r="C1375" i="12"/>
  <c r="B1375" i="12"/>
  <c r="A1375" i="12"/>
  <c r="E1374" i="12"/>
  <c r="D1374" i="12"/>
  <c r="C1374" i="12"/>
  <c r="G1374" i="12" s="1"/>
  <c r="B1374" i="12"/>
  <c r="F1374" i="12" s="1"/>
  <c r="A1374" i="12"/>
  <c r="G1373" i="12"/>
  <c r="F1373" i="12"/>
  <c r="E1373" i="12"/>
  <c r="D1373" i="12"/>
  <c r="C1373" i="12"/>
  <c r="B1373" i="12"/>
  <c r="A1373" i="12"/>
  <c r="E1372" i="12"/>
  <c r="D1372" i="12"/>
  <c r="C1372" i="12"/>
  <c r="G1372" i="12" s="1"/>
  <c r="B1372" i="12"/>
  <c r="F1372" i="12" s="1"/>
  <c r="A1372" i="12"/>
  <c r="G1371" i="12"/>
  <c r="F1371" i="12"/>
  <c r="E1371" i="12"/>
  <c r="D1371" i="12"/>
  <c r="C1371" i="12"/>
  <c r="B1371" i="12"/>
  <c r="A1371" i="12"/>
  <c r="E1370" i="12"/>
  <c r="D1370" i="12"/>
  <c r="C1370" i="12"/>
  <c r="G1370" i="12" s="1"/>
  <c r="B1370" i="12"/>
  <c r="F1370" i="12" s="1"/>
  <c r="A1370" i="12"/>
  <c r="G1369" i="12"/>
  <c r="F1369" i="12"/>
  <c r="E1369" i="12"/>
  <c r="D1369" i="12"/>
  <c r="C1369" i="12"/>
  <c r="B1369" i="12"/>
  <c r="A1369" i="12"/>
  <c r="E1368" i="12"/>
  <c r="D1368" i="12"/>
  <c r="C1368" i="12"/>
  <c r="G1368" i="12" s="1"/>
  <c r="B1368" i="12"/>
  <c r="F1368" i="12" s="1"/>
  <c r="A1368" i="12"/>
  <c r="G1367" i="12"/>
  <c r="F1367" i="12"/>
  <c r="E1367" i="12"/>
  <c r="D1367" i="12"/>
  <c r="C1367" i="12"/>
  <c r="B1367" i="12"/>
  <c r="A1367" i="12"/>
  <c r="E1366" i="12"/>
  <c r="D1366" i="12"/>
  <c r="C1366" i="12"/>
  <c r="G1366" i="12" s="1"/>
  <c r="B1366" i="12"/>
  <c r="F1366" i="12" s="1"/>
  <c r="A1366" i="12"/>
  <c r="G1365" i="12"/>
  <c r="F1365" i="12"/>
  <c r="E1365" i="12"/>
  <c r="D1365" i="12"/>
  <c r="C1365" i="12"/>
  <c r="B1365" i="12"/>
  <c r="A1365" i="12"/>
  <c r="E1364" i="12"/>
  <c r="D1364" i="12"/>
  <c r="C1364" i="12"/>
  <c r="G1364" i="12" s="1"/>
  <c r="B1364" i="12"/>
  <c r="F1364" i="12" s="1"/>
  <c r="A1364" i="12"/>
  <c r="G1363" i="12"/>
  <c r="F1363" i="12"/>
  <c r="E1363" i="12"/>
  <c r="D1363" i="12"/>
  <c r="C1363" i="12"/>
  <c r="B1363" i="12"/>
  <c r="A1363" i="12"/>
  <c r="E1362" i="12"/>
  <c r="D1362" i="12"/>
  <c r="C1362" i="12"/>
  <c r="G1362" i="12" s="1"/>
  <c r="B1362" i="12"/>
  <c r="F1362" i="12" s="1"/>
  <c r="A1362" i="12"/>
  <c r="G1361" i="12"/>
  <c r="F1361" i="12"/>
  <c r="E1361" i="12"/>
  <c r="D1361" i="12"/>
  <c r="C1361" i="12"/>
  <c r="B1361" i="12"/>
  <c r="A1361" i="12"/>
  <c r="E1360" i="12"/>
  <c r="D1360" i="12"/>
  <c r="C1360" i="12"/>
  <c r="G1360" i="12" s="1"/>
  <c r="B1360" i="12"/>
  <c r="F1360" i="12" s="1"/>
  <c r="A1360" i="12"/>
  <c r="G1359" i="12"/>
  <c r="F1359" i="12"/>
  <c r="E1359" i="12"/>
  <c r="D1359" i="12"/>
  <c r="C1359" i="12"/>
  <c r="B1359" i="12"/>
  <c r="A1359" i="12"/>
  <c r="E1358" i="12"/>
  <c r="D1358" i="12"/>
  <c r="C1358" i="12"/>
  <c r="G1358" i="12" s="1"/>
  <c r="B1358" i="12"/>
  <c r="F1358" i="12" s="1"/>
  <c r="A1358" i="12"/>
  <c r="G1357" i="12"/>
  <c r="F1357" i="12"/>
  <c r="E1357" i="12"/>
  <c r="D1357" i="12"/>
  <c r="C1357" i="12"/>
  <c r="B1357" i="12"/>
  <c r="A1357" i="12"/>
  <c r="E1356" i="12"/>
  <c r="D1356" i="12"/>
  <c r="C1356" i="12"/>
  <c r="G1356" i="12" s="1"/>
  <c r="B1356" i="12"/>
  <c r="F1356" i="12" s="1"/>
  <c r="A1356" i="12"/>
  <c r="G1355" i="12"/>
  <c r="F1355" i="12"/>
  <c r="E1355" i="12"/>
  <c r="D1355" i="12"/>
  <c r="C1355" i="12"/>
  <c r="B1355" i="12"/>
  <c r="A1355" i="12"/>
  <c r="E1354" i="12"/>
  <c r="D1354" i="12"/>
  <c r="C1354" i="12"/>
  <c r="G1354" i="12" s="1"/>
  <c r="B1354" i="12"/>
  <c r="F1354" i="12" s="1"/>
  <c r="A1354" i="12"/>
  <c r="G1353" i="12"/>
  <c r="F1353" i="12"/>
  <c r="E1353" i="12"/>
  <c r="D1353" i="12"/>
  <c r="C1353" i="12"/>
  <c r="B1353" i="12"/>
  <c r="A1353" i="12"/>
  <c r="E1352" i="12"/>
  <c r="D1352" i="12"/>
  <c r="C1352" i="12"/>
  <c r="G1352" i="12" s="1"/>
  <c r="B1352" i="12"/>
  <c r="F1352" i="12" s="1"/>
  <c r="A1352" i="12"/>
  <c r="G1351" i="12"/>
  <c r="F1351" i="12"/>
  <c r="E1351" i="12"/>
  <c r="D1351" i="12"/>
  <c r="C1351" i="12"/>
  <c r="B1351" i="12"/>
  <c r="A1351" i="12"/>
  <c r="E1350" i="12"/>
  <c r="D1350" i="12"/>
  <c r="C1350" i="12"/>
  <c r="G1350" i="12" s="1"/>
  <c r="B1350" i="12"/>
  <c r="F1350" i="12" s="1"/>
  <c r="A1350" i="12"/>
  <c r="G1349" i="12"/>
  <c r="F1349" i="12"/>
  <c r="E1349" i="12"/>
  <c r="D1349" i="12"/>
  <c r="C1349" i="12"/>
  <c r="B1349" i="12"/>
  <c r="A1349" i="12"/>
  <c r="E1348" i="12"/>
  <c r="D1348" i="12"/>
  <c r="C1348" i="12"/>
  <c r="G1348" i="12" s="1"/>
  <c r="B1348" i="12"/>
  <c r="F1348" i="12" s="1"/>
  <c r="A1348" i="12"/>
  <c r="G1347" i="12"/>
  <c r="F1347" i="12"/>
  <c r="E1347" i="12"/>
  <c r="D1347" i="12"/>
  <c r="C1347" i="12"/>
  <c r="B1347" i="12"/>
  <c r="A1347" i="12"/>
  <c r="E1346" i="12"/>
  <c r="D1346" i="12"/>
  <c r="C1346" i="12"/>
  <c r="G1346" i="12" s="1"/>
  <c r="B1346" i="12"/>
  <c r="F1346" i="12" s="1"/>
  <c r="A1346" i="12"/>
  <c r="G1345" i="12"/>
  <c r="F1345" i="12"/>
  <c r="E1345" i="12"/>
  <c r="D1345" i="12"/>
  <c r="C1345" i="12"/>
  <c r="B1345" i="12"/>
  <c r="A1345" i="12"/>
  <c r="E1344" i="12"/>
  <c r="D1344" i="12"/>
  <c r="C1344" i="12"/>
  <c r="G1344" i="12" s="1"/>
  <c r="B1344" i="12"/>
  <c r="F1344" i="12" s="1"/>
  <c r="A1344" i="12"/>
  <c r="G1343" i="12"/>
  <c r="F1343" i="12"/>
  <c r="E1343" i="12"/>
  <c r="D1343" i="12"/>
  <c r="C1343" i="12"/>
  <c r="B1343" i="12"/>
  <c r="A1343" i="12"/>
  <c r="E1342" i="12"/>
  <c r="D1342" i="12"/>
  <c r="C1342" i="12"/>
  <c r="G1342" i="12" s="1"/>
  <c r="B1342" i="12"/>
  <c r="F1342" i="12" s="1"/>
  <c r="A1342" i="12"/>
  <c r="G1341" i="12"/>
  <c r="F1341" i="12"/>
  <c r="E1341" i="12"/>
  <c r="D1341" i="12"/>
  <c r="C1341" i="12"/>
  <c r="B1341" i="12"/>
  <c r="A1341" i="12"/>
  <c r="E1340" i="12"/>
  <c r="D1340" i="12"/>
  <c r="C1340" i="12"/>
  <c r="G1340" i="12" s="1"/>
  <c r="B1340" i="12"/>
  <c r="F1340" i="12" s="1"/>
  <c r="A1340" i="12"/>
  <c r="G1339" i="12"/>
  <c r="F1339" i="12"/>
  <c r="E1339" i="12"/>
  <c r="D1339" i="12"/>
  <c r="C1339" i="12"/>
  <c r="B1339" i="12"/>
  <c r="A1339" i="12"/>
  <c r="E1338" i="12"/>
  <c r="D1338" i="12"/>
  <c r="C1338" i="12"/>
  <c r="G1338" i="12" s="1"/>
  <c r="B1338" i="12"/>
  <c r="F1338" i="12" s="1"/>
  <c r="A1338" i="12"/>
  <c r="G1337" i="12"/>
  <c r="F1337" i="12"/>
  <c r="E1337" i="12"/>
  <c r="D1337" i="12"/>
  <c r="C1337" i="12"/>
  <c r="B1337" i="12"/>
  <c r="A1337" i="12"/>
  <c r="E1336" i="12"/>
  <c r="D1336" i="12"/>
  <c r="C1336" i="12"/>
  <c r="G1336" i="12" s="1"/>
  <c r="B1336" i="12"/>
  <c r="F1336" i="12" s="1"/>
  <c r="A1336" i="12"/>
  <c r="G1335" i="12"/>
  <c r="F1335" i="12"/>
  <c r="E1335" i="12"/>
  <c r="D1335" i="12"/>
  <c r="C1335" i="12"/>
  <c r="B1335" i="12"/>
  <c r="A1335" i="12"/>
  <c r="E1334" i="12"/>
  <c r="D1334" i="12"/>
  <c r="C1334" i="12"/>
  <c r="G1334" i="12" s="1"/>
  <c r="B1334" i="12"/>
  <c r="F1334" i="12" s="1"/>
  <c r="A1334" i="12"/>
  <c r="E1333" i="12"/>
  <c r="D1333" i="12"/>
  <c r="C1333" i="12"/>
  <c r="B1333" i="12"/>
  <c r="A1333" i="12"/>
  <c r="E1332" i="12"/>
  <c r="D1332" i="12"/>
  <c r="C1332" i="12"/>
  <c r="B1332" i="12"/>
  <c r="A1332" i="12"/>
  <c r="G1331" i="12"/>
  <c r="F1331" i="12"/>
  <c r="E1331" i="12"/>
  <c r="D1331" i="12"/>
  <c r="C1331" i="12"/>
  <c r="B1331" i="12"/>
  <c r="A1331" i="12"/>
  <c r="E1330" i="12"/>
  <c r="D1330" i="12"/>
  <c r="C1330" i="12"/>
  <c r="B1330" i="12"/>
  <c r="A1330" i="12"/>
  <c r="E1329" i="12"/>
  <c r="G1329" i="12" s="1"/>
  <c r="D1329" i="12"/>
  <c r="C1329" i="12"/>
  <c r="B1329" i="12"/>
  <c r="A1329" i="12"/>
  <c r="E1328" i="12"/>
  <c r="D1328" i="12"/>
  <c r="C1328" i="12"/>
  <c r="B1328" i="12"/>
  <c r="F1328" i="12" s="1"/>
  <c r="A1328" i="12"/>
  <c r="G1327" i="12"/>
  <c r="F1327" i="12"/>
  <c r="E1327" i="12"/>
  <c r="D1327" i="12"/>
  <c r="C1327" i="12"/>
  <c r="B1327" i="12"/>
  <c r="A1327" i="12"/>
  <c r="E1326" i="12"/>
  <c r="D1326" i="12"/>
  <c r="C1326" i="12"/>
  <c r="G1326" i="12" s="1"/>
  <c r="B1326" i="12"/>
  <c r="F1326" i="12" s="1"/>
  <c r="A1326" i="12"/>
  <c r="E1325" i="12"/>
  <c r="D1325" i="12"/>
  <c r="C1325" i="12"/>
  <c r="B1325" i="12"/>
  <c r="A1325" i="12"/>
  <c r="E1324" i="12"/>
  <c r="D1324" i="12"/>
  <c r="C1324" i="12"/>
  <c r="B1324" i="12"/>
  <c r="A1324" i="12"/>
  <c r="G1323" i="12"/>
  <c r="F1323" i="12"/>
  <c r="E1323" i="12"/>
  <c r="D1323" i="12"/>
  <c r="C1323" i="12"/>
  <c r="B1323" i="12"/>
  <c r="A1323" i="12"/>
  <c r="E1322" i="12"/>
  <c r="D1322" i="12"/>
  <c r="C1322" i="12"/>
  <c r="B1322" i="12"/>
  <c r="A1322" i="12"/>
  <c r="E1321" i="12"/>
  <c r="G1321" i="12" s="1"/>
  <c r="D1321" i="12"/>
  <c r="C1321" i="12"/>
  <c r="B1321" i="12"/>
  <c r="A1321" i="12"/>
  <c r="E1320" i="12"/>
  <c r="D1320" i="12"/>
  <c r="C1320" i="12"/>
  <c r="B1320" i="12"/>
  <c r="F1320" i="12" s="1"/>
  <c r="A1320" i="12"/>
  <c r="G1319" i="12"/>
  <c r="F1319" i="12"/>
  <c r="E1319" i="12"/>
  <c r="D1319" i="12"/>
  <c r="C1319" i="12"/>
  <c r="B1319" i="12"/>
  <c r="A1319" i="12"/>
  <c r="E1318" i="12"/>
  <c r="D1318" i="12"/>
  <c r="C1318" i="12"/>
  <c r="G1318" i="12" s="1"/>
  <c r="B1318" i="12"/>
  <c r="F1318" i="12" s="1"/>
  <c r="A1318" i="12"/>
  <c r="E1317" i="12"/>
  <c r="D1317" i="12"/>
  <c r="C1317" i="12"/>
  <c r="B1317" i="12"/>
  <c r="A1317" i="12"/>
  <c r="F1316" i="12"/>
  <c r="E1316" i="12"/>
  <c r="D1316" i="12"/>
  <c r="C1316" i="12"/>
  <c r="G1316" i="12" s="1"/>
  <c r="B1316" i="12"/>
  <c r="A1316" i="12"/>
  <c r="E1315" i="12"/>
  <c r="G1315" i="12" s="1"/>
  <c r="D1315" i="12"/>
  <c r="C1315" i="12"/>
  <c r="B1315" i="12"/>
  <c r="A1315" i="12"/>
  <c r="E1314" i="12"/>
  <c r="D1314" i="12"/>
  <c r="C1314" i="12"/>
  <c r="G1314" i="12" s="1"/>
  <c r="B1314" i="12"/>
  <c r="F1314" i="12" s="1"/>
  <c r="A1314" i="12"/>
  <c r="E1313" i="12"/>
  <c r="G1313" i="12" s="1"/>
  <c r="D1313" i="12"/>
  <c r="C1313" i="12"/>
  <c r="B1313" i="12"/>
  <c r="F1313" i="12" s="1"/>
  <c r="A1313" i="12"/>
  <c r="F1312" i="12"/>
  <c r="E1312" i="12"/>
  <c r="D1312" i="12"/>
  <c r="C1312" i="12"/>
  <c r="G1312" i="12" s="1"/>
  <c r="B1312" i="12"/>
  <c r="A1312" i="12"/>
  <c r="E1311" i="12"/>
  <c r="G1311" i="12" s="1"/>
  <c r="D1311" i="12"/>
  <c r="C1311" i="12"/>
  <c r="B1311" i="12"/>
  <c r="A1311" i="12"/>
  <c r="E1310" i="12"/>
  <c r="D1310" i="12"/>
  <c r="C1310" i="12"/>
  <c r="G1310" i="12" s="1"/>
  <c r="B1310" i="12"/>
  <c r="F1310" i="12" s="1"/>
  <c r="A1310" i="12"/>
  <c r="E1309" i="12"/>
  <c r="G1309" i="12" s="1"/>
  <c r="D1309" i="12"/>
  <c r="C1309" i="12"/>
  <c r="B1309" i="12"/>
  <c r="F1309" i="12" s="1"/>
  <c r="A1309" i="12"/>
  <c r="F1308" i="12"/>
  <c r="E1308" i="12"/>
  <c r="D1308" i="12"/>
  <c r="C1308" i="12"/>
  <c r="G1308" i="12" s="1"/>
  <c r="B1308" i="12"/>
  <c r="A1308" i="12"/>
  <c r="E1307" i="12"/>
  <c r="G1307" i="12" s="1"/>
  <c r="D1307" i="12"/>
  <c r="C1307" i="12"/>
  <c r="B1307" i="12"/>
  <c r="A1307" i="12"/>
  <c r="E1306" i="12"/>
  <c r="D1306" i="12"/>
  <c r="C1306" i="12"/>
  <c r="G1306" i="12" s="1"/>
  <c r="B1306" i="12"/>
  <c r="F1306" i="12" s="1"/>
  <c r="A1306" i="12"/>
  <c r="E1305" i="12"/>
  <c r="G1305" i="12" s="1"/>
  <c r="D1305" i="12"/>
  <c r="C1305" i="12"/>
  <c r="B1305" i="12"/>
  <c r="F1305" i="12" s="1"/>
  <c r="A1305" i="12"/>
  <c r="F1304" i="12"/>
  <c r="E1304" i="12"/>
  <c r="D1304" i="12"/>
  <c r="C1304" i="12"/>
  <c r="G1304" i="12" s="1"/>
  <c r="B1304" i="12"/>
  <c r="A1304" i="12"/>
  <c r="E1303" i="12"/>
  <c r="G1303" i="12" s="1"/>
  <c r="D1303" i="12"/>
  <c r="C1303" i="12"/>
  <c r="B1303" i="12"/>
  <c r="A1303" i="12"/>
  <c r="E1302" i="12"/>
  <c r="D1302" i="12"/>
  <c r="C1302" i="12"/>
  <c r="G1302" i="12" s="1"/>
  <c r="B1302" i="12"/>
  <c r="F1302" i="12" s="1"/>
  <c r="A1302" i="12"/>
  <c r="E1301" i="12"/>
  <c r="G1301" i="12" s="1"/>
  <c r="D1301" i="12"/>
  <c r="C1301" i="12"/>
  <c r="B1301" i="12"/>
  <c r="A1301" i="12"/>
  <c r="F1300" i="12"/>
  <c r="E1300" i="12"/>
  <c r="D1300" i="12"/>
  <c r="C1300" i="12"/>
  <c r="G1300" i="12" s="1"/>
  <c r="B1300" i="12"/>
  <c r="A1300" i="12"/>
  <c r="E1299" i="12"/>
  <c r="G1299" i="12" s="1"/>
  <c r="D1299" i="12"/>
  <c r="C1299" i="12"/>
  <c r="B1299" i="12"/>
  <c r="A1299" i="12"/>
  <c r="E1298" i="12"/>
  <c r="D1298" i="12"/>
  <c r="C1298" i="12"/>
  <c r="G1298" i="12" s="1"/>
  <c r="B1298" i="12"/>
  <c r="F1298" i="12" s="1"/>
  <c r="A1298" i="12"/>
  <c r="E1297" i="12"/>
  <c r="G1297" i="12" s="1"/>
  <c r="D1297" i="12"/>
  <c r="C1297" i="12"/>
  <c r="B1297" i="12"/>
  <c r="A1297" i="12"/>
  <c r="G1296" i="12"/>
  <c r="E1296" i="12"/>
  <c r="D1296" i="12"/>
  <c r="C1296" i="12"/>
  <c r="B1296" i="12"/>
  <c r="F1296" i="12" s="1"/>
  <c r="A1296" i="12"/>
  <c r="E1295" i="12"/>
  <c r="D1295" i="12"/>
  <c r="C1295" i="12"/>
  <c r="G1295" i="12" s="1"/>
  <c r="B1295" i="12"/>
  <c r="F1295" i="12" s="1"/>
  <c r="A1295" i="12"/>
  <c r="E1294" i="12"/>
  <c r="F1294" i="12" s="1"/>
  <c r="D1294" i="12"/>
  <c r="C1294" i="12"/>
  <c r="B1294" i="12"/>
  <c r="A1294" i="12"/>
  <c r="E1293" i="12"/>
  <c r="F1293" i="12" s="1"/>
  <c r="D1293" i="12"/>
  <c r="C1293" i="12"/>
  <c r="G1293" i="12" s="1"/>
  <c r="B1293" i="12"/>
  <c r="A1293" i="12"/>
  <c r="F1292" i="12"/>
  <c r="E1292" i="12"/>
  <c r="D1292" i="12"/>
  <c r="C1292" i="12"/>
  <c r="G1292" i="12" s="1"/>
  <c r="B1292" i="12"/>
  <c r="A1292" i="12"/>
  <c r="G1291" i="12"/>
  <c r="F1291" i="12"/>
  <c r="E1291" i="12"/>
  <c r="D1291" i="12"/>
  <c r="C1291" i="12"/>
  <c r="B1291" i="12"/>
  <c r="A1291" i="12"/>
  <c r="G1290" i="12"/>
  <c r="E1290" i="12"/>
  <c r="D1290" i="12"/>
  <c r="C1290" i="12"/>
  <c r="B1290" i="12"/>
  <c r="F1290" i="12" s="1"/>
  <c r="A1290" i="12"/>
  <c r="E1289" i="12"/>
  <c r="G1289" i="12" s="1"/>
  <c r="D1289" i="12"/>
  <c r="C1289" i="12"/>
  <c r="B1289" i="12"/>
  <c r="F1289" i="12" s="1"/>
  <c r="A1289" i="12"/>
  <c r="G1288" i="12"/>
  <c r="E1288" i="12"/>
  <c r="D1288" i="12"/>
  <c r="C1288" i="12"/>
  <c r="B1288" i="12"/>
  <c r="F1288" i="12" s="1"/>
  <c r="A1288" i="12"/>
  <c r="E1287" i="12"/>
  <c r="D1287" i="12"/>
  <c r="C1287" i="12"/>
  <c r="G1287" i="12" s="1"/>
  <c r="B1287" i="12"/>
  <c r="F1287" i="12" s="1"/>
  <c r="A1287" i="12"/>
  <c r="E1286" i="12"/>
  <c r="F1286" i="12" s="1"/>
  <c r="D1286" i="12"/>
  <c r="C1286" i="12"/>
  <c r="G1286" i="12" s="1"/>
  <c r="B1286" i="12"/>
  <c r="A1286" i="12"/>
  <c r="E1285" i="12"/>
  <c r="F1285" i="12" s="1"/>
  <c r="D1285" i="12"/>
  <c r="C1285" i="12"/>
  <c r="G1285" i="12" s="1"/>
  <c r="B1285" i="12"/>
  <c r="A1285" i="12"/>
  <c r="F1284" i="12"/>
  <c r="E1284" i="12"/>
  <c r="D1284" i="12"/>
  <c r="C1284" i="12"/>
  <c r="G1284" i="12" s="1"/>
  <c r="B1284" i="12"/>
  <c r="A1284" i="12"/>
  <c r="G1283" i="12"/>
  <c r="F1283" i="12"/>
  <c r="E1283" i="12"/>
  <c r="D1283" i="12"/>
  <c r="C1283" i="12"/>
  <c r="B1283" i="12"/>
  <c r="A1283" i="12"/>
  <c r="G1282" i="12"/>
  <c r="E1282" i="12"/>
  <c r="D1282" i="12"/>
  <c r="C1282" i="12"/>
  <c r="B1282" i="12"/>
  <c r="F1282" i="12" s="1"/>
  <c r="A1282" i="12"/>
  <c r="F1281" i="12"/>
  <c r="E1281" i="12"/>
  <c r="D1281" i="12"/>
  <c r="C1281" i="12"/>
  <c r="G1281" i="12" s="1"/>
  <c r="B1281" i="12"/>
  <c r="A1281" i="12"/>
  <c r="G1280" i="12"/>
  <c r="E1280" i="12"/>
  <c r="D1280" i="12"/>
  <c r="C1280" i="12"/>
  <c r="B1280" i="12"/>
  <c r="F1280" i="12" s="1"/>
  <c r="A1280" i="12"/>
  <c r="E1279" i="12"/>
  <c r="F1279" i="12" s="1"/>
  <c r="D1279" i="12"/>
  <c r="C1279" i="12"/>
  <c r="B1279" i="12"/>
  <c r="A1279" i="12"/>
  <c r="G1278" i="12"/>
  <c r="E1278" i="12"/>
  <c r="D1278" i="12"/>
  <c r="C1278" i="12"/>
  <c r="B1278" i="12"/>
  <c r="F1278" i="12" s="1"/>
  <c r="A1278" i="12"/>
  <c r="F1277" i="12"/>
  <c r="E1277" i="12"/>
  <c r="D1277" i="12"/>
  <c r="C1277" i="12"/>
  <c r="G1277" i="12" s="1"/>
  <c r="B1277" i="12"/>
  <c r="A1277" i="12"/>
  <c r="G1276" i="12"/>
  <c r="E1276" i="12"/>
  <c r="D1276" i="12"/>
  <c r="C1276" i="12"/>
  <c r="B1276" i="12"/>
  <c r="F1276" i="12" s="1"/>
  <c r="A1276" i="12"/>
  <c r="E1275" i="12"/>
  <c r="F1275" i="12" s="1"/>
  <c r="D1275" i="12"/>
  <c r="C1275" i="12"/>
  <c r="B1275" i="12"/>
  <c r="A1275" i="12"/>
  <c r="G1274" i="12"/>
  <c r="E1274" i="12"/>
  <c r="D1274" i="12"/>
  <c r="C1274" i="12"/>
  <c r="B1274" i="12"/>
  <c r="F1274" i="12" s="1"/>
  <c r="A1274" i="12"/>
  <c r="F1273" i="12"/>
  <c r="E1273" i="12"/>
  <c r="D1273" i="12"/>
  <c r="C1273" i="12"/>
  <c r="G1273" i="12" s="1"/>
  <c r="B1273" i="12"/>
  <c r="A1273" i="12"/>
  <c r="G1272" i="12"/>
  <c r="E1272" i="12"/>
  <c r="D1272" i="12"/>
  <c r="C1272" i="12"/>
  <c r="B1272" i="12"/>
  <c r="F1272" i="12" s="1"/>
  <c r="A1272" i="12"/>
  <c r="E1271" i="12"/>
  <c r="F1271" i="12" s="1"/>
  <c r="D1271" i="12"/>
  <c r="C1271" i="12"/>
  <c r="B1271" i="12"/>
  <c r="A1271" i="12"/>
  <c r="G1270" i="12"/>
  <c r="E1270" i="12"/>
  <c r="D1270" i="12"/>
  <c r="C1270" i="12"/>
  <c r="B1270" i="12"/>
  <c r="F1270" i="12" s="1"/>
  <c r="A1270" i="12"/>
  <c r="F1269" i="12"/>
  <c r="E1269" i="12"/>
  <c r="D1269" i="12"/>
  <c r="C1269" i="12"/>
  <c r="G1269" i="12" s="1"/>
  <c r="B1269" i="12"/>
  <c r="A1269" i="12"/>
  <c r="G1268" i="12"/>
  <c r="E1268" i="12"/>
  <c r="D1268" i="12"/>
  <c r="C1268" i="12"/>
  <c r="B1268" i="12"/>
  <c r="F1268" i="12" s="1"/>
  <c r="A1268" i="12"/>
  <c r="E1267" i="12"/>
  <c r="F1267" i="12" s="1"/>
  <c r="D1267" i="12"/>
  <c r="C1267" i="12"/>
  <c r="B1267" i="12"/>
  <c r="A1267" i="12"/>
  <c r="G1266" i="12"/>
  <c r="E1266" i="12"/>
  <c r="D1266" i="12"/>
  <c r="C1266" i="12"/>
  <c r="B1266" i="12"/>
  <c r="F1266" i="12" s="1"/>
  <c r="A1266" i="12"/>
  <c r="F1265" i="12"/>
  <c r="E1265" i="12"/>
  <c r="D1265" i="12"/>
  <c r="C1265" i="12"/>
  <c r="G1265" i="12" s="1"/>
  <c r="B1265" i="12"/>
  <c r="A1265" i="12"/>
  <c r="G1264" i="12"/>
  <c r="E1264" i="12"/>
  <c r="D1264" i="12"/>
  <c r="C1264" i="12"/>
  <c r="B1264" i="12"/>
  <c r="F1264" i="12" s="1"/>
  <c r="A1264" i="12"/>
  <c r="E1263" i="12"/>
  <c r="F1263" i="12" s="1"/>
  <c r="D1263" i="12"/>
  <c r="C1263" i="12"/>
  <c r="B1263" i="12"/>
  <c r="A1263" i="12"/>
  <c r="G1262" i="12"/>
  <c r="E1262" i="12"/>
  <c r="D1262" i="12"/>
  <c r="C1262" i="12"/>
  <c r="B1262" i="12"/>
  <c r="F1262" i="12" s="1"/>
  <c r="A1262" i="12"/>
  <c r="F1261" i="12"/>
  <c r="E1261" i="12"/>
  <c r="D1261" i="12"/>
  <c r="C1261" i="12"/>
  <c r="G1261" i="12" s="1"/>
  <c r="B1261" i="12"/>
  <c r="A1261" i="12"/>
  <c r="G1260" i="12"/>
  <c r="E1260" i="12"/>
  <c r="D1260" i="12"/>
  <c r="C1260" i="12"/>
  <c r="B1260" i="12"/>
  <c r="F1260" i="12" s="1"/>
  <c r="A1260" i="12"/>
  <c r="E1259" i="12"/>
  <c r="F1259" i="12" s="1"/>
  <c r="D1259" i="12"/>
  <c r="C1259" i="12"/>
  <c r="B1259" i="12"/>
  <c r="A1259" i="12"/>
  <c r="G1258" i="12"/>
  <c r="E1258" i="12"/>
  <c r="D1258" i="12"/>
  <c r="C1258" i="12"/>
  <c r="B1258" i="12"/>
  <c r="F1258" i="12" s="1"/>
  <c r="A1258" i="12"/>
  <c r="F1257" i="12"/>
  <c r="E1257" i="12"/>
  <c r="D1257" i="12"/>
  <c r="C1257" i="12"/>
  <c r="G1257" i="12" s="1"/>
  <c r="B1257" i="12"/>
  <c r="A1257" i="12"/>
  <c r="G1256" i="12"/>
  <c r="E1256" i="12"/>
  <c r="D1256" i="12"/>
  <c r="C1256" i="12"/>
  <c r="B1256" i="12"/>
  <c r="F1256" i="12" s="1"/>
  <c r="A1256" i="12"/>
  <c r="E1255" i="12"/>
  <c r="F1255" i="12" s="1"/>
  <c r="D1255" i="12"/>
  <c r="C1255" i="12"/>
  <c r="B1255" i="12"/>
  <c r="A1255" i="12"/>
  <c r="G1254" i="12"/>
  <c r="E1254" i="12"/>
  <c r="D1254" i="12"/>
  <c r="C1254" i="12"/>
  <c r="B1254" i="12"/>
  <c r="F1254" i="12" s="1"/>
  <c r="A1254" i="12"/>
  <c r="F1253" i="12"/>
  <c r="E1253" i="12"/>
  <c r="D1253" i="12"/>
  <c r="C1253" i="12"/>
  <c r="G1253" i="12" s="1"/>
  <c r="B1253" i="12"/>
  <c r="A1253" i="12"/>
  <c r="G1252" i="12"/>
  <c r="E1252" i="12"/>
  <c r="D1252" i="12"/>
  <c r="C1252" i="12"/>
  <c r="B1252" i="12"/>
  <c r="F1252" i="12" s="1"/>
  <c r="A1252" i="12"/>
  <c r="E1251" i="12"/>
  <c r="F1251" i="12" s="1"/>
  <c r="D1251" i="12"/>
  <c r="C1251" i="12"/>
  <c r="B1251" i="12"/>
  <c r="A1251" i="12"/>
  <c r="G1250" i="12"/>
  <c r="E1250" i="12"/>
  <c r="D1250" i="12"/>
  <c r="C1250" i="12"/>
  <c r="B1250" i="12"/>
  <c r="F1250" i="12" s="1"/>
  <c r="A1250" i="12"/>
  <c r="F1249" i="12"/>
  <c r="E1249" i="12"/>
  <c r="D1249" i="12"/>
  <c r="C1249" i="12"/>
  <c r="G1249" i="12" s="1"/>
  <c r="B1249" i="12"/>
  <c r="A1249" i="12"/>
  <c r="G1248" i="12"/>
  <c r="E1248" i="12"/>
  <c r="D1248" i="12"/>
  <c r="C1248" i="12"/>
  <c r="B1248" i="12"/>
  <c r="F1248" i="12" s="1"/>
  <c r="A1248" i="12"/>
  <c r="E1247" i="12"/>
  <c r="F1247" i="12" s="1"/>
  <c r="D1247" i="12"/>
  <c r="C1247" i="12"/>
  <c r="B1247" i="12"/>
  <c r="A1247" i="12"/>
  <c r="G1246" i="12"/>
  <c r="E1246" i="12"/>
  <c r="D1246" i="12"/>
  <c r="C1246" i="12"/>
  <c r="B1246" i="12"/>
  <c r="F1246" i="12" s="1"/>
  <c r="A1246" i="12"/>
  <c r="F1245" i="12"/>
  <c r="E1245" i="12"/>
  <c r="D1245" i="12"/>
  <c r="C1245" i="12"/>
  <c r="G1245" i="12" s="1"/>
  <c r="B1245" i="12"/>
  <c r="A1245" i="12"/>
  <c r="G1244" i="12"/>
  <c r="E1244" i="12"/>
  <c r="D1244" i="12"/>
  <c r="C1244" i="12"/>
  <c r="B1244" i="12"/>
  <c r="F1244" i="12" s="1"/>
  <c r="A1244" i="12"/>
  <c r="E1243" i="12"/>
  <c r="F1243" i="12" s="1"/>
  <c r="D1243" i="12"/>
  <c r="C1243" i="12"/>
  <c r="B1243" i="12"/>
  <c r="A1243" i="12"/>
  <c r="G1242" i="12"/>
  <c r="E1242" i="12"/>
  <c r="D1242" i="12"/>
  <c r="C1242" i="12"/>
  <c r="B1242" i="12"/>
  <c r="F1242" i="12" s="1"/>
  <c r="A1242" i="12"/>
  <c r="F1241" i="12"/>
  <c r="E1241" i="12"/>
  <c r="D1241" i="12"/>
  <c r="C1241" i="12"/>
  <c r="G1241" i="12" s="1"/>
  <c r="B1241" i="12"/>
  <c r="A1241" i="12"/>
  <c r="G1240" i="12"/>
  <c r="E1240" i="12"/>
  <c r="D1240" i="12"/>
  <c r="C1240" i="12"/>
  <c r="B1240" i="12"/>
  <c r="F1240" i="12" s="1"/>
  <c r="A1240" i="12"/>
  <c r="E1239" i="12"/>
  <c r="F1239" i="12" s="1"/>
  <c r="D1239" i="12"/>
  <c r="C1239" i="12"/>
  <c r="B1239" i="12"/>
  <c r="A1239" i="12"/>
  <c r="G1238" i="12"/>
  <c r="E1238" i="12"/>
  <c r="D1238" i="12"/>
  <c r="C1238" i="12"/>
  <c r="B1238" i="12"/>
  <c r="F1238" i="12" s="1"/>
  <c r="A1238" i="12"/>
  <c r="F1237" i="12"/>
  <c r="E1237" i="12"/>
  <c r="D1237" i="12"/>
  <c r="C1237" i="12"/>
  <c r="G1237" i="12" s="1"/>
  <c r="B1237" i="12"/>
  <c r="A1237" i="12"/>
  <c r="G1236" i="12"/>
  <c r="E1236" i="12"/>
  <c r="D1236" i="12"/>
  <c r="C1236" i="12"/>
  <c r="B1236" i="12"/>
  <c r="F1236" i="12" s="1"/>
  <c r="A1236" i="12"/>
  <c r="E1235" i="12"/>
  <c r="F1235" i="12" s="1"/>
  <c r="D1235" i="12"/>
  <c r="C1235" i="12"/>
  <c r="B1235" i="12"/>
  <c r="A1235" i="12"/>
  <c r="G1234" i="12"/>
  <c r="E1234" i="12"/>
  <c r="D1234" i="12"/>
  <c r="C1234" i="12"/>
  <c r="B1234" i="12"/>
  <c r="F1234" i="12" s="1"/>
  <c r="A1234" i="12"/>
  <c r="F1233" i="12"/>
  <c r="E1233" i="12"/>
  <c r="D1233" i="12"/>
  <c r="C1233" i="12"/>
  <c r="G1233" i="12" s="1"/>
  <c r="B1233" i="12"/>
  <c r="A1233" i="12"/>
  <c r="G1232" i="12"/>
  <c r="E1232" i="12"/>
  <c r="D1232" i="12"/>
  <c r="C1232" i="12"/>
  <c r="B1232" i="12"/>
  <c r="F1232" i="12" s="1"/>
  <c r="A1232" i="12"/>
  <c r="E1231" i="12"/>
  <c r="F1231" i="12" s="1"/>
  <c r="D1231" i="12"/>
  <c r="C1231" i="12"/>
  <c r="B1231" i="12"/>
  <c r="A1231" i="12"/>
  <c r="G1230" i="12"/>
  <c r="E1230" i="12"/>
  <c r="D1230" i="12"/>
  <c r="C1230" i="12"/>
  <c r="B1230" i="12"/>
  <c r="F1230" i="12" s="1"/>
  <c r="A1230" i="12"/>
  <c r="F1229" i="12"/>
  <c r="E1229" i="12"/>
  <c r="D1229" i="12"/>
  <c r="C1229" i="12"/>
  <c r="G1229" i="12" s="1"/>
  <c r="B1229" i="12"/>
  <c r="A1229" i="12"/>
  <c r="G1228" i="12"/>
  <c r="E1228" i="12"/>
  <c r="D1228" i="12"/>
  <c r="C1228" i="12"/>
  <c r="B1228" i="12"/>
  <c r="F1228" i="12" s="1"/>
  <c r="A1228" i="12"/>
  <c r="E1227" i="12"/>
  <c r="F1227" i="12" s="1"/>
  <c r="D1227" i="12"/>
  <c r="C1227" i="12"/>
  <c r="B1227" i="12"/>
  <c r="A1227" i="12"/>
  <c r="G1226" i="12"/>
  <c r="E1226" i="12"/>
  <c r="D1226" i="12"/>
  <c r="C1226" i="12"/>
  <c r="B1226" i="12"/>
  <c r="F1226" i="12" s="1"/>
  <c r="A1226" i="12"/>
  <c r="F1225" i="12"/>
  <c r="E1225" i="12"/>
  <c r="D1225" i="12"/>
  <c r="C1225" i="12"/>
  <c r="G1225" i="12" s="1"/>
  <c r="B1225" i="12"/>
  <c r="A1225" i="12"/>
  <c r="G1224" i="12"/>
  <c r="E1224" i="12"/>
  <c r="D1224" i="12"/>
  <c r="C1224" i="12"/>
  <c r="B1224" i="12"/>
  <c r="F1224" i="12" s="1"/>
  <c r="A1224" i="12"/>
  <c r="E1223" i="12"/>
  <c r="F1223" i="12" s="1"/>
  <c r="D1223" i="12"/>
  <c r="C1223" i="12"/>
  <c r="B1223" i="12"/>
  <c r="A1223" i="12"/>
  <c r="G1222" i="12"/>
  <c r="E1222" i="12"/>
  <c r="D1222" i="12"/>
  <c r="C1222" i="12"/>
  <c r="B1222" i="12"/>
  <c r="F1222" i="12" s="1"/>
  <c r="A1222" i="12"/>
  <c r="F1221" i="12"/>
  <c r="E1221" i="12"/>
  <c r="D1221" i="12"/>
  <c r="C1221" i="12"/>
  <c r="G1221" i="12" s="1"/>
  <c r="B1221" i="12"/>
  <c r="A1221" i="12"/>
  <c r="G1220" i="12"/>
  <c r="E1220" i="12"/>
  <c r="D1220" i="12"/>
  <c r="C1220" i="12"/>
  <c r="B1220" i="12"/>
  <c r="F1220" i="12" s="1"/>
  <c r="A1220" i="12"/>
  <c r="E1219" i="12"/>
  <c r="F1219" i="12" s="1"/>
  <c r="D1219" i="12"/>
  <c r="C1219" i="12"/>
  <c r="B1219" i="12"/>
  <c r="A1219" i="12"/>
  <c r="G1218" i="12"/>
  <c r="E1218" i="12"/>
  <c r="D1218" i="12"/>
  <c r="C1218" i="12"/>
  <c r="B1218" i="12"/>
  <c r="F1218" i="12" s="1"/>
  <c r="A1218" i="12"/>
  <c r="F1217" i="12"/>
  <c r="E1217" i="12"/>
  <c r="D1217" i="12"/>
  <c r="C1217" i="12"/>
  <c r="G1217" i="12" s="1"/>
  <c r="B1217" i="12"/>
  <c r="A1217" i="12"/>
  <c r="G1216" i="12"/>
  <c r="E1216" i="12"/>
  <c r="D1216" i="12"/>
  <c r="C1216" i="12"/>
  <c r="B1216" i="12"/>
  <c r="F1216" i="12" s="1"/>
  <c r="A1216" i="12"/>
  <c r="E1215" i="12"/>
  <c r="F1215" i="12" s="1"/>
  <c r="D1215" i="12"/>
  <c r="C1215" i="12"/>
  <c r="B1215" i="12"/>
  <c r="A1215" i="12"/>
  <c r="G1214" i="12"/>
  <c r="E1214" i="12"/>
  <c r="D1214" i="12"/>
  <c r="C1214" i="12"/>
  <c r="B1214" i="12"/>
  <c r="F1214" i="12" s="1"/>
  <c r="A1214" i="12"/>
  <c r="F1213" i="12"/>
  <c r="E1213" i="12"/>
  <c r="D1213" i="12"/>
  <c r="C1213" i="12"/>
  <c r="G1213" i="12" s="1"/>
  <c r="B1213" i="12"/>
  <c r="A1213" i="12"/>
  <c r="G1212" i="12"/>
  <c r="E1212" i="12"/>
  <c r="D1212" i="12"/>
  <c r="C1212" i="12"/>
  <c r="B1212" i="12"/>
  <c r="F1212" i="12" s="1"/>
  <c r="A1212" i="12"/>
  <c r="E1211" i="12"/>
  <c r="F1211" i="12" s="1"/>
  <c r="D1211" i="12"/>
  <c r="C1211" i="12"/>
  <c r="B1211" i="12"/>
  <c r="A1211" i="12"/>
  <c r="G1210" i="12"/>
  <c r="E1210" i="12"/>
  <c r="D1210" i="12"/>
  <c r="C1210" i="12"/>
  <c r="B1210" i="12"/>
  <c r="F1210" i="12" s="1"/>
  <c r="A1210" i="12"/>
  <c r="F1209" i="12"/>
  <c r="E1209" i="12"/>
  <c r="D1209" i="12"/>
  <c r="C1209" i="12"/>
  <c r="G1209" i="12" s="1"/>
  <c r="B1209" i="12"/>
  <c r="A1209" i="12"/>
  <c r="G1208" i="12"/>
  <c r="E1208" i="12"/>
  <c r="D1208" i="12"/>
  <c r="C1208" i="12"/>
  <c r="B1208" i="12"/>
  <c r="F1208" i="12" s="1"/>
  <c r="A1208" i="12"/>
  <c r="E1207" i="12"/>
  <c r="F1207" i="12" s="1"/>
  <c r="D1207" i="12"/>
  <c r="C1207" i="12"/>
  <c r="B1207" i="12"/>
  <c r="A1207" i="12"/>
  <c r="G1206" i="12"/>
  <c r="E1206" i="12"/>
  <c r="D1206" i="12"/>
  <c r="C1206" i="12"/>
  <c r="B1206" i="12"/>
  <c r="F1206" i="12" s="1"/>
  <c r="A1206" i="12"/>
  <c r="F1205" i="12"/>
  <c r="E1205" i="12"/>
  <c r="D1205" i="12"/>
  <c r="C1205" i="12"/>
  <c r="G1205" i="12" s="1"/>
  <c r="B1205" i="12"/>
  <c r="A1205" i="12"/>
  <c r="G1204" i="12"/>
  <c r="E1204" i="12"/>
  <c r="D1204" i="12"/>
  <c r="C1204" i="12"/>
  <c r="B1204" i="12"/>
  <c r="F1204" i="12" s="1"/>
  <c r="A1204" i="12"/>
  <c r="E1203" i="12"/>
  <c r="F1203" i="12" s="1"/>
  <c r="D1203" i="12"/>
  <c r="C1203" i="12"/>
  <c r="B1203" i="12"/>
  <c r="A1203" i="12"/>
  <c r="G1202" i="12"/>
  <c r="E1202" i="12"/>
  <c r="D1202" i="12"/>
  <c r="C1202" i="12"/>
  <c r="B1202" i="12"/>
  <c r="F1202" i="12" s="1"/>
  <c r="A1202" i="12"/>
  <c r="F1201" i="12"/>
  <c r="E1201" i="12"/>
  <c r="D1201" i="12"/>
  <c r="C1201" i="12"/>
  <c r="G1201" i="12" s="1"/>
  <c r="B1201" i="12"/>
  <c r="A1201" i="12"/>
  <c r="G1200" i="12"/>
  <c r="E1200" i="12"/>
  <c r="D1200" i="12"/>
  <c r="C1200" i="12"/>
  <c r="B1200" i="12"/>
  <c r="F1200" i="12" s="1"/>
  <c r="A1200" i="12"/>
  <c r="E1199" i="12"/>
  <c r="F1199" i="12" s="1"/>
  <c r="D1199" i="12"/>
  <c r="C1199" i="12"/>
  <c r="B1199" i="12"/>
  <c r="A1199" i="12"/>
  <c r="G1198" i="12"/>
  <c r="E1198" i="12"/>
  <c r="D1198" i="12"/>
  <c r="C1198" i="12"/>
  <c r="B1198" i="12"/>
  <c r="F1198" i="12" s="1"/>
  <c r="A1198" i="12"/>
  <c r="F1197" i="12"/>
  <c r="E1197" i="12"/>
  <c r="D1197" i="12"/>
  <c r="C1197" i="12"/>
  <c r="G1197" i="12" s="1"/>
  <c r="B1197" i="12"/>
  <c r="A1197" i="12"/>
  <c r="G1196" i="12"/>
  <c r="E1196" i="12"/>
  <c r="D1196" i="12"/>
  <c r="C1196" i="12"/>
  <c r="B1196" i="12"/>
  <c r="F1196" i="12" s="1"/>
  <c r="A1196" i="12"/>
  <c r="E1195" i="12"/>
  <c r="F1195" i="12" s="1"/>
  <c r="D1195" i="12"/>
  <c r="C1195" i="12"/>
  <c r="B1195" i="12"/>
  <c r="A1195" i="12"/>
  <c r="G1194" i="12"/>
  <c r="E1194" i="12"/>
  <c r="D1194" i="12"/>
  <c r="C1194" i="12"/>
  <c r="B1194" i="12"/>
  <c r="F1194" i="12" s="1"/>
  <c r="A1194" i="12"/>
  <c r="F1193" i="12"/>
  <c r="E1193" i="12"/>
  <c r="D1193" i="12"/>
  <c r="C1193" i="12"/>
  <c r="G1193" i="12" s="1"/>
  <c r="B1193" i="12"/>
  <c r="A1193" i="12"/>
  <c r="G1192" i="12"/>
  <c r="E1192" i="12"/>
  <c r="D1192" i="12"/>
  <c r="C1192" i="12"/>
  <c r="B1192" i="12"/>
  <c r="F1192" i="12" s="1"/>
  <c r="A1192" i="12"/>
  <c r="E1191" i="12"/>
  <c r="F1191" i="12" s="1"/>
  <c r="D1191" i="12"/>
  <c r="C1191" i="12"/>
  <c r="B1191" i="12"/>
  <c r="A1191" i="12"/>
  <c r="G1190" i="12"/>
  <c r="E1190" i="12"/>
  <c r="D1190" i="12"/>
  <c r="C1190" i="12"/>
  <c r="B1190" i="12"/>
  <c r="F1190" i="12" s="1"/>
  <c r="A1190" i="12"/>
  <c r="F1189" i="12"/>
  <c r="E1189" i="12"/>
  <c r="D1189" i="12"/>
  <c r="C1189" i="12"/>
  <c r="G1189" i="12" s="1"/>
  <c r="B1189" i="12"/>
  <c r="A1189" i="12"/>
  <c r="G1188" i="12"/>
  <c r="E1188" i="12"/>
  <c r="D1188" i="12"/>
  <c r="C1188" i="12"/>
  <c r="B1188" i="12"/>
  <c r="F1188" i="12" s="1"/>
  <c r="A1188" i="12"/>
  <c r="E1187" i="12"/>
  <c r="F1187" i="12" s="1"/>
  <c r="D1187" i="12"/>
  <c r="C1187" i="12"/>
  <c r="B1187" i="12"/>
  <c r="A1187" i="12"/>
  <c r="G1186" i="12"/>
  <c r="E1186" i="12"/>
  <c r="D1186" i="12"/>
  <c r="C1186" i="12"/>
  <c r="B1186" i="12"/>
  <c r="F1186" i="12" s="1"/>
  <c r="A1186" i="12"/>
  <c r="F1185" i="12"/>
  <c r="E1185" i="12"/>
  <c r="D1185" i="12"/>
  <c r="C1185" i="12"/>
  <c r="G1185" i="12" s="1"/>
  <c r="B1185" i="12"/>
  <c r="A1185" i="12"/>
  <c r="G1184" i="12"/>
  <c r="E1184" i="12"/>
  <c r="D1184" i="12"/>
  <c r="C1184" i="12"/>
  <c r="B1184" i="12"/>
  <c r="F1184" i="12" s="1"/>
  <c r="A1184" i="12"/>
  <c r="E1183" i="12"/>
  <c r="F1183" i="12" s="1"/>
  <c r="D1183" i="12"/>
  <c r="C1183" i="12"/>
  <c r="B1183" i="12"/>
  <c r="A1183" i="12"/>
  <c r="E1182" i="12"/>
  <c r="G1182" i="12" s="1"/>
  <c r="D1182" i="12"/>
  <c r="C1182" i="12"/>
  <c r="B1182" i="12"/>
  <c r="F1182" i="12" s="1"/>
  <c r="A1182" i="12"/>
  <c r="F1181" i="12"/>
  <c r="E1181" i="12"/>
  <c r="D1181" i="12"/>
  <c r="C1181" i="12"/>
  <c r="B1181" i="12"/>
  <c r="A1181" i="12"/>
  <c r="E1180" i="12"/>
  <c r="G1180" i="12" s="1"/>
  <c r="D1180" i="12"/>
  <c r="C1180" i="12"/>
  <c r="B1180" i="12"/>
  <c r="F1180" i="12" s="1"/>
  <c r="A1180" i="12"/>
  <c r="F1179" i="12"/>
  <c r="E1179" i="12"/>
  <c r="D1179" i="12"/>
  <c r="C1179" i="12"/>
  <c r="G1179" i="12" s="1"/>
  <c r="B1179" i="12"/>
  <c r="A1179" i="12"/>
  <c r="E1178" i="12"/>
  <c r="G1178" i="12" s="1"/>
  <c r="D1178" i="12"/>
  <c r="C1178" i="12"/>
  <c r="B1178" i="12"/>
  <c r="A1178" i="12"/>
  <c r="F1177" i="12"/>
  <c r="E1177" i="12"/>
  <c r="D1177" i="12"/>
  <c r="C1177" i="12"/>
  <c r="G1177" i="12" s="1"/>
  <c r="B1177" i="12"/>
  <c r="A1177" i="12"/>
  <c r="E1176" i="12"/>
  <c r="G1176" i="12" s="1"/>
  <c r="D1176" i="12"/>
  <c r="C1176" i="12"/>
  <c r="B1176" i="12"/>
  <c r="A1176" i="12"/>
  <c r="F1175" i="12"/>
  <c r="E1175" i="12"/>
  <c r="D1175" i="12"/>
  <c r="C1175" i="12"/>
  <c r="G1175" i="12" s="1"/>
  <c r="B1175" i="12"/>
  <c r="A1175" i="12"/>
  <c r="E1174" i="12"/>
  <c r="G1174" i="12" s="1"/>
  <c r="D1174" i="12"/>
  <c r="C1174" i="12"/>
  <c r="B1174" i="12"/>
  <c r="A1174" i="12"/>
  <c r="F1173" i="12"/>
  <c r="E1173" i="12"/>
  <c r="D1173" i="12"/>
  <c r="C1173" i="12"/>
  <c r="G1173" i="12" s="1"/>
  <c r="B1173" i="12"/>
  <c r="A1173" i="12"/>
  <c r="E1172" i="12"/>
  <c r="G1172" i="12" s="1"/>
  <c r="D1172" i="12"/>
  <c r="C1172" i="12"/>
  <c r="B1172" i="12"/>
  <c r="A1172" i="12"/>
  <c r="F1171" i="12"/>
  <c r="E1171" i="12"/>
  <c r="D1171" i="12"/>
  <c r="C1171" i="12"/>
  <c r="G1171" i="12" s="1"/>
  <c r="B1171" i="12"/>
  <c r="A1171" i="12"/>
  <c r="E1170" i="12"/>
  <c r="G1170" i="12" s="1"/>
  <c r="D1170" i="12"/>
  <c r="C1170" i="12"/>
  <c r="B1170" i="12"/>
  <c r="A1170" i="12"/>
  <c r="F1169" i="12"/>
  <c r="E1169" i="12"/>
  <c r="D1169" i="12"/>
  <c r="C1169" i="12"/>
  <c r="G1169" i="12" s="1"/>
  <c r="B1169" i="12"/>
  <c r="A1169" i="12"/>
  <c r="E1168" i="12"/>
  <c r="G1168" i="12" s="1"/>
  <c r="D1168" i="12"/>
  <c r="C1168" i="12"/>
  <c r="B1168" i="12"/>
  <c r="A1168" i="12"/>
  <c r="F1167" i="12"/>
  <c r="E1167" i="12"/>
  <c r="D1167" i="12"/>
  <c r="C1167" i="12"/>
  <c r="G1167" i="12" s="1"/>
  <c r="B1167" i="12"/>
  <c r="A1167" i="12"/>
  <c r="E1166" i="12"/>
  <c r="G1166" i="12" s="1"/>
  <c r="D1166" i="12"/>
  <c r="C1166" i="12"/>
  <c r="B1166" i="12"/>
  <c r="A1166" i="12"/>
  <c r="F1165" i="12"/>
  <c r="E1165" i="12"/>
  <c r="D1165" i="12"/>
  <c r="C1165" i="12"/>
  <c r="G1165" i="12" s="1"/>
  <c r="B1165" i="12"/>
  <c r="A1165" i="12"/>
  <c r="E1164" i="12"/>
  <c r="G1164" i="12" s="1"/>
  <c r="D1164" i="12"/>
  <c r="C1164" i="12"/>
  <c r="B1164" i="12"/>
  <c r="A1164" i="12"/>
  <c r="F1163" i="12"/>
  <c r="E1163" i="12"/>
  <c r="D1163" i="12"/>
  <c r="C1163" i="12"/>
  <c r="G1163" i="12" s="1"/>
  <c r="B1163" i="12"/>
  <c r="A1163" i="12"/>
  <c r="E1162" i="12"/>
  <c r="G1162" i="12" s="1"/>
  <c r="D1162" i="12"/>
  <c r="C1162" i="12"/>
  <c r="B1162" i="12"/>
  <c r="A1162" i="12"/>
  <c r="E1161" i="12"/>
  <c r="D1161" i="12"/>
  <c r="C1161" i="12"/>
  <c r="G1161" i="12" s="1"/>
  <c r="B1161" i="12"/>
  <c r="F1161" i="12" s="1"/>
  <c r="A1161" i="12"/>
  <c r="G1160" i="12"/>
  <c r="E1160" i="12"/>
  <c r="D1160" i="12"/>
  <c r="C1160" i="12"/>
  <c r="B1160" i="12"/>
  <c r="F1160" i="12" s="1"/>
  <c r="A1160" i="12"/>
  <c r="F1159" i="12"/>
  <c r="E1159" i="12"/>
  <c r="D1159" i="12"/>
  <c r="C1159" i="12"/>
  <c r="B1159" i="12"/>
  <c r="A1159" i="12"/>
  <c r="E1158" i="12"/>
  <c r="G1158" i="12" s="1"/>
  <c r="D1158" i="12"/>
  <c r="C1158" i="12"/>
  <c r="B1158" i="12"/>
  <c r="A1158" i="12"/>
  <c r="F1157" i="12"/>
  <c r="E1157" i="12"/>
  <c r="D1157" i="12"/>
  <c r="C1157" i="12"/>
  <c r="G1157" i="12" s="1"/>
  <c r="B1157" i="12"/>
  <c r="A1157" i="12"/>
  <c r="G1156" i="12"/>
  <c r="F1156" i="12"/>
  <c r="E1156" i="12"/>
  <c r="D1156" i="12"/>
  <c r="C1156" i="12"/>
  <c r="B1156" i="12"/>
  <c r="A1156" i="12"/>
  <c r="E1155" i="12"/>
  <c r="D1155" i="12"/>
  <c r="C1155" i="12"/>
  <c r="B1155" i="12"/>
  <c r="F1155" i="12" s="1"/>
  <c r="A1155" i="12"/>
  <c r="E1154" i="12"/>
  <c r="G1154" i="12" s="1"/>
  <c r="D1154" i="12"/>
  <c r="C1154" i="12"/>
  <c r="B1154" i="12"/>
  <c r="A1154" i="12"/>
  <c r="E1153" i="12"/>
  <c r="D1153" i="12"/>
  <c r="C1153" i="12"/>
  <c r="G1153" i="12" s="1"/>
  <c r="B1153" i="12"/>
  <c r="F1153" i="12" s="1"/>
  <c r="A1153" i="12"/>
  <c r="G1152" i="12"/>
  <c r="E1152" i="12"/>
  <c r="D1152" i="12"/>
  <c r="C1152" i="12"/>
  <c r="B1152" i="12"/>
  <c r="F1152" i="12" s="1"/>
  <c r="A1152" i="12"/>
  <c r="F1151" i="12"/>
  <c r="E1151" i="12"/>
  <c r="D1151" i="12"/>
  <c r="C1151" i="12"/>
  <c r="B1151" i="12"/>
  <c r="A1151" i="12"/>
  <c r="E1150" i="12"/>
  <c r="G1150" i="12" s="1"/>
  <c r="D1150" i="12"/>
  <c r="C1150" i="12"/>
  <c r="B1150" i="12"/>
  <c r="A1150" i="12"/>
  <c r="F1149" i="12"/>
  <c r="E1149" i="12"/>
  <c r="D1149" i="12"/>
  <c r="C1149" i="12"/>
  <c r="G1149" i="12" s="1"/>
  <c r="B1149" i="12"/>
  <c r="A1149" i="12"/>
  <c r="G1148" i="12"/>
  <c r="F1148" i="12"/>
  <c r="E1148" i="12"/>
  <c r="D1148" i="12"/>
  <c r="C1148" i="12"/>
  <c r="B1148" i="12"/>
  <c r="A1148" i="12"/>
  <c r="E1147" i="12"/>
  <c r="D1147" i="12"/>
  <c r="C1147" i="12"/>
  <c r="B1147" i="12"/>
  <c r="F1147" i="12" s="1"/>
  <c r="A1147" i="12"/>
  <c r="E1146" i="12"/>
  <c r="G1146" i="12" s="1"/>
  <c r="D1146" i="12"/>
  <c r="C1146" i="12"/>
  <c r="B1146" i="12"/>
  <c r="A1146" i="12"/>
  <c r="E1145" i="12"/>
  <c r="D1145" i="12"/>
  <c r="C1145" i="12"/>
  <c r="G1145" i="12" s="1"/>
  <c r="B1145" i="12"/>
  <c r="F1145" i="12" s="1"/>
  <c r="A1145" i="12"/>
  <c r="G1144" i="12"/>
  <c r="E1144" i="12"/>
  <c r="D1144" i="12"/>
  <c r="C1144" i="12"/>
  <c r="B1144" i="12"/>
  <c r="F1144" i="12" s="1"/>
  <c r="A1144" i="12"/>
  <c r="E1143" i="12"/>
  <c r="F1143" i="12" s="1"/>
  <c r="D1143" i="12"/>
  <c r="C1143" i="12"/>
  <c r="B1143" i="12"/>
  <c r="A1143" i="12"/>
  <c r="E1142" i="12"/>
  <c r="G1142" i="12" s="1"/>
  <c r="D1142" i="12"/>
  <c r="C1142" i="12"/>
  <c r="B1142" i="12"/>
  <c r="A1142" i="12"/>
  <c r="F1141" i="12"/>
  <c r="E1141" i="12"/>
  <c r="D1141" i="12"/>
  <c r="C1141" i="12"/>
  <c r="G1141" i="12" s="1"/>
  <c r="B1141" i="12"/>
  <c r="A1141" i="12"/>
  <c r="G1140" i="12"/>
  <c r="F1140" i="12"/>
  <c r="E1140" i="12"/>
  <c r="D1140" i="12"/>
  <c r="C1140" i="12"/>
  <c r="B1140" i="12"/>
  <c r="A1140" i="12"/>
  <c r="E1139" i="12"/>
  <c r="D1139" i="12"/>
  <c r="C1139" i="12"/>
  <c r="B1139" i="12"/>
  <c r="F1139" i="12" s="1"/>
  <c r="A1139" i="12"/>
  <c r="E1138" i="12"/>
  <c r="G1138" i="12" s="1"/>
  <c r="D1138" i="12"/>
  <c r="C1138" i="12"/>
  <c r="B1138" i="12"/>
  <c r="F1138" i="12" s="1"/>
  <c r="A1138" i="12"/>
  <c r="E1137" i="12"/>
  <c r="D1137" i="12"/>
  <c r="C1137" i="12"/>
  <c r="G1137" i="12" s="1"/>
  <c r="B1137" i="12"/>
  <c r="F1137" i="12" s="1"/>
  <c r="A1137" i="12"/>
  <c r="G1136" i="12"/>
  <c r="E1136" i="12"/>
  <c r="D1136" i="12"/>
  <c r="C1136" i="12"/>
  <c r="B1136" i="12"/>
  <c r="F1136" i="12" s="1"/>
  <c r="A1136" i="12"/>
  <c r="F1135" i="12"/>
  <c r="E1135" i="12"/>
  <c r="D1135" i="12"/>
  <c r="C1135" i="12"/>
  <c r="B1135" i="12"/>
  <c r="A1135" i="12"/>
  <c r="E1134" i="12"/>
  <c r="G1134" i="12" s="1"/>
  <c r="D1134" i="12"/>
  <c r="C1134" i="12"/>
  <c r="B1134" i="12"/>
  <c r="A1134" i="12"/>
  <c r="F1133" i="12"/>
  <c r="E1133" i="12"/>
  <c r="D1133" i="12"/>
  <c r="C1133" i="12"/>
  <c r="G1133" i="12" s="1"/>
  <c r="B1133" i="12"/>
  <c r="A1133" i="12"/>
  <c r="G1132" i="12"/>
  <c r="F1132" i="12"/>
  <c r="E1132" i="12"/>
  <c r="D1132" i="12"/>
  <c r="C1132" i="12"/>
  <c r="B1132" i="12"/>
  <c r="A1132" i="12"/>
  <c r="E1131" i="12"/>
  <c r="D1131" i="12"/>
  <c r="C1131" i="12"/>
  <c r="B1131" i="12"/>
  <c r="F1131" i="12" s="1"/>
  <c r="A1131" i="12"/>
  <c r="E1130" i="12"/>
  <c r="G1130" i="12" s="1"/>
  <c r="D1130" i="12"/>
  <c r="C1130" i="12"/>
  <c r="B1130" i="12"/>
  <c r="A1130" i="12"/>
  <c r="E1129" i="12"/>
  <c r="D1129" i="12"/>
  <c r="C1129" i="12"/>
  <c r="G1129" i="12" s="1"/>
  <c r="B1129" i="12"/>
  <c r="F1129" i="12" s="1"/>
  <c r="A1129" i="12"/>
  <c r="G1128" i="12"/>
  <c r="E1128" i="12"/>
  <c r="D1128" i="12"/>
  <c r="C1128" i="12"/>
  <c r="B1128" i="12"/>
  <c r="F1128" i="12" s="1"/>
  <c r="A1128" i="12"/>
  <c r="E1127" i="12"/>
  <c r="F1127" i="12" s="1"/>
  <c r="D1127" i="12"/>
  <c r="C1127" i="12"/>
  <c r="B1127" i="12"/>
  <c r="A1127" i="12"/>
  <c r="E1126" i="12"/>
  <c r="G1126" i="12" s="1"/>
  <c r="D1126" i="12"/>
  <c r="C1126" i="12"/>
  <c r="B1126" i="12"/>
  <c r="A1126" i="12"/>
  <c r="F1125" i="12"/>
  <c r="E1125" i="12"/>
  <c r="D1125" i="12"/>
  <c r="C1125" i="12"/>
  <c r="G1125" i="12" s="1"/>
  <c r="B1125" i="12"/>
  <c r="A1125" i="12"/>
  <c r="G1124" i="12"/>
  <c r="F1124" i="12"/>
  <c r="E1124" i="12"/>
  <c r="D1124" i="12"/>
  <c r="C1124" i="12"/>
  <c r="B1124" i="12"/>
  <c r="A1124" i="12"/>
  <c r="E1123" i="12"/>
  <c r="D1123" i="12"/>
  <c r="C1123" i="12"/>
  <c r="B1123" i="12"/>
  <c r="F1123" i="12" s="1"/>
  <c r="A1123" i="12"/>
  <c r="E1122" i="12"/>
  <c r="G1122" i="12" s="1"/>
  <c r="D1122" i="12"/>
  <c r="C1122" i="12"/>
  <c r="B1122" i="12"/>
  <c r="A1122" i="12"/>
  <c r="E1121" i="12"/>
  <c r="D1121" i="12"/>
  <c r="C1121" i="12"/>
  <c r="G1121" i="12" s="1"/>
  <c r="B1121" i="12"/>
  <c r="F1121" i="12" s="1"/>
  <c r="A1121" i="12"/>
  <c r="G1120" i="12"/>
  <c r="E1120" i="12"/>
  <c r="D1120" i="12"/>
  <c r="C1120" i="12"/>
  <c r="B1120" i="12"/>
  <c r="F1120" i="12" s="1"/>
  <c r="A1120" i="12"/>
  <c r="F1119" i="12"/>
  <c r="E1119" i="12"/>
  <c r="D1119" i="12"/>
  <c r="C1119" i="12"/>
  <c r="B1119" i="12"/>
  <c r="A1119" i="12"/>
  <c r="E1118" i="12"/>
  <c r="G1118" i="12" s="1"/>
  <c r="D1118" i="12"/>
  <c r="C1118" i="12"/>
  <c r="B1118" i="12"/>
  <c r="A1118" i="12"/>
  <c r="F1117" i="12"/>
  <c r="E1117" i="12"/>
  <c r="D1117" i="12"/>
  <c r="C1117" i="12"/>
  <c r="G1117" i="12" s="1"/>
  <c r="B1117" i="12"/>
  <c r="A1117" i="12"/>
  <c r="G1116" i="12"/>
  <c r="F1116" i="12"/>
  <c r="E1116" i="12"/>
  <c r="D1116" i="12"/>
  <c r="C1116" i="12"/>
  <c r="B1116" i="12"/>
  <c r="A1116" i="12"/>
  <c r="E1115" i="12"/>
  <c r="D1115" i="12"/>
  <c r="C1115" i="12"/>
  <c r="B1115" i="12"/>
  <c r="F1115" i="12" s="1"/>
  <c r="A1115" i="12"/>
  <c r="E1114" i="12"/>
  <c r="G1114" i="12" s="1"/>
  <c r="D1114" i="12"/>
  <c r="C1114" i="12"/>
  <c r="B1114" i="12"/>
  <c r="A1114" i="12"/>
  <c r="E1113" i="12"/>
  <c r="D1113" i="12"/>
  <c r="C1113" i="12"/>
  <c r="G1113" i="12" s="1"/>
  <c r="B1113" i="12"/>
  <c r="F1113" i="12" s="1"/>
  <c r="A1113" i="12"/>
  <c r="G1112" i="12"/>
  <c r="E1112" i="12"/>
  <c r="D1112" i="12"/>
  <c r="C1112" i="12"/>
  <c r="B1112" i="12"/>
  <c r="F1112" i="12" s="1"/>
  <c r="A1112" i="12"/>
  <c r="E1111" i="12"/>
  <c r="F1111" i="12" s="1"/>
  <c r="D1111" i="12"/>
  <c r="C1111" i="12"/>
  <c r="B1111" i="12"/>
  <c r="A1111" i="12"/>
  <c r="E1110" i="12"/>
  <c r="G1110" i="12" s="1"/>
  <c r="D1110" i="12"/>
  <c r="C1110" i="12"/>
  <c r="B1110" i="12"/>
  <c r="A1110" i="12"/>
  <c r="F1109" i="12"/>
  <c r="E1109" i="12"/>
  <c r="D1109" i="12"/>
  <c r="C1109" i="12"/>
  <c r="G1109" i="12" s="1"/>
  <c r="B1109" i="12"/>
  <c r="A1109" i="12"/>
  <c r="G1108" i="12"/>
  <c r="F1108" i="12"/>
  <c r="E1108" i="12"/>
  <c r="D1108" i="12"/>
  <c r="C1108" i="12"/>
  <c r="B1108" i="12"/>
  <c r="A1108" i="12"/>
  <c r="E1107" i="12"/>
  <c r="D1107" i="12"/>
  <c r="C1107" i="12"/>
  <c r="B1107" i="12"/>
  <c r="F1107" i="12" s="1"/>
  <c r="A1107" i="12"/>
  <c r="E1106" i="12"/>
  <c r="G1106" i="12" s="1"/>
  <c r="D1106" i="12"/>
  <c r="C1106" i="12"/>
  <c r="B1106" i="12"/>
  <c r="F1106" i="12" s="1"/>
  <c r="A1106" i="12"/>
  <c r="E1105" i="12"/>
  <c r="D1105" i="12"/>
  <c r="C1105" i="12"/>
  <c r="G1105" i="12" s="1"/>
  <c r="B1105" i="12"/>
  <c r="F1105" i="12" s="1"/>
  <c r="A1105" i="12"/>
  <c r="G1104" i="12"/>
  <c r="E1104" i="12"/>
  <c r="D1104" i="12"/>
  <c r="C1104" i="12"/>
  <c r="B1104" i="12"/>
  <c r="F1104" i="12" s="1"/>
  <c r="A1104" i="12"/>
  <c r="F1103" i="12"/>
  <c r="E1103" i="12"/>
  <c r="D1103" i="12"/>
  <c r="C1103" i="12"/>
  <c r="B1103" i="12"/>
  <c r="A1103" i="12"/>
  <c r="E1102" i="12"/>
  <c r="G1102" i="12" s="1"/>
  <c r="D1102" i="12"/>
  <c r="C1102" i="12"/>
  <c r="B1102" i="12"/>
  <c r="A1102" i="12"/>
  <c r="F1101" i="12"/>
  <c r="E1101" i="12"/>
  <c r="D1101" i="12"/>
  <c r="C1101" i="12"/>
  <c r="G1101" i="12" s="1"/>
  <c r="B1101" i="12"/>
  <c r="A1101" i="12"/>
  <c r="G1100" i="12"/>
  <c r="F1100" i="12"/>
  <c r="E1100" i="12"/>
  <c r="D1100" i="12"/>
  <c r="C1100" i="12"/>
  <c r="B1100" i="12"/>
  <c r="A1100" i="12"/>
  <c r="E1099" i="12"/>
  <c r="D1099" i="12"/>
  <c r="C1099" i="12"/>
  <c r="B1099" i="12"/>
  <c r="F1099" i="12" s="1"/>
  <c r="A1099" i="12"/>
  <c r="E1098" i="12"/>
  <c r="G1098" i="12" s="1"/>
  <c r="D1098" i="12"/>
  <c r="C1098" i="12"/>
  <c r="B1098" i="12"/>
  <c r="A1098" i="12"/>
  <c r="E1097" i="12"/>
  <c r="D1097" i="12"/>
  <c r="C1097" i="12"/>
  <c r="G1097" i="12" s="1"/>
  <c r="B1097" i="12"/>
  <c r="F1097" i="12" s="1"/>
  <c r="A1097" i="12"/>
  <c r="G1096" i="12"/>
  <c r="E1096" i="12"/>
  <c r="D1096" i="12"/>
  <c r="C1096" i="12"/>
  <c r="B1096" i="12"/>
  <c r="F1096" i="12" s="1"/>
  <c r="A1096" i="12"/>
  <c r="F1095" i="12"/>
  <c r="E1095" i="12"/>
  <c r="D1095" i="12"/>
  <c r="C1095" i="12"/>
  <c r="B1095" i="12"/>
  <c r="A1095" i="12"/>
  <c r="E1094" i="12"/>
  <c r="G1094" i="12" s="1"/>
  <c r="D1094" i="12"/>
  <c r="C1094" i="12"/>
  <c r="B1094" i="12"/>
  <c r="A1094" i="12"/>
  <c r="F1093" i="12"/>
  <c r="E1093" i="12"/>
  <c r="D1093" i="12"/>
  <c r="C1093" i="12"/>
  <c r="G1093" i="12" s="1"/>
  <c r="B1093" i="12"/>
  <c r="A1093" i="12"/>
  <c r="G1092" i="12"/>
  <c r="F1092" i="12"/>
  <c r="E1092" i="12"/>
  <c r="D1092" i="12"/>
  <c r="C1092" i="12"/>
  <c r="B1092" i="12"/>
  <c r="A1092" i="12"/>
  <c r="E1091" i="12"/>
  <c r="D1091" i="12"/>
  <c r="C1091" i="12"/>
  <c r="B1091" i="12"/>
  <c r="F1091" i="12" s="1"/>
  <c r="A1091" i="12"/>
  <c r="E1090" i="12"/>
  <c r="G1090" i="12" s="1"/>
  <c r="D1090" i="12"/>
  <c r="C1090" i="12"/>
  <c r="B1090" i="12"/>
  <c r="A1090" i="12"/>
  <c r="E1089" i="12"/>
  <c r="D1089" i="12"/>
  <c r="C1089" i="12"/>
  <c r="G1089" i="12" s="1"/>
  <c r="B1089" i="12"/>
  <c r="F1089" i="12" s="1"/>
  <c r="A1089" i="12"/>
  <c r="G1088" i="12"/>
  <c r="E1088" i="12"/>
  <c r="D1088" i="12"/>
  <c r="C1088" i="12"/>
  <c r="B1088" i="12"/>
  <c r="F1088" i="12" s="1"/>
  <c r="A1088" i="12"/>
  <c r="F1087" i="12"/>
  <c r="E1087" i="12"/>
  <c r="D1087" i="12"/>
  <c r="C1087" i="12"/>
  <c r="B1087" i="12"/>
  <c r="A1087" i="12"/>
  <c r="E1086" i="12"/>
  <c r="G1086" i="12" s="1"/>
  <c r="D1086" i="12"/>
  <c r="C1086" i="12"/>
  <c r="B1086" i="12"/>
  <c r="A1086" i="12"/>
  <c r="F1085" i="12"/>
  <c r="E1085" i="12"/>
  <c r="D1085" i="12"/>
  <c r="C1085" i="12"/>
  <c r="G1085" i="12" s="1"/>
  <c r="B1085" i="12"/>
  <c r="A1085" i="12"/>
  <c r="G1084" i="12"/>
  <c r="F1084" i="12"/>
  <c r="E1084" i="12"/>
  <c r="D1084" i="12"/>
  <c r="C1084" i="12"/>
  <c r="B1084" i="12"/>
  <c r="A1084" i="12"/>
  <c r="E1083" i="12"/>
  <c r="D1083" i="12"/>
  <c r="C1083" i="12"/>
  <c r="B1083" i="12"/>
  <c r="F1083" i="12" s="1"/>
  <c r="A1083" i="12"/>
  <c r="E1082" i="12"/>
  <c r="G1082" i="12" s="1"/>
  <c r="D1082" i="12"/>
  <c r="C1082" i="12"/>
  <c r="B1082" i="12"/>
  <c r="A1082" i="12"/>
  <c r="E1081" i="12"/>
  <c r="D1081" i="12"/>
  <c r="C1081" i="12"/>
  <c r="G1081" i="12" s="1"/>
  <c r="B1081" i="12"/>
  <c r="F1081" i="12" s="1"/>
  <c r="A1081" i="12"/>
  <c r="G1080" i="12"/>
  <c r="E1080" i="12"/>
  <c r="D1080" i="12"/>
  <c r="C1080" i="12"/>
  <c r="B1080" i="12"/>
  <c r="F1080" i="12" s="1"/>
  <c r="A1080" i="12"/>
  <c r="E1079" i="12"/>
  <c r="F1079" i="12" s="1"/>
  <c r="D1079" i="12"/>
  <c r="C1079" i="12"/>
  <c r="B1079" i="12"/>
  <c r="A1079" i="12"/>
  <c r="E1078" i="12"/>
  <c r="G1078" i="12" s="1"/>
  <c r="D1078" i="12"/>
  <c r="C1078" i="12"/>
  <c r="B1078" i="12"/>
  <c r="A1078" i="12"/>
  <c r="F1077" i="12"/>
  <c r="E1077" i="12"/>
  <c r="D1077" i="12"/>
  <c r="C1077" i="12"/>
  <c r="G1077" i="12" s="1"/>
  <c r="B1077" i="12"/>
  <c r="A1077" i="12"/>
  <c r="G1076" i="12"/>
  <c r="E1076" i="12"/>
  <c r="D1076" i="12"/>
  <c r="C1076" i="12"/>
  <c r="B1076" i="12"/>
  <c r="F1076" i="12" s="1"/>
  <c r="A1076" i="12"/>
  <c r="E1075" i="12"/>
  <c r="D1075" i="12"/>
  <c r="C1075" i="12"/>
  <c r="B1075" i="12"/>
  <c r="F1075" i="12" s="1"/>
  <c r="A1075" i="12"/>
  <c r="E1074" i="12"/>
  <c r="G1074" i="12" s="1"/>
  <c r="D1074" i="12"/>
  <c r="C1074" i="12"/>
  <c r="B1074" i="12"/>
  <c r="F1074" i="12" s="1"/>
  <c r="A1074" i="12"/>
  <c r="E1073" i="12"/>
  <c r="D1073" i="12"/>
  <c r="C1073" i="12"/>
  <c r="G1073" i="12" s="1"/>
  <c r="B1073" i="12"/>
  <c r="F1073" i="12" s="1"/>
  <c r="A1073" i="12"/>
  <c r="G1072" i="12"/>
  <c r="E1072" i="12"/>
  <c r="D1072" i="12"/>
  <c r="C1072" i="12"/>
  <c r="B1072" i="12"/>
  <c r="F1072" i="12" s="1"/>
  <c r="A1072" i="12"/>
  <c r="E1071" i="12"/>
  <c r="D1071" i="12"/>
  <c r="C1071" i="12"/>
  <c r="B1071" i="12"/>
  <c r="F1071" i="12" s="1"/>
  <c r="A1071" i="12"/>
  <c r="E1070" i="12"/>
  <c r="D1070" i="12"/>
  <c r="C1070" i="12"/>
  <c r="B1070" i="12"/>
  <c r="A1070" i="12"/>
  <c r="F1069" i="12"/>
  <c r="E1069" i="12"/>
  <c r="D1069" i="12"/>
  <c r="C1069" i="12"/>
  <c r="G1069" i="12" s="1"/>
  <c r="B1069" i="12"/>
  <c r="A1069" i="12"/>
  <c r="G1068" i="12"/>
  <c r="E1068" i="12"/>
  <c r="D1068" i="12"/>
  <c r="C1068" i="12"/>
  <c r="B1068" i="12"/>
  <c r="F1068" i="12" s="1"/>
  <c r="A1068" i="12"/>
  <c r="E1067" i="12"/>
  <c r="D1067" i="12"/>
  <c r="C1067" i="12"/>
  <c r="B1067" i="12"/>
  <c r="F1067" i="12" s="1"/>
  <c r="A1067" i="12"/>
  <c r="E1066" i="12"/>
  <c r="G1066" i="12" s="1"/>
  <c r="D1066" i="12"/>
  <c r="C1066" i="12"/>
  <c r="B1066" i="12"/>
  <c r="F1066" i="12" s="1"/>
  <c r="A1066" i="12"/>
  <c r="E1065" i="12"/>
  <c r="D1065" i="12"/>
  <c r="C1065" i="12"/>
  <c r="G1065" i="12" s="1"/>
  <c r="B1065" i="12"/>
  <c r="F1065" i="12" s="1"/>
  <c r="A1065" i="12"/>
  <c r="G1064" i="12"/>
  <c r="E1064" i="12"/>
  <c r="D1064" i="12"/>
  <c r="C1064" i="12"/>
  <c r="B1064" i="12"/>
  <c r="F1064" i="12" s="1"/>
  <c r="A1064" i="12"/>
  <c r="F1063" i="12"/>
  <c r="E1063" i="12"/>
  <c r="D1063" i="12"/>
  <c r="C1063" i="12"/>
  <c r="B1063" i="12"/>
  <c r="A1063" i="12"/>
  <c r="E1062" i="12"/>
  <c r="F1062" i="12" s="1"/>
  <c r="D1062" i="12"/>
  <c r="C1062" i="12"/>
  <c r="B1062" i="12"/>
  <c r="A1062" i="12"/>
  <c r="E1061" i="12"/>
  <c r="G1061" i="12" s="1"/>
  <c r="D1061" i="12"/>
  <c r="C1061" i="12"/>
  <c r="B1061" i="12"/>
  <c r="A1061" i="12"/>
  <c r="F1060" i="12"/>
  <c r="E1060" i="12"/>
  <c r="D1060" i="12"/>
  <c r="C1060" i="12"/>
  <c r="B1060" i="12"/>
  <c r="A1060" i="12"/>
  <c r="E1059" i="12"/>
  <c r="G1059" i="12" s="1"/>
  <c r="D1059" i="12"/>
  <c r="C1059" i="12"/>
  <c r="B1059" i="12"/>
  <c r="A1059" i="12"/>
  <c r="F1058" i="12"/>
  <c r="E1058" i="12"/>
  <c r="D1058" i="12"/>
  <c r="C1058" i="12"/>
  <c r="B1058" i="12"/>
  <c r="A1058" i="12"/>
  <c r="E1057" i="12"/>
  <c r="G1057" i="12" s="1"/>
  <c r="D1057" i="12"/>
  <c r="C1057" i="12"/>
  <c r="B1057" i="12"/>
  <c r="F1057" i="12" s="1"/>
  <c r="A1057" i="12"/>
  <c r="F1056" i="12"/>
  <c r="E1056" i="12"/>
  <c r="D1056" i="12"/>
  <c r="C1056" i="12"/>
  <c r="G1056" i="12" s="1"/>
  <c r="B1056" i="12"/>
  <c r="A1056" i="12"/>
  <c r="E1055" i="12"/>
  <c r="G1055" i="12" s="1"/>
  <c r="D1055" i="12"/>
  <c r="C1055" i="12"/>
  <c r="B1055" i="12"/>
  <c r="A1055" i="12"/>
  <c r="F1054" i="12"/>
  <c r="E1054" i="12"/>
  <c r="D1054" i="12"/>
  <c r="C1054" i="12"/>
  <c r="B1054" i="12"/>
  <c r="A1054" i="12"/>
  <c r="G1053" i="12"/>
  <c r="E1053" i="12"/>
  <c r="D1053" i="12"/>
  <c r="C1053" i="12"/>
  <c r="B1053" i="12"/>
  <c r="A1053" i="12"/>
  <c r="F1052" i="12"/>
  <c r="E1052" i="12"/>
  <c r="D1052" i="12"/>
  <c r="C1052" i="12"/>
  <c r="G1052" i="12" s="1"/>
  <c r="B1052" i="12"/>
  <c r="A1052" i="12"/>
  <c r="E1051" i="12"/>
  <c r="G1051" i="12" s="1"/>
  <c r="D1051" i="12"/>
  <c r="C1051" i="12"/>
  <c r="B1051" i="12"/>
  <c r="A1051" i="12"/>
  <c r="F1050" i="12"/>
  <c r="E1050" i="12"/>
  <c r="D1050" i="12"/>
  <c r="C1050" i="12"/>
  <c r="B1050" i="12"/>
  <c r="A1050" i="12"/>
  <c r="G1049" i="12"/>
  <c r="E1049" i="12"/>
  <c r="D1049" i="12"/>
  <c r="C1049" i="12"/>
  <c r="B1049" i="12"/>
  <c r="A1049" i="12"/>
  <c r="F1048" i="12"/>
  <c r="E1048" i="12"/>
  <c r="D1048" i="12"/>
  <c r="C1048" i="12"/>
  <c r="G1048" i="12" s="1"/>
  <c r="B1048" i="12"/>
  <c r="A1048" i="12"/>
  <c r="E1047" i="12"/>
  <c r="G1047" i="12" s="1"/>
  <c r="D1047" i="12"/>
  <c r="C1047" i="12"/>
  <c r="B1047" i="12"/>
  <c r="A1047" i="12"/>
  <c r="F1046" i="12"/>
  <c r="E1046" i="12"/>
  <c r="D1046" i="12"/>
  <c r="C1046" i="12"/>
  <c r="B1046" i="12"/>
  <c r="A1046" i="12"/>
  <c r="G1045" i="12"/>
  <c r="E1045" i="12"/>
  <c r="D1045" i="12"/>
  <c r="C1045" i="12"/>
  <c r="B1045" i="12"/>
  <c r="A1045" i="12"/>
  <c r="F1044" i="12"/>
  <c r="E1044" i="12"/>
  <c r="D1044" i="12"/>
  <c r="C1044" i="12"/>
  <c r="G1044" i="12" s="1"/>
  <c r="B1044" i="12"/>
  <c r="A1044" i="12"/>
  <c r="E1043" i="12"/>
  <c r="G1043" i="12" s="1"/>
  <c r="D1043" i="12"/>
  <c r="C1043" i="12"/>
  <c r="B1043" i="12"/>
  <c r="A1043" i="12"/>
  <c r="F1042" i="12"/>
  <c r="E1042" i="12"/>
  <c r="D1042" i="12"/>
  <c r="C1042" i="12"/>
  <c r="B1042" i="12"/>
  <c r="A1042" i="12"/>
  <c r="G1041" i="12"/>
  <c r="E1041" i="12"/>
  <c r="D1041" i="12"/>
  <c r="C1041" i="12"/>
  <c r="B1041" i="12"/>
  <c r="A1041" i="12"/>
  <c r="F1040" i="12"/>
  <c r="E1040" i="12"/>
  <c r="D1040" i="12"/>
  <c r="C1040" i="12"/>
  <c r="G1040" i="12" s="1"/>
  <c r="B1040" i="12"/>
  <c r="A1040" i="12"/>
  <c r="E1039" i="12"/>
  <c r="G1039" i="12" s="1"/>
  <c r="D1039" i="12"/>
  <c r="C1039" i="12"/>
  <c r="B1039" i="12"/>
  <c r="A1039" i="12"/>
  <c r="F1038" i="12"/>
  <c r="E1038" i="12"/>
  <c r="D1038" i="12"/>
  <c r="C1038" i="12"/>
  <c r="B1038" i="12"/>
  <c r="A1038" i="12"/>
  <c r="G1037" i="12"/>
  <c r="E1037" i="12"/>
  <c r="D1037" i="12"/>
  <c r="C1037" i="12"/>
  <c r="B1037" i="12"/>
  <c r="A1037" i="12"/>
  <c r="F1036" i="12"/>
  <c r="E1036" i="12"/>
  <c r="D1036" i="12"/>
  <c r="C1036" i="12"/>
  <c r="G1036" i="12" s="1"/>
  <c r="B1036" i="12"/>
  <c r="A1036" i="12"/>
  <c r="E1035" i="12"/>
  <c r="G1035" i="12" s="1"/>
  <c r="D1035" i="12"/>
  <c r="C1035" i="12"/>
  <c r="B1035" i="12"/>
  <c r="A1035" i="12"/>
  <c r="F1034" i="12"/>
  <c r="E1034" i="12"/>
  <c r="D1034" i="12"/>
  <c r="C1034" i="12"/>
  <c r="B1034" i="12"/>
  <c r="A1034" i="12"/>
  <c r="G1033" i="12"/>
  <c r="E1033" i="12"/>
  <c r="D1033" i="12"/>
  <c r="C1033" i="12"/>
  <c r="B1033" i="12"/>
  <c r="A1033" i="12"/>
  <c r="F1032" i="12"/>
  <c r="E1032" i="12"/>
  <c r="D1032" i="12"/>
  <c r="C1032" i="12"/>
  <c r="G1032" i="12" s="1"/>
  <c r="B1032" i="12"/>
  <c r="A1032" i="12"/>
  <c r="E1031" i="12"/>
  <c r="G1031" i="12" s="1"/>
  <c r="D1031" i="12"/>
  <c r="C1031" i="12"/>
  <c r="B1031" i="12"/>
  <c r="A1031" i="12"/>
  <c r="F1030" i="12"/>
  <c r="E1030" i="12"/>
  <c r="D1030" i="12"/>
  <c r="C1030" i="12"/>
  <c r="B1030" i="12"/>
  <c r="A1030" i="12"/>
  <c r="G1029" i="12"/>
  <c r="E1029" i="12"/>
  <c r="D1029" i="12"/>
  <c r="C1029" i="12"/>
  <c r="B1029" i="12"/>
  <c r="A1029" i="12"/>
  <c r="F1028" i="12"/>
  <c r="E1028" i="12"/>
  <c r="D1028" i="12"/>
  <c r="C1028" i="12"/>
  <c r="G1028" i="12" s="1"/>
  <c r="B1028" i="12"/>
  <c r="A1028" i="12"/>
  <c r="E1027" i="12"/>
  <c r="G1027" i="12" s="1"/>
  <c r="D1027" i="12"/>
  <c r="C1027" i="12"/>
  <c r="B1027" i="12"/>
  <c r="A1027" i="12"/>
  <c r="F1026" i="12"/>
  <c r="E1026" i="12"/>
  <c r="D1026" i="12"/>
  <c r="C1026" i="12"/>
  <c r="B1026" i="12"/>
  <c r="A1026" i="12"/>
  <c r="G1025" i="12"/>
  <c r="E1025" i="12"/>
  <c r="D1025" i="12"/>
  <c r="C1025" i="12"/>
  <c r="B1025" i="12"/>
  <c r="A1025" i="12"/>
  <c r="F1024" i="12"/>
  <c r="E1024" i="12"/>
  <c r="D1024" i="12"/>
  <c r="C1024" i="12"/>
  <c r="G1024" i="12" s="1"/>
  <c r="B1024" i="12"/>
  <c r="A1024" i="12"/>
  <c r="E1023" i="12"/>
  <c r="G1023" i="12" s="1"/>
  <c r="D1023" i="12"/>
  <c r="C1023" i="12"/>
  <c r="B1023" i="12"/>
  <c r="A1023" i="12"/>
  <c r="F1022" i="12"/>
  <c r="E1022" i="12"/>
  <c r="D1022" i="12"/>
  <c r="C1022" i="12"/>
  <c r="B1022" i="12"/>
  <c r="A1022" i="12"/>
  <c r="G1021" i="12"/>
  <c r="E1021" i="12"/>
  <c r="D1021" i="12"/>
  <c r="C1021" i="12"/>
  <c r="B1021" i="12"/>
  <c r="A1021" i="12"/>
  <c r="F1020" i="12"/>
  <c r="E1020" i="12"/>
  <c r="D1020" i="12"/>
  <c r="C1020" i="12"/>
  <c r="G1020" i="12" s="1"/>
  <c r="B1020" i="12"/>
  <c r="A1020" i="12"/>
  <c r="E1019" i="12"/>
  <c r="G1019" i="12" s="1"/>
  <c r="D1019" i="12"/>
  <c r="C1019" i="12"/>
  <c r="B1019" i="12"/>
  <c r="A1019" i="12"/>
  <c r="F1018" i="12"/>
  <c r="E1018" i="12"/>
  <c r="D1018" i="12"/>
  <c r="C1018" i="12"/>
  <c r="B1018" i="12"/>
  <c r="A1018" i="12"/>
  <c r="G1017" i="12"/>
  <c r="E1017" i="12"/>
  <c r="D1017" i="12"/>
  <c r="C1017" i="12"/>
  <c r="B1017" i="12"/>
  <c r="A1017" i="12"/>
  <c r="F1016" i="12"/>
  <c r="E1016" i="12"/>
  <c r="D1016" i="12"/>
  <c r="C1016" i="12"/>
  <c r="G1016" i="12" s="1"/>
  <c r="B1016" i="12"/>
  <c r="A1016" i="12"/>
  <c r="G1015" i="12"/>
  <c r="E1015" i="12"/>
  <c r="D1015" i="12"/>
  <c r="C1015" i="12"/>
  <c r="B1015" i="12"/>
  <c r="A1015" i="12"/>
  <c r="G1014" i="12"/>
  <c r="F1014" i="12"/>
  <c r="E1014" i="12"/>
  <c r="D1014" i="12"/>
  <c r="C1014" i="12"/>
  <c r="B1014" i="12"/>
  <c r="A1014" i="12"/>
  <c r="E1013" i="12"/>
  <c r="D1013" i="12"/>
  <c r="C1013" i="12"/>
  <c r="G1013" i="12" s="1"/>
  <c r="B1013" i="12"/>
  <c r="A1013" i="12"/>
  <c r="G1012" i="12"/>
  <c r="F1012" i="12"/>
  <c r="E1012" i="12"/>
  <c r="D1012" i="12"/>
  <c r="C1012" i="12"/>
  <c r="B1012" i="12"/>
  <c r="A1012" i="12"/>
  <c r="E1011" i="12"/>
  <c r="D1011" i="12"/>
  <c r="C1011" i="12"/>
  <c r="G1011" i="12" s="1"/>
  <c r="B1011" i="12"/>
  <c r="F1011" i="12" s="1"/>
  <c r="A1011" i="12"/>
  <c r="E1010" i="12"/>
  <c r="F1010" i="12" s="1"/>
  <c r="D1010" i="12"/>
  <c r="C1010" i="12"/>
  <c r="B1010" i="12"/>
  <c r="A1010" i="12"/>
  <c r="G1009" i="12"/>
  <c r="E1009" i="12"/>
  <c r="D1009" i="12"/>
  <c r="C1009" i="12"/>
  <c r="B1009" i="12"/>
  <c r="A1009" i="12"/>
  <c r="F1008" i="12"/>
  <c r="E1008" i="12"/>
  <c r="D1008" i="12"/>
  <c r="C1008" i="12"/>
  <c r="G1008" i="12" s="1"/>
  <c r="B1008" i="12"/>
  <c r="A1008" i="12"/>
  <c r="G1007" i="12"/>
  <c r="E1007" i="12"/>
  <c r="D1007" i="12"/>
  <c r="C1007" i="12"/>
  <c r="B1007" i="12"/>
  <c r="A1007" i="12"/>
  <c r="G1006" i="12"/>
  <c r="F1006" i="12"/>
  <c r="E1006" i="12"/>
  <c r="D1006" i="12"/>
  <c r="C1006" i="12"/>
  <c r="B1006" i="12"/>
  <c r="A1006" i="12"/>
  <c r="E1005" i="12"/>
  <c r="D1005" i="12"/>
  <c r="C1005" i="12"/>
  <c r="G1005" i="12" s="1"/>
  <c r="B1005" i="12"/>
  <c r="A1005" i="12"/>
  <c r="G1004" i="12"/>
  <c r="E1004" i="12"/>
  <c r="F1004" i="12" s="1"/>
  <c r="D1004" i="12"/>
  <c r="C1004" i="12"/>
  <c r="B1004" i="12"/>
  <c r="A1004" i="12"/>
  <c r="E1003" i="12"/>
  <c r="D1003" i="12"/>
  <c r="C1003" i="12"/>
  <c r="G1003" i="12" s="1"/>
  <c r="B1003" i="12"/>
  <c r="F1003" i="12" s="1"/>
  <c r="A1003" i="12"/>
  <c r="E1002" i="12"/>
  <c r="F1002" i="12" s="1"/>
  <c r="D1002" i="12"/>
  <c r="C1002" i="12"/>
  <c r="B1002" i="12"/>
  <c r="A1002" i="12"/>
  <c r="G1001" i="12"/>
  <c r="E1001" i="12"/>
  <c r="D1001" i="12"/>
  <c r="C1001" i="12"/>
  <c r="B1001" i="12"/>
  <c r="A1001" i="12"/>
  <c r="F1000" i="12"/>
  <c r="E1000" i="12"/>
  <c r="D1000" i="12"/>
  <c r="C1000" i="12"/>
  <c r="G1000" i="12" s="1"/>
  <c r="B1000" i="12"/>
  <c r="A1000" i="12"/>
  <c r="G999" i="12"/>
  <c r="E999" i="12"/>
  <c r="D999" i="12"/>
  <c r="C999" i="12"/>
  <c r="B999" i="12"/>
  <c r="A999" i="12"/>
  <c r="G998" i="12"/>
  <c r="F998" i="12"/>
  <c r="E998" i="12"/>
  <c r="D998" i="12"/>
  <c r="C998" i="12"/>
  <c r="B998" i="12"/>
  <c r="A998" i="12"/>
  <c r="E997" i="12"/>
  <c r="D997" i="12"/>
  <c r="C997" i="12"/>
  <c r="G997" i="12" s="1"/>
  <c r="B997" i="12"/>
  <c r="A997" i="12"/>
  <c r="G996" i="12"/>
  <c r="E996" i="12"/>
  <c r="F996" i="12" s="1"/>
  <c r="D996" i="12"/>
  <c r="C996" i="12"/>
  <c r="B996" i="12"/>
  <c r="A996" i="12"/>
  <c r="E995" i="12"/>
  <c r="D995" i="12"/>
  <c r="C995" i="12"/>
  <c r="G995" i="12" s="1"/>
  <c r="B995" i="12"/>
  <c r="F995" i="12" s="1"/>
  <c r="A995" i="12"/>
  <c r="E994" i="12"/>
  <c r="F994" i="12" s="1"/>
  <c r="D994" i="12"/>
  <c r="C994" i="12"/>
  <c r="B994" i="12"/>
  <c r="A994" i="12"/>
  <c r="G993" i="12"/>
  <c r="E993" i="12"/>
  <c r="D993" i="12"/>
  <c r="C993" i="12"/>
  <c r="B993" i="12"/>
  <c r="A993" i="12"/>
  <c r="E992" i="12"/>
  <c r="D992" i="12"/>
  <c r="C992" i="12"/>
  <c r="G992" i="12" s="1"/>
  <c r="B992" i="12"/>
  <c r="F992" i="12" s="1"/>
  <c r="A992" i="12"/>
  <c r="G991" i="12"/>
  <c r="E991" i="12"/>
  <c r="F991" i="12" s="1"/>
  <c r="D991" i="12"/>
  <c r="C991" i="12"/>
  <c r="B991" i="12"/>
  <c r="A991" i="12"/>
  <c r="E990" i="12"/>
  <c r="D990" i="12"/>
  <c r="C990" i="12"/>
  <c r="G990" i="12" s="1"/>
  <c r="B990" i="12"/>
  <c r="F990" i="12" s="1"/>
  <c r="A990" i="12"/>
  <c r="G989" i="12"/>
  <c r="E989" i="12"/>
  <c r="F989" i="12" s="1"/>
  <c r="D989" i="12"/>
  <c r="C989" i="12"/>
  <c r="B989" i="12"/>
  <c r="A989" i="12"/>
  <c r="E988" i="12"/>
  <c r="D988" i="12"/>
  <c r="C988" i="12"/>
  <c r="G988" i="12" s="1"/>
  <c r="B988" i="12"/>
  <c r="F988" i="12" s="1"/>
  <c r="A988" i="12"/>
  <c r="G987" i="12"/>
  <c r="E987" i="12"/>
  <c r="F987" i="12" s="1"/>
  <c r="D987" i="12"/>
  <c r="C987" i="12"/>
  <c r="B987" i="12"/>
  <c r="A987" i="12"/>
  <c r="E986" i="12"/>
  <c r="D986" i="12"/>
  <c r="C986" i="12"/>
  <c r="G986" i="12" s="1"/>
  <c r="B986" i="12"/>
  <c r="F986" i="12" s="1"/>
  <c r="A986" i="12"/>
  <c r="G985" i="12"/>
  <c r="E985" i="12"/>
  <c r="F985" i="12" s="1"/>
  <c r="D985" i="12"/>
  <c r="C985" i="12"/>
  <c r="B985" i="12"/>
  <c r="A985" i="12"/>
  <c r="E984" i="12"/>
  <c r="D984" i="12"/>
  <c r="C984" i="12"/>
  <c r="G984" i="12" s="1"/>
  <c r="B984" i="12"/>
  <c r="F984" i="12" s="1"/>
  <c r="A984" i="12"/>
  <c r="G983" i="12"/>
  <c r="E983" i="12"/>
  <c r="F983" i="12" s="1"/>
  <c r="D983" i="12"/>
  <c r="C983" i="12"/>
  <c r="B983" i="12"/>
  <c r="A983" i="12"/>
  <c r="E982" i="12"/>
  <c r="D982" i="12"/>
  <c r="C982" i="12"/>
  <c r="G982" i="12" s="1"/>
  <c r="B982" i="12"/>
  <c r="F982" i="12" s="1"/>
  <c r="A982" i="12"/>
  <c r="G981" i="12"/>
  <c r="E981" i="12"/>
  <c r="F981" i="12" s="1"/>
  <c r="D981" i="12"/>
  <c r="C981" i="12"/>
  <c r="B981" i="12"/>
  <c r="A981" i="12"/>
  <c r="E980" i="12"/>
  <c r="D980" i="12"/>
  <c r="C980" i="12"/>
  <c r="G980" i="12" s="1"/>
  <c r="B980" i="12"/>
  <c r="F980" i="12" s="1"/>
  <c r="A980" i="12"/>
  <c r="G979" i="12"/>
  <c r="E979" i="12"/>
  <c r="F979" i="12" s="1"/>
  <c r="D979" i="12"/>
  <c r="C979" i="12"/>
  <c r="B979" i="12"/>
  <c r="A979" i="12"/>
  <c r="E978" i="12"/>
  <c r="D978" i="12"/>
  <c r="C978" i="12"/>
  <c r="G978" i="12" s="1"/>
  <c r="B978" i="12"/>
  <c r="F978" i="12" s="1"/>
  <c r="A978" i="12"/>
  <c r="G977" i="12"/>
  <c r="E977" i="12"/>
  <c r="F977" i="12" s="1"/>
  <c r="D977" i="12"/>
  <c r="C977" i="12"/>
  <c r="B977" i="12"/>
  <c r="A977" i="12"/>
  <c r="E976" i="12"/>
  <c r="D976" i="12"/>
  <c r="C976" i="12"/>
  <c r="G976" i="12" s="1"/>
  <c r="B976" i="12"/>
  <c r="F976" i="12" s="1"/>
  <c r="A976" i="12"/>
  <c r="G975" i="12"/>
  <c r="E975" i="12"/>
  <c r="F975" i="12" s="1"/>
  <c r="D975" i="12"/>
  <c r="C975" i="12"/>
  <c r="B975" i="12"/>
  <c r="A975" i="12"/>
  <c r="E974" i="12"/>
  <c r="D974" i="12"/>
  <c r="C974" i="12"/>
  <c r="G974" i="12" s="1"/>
  <c r="B974" i="12"/>
  <c r="F974" i="12" s="1"/>
  <c r="A974" i="12"/>
  <c r="G973" i="12"/>
  <c r="E973" i="12"/>
  <c r="F973" i="12" s="1"/>
  <c r="D973" i="12"/>
  <c r="C973" i="12"/>
  <c r="B973" i="12"/>
  <c r="A973" i="12"/>
  <c r="E972" i="12"/>
  <c r="D972" i="12"/>
  <c r="C972" i="12"/>
  <c r="G972" i="12" s="1"/>
  <c r="B972" i="12"/>
  <c r="F972" i="12" s="1"/>
  <c r="A972" i="12"/>
  <c r="G971" i="12"/>
  <c r="E971" i="12"/>
  <c r="F971" i="12" s="1"/>
  <c r="D971" i="12"/>
  <c r="C971" i="12"/>
  <c r="B971" i="12"/>
  <c r="A971" i="12"/>
  <c r="E970" i="12"/>
  <c r="D970" i="12"/>
  <c r="C970" i="12"/>
  <c r="G970" i="12" s="1"/>
  <c r="B970" i="12"/>
  <c r="F970" i="12" s="1"/>
  <c r="A970" i="12"/>
  <c r="G969" i="12"/>
  <c r="E969" i="12"/>
  <c r="F969" i="12" s="1"/>
  <c r="D969" i="12"/>
  <c r="C969" i="12"/>
  <c r="B969" i="12"/>
  <c r="A969" i="12"/>
  <c r="E968" i="12"/>
  <c r="D968" i="12"/>
  <c r="C968" i="12"/>
  <c r="G968" i="12" s="1"/>
  <c r="B968" i="12"/>
  <c r="F968" i="12" s="1"/>
  <c r="A968" i="12"/>
  <c r="G967" i="12"/>
  <c r="E967" i="12"/>
  <c r="F967" i="12" s="1"/>
  <c r="D967" i="12"/>
  <c r="C967" i="12"/>
  <c r="B967" i="12"/>
  <c r="A967" i="12"/>
  <c r="E966" i="12"/>
  <c r="D966" i="12"/>
  <c r="C966" i="12"/>
  <c r="G966" i="12" s="1"/>
  <c r="B966" i="12"/>
  <c r="F966" i="12" s="1"/>
  <c r="A966" i="12"/>
  <c r="G965" i="12"/>
  <c r="E965" i="12"/>
  <c r="F965" i="12" s="1"/>
  <c r="D965" i="12"/>
  <c r="C965" i="12"/>
  <c r="B965" i="12"/>
  <c r="A965" i="12"/>
  <c r="E964" i="12"/>
  <c r="D964" i="12"/>
  <c r="C964" i="12"/>
  <c r="G964" i="12" s="1"/>
  <c r="B964" i="12"/>
  <c r="F964" i="12" s="1"/>
  <c r="A964" i="12"/>
  <c r="G963" i="12"/>
  <c r="E963" i="12"/>
  <c r="F963" i="12" s="1"/>
  <c r="D963" i="12"/>
  <c r="C963" i="12"/>
  <c r="B963" i="12"/>
  <c r="A963" i="12"/>
  <c r="E962" i="12"/>
  <c r="D962" i="12"/>
  <c r="C962" i="12"/>
  <c r="G962" i="12" s="1"/>
  <c r="B962" i="12"/>
  <c r="F962" i="12" s="1"/>
  <c r="A962" i="12"/>
  <c r="E961" i="12"/>
  <c r="F961" i="12" s="1"/>
  <c r="D961" i="12"/>
  <c r="C961" i="12"/>
  <c r="B961" i="12"/>
  <c r="A961" i="12"/>
  <c r="E960" i="12"/>
  <c r="D960" i="12"/>
  <c r="C960" i="12"/>
  <c r="G960" i="12" s="1"/>
  <c r="B960" i="12"/>
  <c r="F960" i="12" s="1"/>
  <c r="A960" i="12"/>
  <c r="G959" i="12"/>
  <c r="E959" i="12"/>
  <c r="F959" i="12" s="1"/>
  <c r="D959" i="12"/>
  <c r="C959" i="12"/>
  <c r="B959" i="12"/>
  <c r="A959" i="12"/>
  <c r="E958" i="12"/>
  <c r="D958" i="12"/>
  <c r="C958" i="12"/>
  <c r="G958" i="12" s="1"/>
  <c r="B958" i="12"/>
  <c r="F958" i="12" s="1"/>
  <c r="A958" i="12"/>
  <c r="G957" i="12"/>
  <c r="E957" i="12"/>
  <c r="F957" i="12" s="1"/>
  <c r="D957" i="12"/>
  <c r="C957" i="12"/>
  <c r="B957" i="12"/>
  <c r="A957" i="12"/>
  <c r="E956" i="12"/>
  <c r="D956" i="12"/>
  <c r="C956" i="12"/>
  <c r="G956" i="12" s="1"/>
  <c r="B956" i="12"/>
  <c r="F956" i="12" s="1"/>
  <c r="A956" i="12"/>
  <c r="E955" i="12"/>
  <c r="D955" i="12"/>
  <c r="C955" i="12"/>
  <c r="B955" i="12"/>
  <c r="A955" i="12"/>
  <c r="E954" i="12"/>
  <c r="D954" i="12"/>
  <c r="C954" i="12"/>
  <c r="G954" i="12" s="1"/>
  <c r="B954" i="12"/>
  <c r="F954" i="12" s="1"/>
  <c r="A954" i="12"/>
  <c r="G953" i="12"/>
  <c r="E953" i="12"/>
  <c r="F953" i="12" s="1"/>
  <c r="D953" i="12"/>
  <c r="C953" i="12"/>
  <c r="B953" i="12"/>
  <c r="A953" i="12"/>
  <c r="E952" i="12"/>
  <c r="D952" i="12"/>
  <c r="C952" i="12"/>
  <c r="G952" i="12" s="1"/>
  <c r="B952" i="12"/>
  <c r="F952" i="12" s="1"/>
  <c r="A952" i="12"/>
  <c r="G951" i="12"/>
  <c r="E951" i="12"/>
  <c r="F951" i="12" s="1"/>
  <c r="D951" i="12"/>
  <c r="C951" i="12"/>
  <c r="B951" i="12"/>
  <c r="A951" i="12"/>
  <c r="E950" i="12"/>
  <c r="D950" i="12"/>
  <c r="C950" i="12"/>
  <c r="G950" i="12" s="1"/>
  <c r="B950" i="12"/>
  <c r="F950" i="12" s="1"/>
  <c r="A950" i="12"/>
  <c r="G949" i="12"/>
  <c r="F949" i="12"/>
  <c r="E949" i="12"/>
  <c r="D949" i="12"/>
  <c r="C949" i="12"/>
  <c r="B949" i="12"/>
  <c r="A949" i="12"/>
  <c r="E948" i="12"/>
  <c r="D948" i="12"/>
  <c r="C948" i="12"/>
  <c r="G948" i="12" s="1"/>
  <c r="B948" i="12"/>
  <c r="F948" i="12" s="1"/>
  <c r="A948" i="12"/>
  <c r="G947" i="12"/>
  <c r="E947" i="12"/>
  <c r="F947" i="12" s="1"/>
  <c r="D947" i="12"/>
  <c r="C947" i="12"/>
  <c r="B947" i="12"/>
  <c r="A947" i="12"/>
  <c r="E946" i="12"/>
  <c r="D946" i="12"/>
  <c r="C946" i="12"/>
  <c r="G946" i="12" s="1"/>
  <c r="B946" i="12"/>
  <c r="F946" i="12" s="1"/>
  <c r="A946" i="12"/>
  <c r="E945" i="12"/>
  <c r="D945" i="12"/>
  <c r="C945" i="12"/>
  <c r="B945" i="12"/>
  <c r="A945" i="12"/>
  <c r="E944" i="12"/>
  <c r="D944" i="12"/>
  <c r="C944" i="12"/>
  <c r="G944" i="12" s="1"/>
  <c r="B944" i="12"/>
  <c r="F944" i="12" s="1"/>
  <c r="A944" i="12"/>
  <c r="G943" i="12"/>
  <c r="E943" i="12"/>
  <c r="F943" i="12" s="1"/>
  <c r="D943" i="12"/>
  <c r="C943" i="12"/>
  <c r="B943" i="12"/>
  <c r="A943" i="12"/>
  <c r="E942" i="12"/>
  <c r="D942" i="12"/>
  <c r="C942" i="12"/>
  <c r="G942" i="12" s="1"/>
  <c r="B942" i="12"/>
  <c r="F942" i="12" s="1"/>
  <c r="A942" i="12"/>
  <c r="E941" i="12"/>
  <c r="G941" i="12" s="1"/>
  <c r="D941" i="12"/>
  <c r="C941" i="12"/>
  <c r="B941" i="12"/>
  <c r="A941" i="12"/>
  <c r="E940" i="12"/>
  <c r="D940" i="12"/>
  <c r="C940" i="12"/>
  <c r="G940" i="12" s="1"/>
  <c r="B940" i="12"/>
  <c r="F940" i="12" s="1"/>
  <c r="A940" i="12"/>
  <c r="E939" i="12"/>
  <c r="D939" i="12"/>
  <c r="C939" i="12"/>
  <c r="B939" i="12"/>
  <c r="A939" i="12"/>
  <c r="E938" i="12"/>
  <c r="D938" i="12"/>
  <c r="C938" i="12"/>
  <c r="G938" i="12" s="1"/>
  <c r="B938" i="12"/>
  <c r="F938" i="12" s="1"/>
  <c r="A938" i="12"/>
  <c r="F937" i="12"/>
  <c r="E937" i="12"/>
  <c r="G937" i="12" s="1"/>
  <c r="D937" i="12"/>
  <c r="C937" i="12"/>
  <c r="B937" i="12"/>
  <c r="A937" i="12"/>
  <c r="E936" i="12"/>
  <c r="D936" i="12"/>
  <c r="C936" i="12"/>
  <c r="G936" i="12" s="1"/>
  <c r="B936" i="12"/>
  <c r="F936" i="12" s="1"/>
  <c r="A936" i="12"/>
  <c r="G935" i="12"/>
  <c r="F935" i="12"/>
  <c r="E935" i="12"/>
  <c r="D935" i="12"/>
  <c r="C935" i="12"/>
  <c r="B935" i="12"/>
  <c r="A935" i="12"/>
  <c r="E934" i="12"/>
  <c r="D934" i="12"/>
  <c r="C934" i="12"/>
  <c r="G934" i="12" s="1"/>
  <c r="B934" i="12"/>
  <c r="F934" i="12" s="1"/>
  <c r="A934" i="12"/>
  <c r="G933" i="12"/>
  <c r="F933" i="12"/>
  <c r="E933" i="12"/>
  <c r="D933" i="12"/>
  <c r="C933" i="12"/>
  <c r="B933" i="12"/>
  <c r="A933" i="12"/>
  <c r="E932" i="12"/>
  <c r="D932" i="12"/>
  <c r="C932" i="12"/>
  <c r="G932" i="12" s="1"/>
  <c r="B932" i="12"/>
  <c r="F932" i="12" s="1"/>
  <c r="A932" i="12"/>
  <c r="G931" i="12"/>
  <c r="E931" i="12"/>
  <c r="F931" i="12" s="1"/>
  <c r="D931" i="12"/>
  <c r="C931" i="12"/>
  <c r="B931" i="12"/>
  <c r="A931" i="12"/>
  <c r="E930" i="12"/>
  <c r="D930" i="12"/>
  <c r="C930" i="12"/>
  <c r="G930" i="12" s="1"/>
  <c r="B930" i="12"/>
  <c r="F930" i="12" s="1"/>
  <c r="A930" i="12"/>
  <c r="E929" i="12"/>
  <c r="D929" i="12"/>
  <c r="C929" i="12"/>
  <c r="B929" i="12"/>
  <c r="A929" i="12"/>
  <c r="E928" i="12"/>
  <c r="D928" i="12"/>
  <c r="C928" i="12"/>
  <c r="G928" i="12" s="1"/>
  <c r="B928" i="12"/>
  <c r="F928" i="12" s="1"/>
  <c r="A928" i="12"/>
  <c r="G927" i="12"/>
  <c r="E927" i="12"/>
  <c r="F927" i="12" s="1"/>
  <c r="D927" i="12"/>
  <c r="C927" i="12"/>
  <c r="B927" i="12"/>
  <c r="A927" i="12"/>
  <c r="E926" i="12"/>
  <c r="D926" i="12"/>
  <c r="C926" i="12"/>
  <c r="G926" i="12" s="1"/>
  <c r="B926" i="12"/>
  <c r="F926" i="12" s="1"/>
  <c r="A926" i="12"/>
  <c r="E925" i="12"/>
  <c r="G925" i="12" s="1"/>
  <c r="D925" i="12"/>
  <c r="C925" i="12"/>
  <c r="B925" i="12"/>
  <c r="A925" i="12"/>
  <c r="E924" i="12"/>
  <c r="D924" i="12"/>
  <c r="C924" i="12"/>
  <c r="G924" i="12" s="1"/>
  <c r="B924" i="12"/>
  <c r="F924" i="12" s="1"/>
  <c r="A924" i="12"/>
  <c r="E923" i="12"/>
  <c r="G923" i="12" s="1"/>
  <c r="D923" i="12"/>
  <c r="C923" i="12"/>
  <c r="B923" i="12"/>
  <c r="A923" i="12"/>
  <c r="E922" i="12"/>
  <c r="D922" i="12"/>
  <c r="C922" i="12"/>
  <c r="G922" i="12" s="1"/>
  <c r="B922" i="12"/>
  <c r="F922" i="12" s="1"/>
  <c r="A922" i="12"/>
  <c r="F921" i="12"/>
  <c r="E921" i="12"/>
  <c r="D921" i="12"/>
  <c r="C921" i="12"/>
  <c r="G921" i="12" s="1"/>
  <c r="B921" i="12"/>
  <c r="A921" i="12"/>
  <c r="E920" i="12"/>
  <c r="D920" i="12"/>
  <c r="C920" i="12"/>
  <c r="G920" i="12" s="1"/>
  <c r="B920" i="12"/>
  <c r="F920" i="12" s="1"/>
  <c r="A920" i="12"/>
  <c r="E919" i="12"/>
  <c r="F919" i="12" s="1"/>
  <c r="D919" i="12"/>
  <c r="C919" i="12"/>
  <c r="B919" i="12"/>
  <c r="A919" i="12"/>
  <c r="G918" i="12"/>
  <c r="E918" i="12"/>
  <c r="D918" i="12"/>
  <c r="C918" i="12"/>
  <c r="B918" i="12"/>
  <c r="F918" i="12" s="1"/>
  <c r="A918" i="12"/>
  <c r="E917" i="12"/>
  <c r="F917" i="12" s="1"/>
  <c r="D917" i="12"/>
  <c r="C917" i="12"/>
  <c r="G917" i="12" s="1"/>
  <c r="B917" i="12"/>
  <c r="A917" i="12"/>
  <c r="G916" i="12"/>
  <c r="E916" i="12"/>
  <c r="D916" i="12"/>
  <c r="C916" i="12"/>
  <c r="B916" i="12"/>
  <c r="F916" i="12" s="1"/>
  <c r="A916" i="12"/>
  <c r="F915" i="12"/>
  <c r="E915" i="12"/>
  <c r="D915" i="12"/>
  <c r="C915" i="12"/>
  <c r="G915" i="12" s="1"/>
  <c r="B915" i="12"/>
  <c r="A915" i="12"/>
  <c r="G914" i="12"/>
  <c r="E914" i="12"/>
  <c r="D914" i="12"/>
  <c r="C914" i="12"/>
  <c r="B914" i="12"/>
  <c r="F914" i="12" s="1"/>
  <c r="A914" i="12"/>
  <c r="G913" i="12"/>
  <c r="E913" i="12"/>
  <c r="D913" i="12"/>
  <c r="C913" i="12"/>
  <c r="B913" i="12"/>
  <c r="F913" i="12" s="1"/>
  <c r="A913" i="12"/>
  <c r="F912" i="12"/>
  <c r="E912" i="12"/>
  <c r="D912" i="12"/>
  <c r="C912" i="12"/>
  <c r="G912" i="12" s="1"/>
  <c r="B912" i="12"/>
  <c r="A912" i="12"/>
  <c r="G911" i="12"/>
  <c r="E911" i="12"/>
  <c r="D911" i="12"/>
  <c r="C911" i="12"/>
  <c r="B911" i="12"/>
  <c r="F911" i="12" s="1"/>
  <c r="A911" i="12"/>
  <c r="F910" i="12"/>
  <c r="E910" i="12"/>
  <c r="D910" i="12"/>
  <c r="C910" i="12"/>
  <c r="G910" i="12" s="1"/>
  <c r="B910" i="12"/>
  <c r="A910" i="12"/>
  <c r="G909" i="12"/>
  <c r="E909" i="12"/>
  <c r="D909" i="12"/>
  <c r="C909" i="12"/>
  <c r="B909" i="12"/>
  <c r="F909" i="12" s="1"/>
  <c r="A909" i="12"/>
  <c r="F908" i="12"/>
  <c r="E908" i="12"/>
  <c r="D908" i="12"/>
  <c r="C908" i="12"/>
  <c r="G908" i="12" s="1"/>
  <c r="B908" i="12"/>
  <c r="A908" i="12"/>
  <c r="G907" i="12"/>
  <c r="E907" i="12"/>
  <c r="D907" i="12"/>
  <c r="C907" i="12"/>
  <c r="B907" i="12"/>
  <c r="F907" i="12" s="1"/>
  <c r="A907" i="12"/>
  <c r="F906" i="12"/>
  <c r="E906" i="12"/>
  <c r="D906" i="12"/>
  <c r="C906" i="12"/>
  <c r="G906" i="12" s="1"/>
  <c r="B906" i="12"/>
  <c r="A906" i="12"/>
  <c r="G905" i="12"/>
  <c r="E905" i="12"/>
  <c r="D905" i="12"/>
  <c r="C905" i="12"/>
  <c r="B905" i="12"/>
  <c r="F905" i="12" s="1"/>
  <c r="A905" i="12"/>
  <c r="F904" i="12"/>
  <c r="E904" i="12"/>
  <c r="D904" i="12"/>
  <c r="C904" i="12"/>
  <c r="G904" i="12" s="1"/>
  <c r="B904" i="12"/>
  <c r="A904" i="12"/>
  <c r="G903" i="12"/>
  <c r="E903" i="12"/>
  <c r="D903" i="12"/>
  <c r="C903" i="12"/>
  <c r="B903" i="12"/>
  <c r="F903" i="12" s="1"/>
  <c r="A903" i="12"/>
  <c r="F902" i="12"/>
  <c r="E902" i="12"/>
  <c r="D902" i="12"/>
  <c r="C902" i="12"/>
  <c r="G902" i="12" s="1"/>
  <c r="B902" i="12"/>
  <c r="A902" i="12"/>
  <c r="G901" i="12"/>
  <c r="E901" i="12"/>
  <c r="D901" i="12"/>
  <c r="C901" i="12"/>
  <c r="B901" i="12"/>
  <c r="F901" i="12" s="1"/>
  <c r="A901" i="12"/>
  <c r="F900" i="12"/>
  <c r="E900" i="12"/>
  <c r="D900" i="12"/>
  <c r="C900" i="12"/>
  <c r="G900" i="12" s="1"/>
  <c r="B900" i="12"/>
  <c r="A900" i="12"/>
  <c r="G899" i="12"/>
  <c r="E899" i="12"/>
  <c r="D899" i="12"/>
  <c r="C899" i="12"/>
  <c r="B899" i="12"/>
  <c r="F899" i="12" s="1"/>
  <c r="A899" i="12"/>
  <c r="F898" i="12"/>
  <c r="E898" i="12"/>
  <c r="D898" i="12"/>
  <c r="C898" i="12"/>
  <c r="G898" i="12" s="1"/>
  <c r="B898" i="12"/>
  <c r="A898" i="12"/>
  <c r="G897" i="12"/>
  <c r="E897" i="12"/>
  <c r="D897" i="12"/>
  <c r="C897" i="12"/>
  <c r="B897" i="12"/>
  <c r="F897" i="12" s="1"/>
  <c r="A897" i="12"/>
  <c r="F896" i="12"/>
  <c r="E896" i="12"/>
  <c r="D896" i="12"/>
  <c r="C896" i="12"/>
  <c r="G896" i="12" s="1"/>
  <c r="B896" i="12"/>
  <c r="A896" i="12"/>
  <c r="G895" i="12"/>
  <c r="E895" i="12"/>
  <c r="D895" i="12"/>
  <c r="C895" i="12"/>
  <c r="B895" i="12"/>
  <c r="F895" i="12" s="1"/>
  <c r="A895" i="12"/>
  <c r="F894" i="12"/>
  <c r="E894" i="12"/>
  <c r="D894" i="12"/>
  <c r="C894" i="12"/>
  <c r="G894" i="12" s="1"/>
  <c r="B894" i="12"/>
  <c r="A894" i="12"/>
  <c r="G893" i="12"/>
  <c r="E893" i="12"/>
  <c r="D893" i="12"/>
  <c r="C893" i="12"/>
  <c r="B893" i="12"/>
  <c r="F893" i="12" s="1"/>
  <c r="A893" i="12"/>
  <c r="F892" i="12"/>
  <c r="E892" i="12"/>
  <c r="D892" i="12"/>
  <c r="C892" i="12"/>
  <c r="G892" i="12" s="1"/>
  <c r="B892" i="12"/>
  <c r="A892" i="12"/>
  <c r="G891" i="12"/>
  <c r="E891" i="12"/>
  <c r="D891" i="12"/>
  <c r="C891" i="12"/>
  <c r="B891" i="12"/>
  <c r="F891" i="12" s="1"/>
  <c r="A891" i="12"/>
  <c r="F890" i="12"/>
  <c r="E890" i="12"/>
  <c r="D890" i="12"/>
  <c r="C890" i="12"/>
  <c r="G890" i="12" s="1"/>
  <c r="B890" i="12"/>
  <c r="A890" i="12"/>
  <c r="G889" i="12"/>
  <c r="E889" i="12"/>
  <c r="D889" i="12"/>
  <c r="C889" i="12"/>
  <c r="B889" i="12"/>
  <c r="F889" i="12" s="1"/>
  <c r="A889" i="12"/>
  <c r="F888" i="12"/>
  <c r="E888" i="12"/>
  <c r="D888" i="12"/>
  <c r="C888" i="12"/>
  <c r="G888" i="12" s="1"/>
  <c r="B888" i="12"/>
  <c r="A888" i="12"/>
  <c r="G887" i="12"/>
  <c r="E887" i="12"/>
  <c r="D887" i="12"/>
  <c r="C887" i="12"/>
  <c r="B887" i="12"/>
  <c r="F887" i="12" s="1"/>
  <c r="A887" i="12"/>
  <c r="F886" i="12"/>
  <c r="E886" i="12"/>
  <c r="D886" i="12"/>
  <c r="C886" i="12"/>
  <c r="G886" i="12" s="1"/>
  <c r="B886" i="12"/>
  <c r="A886" i="12"/>
  <c r="G885" i="12"/>
  <c r="E885" i="12"/>
  <c r="D885" i="12"/>
  <c r="C885" i="12"/>
  <c r="B885" i="12"/>
  <c r="F885" i="12" s="1"/>
  <c r="A885" i="12"/>
  <c r="F884" i="12"/>
  <c r="E884" i="12"/>
  <c r="D884" i="12"/>
  <c r="C884" i="12"/>
  <c r="G884" i="12" s="1"/>
  <c r="B884" i="12"/>
  <c r="A884" i="12"/>
  <c r="G883" i="12"/>
  <c r="E883" i="12"/>
  <c r="D883" i="12"/>
  <c r="C883" i="12"/>
  <c r="B883" i="12"/>
  <c r="F883" i="12" s="1"/>
  <c r="A883" i="12"/>
  <c r="F882" i="12"/>
  <c r="E882" i="12"/>
  <c r="D882" i="12"/>
  <c r="C882" i="12"/>
  <c r="G882" i="12" s="1"/>
  <c r="B882" i="12"/>
  <c r="A882" i="12"/>
  <c r="G881" i="12"/>
  <c r="E881" i="12"/>
  <c r="D881" i="12"/>
  <c r="C881" i="12"/>
  <c r="B881" i="12"/>
  <c r="F881" i="12" s="1"/>
  <c r="A881" i="12"/>
  <c r="F880" i="12"/>
  <c r="E880" i="12"/>
  <c r="D880" i="12"/>
  <c r="C880" i="12"/>
  <c r="G880" i="12" s="1"/>
  <c r="B880" i="12"/>
  <c r="A880" i="12"/>
  <c r="G879" i="12"/>
  <c r="E879" i="12"/>
  <c r="D879" i="12"/>
  <c r="C879" i="12"/>
  <c r="B879" i="12"/>
  <c r="F879" i="12" s="1"/>
  <c r="A879" i="12"/>
  <c r="F878" i="12"/>
  <c r="E878" i="12"/>
  <c r="D878" i="12"/>
  <c r="C878" i="12"/>
  <c r="G878" i="12" s="1"/>
  <c r="B878" i="12"/>
  <c r="A878" i="12"/>
  <c r="G877" i="12"/>
  <c r="E877" i="12"/>
  <c r="D877" i="12"/>
  <c r="C877" i="12"/>
  <c r="B877" i="12"/>
  <c r="F877" i="12" s="1"/>
  <c r="A877" i="12"/>
  <c r="F876" i="12"/>
  <c r="E876" i="12"/>
  <c r="D876" i="12"/>
  <c r="C876" i="12"/>
  <c r="G876" i="12" s="1"/>
  <c r="B876" i="12"/>
  <c r="A876" i="12"/>
  <c r="G875" i="12"/>
  <c r="E875" i="12"/>
  <c r="D875" i="12"/>
  <c r="C875" i="12"/>
  <c r="B875" i="12"/>
  <c r="F875" i="12" s="1"/>
  <c r="A875" i="12"/>
  <c r="F874" i="12"/>
  <c r="E874" i="12"/>
  <c r="D874" i="12"/>
  <c r="C874" i="12"/>
  <c r="G874" i="12" s="1"/>
  <c r="B874" i="12"/>
  <c r="A874" i="12"/>
  <c r="G873" i="12"/>
  <c r="E873" i="12"/>
  <c r="D873" i="12"/>
  <c r="C873" i="12"/>
  <c r="B873" i="12"/>
  <c r="F873" i="12" s="1"/>
  <c r="A873" i="12"/>
  <c r="F872" i="12"/>
  <c r="E872" i="12"/>
  <c r="D872" i="12"/>
  <c r="C872" i="12"/>
  <c r="G872" i="12" s="1"/>
  <c r="B872" i="12"/>
  <c r="A872" i="12"/>
  <c r="G871" i="12"/>
  <c r="E871" i="12"/>
  <c r="D871" i="12"/>
  <c r="C871" i="12"/>
  <c r="B871" i="12"/>
  <c r="F871" i="12" s="1"/>
  <c r="A871" i="12"/>
  <c r="F870" i="12"/>
  <c r="E870" i="12"/>
  <c r="D870" i="12"/>
  <c r="C870" i="12"/>
  <c r="G870" i="12" s="1"/>
  <c r="B870" i="12"/>
  <c r="A870" i="12"/>
  <c r="G869" i="12"/>
  <c r="E869" i="12"/>
  <c r="D869" i="12"/>
  <c r="C869" i="12"/>
  <c r="B869" i="12"/>
  <c r="F869" i="12" s="1"/>
  <c r="A869" i="12"/>
  <c r="F868" i="12"/>
  <c r="E868" i="12"/>
  <c r="D868" i="12"/>
  <c r="C868" i="12"/>
  <c r="G868" i="12" s="1"/>
  <c r="B868" i="12"/>
  <c r="A868" i="12"/>
  <c r="G867" i="12"/>
  <c r="E867" i="12"/>
  <c r="D867" i="12"/>
  <c r="C867" i="12"/>
  <c r="B867" i="12"/>
  <c r="F867" i="12" s="1"/>
  <c r="A867" i="12"/>
  <c r="F866" i="12"/>
  <c r="E866" i="12"/>
  <c r="D866" i="12"/>
  <c r="C866" i="12"/>
  <c r="G866" i="12" s="1"/>
  <c r="B866" i="12"/>
  <c r="A866" i="12"/>
  <c r="G865" i="12"/>
  <c r="E865" i="12"/>
  <c r="D865" i="12"/>
  <c r="C865" i="12"/>
  <c r="B865" i="12"/>
  <c r="F865" i="12" s="1"/>
  <c r="A865" i="12"/>
  <c r="F864" i="12"/>
  <c r="E864" i="12"/>
  <c r="D864" i="12"/>
  <c r="C864" i="12"/>
  <c r="G864" i="12" s="1"/>
  <c r="B864" i="12"/>
  <c r="A864" i="12"/>
  <c r="G863" i="12"/>
  <c r="E863" i="12"/>
  <c r="D863" i="12"/>
  <c r="C863" i="12"/>
  <c r="B863" i="12"/>
  <c r="F863" i="12" s="1"/>
  <c r="A863" i="12"/>
  <c r="F862" i="12"/>
  <c r="E862" i="12"/>
  <c r="D862" i="12"/>
  <c r="C862" i="12"/>
  <c r="G862" i="12" s="1"/>
  <c r="B862" i="12"/>
  <c r="A862" i="12"/>
  <c r="G861" i="12"/>
  <c r="E861" i="12"/>
  <c r="D861" i="12"/>
  <c r="C861" i="12"/>
  <c r="B861" i="12"/>
  <c r="F861" i="12" s="1"/>
  <c r="A861" i="12"/>
  <c r="F860" i="12"/>
  <c r="E860" i="12"/>
  <c r="D860" i="12"/>
  <c r="C860" i="12"/>
  <c r="G860" i="12" s="1"/>
  <c r="B860" i="12"/>
  <c r="A860" i="12"/>
  <c r="G859" i="12"/>
  <c r="E859" i="12"/>
  <c r="D859" i="12"/>
  <c r="C859" i="12"/>
  <c r="B859" i="12"/>
  <c r="F859" i="12" s="1"/>
  <c r="A859" i="12"/>
  <c r="F858" i="12"/>
  <c r="E858" i="12"/>
  <c r="D858" i="12"/>
  <c r="C858" i="12"/>
  <c r="G858" i="12" s="1"/>
  <c r="B858" i="12"/>
  <c r="A858" i="12"/>
  <c r="G857" i="12"/>
  <c r="E857" i="12"/>
  <c r="D857" i="12"/>
  <c r="C857" i="12"/>
  <c r="B857" i="12"/>
  <c r="F857" i="12" s="1"/>
  <c r="A857" i="12"/>
  <c r="F856" i="12"/>
  <c r="E856" i="12"/>
  <c r="D856" i="12"/>
  <c r="C856" i="12"/>
  <c r="G856" i="12" s="1"/>
  <c r="B856" i="12"/>
  <c r="A856" i="12"/>
  <c r="G855" i="12"/>
  <c r="E855" i="12"/>
  <c r="D855" i="12"/>
  <c r="C855" i="12"/>
  <c r="B855" i="12"/>
  <c r="F855" i="12" s="1"/>
  <c r="A855" i="12"/>
  <c r="F854" i="12"/>
  <c r="E854" i="12"/>
  <c r="D854" i="12"/>
  <c r="C854" i="12"/>
  <c r="G854" i="12" s="1"/>
  <c r="B854" i="12"/>
  <c r="A854" i="12"/>
  <c r="G853" i="12"/>
  <c r="E853" i="12"/>
  <c r="D853" i="12"/>
  <c r="C853" i="12"/>
  <c r="B853" i="12"/>
  <c r="F853" i="12" s="1"/>
  <c r="A853" i="12"/>
  <c r="F852" i="12"/>
  <c r="E852" i="12"/>
  <c r="D852" i="12"/>
  <c r="C852" i="12"/>
  <c r="G852" i="12" s="1"/>
  <c r="B852" i="12"/>
  <c r="A852" i="12"/>
  <c r="G851" i="12"/>
  <c r="E851" i="12"/>
  <c r="D851" i="12"/>
  <c r="C851" i="12"/>
  <c r="B851" i="12"/>
  <c r="F851" i="12" s="1"/>
  <c r="A851" i="12"/>
  <c r="F850" i="12"/>
  <c r="E850" i="12"/>
  <c r="D850" i="12"/>
  <c r="C850" i="12"/>
  <c r="G850" i="12" s="1"/>
  <c r="B850" i="12"/>
  <c r="A850" i="12"/>
  <c r="G849" i="12"/>
  <c r="E849" i="12"/>
  <c r="D849" i="12"/>
  <c r="C849" i="12"/>
  <c r="B849" i="12"/>
  <c r="F849" i="12" s="1"/>
  <c r="A849" i="12"/>
  <c r="F848" i="12"/>
  <c r="E848" i="12"/>
  <c r="D848" i="12"/>
  <c r="C848" i="12"/>
  <c r="G848" i="12" s="1"/>
  <c r="B848" i="12"/>
  <c r="A848" i="12"/>
  <c r="G847" i="12"/>
  <c r="E847" i="12"/>
  <c r="D847" i="12"/>
  <c r="C847" i="12"/>
  <c r="B847" i="12"/>
  <c r="F847" i="12" s="1"/>
  <c r="A847" i="12"/>
  <c r="F846" i="12"/>
  <c r="E846" i="12"/>
  <c r="D846" i="12"/>
  <c r="C846" i="12"/>
  <c r="G846" i="12" s="1"/>
  <c r="B846" i="12"/>
  <c r="A846" i="12"/>
  <c r="G845" i="12"/>
  <c r="E845" i="12"/>
  <c r="D845" i="12"/>
  <c r="C845" i="12"/>
  <c r="B845" i="12"/>
  <c r="F845" i="12" s="1"/>
  <c r="A845" i="12"/>
  <c r="F844" i="12"/>
  <c r="E844" i="12"/>
  <c r="D844" i="12"/>
  <c r="C844" i="12"/>
  <c r="G844" i="12" s="1"/>
  <c r="B844" i="12"/>
  <c r="A844" i="12"/>
  <c r="G843" i="12"/>
  <c r="E843" i="12"/>
  <c r="D843" i="12"/>
  <c r="C843" i="12"/>
  <c r="B843" i="12"/>
  <c r="F843" i="12" s="1"/>
  <c r="A843" i="12"/>
  <c r="F842" i="12"/>
  <c r="E842" i="12"/>
  <c r="D842" i="12"/>
  <c r="C842" i="12"/>
  <c r="G842" i="12" s="1"/>
  <c r="B842" i="12"/>
  <c r="A842" i="12"/>
  <c r="G841" i="12"/>
  <c r="E841" i="12"/>
  <c r="D841" i="12"/>
  <c r="C841" i="12"/>
  <c r="B841" i="12"/>
  <c r="F841" i="12" s="1"/>
  <c r="A841" i="12"/>
  <c r="F840" i="12"/>
  <c r="E840" i="12"/>
  <c r="D840" i="12"/>
  <c r="C840" i="12"/>
  <c r="G840" i="12" s="1"/>
  <c r="B840" i="12"/>
  <c r="A840" i="12"/>
  <c r="G839" i="12"/>
  <c r="E839" i="12"/>
  <c r="D839" i="12"/>
  <c r="C839" i="12"/>
  <c r="B839" i="12"/>
  <c r="F839" i="12" s="1"/>
  <c r="A839" i="12"/>
  <c r="F838" i="12"/>
  <c r="E838" i="12"/>
  <c r="D838" i="12"/>
  <c r="C838" i="12"/>
  <c r="G838" i="12" s="1"/>
  <c r="B838" i="12"/>
  <c r="A838" i="12"/>
  <c r="G837" i="12"/>
  <c r="E837" i="12"/>
  <c r="D837" i="12"/>
  <c r="C837" i="12"/>
  <c r="B837" i="12"/>
  <c r="F837" i="12" s="1"/>
  <c r="A837" i="12"/>
  <c r="F836" i="12"/>
  <c r="E836" i="12"/>
  <c r="D836" i="12"/>
  <c r="C836" i="12"/>
  <c r="G836" i="12" s="1"/>
  <c r="B836" i="12"/>
  <c r="A836" i="12"/>
  <c r="G835" i="12"/>
  <c r="E835" i="12"/>
  <c r="D835" i="12"/>
  <c r="C835" i="12"/>
  <c r="B835" i="12"/>
  <c r="F835" i="12" s="1"/>
  <c r="A835" i="12"/>
  <c r="F834" i="12"/>
  <c r="E834" i="12"/>
  <c r="D834" i="12"/>
  <c r="C834" i="12"/>
  <c r="G834" i="12" s="1"/>
  <c r="B834" i="12"/>
  <c r="A834" i="12"/>
  <c r="G833" i="12"/>
  <c r="E833" i="12"/>
  <c r="D833" i="12"/>
  <c r="C833" i="12"/>
  <c r="B833" i="12"/>
  <c r="F833" i="12" s="1"/>
  <c r="A833" i="12"/>
  <c r="F832" i="12"/>
  <c r="E832" i="12"/>
  <c r="D832" i="12"/>
  <c r="C832" i="12"/>
  <c r="G832" i="12" s="1"/>
  <c r="B832" i="12"/>
  <c r="A832" i="12"/>
  <c r="G831" i="12"/>
  <c r="E831" i="12"/>
  <c r="D831" i="12"/>
  <c r="C831" i="12"/>
  <c r="B831" i="12"/>
  <c r="F831" i="12" s="1"/>
  <c r="A831" i="12"/>
  <c r="F830" i="12"/>
  <c r="E830" i="12"/>
  <c r="D830" i="12"/>
  <c r="C830" i="12"/>
  <c r="G830" i="12" s="1"/>
  <c r="B830" i="12"/>
  <c r="A830" i="12"/>
  <c r="G829" i="12"/>
  <c r="E829" i="12"/>
  <c r="D829" i="12"/>
  <c r="C829" i="12"/>
  <c r="B829" i="12"/>
  <c r="F829" i="12" s="1"/>
  <c r="A829" i="12"/>
  <c r="F828" i="12"/>
  <c r="E828" i="12"/>
  <c r="D828" i="12"/>
  <c r="C828" i="12"/>
  <c r="G828" i="12" s="1"/>
  <c r="B828" i="12"/>
  <c r="A828" i="12"/>
  <c r="G827" i="12"/>
  <c r="E827" i="12"/>
  <c r="D827" i="12"/>
  <c r="C827" i="12"/>
  <c r="B827" i="12"/>
  <c r="F827" i="12" s="1"/>
  <c r="A827" i="12"/>
  <c r="F826" i="12"/>
  <c r="E826" i="12"/>
  <c r="D826" i="12"/>
  <c r="C826" i="12"/>
  <c r="G826" i="12" s="1"/>
  <c r="B826" i="12"/>
  <c r="A826" i="12"/>
  <c r="G825" i="12"/>
  <c r="E825" i="12"/>
  <c r="D825" i="12"/>
  <c r="C825" i="12"/>
  <c r="B825" i="12"/>
  <c r="F825" i="12" s="1"/>
  <c r="A825" i="12"/>
  <c r="F824" i="12"/>
  <c r="E824" i="12"/>
  <c r="D824" i="12"/>
  <c r="C824" i="12"/>
  <c r="G824" i="12" s="1"/>
  <c r="B824" i="12"/>
  <c r="A824" i="12"/>
  <c r="G823" i="12"/>
  <c r="E823" i="12"/>
  <c r="D823" i="12"/>
  <c r="C823" i="12"/>
  <c r="B823" i="12"/>
  <c r="F823" i="12" s="1"/>
  <c r="A823" i="12"/>
  <c r="F822" i="12"/>
  <c r="E822" i="12"/>
  <c r="D822" i="12"/>
  <c r="C822" i="12"/>
  <c r="G822" i="12" s="1"/>
  <c r="B822" i="12"/>
  <c r="A822" i="12"/>
  <c r="G821" i="12"/>
  <c r="E821" i="12"/>
  <c r="D821" i="12"/>
  <c r="C821" i="12"/>
  <c r="B821" i="12"/>
  <c r="F821" i="12" s="1"/>
  <c r="A821" i="12"/>
  <c r="F820" i="12"/>
  <c r="E820" i="12"/>
  <c r="D820" i="12"/>
  <c r="C820" i="12"/>
  <c r="G820" i="12" s="1"/>
  <c r="B820" i="12"/>
  <c r="A820" i="12"/>
  <c r="G819" i="12"/>
  <c r="E819" i="12"/>
  <c r="D819" i="12"/>
  <c r="C819" i="12"/>
  <c r="B819" i="12"/>
  <c r="F819" i="12" s="1"/>
  <c r="A819" i="12"/>
  <c r="F818" i="12"/>
  <c r="E818" i="12"/>
  <c r="D818" i="12"/>
  <c r="C818" i="12"/>
  <c r="G818" i="12" s="1"/>
  <c r="B818" i="12"/>
  <c r="A818" i="12"/>
  <c r="G817" i="12"/>
  <c r="E817" i="12"/>
  <c r="D817" i="12"/>
  <c r="C817" i="12"/>
  <c r="B817" i="12"/>
  <c r="F817" i="12" s="1"/>
  <c r="A817" i="12"/>
  <c r="F816" i="12"/>
  <c r="E816" i="12"/>
  <c r="D816" i="12"/>
  <c r="C816" i="12"/>
  <c r="G816" i="12" s="1"/>
  <c r="B816" i="12"/>
  <c r="A816" i="12"/>
  <c r="G815" i="12"/>
  <c r="E815" i="12"/>
  <c r="D815" i="12"/>
  <c r="C815" i="12"/>
  <c r="B815" i="12"/>
  <c r="F815" i="12" s="1"/>
  <c r="A815" i="12"/>
  <c r="F814" i="12"/>
  <c r="E814" i="12"/>
  <c r="D814" i="12"/>
  <c r="C814" i="12"/>
  <c r="G814" i="12" s="1"/>
  <c r="B814" i="12"/>
  <c r="A814" i="12"/>
  <c r="G813" i="12"/>
  <c r="E813" i="12"/>
  <c r="D813" i="12"/>
  <c r="C813" i="12"/>
  <c r="B813" i="12"/>
  <c r="F813" i="12" s="1"/>
  <c r="A813" i="12"/>
  <c r="F812" i="12"/>
  <c r="E812" i="12"/>
  <c r="D812" i="12"/>
  <c r="C812" i="12"/>
  <c r="G812" i="12" s="1"/>
  <c r="B812" i="12"/>
  <c r="A812" i="12"/>
  <c r="G811" i="12"/>
  <c r="E811" i="12"/>
  <c r="D811" i="12"/>
  <c r="C811" i="12"/>
  <c r="B811" i="12"/>
  <c r="F811" i="12" s="1"/>
  <c r="A811" i="12"/>
  <c r="F810" i="12"/>
  <c r="E810" i="12"/>
  <c r="D810" i="12"/>
  <c r="C810" i="12"/>
  <c r="G810" i="12" s="1"/>
  <c r="B810" i="12"/>
  <c r="A810" i="12"/>
  <c r="G809" i="12"/>
  <c r="E809" i="12"/>
  <c r="D809" i="12"/>
  <c r="C809" i="12"/>
  <c r="B809" i="12"/>
  <c r="F809" i="12" s="1"/>
  <c r="A809" i="12"/>
  <c r="F808" i="12"/>
  <c r="E808" i="12"/>
  <c r="D808" i="12"/>
  <c r="C808" i="12"/>
  <c r="G808" i="12" s="1"/>
  <c r="B808" i="12"/>
  <c r="A808" i="12"/>
  <c r="G807" i="12"/>
  <c r="E807" i="12"/>
  <c r="D807" i="12"/>
  <c r="C807" i="12"/>
  <c r="B807" i="12"/>
  <c r="F807" i="12" s="1"/>
  <c r="A807" i="12"/>
  <c r="F806" i="12"/>
  <c r="E806" i="12"/>
  <c r="D806" i="12"/>
  <c r="C806" i="12"/>
  <c r="G806" i="12" s="1"/>
  <c r="B806" i="12"/>
  <c r="A806" i="12"/>
  <c r="G805" i="12"/>
  <c r="E805" i="12"/>
  <c r="D805" i="12"/>
  <c r="C805" i="12"/>
  <c r="B805" i="12"/>
  <c r="F805" i="12" s="1"/>
  <c r="A805" i="12"/>
  <c r="F804" i="12"/>
  <c r="E804" i="12"/>
  <c r="D804" i="12"/>
  <c r="C804" i="12"/>
  <c r="G804" i="12" s="1"/>
  <c r="B804" i="12"/>
  <c r="A804" i="12"/>
  <c r="G803" i="12"/>
  <c r="E803" i="12"/>
  <c r="D803" i="12"/>
  <c r="C803" i="12"/>
  <c r="B803" i="12"/>
  <c r="F803" i="12" s="1"/>
  <c r="A803" i="12"/>
  <c r="F802" i="12"/>
  <c r="E802" i="12"/>
  <c r="D802" i="12"/>
  <c r="C802" i="12"/>
  <c r="G802" i="12" s="1"/>
  <c r="B802" i="12"/>
  <c r="A802" i="12"/>
  <c r="G801" i="12"/>
  <c r="E801" i="12"/>
  <c r="D801" i="12"/>
  <c r="C801" i="12"/>
  <c r="B801" i="12"/>
  <c r="F801" i="12" s="1"/>
  <c r="A801" i="12"/>
  <c r="F800" i="12"/>
  <c r="E800" i="12"/>
  <c r="D800" i="12"/>
  <c r="C800" i="12"/>
  <c r="G800" i="12" s="1"/>
  <c r="B800" i="12"/>
  <c r="A800" i="12"/>
  <c r="G799" i="12"/>
  <c r="E799" i="12"/>
  <c r="D799" i="12"/>
  <c r="C799" i="12"/>
  <c r="B799" i="12"/>
  <c r="F799" i="12" s="1"/>
  <c r="A799" i="12"/>
  <c r="F798" i="12"/>
  <c r="E798" i="12"/>
  <c r="D798" i="12"/>
  <c r="C798" i="12"/>
  <c r="G798" i="12" s="1"/>
  <c r="B798" i="12"/>
  <c r="A798" i="12"/>
  <c r="G797" i="12"/>
  <c r="E797" i="12"/>
  <c r="D797" i="12"/>
  <c r="C797" i="12"/>
  <c r="B797" i="12"/>
  <c r="F797" i="12" s="1"/>
  <c r="A797" i="12"/>
  <c r="F796" i="12"/>
  <c r="E796" i="12"/>
  <c r="D796" i="12"/>
  <c r="C796" i="12"/>
  <c r="G796" i="12" s="1"/>
  <c r="B796" i="12"/>
  <c r="A796" i="12"/>
  <c r="G795" i="12"/>
  <c r="E795" i="12"/>
  <c r="D795" i="12"/>
  <c r="C795" i="12"/>
  <c r="B795" i="12"/>
  <c r="F795" i="12" s="1"/>
  <c r="A795" i="12"/>
  <c r="F794" i="12"/>
  <c r="E794" i="12"/>
  <c r="D794" i="12"/>
  <c r="C794" i="12"/>
  <c r="G794" i="12" s="1"/>
  <c r="B794" i="12"/>
  <c r="A794" i="12"/>
  <c r="G793" i="12"/>
  <c r="E793" i="12"/>
  <c r="D793" i="12"/>
  <c r="C793" i="12"/>
  <c r="B793" i="12"/>
  <c r="F793" i="12" s="1"/>
  <c r="A793" i="12"/>
  <c r="F792" i="12"/>
  <c r="E792" i="12"/>
  <c r="D792" i="12"/>
  <c r="C792" i="12"/>
  <c r="G792" i="12" s="1"/>
  <c r="B792" i="12"/>
  <c r="A792" i="12"/>
  <c r="G791" i="12"/>
  <c r="E791" i="12"/>
  <c r="D791" i="12"/>
  <c r="C791" i="12"/>
  <c r="B791" i="12"/>
  <c r="F791" i="12" s="1"/>
  <c r="A791" i="12"/>
  <c r="F790" i="12"/>
  <c r="E790" i="12"/>
  <c r="D790" i="12"/>
  <c r="C790" i="12"/>
  <c r="G790" i="12" s="1"/>
  <c r="B790" i="12"/>
  <c r="A790" i="12"/>
  <c r="G789" i="12"/>
  <c r="E789" i="12"/>
  <c r="D789" i="12"/>
  <c r="C789" i="12"/>
  <c r="B789" i="12"/>
  <c r="F789" i="12" s="1"/>
  <c r="A789" i="12"/>
  <c r="F788" i="12"/>
  <c r="E788" i="12"/>
  <c r="D788" i="12"/>
  <c r="C788" i="12"/>
  <c r="G788" i="12" s="1"/>
  <c r="B788" i="12"/>
  <c r="A788" i="12"/>
  <c r="G787" i="12"/>
  <c r="E787" i="12"/>
  <c r="D787" i="12"/>
  <c r="C787" i="12"/>
  <c r="B787" i="12"/>
  <c r="F787" i="12" s="1"/>
  <c r="A787" i="12"/>
  <c r="F786" i="12"/>
  <c r="E786" i="12"/>
  <c r="D786" i="12"/>
  <c r="C786" i="12"/>
  <c r="G786" i="12" s="1"/>
  <c r="B786" i="12"/>
  <c r="A786" i="12"/>
  <c r="G785" i="12"/>
  <c r="E785" i="12"/>
  <c r="D785" i="12"/>
  <c r="C785" i="12"/>
  <c r="B785" i="12"/>
  <c r="F785" i="12" s="1"/>
  <c r="A785" i="12"/>
  <c r="F784" i="12"/>
  <c r="E784" i="12"/>
  <c r="D784" i="12"/>
  <c r="C784" i="12"/>
  <c r="G784" i="12" s="1"/>
  <c r="B784" i="12"/>
  <c r="A784" i="12"/>
  <c r="G783" i="12"/>
  <c r="E783" i="12"/>
  <c r="D783" i="12"/>
  <c r="C783" i="12"/>
  <c r="B783" i="12"/>
  <c r="F783" i="12" s="1"/>
  <c r="A783" i="12"/>
  <c r="F782" i="12"/>
  <c r="E782" i="12"/>
  <c r="D782" i="12"/>
  <c r="C782" i="12"/>
  <c r="G782" i="12" s="1"/>
  <c r="B782" i="12"/>
  <c r="A782" i="12"/>
  <c r="G781" i="12"/>
  <c r="E781" i="12"/>
  <c r="D781" i="12"/>
  <c r="C781" i="12"/>
  <c r="B781" i="12"/>
  <c r="F781" i="12" s="1"/>
  <c r="A781" i="12"/>
  <c r="F780" i="12"/>
  <c r="E780" i="12"/>
  <c r="D780" i="12"/>
  <c r="C780" i="12"/>
  <c r="G780" i="12" s="1"/>
  <c r="B780" i="12"/>
  <c r="A780" i="12"/>
  <c r="G779" i="12"/>
  <c r="E779" i="12"/>
  <c r="D779" i="12"/>
  <c r="C779" i="12"/>
  <c r="B779" i="12"/>
  <c r="F779" i="12" s="1"/>
  <c r="A779" i="12"/>
  <c r="F778" i="12"/>
  <c r="E778" i="12"/>
  <c r="D778" i="12"/>
  <c r="C778" i="12"/>
  <c r="G778" i="12" s="1"/>
  <c r="B778" i="12"/>
  <c r="A778" i="12"/>
  <c r="G777" i="12"/>
  <c r="E777" i="12"/>
  <c r="D777" i="12"/>
  <c r="C777" i="12"/>
  <c r="B777" i="12"/>
  <c r="F777" i="12" s="1"/>
  <c r="A777" i="12"/>
  <c r="F776" i="12"/>
  <c r="E776" i="12"/>
  <c r="D776" i="12"/>
  <c r="C776" i="12"/>
  <c r="G776" i="12" s="1"/>
  <c r="B776" i="12"/>
  <c r="A776" i="12"/>
  <c r="G775" i="12"/>
  <c r="E775" i="12"/>
  <c r="D775" i="12"/>
  <c r="C775" i="12"/>
  <c r="B775" i="12"/>
  <c r="F775" i="12" s="1"/>
  <c r="A775" i="12"/>
  <c r="F774" i="12"/>
  <c r="E774" i="12"/>
  <c r="D774" i="12"/>
  <c r="C774" i="12"/>
  <c r="G774" i="12" s="1"/>
  <c r="B774" i="12"/>
  <c r="A774" i="12"/>
  <c r="G773" i="12"/>
  <c r="E773" i="12"/>
  <c r="D773" i="12"/>
  <c r="C773" i="12"/>
  <c r="B773" i="12"/>
  <c r="F773" i="12" s="1"/>
  <c r="A773" i="12"/>
  <c r="F772" i="12"/>
  <c r="E772" i="12"/>
  <c r="D772" i="12"/>
  <c r="C772" i="12"/>
  <c r="G772" i="12" s="1"/>
  <c r="B772" i="12"/>
  <c r="A772" i="12"/>
  <c r="G771" i="12"/>
  <c r="E771" i="12"/>
  <c r="D771" i="12"/>
  <c r="C771" i="12"/>
  <c r="B771" i="12"/>
  <c r="F771" i="12" s="1"/>
  <c r="A771" i="12"/>
  <c r="F770" i="12"/>
  <c r="E770" i="12"/>
  <c r="D770" i="12"/>
  <c r="C770" i="12"/>
  <c r="G770" i="12" s="1"/>
  <c r="B770" i="12"/>
  <c r="A770" i="12"/>
  <c r="G769" i="12"/>
  <c r="E769" i="12"/>
  <c r="D769" i="12"/>
  <c r="C769" i="12"/>
  <c r="B769" i="12"/>
  <c r="F769" i="12" s="1"/>
  <c r="A769" i="12"/>
  <c r="F768" i="12"/>
  <c r="E768" i="12"/>
  <c r="D768" i="12"/>
  <c r="C768" i="12"/>
  <c r="G768" i="12" s="1"/>
  <c r="B768" i="12"/>
  <c r="A768" i="12"/>
  <c r="G767" i="12"/>
  <c r="E767" i="12"/>
  <c r="D767" i="12"/>
  <c r="C767" i="12"/>
  <c r="B767" i="12"/>
  <c r="F767" i="12" s="1"/>
  <c r="A767" i="12"/>
  <c r="F766" i="12"/>
  <c r="E766" i="12"/>
  <c r="D766" i="12"/>
  <c r="C766" i="12"/>
  <c r="G766" i="12" s="1"/>
  <c r="B766" i="12"/>
  <c r="A766" i="12"/>
  <c r="G765" i="12"/>
  <c r="E765" i="12"/>
  <c r="D765" i="12"/>
  <c r="C765" i="12"/>
  <c r="B765" i="12"/>
  <c r="F765" i="12" s="1"/>
  <c r="A765" i="12"/>
  <c r="F764" i="12"/>
  <c r="E764" i="12"/>
  <c r="D764" i="12"/>
  <c r="C764" i="12"/>
  <c r="G764" i="12" s="1"/>
  <c r="B764" i="12"/>
  <c r="A764" i="12"/>
  <c r="G763" i="12"/>
  <c r="E763" i="12"/>
  <c r="D763" i="12"/>
  <c r="C763" i="12"/>
  <c r="B763" i="12"/>
  <c r="F763" i="12" s="1"/>
  <c r="A763" i="12"/>
  <c r="F762" i="12"/>
  <c r="E762" i="12"/>
  <c r="D762" i="12"/>
  <c r="C762" i="12"/>
  <c r="G762" i="12" s="1"/>
  <c r="B762" i="12"/>
  <c r="A762" i="12"/>
  <c r="G761" i="12"/>
  <c r="E761" i="12"/>
  <c r="D761" i="12"/>
  <c r="C761" i="12"/>
  <c r="B761" i="12"/>
  <c r="F761" i="12" s="1"/>
  <c r="A761" i="12"/>
  <c r="F760" i="12"/>
  <c r="E760" i="12"/>
  <c r="D760" i="12"/>
  <c r="C760" i="12"/>
  <c r="G760" i="12" s="1"/>
  <c r="B760" i="12"/>
  <c r="A760" i="12"/>
  <c r="G759" i="12"/>
  <c r="E759" i="12"/>
  <c r="D759" i="12"/>
  <c r="C759" i="12"/>
  <c r="B759" i="12"/>
  <c r="F759" i="12" s="1"/>
  <c r="A759" i="12"/>
  <c r="F758" i="12"/>
  <c r="E758" i="12"/>
  <c r="D758" i="12"/>
  <c r="C758" i="12"/>
  <c r="G758" i="12" s="1"/>
  <c r="B758" i="12"/>
  <c r="A758" i="12"/>
  <c r="G757" i="12"/>
  <c r="E757" i="12"/>
  <c r="D757" i="12"/>
  <c r="C757" i="12"/>
  <c r="B757" i="12"/>
  <c r="F757" i="12" s="1"/>
  <c r="A757" i="12"/>
  <c r="F756" i="12"/>
  <c r="E756" i="12"/>
  <c r="D756" i="12"/>
  <c r="C756" i="12"/>
  <c r="G756" i="12" s="1"/>
  <c r="B756" i="12"/>
  <c r="A756" i="12"/>
  <c r="G755" i="12"/>
  <c r="E755" i="12"/>
  <c r="D755" i="12"/>
  <c r="C755" i="12"/>
  <c r="B755" i="12"/>
  <c r="F755" i="12" s="1"/>
  <c r="A755" i="12"/>
  <c r="F754" i="12"/>
  <c r="E754" i="12"/>
  <c r="D754" i="12"/>
  <c r="C754" i="12"/>
  <c r="G754" i="12" s="1"/>
  <c r="B754" i="12"/>
  <c r="A754" i="12"/>
  <c r="G753" i="12"/>
  <c r="E753" i="12"/>
  <c r="D753" i="12"/>
  <c r="C753" i="12"/>
  <c r="B753" i="12"/>
  <c r="F753" i="12" s="1"/>
  <c r="A753" i="12"/>
  <c r="F752" i="12"/>
  <c r="E752" i="12"/>
  <c r="D752" i="12"/>
  <c r="C752" i="12"/>
  <c r="G752" i="12" s="1"/>
  <c r="B752" i="12"/>
  <c r="A752" i="12"/>
  <c r="G751" i="12"/>
  <c r="E751" i="12"/>
  <c r="D751" i="12"/>
  <c r="C751" i="12"/>
  <c r="B751" i="12"/>
  <c r="F751" i="12" s="1"/>
  <c r="A751" i="12"/>
  <c r="F750" i="12"/>
  <c r="E750" i="12"/>
  <c r="D750" i="12"/>
  <c r="C750" i="12"/>
  <c r="G750" i="12" s="1"/>
  <c r="B750" i="12"/>
  <c r="A750" i="12"/>
  <c r="G749" i="12"/>
  <c r="E749" i="12"/>
  <c r="D749" i="12"/>
  <c r="C749" i="12"/>
  <c r="B749" i="12"/>
  <c r="F749" i="12" s="1"/>
  <c r="A749" i="12"/>
  <c r="E748" i="12"/>
  <c r="F748" i="12" s="1"/>
  <c r="D748" i="12"/>
  <c r="C748" i="12"/>
  <c r="G748" i="12" s="1"/>
  <c r="B748" i="12"/>
  <c r="A748" i="12"/>
  <c r="G747" i="12"/>
  <c r="E747" i="12"/>
  <c r="D747" i="12"/>
  <c r="C747" i="12"/>
  <c r="B747" i="12"/>
  <c r="F747" i="12" s="1"/>
  <c r="A747" i="12"/>
  <c r="E746" i="12"/>
  <c r="F746" i="12" s="1"/>
  <c r="D746" i="12"/>
  <c r="C746" i="12"/>
  <c r="G746" i="12" s="1"/>
  <c r="B746" i="12"/>
  <c r="A746" i="12"/>
  <c r="G745" i="12"/>
  <c r="E745" i="12"/>
  <c r="D745" i="12"/>
  <c r="C745" i="12"/>
  <c r="B745" i="12"/>
  <c r="F745" i="12" s="1"/>
  <c r="A745" i="12"/>
  <c r="E744" i="12"/>
  <c r="F744" i="12" s="1"/>
  <c r="D744" i="12"/>
  <c r="C744" i="12"/>
  <c r="G744" i="12" s="1"/>
  <c r="B744" i="12"/>
  <c r="A744" i="12"/>
  <c r="G743" i="12"/>
  <c r="E743" i="12"/>
  <c r="D743" i="12"/>
  <c r="C743" i="12"/>
  <c r="B743" i="12"/>
  <c r="F743" i="12" s="1"/>
  <c r="A743" i="12"/>
  <c r="E742" i="12"/>
  <c r="F742" i="12" s="1"/>
  <c r="D742" i="12"/>
  <c r="C742" i="12"/>
  <c r="G742" i="12" s="1"/>
  <c r="B742" i="12"/>
  <c r="A742" i="12"/>
  <c r="G741" i="12"/>
  <c r="E741" i="12"/>
  <c r="D741" i="12"/>
  <c r="C741" i="12"/>
  <c r="B741" i="12"/>
  <c r="F741" i="12" s="1"/>
  <c r="A741" i="12"/>
  <c r="E740" i="12"/>
  <c r="F740" i="12" s="1"/>
  <c r="D740" i="12"/>
  <c r="C740" i="12"/>
  <c r="G740" i="12" s="1"/>
  <c r="B740" i="12"/>
  <c r="A740" i="12"/>
  <c r="G739" i="12"/>
  <c r="E739" i="12"/>
  <c r="D739" i="12"/>
  <c r="C739" i="12"/>
  <c r="B739" i="12"/>
  <c r="F739" i="12" s="1"/>
  <c r="A739" i="12"/>
  <c r="E738" i="12"/>
  <c r="F738" i="12" s="1"/>
  <c r="D738" i="12"/>
  <c r="C738" i="12"/>
  <c r="G738" i="12" s="1"/>
  <c r="B738" i="12"/>
  <c r="A738" i="12"/>
  <c r="G737" i="12"/>
  <c r="E737" i="12"/>
  <c r="D737" i="12"/>
  <c r="C737" i="12"/>
  <c r="B737" i="12"/>
  <c r="F737" i="12" s="1"/>
  <c r="A737" i="12"/>
  <c r="E736" i="12"/>
  <c r="F736" i="12" s="1"/>
  <c r="D736" i="12"/>
  <c r="C736" i="12"/>
  <c r="G736" i="12" s="1"/>
  <c r="B736" i="12"/>
  <c r="A736" i="12"/>
  <c r="G735" i="12"/>
  <c r="E735" i="12"/>
  <c r="D735" i="12"/>
  <c r="C735" i="12"/>
  <c r="B735" i="12"/>
  <c r="F735" i="12" s="1"/>
  <c r="A735" i="12"/>
  <c r="E734" i="12"/>
  <c r="F734" i="12" s="1"/>
  <c r="D734" i="12"/>
  <c r="C734" i="12"/>
  <c r="G734" i="12" s="1"/>
  <c r="B734" i="12"/>
  <c r="A734" i="12"/>
  <c r="G733" i="12"/>
  <c r="E733" i="12"/>
  <c r="D733" i="12"/>
  <c r="C733" i="12"/>
  <c r="B733" i="12"/>
  <c r="F733" i="12" s="1"/>
  <c r="A733" i="12"/>
  <c r="E732" i="12"/>
  <c r="F732" i="12" s="1"/>
  <c r="D732" i="12"/>
  <c r="C732" i="12"/>
  <c r="G732" i="12" s="1"/>
  <c r="B732" i="12"/>
  <c r="A732" i="12"/>
  <c r="G731" i="12"/>
  <c r="E731" i="12"/>
  <c r="D731" i="12"/>
  <c r="C731" i="12"/>
  <c r="B731" i="12"/>
  <c r="F731" i="12" s="1"/>
  <c r="A731" i="12"/>
  <c r="E730" i="12"/>
  <c r="F730" i="12" s="1"/>
  <c r="D730" i="12"/>
  <c r="C730" i="12"/>
  <c r="G730" i="12" s="1"/>
  <c r="B730" i="12"/>
  <c r="A730" i="12"/>
  <c r="G729" i="12"/>
  <c r="E729" i="12"/>
  <c r="D729" i="12"/>
  <c r="C729" i="12"/>
  <c r="B729" i="12"/>
  <c r="F729" i="12" s="1"/>
  <c r="A729" i="12"/>
  <c r="E728" i="12"/>
  <c r="F728" i="12" s="1"/>
  <c r="D728" i="12"/>
  <c r="C728" i="12"/>
  <c r="G728" i="12" s="1"/>
  <c r="B728" i="12"/>
  <c r="A728" i="12"/>
  <c r="G727" i="12"/>
  <c r="E727" i="12"/>
  <c r="D727" i="12"/>
  <c r="C727" i="12"/>
  <c r="B727" i="12"/>
  <c r="F727" i="12" s="1"/>
  <c r="A727" i="12"/>
  <c r="E726" i="12"/>
  <c r="F726" i="12" s="1"/>
  <c r="D726" i="12"/>
  <c r="C726" i="12"/>
  <c r="G726" i="12" s="1"/>
  <c r="B726" i="12"/>
  <c r="A726" i="12"/>
  <c r="G725" i="12"/>
  <c r="E725" i="12"/>
  <c r="D725" i="12"/>
  <c r="C725" i="12"/>
  <c r="B725" i="12"/>
  <c r="F725" i="12" s="1"/>
  <c r="A725" i="12"/>
  <c r="E724" i="12"/>
  <c r="F724" i="12" s="1"/>
  <c r="D724" i="12"/>
  <c r="C724" i="12"/>
  <c r="G724" i="12" s="1"/>
  <c r="B724" i="12"/>
  <c r="A724" i="12"/>
  <c r="G723" i="12"/>
  <c r="E723" i="12"/>
  <c r="D723" i="12"/>
  <c r="C723" i="12"/>
  <c r="B723" i="12"/>
  <c r="F723" i="12" s="1"/>
  <c r="A723" i="12"/>
  <c r="E722" i="12"/>
  <c r="F722" i="12" s="1"/>
  <c r="D722" i="12"/>
  <c r="C722" i="12"/>
  <c r="G722" i="12" s="1"/>
  <c r="B722" i="12"/>
  <c r="A722" i="12"/>
  <c r="G721" i="12"/>
  <c r="E721" i="12"/>
  <c r="D721" i="12"/>
  <c r="C721" i="12"/>
  <c r="B721" i="12"/>
  <c r="F721" i="12" s="1"/>
  <c r="A721" i="12"/>
  <c r="E720" i="12"/>
  <c r="F720" i="12" s="1"/>
  <c r="D720" i="12"/>
  <c r="C720" i="12"/>
  <c r="G720" i="12" s="1"/>
  <c r="B720" i="12"/>
  <c r="A720" i="12"/>
  <c r="G719" i="12"/>
  <c r="E719" i="12"/>
  <c r="D719" i="12"/>
  <c r="C719" i="12"/>
  <c r="B719" i="12"/>
  <c r="F719" i="12" s="1"/>
  <c r="A719" i="12"/>
  <c r="E718" i="12"/>
  <c r="F718" i="12" s="1"/>
  <c r="D718" i="12"/>
  <c r="C718" i="12"/>
  <c r="G718" i="12" s="1"/>
  <c r="B718" i="12"/>
  <c r="A718" i="12"/>
  <c r="G717" i="12"/>
  <c r="E717" i="12"/>
  <c r="D717" i="12"/>
  <c r="C717" i="12"/>
  <c r="B717" i="12"/>
  <c r="F717" i="12" s="1"/>
  <c r="A717" i="12"/>
  <c r="E716" i="12"/>
  <c r="F716" i="12" s="1"/>
  <c r="D716" i="12"/>
  <c r="C716" i="12"/>
  <c r="G716" i="12" s="1"/>
  <c r="B716" i="12"/>
  <c r="A716" i="12"/>
  <c r="G715" i="12"/>
  <c r="E715" i="12"/>
  <c r="D715" i="12"/>
  <c r="C715" i="12"/>
  <c r="B715" i="12"/>
  <c r="F715" i="12" s="1"/>
  <c r="A715" i="12"/>
  <c r="E714" i="12"/>
  <c r="F714" i="12" s="1"/>
  <c r="D714" i="12"/>
  <c r="C714" i="12"/>
  <c r="G714" i="12" s="1"/>
  <c r="B714" i="12"/>
  <c r="A714" i="12"/>
  <c r="G713" i="12"/>
  <c r="E713" i="12"/>
  <c r="D713" i="12"/>
  <c r="C713" i="12"/>
  <c r="B713" i="12"/>
  <c r="F713" i="12" s="1"/>
  <c r="A713" i="12"/>
  <c r="E712" i="12"/>
  <c r="F712" i="12" s="1"/>
  <c r="D712" i="12"/>
  <c r="C712" i="12"/>
  <c r="G712" i="12" s="1"/>
  <c r="B712" i="12"/>
  <c r="A712" i="12"/>
  <c r="G711" i="12"/>
  <c r="E711" i="12"/>
  <c r="D711" i="12"/>
  <c r="C711" i="12"/>
  <c r="B711" i="12"/>
  <c r="F711" i="12" s="1"/>
  <c r="A711" i="12"/>
  <c r="E710" i="12"/>
  <c r="F710" i="12" s="1"/>
  <c r="D710" i="12"/>
  <c r="C710" i="12"/>
  <c r="G710" i="12" s="1"/>
  <c r="B710" i="12"/>
  <c r="A710" i="12"/>
  <c r="G709" i="12"/>
  <c r="E709" i="12"/>
  <c r="D709" i="12"/>
  <c r="C709" i="12"/>
  <c r="B709" i="12"/>
  <c r="F709" i="12" s="1"/>
  <c r="A709" i="12"/>
  <c r="E708" i="12"/>
  <c r="F708" i="12" s="1"/>
  <c r="D708" i="12"/>
  <c r="C708" i="12"/>
  <c r="G708" i="12" s="1"/>
  <c r="B708" i="12"/>
  <c r="A708" i="12"/>
  <c r="G707" i="12"/>
  <c r="E707" i="12"/>
  <c r="D707" i="12"/>
  <c r="C707" i="12"/>
  <c r="B707" i="12"/>
  <c r="F707" i="12" s="1"/>
  <c r="A707" i="12"/>
  <c r="E706" i="12"/>
  <c r="F706" i="12" s="1"/>
  <c r="D706" i="12"/>
  <c r="C706" i="12"/>
  <c r="G706" i="12" s="1"/>
  <c r="B706" i="12"/>
  <c r="A706" i="12"/>
  <c r="G705" i="12"/>
  <c r="E705" i="12"/>
  <c r="D705" i="12"/>
  <c r="C705" i="12"/>
  <c r="B705" i="12"/>
  <c r="F705" i="12" s="1"/>
  <c r="A705" i="12"/>
  <c r="N704" i="12"/>
  <c r="F704" i="12"/>
  <c r="E704" i="12"/>
  <c r="G704" i="12" s="1"/>
  <c r="D704" i="12"/>
  <c r="C704" i="12"/>
  <c r="B704" i="12"/>
  <c r="A704" i="12"/>
  <c r="N703" i="12"/>
  <c r="G703" i="12"/>
  <c r="E703" i="12"/>
  <c r="D703" i="12"/>
  <c r="C703" i="12"/>
  <c r="B703" i="12"/>
  <c r="F703" i="12" s="1"/>
  <c r="A703" i="12"/>
  <c r="N702" i="12"/>
  <c r="E702" i="12"/>
  <c r="D702" i="12"/>
  <c r="C702" i="12"/>
  <c r="G702" i="12" s="1"/>
  <c r="B702" i="12"/>
  <c r="F702" i="12" s="1"/>
  <c r="A702" i="12"/>
  <c r="N701" i="12"/>
  <c r="E701" i="12"/>
  <c r="D701" i="12"/>
  <c r="C701" i="12"/>
  <c r="G701" i="12" s="1"/>
  <c r="B701" i="12"/>
  <c r="F701" i="12" s="1"/>
  <c r="A701" i="12"/>
  <c r="N700" i="12"/>
  <c r="E700" i="12"/>
  <c r="D700" i="12"/>
  <c r="C700" i="12"/>
  <c r="B700" i="12"/>
  <c r="A700" i="12"/>
  <c r="N699" i="12"/>
  <c r="E699" i="12"/>
  <c r="F699" i="12" s="1"/>
  <c r="D699" i="12"/>
  <c r="C699" i="12"/>
  <c r="B699" i="12"/>
  <c r="A699" i="12"/>
  <c r="N698" i="12"/>
  <c r="G698" i="12"/>
  <c r="F698" i="12"/>
  <c r="E698" i="12"/>
  <c r="D698" i="12"/>
  <c r="C698" i="12"/>
  <c r="B698" i="12"/>
  <c r="A698" i="12"/>
  <c r="N697" i="12"/>
  <c r="G697" i="12"/>
  <c r="E697" i="12"/>
  <c r="F697" i="12" s="1"/>
  <c r="D697" i="12"/>
  <c r="C697" i="12"/>
  <c r="B697" i="12"/>
  <c r="A697" i="12"/>
  <c r="N696" i="12"/>
  <c r="E696" i="12"/>
  <c r="G696" i="12" s="1"/>
  <c r="D696" i="12"/>
  <c r="C696" i="12"/>
  <c r="B696" i="12"/>
  <c r="A696" i="12"/>
  <c r="N695" i="12"/>
  <c r="G695" i="12"/>
  <c r="E695" i="12"/>
  <c r="D695" i="12"/>
  <c r="C695" i="12"/>
  <c r="B695" i="12"/>
  <c r="F695" i="12" s="1"/>
  <c r="A695" i="12"/>
  <c r="N694" i="12"/>
  <c r="E694" i="12"/>
  <c r="D694" i="12"/>
  <c r="C694" i="12"/>
  <c r="G694" i="12" s="1"/>
  <c r="B694" i="12"/>
  <c r="F694" i="12" s="1"/>
  <c r="A694" i="12"/>
  <c r="N693" i="12"/>
  <c r="E693" i="12"/>
  <c r="D693" i="12"/>
  <c r="C693" i="12"/>
  <c r="G693" i="12" s="1"/>
  <c r="B693" i="12"/>
  <c r="F693" i="12" s="1"/>
  <c r="A693" i="12"/>
  <c r="N692" i="12"/>
  <c r="E692" i="12"/>
  <c r="G692" i="12" s="1"/>
  <c r="D692" i="12"/>
  <c r="C692" i="12"/>
  <c r="B692" i="12"/>
  <c r="A692" i="12"/>
  <c r="N691" i="12"/>
  <c r="E691" i="12"/>
  <c r="F691" i="12" s="1"/>
  <c r="D691" i="12"/>
  <c r="C691" i="12"/>
  <c r="B691" i="12"/>
  <c r="A691" i="12"/>
  <c r="N690" i="12"/>
  <c r="G690" i="12"/>
  <c r="F690" i="12"/>
  <c r="E690" i="12"/>
  <c r="D690" i="12"/>
  <c r="C690" i="12"/>
  <c r="B690" i="12"/>
  <c r="A690" i="12"/>
  <c r="N689" i="12"/>
  <c r="G689" i="12"/>
  <c r="E689" i="12"/>
  <c r="D689" i="12"/>
  <c r="C689" i="12"/>
  <c r="B689" i="12"/>
  <c r="F689" i="12" s="1"/>
  <c r="A689" i="12"/>
  <c r="N688" i="12"/>
  <c r="F688" i="12"/>
  <c r="E688" i="12"/>
  <c r="D688" i="12"/>
  <c r="C688" i="12"/>
  <c r="G688" i="12" s="1"/>
  <c r="B688" i="12"/>
  <c r="A688" i="12"/>
  <c r="N687" i="12"/>
  <c r="G687" i="12"/>
  <c r="E687" i="12"/>
  <c r="D687" i="12"/>
  <c r="C687" i="12"/>
  <c r="B687" i="12"/>
  <c r="F687" i="12" s="1"/>
  <c r="A687" i="12"/>
  <c r="N686" i="12"/>
  <c r="E686" i="12"/>
  <c r="D686" i="12"/>
  <c r="C686" i="12"/>
  <c r="G686" i="12" s="1"/>
  <c r="B686" i="12"/>
  <c r="F686" i="12" s="1"/>
  <c r="A686" i="12"/>
  <c r="N685" i="12"/>
  <c r="E685" i="12"/>
  <c r="D685" i="12"/>
  <c r="C685" i="12"/>
  <c r="G685" i="12" s="1"/>
  <c r="B685" i="12"/>
  <c r="F685" i="12" s="1"/>
  <c r="A685" i="12"/>
  <c r="N684" i="12"/>
  <c r="E684" i="12"/>
  <c r="D684" i="12"/>
  <c r="C684" i="12"/>
  <c r="B684" i="12"/>
  <c r="A684" i="12"/>
  <c r="N683" i="12"/>
  <c r="E683" i="12"/>
  <c r="F683" i="12" s="1"/>
  <c r="D683" i="12"/>
  <c r="C683" i="12"/>
  <c r="B683" i="12"/>
  <c r="A683" i="12"/>
  <c r="N682" i="12"/>
  <c r="G682" i="12"/>
  <c r="F682" i="12"/>
  <c r="E682" i="12"/>
  <c r="D682" i="12"/>
  <c r="C682" i="12"/>
  <c r="B682" i="12"/>
  <c r="A682" i="12"/>
  <c r="N681" i="12"/>
  <c r="G681" i="12"/>
  <c r="E681" i="12"/>
  <c r="D681" i="12"/>
  <c r="C681" i="12"/>
  <c r="B681" i="12"/>
  <c r="F681" i="12" s="1"/>
  <c r="A681" i="12"/>
  <c r="N680" i="12"/>
  <c r="F680" i="12"/>
  <c r="E680" i="12"/>
  <c r="G680" i="12" s="1"/>
  <c r="D680" i="12"/>
  <c r="C680" i="12"/>
  <c r="B680" i="12"/>
  <c r="A680" i="12"/>
  <c r="N679" i="12"/>
  <c r="G679" i="12"/>
  <c r="F679" i="12"/>
  <c r="E679" i="12"/>
  <c r="D679" i="12"/>
  <c r="C679" i="12"/>
  <c r="B679" i="12"/>
  <c r="A679" i="12"/>
  <c r="N678" i="12"/>
  <c r="E678" i="12"/>
  <c r="D678" i="12"/>
  <c r="C678" i="12"/>
  <c r="G678" i="12" s="1"/>
  <c r="B678" i="12"/>
  <c r="F678" i="12" s="1"/>
  <c r="A678" i="12"/>
  <c r="N677" i="12"/>
  <c r="E677" i="12"/>
  <c r="D677" i="12"/>
  <c r="C677" i="12"/>
  <c r="G677" i="12" s="1"/>
  <c r="B677" i="12"/>
  <c r="F677" i="12" s="1"/>
  <c r="A677" i="12"/>
  <c r="N676" i="12"/>
  <c r="E676" i="12"/>
  <c r="D676" i="12"/>
  <c r="C676" i="12"/>
  <c r="G676" i="12" s="1"/>
  <c r="B676" i="12"/>
  <c r="F676" i="12" s="1"/>
  <c r="A676" i="12"/>
  <c r="N675" i="12"/>
  <c r="E675" i="12"/>
  <c r="D675" i="12"/>
  <c r="C675" i="12"/>
  <c r="B675" i="12"/>
  <c r="F675" i="12" s="1"/>
  <c r="A675" i="12"/>
  <c r="N674" i="12"/>
  <c r="F674" i="12"/>
  <c r="E674" i="12"/>
  <c r="D674" i="12"/>
  <c r="C674" i="12"/>
  <c r="G674" i="12" s="1"/>
  <c r="B674" i="12"/>
  <c r="A674" i="12"/>
  <c r="N673" i="12"/>
  <c r="G673" i="12"/>
  <c r="E673" i="12"/>
  <c r="D673" i="12"/>
  <c r="C673" i="12"/>
  <c r="B673" i="12"/>
  <c r="F673" i="12" s="1"/>
  <c r="A673" i="12"/>
  <c r="N672" i="12"/>
  <c r="E672" i="12"/>
  <c r="G672" i="12" s="1"/>
  <c r="D672" i="12"/>
  <c r="C672" i="12"/>
  <c r="B672" i="12"/>
  <c r="A672" i="12"/>
  <c r="N671" i="12"/>
  <c r="G671" i="12"/>
  <c r="E671" i="12"/>
  <c r="D671" i="12"/>
  <c r="C671" i="12"/>
  <c r="B671" i="12"/>
  <c r="F671" i="12" s="1"/>
  <c r="A671" i="12"/>
  <c r="N670" i="12"/>
  <c r="E670" i="12"/>
  <c r="D670" i="12"/>
  <c r="C670" i="12"/>
  <c r="G670" i="12" s="1"/>
  <c r="B670" i="12"/>
  <c r="F670" i="12" s="1"/>
  <c r="A670" i="12"/>
  <c r="N669" i="12"/>
  <c r="E669" i="12"/>
  <c r="D669" i="12"/>
  <c r="C669" i="12"/>
  <c r="G669" i="12" s="1"/>
  <c r="B669" i="12"/>
  <c r="F669" i="12" s="1"/>
  <c r="A669" i="12"/>
  <c r="N668" i="12"/>
  <c r="E668" i="12"/>
  <c r="D668" i="12"/>
  <c r="C668" i="12"/>
  <c r="G668" i="12" s="1"/>
  <c r="B668" i="12"/>
  <c r="A668" i="12"/>
  <c r="N667" i="12"/>
  <c r="E667" i="12"/>
  <c r="F667" i="12" s="1"/>
  <c r="D667" i="12"/>
  <c r="C667" i="12"/>
  <c r="B667" i="12"/>
  <c r="A667" i="12"/>
  <c r="N666" i="12"/>
  <c r="G666" i="12"/>
  <c r="F666" i="12"/>
  <c r="E666" i="12"/>
  <c r="D666" i="12"/>
  <c r="C666" i="12"/>
  <c r="B666" i="12"/>
  <c r="A666" i="12"/>
  <c r="N665" i="12"/>
  <c r="E665" i="12"/>
  <c r="F665" i="12" s="1"/>
  <c r="D665" i="12"/>
  <c r="C665" i="12"/>
  <c r="B665" i="12"/>
  <c r="A665" i="12"/>
  <c r="N664" i="12"/>
  <c r="F664" i="12"/>
  <c r="E664" i="12"/>
  <c r="G664" i="12" s="1"/>
  <c r="D664" i="12"/>
  <c r="C664" i="12"/>
  <c r="B664" i="12"/>
  <c r="A664" i="12"/>
  <c r="N663" i="12"/>
  <c r="G663" i="12"/>
  <c r="F663" i="12"/>
  <c r="E663" i="12"/>
  <c r="D663" i="12"/>
  <c r="C663" i="12"/>
  <c r="B663" i="12"/>
  <c r="A663" i="12"/>
  <c r="N662" i="12"/>
  <c r="E662" i="12"/>
  <c r="D662" i="12"/>
  <c r="C662" i="12"/>
  <c r="G662" i="12" s="1"/>
  <c r="B662" i="12"/>
  <c r="F662" i="12" s="1"/>
  <c r="A662" i="12"/>
  <c r="N661" i="12"/>
  <c r="E661" i="12"/>
  <c r="D661" i="12"/>
  <c r="C661" i="12"/>
  <c r="G661" i="12" s="1"/>
  <c r="B661" i="12"/>
  <c r="F661" i="12" s="1"/>
  <c r="A661" i="12"/>
  <c r="N660" i="12"/>
  <c r="E660" i="12"/>
  <c r="D660" i="12"/>
  <c r="C660" i="12"/>
  <c r="G660" i="12" s="1"/>
  <c r="B660" i="12"/>
  <c r="F660" i="12" s="1"/>
  <c r="A660" i="12"/>
  <c r="N659" i="12"/>
  <c r="G659" i="12"/>
  <c r="F659" i="12"/>
  <c r="E659" i="12"/>
  <c r="D659" i="12"/>
  <c r="C659" i="12"/>
  <c r="B659" i="12"/>
  <c r="A659" i="12"/>
  <c r="N658" i="12"/>
  <c r="G658" i="12"/>
  <c r="F658" i="12"/>
  <c r="E658" i="12"/>
  <c r="D658" i="12"/>
  <c r="C658" i="12"/>
  <c r="B658" i="12"/>
  <c r="A658" i="12"/>
  <c r="N657" i="12"/>
  <c r="F657" i="12"/>
  <c r="E657" i="12"/>
  <c r="D657" i="12"/>
  <c r="C657" i="12"/>
  <c r="G657" i="12" s="1"/>
  <c r="B657" i="12"/>
  <c r="A657" i="12"/>
  <c r="N656" i="12"/>
  <c r="E656" i="12"/>
  <c r="G656" i="12" s="1"/>
  <c r="D656" i="12"/>
  <c r="C656" i="12"/>
  <c r="B656" i="12"/>
  <c r="F656" i="12" s="1"/>
  <c r="A656" i="12"/>
  <c r="N655" i="12"/>
  <c r="F655" i="12"/>
  <c r="E655" i="12"/>
  <c r="D655" i="12"/>
  <c r="C655" i="12"/>
  <c r="G655" i="12" s="1"/>
  <c r="B655" i="12"/>
  <c r="A655" i="12"/>
  <c r="N654" i="12"/>
  <c r="G654" i="12"/>
  <c r="F654" i="12"/>
  <c r="E654" i="12"/>
  <c r="D654" i="12"/>
  <c r="C654" i="12"/>
  <c r="B654" i="12"/>
  <c r="A654" i="12"/>
  <c r="N653" i="12"/>
  <c r="G653" i="12"/>
  <c r="E653" i="12"/>
  <c r="D653" i="12"/>
  <c r="C653" i="12"/>
  <c r="B653" i="12"/>
  <c r="F653" i="12" s="1"/>
  <c r="A653" i="12"/>
  <c r="N652" i="12"/>
  <c r="E652" i="12"/>
  <c r="F652" i="12" s="1"/>
  <c r="D652" i="12"/>
  <c r="C652" i="12"/>
  <c r="G652" i="12" s="1"/>
  <c r="B652" i="12"/>
  <c r="A652" i="12"/>
  <c r="N651" i="12"/>
  <c r="G651" i="12"/>
  <c r="E651" i="12"/>
  <c r="D651" i="12"/>
  <c r="C651" i="12"/>
  <c r="B651" i="12"/>
  <c r="F651" i="12" s="1"/>
  <c r="A651" i="12"/>
  <c r="N650" i="12"/>
  <c r="E650" i="12"/>
  <c r="D650" i="12"/>
  <c r="C650" i="12"/>
  <c r="G650" i="12" s="1"/>
  <c r="B650" i="12"/>
  <c r="F650" i="12" s="1"/>
  <c r="A650" i="12"/>
  <c r="N649" i="12"/>
  <c r="F649" i="12"/>
  <c r="E649" i="12"/>
  <c r="D649" i="12"/>
  <c r="C649" i="12"/>
  <c r="G649" i="12" s="1"/>
  <c r="B649" i="12"/>
  <c r="A649" i="12"/>
  <c r="N648" i="12"/>
  <c r="E648" i="12"/>
  <c r="G648" i="12" s="1"/>
  <c r="D648" i="12"/>
  <c r="C648" i="12"/>
  <c r="B648" i="12"/>
  <c r="A648" i="12"/>
  <c r="N647" i="12"/>
  <c r="F647" i="12"/>
  <c r="E647" i="12"/>
  <c r="D647" i="12"/>
  <c r="C647" i="12"/>
  <c r="G647" i="12" s="1"/>
  <c r="B647" i="12"/>
  <c r="A647" i="12"/>
  <c r="N646" i="12"/>
  <c r="G646" i="12"/>
  <c r="F646" i="12"/>
  <c r="E646" i="12"/>
  <c r="D646" i="12"/>
  <c r="C646" i="12"/>
  <c r="B646" i="12"/>
  <c r="A646" i="12"/>
  <c r="N645" i="12"/>
  <c r="G645" i="12"/>
  <c r="E645" i="12"/>
  <c r="D645" i="12"/>
  <c r="C645" i="12"/>
  <c r="B645" i="12"/>
  <c r="F645" i="12" s="1"/>
  <c r="A645" i="12"/>
  <c r="N644" i="12"/>
  <c r="E644" i="12"/>
  <c r="F644" i="12" s="1"/>
  <c r="D644" i="12"/>
  <c r="C644" i="12"/>
  <c r="G644" i="12" s="1"/>
  <c r="B644" i="12"/>
  <c r="A644" i="12"/>
  <c r="N643" i="12"/>
  <c r="G643" i="12"/>
  <c r="E643" i="12"/>
  <c r="D643" i="12"/>
  <c r="C643" i="12"/>
  <c r="B643" i="12"/>
  <c r="F643" i="12" s="1"/>
  <c r="A643" i="12"/>
  <c r="N642" i="12"/>
  <c r="E642" i="12"/>
  <c r="D642" i="12"/>
  <c r="C642" i="12"/>
  <c r="G642" i="12" s="1"/>
  <c r="B642" i="12"/>
  <c r="F642" i="12" s="1"/>
  <c r="A642" i="12"/>
  <c r="N641" i="12"/>
  <c r="F641" i="12"/>
  <c r="E641" i="12"/>
  <c r="D641" i="12"/>
  <c r="C641" i="12"/>
  <c r="G641" i="12" s="1"/>
  <c r="B641" i="12"/>
  <c r="A641" i="12"/>
  <c r="N640" i="12"/>
  <c r="E640" i="12"/>
  <c r="G640" i="12" s="1"/>
  <c r="D640" i="12"/>
  <c r="C640" i="12"/>
  <c r="B640" i="12"/>
  <c r="A640" i="12"/>
  <c r="N639" i="12"/>
  <c r="F639" i="12"/>
  <c r="E639" i="12"/>
  <c r="D639" i="12"/>
  <c r="C639" i="12"/>
  <c r="G639" i="12" s="1"/>
  <c r="B639" i="12"/>
  <c r="A639" i="12"/>
  <c r="N638" i="12"/>
  <c r="G638" i="12"/>
  <c r="F638" i="12"/>
  <c r="E638" i="12"/>
  <c r="D638" i="12"/>
  <c r="C638" i="12"/>
  <c r="B638" i="12"/>
  <c r="A638" i="12"/>
  <c r="N637" i="12"/>
  <c r="G637" i="12"/>
  <c r="E637" i="12"/>
  <c r="D637" i="12"/>
  <c r="C637" i="12"/>
  <c r="B637" i="12"/>
  <c r="F637" i="12" s="1"/>
  <c r="A637" i="12"/>
  <c r="N636" i="12"/>
  <c r="F636" i="12"/>
  <c r="E636" i="12"/>
  <c r="D636" i="12"/>
  <c r="C636" i="12"/>
  <c r="G636" i="12" s="1"/>
  <c r="B636" i="12"/>
  <c r="A636" i="12"/>
  <c r="N635" i="12"/>
  <c r="G635" i="12"/>
  <c r="E635" i="12"/>
  <c r="D635" i="12"/>
  <c r="C635" i="12"/>
  <c r="B635" i="12"/>
  <c r="F635" i="12" s="1"/>
  <c r="A635" i="12"/>
  <c r="N634" i="12"/>
  <c r="E634" i="12"/>
  <c r="D634" i="12"/>
  <c r="C634" i="12"/>
  <c r="G634" i="12" s="1"/>
  <c r="B634" i="12"/>
  <c r="F634" i="12" s="1"/>
  <c r="A634" i="12"/>
  <c r="N633" i="12"/>
  <c r="F633" i="12"/>
  <c r="E633" i="12"/>
  <c r="D633" i="12"/>
  <c r="C633" i="12"/>
  <c r="G633" i="12" s="1"/>
  <c r="B633" i="12"/>
  <c r="A633" i="12"/>
  <c r="N632" i="12"/>
  <c r="E632" i="12"/>
  <c r="G632" i="12" s="1"/>
  <c r="D632" i="12"/>
  <c r="C632" i="12"/>
  <c r="B632" i="12"/>
  <c r="F632" i="12" s="1"/>
  <c r="A632" i="12"/>
  <c r="N631" i="12"/>
  <c r="E631" i="12"/>
  <c r="F631" i="12" s="1"/>
  <c r="D631" i="12"/>
  <c r="C631" i="12"/>
  <c r="B631" i="12"/>
  <c r="A631" i="12"/>
  <c r="N630" i="12"/>
  <c r="G630" i="12"/>
  <c r="F630" i="12"/>
  <c r="E630" i="12"/>
  <c r="D630" i="12"/>
  <c r="C630" i="12"/>
  <c r="B630" i="12"/>
  <c r="A630" i="12"/>
  <c r="N629" i="12"/>
  <c r="G629" i="12"/>
  <c r="E629" i="12"/>
  <c r="D629" i="12"/>
  <c r="C629" i="12"/>
  <c r="B629" i="12"/>
  <c r="F629" i="12" s="1"/>
  <c r="A629" i="12"/>
  <c r="N628" i="12"/>
  <c r="F628" i="12"/>
  <c r="E628" i="12"/>
  <c r="D628" i="12"/>
  <c r="C628" i="12"/>
  <c r="G628" i="12" s="1"/>
  <c r="B628" i="12"/>
  <c r="A628" i="12"/>
  <c r="N627" i="12"/>
  <c r="G627" i="12"/>
  <c r="E627" i="12"/>
  <c r="D627" i="12"/>
  <c r="C627" i="12"/>
  <c r="B627" i="12"/>
  <c r="F627" i="12" s="1"/>
  <c r="A627" i="12"/>
  <c r="N626" i="12"/>
  <c r="E626" i="12"/>
  <c r="D626" i="12"/>
  <c r="C626" i="12"/>
  <c r="G626" i="12" s="1"/>
  <c r="B626" i="12"/>
  <c r="F626" i="12" s="1"/>
  <c r="A626" i="12"/>
  <c r="N625" i="12"/>
  <c r="F625" i="12"/>
  <c r="E625" i="12"/>
  <c r="D625" i="12"/>
  <c r="C625" i="12"/>
  <c r="G625" i="12" s="1"/>
  <c r="B625" i="12"/>
  <c r="A625" i="12"/>
  <c r="N624" i="12"/>
  <c r="E624" i="12"/>
  <c r="G624" i="12" s="1"/>
  <c r="D624" i="12"/>
  <c r="C624" i="12"/>
  <c r="B624" i="12"/>
  <c r="A624" i="12"/>
  <c r="N623" i="12"/>
  <c r="E623" i="12"/>
  <c r="F623" i="12" s="1"/>
  <c r="D623" i="12"/>
  <c r="C623" i="12"/>
  <c r="B623" i="12"/>
  <c r="A623" i="12"/>
  <c r="N622" i="12"/>
  <c r="G622" i="12"/>
  <c r="F622" i="12"/>
  <c r="E622" i="12"/>
  <c r="D622" i="12"/>
  <c r="C622" i="12"/>
  <c r="B622" i="12"/>
  <c r="A622" i="12"/>
  <c r="N621" i="12"/>
  <c r="G621" i="12"/>
  <c r="E621" i="12"/>
  <c r="D621" i="12"/>
  <c r="C621" i="12"/>
  <c r="B621" i="12"/>
  <c r="F621" i="12" s="1"/>
  <c r="A621" i="12"/>
  <c r="N620" i="12"/>
  <c r="F620" i="12"/>
  <c r="E620" i="12"/>
  <c r="D620" i="12"/>
  <c r="C620" i="12"/>
  <c r="G620" i="12" s="1"/>
  <c r="B620" i="12"/>
  <c r="A620" i="12"/>
  <c r="N619" i="12"/>
  <c r="G619" i="12"/>
  <c r="E619" i="12"/>
  <c r="D619" i="12"/>
  <c r="C619" i="12"/>
  <c r="B619" i="12"/>
  <c r="F619" i="12" s="1"/>
  <c r="A619" i="12"/>
  <c r="N618" i="12"/>
  <c r="E618" i="12"/>
  <c r="D618" i="12"/>
  <c r="C618" i="12"/>
  <c r="G618" i="12" s="1"/>
  <c r="B618" i="12"/>
  <c r="F618" i="12" s="1"/>
  <c r="A618" i="12"/>
  <c r="N617" i="12"/>
  <c r="F617" i="12"/>
  <c r="E617" i="12"/>
  <c r="D617" i="12"/>
  <c r="C617" i="12"/>
  <c r="G617" i="12" s="1"/>
  <c r="B617" i="12"/>
  <c r="A617" i="12"/>
  <c r="N616" i="12"/>
  <c r="E616" i="12"/>
  <c r="G616" i="12" s="1"/>
  <c r="D616" i="12"/>
  <c r="C616" i="12"/>
  <c r="B616" i="12"/>
  <c r="F616" i="12" s="1"/>
  <c r="A616" i="12"/>
  <c r="N615" i="12"/>
  <c r="F615" i="12"/>
  <c r="E615" i="12"/>
  <c r="D615" i="12"/>
  <c r="C615" i="12"/>
  <c r="B615" i="12"/>
  <c r="A615" i="12"/>
  <c r="N614" i="12"/>
  <c r="G614" i="12"/>
  <c r="F614" i="12"/>
  <c r="E614" i="12"/>
  <c r="D614" i="12"/>
  <c r="C614" i="12"/>
  <c r="B614" i="12"/>
  <c r="A614" i="12"/>
  <c r="N613" i="12"/>
  <c r="G613" i="12"/>
  <c r="E613" i="12"/>
  <c r="D613" i="12"/>
  <c r="C613" i="12"/>
  <c r="B613" i="12"/>
  <c r="F613" i="12" s="1"/>
  <c r="A613" i="12"/>
  <c r="N612" i="12"/>
  <c r="F612" i="12"/>
  <c r="E612" i="12"/>
  <c r="D612" i="12"/>
  <c r="C612" i="12"/>
  <c r="G612" i="12" s="1"/>
  <c r="B612" i="12"/>
  <c r="A612" i="12"/>
  <c r="N611" i="12"/>
  <c r="G611" i="12"/>
  <c r="E611" i="12"/>
  <c r="D611" i="12"/>
  <c r="C611" i="12"/>
  <c r="B611" i="12"/>
  <c r="F611" i="12" s="1"/>
  <c r="A611" i="12"/>
  <c r="N610" i="12"/>
  <c r="E610" i="12"/>
  <c r="D610" i="12"/>
  <c r="C610" i="12"/>
  <c r="G610" i="12" s="1"/>
  <c r="B610" i="12"/>
  <c r="F610" i="12" s="1"/>
  <c r="A610" i="12"/>
  <c r="N609" i="12"/>
  <c r="F609" i="12"/>
  <c r="E609" i="12"/>
  <c r="D609" i="12"/>
  <c r="C609" i="12"/>
  <c r="G609" i="12" s="1"/>
  <c r="B609" i="12"/>
  <c r="A609" i="12"/>
  <c r="N608" i="12"/>
  <c r="E608" i="12"/>
  <c r="G608" i="12" s="1"/>
  <c r="D608" i="12"/>
  <c r="C608" i="12"/>
  <c r="B608" i="12"/>
  <c r="F608" i="12" s="1"/>
  <c r="A608" i="12"/>
  <c r="N607" i="12"/>
  <c r="E607" i="12"/>
  <c r="F607" i="12" s="1"/>
  <c r="D607" i="12"/>
  <c r="C607" i="12"/>
  <c r="G607" i="12" s="1"/>
  <c r="B607" i="12"/>
  <c r="A607" i="12"/>
  <c r="N606" i="12"/>
  <c r="G606" i="12"/>
  <c r="F606" i="12"/>
  <c r="E606" i="12"/>
  <c r="D606" i="12"/>
  <c r="C606" i="12"/>
  <c r="B606" i="12"/>
  <c r="A606" i="12"/>
  <c r="N605" i="12"/>
  <c r="G605" i="12"/>
  <c r="E605" i="12"/>
  <c r="D605" i="12"/>
  <c r="C605" i="12"/>
  <c r="B605" i="12"/>
  <c r="F605" i="12" s="1"/>
  <c r="A605" i="12"/>
  <c r="N604" i="12"/>
  <c r="F604" i="12"/>
  <c r="E604" i="12"/>
  <c r="D604" i="12"/>
  <c r="C604" i="12"/>
  <c r="G604" i="12" s="1"/>
  <c r="B604" i="12"/>
  <c r="A604" i="12"/>
  <c r="N603" i="12"/>
  <c r="G603" i="12"/>
  <c r="E603" i="12"/>
  <c r="D603" i="12"/>
  <c r="C603" i="12"/>
  <c r="B603" i="12"/>
  <c r="F603" i="12" s="1"/>
  <c r="A603" i="12"/>
  <c r="N602" i="12"/>
  <c r="E602" i="12"/>
  <c r="D602" i="12"/>
  <c r="C602" i="12"/>
  <c r="G602" i="12" s="1"/>
  <c r="B602" i="12"/>
  <c r="F602" i="12" s="1"/>
  <c r="A602" i="12"/>
  <c r="N601" i="12"/>
  <c r="F601" i="12"/>
  <c r="E601" i="12"/>
  <c r="D601" i="12"/>
  <c r="C601" i="12"/>
  <c r="G601" i="12" s="1"/>
  <c r="B601" i="12"/>
  <c r="A601" i="12"/>
  <c r="N600" i="12"/>
  <c r="E600" i="12"/>
  <c r="G600" i="12" s="1"/>
  <c r="D600" i="12"/>
  <c r="C600" i="12"/>
  <c r="B600" i="12"/>
  <c r="F600" i="12" s="1"/>
  <c r="A600" i="12"/>
  <c r="N599" i="12"/>
  <c r="F599" i="12"/>
  <c r="E599" i="12"/>
  <c r="D599" i="12"/>
  <c r="C599" i="12"/>
  <c r="G599" i="12" s="1"/>
  <c r="B599" i="12"/>
  <c r="A599" i="12"/>
  <c r="N598" i="12"/>
  <c r="G598" i="12"/>
  <c r="F598" i="12"/>
  <c r="E598" i="12"/>
  <c r="D598" i="12"/>
  <c r="C598" i="12"/>
  <c r="B598" i="12"/>
  <c r="A598" i="12"/>
  <c r="N597" i="12"/>
  <c r="G597" i="12"/>
  <c r="E597" i="12"/>
  <c r="D597" i="12"/>
  <c r="C597" i="12"/>
  <c r="B597" i="12"/>
  <c r="F597" i="12" s="1"/>
  <c r="A597" i="12"/>
  <c r="N596" i="12"/>
  <c r="F596" i="12"/>
  <c r="E596" i="12"/>
  <c r="D596" i="12"/>
  <c r="C596" i="12"/>
  <c r="G596" i="12" s="1"/>
  <c r="B596" i="12"/>
  <c r="A596" i="12"/>
  <c r="N595" i="12"/>
  <c r="G595" i="12"/>
  <c r="E595" i="12"/>
  <c r="D595" i="12"/>
  <c r="C595" i="12"/>
  <c r="B595" i="12"/>
  <c r="F595" i="12" s="1"/>
  <c r="A595" i="12"/>
  <c r="N594" i="12"/>
  <c r="E594" i="12"/>
  <c r="D594" i="12"/>
  <c r="C594" i="12"/>
  <c r="G594" i="12" s="1"/>
  <c r="B594" i="12"/>
  <c r="F594" i="12" s="1"/>
  <c r="A594" i="12"/>
  <c r="N593" i="12"/>
  <c r="F593" i="12"/>
  <c r="E593" i="12"/>
  <c r="D593" i="12"/>
  <c r="C593" i="12"/>
  <c r="G593" i="12" s="1"/>
  <c r="B593" i="12"/>
  <c r="A593" i="12"/>
  <c r="N592" i="12"/>
  <c r="E592" i="12"/>
  <c r="G592" i="12" s="1"/>
  <c r="D592" i="12"/>
  <c r="C592" i="12"/>
  <c r="B592" i="12"/>
  <c r="A592" i="12"/>
  <c r="N591" i="12"/>
  <c r="E591" i="12"/>
  <c r="F591" i="12" s="1"/>
  <c r="D591" i="12"/>
  <c r="C591" i="12"/>
  <c r="B591" i="12"/>
  <c r="A591" i="12"/>
  <c r="N590" i="12"/>
  <c r="G590" i="12"/>
  <c r="F590" i="12"/>
  <c r="E590" i="12"/>
  <c r="D590" i="12"/>
  <c r="C590" i="12"/>
  <c r="B590" i="12"/>
  <c r="A590" i="12"/>
  <c r="N589" i="12"/>
  <c r="G589" i="12"/>
  <c r="E589" i="12"/>
  <c r="D589" i="12"/>
  <c r="C589" i="12"/>
  <c r="B589" i="12"/>
  <c r="F589" i="12" s="1"/>
  <c r="A589" i="12"/>
  <c r="N588" i="12"/>
  <c r="F588" i="12"/>
  <c r="E588" i="12"/>
  <c r="D588" i="12"/>
  <c r="C588" i="12"/>
  <c r="G588" i="12" s="1"/>
  <c r="B588" i="12"/>
  <c r="A588" i="12"/>
  <c r="N587" i="12"/>
  <c r="G587" i="12"/>
  <c r="E587" i="12"/>
  <c r="D587" i="12"/>
  <c r="C587" i="12"/>
  <c r="B587" i="12"/>
  <c r="F587" i="12" s="1"/>
  <c r="A587" i="12"/>
  <c r="N586" i="12"/>
  <c r="E586" i="12"/>
  <c r="D586" i="12"/>
  <c r="C586" i="12"/>
  <c r="G586" i="12" s="1"/>
  <c r="B586" i="12"/>
  <c r="F586" i="12" s="1"/>
  <c r="A586" i="12"/>
  <c r="N585" i="12"/>
  <c r="F585" i="12"/>
  <c r="E585" i="12"/>
  <c r="D585" i="12"/>
  <c r="C585" i="12"/>
  <c r="G585" i="12" s="1"/>
  <c r="B585" i="12"/>
  <c r="A585" i="12"/>
  <c r="N584" i="12"/>
  <c r="E584" i="12"/>
  <c r="G584" i="12" s="1"/>
  <c r="D584" i="12"/>
  <c r="C584" i="12"/>
  <c r="B584" i="12"/>
  <c r="A584" i="12"/>
  <c r="N583" i="12"/>
  <c r="F583" i="12"/>
  <c r="E583" i="12"/>
  <c r="D583" i="12"/>
  <c r="C583" i="12"/>
  <c r="B583" i="12"/>
  <c r="A583" i="12"/>
  <c r="N582" i="12"/>
  <c r="G582" i="12"/>
  <c r="F582" i="12"/>
  <c r="E582" i="12"/>
  <c r="D582" i="12"/>
  <c r="C582" i="12"/>
  <c r="B582" i="12"/>
  <c r="A582" i="12"/>
  <c r="N581" i="12"/>
  <c r="G581" i="12"/>
  <c r="E581" i="12"/>
  <c r="D581" i="12"/>
  <c r="C581" i="12"/>
  <c r="B581" i="12"/>
  <c r="F581" i="12" s="1"/>
  <c r="A581" i="12"/>
  <c r="N580" i="12"/>
  <c r="F580" i="12"/>
  <c r="E580" i="12"/>
  <c r="D580" i="12"/>
  <c r="C580" i="12"/>
  <c r="G580" i="12" s="1"/>
  <c r="B580" i="12"/>
  <c r="A580" i="12"/>
  <c r="N579" i="12"/>
  <c r="G579" i="12"/>
  <c r="E579" i="12"/>
  <c r="D579" i="12"/>
  <c r="C579" i="12"/>
  <c r="B579" i="12"/>
  <c r="F579" i="12" s="1"/>
  <c r="A579" i="12"/>
  <c r="N578" i="12"/>
  <c r="E578" i="12"/>
  <c r="D578" i="12"/>
  <c r="C578" i="12"/>
  <c r="G578" i="12" s="1"/>
  <c r="B578" i="12"/>
  <c r="F578" i="12" s="1"/>
  <c r="A578" i="12"/>
  <c r="N577" i="12"/>
  <c r="F577" i="12"/>
  <c r="E577" i="12"/>
  <c r="D577" i="12"/>
  <c r="C577" i="12"/>
  <c r="G577" i="12" s="1"/>
  <c r="B577" i="12"/>
  <c r="A577" i="12"/>
  <c r="N576" i="12"/>
  <c r="E576" i="12"/>
  <c r="G576" i="12" s="1"/>
  <c r="D576" i="12"/>
  <c r="C576" i="12"/>
  <c r="B576" i="12"/>
  <c r="A576" i="12"/>
  <c r="N575" i="12"/>
  <c r="F575" i="12"/>
  <c r="E575" i="12"/>
  <c r="D575" i="12"/>
  <c r="C575" i="12"/>
  <c r="G575" i="12" s="1"/>
  <c r="B575" i="12"/>
  <c r="A575" i="12"/>
  <c r="N574" i="12"/>
  <c r="G574" i="12"/>
  <c r="F574" i="12"/>
  <c r="E574" i="12"/>
  <c r="D574" i="12"/>
  <c r="C574" i="12"/>
  <c r="B574" i="12"/>
  <c r="A574" i="12"/>
  <c r="N573" i="12"/>
  <c r="G573" i="12"/>
  <c r="E573" i="12"/>
  <c r="D573" i="12"/>
  <c r="C573" i="12"/>
  <c r="B573" i="12"/>
  <c r="F573" i="12" s="1"/>
  <c r="A573" i="12"/>
  <c r="N572" i="12"/>
  <c r="F572" i="12"/>
  <c r="E572" i="12"/>
  <c r="D572" i="12"/>
  <c r="C572" i="12"/>
  <c r="G572" i="12" s="1"/>
  <c r="B572" i="12"/>
  <c r="A572" i="12"/>
  <c r="N571" i="12"/>
  <c r="G571" i="12"/>
  <c r="E571" i="12"/>
  <c r="D571" i="12"/>
  <c r="C571" i="12"/>
  <c r="B571" i="12"/>
  <c r="F571" i="12" s="1"/>
  <c r="A571" i="12"/>
  <c r="N570" i="12"/>
  <c r="E570" i="12"/>
  <c r="D570" i="12"/>
  <c r="C570" i="12"/>
  <c r="G570" i="12" s="1"/>
  <c r="B570" i="12"/>
  <c r="F570" i="12" s="1"/>
  <c r="A570" i="12"/>
  <c r="N569" i="12"/>
  <c r="F569" i="12"/>
  <c r="E569" i="12"/>
  <c r="D569" i="12"/>
  <c r="C569" i="12"/>
  <c r="G569" i="12" s="1"/>
  <c r="B569" i="12"/>
  <c r="A569" i="12"/>
  <c r="N568" i="12"/>
  <c r="E568" i="12"/>
  <c r="G568" i="12" s="1"/>
  <c r="D568" i="12"/>
  <c r="C568" i="12"/>
  <c r="B568" i="12"/>
  <c r="F568" i="12" s="1"/>
  <c r="A568" i="12"/>
  <c r="N567" i="12"/>
  <c r="E567" i="12"/>
  <c r="F567" i="12" s="1"/>
  <c r="D567" i="12"/>
  <c r="C567" i="12"/>
  <c r="B567" i="12"/>
  <c r="A567" i="12"/>
  <c r="N566" i="12"/>
  <c r="G566" i="12"/>
  <c r="F566" i="12"/>
  <c r="E566" i="12"/>
  <c r="D566" i="12"/>
  <c r="C566" i="12"/>
  <c r="B566" i="12"/>
  <c r="A566" i="12"/>
  <c r="N565" i="12"/>
  <c r="G565" i="12"/>
  <c r="E565" i="12"/>
  <c r="D565" i="12"/>
  <c r="C565" i="12"/>
  <c r="B565" i="12"/>
  <c r="F565" i="12" s="1"/>
  <c r="A565" i="12"/>
  <c r="N564" i="12"/>
  <c r="F564" i="12"/>
  <c r="E564" i="12"/>
  <c r="D564" i="12"/>
  <c r="C564" i="12"/>
  <c r="G564" i="12" s="1"/>
  <c r="B564" i="12"/>
  <c r="A564" i="12"/>
  <c r="N563" i="12"/>
  <c r="G563" i="12"/>
  <c r="E563" i="12"/>
  <c r="D563" i="12"/>
  <c r="C563" i="12"/>
  <c r="B563" i="12"/>
  <c r="F563" i="12" s="1"/>
  <c r="A563" i="12"/>
  <c r="N562" i="12"/>
  <c r="E562" i="12"/>
  <c r="D562" i="12"/>
  <c r="C562" i="12"/>
  <c r="G562" i="12" s="1"/>
  <c r="B562" i="12"/>
  <c r="F562" i="12" s="1"/>
  <c r="A562" i="12"/>
  <c r="N561" i="12"/>
  <c r="F561" i="12"/>
  <c r="E561" i="12"/>
  <c r="D561" i="12"/>
  <c r="C561" i="12"/>
  <c r="G561" i="12" s="1"/>
  <c r="B561" i="12"/>
  <c r="A561" i="12"/>
  <c r="N560" i="12"/>
  <c r="E560" i="12"/>
  <c r="G560" i="12" s="1"/>
  <c r="D560" i="12"/>
  <c r="C560" i="12"/>
  <c r="B560" i="12"/>
  <c r="A560" i="12"/>
  <c r="N559" i="12"/>
  <c r="E559" i="12"/>
  <c r="F559" i="12" s="1"/>
  <c r="D559" i="12"/>
  <c r="C559" i="12"/>
  <c r="B559" i="12"/>
  <c r="A559" i="12"/>
  <c r="N558" i="12"/>
  <c r="G558" i="12"/>
  <c r="F558" i="12"/>
  <c r="E558" i="12"/>
  <c r="D558" i="12"/>
  <c r="C558" i="12"/>
  <c r="B558" i="12"/>
  <c r="A558" i="12"/>
  <c r="N557" i="12"/>
  <c r="G557" i="12"/>
  <c r="E557" i="12"/>
  <c r="D557" i="12"/>
  <c r="C557" i="12"/>
  <c r="B557" i="12"/>
  <c r="F557" i="12" s="1"/>
  <c r="A557" i="12"/>
  <c r="N556" i="12"/>
  <c r="F556" i="12"/>
  <c r="E556" i="12"/>
  <c r="D556" i="12"/>
  <c r="C556" i="12"/>
  <c r="G556" i="12" s="1"/>
  <c r="B556" i="12"/>
  <c r="A556" i="12"/>
  <c r="N555" i="12"/>
  <c r="G555" i="12"/>
  <c r="E555" i="12"/>
  <c r="D555" i="12"/>
  <c r="C555" i="12"/>
  <c r="B555" i="12"/>
  <c r="F555" i="12" s="1"/>
  <c r="A555" i="12"/>
  <c r="N554" i="12"/>
  <c r="E554" i="12"/>
  <c r="D554" i="12"/>
  <c r="C554" i="12"/>
  <c r="G554" i="12" s="1"/>
  <c r="B554" i="12"/>
  <c r="F554" i="12" s="1"/>
  <c r="A554" i="12"/>
  <c r="N553" i="12"/>
  <c r="F553" i="12"/>
  <c r="E553" i="12"/>
  <c r="D553" i="12"/>
  <c r="C553" i="12"/>
  <c r="G553" i="12" s="1"/>
  <c r="B553" i="12"/>
  <c r="A553" i="12"/>
  <c r="N552" i="12"/>
  <c r="E552" i="12"/>
  <c r="G552" i="12" s="1"/>
  <c r="D552" i="12"/>
  <c r="C552" i="12"/>
  <c r="B552" i="12"/>
  <c r="F552" i="12" s="1"/>
  <c r="A552" i="12"/>
  <c r="N551" i="12"/>
  <c r="F551" i="12"/>
  <c r="E551" i="12"/>
  <c r="D551" i="12"/>
  <c r="C551" i="12"/>
  <c r="B551" i="12"/>
  <c r="A551" i="12"/>
  <c r="N550" i="12"/>
  <c r="G550" i="12"/>
  <c r="F550" i="12"/>
  <c r="E550" i="12"/>
  <c r="D550" i="12"/>
  <c r="C550" i="12"/>
  <c r="B550" i="12"/>
  <c r="A550" i="12"/>
  <c r="N549" i="12"/>
  <c r="G549" i="12"/>
  <c r="E549" i="12"/>
  <c r="D549" i="12"/>
  <c r="C549" i="12"/>
  <c r="B549" i="12"/>
  <c r="F549" i="12" s="1"/>
  <c r="A549" i="12"/>
  <c r="N548" i="12"/>
  <c r="F548" i="12"/>
  <c r="E548" i="12"/>
  <c r="D548" i="12"/>
  <c r="C548" i="12"/>
  <c r="G548" i="12" s="1"/>
  <c r="B548" i="12"/>
  <c r="A548" i="12"/>
  <c r="N547" i="12"/>
  <c r="G547" i="12"/>
  <c r="E547" i="12"/>
  <c r="D547" i="12"/>
  <c r="C547" i="12"/>
  <c r="B547" i="12"/>
  <c r="F547" i="12" s="1"/>
  <c r="A547" i="12"/>
  <c r="N546" i="12"/>
  <c r="E546" i="12"/>
  <c r="D546" i="12"/>
  <c r="C546" i="12"/>
  <c r="G546" i="12" s="1"/>
  <c r="B546" i="12"/>
  <c r="F546" i="12" s="1"/>
  <c r="A546" i="12"/>
  <c r="N545" i="12"/>
  <c r="F545" i="12"/>
  <c r="E545" i="12"/>
  <c r="D545" i="12"/>
  <c r="C545" i="12"/>
  <c r="G545" i="12" s="1"/>
  <c r="B545" i="12"/>
  <c r="A545" i="12"/>
  <c r="N544" i="12"/>
  <c r="E544" i="12"/>
  <c r="G544" i="12" s="1"/>
  <c r="D544" i="12"/>
  <c r="C544" i="12"/>
  <c r="B544" i="12"/>
  <c r="F544" i="12" s="1"/>
  <c r="A544" i="12"/>
  <c r="N543" i="12"/>
  <c r="E543" i="12"/>
  <c r="F543" i="12" s="1"/>
  <c r="D543" i="12"/>
  <c r="C543" i="12"/>
  <c r="G543" i="12" s="1"/>
  <c r="B543" i="12"/>
  <c r="A543" i="12"/>
  <c r="N542" i="12"/>
  <c r="G542" i="12"/>
  <c r="F542" i="12"/>
  <c r="E542" i="12"/>
  <c r="D542" i="12"/>
  <c r="C542" i="12"/>
  <c r="B542" i="12"/>
  <c r="A542" i="12"/>
  <c r="N541" i="12"/>
  <c r="G541" i="12"/>
  <c r="E541" i="12"/>
  <c r="D541" i="12"/>
  <c r="C541" i="12"/>
  <c r="B541" i="12"/>
  <c r="F541" i="12" s="1"/>
  <c r="A541" i="12"/>
  <c r="N540" i="12"/>
  <c r="F540" i="12"/>
  <c r="E540" i="12"/>
  <c r="D540" i="12"/>
  <c r="C540" i="12"/>
  <c r="G540" i="12" s="1"/>
  <c r="B540" i="12"/>
  <c r="A540" i="12"/>
  <c r="N267" i="12" s="1"/>
  <c r="N539" i="12"/>
  <c r="G539" i="12"/>
  <c r="E539" i="12"/>
  <c r="D539" i="12"/>
  <c r="C539" i="12"/>
  <c r="B539" i="12"/>
  <c r="F539" i="12" s="1"/>
  <c r="A539" i="12"/>
  <c r="N538" i="12"/>
  <c r="E538" i="12"/>
  <c r="D538" i="12"/>
  <c r="C538" i="12"/>
  <c r="G538" i="12" s="1"/>
  <c r="B538" i="12"/>
  <c r="F538" i="12" s="1"/>
  <c r="A538" i="12"/>
  <c r="N537" i="12"/>
  <c r="F537" i="12"/>
  <c r="E537" i="12"/>
  <c r="D537" i="12"/>
  <c r="C537" i="12"/>
  <c r="G537" i="12" s="1"/>
  <c r="B537" i="12"/>
  <c r="A537" i="12"/>
  <c r="N536" i="12"/>
  <c r="E536" i="12"/>
  <c r="G536" i="12" s="1"/>
  <c r="D536" i="12"/>
  <c r="C536" i="12"/>
  <c r="B536" i="12"/>
  <c r="F536" i="12" s="1"/>
  <c r="A536" i="12"/>
  <c r="N535" i="12"/>
  <c r="F535" i="12"/>
  <c r="E535" i="12"/>
  <c r="D535" i="12"/>
  <c r="C535" i="12"/>
  <c r="G535" i="12" s="1"/>
  <c r="B535" i="12"/>
  <c r="A535" i="12"/>
  <c r="N534" i="12"/>
  <c r="G534" i="12"/>
  <c r="F534" i="12"/>
  <c r="E534" i="12"/>
  <c r="D534" i="12"/>
  <c r="C534" i="12"/>
  <c r="B534" i="12"/>
  <c r="A534" i="12"/>
  <c r="N533" i="12"/>
  <c r="G533" i="12"/>
  <c r="E533" i="12"/>
  <c r="D533" i="12"/>
  <c r="C533" i="12"/>
  <c r="B533" i="12"/>
  <c r="F533" i="12" s="1"/>
  <c r="A533" i="12"/>
  <c r="N532" i="12"/>
  <c r="F532" i="12"/>
  <c r="E532" i="12"/>
  <c r="D532" i="12"/>
  <c r="C532" i="12"/>
  <c r="G532" i="12" s="1"/>
  <c r="B532" i="12"/>
  <c r="A532" i="12"/>
  <c r="N531" i="12"/>
  <c r="G531" i="12"/>
  <c r="E531" i="12"/>
  <c r="D531" i="12"/>
  <c r="C531" i="12"/>
  <c r="B531" i="12"/>
  <c r="F531" i="12" s="1"/>
  <c r="A531" i="12"/>
  <c r="N530" i="12"/>
  <c r="E530" i="12"/>
  <c r="D530" i="12"/>
  <c r="C530" i="12"/>
  <c r="G530" i="12" s="1"/>
  <c r="B530" i="12"/>
  <c r="F530" i="12" s="1"/>
  <c r="A530" i="12"/>
  <c r="N529" i="12"/>
  <c r="F529" i="12"/>
  <c r="E529" i="12"/>
  <c r="D529" i="12"/>
  <c r="C529" i="12"/>
  <c r="G529" i="12" s="1"/>
  <c r="B529" i="12"/>
  <c r="A529" i="12"/>
  <c r="N528" i="12"/>
  <c r="E528" i="12"/>
  <c r="G528" i="12" s="1"/>
  <c r="D528" i="12"/>
  <c r="C528" i="12"/>
  <c r="B528" i="12"/>
  <c r="A528" i="12"/>
  <c r="N527" i="12"/>
  <c r="E527" i="12"/>
  <c r="F527" i="12" s="1"/>
  <c r="D527" i="12"/>
  <c r="C527" i="12"/>
  <c r="B527" i="12"/>
  <c r="A527" i="12"/>
  <c r="N526" i="12"/>
  <c r="G526" i="12"/>
  <c r="F526" i="12"/>
  <c r="E526" i="12"/>
  <c r="D526" i="12"/>
  <c r="C526" i="12"/>
  <c r="B526" i="12"/>
  <c r="A526" i="12"/>
  <c r="N525" i="12"/>
  <c r="G525" i="12"/>
  <c r="E525" i="12"/>
  <c r="D525" i="12"/>
  <c r="C525" i="12"/>
  <c r="B525" i="12"/>
  <c r="F525" i="12" s="1"/>
  <c r="A525" i="12"/>
  <c r="N524" i="12"/>
  <c r="F524" i="12"/>
  <c r="E524" i="12"/>
  <c r="D524" i="12"/>
  <c r="C524" i="12"/>
  <c r="G524" i="12" s="1"/>
  <c r="B524" i="12"/>
  <c r="A524" i="12"/>
  <c r="N523" i="12"/>
  <c r="G523" i="12"/>
  <c r="E523" i="12"/>
  <c r="D523" i="12"/>
  <c r="C523" i="12"/>
  <c r="B523" i="12"/>
  <c r="F523" i="12" s="1"/>
  <c r="A523" i="12"/>
  <c r="N522" i="12"/>
  <c r="E522" i="12"/>
  <c r="D522" i="12"/>
  <c r="C522" i="12"/>
  <c r="G522" i="12" s="1"/>
  <c r="B522" i="12"/>
  <c r="A522" i="12"/>
  <c r="N521" i="12"/>
  <c r="F521" i="12"/>
  <c r="E521" i="12"/>
  <c r="D521" i="12"/>
  <c r="C521" i="12"/>
  <c r="G521" i="12" s="1"/>
  <c r="B521" i="12"/>
  <c r="A521" i="12"/>
  <c r="N520" i="12"/>
  <c r="E520" i="12"/>
  <c r="G520" i="12" s="1"/>
  <c r="D520" i="12"/>
  <c r="C520" i="12"/>
  <c r="B520" i="12"/>
  <c r="A520" i="12"/>
  <c r="N519" i="12"/>
  <c r="E519" i="12"/>
  <c r="F519" i="12" s="1"/>
  <c r="D519" i="12"/>
  <c r="C519" i="12"/>
  <c r="B519" i="12"/>
  <c r="A519" i="12"/>
  <c r="N518" i="12"/>
  <c r="G518" i="12"/>
  <c r="F518" i="12"/>
  <c r="E518" i="12"/>
  <c r="D518" i="12"/>
  <c r="C518" i="12"/>
  <c r="B518" i="12"/>
  <c r="A518" i="12"/>
  <c r="N517" i="12"/>
  <c r="E517" i="12"/>
  <c r="G517" i="12" s="1"/>
  <c r="D517" i="12"/>
  <c r="C517" i="12"/>
  <c r="B517" i="12"/>
  <c r="A517" i="12"/>
  <c r="N516" i="12"/>
  <c r="F516" i="12"/>
  <c r="E516" i="12"/>
  <c r="D516" i="12"/>
  <c r="C516" i="12"/>
  <c r="G516" i="12" s="1"/>
  <c r="B516" i="12"/>
  <c r="A516" i="12"/>
  <c r="N515" i="12"/>
  <c r="G515" i="12"/>
  <c r="E515" i="12"/>
  <c r="D515" i="12"/>
  <c r="C515" i="12"/>
  <c r="B515" i="12"/>
  <c r="F515" i="12" s="1"/>
  <c r="A515" i="12"/>
  <c r="N514" i="12"/>
  <c r="E514" i="12"/>
  <c r="D514" i="12"/>
  <c r="C514" i="12"/>
  <c r="G514" i="12" s="1"/>
  <c r="B514" i="12"/>
  <c r="F514" i="12" s="1"/>
  <c r="A514" i="12"/>
  <c r="N513" i="12"/>
  <c r="F513" i="12"/>
  <c r="E513" i="12"/>
  <c r="D513" i="12"/>
  <c r="C513" i="12"/>
  <c r="G513" i="12" s="1"/>
  <c r="B513" i="12"/>
  <c r="A513" i="12"/>
  <c r="N512" i="12"/>
  <c r="G512" i="12"/>
  <c r="E512" i="12"/>
  <c r="D512" i="12"/>
  <c r="C512" i="12"/>
  <c r="B512" i="12"/>
  <c r="F512" i="12" s="1"/>
  <c r="A512" i="12"/>
  <c r="N511" i="12"/>
  <c r="E511" i="12"/>
  <c r="D511" i="12"/>
  <c r="C511" i="12"/>
  <c r="B511" i="12"/>
  <c r="F511" i="12" s="1"/>
  <c r="A511" i="12"/>
  <c r="N510" i="12"/>
  <c r="F510" i="12"/>
  <c r="E510" i="12"/>
  <c r="D510" i="12"/>
  <c r="C510" i="12"/>
  <c r="G510" i="12" s="1"/>
  <c r="B510" i="12"/>
  <c r="A510" i="12"/>
  <c r="N509" i="12"/>
  <c r="G509" i="12"/>
  <c r="E509" i="12"/>
  <c r="D509" i="12"/>
  <c r="C509" i="12"/>
  <c r="B509" i="12"/>
  <c r="F509" i="12" s="1"/>
  <c r="A509" i="12"/>
  <c r="N508" i="12"/>
  <c r="G508" i="12"/>
  <c r="E508" i="12"/>
  <c r="F508" i="12" s="1"/>
  <c r="D508" i="12"/>
  <c r="C508" i="12"/>
  <c r="B508" i="12"/>
  <c r="A508" i="12"/>
  <c r="N507" i="12"/>
  <c r="G507" i="12"/>
  <c r="E507" i="12"/>
  <c r="D507" i="12"/>
  <c r="C507" i="12"/>
  <c r="B507" i="12"/>
  <c r="F507" i="12" s="1"/>
  <c r="A507" i="12"/>
  <c r="N506" i="12"/>
  <c r="G506" i="12"/>
  <c r="F506" i="12"/>
  <c r="E506" i="12"/>
  <c r="D506" i="12"/>
  <c r="C506" i="12"/>
  <c r="B506" i="12"/>
  <c r="A506" i="12"/>
  <c r="N505" i="12"/>
  <c r="G505" i="12"/>
  <c r="E505" i="12"/>
  <c r="D505" i="12"/>
  <c r="C505" i="12"/>
  <c r="B505" i="12"/>
  <c r="F505" i="12" s="1"/>
  <c r="A505" i="12"/>
  <c r="N504" i="12"/>
  <c r="G504" i="12"/>
  <c r="E504" i="12"/>
  <c r="D504" i="12"/>
  <c r="C504" i="12"/>
  <c r="B504" i="12"/>
  <c r="A504" i="12"/>
  <c r="N503" i="12"/>
  <c r="F503" i="12"/>
  <c r="E503" i="12"/>
  <c r="D503" i="12"/>
  <c r="C503" i="12"/>
  <c r="B503" i="12"/>
  <c r="A503" i="12"/>
  <c r="N502" i="12"/>
  <c r="F502" i="12"/>
  <c r="E502" i="12"/>
  <c r="D502" i="12"/>
  <c r="C502" i="12"/>
  <c r="B502" i="12"/>
  <c r="A502" i="12"/>
  <c r="N501" i="12"/>
  <c r="G501" i="12"/>
  <c r="F501" i="12"/>
  <c r="E501" i="12"/>
  <c r="D501" i="12"/>
  <c r="C501" i="12"/>
  <c r="B501" i="12"/>
  <c r="A501" i="12"/>
  <c r="N500" i="12"/>
  <c r="G500" i="12"/>
  <c r="E500" i="12"/>
  <c r="D500" i="12"/>
  <c r="C500" i="12"/>
  <c r="B500" i="12"/>
  <c r="F500" i="12" s="1"/>
  <c r="A500" i="12"/>
  <c r="N499" i="12"/>
  <c r="E499" i="12"/>
  <c r="F499" i="12" s="1"/>
  <c r="D499" i="12"/>
  <c r="C499" i="12"/>
  <c r="G499" i="12" s="1"/>
  <c r="B499" i="12"/>
  <c r="A499" i="12"/>
  <c r="N498" i="12"/>
  <c r="G498" i="12"/>
  <c r="E498" i="12"/>
  <c r="D498" i="12"/>
  <c r="C498" i="12"/>
  <c r="B498" i="12"/>
  <c r="F498" i="12" s="1"/>
  <c r="A498" i="12"/>
  <c r="N497" i="12"/>
  <c r="E497" i="12"/>
  <c r="D497" i="12"/>
  <c r="C497" i="12"/>
  <c r="G497" i="12" s="1"/>
  <c r="B497" i="12"/>
  <c r="F497" i="12" s="1"/>
  <c r="A497" i="12"/>
  <c r="N496" i="12"/>
  <c r="F496" i="12"/>
  <c r="E496" i="12"/>
  <c r="D496" i="12"/>
  <c r="C496" i="12"/>
  <c r="G496" i="12" s="1"/>
  <c r="B496" i="12"/>
  <c r="A496" i="12"/>
  <c r="N495" i="12"/>
  <c r="E495" i="12"/>
  <c r="G495" i="12" s="1"/>
  <c r="D495" i="12"/>
  <c r="C495" i="12"/>
  <c r="B495" i="12"/>
  <c r="F495" i="12" s="1"/>
  <c r="A495" i="12"/>
  <c r="N494" i="12"/>
  <c r="F494" i="12"/>
  <c r="E494" i="12"/>
  <c r="D494" i="12"/>
  <c r="C494" i="12"/>
  <c r="B494" i="12"/>
  <c r="A494" i="12"/>
  <c r="N493" i="12"/>
  <c r="G493" i="12"/>
  <c r="F493" i="12"/>
  <c r="E493" i="12"/>
  <c r="D493" i="12"/>
  <c r="C493" i="12"/>
  <c r="B493" i="12"/>
  <c r="A493" i="12"/>
  <c r="N492" i="12"/>
  <c r="G492" i="12"/>
  <c r="E492" i="12"/>
  <c r="D492" i="12"/>
  <c r="C492" i="12"/>
  <c r="B492" i="12"/>
  <c r="F492" i="12" s="1"/>
  <c r="A492" i="12"/>
  <c r="N491" i="12"/>
  <c r="E491" i="12"/>
  <c r="F491" i="12" s="1"/>
  <c r="D491" i="12"/>
  <c r="C491" i="12"/>
  <c r="G491" i="12" s="1"/>
  <c r="B491" i="12"/>
  <c r="A491" i="12"/>
  <c r="N490" i="12"/>
  <c r="G490" i="12"/>
  <c r="E490" i="12"/>
  <c r="D490" i="12"/>
  <c r="C490" i="12"/>
  <c r="B490" i="12"/>
  <c r="F490" i="12" s="1"/>
  <c r="A490" i="12"/>
  <c r="N489" i="12"/>
  <c r="E489" i="12"/>
  <c r="D489" i="12"/>
  <c r="C489" i="12"/>
  <c r="G489" i="12" s="1"/>
  <c r="B489" i="12"/>
  <c r="F489" i="12" s="1"/>
  <c r="A489" i="12"/>
  <c r="N488" i="12"/>
  <c r="F488" i="12"/>
  <c r="E488" i="12"/>
  <c r="D488" i="12"/>
  <c r="C488" i="12"/>
  <c r="G488" i="12" s="1"/>
  <c r="B488" i="12"/>
  <c r="A488" i="12"/>
  <c r="N487" i="12"/>
  <c r="E487" i="12"/>
  <c r="G487" i="12" s="1"/>
  <c r="D487" i="12"/>
  <c r="C487" i="12"/>
  <c r="B487" i="12"/>
  <c r="F487" i="12" s="1"/>
  <c r="A487" i="12"/>
  <c r="N486" i="12"/>
  <c r="F486" i="12"/>
  <c r="E486" i="12"/>
  <c r="D486" i="12"/>
  <c r="C486" i="12"/>
  <c r="B486" i="12"/>
  <c r="A486" i="12"/>
  <c r="N485" i="12"/>
  <c r="G485" i="12"/>
  <c r="F485" i="12"/>
  <c r="E485" i="12"/>
  <c r="D485" i="12"/>
  <c r="C485" i="12"/>
  <c r="B485" i="12"/>
  <c r="A485" i="12"/>
  <c r="N484" i="12"/>
  <c r="G484" i="12"/>
  <c r="E484" i="12"/>
  <c r="D484" i="12"/>
  <c r="C484" i="12"/>
  <c r="B484" i="12"/>
  <c r="F484" i="12" s="1"/>
  <c r="A484" i="12"/>
  <c r="N483" i="12"/>
  <c r="F483" i="12"/>
  <c r="E483" i="12"/>
  <c r="D483" i="12"/>
  <c r="C483" i="12"/>
  <c r="G483" i="12" s="1"/>
  <c r="B483" i="12"/>
  <c r="A483" i="12"/>
  <c r="N248" i="12" s="1"/>
  <c r="N482" i="12"/>
  <c r="G482" i="12"/>
  <c r="E482" i="12"/>
  <c r="D482" i="12"/>
  <c r="C482" i="12"/>
  <c r="B482" i="12"/>
  <c r="F482" i="12" s="1"/>
  <c r="A482" i="12"/>
  <c r="N481" i="12"/>
  <c r="E481" i="12"/>
  <c r="D481" i="12"/>
  <c r="C481" i="12"/>
  <c r="G481" i="12" s="1"/>
  <c r="B481" i="12"/>
  <c r="F481" i="12" s="1"/>
  <c r="A481" i="12"/>
  <c r="N480" i="12"/>
  <c r="F480" i="12"/>
  <c r="E480" i="12"/>
  <c r="D480" i="12"/>
  <c r="C480" i="12"/>
  <c r="G480" i="12" s="1"/>
  <c r="B480" i="12"/>
  <c r="A480" i="12"/>
  <c r="N479" i="12"/>
  <c r="E479" i="12"/>
  <c r="G479" i="12" s="1"/>
  <c r="D479" i="12"/>
  <c r="C479" i="12"/>
  <c r="B479" i="12"/>
  <c r="F479" i="12" s="1"/>
  <c r="A479" i="12"/>
  <c r="N478" i="12"/>
  <c r="E478" i="12"/>
  <c r="F478" i="12" s="1"/>
  <c r="D478" i="12"/>
  <c r="C478" i="12"/>
  <c r="G478" i="12" s="1"/>
  <c r="B478" i="12"/>
  <c r="A478" i="12"/>
  <c r="N477" i="12"/>
  <c r="G477" i="12"/>
  <c r="F477" i="12"/>
  <c r="E477" i="12"/>
  <c r="D477" i="12"/>
  <c r="C477" i="12"/>
  <c r="B477" i="12"/>
  <c r="A477" i="12"/>
  <c r="N476" i="12"/>
  <c r="G476" i="12"/>
  <c r="E476" i="12"/>
  <c r="D476" i="12"/>
  <c r="C476" i="12"/>
  <c r="B476" i="12"/>
  <c r="F476" i="12" s="1"/>
  <c r="A476" i="12"/>
  <c r="N475" i="12"/>
  <c r="F475" i="12"/>
  <c r="E475" i="12"/>
  <c r="D475" i="12"/>
  <c r="C475" i="12"/>
  <c r="G475" i="12" s="1"/>
  <c r="B475" i="12"/>
  <c r="A475" i="12"/>
  <c r="N474" i="12"/>
  <c r="G474" i="12"/>
  <c r="E474" i="12"/>
  <c r="D474" i="12"/>
  <c r="C474" i="12"/>
  <c r="B474" i="12"/>
  <c r="F474" i="12" s="1"/>
  <c r="A474" i="12"/>
  <c r="N473" i="12"/>
  <c r="E473" i="12"/>
  <c r="D473" i="12"/>
  <c r="C473" i="12"/>
  <c r="G473" i="12" s="1"/>
  <c r="B473" i="12"/>
  <c r="F473" i="12" s="1"/>
  <c r="A473" i="12"/>
  <c r="N472" i="12"/>
  <c r="F472" i="12"/>
  <c r="E472" i="12"/>
  <c r="D472" i="12"/>
  <c r="C472" i="12"/>
  <c r="G472" i="12" s="1"/>
  <c r="B472" i="12"/>
  <c r="A472" i="12"/>
  <c r="N471" i="12"/>
  <c r="E471" i="12"/>
  <c r="G471" i="12" s="1"/>
  <c r="D471" i="12"/>
  <c r="C471" i="12"/>
  <c r="B471" i="12"/>
  <c r="F471" i="12" s="1"/>
  <c r="A471" i="12"/>
  <c r="N470" i="12"/>
  <c r="F470" i="12"/>
  <c r="E470" i="12"/>
  <c r="D470" i="12"/>
  <c r="C470" i="12"/>
  <c r="G470" i="12" s="1"/>
  <c r="B470" i="12"/>
  <c r="A470" i="12"/>
  <c r="N469" i="12"/>
  <c r="G469" i="12"/>
  <c r="F469" i="12"/>
  <c r="E469" i="12"/>
  <c r="D469" i="12"/>
  <c r="C469" i="12"/>
  <c r="B469" i="12"/>
  <c r="A469" i="12"/>
  <c r="N468" i="12"/>
  <c r="G468" i="12"/>
  <c r="E468" i="12"/>
  <c r="D468" i="12"/>
  <c r="C468" i="12"/>
  <c r="B468" i="12"/>
  <c r="F468" i="12" s="1"/>
  <c r="A468" i="12"/>
  <c r="N467" i="12"/>
  <c r="F467" i="12"/>
  <c r="E467" i="12"/>
  <c r="D467" i="12"/>
  <c r="C467" i="12"/>
  <c r="G467" i="12" s="1"/>
  <c r="B467" i="12"/>
  <c r="A467" i="12"/>
  <c r="N466" i="12"/>
  <c r="G466" i="12"/>
  <c r="E466" i="12"/>
  <c r="D466" i="12"/>
  <c r="C466" i="12"/>
  <c r="B466" i="12"/>
  <c r="F466" i="12" s="1"/>
  <c r="A466" i="12"/>
  <c r="N465" i="12"/>
  <c r="E465" i="12"/>
  <c r="D465" i="12"/>
  <c r="C465" i="12"/>
  <c r="G465" i="12" s="1"/>
  <c r="B465" i="12"/>
  <c r="F465" i="12" s="1"/>
  <c r="A465" i="12"/>
  <c r="N464" i="12"/>
  <c r="F464" i="12"/>
  <c r="E464" i="12"/>
  <c r="D464" i="12"/>
  <c r="C464" i="12"/>
  <c r="G464" i="12" s="1"/>
  <c r="B464" i="12"/>
  <c r="A464" i="12"/>
  <c r="N463" i="12"/>
  <c r="E463" i="12"/>
  <c r="G463" i="12" s="1"/>
  <c r="D463" i="12"/>
  <c r="C463" i="12"/>
  <c r="B463" i="12"/>
  <c r="A463" i="12"/>
  <c r="N462" i="12"/>
  <c r="E462" i="12"/>
  <c r="F462" i="12" s="1"/>
  <c r="D462" i="12"/>
  <c r="C462" i="12"/>
  <c r="B462" i="12"/>
  <c r="A462" i="12"/>
  <c r="N461" i="12"/>
  <c r="G461" i="12"/>
  <c r="F461" i="12"/>
  <c r="E461" i="12"/>
  <c r="D461" i="12"/>
  <c r="C461" i="12"/>
  <c r="B461" i="12"/>
  <c r="A461" i="12"/>
  <c r="N460" i="12"/>
  <c r="G460" i="12"/>
  <c r="E460" i="12"/>
  <c r="D460" i="12"/>
  <c r="C460" i="12"/>
  <c r="B460" i="12"/>
  <c r="F460" i="12" s="1"/>
  <c r="A460" i="12"/>
  <c r="N459" i="12"/>
  <c r="F459" i="12"/>
  <c r="E459" i="12"/>
  <c r="D459" i="12"/>
  <c r="C459" i="12"/>
  <c r="G459" i="12" s="1"/>
  <c r="B459" i="12"/>
  <c r="A459" i="12"/>
  <c r="N458" i="12"/>
  <c r="G458" i="12"/>
  <c r="E458" i="12"/>
  <c r="D458" i="12"/>
  <c r="C458" i="12"/>
  <c r="B458" i="12"/>
  <c r="F458" i="12" s="1"/>
  <c r="A458" i="12"/>
  <c r="N457" i="12"/>
  <c r="E457" i="12"/>
  <c r="D457" i="12"/>
  <c r="C457" i="12"/>
  <c r="G457" i="12" s="1"/>
  <c r="B457" i="12"/>
  <c r="F457" i="12" s="1"/>
  <c r="A457" i="12"/>
  <c r="N456" i="12"/>
  <c r="F456" i="12"/>
  <c r="E456" i="12"/>
  <c r="D456" i="12"/>
  <c r="C456" i="12"/>
  <c r="G456" i="12" s="1"/>
  <c r="B456" i="12"/>
  <c r="A456" i="12"/>
  <c r="N455" i="12"/>
  <c r="E455" i="12"/>
  <c r="G455" i="12" s="1"/>
  <c r="D455" i="12"/>
  <c r="C455" i="12"/>
  <c r="B455" i="12"/>
  <c r="A455" i="12"/>
  <c r="N454" i="12"/>
  <c r="F454" i="12"/>
  <c r="E454" i="12"/>
  <c r="D454" i="12"/>
  <c r="C454" i="12"/>
  <c r="B454" i="12"/>
  <c r="A454" i="12"/>
  <c r="N453" i="12"/>
  <c r="G453" i="12"/>
  <c r="F453" i="12"/>
  <c r="E453" i="12"/>
  <c r="D453" i="12"/>
  <c r="C453" i="12"/>
  <c r="B453" i="12"/>
  <c r="A453" i="12"/>
  <c r="N452" i="12"/>
  <c r="G452" i="12"/>
  <c r="E452" i="12"/>
  <c r="D452" i="12"/>
  <c r="C452" i="12"/>
  <c r="B452" i="12"/>
  <c r="F452" i="12" s="1"/>
  <c r="A452" i="12"/>
  <c r="N451" i="12"/>
  <c r="F451" i="12"/>
  <c r="E451" i="12"/>
  <c r="D451" i="12"/>
  <c r="C451" i="12"/>
  <c r="G451" i="12" s="1"/>
  <c r="B451" i="12"/>
  <c r="A451" i="12"/>
  <c r="N450" i="12"/>
  <c r="G450" i="12"/>
  <c r="E450" i="12"/>
  <c r="D450" i="12"/>
  <c r="C450" i="12"/>
  <c r="B450" i="12"/>
  <c r="F450" i="12" s="1"/>
  <c r="A450" i="12"/>
  <c r="N449" i="12"/>
  <c r="E449" i="12"/>
  <c r="D449" i="12"/>
  <c r="C449" i="12"/>
  <c r="G449" i="12" s="1"/>
  <c r="B449" i="12"/>
  <c r="F449" i="12" s="1"/>
  <c r="A449" i="12"/>
  <c r="N448" i="12"/>
  <c r="F448" i="12"/>
  <c r="E448" i="12"/>
  <c r="D448" i="12"/>
  <c r="C448" i="12"/>
  <c r="G448" i="12" s="1"/>
  <c r="B448" i="12"/>
  <c r="A448" i="12"/>
  <c r="N447" i="12"/>
  <c r="E447" i="12"/>
  <c r="G447" i="12" s="1"/>
  <c r="D447" i="12"/>
  <c r="C447" i="12"/>
  <c r="B447" i="12"/>
  <c r="F447" i="12" s="1"/>
  <c r="A447" i="12"/>
  <c r="N446" i="12"/>
  <c r="F446" i="12"/>
  <c r="E446" i="12"/>
  <c r="D446" i="12"/>
  <c r="C446" i="12"/>
  <c r="G446" i="12" s="1"/>
  <c r="B446" i="12"/>
  <c r="A446" i="12"/>
  <c r="N445" i="12"/>
  <c r="G445" i="12"/>
  <c r="F445" i="12"/>
  <c r="E445" i="12"/>
  <c r="D445" i="12"/>
  <c r="C445" i="12"/>
  <c r="B445" i="12"/>
  <c r="A445" i="12"/>
  <c r="N444" i="12"/>
  <c r="G444" i="12"/>
  <c r="E444" i="12"/>
  <c r="D444" i="12"/>
  <c r="C444" i="12"/>
  <c r="B444" i="12"/>
  <c r="F444" i="12" s="1"/>
  <c r="A444" i="12"/>
  <c r="N443" i="12"/>
  <c r="F443" i="12"/>
  <c r="E443" i="12"/>
  <c r="D443" i="12"/>
  <c r="C443" i="12"/>
  <c r="G443" i="12" s="1"/>
  <c r="B443" i="12"/>
  <c r="A443" i="12"/>
  <c r="N442" i="12"/>
  <c r="G442" i="12"/>
  <c r="E442" i="12"/>
  <c r="D442" i="12"/>
  <c r="C442" i="12"/>
  <c r="B442" i="12"/>
  <c r="F442" i="12" s="1"/>
  <c r="A442" i="12"/>
  <c r="N441" i="12"/>
  <c r="E441" i="12"/>
  <c r="D441" i="12"/>
  <c r="C441" i="12"/>
  <c r="G441" i="12" s="1"/>
  <c r="B441" i="12"/>
  <c r="F441" i="12" s="1"/>
  <c r="A441" i="12"/>
  <c r="N440" i="12"/>
  <c r="F440" i="12"/>
  <c r="E440" i="12"/>
  <c r="D440" i="12"/>
  <c r="C440" i="12"/>
  <c r="G440" i="12" s="1"/>
  <c r="B440" i="12"/>
  <c r="A440" i="12"/>
  <c r="N439" i="12"/>
  <c r="E439" i="12"/>
  <c r="G439" i="12" s="1"/>
  <c r="D439" i="12"/>
  <c r="C439" i="12"/>
  <c r="B439" i="12"/>
  <c r="F439" i="12" s="1"/>
  <c r="A439" i="12"/>
  <c r="N438" i="12"/>
  <c r="E438" i="12"/>
  <c r="F438" i="12" s="1"/>
  <c r="D438" i="12"/>
  <c r="C438" i="12"/>
  <c r="B438" i="12"/>
  <c r="A438" i="12"/>
  <c r="N437" i="12"/>
  <c r="G437" i="12"/>
  <c r="F437" i="12"/>
  <c r="E437" i="12"/>
  <c r="D437" i="12"/>
  <c r="C437" i="12"/>
  <c r="B437" i="12"/>
  <c r="A437" i="12"/>
  <c r="N436" i="12"/>
  <c r="G436" i="12"/>
  <c r="E436" i="12"/>
  <c r="D436" i="12"/>
  <c r="C436" i="12"/>
  <c r="B436" i="12"/>
  <c r="F436" i="12" s="1"/>
  <c r="A436" i="12"/>
  <c r="N435" i="12"/>
  <c r="F435" i="12"/>
  <c r="E435" i="12"/>
  <c r="D435" i="12"/>
  <c r="C435" i="12"/>
  <c r="G435" i="12" s="1"/>
  <c r="B435" i="12"/>
  <c r="A435" i="12"/>
  <c r="N434" i="12"/>
  <c r="G434" i="12"/>
  <c r="E434" i="12"/>
  <c r="D434" i="12"/>
  <c r="C434" i="12"/>
  <c r="B434" i="12"/>
  <c r="F434" i="12" s="1"/>
  <c r="A434" i="12"/>
  <c r="N433" i="12"/>
  <c r="E433" i="12"/>
  <c r="D433" i="12"/>
  <c r="C433" i="12"/>
  <c r="G433" i="12" s="1"/>
  <c r="B433" i="12"/>
  <c r="F433" i="12" s="1"/>
  <c r="A433" i="12"/>
  <c r="N432" i="12"/>
  <c r="F432" i="12"/>
  <c r="E432" i="12"/>
  <c r="D432" i="12"/>
  <c r="C432" i="12"/>
  <c r="G432" i="12" s="1"/>
  <c r="B432" i="12"/>
  <c r="A432" i="12"/>
  <c r="N431" i="12"/>
  <c r="E431" i="12"/>
  <c r="G431" i="12" s="1"/>
  <c r="D431" i="12"/>
  <c r="C431" i="12"/>
  <c r="B431" i="12"/>
  <c r="A431" i="12"/>
  <c r="N430" i="12"/>
  <c r="F430" i="12"/>
  <c r="E430" i="12"/>
  <c r="D430" i="12"/>
  <c r="C430" i="12"/>
  <c r="G430" i="12" s="1"/>
  <c r="B430" i="12"/>
  <c r="A430" i="12"/>
  <c r="N429" i="12"/>
  <c r="G429" i="12"/>
  <c r="F429" i="12"/>
  <c r="E429" i="12"/>
  <c r="D429" i="12"/>
  <c r="C429" i="12"/>
  <c r="B429" i="12"/>
  <c r="A429" i="12"/>
  <c r="N428" i="12"/>
  <c r="G428" i="12"/>
  <c r="E428" i="12"/>
  <c r="D428" i="12"/>
  <c r="C428" i="12"/>
  <c r="B428" i="12"/>
  <c r="F428" i="12" s="1"/>
  <c r="A428" i="12"/>
  <c r="N427" i="12"/>
  <c r="F427" i="12"/>
  <c r="E427" i="12"/>
  <c r="D427" i="12"/>
  <c r="C427" i="12"/>
  <c r="G427" i="12" s="1"/>
  <c r="B427" i="12"/>
  <c r="A427" i="12"/>
  <c r="N426" i="12"/>
  <c r="G426" i="12"/>
  <c r="E426" i="12"/>
  <c r="D426" i="12"/>
  <c r="C426" i="12"/>
  <c r="B426" i="12"/>
  <c r="F426" i="12" s="1"/>
  <c r="A426" i="12"/>
  <c r="N425" i="12"/>
  <c r="E425" i="12"/>
  <c r="D425" i="12"/>
  <c r="C425" i="12"/>
  <c r="G425" i="12" s="1"/>
  <c r="B425" i="12"/>
  <c r="F425" i="12" s="1"/>
  <c r="A425" i="12"/>
  <c r="N424" i="12"/>
  <c r="F424" i="12"/>
  <c r="E424" i="12"/>
  <c r="D424" i="12"/>
  <c r="C424" i="12"/>
  <c r="G424" i="12" s="1"/>
  <c r="B424" i="12"/>
  <c r="A424" i="12"/>
  <c r="N423" i="12"/>
  <c r="E423" i="12"/>
  <c r="G423" i="12" s="1"/>
  <c r="D423" i="12"/>
  <c r="C423" i="12"/>
  <c r="B423" i="12"/>
  <c r="F423" i="12" s="1"/>
  <c r="A423" i="12"/>
  <c r="N422" i="12"/>
  <c r="F422" i="12"/>
  <c r="E422" i="12"/>
  <c r="D422" i="12"/>
  <c r="C422" i="12"/>
  <c r="B422" i="12"/>
  <c r="A422" i="12"/>
  <c r="N421" i="12"/>
  <c r="G421" i="12"/>
  <c r="F421" i="12"/>
  <c r="E421" i="12"/>
  <c r="D421" i="12"/>
  <c r="C421" i="12"/>
  <c r="B421" i="12"/>
  <c r="A421" i="12"/>
  <c r="N420" i="12"/>
  <c r="G420" i="12"/>
  <c r="E420" i="12"/>
  <c r="D420" i="12"/>
  <c r="C420" i="12"/>
  <c r="B420" i="12"/>
  <c r="F420" i="12" s="1"/>
  <c r="A420" i="12"/>
  <c r="N419" i="12"/>
  <c r="F419" i="12"/>
  <c r="E419" i="12"/>
  <c r="D419" i="12"/>
  <c r="C419" i="12"/>
  <c r="G419" i="12" s="1"/>
  <c r="B419" i="12"/>
  <c r="A419" i="12"/>
  <c r="N418" i="12"/>
  <c r="G418" i="12"/>
  <c r="E418" i="12"/>
  <c r="D418" i="12"/>
  <c r="C418" i="12"/>
  <c r="B418" i="12"/>
  <c r="F418" i="12" s="1"/>
  <c r="A418" i="12"/>
  <c r="N417" i="12"/>
  <c r="E417" i="12"/>
  <c r="D417" i="12"/>
  <c r="C417" i="12"/>
  <c r="G417" i="12" s="1"/>
  <c r="B417" i="12"/>
  <c r="F417" i="12" s="1"/>
  <c r="A417" i="12"/>
  <c r="N416" i="12"/>
  <c r="F416" i="12"/>
  <c r="E416" i="12"/>
  <c r="D416" i="12"/>
  <c r="C416" i="12"/>
  <c r="G416" i="12" s="1"/>
  <c r="B416" i="12"/>
  <c r="A416" i="12"/>
  <c r="N415" i="12"/>
  <c r="E415" i="12"/>
  <c r="G415" i="12" s="1"/>
  <c r="D415" i="12"/>
  <c r="C415" i="12"/>
  <c r="B415" i="12"/>
  <c r="F415" i="12" s="1"/>
  <c r="A415" i="12"/>
  <c r="N414" i="12"/>
  <c r="E414" i="12"/>
  <c r="F414" i="12" s="1"/>
  <c r="D414" i="12"/>
  <c r="C414" i="12"/>
  <c r="G414" i="12" s="1"/>
  <c r="B414" i="12"/>
  <c r="A414" i="12"/>
  <c r="N413" i="12"/>
  <c r="G413" i="12"/>
  <c r="F413" i="12"/>
  <c r="E413" i="12"/>
  <c r="D413" i="12"/>
  <c r="C413" i="12"/>
  <c r="B413" i="12"/>
  <c r="A413" i="12"/>
  <c r="N412" i="12"/>
  <c r="G412" i="12"/>
  <c r="E412" i="12"/>
  <c r="D412" i="12"/>
  <c r="C412" i="12"/>
  <c r="B412" i="12"/>
  <c r="F412" i="12" s="1"/>
  <c r="A412" i="12"/>
  <c r="N411" i="12"/>
  <c r="F411" i="12"/>
  <c r="E411" i="12"/>
  <c r="D411" i="12"/>
  <c r="C411" i="12"/>
  <c r="G411" i="12" s="1"/>
  <c r="B411" i="12"/>
  <c r="A411" i="12"/>
  <c r="N224" i="12" s="1"/>
  <c r="N410" i="12"/>
  <c r="G410" i="12"/>
  <c r="E410" i="12"/>
  <c r="D410" i="12"/>
  <c r="C410" i="12"/>
  <c r="B410" i="12"/>
  <c r="F410" i="12" s="1"/>
  <c r="A410" i="12"/>
  <c r="N409" i="12"/>
  <c r="E409" i="12"/>
  <c r="D409" i="12"/>
  <c r="C409" i="12"/>
  <c r="G409" i="12" s="1"/>
  <c r="B409" i="12"/>
  <c r="F409" i="12" s="1"/>
  <c r="A409" i="12"/>
  <c r="N408" i="12"/>
  <c r="F408" i="12"/>
  <c r="E408" i="12"/>
  <c r="D408" i="12"/>
  <c r="C408" i="12"/>
  <c r="G408" i="12" s="1"/>
  <c r="B408" i="12"/>
  <c r="A408" i="12"/>
  <c r="N407" i="12"/>
  <c r="E407" i="12"/>
  <c r="G407" i="12" s="1"/>
  <c r="D407" i="12"/>
  <c r="C407" i="12"/>
  <c r="B407" i="12"/>
  <c r="F407" i="12" s="1"/>
  <c r="A407" i="12"/>
  <c r="N406" i="12"/>
  <c r="F406" i="12"/>
  <c r="E406" i="12"/>
  <c r="D406" i="12"/>
  <c r="C406" i="12"/>
  <c r="G406" i="12" s="1"/>
  <c r="B406" i="12"/>
  <c r="A406" i="12"/>
  <c r="N405" i="12"/>
  <c r="G405" i="12"/>
  <c r="F405" i="12"/>
  <c r="E405" i="12"/>
  <c r="D405" i="12"/>
  <c r="C405" i="12"/>
  <c r="B405" i="12"/>
  <c r="A405" i="12"/>
  <c r="N404" i="12"/>
  <c r="G404" i="12"/>
  <c r="E404" i="12"/>
  <c r="D404" i="12"/>
  <c r="C404" i="12"/>
  <c r="B404" i="12"/>
  <c r="F404" i="12" s="1"/>
  <c r="A404" i="12"/>
  <c r="N403" i="12"/>
  <c r="F403" i="12"/>
  <c r="E403" i="12"/>
  <c r="D403" i="12"/>
  <c r="C403" i="12"/>
  <c r="G403" i="12" s="1"/>
  <c r="B403" i="12"/>
  <c r="A403" i="12"/>
  <c r="N402" i="12"/>
  <c r="G402" i="12"/>
  <c r="E402" i="12"/>
  <c r="D402" i="12"/>
  <c r="C402" i="12"/>
  <c r="B402" i="12"/>
  <c r="F402" i="12" s="1"/>
  <c r="A402" i="12"/>
  <c r="N401" i="12"/>
  <c r="E401" i="12"/>
  <c r="D401" i="12"/>
  <c r="C401" i="12"/>
  <c r="G401" i="12" s="1"/>
  <c r="B401" i="12"/>
  <c r="F401" i="12" s="1"/>
  <c r="A401" i="12"/>
  <c r="N400" i="12"/>
  <c r="F400" i="12"/>
  <c r="E400" i="12"/>
  <c r="D400" i="12"/>
  <c r="C400" i="12"/>
  <c r="G400" i="12" s="1"/>
  <c r="B400" i="12"/>
  <c r="A400" i="12"/>
  <c r="N399" i="12"/>
  <c r="E399" i="12"/>
  <c r="G399" i="12" s="1"/>
  <c r="D399" i="12"/>
  <c r="C399" i="12"/>
  <c r="B399" i="12"/>
  <c r="A399" i="12"/>
  <c r="N398" i="12"/>
  <c r="E398" i="12"/>
  <c r="F398" i="12" s="1"/>
  <c r="D398" i="12"/>
  <c r="C398" i="12"/>
  <c r="B398" i="12"/>
  <c r="A398" i="12"/>
  <c r="N397" i="12"/>
  <c r="G397" i="12"/>
  <c r="F397" i="12"/>
  <c r="E397" i="12"/>
  <c r="D397" i="12"/>
  <c r="C397" i="12"/>
  <c r="B397" i="12"/>
  <c r="A397" i="12"/>
  <c r="N396" i="12"/>
  <c r="G396" i="12"/>
  <c r="E396" i="12"/>
  <c r="D396" i="12"/>
  <c r="C396" i="12"/>
  <c r="B396" i="12"/>
  <c r="F396" i="12" s="1"/>
  <c r="A396" i="12"/>
  <c r="N395" i="12"/>
  <c r="F395" i="12"/>
  <c r="E395" i="12"/>
  <c r="D395" i="12"/>
  <c r="C395" i="12"/>
  <c r="G395" i="12" s="1"/>
  <c r="B395" i="12"/>
  <c r="A395" i="12"/>
  <c r="N394" i="12"/>
  <c r="G394" i="12"/>
  <c r="E394" i="12"/>
  <c r="D394" i="12"/>
  <c r="C394" i="12"/>
  <c r="B394" i="12"/>
  <c r="F394" i="12" s="1"/>
  <c r="A394" i="12"/>
  <c r="N393" i="12"/>
  <c r="E393" i="12"/>
  <c r="D393" i="12"/>
  <c r="C393" i="12"/>
  <c r="G393" i="12" s="1"/>
  <c r="B393" i="12"/>
  <c r="F393" i="12" s="1"/>
  <c r="A393" i="12"/>
  <c r="N392" i="12"/>
  <c r="F392" i="12"/>
  <c r="E392" i="12"/>
  <c r="D392" i="12"/>
  <c r="C392" i="12"/>
  <c r="G392" i="12" s="1"/>
  <c r="B392" i="12"/>
  <c r="A392" i="12"/>
  <c r="N391" i="12"/>
  <c r="E391" i="12"/>
  <c r="G391" i="12" s="1"/>
  <c r="D391" i="12"/>
  <c r="C391" i="12"/>
  <c r="B391" i="12"/>
  <c r="A391" i="12"/>
  <c r="N390" i="12"/>
  <c r="E390" i="12"/>
  <c r="F390" i="12" s="1"/>
  <c r="D390" i="12"/>
  <c r="C390" i="12"/>
  <c r="B390" i="12"/>
  <c r="A390" i="12"/>
  <c r="N389" i="12"/>
  <c r="G389" i="12"/>
  <c r="F389" i="12"/>
  <c r="E389" i="12"/>
  <c r="D389" i="12"/>
  <c r="C389" i="12"/>
  <c r="B389" i="12"/>
  <c r="A389" i="12"/>
  <c r="N388" i="12"/>
  <c r="G388" i="12"/>
  <c r="E388" i="12"/>
  <c r="D388" i="12"/>
  <c r="C388" i="12"/>
  <c r="B388" i="12"/>
  <c r="F388" i="12" s="1"/>
  <c r="A388" i="12"/>
  <c r="N387" i="12"/>
  <c r="F387" i="12"/>
  <c r="E387" i="12"/>
  <c r="D387" i="12"/>
  <c r="C387" i="12"/>
  <c r="G387" i="12" s="1"/>
  <c r="B387" i="12"/>
  <c r="A387" i="12"/>
  <c r="N386" i="12"/>
  <c r="G386" i="12"/>
  <c r="E386" i="12"/>
  <c r="D386" i="12"/>
  <c r="C386" i="12"/>
  <c r="B386" i="12"/>
  <c r="F386" i="12" s="1"/>
  <c r="A386" i="12"/>
  <c r="N385" i="12"/>
  <c r="E385" i="12"/>
  <c r="D385" i="12"/>
  <c r="C385" i="12"/>
  <c r="G385" i="12" s="1"/>
  <c r="B385" i="12"/>
  <c r="F385" i="12" s="1"/>
  <c r="A385" i="12"/>
  <c r="N384" i="12"/>
  <c r="F384" i="12"/>
  <c r="E384" i="12"/>
  <c r="D384" i="12"/>
  <c r="C384" i="12"/>
  <c r="G384" i="12" s="1"/>
  <c r="B384" i="12"/>
  <c r="A384" i="12"/>
  <c r="N383" i="12"/>
  <c r="E383" i="12"/>
  <c r="G383" i="12" s="1"/>
  <c r="D383" i="12"/>
  <c r="C383" i="12"/>
  <c r="B383" i="12"/>
  <c r="F383" i="12" s="1"/>
  <c r="A383" i="12"/>
  <c r="N382" i="12"/>
  <c r="F382" i="12"/>
  <c r="E382" i="12"/>
  <c r="D382" i="12"/>
  <c r="C382" i="12"/>
  <c r="G382" i="12" s="1"/>
  <c r="B382" i="12"/>
  <c r="A382" i="12"/>
  <c r="N381" i="12"/>
  <c r="G381" i="12"/>
  <c r="F381" i="12"/>
  <c r="E381" i="12"/>
  <c r="D381" i="12"/>
  <c r="C381" i="12"/>
  <c r="B381" i="12"/>
  <c r="A381" i="12"/>
  <c r="N380" i="12"/>
  <c r="G380" i="12"/>
  <c r="E380" i="12"/>
  <c r="D380" i="12"/>
  <c r="C380" i="12"/>
  <c r="B380" i="12"/>
  <c r="F380" i="12" s="1"/>
  <c r="A380" i="12"/>
  <c r="N379" i="12"/>
  <c r="F379" i="12"/>
  <c r="E379" i="12"/>
  <c r="D379" i="12"/>
  <c r="C379" i="12"/>
  <c r="G379" i="12" s="1"/>
  <c r="B379" i="12"/>
  <c r="A379" i="12"/>
  <c r="N378" i="12"/>
  <c r="G378" i="12"/>
  <c r="E378" i="12"/>
  <c r="D378" i="12"/>
  <c r="C378" i="12"/>
  <c r="B378" i="12"/>
  <c r="F378" i="12" s="1"/>
  <c r="A378" i="12"/>
  <c r="N377" i="12"/>
  <c r="E377" i="12"/>
  <c r="D377" i="12"/>
  <c r="C377" i="12"/>
  <c r="G377" i="12" s="1"/>
  <c r="B377" i="12"/>
  <c r="F377" i="12" s="1"/>
  <c r="A377" i="12"/>
  <c r="N376" i="12"/>
  <c r="F376" i="12"/>
  <c r="E376" i="12"/>
  <c r="D376" i="12"/>
  <c r="C376" i="12"/>
  <c r="G376" i="12" s="1"/>
  <c r="B376" i="12"/>
  <c r="A376" i="12"/>
  <c r="N375" i="12"/>
  <c r="E375" i="12"/>
  <c r="G375" i="12" s="1"/>
  <c r="D375" i="12"/>
  <c r="C375" i="12"/>
  <c r="B375" i="12"/>
  <c r="F375" i="12" s="1"/>
  <c r="A375" i="12"/>
  <c r="N374" i="12"/>
  <c r="E374" i="12"/>
  <c r="F374" i="12" s="1"/>
  <c r="D374" i="12"/>
  <c r="C374" i="12"/>
  <c r="B374" i="12"/>
  <c r="A374" i="12"/>
  <c r="N373" i="12"/>
  <c r="G373" i="12"/>
  <c r="F373" i="12"/>
  <c r="E373" i="12"/>
  <c r="D373" i="12"/>
  <c r="C373" i="12"/>
  <c r="B373" i="12"/>
  <c r="A373" i="12"/>
  <c r="N372" i="12"/>
  <c r="G372" i="12"/>
  <c r="E372" i="12"/>
  <c r="D372" i="12"/>
  <c r="C372" i="12"/>
  <c r="B372" i="12"/>
  <c r="F372" i="12" s="1"/>
  <c r="A372" i="12"/>
  <c r="N371" i="12"/>
  <c r="F371" i="12"/>
  <c r="E371" i="12"/>
  <c r="D371" i="12"/>
  <c r="C371" i="12"/>
  <c r="G371" i="12" s="1"/>
  <c r="B371" i="12"/>
  <c r="A371" i="12"/>
  <c r="N370" i="12"/>
  <c r="G370" i="12"/>
  <c r="E370" i="12"/>
  <c r="D370" i="12"/>
  <c r="C370" i="12"/>
  <c r="B370" i="12"/>
  <c r="F370" i="12" s="1"/>
  <c r="A370" i="12"/>
  <c r="N369" i="12"/>
  <c r="E369" i="12"/>
  <c r="D369" i="12"/>
  <c r="C369" i="12"/>
  <c r="G369" i="12" s="1"/>
  <c r="B369" i="12"/>
  <c r="F369" i="12" s="1"/>
  <c r="A369" i="12"/>
  <c r="N368" i="12"/>
  <c r="F368" i="12"/>
  <c r="E368" i="12"/>
  <c r="D368" i="12"/>
  <c r="C368" i="12"/>
  <c r="G368" i="12" s="1"/>
  <c r="B368" i="12"/>
  <c r="A368" i="12"/>
  <c r="N367" i="12"/>
  <c r="E367" i="12"/>
  <c r="G367" i="12" s="1"/>
  <c r="D367" i="12"/>
  <c r="C367" i="12"/>
  <c r="B367" i="12"/>
  <c r="A367" i="12"/>
  <c r="N366" i="12"/>
  <c r="F366" i="12"/>
  <c r="E366" i="12"/>
  <c r="D366" i="12"/>
  <c r="C366" i="12"/>
  <c r="G366" i="12" s="1"/>
  <c r="B366" i="12"/>
  <c r="A366" i="12"/>
  <c r="N365" i="12"/>
  <c r="G365" i="12"/>
  <c r="F365" i="12"/>
  <c r="E365" i="12"/>
  <c r="D365" i="12"/>
  <c r="C365" i="12"/>
  <c r="B365" i="12"/>
  <c r="A365" i="12"/>
  <c r="N364" i="12"/>
  <c r="G364" i="12"/>
  <c r="E364" i="12"/>
  <c r="D364" i="12"/>
  <c r="C364" i="12"/>
  <c r="B364" i="12"/>
  <c r="F364" i="12" s="1"/>
  <c r="A364" i="12"/>
  <c r="N363" i="12"/>
  <c r="F363" i="12"/>
  <c r="E363" i="12"/>
  <c r="D363" i="12"/>
  <c r="C363" i="12"/>
  <c r="G363" i="12" s="1"/>
  <c r="B363" i="12"/>
  <c r="A363" i="12"/>
  <c r="N362" i="12"/>
  <c r="G362" i="12"/>
  <c r="E362" i="12"/>
  <c r="D362" i="12"/>
  <c r="C362" i="12"/>
  <c r="B362" i="12"/>
  <c r="F362" i="12" s="1"/>
  <c r="A362" i="12"/>
  <c r="N361" i="12"/>
  <c r="E361" i="12"/>
  <c r="D361" i="12"/>
  <c r="C361" i="12"/>
  <c r="G361" i="12" s="1"/>
  <c r="B361" i="12"/>
  <c r="F361" i="12" s="1"/>
  <c r="A361" i="12"/>
  <c r="N360" i="12"/>
  <c r="F360" i="12"/>
  <c r="E360" i="12"/>
  <c r="D360" i="12"/>
  <c r="C360" i="12"/>
  <c r="G360" i="12" s="1"/>
  <c r="B360" i="12"/>
  <c r="A360" i="12"/>
  <c r="N359" i="12"/>
  <c r="E359" i="12"/>
  <c r="G359" i="12" s="1"/>
  <c r="D359" i="12"/>
  <c r="C359" i="12"/>
  <c r="B359" i="12"/>
  <c r="F359" i="12" s="1"/>
  <c r="A359" i="12"/>
  <c r="N358" i="12"/>
  <c r="F358" i="12"/>
  <c r="E358" i="12"/>
  <c r="D358" i="12"/>
  <c r="C358" i="12"/>
  <c r="B358" i="12"/>
  <c r="A358" i="12"/>
  <c r="N357" i="12"/>
  <c r="G357" i="12"/>
  <c r="F357" i="12"/>
  <c r="E357" i="12"/>
  <c r="D357" i="12"/>
  <c r="C357" i="12"/>
  <c r="B357" i="12"/>
  <c r="A357" i="12"/>
  <c r="N356" i="12"/>
  <c r="G356" i="12"/>
  <c r="E356" i="12"/>
  <c r="D356" i="12"/>
  <c r="C356" i="12"/>
  <c r="B356" i="12"/>
  <c r="F356" i="12" s="1"/>
  <c r="A356" i="12"/>
  <c r="N355" i="12"/>
  <c r="F355" i="12"/>
  <c r="E355" i="12"/>
  <c r="D355" i="12"/>
  <c r="C355" i="12"/>
  <c r="G355" i="12" s="1"/>
  <c r="B355" i="12"/>
  <c r="A355" i="12"/>
  <c r="N354" i="12"/>
  <c r="G354" i="12"/>
  <c r="E354" i="12"/>
  <c r="D354" i="12"/>
  <c r="C354" i="12"/>
  <c r="B354" i="12"/>
  <c r="F354" i="12" s="1"/>
  <c r="A354" i="12"/>
  <c r="N353" i="12"/>
  <c r="E353" i="12"/>
  <c r="D353" i="12"/>
  <c r="C353" i="12"/>
  <c r="G353" i="12" s="1"/>
  <c r="B353" i="12"/>
  <c r="F353" i="12" s="1"/>
  <c r="A353" i="12"/>
  <c r="N352" i="12"/>
  <c r="F352" i="12"/>
  <c r="E352" i="12"/>
  <c r="D352" i="12"/>
  <c r="C352" i="12"/>
  <c r="G352" i="12" s="1"/>
  <c r="B352" i="12"/>
  <c r="A352" i="12"/>
  <c r="N351" i="12"/>
  <c r="E351" i="12"/>
  <c r="G351" i="12" s="1"/>
  <c r="D351" i="12"/>
  <c r="C351" i="12"/>
  <c r="B351" i="12"/>
  <c r="F351" i="12" s="1"/>
  <c r="A351" i="12"/>
  <c r="N350" i="12"/>
  <c r="E350" i="12"/>
  <c r="F350" i="12" s="1"/>
  <c r="D350" i="12"/>
  <c r="C350" i="12"/>
  <c r="G350" i="12" s="1"/>
  <c r="B350" i="12"/>
  <c r="A350" i="12"/>
  <c r="N349" i="12"/>
  <c r="G349" i="12"/>
  <c r="F349" i="12"/>
  <c r="E349" i="12"/>
  <c r="D349" i="12"/>
  <c r="C349" i="12"/>
  <c r="B349" i="12"/>
  <c r="A349" i="12"/>
  <c r="N348" i="12"/>
  <c r="G348" i="12"/>
  <c r="E348" i="12"/>
  <c r="D348" i="12"/>
  <c r="C348" i="12"/>
  <c r="B348" i="12"/>
  <c r="F348" i="12" s="1"/>
  <c r="A348" i="12"/>
  <c r="N347" i="12"/>
  <c r="F347" i="12"/>
  <c r="E347" i="12"/>
  <c r="D347" i="12"/>
  <c r="C347" i="12"/>
  <c r="G347" i="12" s="1"/>
  <c r="B347" i="12"/>
  <c r="A347" i="12"/>
  <c r="N346" i="12"/>
  <c r="G346" i="12"/>
  <c r="E346" i="12"/>
  <c r="D346" i="12"/>
  <c r="C346" i="12"/>
  <c r="B346" i="12"/>
  <c r="F346" i="12" s="1"/>
  <c r="A346" i="12"/>
  <c r="N345" i="12"/>
  <c r="E345" i="12"/>
  <c r="D345" i="12"/>
  <c r="C345" i="12"/>
  <c r="G345" i="12" s="1"/>
  <c r="B345" i="12"/>
  <c r="F345" i="12" s="1"/>
  <c r="A345" i="12"/>
  <c r="N344" i="12"/>
  <c r="F344" i="12"/>
  <c r="E344" i="12"/>
  <c r="D344" i="12"/>
  <c r="C344" i="12"/>
  <c r="G344" i="12" s="1"/>
  <c r="B344" i="12"/>
  <c r="A344" i="12"/>
  <c r="N343" i="12"/>
  <c r="E343" i="12"/>
  <c r="G343" i="12" s="1"/>
  <c r="D343" i="12"/>
  <c r="C343" i="12"/>
  <c r="B343" i="12"/>
  <c r="F343" i="12" s="1"/>
  <c r="A343" i="12"/>
  <c r="N342" i="12"/>
  <c r="F342" i="12"/>
  <c r="E342" i="12"/>
  <c r="D342" i="12"/>
  <c r="C342" i="12"/>
  <c r="G342" i="12" s="1"/>
  <c r="B342" i="12"/>
  <c r="A342" i="12"/>
  <c r="N341" i="12"/>
  <c r="G341" i="12"/>
  <c r="F341" i="12"/>
  <c r="E341" i="12"/>
  <c r="D341" i="12"/>
  <c r="C341" i="12"/>
  <c r="B341" i="12"/>
  <c r="A341" i="12"/>
  <c r="N340" i="12"/>
  <c r="E340" i="12"/>
  <c r="G340" i="12" s="1"/>
  <c r="D340" i="12"/>
  <c r="C340" i="12"/>
  <c r="B340" i="12"/>
  <c r="F340" i="12" s="1"/>
  <c r="A340" i="12"/>
  <c r="N339" i="12"/>
  <c r="F339" i="12"/>
  <c r="E339" i="12"/>
  <c r="D339" i="12"/>
  <c r="C339" i="12"/>
  <c r="G339" i="12" s="1"/>
  <c r="B339" i="12"/>
  <c r="A339" i="12"/>
  <c r="N338" i="12"/>
  <c r="G338" i="12"/>
  <c r="F338" i="12"/>
  <c r="E338" i="12"/>
  <c r="D338" i="12"/>
  <c r="C338" i="12"/>
  <c r="B338" i="12"/>
  <c r="A338" i="12"/>
  <c r="N337" i="12"/>
  <c r="G337" i="12"/>
  <c r="E337" i="12"/>
  <c r="D337" i="12"/>
  <c r="C337" i="12"/>
  <c r="B337" i="12"/>
  <c r="F337" i="12" s="1"/>
  <c r="A337" i="12"/>
  <c r="N336" i="12"/>
  <c r="F336" i="12"/>
  <c r="E336" i="12"/>
  <c r="D336" i="12"/>
  <c r="C336" i="12"/>
  <c r="G336" i="12" s="1"/>
  <c r="B336" i="12"/>
  <c r="A336" i="12"/>
  <c r="N335" i="12"/>
  <c r="E335" i="12"/>
  <c r="D335" i="12"/>
  <c r="C335" i="12"/>
  <c r="G335" i="12" s="1"/>
  <c r="B335" i="12"/>
  <c r="F335" i="12" s="1"/>
  <c r="A335" i="12"/>
  <c r="N334" i="12"/>
  <c r="E334" i="12"/>
  <c r="D334" i="12"/>
  <c r="C334" i="12"/>
  <c r="B334" i="12"/>
  <c r="F334" i="12" s="1"/>
  <c r="A334" i="12"/>
  <c r="N333" i="12"/>
  <c r="E333" i="12"/>
  <c r="F333" i="12" s="1"/>
  <c r="D333" i="12"/>
  <c r="C333" i="12"/>
  <c r="B333" i="12"/>
  <c r="A333" i="12"/>
  <c r="N332" i="12"/>
  <c r="G332" i="12"/>
  <c r="F332" i="12"/>
  <c r="E332" i="12"/>
  <c r="D332" i="12"/>
  <c r="C332" i="12"/>
  <c r="B332" i="12"/>
  <c r="A332" i="12"/>
  <c r="N331" i="12"/>
  <c r="E331" i="12"/>
  <c r="F331" i="12" s="1"/>
  <c r="D331" i="12"/>
  <c r="C331" i="12"/>
  <c r="G331" i="12" s="1"/>
  <c r="B331" i="12"/>
  <c r="A331" i="12"/>
  <c r="N330" i="12"/>
  <c r="E330" i="12"/>
  <c r="G330" i="12" s="1"/>
  <c r="D330" i="12"/>
  <c r="C330" i="12"/>
  <c r="B330" i="12"/>
  <c r="F330" i="12" s="1"/>
  <c r="A330" i="12"/>
  <c r="N329" i="12"/>
  <c r="E329" i="12"/>
  <c r="D329" i="12"/>
  <c r="C329" i="12"/>
  <c r="G329" i="12" s="1"/>
  <c r="B329" i="12"/>
  <c r="F329" i="12" s="1"/>
  <c r="A329" i="12"/>
  <c r="N328" i="12"/>
  <c r="F328" i="12"/>
  <c r="E328" i="12"/>
  <c r="D328" i="12"/>
  <c r="C328" i="12"/>
  <c r="G328" i="12" s="1"/>
  <c r="B328" i="12"/>
  <c r="A328" i="12"/>
  <c r="N327" i="12"/>
  <c r="E327" i="12"/>
  <c r="D327" i="12"/>
  <c r="C327" i="12"/>
  <c r="G327" i="12" s="1"/>
  <c r="B327" i="12"/>
  <c r="F327" i="12" s="1"/>
  <c r="A327" i="12"/>
  <c r="N326" i="12"/>
  <c r="E326" i="12"/>
  <c r="D326" i="12"/>
  <c r="C326" i="12"/>
  <c r="B326" i="12"/>
  <c r="F326" i="12" s="1"/>
  <c r="A326" i="12"/>
  <c r="N325" i="12"/>
  <c r="F325" i="12"/>
  <c r="E325" i="12"/>
  <c r="D325" i="12"/>
  <c r="C325" i="12"/>
  <c r="G325" i="12" s="1"/>
  <c r="B325" i="12"/>
  <c r="A325" i="12"/>
  <c r="N324" i="12"/>
  <c r="G324" i="12"/>
  <c r="E324" i="12"/>
  <c r="D324" i="12"/>
  <c r="C324" i="12"/>
  <c r="B324" i="12"/>
  <c r="F324" i="12" s="1"/>
  <c r="A324" i="12"/>
  <c r="N323" i="12"/>
  <c r="G323" i="12"/>
  <c r="E323" i="12"/>
  <c r="F323" i="12" s="1"/>
  <c r="D323" i="12"/>
  <c r="C323" i="12"/>
  <c r="B323" i="12"/>
  <c r="A323" i="12"/>
  <c r="N322" i="12"/>
  <c r="G322" i="12"/>
  <c r="E322" i="12"/>
  <c r="D322" i="12"/>
  <c r="C322" i="12"/>
  <c r="B322" i="12"/>
  <c r="F322" i="12" s="1"/>
  <c r="A322" i="12"/>
  <c r="N321" i="12"/>
  <c r="F321" i="12"/>
  <c r="E321" i="12"/>
  <c r="D321" i="12"/>
  <c r="C321" i="12"/>
  <c r="G321" i="12" s="1"/>
  <c r="B321" i="12"/>
  <c r="A321" i="12"/>
  <c r="N194" i="12" s="1"/>
  <c r="N320" i="12"/>
  <c r="G320" i="12"/>
  <c r="E320" i="12"/>
  <c r="D320" i="12"/>
  <c r="C320" i="12"/>
  <c r="B320" i="12"/>
  <c r="F320" i="12" s="1"/>
  <c r="A320" i="12"/>
  <c r="N319" i="12"/>
  <c r="E319" i="12"/>
  <c r="D319" i="12"/>
  <c r="C319" i="12"/>
  <c r="G319" i="12" s="1"/>
  <c r="B319" i="12"/>
  <c r="F319" i="12" s="1"/>
  <c r="A319" i="12"/>
  <c r="N318" i="12"/>
  <c r="F318" i="12"/>
  <c r="E318" i="12"/>
  <c r="D318" i="12"/>
  <c r="C318" i="12"/>
  <c r="G318" i="12" s="1"/>
  <c r="B318" i="12"/>
  <c r="A318" i="12"/>
  <c r="N317" i="12"/>
  <c r="E317" i="12"/>
  <c r="G317" i="12" s="1"/>
  <c r="D317" i="12"/>
  <c r="C317" i="12"/>
  <c r="B317" i="12"/>
  <c r="F317" i="12" s="1"/>
  <c r="A317" i="12"/>
  <c r="N316" i="12"/>
  <c r="F316" i="12"/>
  <c r="E316" i="12"/>
  <c r="D316" i="12"/>
  <c r="C316" i="12"/>
  <c r="G316" i="12" s="1"/>
  <c r="B316" i="12"/>
  <c r="A316" i="12"/>
  <c r="N315" i="12"/>
  <c r="G315" i="12"/>
  <c r="F315" i="12"/>
  <c r="E315" i="12"/>
  <c r="D315" i="12"/>
  <c r="C315" i="12"/>
  <c r="B315" i="12"/>
  <c r="A315" i="12"/>
  <c r="N314" i="12"/>
  <c r="G314" i="12"/>
  <c r="E314" i="12"/>
  <c r="D314" i="12"/>
  <c r="C314" i="12"/>
  <c r="B314" i="12"/>
  <c r="F314" i="12" s="1"/>
  <c r="A314" i="12"/>
  <c r="N313" i="12"/>
  <c r="F313" i="12"/>
  <c r="E313" i="12"/>
  <c r="D313" i="12"/>
  <c r="C313" i="12"/>
  <c r="G313" i="12" s="1"/>
  <c r="B313" i="12"/>
  <c r="A313" i="12"/>
  <c r="N312" i="12"/>
  <c r="G312" i="12"/>
  <c r="E312" i="12"/>
  <c r="D312" i="12"/>
  <c r="C312" i="12"/>
  <c r="B312" i="12"/>
  <c r="F312" i="12" s="1"/>
  <c r="A312" i="12"/>
  <c r="N191" i="12" s="1"/>
  <c r="N311" i="12"/>
  <c r="E311" i="12"/>
  <c r="D311" i="12"/>
  <c r="C311" i="12"/>
  <c r="G311" i="12" s="1"/>
  <c r="B311" i="12"/>
  <c r="F311" i="12" s="1"/>
  <c r="A311" i="12"/>
  <c r="N310" i="12"/>
  <c r="F310" i="12"/>
  <c r="E310" i="12"/>
  <c r="D310" i="12"/>
  <c r="C310" i="12"/>
  <c r="G310" i="12" s="1"/>
  <c r="B310" i="12"/>
  <c r="A310" i="12"/>
  <c r="N309" i="12"/>
  <c r="E309" i="12"/>
  <c r="G309" i="12" s="1"/>
  <c r="D309" i="12"/>
  <c r="C309" i="12"/>
  <c r="B309" i="12"/>
  <c r="A309" i="12"/>
  <c r="N308" i="12"/>
  <c r="E308" i="12"/>
  <c r="F308" i="12" s="1"/>
  <c r="D308" i="12"/>
  <c r="C308" i="12"/>
  <c r="B308" i="12"/>
  <c r="A308" i="12"/>
  <c r="N307" i="12"/>
  <c r="G307" i="12"/>
  <c r="F307" i="12"/>
  <c r="E307" i="12"/>
  <c r="D307" i="12"/>
  <c r="C307" i="12"/>
  <c r="B307" i="12"/>
  <c r="A307" i="12"/>
  <c r="N306" i="12"/>
  <c r="G306" i="12"/>
  <c r="E306" i="12"/>
  <c r="D306" i="12"/>
  <c r="C306" i="12"/>
  <c r="B306" i="12"/>
  <c r="F306" i="12" s="1"/>
  <c r="A306" i="12"/>
  <c r="N305" i="12"/>
  <c r="F305" i="12"/>
  <c r="E305" i="12"/>
  <c r="D305" i="12"/>
  <c r="C305" i="12"/>
  <c r="G305" i="12" s="1"/>
  <c r="B305" i="12"/>
  <c r="A305" i="12"/>
  <c r="N304" i="12"/>
  <c r="G304" i="12"/>
  <c r="E304" i="12"/>
  <c r="D304" i="12"/>
  <c r="C304" i="12"/>
  <c r="B304" i="12"/>
  <c r="F304" i="12" s="1"/>
  <c r="A304" i="12"/>
  <c r="N303" i="12"/>
  <c r="E303" i="12"/>
  <c r="D303" i="12"/>
  <c r="C303" i="12"/>
  <c r="G303" i="12" s="1"/>
  <c r="B303" i="12"/>
  <c r="F303" i="12" s="1"/>
  <c r="A303" i="12"/>
  <c r="N302" i="12"/>
  <c r="F302" i="12"/>
  <c r="E302" i="12"/>
  <c r="D302" i="12"/>
  <c r="C302" i="12"/>
  <c r="G302" i="12" s="1"/>
  <c r="B302" i="12"/>
  <c r="A302" i="12"/>
  <c r="N301" i="12"/>
  <c r="E301" i="12"/>
  <c r="G301" i="12" s="1"/>
  <c r="D301" i="12"/>
  <c r="C301" i="12"/>
  <c r="B301" i="12"/>
  <c r="A301" i="12"/>
  <c r="N300" i="12"/>
  <c r="E300" i="12"/>
  <c r="F300" i="12" s="1"/>
  <c r="D300" i="12"/>
  <c r="C300" i="12"/>
  <c r="B300" i="12"/>
  <c r="A300" i="12"/>
  <c r="N299" i="12"/>
  <c r="G299" i="12"/>
  <c r="F299" i="12"/>
  <c r="E299" i="12"/>
  <c r="D299" i="12"/>
  <c r="C299" i="12"/>
  <c r="B299" i="12"/>
  <c r="A299" i="12"/>
  <c r="N298" i="12"/>
  <c r="G298" i="12"/>
  <c r="E298" i="12"/>
  <c r="D298" i="12"/>
  <c r="C298" i="12"/>
  <c r="B298" i="12"/>
  <c r="F298" i="12" s="1"/>
  <c r="A298" i="12"/>
  <c r="N297" i="12"/>
  <c r="F297" i="12"/>
  <c r="E297" i="12"/>
  <c r="D297" i="12"/>
  <c r="C297" i="12"/>
  <c r="G297" i="12" s="1"/>
  <c r="B297" i="12"/>
  <c r="A297" i="12"/>
  <c r="N186" i="12" s="1"/>
  <c r="N296" i="12"/>
  <c r="G296" i="12"/>
  <c r="E296" i="12"/>
  <c r="D296" i="12"/>
  <c r="C296" i="12"/>
  <c r="B296" i="12"/>
  <c r="F296" i="12" s="1"/>
  <c r="A296" i="12"/>
  <c r="N295" i="12"/>
  <c r="E295" i="12"/>
  <c r="D295" i="12"/>
  <c r="C295" i="12"/>
  <c r="G295" i="12" s="1"/>
  <c r="B295" i="12"/>
  <c r="F295" i="12" s="1"/>
  <c r="A295" i="12"/>
  <c r="N294" i="12"/>
  <c r="F294" i="12"/>
  <c r="E294" i="12"/>
  <c r="D294" i="12"/>
  <c r="C294" i="12"/>
  <c r="G294" i="12" s="1"/>
  <c r="B294" i="12"/>
  <c r="A294" i="12"/>
  <c r="N293" i="12"/>
  <c r="E293" i="12"/>
  <c r="G293" i="12" s="1"/>
  <c r="D293" i="12"/>
  <c r="C293" i="12"/>
  <c r="B293" i="12"/>
  <c r="F293" i="12" s="1"/>
  <c r="A293" i="12"/>
  <c r="N292" i="12"/>
  <c r="F292" i="12"/>
  <c r="E292" i="12"/>
  <c r="D292" i="12"/>
  <c r="C292" i="12"/>
  <c r="G292" i="12" s="1"/>
  <c r="B292" i="12"/>
  <c r="A292" i="12"/>
  <c r="N291" i="12"/>
  <c r="G291" i="12"/>
  <c r="F291" i="12"/>
  <c r="E291" i="12"/>
  <c r="D291" i="12"/>
  <c r="C291" i="12"/>
  <c r="B291" i="12"/>
  <c r="A291" i="12"/>
  <c r="N290" i="12"/>
  <c r="G290" i="12"/>
  <c r="E290" i="12"/>
  <c r="D290" i="12"/>
  <c r="C290" i="12"/>
  <c r="B290" i="12"/>
  <c r="F290" i="12" s="1"/>
  <c r="A290" i="12"/>
  <c r="N289" i="12"/>
  <c r="F289" i="12"/>
  <c r="E289" i="12"/>
  <c r="D289" i="12"/>
  <c r="C289" i="12"/>
  <c r="G289" i="12" s="1"/>
  <c r="B289" i="12"/>
  <c r="A289" i="12"/>
  <c r="N288" i="12"/>
  <c r="G288" i="12"/>
  <c r="E288" i="12"/>
  <c r="D288" i="12"/>
  <c r="C288" i="12"/>
  <c r="B288" i="12"/>
  <c r="F288" i="12" s="1"/>
  <c r="A288" i="12"/>
  <c r="N183" i="12" s="1"/>
  <c r="N287" i="12"/>
  <c r="E287" i="12"/>
  <c r="D287" i="12"/>
  <c r="C287" i="12"/>
  <c r="G287" i="12" s="1"/>
  <c r="B287" i="12"/>
  <c r="F287" i="12" s="1"/>
  <c r="A287" i="12"/>
  <c r="N286" i="12"/>
  <c r="F286" i="12"/>
  <c r="E286" i="12"/>
  <c r="D286" i="12"/>
  <c r="C286" i="12"/>
  <c r="G286" i="12" s="1"/>
  <c r="B286" i="12"/>
  <c r="A286" i="12"/>
  <c r="N285" i="12"/>
  <c r="E285" i="12"/>
  <c r="G285" i="12" s="1"/>
  <c r="D285" i="12"/>
  <c r="C285" i="12"/>
  <c r="B285" i="12"/>
  <c r="A285" i="12"/>
  <c r="N284" i="12"/>
  <c r="E284" i="12"/>
  <c r="F284" i="12" s="1"/>
  <c r="D284" i="12"/>
  <c r="C284" i="12"/>
  <c r="B284" i="12"/>
  <c r="A284" i="12"/>
  <c r="N283" i="12"/>
  <c r="G283" i="12"/>
  <c r="F283" i="12"/>
  <c r="E283" i="12"/>
  <c r="D283" i="12"/>
  <c r="C283" i="12"/>
  <c r="B283" i="12"/>
  <c r="A283" i="12"/>
  <c r="N282" i="12"/>
  <c r="G282" i="12"/>
  <c r="E282" i="12"/>
  <c r="D282" i="12"/>
  <c r="C282" i="12"/>
  <c r="B282" i="12"/>
  <c r="F282" i="12" s="1"/>
  <c r="A282" i="12"/>
  <c r="N281" i="12"/>
  <c r="F281" i="12"/>
  <c r="E281" i="12"/>
  <c r="D281" i="12"/>
  <c r="C281" i="12"/>
  <c r="G281" i="12" s="1"/>
  <c r="B281" i="12"/>
  <c r="A281" i="12"/>
  <c r="N280" i="12"/>
  <c r="G280" i="12"/>
  <c r="E280" i="12"/>
  <c r="D280" i="12"/>
  <c r="C280" i="12"/>
  <c r="B280" i="12"/>
  <c r="F280" i="12" s="1"/>
  <c r="A280" i="12"/>
  <c r="N279" i="12"/>
  <c r="E279" i="12"/>
  <c r="D279" i="12"/>
  <c r="C279" i="12"/>
  <c r="G279" i="12" s="1"/>
  <c r="B279" i="12"/>
  <c r="F279" i="12" s="1"/>
  <c r="A279" i="12"/>
  <c r="N278" i="12"/>
  <c r="F278" i="12"/>
  <c r="E278" i="12"/>
  <c r="D278" i="12"/>
  <c r="C278" i="12"/>
  <c r="G278" i="12" s="1"/>
  <c r="B278" i="12"/>
  <c r="A278" i="12"/>
  <c r="N277" i="12"/>
  <c r="E277" i="12"/>
  <c r="G277" i="12" s="1"/>
  <c r="D277" i="12"/>
  <c r="C277" i="12"/>
  <c r="B277" i="12"/>
  <c r="A277" i="12"/>
  <c r="N276" i="12"/>
  <c r="E276" i="12"/>
  <c r="F276" i="12" s="1"/>
  <c r="D276" i="12"/>
  <c r="C276" i="12"/>
  <c r="B276" i="12"/>
  <c r="A276" i="12"/>
  <c r="N275" i="12"/>
  <c r="G275" i="12"/>
  <c r="F275" i="12"/>
  <c r="E275" i="12"/>
  <c r="D275" i="12"/>
  <c r="C275" i="12"/>
  <c r="B275" i="12"/>
  <c r="A275" i="12"/>
  <c r="N274" i="12"/>
  <c r="G274" i="12"/>
  <c r="E274" i="12"/>
  <c r="D274" i="12"/>
  <c r="C274" i="12"/>
  <c r="B274" i="12"/>
  <c r="F274" i="12" s="1"/>
  <c r="A274" i="12"/>
  <c r="N273" i="12"/>
  <c r="F273" i="12"/>
  <c r="E273" i="12"/>
  <c r="D273" i="12"/>
  <c r="C273" i="12"/>
  <c r="G273" i="12" s="1"/>
  <c r="B273" i="12"/>
  <c r="A273" i="12"/>
  <c r="N178" i="12" s="1"/>
  <c r="N272" i="12"/>
  <c r="G272" i="12"/>
  <c r="E272" i="12"/>
  <c r="D272" i="12"/>
  <c r="C272" i="12"/>
  <c r="B272" i="12"/>
  <c r="F272" i="12" s="1"/>
  <c r="A272" i="12"/>
  <c r="N271" i="12"/>
  <c r="E271" i="12"/>
  <c r="D271" i="12"/>
  <c r="C271" i="12"/>
  <c r="G271" i="12" s="1"/>
  <c r="B271" i="12"/>
  <c r="F271" i="12" s="1"/>
  <c r="A271" i="12"/>
  <c r="N270" i="12"/>
  <c r="F270" i="12"/>
  <c r="E270" i="12"/>
  <c r="D270" i="12"/>
  <c r="C270" i="12"/>
  <c r="G270" i="12" s="1"/>
  <c r="B270" i="12"/>
  <c r="A270" i="12"/>
  <c r="N269" i="12"/>
  <c r="E269" i="12"/>
  <c r="G269" i="12" s="1"/>
  <c r="D269" i="12"/>
  <c r="C269" i="12"/>
  <c r="B269" i="12"/>
  <c r="F269" i="12" s="1"/>
  <c r="A269" i="12"/>
  <c r="N268" i="12"/>
  <c r="F268" i="12"/>
  <c r="E268" i="12"/>
  <c r="D268" i="12"/>
  <c r="C268" i="12"/>
  <c r="B268" i="12"/>
  <c r="A268" i="12"/>
  <c r="G267" i="12"/>
  <c r="F267" i="12"/>
  <c r="E267" i="12"/>
  <c r="D267" i="12"/>
  <c r="C267" i="12"/>
  <c r="B267" i="12"/>
  <c r="A267" i="12"/>
  <c r="N266" i="12"/>
  <c r="G266" i="12"/>
  <c r="E266" i="12"/>
  <c r="D266" i="12"/>
  <c r="C266" i="12"/>
  <c r="B266" i="12"/>
  <c r="F266" i="12" s="1"/>
  <c r="A266" i="12"/>
  <c r="N265" i="12"/>
  <c r="F265" i="12"/>
  <c r="E265" i="12"/>
  <c r="D265" i="12"/>
  <c r="C265" i="12"/>
  <c r="G265" i="12" s="1"/>
  <c r="B265" i="12"/>
  <c r="A265" i="12"/>
  <c r="N264" i="12"/>
  <c r="G264" i="12"/>
  <c r="E264" i="12"/>
  <c r="D264" i="12"/>
  <c r="C264" i="12"/>
  <c r="B264" i="12"/>
  <c r="F264" i="12" s="1"/>
  <c r="A264" i="12"/>
  <c r="N175" i="12" s="1"/>
  <c r="N263" i="12"/>
  <c r="E263" i="12"/>
  <c r="D263" i="12"/>
  <c r="C263" i="12"/>
  <c r="G263" i="12" s="1"/>
  <c r="B263" i="12"/>
  <c r="F263" i="12" s="1"/>
  <c r="A263" i="12"/>
  <c r="N262" i="12"/>
  <c r="F262" i="12"/>
  <c r="E262" i="12"/>
  <c r="D262" i="12"/>
  <c r="C262" i="12"/>
  <c r="G262" i="12" s="1"/>
  <c r="B262" i="12"/>
  <c r="A262" i="12"/>
  <c r="N261" i="12"/>
  <c r="E261" i="12"/>
  <c r="G261" i="12" s="1"/>
  <c r="D261" i="12"/>
  <c r="C261" i="12"/>
  <c r="B261" i="12"/>
  <c r="F261" i="12" s="1"/>
  <c r="A261" i="12"/>
  <c r="N260" i="12"/>
  <c r="F260" i="12"/>
  <c r="E260" i="12"/>
  <c r="D260" i="12"/>
  <c r="C260" i="12"/>
  <c r="B260" i="12"/>
  <c r="A260" i="12"/>
  <c r="N259" i="12"/>
  <c r="G259" i="12"/>
  <c r="F259" i="12"/>
  <c r="E259" i="12"/>
  <c r="D259" i="12"/>
  <c r="C259" i="12"/>
  <c r="B259" i="12"/>
  <c r="A259" i="12"/>
  <c r="N258" i="12"/>
  <c r="G258" i="12"/>
  <c r="E258" i="12"/>
  <c r="D258" i="12"/>
  <c r="C258" i="12"/>
  <c r="B258" i="12"/>
  <c r="F258" i="12" s="1"/>
  <c r="A258" i="12"/>
  <c r="N257" i="12"/>
  <c r="F257" i="12"/>
  <c r="E257" i="12"/>
  <c r="D257" i="12"/>
  <c r="C257" i="12"/>
  <c r="G257" i="12" s="1"/>
  <c r="B257" i="12"/>
  <c r="A257" i="12"/>
  <c r="N256" i="12"/>
  <c r="G256" i="12"/>
  <c r="E256" i="12"/>
  <c r="D256" i="12"/>
  <c r="C256" i="12"/>
  <c r="B256" i="12"/>
  <c r="F256" i="12" s="1"/>
  <c r="A256" i="12"/>
  <c r="N255" i="12"/>
  <c r="E255" i="12"/>
  <c r="D255" i="12"/>
  <c r="C255" i="12"/>
  <c r="G255" i="12" s="1"/>
  <c r="B255" i="12"/>
  <c r="F255" i="12" s="1"/>
  <c r="A255" i="12"/>
  <c r="N254" i="12"/>
  <c r="F254" i="12"/>
  <c r="E254" i="12"/>
  <c r="D254" i="12"/>
  <c r="C254" i="12"/>
  <c r="G254" i="12" s="1"/>
  <c r="B254" i="12"/>
  <c r="A254" i="12"/>
  <c r="N253" i="12"/>
  <c r="E253" i="12"/>
  <c r="G253" i="12" s="1"/>
  <c r="D253" i="12"/>
  <c r="C253" i="12"/>
  <c r="B253" i="12"/>
  <c r="F253" i="12" s="1"/>
  <c r="A253" i="12"/>
  <c r="N252" i="12"/>
  <c r="F252" i="12"/>
  <c r="E252" i="12"/>
  <c r="D252" i="12"/>
  <c r="C252" i="12"/>
  <c r="G252" i="12" s="1"/>
  <c r="B252" i="12"/>
  <c r="A252" i="12"/>
  <c r="N251" i="12"/>
  <c r="G251" i="12"/>
  <c r="F251" i="12"/>
  <c r="E251" i="12"/>
  <c r="D251" i="12"/>
  <c r="C251" i="12"/>
  <c r="B251" i="12"/>
  <c r="A251" i="12"/>
  <c r="N250" i="12"/>
  <c r="G250" i="12"/>
  <c r="E250" i="12"/>
  <c r="D250" i="12"/>
  <c r="C250" i="12"/>
  <c r="B250" i="12"/>
  <c r="F250" i="12" s="1"/>
  <c r="A250" i="12"/>
  <c r="N249" i="12"/>
  <c r="F249" i="12"/>
  <c r="E249" i="12"/>
  <c r="D249" i="12"/>
  <c r="C249" i="12"/>
  <c r="G249" i="12" s="1"/>
  <c r="B249" i="12"/>
  <c r="A249" i="12"/>
  <c r="N170" i="12" s="1"/>
  <c r="G248" i="12"/>
  <c r="E248" i="12"/>
  <c r="D248" i="12"/>
  <c r="C248" i="12"/>
  <c r="B248" i="12"/>
  <c r="F248" i="12" s="1"/>
  <c r="A248" i="12"/>
  <c r="N247" i="12"/>
  <c r="E247" i="12"/>
  <c r="D247" i="12"/>
  <c r="C247" i="12"/>
  <c r="G247" i="12" s="1"/>
  <c r="B247" i="12"/>
  <c r="F247" i="12" s="1"/>
  <c r="A247" i="12"/>
  <c r="N246" i="12"/>
  <c r="F246" i="12"/>
  <c r="E246" i="12"/>
  <c r="D246" i="12"/>
  <c r="C246" i="12"/>
  <c r="G246" i="12" s="1"/>
  <c r="B246" i="12"/>
  <c r="A246" i="12"/>
  <c r="N245" i="12"/>
  <c r="E245" i="12"/>
  <c r="G245" i="12" s="1"/>
  <c r="D245" i="12"/>
  <c r="C245" i="12"/>
  <c r="B245" i="12"/>
  <c r="F245" i="12" s="1"/>
  <c r="A245" i="12"/>
  <c r="N244" i="12"/>
  <c r="F244" i="12"/>
  <c r="E244" i="12"/>
  <c r="D244" i="12"/>
  <c r="C244" i="12"/>
  <c r="G244" i="12" s="1"/>
  <c r="B244" i="12"/>
  <c r="A244" i="12"/>
  <c r="N243" i="12"/>
  <c r="G243" i="12"/>
  <c r="F243" i="12"/>
  <c r="E243" i="12"/>
  <c r="D243" i="12"/>
  <c r="C243" i="12"/>
  <c r="B243" i="12"/>
  <c r="A243" i="12"/>
  <c r="N242" i="12"/>
  <c r="G242" i="12"/>
  <c r="E242" i="12"/>
  <c r="D242" i="12"/>
  <c r="C242" i="12"/>
  <c r="B242" i="12"/>
  <c r="F242" i="12" s="1"/>
  <c r="A242" i="12"/>
  <c r="N241" i="12"/>
  <c r="F241" i="12"/>
  <c r="E241" i="12"/>
  <c r="D241" i="12"/>
  <c r="C241" i="12"/>
  <c r="G241" i="12" s="1"/>
  <c r="B241" i="12"/>
  <c r="A241" i="12"/>
  <c r="N240" i="12"/>
  <c r="G240" i="12"/>
  <c r="E240" i="12"/>
  <c r="D240" i="12"/>
  <c r="C240" i="12"/>
  <c r="B240" i="12"/>
  <c r="F240" i="12" s="1"/>
  <c r="A240" i="12"/>
  <c r="N167" i="12" s="1"/>
  <c r="N239" i="12"/>
  <c r="E239" i="12"/>
  <c r="D239" i="12"/>
  <c r="C239" i="12"/>
  <c r="G239" i="12" s="1"/>
  <c r="B239" i="12"/>
  <c r="F239" i="12" s="1"/>
  <c r="A239" i="12"/>
  <c r="N238" i="12"/>
  <c r="F238" i="12"/>
  <c r="E238" i="12"/>
  <c r="D238" i="12"/>
  <c r="C238" i="12"/>
  <c r="G238" i="12" s="1"/>
  <c r="B238" i="12"/>
  <c r="A238" i="12"/>
  <c r="N237" i="12"/>
  <c r="E237" i="12"/>
  <c r="G237" i="12" s="1"/>
  <c r="D237" i="12"/>
  <c r="C237" i="12"/>
  <c r="B237" i="12"/>
  <c r="F237" i="12" s="1"/>
  <c r="A237" i="12"/>
  <c r="N236" i="12"/>
  <c r="F236" i="12"/>
  <c r="E236" i="12"/>
  <c r="D236" i="12"/>
  <c r="C236" i="12"/>
  <c r="G236" i="12" s="1"/>
  <c r="B236" i="12"/>
  <c r="A236" i="12"/>
  <c r="N235" i="12"/>
  <c r="G235" i="12"/>
  <c r="F235" i="12"/>
  <c r="E235" i="12"/>
  <c r="D235" i="12"/>
  <c r="C235" i="12"/>
  <c r="B235" i="12"/>
  <c r="A235" i="12"/>
  <c r="N234" i="12"/>
  <c r="G234" i="12"/>
  <c r="E234" i="12"/>
  <c r="D234" i="12"/>
  <c r="C234" i="12"/>
  <c r="B234" i="12"/>
  <c r="F234" i="12" s="1"/>
  <c r="A234" i="12"/>
  <c r="N233" i="12"/>
  <c r="F233" i="12"/>
  <c r="E233" i="12"/>
  <c r="D233" i="12"/>
  <c r="C233" i="12"/>
  <c r="G233" i="12" s="1"/>
  <c r="B233" i="12"/>
  <c r="A233" i="12"/>
  <c r="N232" i="12"/>
  <c r="G232" i="12"/>
  <c r="E232" i="12"/>
  <c r="D232" i="12"/>
  <c r="C232" i="12"/>
  <c r="B232" i="12"/>
  <c r="F232" i="12" s="1"/>
  <c r="A232" i="12"/>
  <c r="N231" i="12"/>
  <c r="E231" i="12"/>
  <c r="D231" i="12"/>
  <c r="C231" i="12"/>
  <c r="G231" i="12" s="1"/>
  <c r="B231" i="12"/>
  <c r="F231" i="12" s="1"/>
  <c r="A231" i="12"/>
  <c r="N230" i="12"/>
  <c r="F230" i="12"/>
  <c r="E230" i="12"/>
  <c r="D230" i="12"/>
  <c r="C230" i="12"/>
  <c r="G230" i="12" s="1"/>
  <c r="B230" i="12"/>
  <c r="A230" i="12"/>
  <c r="N229" i="12"/>
  <c r="E229" i="12"/>
  <c r="G229" i="12" s="1"/>
  <c r="D229" i="12"/>
  <c r="C229" i="12"/>
  <c r="B229" i="12"/>
  <c r="A229" i="12"/>
  <c r="N228" i="12"/>
  <c r="E228" i="12"/>
  <c r="F228" i="12" s="1"/>
  <c r="D228" i="12"/>
  <c r="C228" i="12"/>
  <c r="B228" i="12"/>
  <c r="A228" i="12"/>
  <c r="N227" i="12"/>
  <c r="G227" i="12"/>
  <c r="F227" i="12"/>
  <c r="E227" i="12"/>
  <c r="D227" i="12"/>
  <c r="C227" i="12"/>
  <c r="B227" i="12"/>
  <c r="A227" i="12"/>
  <c r="N226" i="12"/>
  <c r="G226" i="12"/>
  <c r="E226" i="12"/>
  <c r="D226" i="12"/>
  <c r="C226" i="12"/>
  <c r="B226" i="12"/>
  <c r="F226" i="12" s="1"/>
  <c r="A226" i="12"/>
  <c r="N225" i="12"/>
  <c r="F225" i="12"/>
  <c r="E225" i="12"/>
  <c r="D225" i="12"/>
  <c r="C225" i="12"/>
  <c r="G225" i="12" s="1"/>
  <c r="B225" i="12"/>
  <c r="A225" i="12"/>
  <c r="G224" i="12"/>
  <c r="E224" i="12"/>
  <c r="D224" i="12"/>
  <c r="C224" i="12"/>
  <c r="B224" i="12"/>
  <c r="F224" i="12" s="1"/>
  <c r="A224" i="12"/>
  <c r="N223" i="12"/>
  <c r="E223" i="12"/>
  <c r="D223" i="12"/>
  <c r="C223" i="12"/>
  <c r="G223" i="12" s="1"/>
  <c r="B223" i="12"/>
  <c r="F223" i="12" s="1"/>
  <c r="A223" i="12"/>
  <c r="N222" i="12"/>
  <c r="F222" i="12"/>
  <c r="E222" i="12"/>
  <c r="D222" i="12"/>
  <c r="C222" i="12"/>
  <c r="G222" i="12" s="1"/>
  <c r="B222" i="12"/>
  <c r="A222" i="12"/>
  <c r="N221" i="12"/>
  <c r="E221" i="12"/>
  <c r="G221" i="12" s="1"/>
  <c r="D221" i="12"/>
  <c r="C221" i="12"/>
  <c r="B221" i="12"/>
  <c r="A221" i="12"/>
  <c r="N220" i="12"/>
  <c r="E220" i="12"/>
  <c r="F220" i="12" s="1"/>
  <c r="D220" i="12"/>
  <c r="C220" i="12"/>
  <c r="B220" i="12"/>
  <c r="A220" i="12"/>
  <c r="N219" i="12"/>
  <c r="G219" i="12"/>
  <c r="F219" i="12"/>
  <c r="E219" i="12"/>
  <c r="D219" i="12"/>
  <c r="C219" i="12"/>
  <c r="B219" i="12"/>
  <c r="A219" i="12"/>
  <c r="N218" i="12"/>
  <c r="G218" i="12"/>
  <c r="E218" i="12"/>
  <c r="D218" i="12"/>
  <c r="C218" i="12"/>
  <c r="B218" i="12"/>
  <c r="F218" i="12" s="1"/>
  <c r="A218" i="12"/>
  <c r="N217" i="12"/>
  <c r="F217" i="12"/>
  <c r="E217" i="12"/>
  <c r="D217" i="12"/>
  <c r="C217" i="12"/>
  <c r="G217" i="12" s="1"/>
  <c r="B217" i="12"/>
  <c r="A217" i="12"/>
  <c r="N216" i="12"/>
  <c r="G216" i="12"/>
  <c r="E216" i="12"/>
  <c r="D216" i="12"/>
  <c r="C216" i="12"/>
  <c r="B216" i="12"/>
  <c r="F216" i="12" s="1"/>
  <c r="A216" i="12"/>
  <c r="N215" i="12"/>
  <c r="E215" i="12"/>
  <c r="D215" i="12"/>
  <c r="C215" i="12"/>
  <c r="G215" i="12" s="1"/>
  <c r="B215" i="12"/>
  <c r="F215" i="12" s="1"/>
  <c r="A215" i="12"/>
  <c r="N214" i="12"/>
  <c r="F214" i="12"/>
  <c r="E214" i="12"/>
  <c r="D214" i="12"/>
  <c r="C214" i="12"/>
  <c r="G214" i="12" s="1"/>
  <c r="B214" i="12"/>
  <c r="A214" i="12"/>
  <c r="N213" i="12"/>
  <c r="E213" i="12"/>
  <c r="G213" i="12" s="1"/>
  <c r="D213" i="12"/>
  <c r="C213" i="12"/>
  <c r="B213" i="12"/>
  <c r="A213" i="12"/>
  <c r="N212" i="12"/>
  <c r="E212" i="12"/>
  <c r="F212" i="12" s="1"/>
  <c r="D212" i="12"/>
  <c r="C212" i="12"/>
  <c r="B212" i="12"/>
  <c r="A212" i="12"/>
  <c r="N211" i="12"/>
  <c r="G211" i="12"/>
  <c r="F211" i="12"/>
  <c r="E211" i="12"/>
  <c r="D211" i="12"/>
  <c r="C211" i="12"/>
  <c r="B211" i="12"/>
  <c r="A211" i="12"/>
  <c r="N210" i="12"/>
  <c r="G210" i="12"/>
  <c r="E210" i="12"/>
  <c r="D210" i="12"/>
  <c r="C210" i="12"/>
  <c r="B210" i="12"/>
  <c r="F210" i="12" s="1"/>
  <c r="A210" i="12"/>
  <c r="N209" i="12"/>
  <c r="F209" i="12"/>
  <c r="E209" i="12"/>
  <c r="D209" i="12"/>
  <c r="C209" i="12"/>
  <c r="G209" i="12" s="1"/>
  <c r="B209" i="12"/>
  <c r="A209" i="12"/>
  <c r="N208" i="12"/>
  <c r="G208" i="12"/>
  <c r="E208" i="12"/>
  <c r="D208" i="12"/>
  <c r="C208" i="12"/>
  <c r="B208" i="12"/>
  <c r="F208" i="12" s="1"/>
  <c r="A208" i="12"/>
  <c r="N207" i="12"/>
  <c r="E207" i="12"/>
  <c r="D207" i="12"/>
  <c r="C207" i="12"/>
  <c r="G207" i="12" s="1"/>
  <c r="B207" i="12"/>
  <c r="F207" i="12" s="1"/>
  <c r="A207" i="12"/>
  <c r="N206" i="12"/>
  <c r="F206" i="12"/>
  <c r="E206" i="12"/>
  <c r="D206" i="12"/>
  <c r="C206" i="12"/>
  <c r="G206" i="12" s="1"/>
  <c r="B206" i="12"/>
  <c r="A206" i="12"/>
  <c r="N205" i="12"/>
  <c r="E205" i="12"/>
  <c r="G205" i="12" s="1"/>
  <c r="D205" i="12"/>
  <c r="C205" i="12"/>
  <c r="B205" i="12"/>
  <c r="F205" i="12" s="1"/>
  <c r="A205" i="12"/>
  <c r="N204" i="12"/>
  <c r="F204" i="12"/>
  <c r="E204" i="12"/>
  <c r="D204" i="12"/>
  <c r="C204" i="12"/>
  <c r="G204" i="12" s="1"/>
  <c r="B204" i="12"/>
  <c r="A204" i="12"/>
  <c r="N203" i="12"/>
  <c r="G203" i="12"/>
  <c r="F203" i="12"/>
  <c r="E203" i="12"/>
  <c r="D203" i="12"/>
  <c r="C203" i="12"/>
  <c r="B203" i="12"/>
  <c r="A203" i="12"/>
  <c r="N202" i="12"/>
  <c r="G202" i="12"/>
  <c r="E202" i="12"/>
  <c r="D202" i="12"/>
  <c r="C202" i="12"/>
  <c r="B202" i="12"/>
  <c r="F202" i="12" s="1"/>
  <c r="A202" i="12"/>
  <c r="N201" i="12"/>
  <c r="F201" i="12"/>
  <c r="E201" i="12"/>
  <c r="D201" i="12"/>
  <c r="C201" i="12"/>
  <c r="G201" i="12" s="1"/>
  <c r="B201" i="12"/>
  <c r="A201" i="12"/>
  <c r="N154" i="12" s="1"/>
  <c r="N200" i="12"/>
  <c r="G200" i="12"/>
  <c r="E200" i="12"/>
  <c r="D200" i="12"/>
  <c r="C200" i="12"/>
  <c r="B200" i="12"/>
  <c r="F200" i="12" s="1"/>
  <c r="A200" i="12"/>
  <c r="N199" i="12"/>
  <c r="E199" i="12"/>
  <c r="D199" i="12"/>
  <c r="C199" i="12"/>
  <c r="G199" i="12" s="1"/>
  <c r="B199" i="12"/>
  <c r="F199" i="12" s="1"/>
  <c r="A199" i="12"/>
  <c r="N198" i="12"/>
  <c r="F198" i="12"/>
  <c r="E198" i="12"/>
  <c r="D198" i="12"/>
  <c r="C198" i="12"/>
  <c r="G198" i="12" s="1"/>
  <c r="B198" i="12"/>
  <c r="A198" i="12"/>
  <c r="N197" i="12"/>
  <c r="E197" i="12"/>
  <c r="G197" i="12" s="1"/>
  <c r="D197" i="12"/>
  <c r="C197" i="12"/>
  <c r="B197" i="12"/>
  <c r="A197" i="12"/>
  <c r="N196" i="12"/>
  <c r="E196" i="12"/>
  <c r="F196" i="12" s="1"/>
  <c r="D196" i="12"/>
  <c r="C196" i="12"/>
  <c r="B196" i="12"/>
  <c r="A196" i="12"/>
  <c r="N195" i="12"/>
  <c r="G195" i="12"/>
  <c r="F195" i="12"/>
  <c r="E195" i="12"/>
  <c r="D195" i="12"/>
  <c r="C195" i="12"/>
  <c r="B195" i="12"/>
  <c r="A195" i="12"/>
  <c r="G194" i="12"/>
  <c r="E194" i="12"/>
  <c r="D194" i="12"/>
  <c r="C194" i="12"/>
  <c r="B194" i="12"/>
  <c r="F194" i="12" s="1"/>
  <c r="A194" i="12"/>
  <c r="N193" i="12"/>
  <c r="F193" i="12"/>
  <c r="E193" i="12"/>
  <c r="D193" i="12"/>
  <c r="C193" i="12"/>
  <c r="G193" i="12" s="1"/>
  <c r="B193" i="12"/>
  <c r="A193" i="12"/>
  <c r="N192" i="12"/>
  <c r="G192" i="12"/>
  <c r="E192" i="12"/>
  <c r="D192" i="12"/>
  <c r="C192" i="12"/>
  <c r="B192" i="12"/>
  <c r="F192" i="12" s="1"/>
  <c r="A192" i="12"/>
  <c r="E191" i="12"/>
  <c r="D191" i="12"/>
  <c r="C191" i="12"/>
  <c r="G191" i="12" s="1"/>
  <c r="B191" i="12"/>
  <c r="F191" i="12" s="1"/>
  <c r="A191" i="12"/>
  <c r="N190" i="12"/>
  <c r="F190" i="12"/>
  <c r="E190" i="12"/>
  <c r="D190" i="12"/>
  <c r="C190" i="12"/>
  <c r="G190" i="12" s="1"/>
  <c r="B190" i="12"/>
  <c r="A190" i="12"/>
  <c r="N189" i="12"/>
  <c r="E189" i="12"/>
  <c r="G189" i="12" s="1"/>
  <c r="D189" i="12"/>
  <c r="C189" i="12"/>
  <c r="B189" i="12"/>
  <c r="F189" i="12" s="1"/>
  <c r="A189" i="12"/>
  <c r="N188" i="12"/>
  <c r="F188" i="12"/>
  <c r="E188" i="12"/>
  <c r="D188" i="12"/>
  <c r="C188" i="12"/>
  <c r="G188" i="12" s="1"/>
  <c r="B188" i="12"/>
  <c r="A188" i="12"/>
  <c r="N187" i="12"/>
  <c r="G187" i="12"/>
  <c r="F187" i="12"/>
  <c r="E187" i="12"/>
  <c r="D187" i="12"/>
  <c r="C187" i="12"/>
  <c r="B187" i="12"/>
  <c r="A187" i="12"/>
  <c r="G186" i="12"/>
  <c r="E186" i="12"/>
  <c r="D186" i="12"/>
  <c r="C186" i="12"/>
  <c r="B186" i="12"/>
  <c r="F186" i="12" s="1"/>
  <c r="A186" i="12"/>
  <c r="N185" i="12"/>
  <c r="F185" i="12"/>
  <c r="E185" i="12"/>
  <c r="D185" i="12"/>
  <c r="C185" i="12"/>
  <c r="G185" i="12" s="1"/>
  <c r="B185" i="12"/>
  <c r="A185" i="12"/>
  <c r="N184" i="12"/>
  <c r="G184" i="12"/>
  <c r="E184" i="12"/>
  <c r="D184" i="12"/>
  <c r="C184" i="12"/>
  <c r="B184" i="12"/>
  <c r="F184" i="12" s="1"/>
  <c r="A184" i="12"/>
  <c r="E183" i="12"/>
  <c r="D183" i="12"/>
  <c r="C183" i="12"/>
  <c r="G183" i="12" s="1"/>
  <c r="B183" i="12"/>
  <c r="F183" i="12" s="1"/>
  <c r="A183" i="12"/>
  <c r="N182" i="12"/>
  <c r="F182" i="12"/>
  <c r="E182" i="12"/>
  <c r="D182" i="12"/>
  <c r="C182" i="12"/>
  <c r="G182" i="12" s="1"/>
  <c r="B182" i="12"/>
  <c r="A182" i="12"/>
  <c r="N181" i="12"/>
  <c r="E181" i="12"/>
  <c r="G181" i="12" s="1"/>
  <c r="D181" i="12"/>
  <c r="C181" i="12"/>
  <c r="B181" i="12"/>
  <c r="A181" i="12"/>
  <c r="N180" i="12"/>
  <c r="E180" i="12"/>
  <c r="F180" i="12" s="1"/>
  <c r="D180" i="12"/>
  <c r="C180" i="12"/>
  <c r="B180" i="12"/>
  <c r="A180" i="12"/>
  <c r="N179" i="12"/>
  <c r="G179" i="12"/>
  <c r="F179" i="12"/>
  <c r="E179" i="12"/>
  <c r="D179" i="12"/>
  <c r="C179" i="12"/>
  <c r="B179" i="12"/>
  <c r="A179" i="12"/>
  <c r="G178" i="12"/>
  <c r="E178" i="12"/>
  <c r="D178" i="12"/>
  <c r="C178" i="12"/>
  <c r="B178" i="12"/>
  <c r="F178" i="12" s="1"/>
  <c r="A178" i="12"/>
  <c r="N177" i="12"/>
  <c r="F177" i="12"/>
  <c r="E177" i="12"/>
  <c r="D177" i="12"/>
  <c r="C177" i="12"/>
  <c r="G177" i="12" s="1"/>
  <c r="B177" i="12"/>
  <c r="A177" i="12"/>
  <c r="N146" i="12" s="1"/>
  <c r="N176" i="12"/>
  <c r="G176" i="12"/>
  <c r="E176" i="12"/>
  <c r="D176" i="12"/>
  <c r="C176" i="12"/>
  <c r="B176" i="12"/>
  <c r="F176" i="12" s="1"/>
  <c r="A176" i="12"/>
  <c r="E175" i="12"/>
  <c r="D175" i="12"/>
  <c r="C175" i="12"/>
  <c r="G175" i="12" s="1"/>
  <c r="B175" i="12"/>
  <c r="F175" i="12" s="1"/>
  <c r="A175" i="12"/>
  <c r="N174" i="12"/>
  <c r="F174" i="12"/>
  <c r="E174" i="12"/>
  <c r="D174" i="12"/>
  <c r="C174" i="12"/>
  <c r="G174" i="12" s="1"/>
  <c r="B174" i="12"/>
  <c r="A174" i="12"/>
  <c r="N173" i="12"/>
  <c r="E173" i="12"/>
  <c r="G173" i="12" s="1"/>
  <c r="D173" i="12"/>
  <c r="C173" i="12"/>
  <c r="B173" i="12"/>
  <c r="A173" i="12"/>
  <c r="N172" i="12"/>
  <c r="F172" i="12"/>
  <c r="E172" i="12"/>
  <c r="D172" i="12"/>
  <c r="C172" i="12"/>
  <c r="G172" i="12" s="1"/>
  <c r="B172" i="12"/>
  <c r="A172" i="12"/>
  <c r="N171" i="12"/>
  <c r="G171" i="12"/>
  <c r="F171" i="12"/>
  <c r="E171" i="12"/>
  <c r="D171" i="12"/>
  <c r="C171" i="12"/>
  <c r="B171" i="12"/>
  <c r="A171" i="12"/>
  <c r="E170" i="12"/>
  <c r="G170" i="12" s="1"/>
  <c r="D170" i="12"/>
  <c r="C170" i="12"/>
  <c r="B170" i="12"/>
  <c r="A170" i="12"/>
  <c r="N169" i="12"/>
  <c r="F169" i="12"/>
  <c r="E169" i="12"/>
  <c r="D169" i="12"/>
  <c r="C169" i="12"/>
  <c r="G169" i="12" s="1"/>
  <c r="B169" i="12"/>
  <c r="A169" i="12"/>
  <c r="N168" i="12"/>
  <c r="G168" i="12"/>
  <c r="E168" i="12"/>
  <c r="D168" i="12"/>
  <c r="C168" i="12"/>
  <c r="B168" i="12"/>
  <c r="F168" i="12" s="1"/>
  <c r="A168" i="12"/>
  <c r="E167" i="12"/>
  <c r="D167" i="12"/>
  <c r="C167" i="12"/>
  <c r="B167" i="12"/>
  <c r="A167" i="12"/>
  <c r="N166" i="12"/>
  <c r="F166" i="12"/>
  <c r="E166" i="12"/>
  <c r="D166" i="12"/>
  <c r="C166" i="12"/>
  <c r="G166" i="12" s="1"/>
  <c r="B166" i="12"/>
  <c r="A166" i="12"/>
  <c r="N165" i="12"/>
  <c r="E165" i="12"/>
  <c r="G165" i="12" s="1"/>
  <c r="D165" i="12"/>
  <c r="C165" i="12"/>
  <c r="B165" i="12"/>
  <c r="A165" i="12"/>
  <c r="N164" i="12"/>
  <c r="F164" i="12"/>
  <c r="E164" i="12"/>
  <c r="D164" i="12"/>
  <c r="C164" i="12"/>
  <c r="G164" i="12" s="1"/>
  <c r="B164" i="12"/>
  <c r="A164" i="12"/>
  <c r="N163" i="12"/>
  <c r="E163" i="12"/>
  <c r="D163" i="12"/>
  <c r="C163" i="12"/>
  <c r="G163" i="12" s="1"/>
  <c r="B163" i="12"/>
  <c r="F163" i="12" s="1"/>
  <c r="A163" i="12"/>
  <c r="N162" i="12"/>
  <c r="G162" i="12"/>
  <c r="E162" i="12"/>
  <c r="D162" i="12"/>
  <c r="C162" i="12"/>
  <c r="B162" i="12"/>
  <c r="F162" i="12" s="1"/>
  <c r="A162" i="12"/>
  <c r="N161" i="12"/>
  <c r="G161" i="12"/>
  <c r="F161" i="12"/>
  <c r="E161" i="12"/>
  <c r="D161" i="12"/>
  <c r="C161" i="12"/>
  <c r="B161" i="12"/>
  <c r="A161" i="12"/>
  <c r="N160" i="12"/>
  <c r="G160" i="12"/>
  <c r="E160" i="12"/>
  <c r="D160" i="12"/>
  <c r="C160" i="12"/>
  <c r="B160" i="12"/>
  <c r="F160" i="12" s="1"/>
  <c r="A160" i="12"/>
  <c r="N159" i="12"/>
  <c r="G159" i="12"/>
  <c r="E159" i="12"/>
  <c r="D159" i="12"/>
  <c r="C159" i="12"/>
  <c r="B159" i="12"/>
  <c r="F159" i="12" s="1"/>
  <c r="A159" i="12"/>
  <c r="N140" i="12" s="1"/>
  <c r="N158" i="12"/>
  <c r="E158" i="12"/>
  <c r="D158" i="12"/>
  <c r="C158" i="12"/>
  <c r="G158" i="12" s="1"/>
  <c r="B158" i="12"/>
  <c r="F158" i="12" s="1"/>
  <c r="A158" i="12"/>
  <c r="N157" i="12"/>
  <c r="G157" i="12"/>
  <c r="E157" i="12"/>
  <c r="D157" i="12"/>
  <c r="C157" i="12"/>
  <c r="B157" i="12"/>
  <c r="F157" i="12" s="1"/>
  <c r="A157" i="12"/>
  <c r="N156" i="12"/>
  <c r="G156" i="12"/>
  <c r="E156" i="12"/>
  <c r="D156" i="12"/>
  <c r="C156" i="12"/>
  <c r="B156" i="12"/>
  <c r="F156" i="12" s="1"/>
  <c r="A156" i="12"/>
  <c r="N139" i="12" s="1"/>
  <c r="N155" i="12"/>
  <c r="E155" i="12"/>
  <c r="D155" i="12"/>
  <c r="C155" i="12"/>
  <c r="G155" i="12" s="1"/>
  <c r="B155" i="12"/>
  <c r="F155" i="12" s="1"/>
  <c r="A155" i="12"/>
  <c r="F154" i="12"/>
  <c r="E154" i="12"/>
  <c r="D154" i="12"/>
  <c r="C154" i="12"/>
  <c r="G154" i="12" s="1"/>
  <c r="B154" i="12"/>
  <c r="A154" i="12"/>
  <c r="N153" i="12"/>
  <c r="E153" i="12"/>
  <c r="G153" i="12" s="1"/>
  <c r="D153" i="12"/>
  <c r="C153" i="12"/>
  <c r="B153" i="12"/>
  <c r="F153" i="12" s="1"/>
  <c r="A153" i="12"/>
  <c r="N138" i="12" s="1"/>
  <c r="N152" i="12"/>
  <c r="E152" i="12"/>
  <c r="F152" i="12" s="1"/>
  <c r="D152" i="12"/>
  <c r="C152" i="12"/>
  <c r="G152" i="12" s="1"/>
  <c r="B152" i="12"/>
  <c r="A152" i="12"/>
  <c r="N151" i="12"/>
  <c r="G151" i="12"/>
  <c r="F151" i="12"/>
  <c r="E151" i="12"/>
  <c r="D151" i="12"/>
  <c r="C151" i="12"/>
  <c r="B151" i="12"/>
  <c r="A151" i="12"/>
  <c r="N150" i="12"/>
  <c r="G150" i="12"/>
  <c r="E150" i="12"/>
  <c r="D150" i="12"/>
  <c r="C150" i="12"/>
  <c r="B150" i="12"/>
  <c r="F150" i="12" s="1"/>
  <c r="A150" i="12"/>
  <c r="N149" i="12"/>
  <c r="F149" i="12"/>
  <c r="E149" i="12"/>
  <c r="D149" i="12"/>
  <c r="C149" i="12"/>
  <c r="G149" i="12" s="1"/>
  <c r="B149" i="12"/>
  <c r="A149" i="12"/>
  <c r="N148" i="12"/>
  <c r="G148" i="12"/>
  <c r="E148" i="12"/>
  <c r="D148" i="12"/>
  <c r="C148" i="12"/>
  <c r="B148" i="12"/>
  <c r="F148" i="12" s="1"/>
  <c r="A148" i="12"/>
  <c r="N147" i="12"/>
  <c r="E147" i="12"/>
  <c r="D147" i="12"/>
  <c r="C147" i="12"/>
  <c r="G147" i="12" s="1"/>
  <c r="B147" i="12"/>
  <c r="F147" i="12" s="1"/>
  <c r="A147" i="12"/>
  <c r="F146" i="12"/>
  <c r="E146" i="12"/>
  <c r="D146" i="12"/>
  <c r="C146" i="12"/>
  <c r="G146" i="12" s="1"/>
  <c r="B146" i="12"/>
  <c r="A146" i="12"/>
  <c r="N145" i="12"/>
  <c r="E145" i="12"/>
  <c r="G145" i="12" s="1"/>
  <c r="D145" i="12"/>
  <c r="C145" i="12"/>
  <c r="B145" i="12"/>
  <c r="F145" i="12" s="1"/>
  <c r="A145" i="12"/>
  <c r="N144" i="12"/>
  <c r="E144" i="12"/>
  <c r="F144" i="12" s="1"/>
  <c r="D144" i="12"/>
  <c r="C144" i="12"/>
  <c r="G144" i="12" s="1"/>
  <c r="B144" i="12"/>
  <c r="A144" i="12"/>
  <c r="N143" i="12"/>
  <c r="G143" i="12"/>
  <c r="F143" i="12"/>
  <c r="E143" i="12"/>
  <c r="D143" i="12"/>
  <c r="C143" i="12"/>
  <c r="B143" i="12"/>
  <c r="A143" i="12"/>
  <c r="N142" i="12"/>
  <c r="G142" i="12"/>
  <c r="E142" i="12"/>
  <c r="D142" i="12"/>
  <c r="C142" i="12"/>
  <c r="B142" i="12"/>
  <c r="F142" i="12" s="1"/>
  <c r="A142" i="12"/>
  <c r="N141" i="12"/>
  <c r="F141" i="12"/>
  <c r="E141" i="12"/>
  <c r="D141" i="12"/>
  <c r="C141" i="12"/>
  <c r="G141" i="12" s="1"/>
  <c r="B141" i="12"/>
  <c r="A141" i="12"/>
  <c r="N134" i="12" s="1"/>
  <c r="G140" i="12"/>
  <c r="E140" i="12"/>
  <c r="D140" i="12"/>
  <c r="C140" i="12"/>
  <c r="B140" i="12"/>
  <c r="F140" i="12" s="1"/>
  <c r="A140" i="12"/>
  <c r="E139" i="12"/>
  <c r="D139" i="12"/>
  <c r="C139" i="12"/>
  <c r="G139" i="12" s="1"/>
  <c r="B139" i="12"/>
  <c r="F139" i="12" s="1"/>
  <c r="A139" i="12"/>
  <c r="F138" i="12"/>
  <c r="E138" i="12"/>
  <c r="D138" i="12"/>
  <c r="C138" i="12"/>
  <c r="G138" i="12" s="1"/>
  <c r="B138" i="12"/>
  <c r="A138" i="12"/>
  <c r="N137" i="12"/>
  <c r="E137" i="12"/>
  <c r="G137" i="12" s="1"/>
  <c r="D137" i="12"/>
  <c r="C137" i="12"/>
  <c r="B137" i="12"/>
  <c r="F137" i="12" s="1"/>
  <c r="A137" i="12"/>
  <c r="N136" i="12"/>
  <c r="E136" i="12"/>
  <c r="F136" i="12" s="1"/>
  <c r="D136" i="12"/>
  <c r="C136" i="12"/>
  <c r="G136" i="12" s="1"/>
  <c r="B136" i="12"/>
  <c r="A136" i="12"/>
  <c r="N135" i="12"/>
  <c r="G135" i="12"/>
  <c r="F135" i="12"/>
  <c r="E135" i="12"/>
  <c r="D135" i="12"/>
  <c r="C135" i="12"/>
  <c r="B135" i="12"/>
  <c r="A135" i="12"/>
  <c r="G134" i="12"/>
  <c r="E134" i="12"/>
  <c r="D134" i="12"/>
  <c r="C134" i="12"/>
  <c r="B134" i="12"/>
  <c r="F134" i="12" s="1"/>
  <c r="A134" i="12"/>
  <c r="N133" i="12"/>
  <c r="F133" i="12"/>
  <c r="E133" i="12"/>
  <c r="D133" i="12"/>
  <c r="C133" i="12"/>
  <c r="G133" i="12" s="1"/>
  <c r="B133" i="12"/>
  <c r="A133" i="12"/>
  <c r="N132" i="12"/>
  <c r="G132" i="12"/>
  <c r="E132" i="12"/>
  <c r="D132" i="12"/>
  <c r="C132" i="12"/>
  <c r="B132" i="12"/>
  <c r="F132" i="12" s="1"/>
  <c r="A132" i="12"/>
  <c r="N131" i="12" s="1"/>
  <c r="E131" i="12"/>
  <c r="D131" i="12"/>
  <c r="C131" i="12"/>
  <c r="G131" i="12" s="1"/>
  <c r="B131" i="12"/>
  <c r="F131" i="12" s="1"/>
  <c r="A131" i="12"/>
  <c r="F130" i="12"/>
  <c r="E130" i="12"/>
  <c r="D130" i="12"/>
  <c r="C130" i="12"/>
  <c r="G130" i="12" s="1"/>
  <c r="B130" i="12"/>
  <c r="A130" i="12"/>
  <c r="N130" i="12" s="1"/>
  <c r="E129" i="12"/>
  <c r="D129" i="12"/>
  <c r="C129" i="12"/>
  <c r="G129" i="12" s="1"/>
  <c r="B129" i="12"/>
  <c r="F129" i="12" s="1"/>
  <c r="A129" i="12"/>
  <c r="L128" i="12"/>
  <c r="Q129" i="12" s="1"/>
  <c r="K128" i="12"/>
  <c r="P129" i="12" s="1"/>
  <c r="J128" i="12"/>
  <c r="O129" i="12" s="1"/>
  <c r="E128" i="12"/>
  <c r="G128" i="12" s="1"/>
  <c r="D128" i="12"/>
  <c r="C128" i="12"/>
  <c r="B128" i="12"/>
  <c r="F128" i="12" s="1"/>
  <c r="A128" i="12"/>
  <c r="F127" i="12"/>
  <c r="E127" i="12"/>
  <c r="D127" i="12"/>
  <c r="C127" i="12"/>
  <c r="G127" i="12" s="1"/>
  <c r="B127" i="12"/>
  <c r="A127" i="12"/>
  <c r="E126" i="12"/>
  <c r="D126" i="12"/>
  <c r="C126" i="12"/>
  <c r="G126" i="12" s="1"/>
  <c r="B126" i="12"/>
  <c r="F126" i="12" s="1"/>
  <c r="A126" i="12"/>
  <c r="G125" i="12"/>
  <c r="E125" i="12"/>
  <c r="D125" i="12"/>
  <c r="C125" i="12"/>
  <c r="B125" i="12"/>
  <c r="F125" i="12" s="1"/>
  <c r="A125" i="12"/>
  <c r="F124" i="12"/>
  <c r="E124" i="12"/>
  <c r="D124" i="12"/>
  <c r="C124" i="12"/>
  <c r="G124" i="12" s="1"/>
  <c r="B124" i="12"/>
  <c r="A124" i="12"/>
  <c r="G123" i="12"/>
  <c r="E123" i="12"/>
  <c r="D123" i="12"/>
  <c r="C123" i="12"/>
  <c r="B123" i="12"/>
  <c r="F123" i="12" s="1"/>
  <c r="A123" i="12"/>
  <c r="G122" i="12"/>
  <c r="F122" i="12"/>
  <c r="E122" i="12"/>
  <c r="D122" i="12"/>
  <c r="C122" i="12"/>
  <c r="B122" i="12"/>
  <c r="A122" i="12"/>
  <c r="E121" i="12"/>
  <c r="F121" i="12" s="1"/>
  <c r="D121" i="12"/>
  <c r="C121" i="12"/>
  <c r="G121" i="12" s="1"/>
  <c r="B121" i="12"/>
  <c r="A121" i="12"/>
  <c r="E120" i="12"/>
  <c r="G120" i="12" s="1"/>
  <c r="D120" i="12"/>
  <c r="C120" i="12"/>
  <c r="B120" i="12"/>
  <c r="F120" i="12" s="1"/>
  <c r="A120" i="12"/>
  <c r="F119" i="12"/>
  <c r="E119" i="12"/>
  <c r="D119" i="12"/>
  <c r="C119" i="12"/>
  <c r="G119" i="12" s="1"/>
  <c r="B119" i="12"/>
  <c r="A119" i="12"/>
  <c r="E118" i="12"/>
  <c r="D118" i="12"/>
  <c r="C118" i="12"/>
  <c r="G118" i="12" s="1"/>
  <c r="B118" i="12"/>
  <c r="F118" i="12" s="1"/>
  <c r="A118" i="12"/>
  <c r="G117" i="12"/>
  <c r="E117" i="12"/>
  <c r="D117" i="12"/>
  <c r="C117" i="12"/>
  <c r="B117" i="12"/>
  <c r="F117" i="12" s="1"/>
  <c r="A117" i="12"/>
  <c r="F116" i="12"/>
  <c r="E116" i="12"/>
  <c r="D116" i="12"/>
  <c r="C116" i="12"/>
  <c r="G116" i="12" s="1"/>
  <c r="B116" i="12"/>
  <c r="A116" i="12"/>
  <c r="G115" i="12"/>
  <c r="E115" i="12"/>
  <c r="D115" i="12"/>
  <c r="C115" i="12"/>
  <c r="B115" i="12"/>
  <c r="F115" i="12" s="1"/>
  <c r="A115" i="12"/>
  <c r="G114" i="12"/>
  <c r="F114" i="12"/>
  <c r="E114" i="12"/>
  <c r="D114" i="12"/>
  <c r="C114" i="12"/>
  <c r="B114" i="12"/>
  <c r="A114" i="12"/>
  <c r="E113" i="12"/>
  <c r="F113" i="12" s="1"/>
  <c r="D113" i="12"/>
  <c r="C113" i="12"/>
  <c r="G113" i="12" s="1"/>
  <c r="B113" i="12"/>
  <c r="A113" i="12"/>
  <c r="E112" i="12"/>
  <c r="G112" i="12" s="1"/>
  <c r="D112" i="12"/>
  <c r="C112" i="12"/>
  <c r="B112" i="12"/>
  <c r="F112" i="12" s="1"/>
  <c r="A112" i="12"/>
  <c r="F111" i="12"/>
  <c r="E111" i="12"/>
  <c r="D111" i="12"/>
  <c r="C111" i="12"/>
  <c r="G111" i="12" s="1"/>
  <c r="B111" i="12"/>
  <c r="A111" i="12"/>
  <c r="E110" i="12"/>
  <c r="D110" i="12"/>
  <c r="C110" i="12"/>
  <c r="G110" i="12" s="1"/>
  <c r="B110" i="12"/>
  <c r="F110" i="12" s="1"/>
  <c r="A110" i="12"/>
  <c r="G109" i="12"/>
  <c r="E109" i="12"/>
  <c r="D109" i="12"/>
  <c r="C109" i="12"/>
  <c r="B109" i="12"/>
  <c r="F109" i="12" s="1"/>
  <c r="A109" i="12"/>
  <c r="F108" i="12"/>
  <c r="E108" i="12"/>
  <c r="D108" i="12"/>
  <c r="C108" i="12"/>
  <c r="G108" i="12" s="1"/>
  <c r="B108" i="12"/>
  <c r="A108" i="12"/>
  <c r="G107" i="12"/>
  <c r="E107" i="12"/>
  <c r="D107" i="12"/>
  <c r="C107" i="12"/>
  <c r="B107" i="12"/>
  <c r="F107" i="12" s="1"/>
  <c r="A107" i="12"/>
  <c r="G106" i="12"/>
  <c r="F106" i="12"/>
  <c r="E106" i="12"/>
  <c r="D106" i="12"/>
  <c r="C106" i="12"/>
  <c r="B106" i="12"/>
  <c r="A106" i="12"/>
  <c r="E105" i="12"/>
  <c r="F105" i="12" s="1"/>
  <c r="D105" i="12"/>
  <c r="C105" i="12"/>
  <c r="G105" i="12" s="1"/>
  <c r="B105" i="12"/>
  <c r="A105" i="12"/>
  <c r="E104" i="12"/>
  <c r="G104" i="12" s="1"/>
  <c r="D104" i="12"/>
  <c r="C104" i="12"/>
  <c r="B104" i="12"/>
  <c r="F104" i="12" s="1"/>
  <c r="A104" i="12"/>
  <c r="F103" i="12"/>
  <c r="E103" i="12"/>
  <c r="D103" i="12"/>
  <c r="C103" i="12"/>
  <c r="G103" i="12" s="1"/>
  <c r="B103" i="12"/>
  <c r="A103" i="12"/>
  <c r="E102" i="12"/>
  <c r="D102" i="12"/>
  <c r="C102" i="12"/>
  <c r="G102" i="12" s="1"/>
  <c r="B102" i="12"/>
  <c r="F102" i="12" s="1"/>
  <c r="A102" i="12"/>
  <c r="G101" i="12"/>
  <c r="E101" i="12"/>
  <c r="D101" i="12"/>
  <c r="C101" i="12"/>
  <c r="B101" i="12"/>
  <c r="F101" i="12" s="1"/>
  <c r="A101" i="12"/>
  <c r="F100" i="12"/>
  <c r="E100" i="12"/>
  <c r="D100" i="12"/>
  <c r="C100" i="12"/>
  <c r="G100" i="12" s="1"/>
  <c r="B100" i="12"/>
  <c r="A100" i="12"/>
  <c r="G99" i="12"/>
  <c r="E99" i="12"/>
  <c r="D99" i="12"/>
  <c r="C99" i="12"/>
  <c r="B99" i="12"/>
  <c r="F99" i="12" s="1"/>
  <c r="A99" i="12"/>
  <c r="G98" i="12"/>
  <c r="F98" i="12"/>
  <c r="E98" i="12"/>
  <c r="D98" i="12"/>
  <c r="C98" i="12"/>
  <c r="B98" i="12"/>
  <c r="A98" i="12"/>
  <c r="E97" i="12"/>
  <c r="F97" i="12" s="1"/>
  <c r="D97" i="12"/>
  <c r="C97" i="12"/>
  <c r="G97" i="12" s="1"/>
  <c r="B97" i="12"/>
  <c r="A97" i="12"/>
  <c r="E96" i="12"/>
  <c r="G96" i="12" s="1"/>
  <c r="D96" i="12"/>
  <c r="C96" i="12"/>
  <c r="B96" i="12"/>
  <c r="F96" i="12" s="1"/>
  <c r="A96" i="12"/>
  <c r="F95" i="12"/>
  <c r="E95" i="12"/>
  <c r="D95" i="12"/>
  <c r="C95" i="12"/>
  <c r="G95" i="12" s="1"/>
  <c r="B95" i="12"/>
  <c r="A95" i="12"/>
  <c r="E94" i="12"/>
  <c r="D94" i="12"/>
  <c r="C94" i="12"/>
  <c r="G94" i="12" s="1"/>
  <c r="B94" i="12"/>
  <c r="F94" i="12" s="1"/>
  <c r="A94" i="12"/>
  <c r="G93" i="12"/>
  <c r="E93" i="12"/>
  <c r="D93" i="12"/>
  <c r="C93" i="12"/>
  <c r="B93" i="12"/>
  <c r="F93" i="12" s="1"/>
  <c r="A93" i="12"/>
  <c r="F92" i="12"/>
  <c r="E92" i="12"/>
  <c r="D92" i="12"/>
  <c r="C92" i="12"/>
  <c r="G92" i="12" s="1"/>
  <c r="B92" i="12"/>
  <c r="A92" i="12"/>
  <c r="G91" i="12"/>
  <c r="E91" i="12"/>
  <c r="D91" i="12"/>
  <c r="C91" i="12"/>
  <c r="B91" i="12"/>
  <c r="F91" i="12" s="1"/>
  <c r="A91" i="12"/>
  <c r="G90" i="12"/>
  <c r="F90" i="12"/>
  <c r="E90" i="12"/>
  <c r="D90" i="12"/>
  <c r="C90" i="12"/>
  <c r="B90" i="12"/>
  <c r="A90" i="12"/>
  <c r="E89" i="12"/>
  <c r="F89" i="12" s="1"/>
  <c r="D89" i="12"/>
  <c r="C89" i="12"/>
  <c r="G89" i="12" s="1"/>
  <c r="B89" i="12"/>
  <c r="A89" i="12"/>
  <c r="E88" i="12"/>
  <c r="G88" i="12" s="1"/>
  <c r="D88" i="12"/>
  <c r="C88" i="12"/>
  <c r="B88" i="12"/>
  <c r="F88" i="12" s="1"/>
  <c r="A88" i="12"/>
  <c r="F87" i="12"/>
  <c r="E87" i="12"/>
  <c r="D87" i="12"/>
  <c r="C87" i="12"/>
  <c r="G87" i="12" s="1"/>
  <c r="B87" i="12"/>
  <c r="A87" i="12"/>
  <c r="E86" i="12"/>
  <c r="D86" i="12"/>
  <c r="C86" i="12"/>
  <c r="G86" i="12" s="1"/>
  <c r="B86" i="12"/>
  <c r="F86" i="12" s="1"/>
  <c r="A86" i="12"/>
  <c r="G85" i="12"/>
  <c r="E85" i="12"/>
  <c r="D85" i="12"/>
  <c r="C85" i="12"/>
  <c r="B85" i="12"/>
  <c r="F85" i="12" s="1"/>
  <c r="A85" i="12"/>
  <c r="F84" i="12"/>
  <c r="E84" i="12"/>
  <c r="D84" i="12"/>
  <c r="C84" i="12"/>
  <c r="G84" i="12" s="1"/>
  <c r="B84" i="12"/>
  <c r="A84" i="12"/>
  <c r="G83" i="12"/>
  <c r="E83" i="12"/>
  <c r="D83" i="12"/>
  <c r="C83" i="12"/>
  <c r="B83" i="12"/>
  <c r="F83" i="12" s="1"/>
  <c r="A83" i="12"/>
  <c r="G82" i="12"/>
  <c r="F82" i="12"/>
  <c r="E82" i="12"/>
  <c r="D82" i="12"/>
  <c r="C82" i="12"/>
  <c r="B82" i="12"/>
  <c r="A82" i="12"/>
  <c r="E81" i="12"/>
  <c r="F81" i="12" s="1"/>
  <c r="D81" i="12"/>
  <c r="C81" i="12"/>
  <c r="G81" i="12" s="1"/>
  <c r="B81" i="12"/>
  <c r="A81" i="12"/>
  <c r="E80" i="12"/>
  <c r="G80" i="12" s="1"/>
  <c r="D80" i="12"/>
  <c r="C80" i="12"/>
  <c r="B80" i="12"/>
  <c r="F80" i="12" s="1"/>
  <c r="A80" i="12"/>
  <c r="F79" i="12"/>
  <c r="E79" i="12"/>
  <c r="D79" i="12"/>
  <c r="C79" i="12"/>
  <c r="G79" i="12" s="1"/>
  <c r="B79" i="12"/>
  <c r="A79" i="12"/>
  <c r="E78" i="12"/>
  <c r="D78" i="12"/>
  <c r="C78" i="12"/>
  <c r="G78" i="12" s="1"/>
  <c r="B78" i="12"/>
  <c r="F78" i="12" s="1"/>
  <c r="A78" i="12"/>
  <c r="G77" i="12"/>
  <c r="E77" i="12"/>
  <c r="D77" i="12"/>
  <c r="C77" i="12"/>
  <c r="B77" i="12"/>
  <c r="F77" i="12" s="1"/>
  <c r="A77" i="12"/>
  <c r="F76" i="12"/>
  <c r="E76" i="12"/>
  <c r="D76" i="12"/>
  <c r="C76" i="12"/>
  <c r="G76" i="12" s="1"/>
  <c r="B76" i="12"/>
  <c r="A76" i="12"/>
  <c r="G75" i="12"/>
  <c r="E75" i="12"/>
  <c r="D75" i="12"/>
  <c r="C75" i="12"/>
  <c r="B75" i="12"/>
  <c r="F75" i="12" s="1"/>
  <c r="A75" i="12"/>
  <c r="G74" i="12"/>
  <c r="F74" i="12"/>
  <c r="E74" i="12"/>
  <c r="D74" i="12"/>
  <c r="C74" i="12"/>
  <c r="B74" i="12"/>
  <c r="A74" i="12"/>
  <c r="E73" i="12"/>
  <c r="F73" i="12" s="1"/>
  <c r="D73" i="12"/>
  <c r="C73" i="12"/>
  <c r="G73" i="12" s="1"/>
  <c r="B73" i="12"/>
  <c r="A73" i="12"/>
  <c r="E72" i="12"/>
  <c r="G72" i="12" s="1"/>
  <c r="D72" i="12"/>
  <c r="C72" i="12"/>
  <c r="B72" i="12"/>
  <c r="F72" i="12" s="1"/>
  <c r="A72" i="12"/>
  <c r="F71" i="12"/>
  <c r="E71" i="12"/>
  <c r="D71" i="12"/>
  <c r="C71" i="12"/>
  <c r="G71" i="12" s="1"/>
  <c r="B71" i="12"/>
  <c r="A71" i="12"/>
  <c r="E70" i="12"/>
  <c r="D70" i="12"/>
  <c r="C70" i="12"/>
  <c r="G70" i="12" s="1"/>
  <c r="B70" i="12"/>
  <c r="F70" i="12" s="1"/>
  <c r="A70" i="12"/>
  <c r="G69" i="12"/>
  <c r="E69" i="12"/>
  <c r="D69" i="12"/>
  <c r="C69" i="12"/>
  <c r="B69" i="12"/>
  <c r="F69" i="12" s="1"/>
  <c r="A69" i="12"/>
  <c r="F68" i="12"/>
  <c r="E68" i="12"/>
  <c r="D68" i="12"/>
  <c r="C68" i="12"/>
  <c r="G68" i="12" s="1"/>
  <c r="B68" i="12"/>
  <c r="A68" i="12"/>
  <c r="G67" i="12"/>
  <c r="E67" i="12"/>
  <c r="D67" i="12"/>
  <c r="C67" i="12"/>
  <c r="B67" i="12"/>
  <c r="F67" i="12" s="1"/>
  <c r="A67" i="12"/>
  <c r="G66" i="12"/>
  <c r="F66" i="12"/>
  <c r="E66" i="12"/>
  <c r="D66" i="12"/>
  <c r="C66" i="12"/>
  <c r="B66" i="12"/>
  <c r="A66" i="12"/>
  <c r="E65" i="12"/>
  <c r="F65" i="12" s="1"/>
  <c r="D65" i="12"/>
  <c r="C65" i="12"/>
  <c r="G65" i="12" s="1"/>
  <c r="B65" i="12"/>
  <c r="A65" i="12"/>
  <c r="E64" i="12"/>
  <c r="G64" i="12" s="1"/>
  <c r="D64" i="12"/>
  <c r="C64" i="12"/>
  <c r="B64" i="12"/>
  <c r="F64" i="12" s="1"/>
  <c r="A64" i="12"/>
  <c r="F63" i="12"/>
  <c r="E63" i="12"/>
  <c r="D63" i="12"/>
  <c r="C63" i="12"/>
  <c r="G63" i="12" s="1"/>
  <c r="B63" i="12"/>
  <c r="A63" i="12"/>
  <c r="E62" i="12"/>
  <c r="D62" i="12"/>
  <c r="C62" i="12"/>
  <c r="G62" i="12" s="1"/>
  <c r="B62" i="12"/>
  <c r="F62" i="12" s="1"/>
  <c r="A62" i="12"/>
  <c r="G61" i="12"/>
  <c r="E61" i="12"/>
  <c r="D61" i="12"/>
  <c r="C61" i="12"/>
  <c r="B61" i="12"/>
  <c r="F61" i="12" s="1"/>
  <c r="A61" i="12"/>
  <c r="F60" i="12"/>
  <c r="E60" i="12"/>
  <c r="D60" i="12"/>
  <c r="C60" i="12"/>
  <c r="G60" i="12" s="1"/>
  <c r="B60" i="12"/>
  <c r="A60" i="12"/>
  <c r="G59" i="12"/>
  <c r="E59" i="12"/>
  <c r="D59" i="12"/>
  <c r="C59" i="12"/>
  <c r="B59" i="12"/>
  <c r="F59" i="12" s="1"/>
  <c r="A59" i="12"/>
  <c r="G58" i="12"/>
  <c r="F58" i="12"/>
  <c r="E58" i="12"/>
  <c r="D58" i="12"/>
  <c r="C58" i="12"/>
  <c r="B58" i="12"/>
  <c r="A58" i="12"/>
  <c r="E57" i="12"/>
  <c r="F57" i="12" s="1"/>
  <c r="D57" i="12"/>
  <c r="C57" i="12"/>
  <c r="G57" i="12" s="1"/>
  <c r="B57" i="12"/>
  <c r="A57" i="12"/>
  <c r="E56" i="12"/>
  <c r="G56" i="12" s="1"/>
  <c r="D56" i="12"/>
  <c r="C56" i="12"/>
  <c r="B56" i="12"/>
  <c r="F56" i="12" s="1"/>
  <c r="A56" i="12"/>
  <c r="F55" i="12"/>
  <c r="E55" i="12"/>
  <c r="D55" i="12"/>
  <c r="C55" i="12"/>
  <c r="G55" i="12" s="1"/>
  <c r="B55" i="12"/>
  <c r="A55" i="12"/>
  <c r="E54" i="12"/>
  <c r="D54" i="12"/>
  <c r="C54" i="12"/>
  <c r="G54" i="12" s="1"/>
  <c r="B54" i="12"/>
  <c r="F54" i="12" s="1"/>
  <c r="A54" i="12"/>
  <c r="G53" i="12"/>
  <c r="E53" i="12"/>
  <c r="D53" i="12"/>
  <c r="C53" i="12"/>
  <c r="B53" i="12"/>
  <c r="F53" i="12" s="1"/>
  <c r="A53" i="12"/>
  <c r="F52" i="12"/>
  <c r="E52" i="12"/>
  <c r="D52" i="12"/>
  <c r="C52" i="12"/>
  <c r="G52" i="12" s="1"/>
  <c r="B52" i="12"/>
  <c r="A52" i="12"/>
  <c r="G51" i="12"/>
  <c r="E51" i="12"/>
  <c r="D51" i="12"/>
  <c r="C51" i="12"/>
  <c r="B51" i="12"/>
  <c r="F51" i="12" s="1"/>
  <c r="A51" i="12"/>
  <c r="G50" i="12"/>
  <c r="F50" i="12"/>
  <c r="E50" i="12"/>
  <c r="D50" i="12"/>
  <c r="C50" i="12"/>
  <c r="B50" i="12"/>
  <c r="A50" i="12"/>
  <c r="E49" i="12"/>
  <c r="F49" i="12" s="1"/>
  <c r="D49" i="12"/>
  <c r="C49" i="12"/>
  <c r="G49" i="12" s="1"/>
  <c r="B49" i="12"/>
  <c r="A49" i="12"/>
  <c r="E48" i="12"/>
  <c r="G48" i="12" s="1"/>
  <c r="D48" i="12"/>
  <c r="C48" i="12"/>
  <c r="B48" i="12"/>
  <c r="F48" i="12" s="1"/>
  <c r="A48" i="12"/>
  <c r="F47" i="12"/>
  <c r="E47" i="12"/>
  <c r="D47" i="12"/>
  <c r="C47" i="12"/>
  <c r="G47" i="12" s="1"/>
  <c r="B47" i="12"/>
  <c r="A47" i="12"/>
  <c r="E46" i="12"/>
  <c r="D46" i="12"/>
  <c r="C46" i="12"/>
  <c r="G46" i="12" s="1"/>
  <c r="B46" i="12"/>
  <c r="F46" i="12" s="1"/>
  <c r="A46" i="12"/>
  <c r="G45" i="12"/>
  <c r="E45" i="12"/>
  <c r="D45" i="12"/>
  <c r="C45" i="12"/>
  <c r="B45" i="12"/>
  <c r="F45" i="12" s="1"/>
  <c r="A45" i="12"/>
  <c r="F44" i="12"/>
  <c r="E44" i="12"/>
  <c r="D44" i="12"/>
  <c r="C44" i="12"/>
  <c r="G44" i="12" s="1"/>
  <c r="B44" i="12"/>
  <c r="A44" i="12"/>
  <c r="G43" i="12"/>
  <c r="E43" i="12"/>
  <c r="D43" i="12"/>
  <c r="C43" i="12"/>
  <c r="B43" i="12"/>
  <c r="F43" i="12" s="1"/>
  <c r="A43" i="12"/>
  <c r="G42" i="12"/>
  <c r="F42" i="12"/>
  <c r="E42" i="12"/>
  <c r="D42" i="12"/>
  <c r="C42" i="12"/>
  <c r="B42" i="12"/>
  <c r="A42" i="12"/>
  <c r="E41" i="12"/>
  <c r="F41" i="12" s="1"/>
  <c r="D41" i="12"/>
  <c r="C41" i="12"/>
  <c r="G41" i="12" s="1"/>
  <c r="B41" i="12"/>
  <c r="A41" i="12"/>
  <c r="E40" i="12"/>
  <c r="G40" i="12" s="1"/>
  <c r="D40" i="12"/>
  <c r="C40" i="12"/>
  <c r="B40" i="12"/>
  <c r="F40" i="12" s="1"/>
  <c r="A40" i="12"/>
  <c r="F39" i="12"/>
  <c r="E39" i="12"/>
  <c r="D39" i="12"/>
  <c r="C39" i="12"/>
  <c r="G39" i="12" s="1"/>
  <c r="B39" i="12"/>
  <c r="A39" i="12"/>
  <c r="E38" i="12"/>
  <c r="D38" i="12"/>
  <c r="C38" i="12"/>
  <c r="G38" i="12" s="1"/>
  <c r="B38" i="12"/>
  <c r="F38" i="12" s="1"/>
  <c r="A38" i="12"/>
  <c r="G37" i="12"/>
  <c r="E37" i="12"/>
  <c r="D37" i="12"/>
  <c r="C37" i="12"/>
  <c r="B37" i="12"/>
  <c r="F37" i="12" s="1"/>
  <c r="A37" i="12"/>
  <c r="F36" i="12"/>
  <c r="E36" i="12"/>
  <c r="D36" i="12"/>
  <c r="C36" i="12"/>
  <c r="G36" i="12" s="1"/>
  <c r="B36" i="12"/>
  <c r="A36" i="12"/>
  <c r="G35" i="12"/>
  <c r="E35" i="12"/>
  <c r="D35" i="12"/>
  <c r="C35" i="12"/>
  <c r="B35" i="12"/>
  <c r="F35" i="12" s="1"/>
  <c r="A35" i="12"/>
  <c r="G34" i="12"/>
  <c r="F34" i="12"/>
  <c r="E34" i="12"/>
  <c r="D34" i="12"/>
  <c r="C34" i="12"/>
  <c r="B34" i="12"/>
  <c r="A34" i="12"/>
  <c r="E33" i="12"/>
  <c r="F33" i="12" s="1"/>
  <c r="D33" i="12"/>
  <c r="C33" i="12"/>
  <c r="G33" i="12" s="1"/>
  <c r="B33" i="12"/>
  <c r="A33" i="12"/>
  <c r="E32" i="12"/>
  <c r="G32" i="12" s="1"/>
  <c r="D32" i="12"/>
  <c r="C32" i="12"/>
  <c r="B32" i="12"/>
  <c r="F32" i="12" s="1"/>
  <c r="A32" i="12"/>
  <c r="F31" i="12"/>
  <c r="E31" i="12"/>
  <c r="D31" i="12"/>
  <c r="C31" i="12"/>
  <c r="G31" i="12" s="1"/>
  <c r="B31" i="12"/>
  <c r="A31" i="12"/>
  <c r="E30" i="12"/>
  <c r="D30" i="12"/>
  <c r="C30" i="12"/>
  <c r="G30" i="12" s="1"/>
  <c r="B30" i="12"/>
  <c r="F30" i="12" s="1"/>
  <c r="A30" i="12"/>
  <c r="G29" i="12"/>
  <c r="E29" i="12"/>
  <c r="D29" i="12"/>
  <c r="C29" i="12"/>
  <c r="B29" i="12"/>
  <c r="F29" i="12" s="1"/>
  <c r="A29" i="12"/>
  <c r="F28" i="12"/>
  <c r="E28" i="12"/>
  <c r="D28" i="12"/>
  <c r="C28" i="12"/>
  <c r="G28" i="12" s="1"/>
  <c r="B28" i="12"/>
  <c r="A28" i="12"/>
  <c r="G27" i="12"/>
  <c r="E27" i="12"/>
  <c r="D27" i="12"/>
  <c r="C27" i="12"/>
  <c r="B27" i="12"/>
  <c r="F27" i="12" s="1"/>
  <c r="A27" i="12"/>
  <c r="G26" i="12"/>
  <c r="F26" i="12"/>
  <c r="E26" i="12"/>
  <c r="D26" i="12"/>
  <c r="C26" i="12"/>
  <c r="B26" i="12"/>
  <c r="A26" i="12"/>
  <c r="E25" i="12"/>
  <c r="F25" i="12" s="1"/>
  <c r="D25" i="12"/>
  <c r="C25" i="12"/>
  <c r="G25" i="12" s="1"/>
  <c r="B25" i="12"/>
  <c r="A25" i="12"/>
  <c r="E24" i="12"/>
  <c r="G24" i="12" s="1"/>
  <c r="D24" i="12"/>
  <c r="C24" i="12"/>
  <c r="B24" i="12"/>
  <c r="F24" i="12" s="1"/>
  <c r="A24" i="12"/>
  <c r="F23" i="12"/>
  <c r="E23" i="12"/>
  <c r="D23" i="12"/>
  <c r="C23" i="12"/>
  <c r="G23" i="12" s="1"/>
  <c r="B23" i="12"/>
  <c r="A23" i="12"/>
  <c r="E22" i="12"/>
  <c r="D22" i="12"/>
  <c r="C22" i="12"/>
  <c r="G22" i="12" s="1"/>
  <c r="B22" i="12"/>
  <c r="F22" i="12" s="1"/>
  <c r="A22" i="12"/>
  <c r="G21" i="12"/>
  <c r="E21" i="12"/>
  <c r="D21" i="12"/>
  <c r="C21" i="12"/>
  <c r="B21" i="12"/>
  <c r="F21" i="12" s="1"/>
  <c r="A21" i="12"/>
  <c r="F20" i="12"/>
  <c r="E20" i="12"/>
  <c r="D20" i="12"/>
  <c r="C20" i="12"/>
  <c r="G20" i="12" s="1"/>
  <c r="B20" i="12"/>
  <c r="A20" i="12"/>
  <c r="G19" i="12"/>
  <c r="E19" i="12"/>
  <c r="D19" i="12"/>
  <c r="C19" i="12"/>
  <c r="B19" i="12"/>
  <c r="F19" i="12" s="1"/>
  <c r="A19" i="12"/>
  <c r="G18" i="12"/>
  <c r="F18" i="12"/>
  <c r="E18" i="12"/>
  <c r="D18" i="12"/>
  <c r="C18" i="12"/>
  <c r="B18" i="12"/>
  <c r="A18" i="12"/>
  <c r="E17" i="12"/>
  <c r="F17" i="12" s="1"/>
  <c r="D17" i="12"/>
  <c r="C17" i="12"/>
  <c r="G17" i="12" s="1"/>
  <c r="B17" i="12"/>
  <c r="A17" i="12"/>
  <c r="E16" i="12"/>
  <c r="G16" i="12" s="1"/>
  <c r="D16" i="12"/>
  <c r="C16" i="12"/>
  <c r="B16" i="12"/>
  <c r="F16" i="12" s="1"/>
  <c r="A16" i="12"/>
  <c r="F15" i="12"/>
  <c r="E15" i="12"/>
  <c r="D15" i="12"/>
  <c r="C15" i="12"/>
  <c r="G15" i="12" s="1"/>
  <c r="B15" i="12"/>
  <c r="A15" i="12"/>
  <c r="E14" i="12"/>
  <c r="D14" i="12"/>
  <c r="C14" i="12"/>
  <c r="G14" i="12" s="1"/>
  <c r="B14" i="12"/>
  <c r="F14" i="12" s="1"/>
  <c r="A14" i="12"/>
  <c r="G13" i="12"/>
  <c r="E13" i="12"/>
  <c r="D13" i="12"/>
  <c r="C13" i="12"/>
  <c r="B13" i="12"/>
  <c r="F13" i="12" s="1"/>
  <c r="A13" i="12"/>
  <c r="F12" i="12"/>
  <c r="E12" i="12"/>
  <c r="D12" i="12"/>
  <c r="C12" i="12"/>
  <c r="G12" i="12" s="1"/>
  <c r="B12" i="12"/>
  <c r="A12" i="12"/>
  <c r="G11" i="12"/>
  <c r="E11" i="12"/>
  <c r="D11" i="12"/>
  <c r="C11" i="12"/>
  <c r="B11" i="12"/>
  <c r="F11" i="12" s="1"/>
  <c r="A11" i="12"/>
  <c r="G10" i="12"/>
  <c r="F10" i="12"/>
  <c r="E10" i="12"/>
  <c r="D10" i="12"/>
  <c r="C10" i="12"/>
  <c r="B10" i="12"/>
  <c r="A10" i="12"/>
  <c r="I9" i="12"/>
  <c r="H9" i="12"/>
  <c r="E9" i="12"/>
  <c r="D9" i="12"/>
  <c r="C9" i="12"/>
  <c r="B9" i="12"/>
  <c r="A9" i="12"/>
  <c r="H8" i="12"/>
  <c r="E8" i="12"/>
  <c r="D8" i="12"/>
  <c r="C8" i="12"/>
  <c r="B8" i="12"/>
  <c r="E7" i="12"/>
  <c r="B7" i="12"/>
  <c r="E6" i="12"/>
  <c r="I512" i="5"/>
  <c r="H512" i="5"/>
  <c r="J506" i="5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2" i="5"/>
  <c r="H163" i="5"/>
  <c r="H164" i="5"/>
  <c r="H165" i="5"/>
  <c r="H166" i="5"/>
  <c r="H167" i="5"/>
  <c r="H168" i="5"/>
  <c r="H169" i="5"/>
  <c r="H170" i="5"/>
  <c r="H171" i="5"/>
  <c r="H172" i="5"/>
  <c r="H173" i="5"/>
  <c r="H174" i="5"/>
  <c r="H175" i="5"/>
  <c r="H176" i="5"/>
  <c r="H177" i="5"/>
  <c r="H178" i="5"/>
  <c r="H179" i="5"/>
  <c r="H180" i="5"/>
  <c r="H181" i="5"/>
  <c r="H182" i="5"/>
  <c r="H183" i="5"/>
  <c r="H184" i="5"/>
  <c r="H185" i="5"/>
  <c r="H186" i="5"/>
  <c r="H187" i="5"/>
  <c r="H188" i="5"/>
  <c r="H189" i="5"/>
  <c r="H190" i="5"/>
  <c r="H191" i="5"/>
  <c r="H192" i="5"/>
  <c r="H193" i="5"/>
  <c r="H194" i="5"/>
  <c r="H195" i="5"/>
  <c r="H196" i="5"/>
  <c r="H197" i="5"/>
  <c r="H198" i="5"/>
  <c r="H199" i="5"/>
  <c r="H200" i="5"/>
  <c r="H201" i="5"/>
  <c r="H202" i="5"/>
  <c r="H203" i="5"/>
  <c r="H204" i="5"/>
  <c r="H205" i="5"/>
  <c r="H206" i="5"/>
  <c r="H207" i="5"/>
  <c r="H208" i="5"/>
  <c r="H209" i="5"/>
  <c r="H210" i="5"/>
  <c r="H211" i="5"/>
  <c r="H212" i="5"/>
  <c r="H213" i="5"/>
  <c r="H214" i="5"/>
  <c r="H215" i="5"/>
  <c r="H216" i="5"/>
  <c r="H217" i="5"/>
  <c r="H218" i="5"/>
  <c r="H219" i="5"/>
  <c r="H220" i="5"/>
  <c r="H221" i="5"/>
  <c r="H222" i="5"/>
  <c r="H223" i="5"/>
  <c r="H224" i="5"/>
  <c r="H225" i="5"/>
  <c r="H226" i="5"/>
  <c r="H227" i="5"/>
  <c r="H228" i="5"/>
  <c r="H229" i="5"/>
  <c r="H230" i="5"/>
  <c r="H231" i="5"/>
  <c r="H232" i="5"/>
  <c r="H233" i="5"/>
  <c r="H234" i="5"/>
  <c r="H235" i="5"/>
  <c r="H236" i="5"/>
  <c r="H237" i="5"/>
  <c r="H238" i="5"/>
  <c r="H239" i="5"/>
  <c r="H240" i="5"/>
  <c r="H241" i="5"/>
  <c r="H242" i="5"/>
  <c r="H243" i="5"/>
  <c r="H244" i="5"/>
  <c r="H245" i="5"/>
  <c r="H246" i="5"/>
  <c r="H247" i="5"/>
  <c r="H248" i="5"/>
  <c r="H249" i="5"/>
  <c r="H250" i="5"/>
  <c r="H251" i="5"/>
  <c r="H252" i="5"/>
  <c r="H253" i="5"/>
  <c r="H254" i="5"/>
  <c r="H255" i="5"/>
  <c r="H256" i="5"/>
  <c r="H257" i="5"/>
  <c r="H258" i="5"/>
  <c r="H259" i="5"/>
  <c r="H260" i="5"/>
  <c r="H261" i="5"/>
  <c r="H262" i="5"/>
  <c r="H263" i="5"/>
  <c r="H264" i="5"/>
  <c r="H265" i="5"/>
  <c r="H266" i="5"/>
  <c r="H267" i="5"/>
  <c r="H268" i="5"/>
  <c r="H269" i="5"/>
  <c r="H270" i="5"/>
  <c r="H271" i="5"/>
  <c r="H272" i="5"/>
  <c r="H273" i="5"/>
  <c r="H274" i="5"/>
  <c r="H275" i="5"/>
  <c r="H276" i="5"/>
  <c r="H277" i="5"/>
  <c r="H278" i="5"/>
  <c r="H279" i="5"/>
  <c r="H280" i="5"/>
  <c r="H281" i="5"/>
  <c r="H282" i="5"/>
  <c r="H283" i="5"/>
  <c r="H284" i="5"/>
  <c r="H285" i="5"/>
  <c r="H286" i="5"/>
  <c r="H287" i="5"/>
  <c r="H288" i="5"/>
  <c r="H289" i="5"/>
  <c r="H290" i="5"/>
  <c r="H291" i="5"/>
  <c r="H292" i="5"/>
  <c r="H293" i="5"/>
  <c r="H294" i="5"/>
  <c r="H295" i="5"/>
  <c r="H296" i="5"/>
  <c r="H297" i="5"/>
  <c r="H298" i="5"/>
  <c r="H299" i="5"/>
  <c r="H300" i="5"/>
  <c r="H301" i="5"/>
  <c r="H302" i="5"/>
  <c r="H303" i="5"/>
  <c r="H304" i="5"/>
  <c r="H305" i="5"/>
  <c r="H306" i="5"/>
  <c r="H307" i="5"/>
  <c r="H308" i="5"/>
  <c r="H309" i="5"/>
  <c r="H310" i="5"/>
  <c r="H311" i="5"/>
  <c r="H312" i="5"/>
  <c r="H313" i="5"/>
  <c r="H314" i="5"/>
  <c r="H315" i="5"/>
  <c r="H316" i="5"/>
  <c r="H317" i="5"/>
  <c r="H318" i="5"/>
  <c r="H319" i="5"/>
  <c r="H320" i="5"/>
  <c r="H321" i="5"/>
  <c r="H322" i="5"/>
  <c r="H323" i="5"/>
  <c r="H324" i="5"/>
  <c r="H325" i="5"/>
  <c r="H326" i="5"/>
  <c r="H327" i="5"/>
  <c r="H328" i="5"/>
  <c r="H329" i="5"/>
  <c r="H330" i="5"/>
  <c r="H331" i="5"/>
  <c r="H332" i="5"/>
  <c r="H333" i="5"/>
  <c r="H334" i="5"/>
  <c r="H335" i="5"/>
  <c r="H336" i="5"/>
  <c r="H337" i="5"/>
  <c r="H338" i="5"/>
  <c r="H339" i="5"/>
  <c r="H340" i="5"/>
  <c r="H341" i="5"/>
  <c r="H342" i="5"/>
  <c r="H343" i="5"/>
  <c r="H344" i="5"/>
  <c r="H345" i="5"/>
  <c r="H346" i="5"/>
  <c r="H347" i="5"/>
  <c r="H348" i="5"/>
  <c r="H349" i="5"/>
  <c r="H350" i="5"/>
  <c r="H351" i="5"/>
  <c r="H352" i="5"/>
  <c r="H353" i="5"/>
  <c r="H354" i="5"/>
  <c r="H355" i="5"/>
  <c r="H356" i="5"/>
  <c r="H357" i="5"/>
  <c r="H358" i="5"/>
  <c r="H359" i="5"/>
  <c r="H360" i="5"/>
  <c r="H361" i="5"/>
  <c r="H362" i="5"/>
  <c r="H363" i="5"/>
  <c r="H364" i="5"/>
  <c r="H365" i="5"/>
  <c r="H366" i="5"/>
  <c r="H367" i="5"/>
  <c r="H368" i="5"/>
  <c r="H369" i="5"/>
  <c r="H370" i="5"/>
  <c r="H371" i="5"/>
  <c r="H372" i="5"/>
  <c r="H373" i="5"/>
  <c r="H374" i="5"/>
  <c r="H375" i="5"/>
  <c r="H376" i="5"/>
  <c r="H377" i="5"/>
  <c r="H378" i="5"/>
  <c r="H379" i="5"/>
  <c r="H380" i="5"/>
  <c r="H381" i="5"/>
  <c r="H382" i="5"/>
  <c r="H383" i="5"/>
  <c r="H384" i="5"/>
  <c r="H385" i="5"/>
  <c r="H386" i="5"/>
  <c r="H387" i="5"/>
  <c r="H388" i="5"/>
  <c r="H389" i="5"/>
  <c r="H390" i="5"/>
  <c r="H391" i="5"/>
  <c r="H392" i="5"/>
  <c r="H393" i="5"/>
  <c r="H394" i="5"/>
  <c r="H395" i="5"/>
  <c r="H396" i="5"/>
  <c r="H397" i="5"/>
  <c r="H398" i="5"/>
  <c r="H399" i="5"/>
  <c r="H400" i="5"/>
  <c r="H401" i="5"/>
  <c r="H402" i="5"/>
  <c r="H403" i="5"/>
  <c r="H404" i="5"/>
  <c r="H405" i="5"/>
  <c r="H406" i="5"/>
  <c r="H407" i="5"/>
  <c r="H408" i="5"/>
  <c r="H409" i="5"/>
  <c r="H410" i="5"/>
  <c r="H411" i="5"/>
  <c r="H412" i="5"/>
  <c r="H413" i="5"/>
  <c r="H414" i="5"/>
  <c r="H415" i="5"/>
  <c r="H416" i="5"/>
  <c r="H417" i="5"/>
  <c r="H418" i="5"/>
  <c r="H419" i="5"/>
  <c r="H420" i="5"/>
  <c r="H421" i="5"/>
  <c r="H422" i="5"/>
  <c r="H423" i="5"/>
  <c r="H424" i="5"/>
  <c r="H425" i="5"/>
  <c r="H426" i="5"/>
  <c r="H427" i="5"/>
  <c r="H428" i="5"/>
  <c r="H429" i="5"/>
  <c r="H430" i="5"/>
  <c r="H431" i="5"/>
  <c r="H432" i="5"/>
  <c r="H433" i="5"/>
  <c r="H434" i="5"/>
  <c r="H435" i="5"/>
  <c r="H436" i="5"/>
  <c r="H437" i="5"/>
  <c r="H438" i="5"/>
  <c r="H439" i="5"/>
  <c r="H440" i="5"/>
  <c r="H441" i="5"/>
  <c r="H442" i="5"/>
  <c r="H443" i="5"/>
  <c r="H444" i="5"/>
  <c r="H445" i="5"/>
  <c r="H446" i="5"/>
  <c r="H447" i="5"/>
  <c r="H448" i="5"/>
  <c r="H449" i="5"/>
  <c r="H450" i="5"/>
  <c r="H451" i="5"/>
  <c r="H452" i="5"/>
  <c r="H453" i="5"/>
  <c r="H454" i="5"/>
  <c r="H455" i="5"/>
  <c r="H456" i="5"/>
  <c r="H457" i="5"/>
  <c r="H458" i="5"/>
  <c r="H459" i="5"/>
  <c r="H460" i="5"/>
  <c r="H461" i="5"/>
  <c r="H462" i="5"/>
  <c r="H463" i="5"/>
  <c r="H464" i="5"/>
  <c r="H465" i="5"/>
  <c r="H466" i="5"/>
  <c r="H467" i="5"/>
  <c r="H468" i="5"/>
  <c r="H469" i="5"/>
  <c r="H470" i="5"/>
  <c r="H471" i="5"/>
  <c r="H472" i="5"/>
  <c r="H473" i="5"/>
  <c r="H474" i="5"/>
  <c r="H475" i="5"/>
  <c r="H476" i="5"/>
  <c r="H477" i="5"/>
  <c r="H478" i="5"/>
  <c r="H479" i="5"/>
  <c r="H480" i="5"/>
  <c r="H481" i="5"/>
  <c r="H482" i="5"/>
  <c r="H483" i="5"/>
  <c r="H484" i="5"/>
  <c r="H485" i="5"/>
  <c r="H486" i="5"/>
  <c r="H487" i="5"/>
  <c r="H488" i="5"/>
  <c r="H489" i="5"/>
  <c r="H490" i="5"/>
  <c r="H491" i="5"/>
  <c r="H492" i="5"/>
  <c r="H493" i="5"/>
  <c r="H494" i="5"/>
  <c r="H495" i="5"/>
  <c r="H496" i="5"/>
  <c r="H497" i="5"/>
  <c r="H498" i="5"/>
  <c r="H499" i="5"/>
  <c r="H500" i="5"/>
  <c r="H501" i="5"/>
  <c r="H502" i="5"/>
  <c r="H503" i="5"/>
  <c r="H6" i="5"/>
  <c r="G6" i="5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5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29" i="5"/>
  <c r="G230" i="5"/>
  <c r="G231" i="5"/>
  <c r="G232" i="5"/>
  <c r="G233" i="5"/>
  <c r="G234" i="5"/>
  <c r="G235" i="5"/>
  <c r="G236" i="5"/>
  <c r="G237" i="5"/>
  <c r="G238" i="5"/>
  <c r="G239" i="5"/>
  <c r="G240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71" i="5"/>
  <c r="G272" i="5"/>
  <c r="G273" i="5"/>
  <c r="G274" i="5"/>
  <c r="G275" i="5"/>
  <c r="G276" i="5"/>
  <c r="G277" i="5"/>
  <c r="G278" i="5"/>
  <c r="G279" i="5"/>
  <c r="G280" i="5"/>
  <c r="G281" i="5"/>
  <c r="G282" i="5"/>
  <c r="G283" i="5"/>
  <c r="G284" i="5"/>
  <c r="G285" i="5"/>
  <c r="G286" i="5"/>
  <c r="G287" i="5"/>
  <c r="G288" i="5"/>
  <c r="G289" i="5"/>
  <c r="G290" i="5"/>
  <c r="G291" i="5"/>
  <c r="G292" i="5"/>
  <c r="G293" i="5"/>
  <c r="G294" i="5"/>
  <c r="G295" i="5"/>
  <c r="G296" i="5"/>
  <c r="G297" i="5"/>
  <c r="G298" i="5"/>
  <c r="G299" i="5"/>
  <c r="G300" i="5"/>
  <c r="G301" i="5"/>
  <c r="G302" i="5"/>
  <c r="G303" i="5"/>
  <c r="G304" i="5"/>
  <c r="G305" i="5"/>
  <c r="G306" i="5"/>
  <c r="G307" i="5"/>
  <c r="G308" i="5"/>
  <c r="G309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G336" i="5"/>
  <c r="G337" i="5"/>
  <c r="G338" i="5"/>
  <c r="G339" i="5"/>
  <c r="G340" i="5"/>
  <c r="G341" i="5"/>
  <c r="G342" i="5"/>
  <c r="G343" i="5"/>
  <c r="G344" i="5"/>
  <c r="G345" i="5"/>
  <c r="G346" i="5"/>
  <c r="G347" i="5"/>
  <c r="G348" i="5"/>
  <c r="G349" i="5"/>
  <c r="G350" i="5"/>
  <c r="G351" i="5"/>
  <c r="G352" i="5"/>
  <c r="G353" i="5"/>
  <c r="G354" i="5"/>
  <c r="G355" i="5"/>
  <c r="G356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6" i="5"/>
  <c r="G377" i="5"/>
  <c r="G378" i="5"/>
  <c r="G379" i="5"/>
  <c r="G380" i="5"/>
  <c r="G381" i="5"/>
  <c r="G382" i="5"/>
  <c r="G383" i="5"/>
  <c r="G384" i="5"/>
  <c r="G385" i="5"/>
  <c r="G386" i="5"/>
  <c r="G387" i="5"/>
  <c r="G388" i="5"/>
  <c r="G389" i="5"/>
  <c r="G390" i="5"/>
  <c r="G391" i="5"/>
  <c r="G392" i="5"/>
  <c r="G393" i="5"/>
  <c r="G394" i="5"/>
  <c r="G395" i="5"/>
  <c r="G396" i="5"/>
  <c r="G397" i="5"/>
  <c r="G398" i="5"/>
  <c r="G399" i="5"/>
  <c r="G400" i="5"/>
  <c r="G401" i="5"/>
  <c r="G402" i="5"/>
  <c r="G403" i="5"/>
  <c r="G404" i="5"/>
  <c r="G405" i="5"/>
  <c r="G406" i="5"/>
  <c r="G407" i="5"/>
  <c r="G408" i="5"/>
  <c r="G409" i="5"/>
  <c r="G410" i="5"/>
  <c r="G411" i="5"/>
  <c r="G412" i="5"/>
  <c r="G413" i="5"/>
  <c r="G414" i="5"/>
  <c r="G415" i="5"/>
  <c r="G416" i="5"/>
  <c r="G417" i="5"/>
  <c r="G418" i="5"/>
  <c r="G419" i="5"/>
  <c r="G420" i="5"/>
  <c r="G421" i="5"/>
  <c r="G422" i="5"/>
  <c r="G423" i="5"/>
  <c r="G424" i="5"/>
  <c r="G425" i="5"/>
  <c r="G426" i="5"/>
  <c r="G427" i="5"/>
  <c r="G428" i="5"/>
  <c r="G429" i="5"/>
  <c r="G430" i="5"/>
  <c r="G431" i="5"/>
  <c r="G432" i="5"/>
  <c r="G433" i="5"/>
  <c r="G434" i="5"/>
  <c r="G435" i="5"/>
  <c r="G436" i="5"/>
  <c r="G437" i="5"/>
  <c r="G438" i="5"/>
  <c r="G439" i="5"/>
  <c r="G440" i="5"/>
  <c r="G441" i="5"/>
  <c r="G442" i="5"/>
  <c r="G443" i="5"/>
  <c r="G444" i="5"/>
  <c r="G445" i="5"/>
  <c r="G446" i="5"/>
  <c r="G447" i="5"/>
  <c r="G448" i="5"/>
  <c r="G449" i="5"/>
  <c r="G450" i="5"/>
  <c r="G451" i="5"/>
  <c r="G452" i="5"/>
  <c r="G453" i="5"/>
  <c r="G454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G471" i="5"/>
  <c r="G472" i="5"/>
  <c r="G473" i="5"/>
  <c r="G474" i="5"/>
  <c r="G475" i="5"/>
  <c r="G476" i="5"/>
  <c r="G477" i="5"/>
  <c r="G478" i="5"/>
  <c r="G479" i="5"/>
  <c r="G480" i="5"/>
  <c r="G481" i="5"/>
  <c r="G482" i="5"/>
  <c r="G483" i="5"/>
  <c r="G484" i="5"/>
  <c r="G485" i="5"/>
  <c r="G486" i="5"/>
  <c r="G487" i="5"/>
  <c r="G488" i="5"/>
  <c r="G489" i="5"/>
  <c r="G490" i="5"/>
  <c r="G491" i="5"/>
  <c r="G492" i="5"/>
  <c r="G493" i="5"/>
  <c r="G494" i="5"/>
  <c r="G495" i="5"/>
  <c r="G496" i="5"/>
  <c r="G497" i="5"/>
  <c r="G498" i="5"/>
  <c r="G499" i="5"/>
  <c r="G500" i="5"/>
  <c r="G501" i="5"/>
  <c r="G502" i="5"/>
  <c r="G503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166" i="5"/>
  <c r="F167" i="5"/>
  <c r="F168" i="5"/>
  <c r="F169" i="5"/>
  <c r="F170" i="5"/>
  <c r="F171" i="5"/>
  <c r="F172" i="5"/>
  <c r="F173" i="5"/>
  <c r="F174" i="5"/>
  <c r="F175" i="5"/>
  <c r="F176" i="5"/>
  <c r="F177" i="5"/>
  <c r="F178" i="5"/>
  <c r="F179" i="5"/>
  <c r="F180" i="5"/>
  <c r="F181" i="5"/>
  <c r="F182" i="5"/>
  <c r="F183" i="5"/>
  <c r="F184" i="5"/>
  <c r="F185" i="5"/>
  <c r="F186" i="5"/>
  <c r="F187" i="5"/>
  <c r="F188" i="5"/>
  <c r="F189" i="5"/>
  <c r="F190" i="5"/>
  <c r="F191" i="5"/>
  <c r="F192" i="5"/>
  <c r="F193" i="5"/>
  <c r="F194" i="5"/>
  <c r="F195" i="5"/>
  <c r="F196" i="5"/>
  <c r="F197" i="5"/>
  <c r="F198" i="5"/>
  <c r="F199" i="5"/>
  <c r="F200" i="5"/>
  <c r="F201" i="5"/>
  <c r="F202" i="5"/>
  <c r="F203" i="5"/>
  <c r="F204" i="5"/>
  <c r="F205" i="5"/>
  <c r="F206" i="5"/>
  <c r="F207" i="5"/>
  <c r="F208" i="5"/>
  <c r="F209" i="5"/>
  <c r="F210" i="5"/>
  <c r="F211" i="5"/>
  <c r="F212" i="5"/>
  <c r="F213" i="5"/>
  <c r="F214" i="5"/>
  <c r="F215" i="5"/>
  <c r="F216" i="5"/>
  <c r="F217" i="5"/>
  <c r="F218" i="5"/>
  <c r="F219" i="5"/>
  <c r="F220" i="5"/>
  <c r="F221" i="5"/>
  <c r="F222" i="5"/>
  <c r="F223" i="5"/>
  <c r="F224" i="5"/>
  <c r="F225" i="5"/>
  <c r="F226" i="5"/>
  <c r="F227" i="5"/>
  <c r="F228" i="5"/>
  <c r="F229" i="5"/>
  <c r="F230" i="5"/>
  <c r="F231" i="5"/>
  <c r="F232" i="5"/>
  <c r="F233" i="5"/>
  <c r="F234" i="5"/>
  <c r="F235" i="5"/>
  <c r="F236" i="5"/>
  <c r="F237" i="5"/>
  <c r="F238" i="5"/>
  <c r="F239" i="5"/>
  <c r="F240" i="5"/>
  <c r="F241" i="5"/>
  <c r="F242" i="5"/>
  <c r="F243" i="5"/>
  <c r="F244" i="5"/>
  <c r="F245" i="5"/>
  <c r="F246" i="5"/>
  <c r="F247" i="5"/>
  <c r="F248" i="5"/>
  <c r="F249" i="5"/>
  <c r="F250" i="5"/>
  <c r="F251" i="5"/>
  <c r="F252" i="5"/>
  <c r="F253" i="5"/>
  <c r="F254" i="5"/>
  <c r="F255" i="5"/>
  <c r="F256" i="5"/>
  <c r="F257" i="5"/>
  <c r="F258" i="5"/>
  <c r="F259" i="5"/>
  <c r="F260" i="5"/>
  <c r="F261" i="5"/>
  <c r="F262" i="5"/>
  <c r="F263" i="5"/>
  <c r="F264" i="5"/>
  <c r="F265" i="5"/>
  <c r="F266" i="5"/>
  <c r="F267" i="5"/>
  <c r="F268" i="5"/>
  <c r="F269" i="5"/>
  <c r="F270" i="5"/>
  <c r="F271" i="5"/>
  <c r="F272" i="5"/>
  <c r="F273" i="5"/>
  <c r="F274" i="5"/>
  <c r="F275" i="5"/>
  <c r="F276" i="5"/>
  <c r="F277" i="5"/>
  <c r="F278" i="5"/>
  <c r="F279" i="5"/>
  <c r="F280" i="5"/>
  <c r="F281" i="5"/>
  <c r="F282" i="5"/>
  <c r="F283" i="5"/>
  <c r="F284" i="5"/>
  <c r="F285" i="5"/>
  <c r="F286" i="5"/>
  <c r="F287" i="5"/>
  <c r="F288" i="5"/>
  <c r="F289" i="5"/>
  <c r="F290" i="5"/>
  <c r="F291" i="5"/>
  <c r="F292" i="5"/>
  <c r="F293" i="5"/>
  <c r="F294" i="5"/>
  <c r="F295" i="5"/>
  <c r="F296" i="5"/>
  <c r="F297" i="5"/>
  <c r="F298" i="5"/>
  <c r="F299" i="5"/>
  <c r="F300" i="5"/>
  <c r="F301" i="5"/>
  <c r="F302" i="5"/>
  <c r="F303" i="5"/>
  <c r="F304" i="5"/>
  <c r="F305" i="5"/>
  <c r="F306" i="5"/>
  <c r="F307" i="5"/>
  <c r="F308" i="5"/>
  <c r="F309" i="5"/>
  <c r="F310" i="5"/>
  <c r="F311" i="5"/>
  <c r="F312" i="5"/>
  <c r="F313" i="5"/>
  <c r="F314" i="5"/>
  <c r="F315" i="5"/>
  <c r="F316" i="5"/>
  <c r="F317" i="5"/>
  <c r="F318" i="5"/>
  <c r="F319" i="5"/>
  <c r="F320" i="5"/>
  <c r="F321" i="5"/>
  <c r="F322" i="5"/>
  <c r="F323" i="5"/>
  <c r="F324" i="5"/>
  <c r="F325" i="5"/>
  <c r="F326" i="5"/>
  <c r="F327" i="5"/>
  <c r="F328" i="5"/>
  <c r="F329" i="5"/>
  <c r="F330" i="5"/>
  <c r="F331" i="5"/>
  <c r="F332" i="5"/>
  <c r="F333" i="5"/>
  <c r="F334" i="5"/>
  <c r="F335" i="5"/>
  <c r="F336" i="5"/>
  <c r="F337" i="5"/>
  <c r="F338" i="5"/>
  <c r="F339" i="5"/>
  <c r="F340" i="5"/>
  <c r="F341" i="5"/>
  <c r="F342" i="5"/>
  <c r="F343" i="5"/>
  <c r="F344" i="5"/>
  <c r="F345" i="5"/>
  <c r="F346" i="5"/>
  <c r="F347" i="5"/>
  <c r="F348" i="5"/>
  <c r="F349" i="5"/>
  <c r="F350" i="5"/>
  <c r="F351" i="5"/>
  <c r="F352" i="5"/>
  <c r="F353" i="5"/>
  <c r="F354" i="5"/>
  <c r="F355" i="5"/>
  <c r="F356" i="5"/>
  <c r="F357" i="5"/>
  <c r="F358" i="5"/>
  <c r="F359" i="5"/>
  <c r="F360" i="5"/>
  <c r="F361" i="5"/>
  <c r="F362" i="5"/>
  <c r="F363" i="5"/>
  <c r="F364" i="5"/>
  <c r="F365" i="5"/>
  <c r="F366" i="5"/>
  <c r="F367" i="5"/>
  <c r="F368" i="5"/>
  <c r="F369" i="5"/>
  <c r="F370" i="5"/>
  <c r="F371" i="5"/>
  <c r="F372" i="5"/>
  <c r="F373" i="5"/>
  <c r="F374" i="5"/>
  <c r="F375" i="5"/>
  <c r="F376" i="5"/>
  <c r="F377" i="5"/>
  <c r="F378" i="5"/>
  <c r="F379" i="5"/>
  <c r="F380" i="5"/>
  <c r="F381" i="5"/>
  <c r="F382" i="5"/>
  <c r="F383" i="5"/>
  <c r="F384" i="5"/>
  <c r="F385" i="5"/>
  <c r="F386" i="5"/>
  <c r="F387" i="5"/>
  <c r="F388" i="5"/>
  <c r="F389" i="5"/>
  <c r="F390" i="5"/>
  <c r="F391" i="5"/>
  <c r="F392" i="5"/>
  <c r="F393" i="5"/>
  <c r="F394" i="5"/>
  <c r="F395" i="5"/>
  <c r="F396" i="5"/>
  <c r="F397" i="5"/>
  <c r="F398" i="5"/>
  <c r="F399" i="5"/>
  <c r="F400" i="5"/>
  <c r="F401" i="5"/>
  <c r="F402" i="5"/>
  <c r="F403" i="5"/>
  <c r="F404" i="5"/>
  <c r="F405" i="5"/>
  <c r="F406" i="5"/>
  <c r="F407" i="5"/>
  <c r="F408" i="5"/>
  <c r="F409" i="5"/>
  <c r="F410" i="5"/>
  <c r="F411" i="5"/>
  <c r="F412" i="5"/>
  <c r="F413" i="5"/>
  <c r="F414" i="5"/>
  <c r="F415" i="5"/>
  <c r="F416" i="5"/>
  <c r="F417" i="5"/>
  <c r="F418" i="5"/>
  <c r="F419" i="5"/>
  <c r="F420" i="5"/>
  <c r="F421" i="5"/>
  <c r="F422" i="5"/>
  <c r="F423" i="5"/>
  <c r="F424" i="5"/>
  <c r="F425" i="5"/>
  <c r="F426" i="5"/>
  <c r="F427" i="5"/>
  <c r="F428" i="5"/>
  <c r="F429" i="5"/>
  <c r="F430" i="5"/>
  <c r="F431" i="5"/>
  <c r="F432" i="5"/>
  <c r="F433" i="5"/>
  <c r="F434" i="5"/>
  <c r="F435" i="5"/>
  <c r="F436" i="5"/>
  <c r="F437" i="5"/>
  <c r="F438" i="5"/>
  <c r="F439" i="5"/>
  <c r="F440" i="5"/>
  <c r="F441" i="5"/>
  <c r="F442" i="5"/>
  <c r="F443" i="5"/>
  <c r="F444" i="5"/>
  <c r="F445" i="5"/>
  <c r="F446" i="5"/>
  <c r="F447" i="5"/>
  <c r="F448" i="5"/>
  <c r="F449" i="5"/>
  <c r="F450" i="5"/>
  <c r="F451" i="5"/>
  <c r="F452" i="5"/>
  <c r="F453" i="5"/>
  <c r="F454" i="5"/>
  <c r="F455" i="5"/>
  <c r="F456" i="5"/>
  <c r="F457" i="5"/>
  <c r="F458" i="5"/>
  <c r="F459" i="5"/>
  <c r="F460" i="5"/>
  <c r="F461" i="5"/>
  <c r="F462" i="5"/>
  <c r="F463" i="5"/>
  <c r="F464" i="5"/>
  <c r="F465" i="5"/>
  <c r="F466" i="5"/>
  <c r="F467" i="5"/>
  <c r="F468" i="5"/>
  <c r="F469" i="5"/>
  <c r="F470" i="5"/>
  <c r="F471" i="5"/>
  <c r="F472" i="5"/>
  <c r="F473" i="5"/>
  <c r="F474" i="5"/>
  <c r="F475" i="5"/>
  <c r="F476" i="5"/>
  <c r="F477" i="5"/>
  <c r="F478" i="5"/>
  <c r="F479" i="5"/>
  <c r="F480" i="5"/>
  <c r="F481" i="5"/>
  <c r="F482" i="5"/>
  <c r="F483" i="5"/>
  <c r="F484" i="5"/>
  <c r="F485" i="5"/>
  <c r="F486" i="5"/>
  <c r="F487" i="5"/>
  <c r="F488" i="5"/>
  <c r="F489" i="5"/>
  <c r="F490" i="5"/>
  <c r="F491" i="5"/>
  <c r="F492" i="5"/>
  <c r="F493" i="5"/>
  <c r="F494" i="5"/>
  <c r="F495" i="5"/>
  <c r="F496" i="5"/>
  <c r="F497" i="5"/>
  <c r="F498" i="5"/>
  <c r="F499" i="5"/>
  <c r="F500" i="5"/>
  <c r="F501" i="5"/>
  <c r="F502" i="5"/>
  <c r="F503" i="5"/>
  <c r="F6" i="5"/>
  <c r="J157" i="12" l="1"/>
  <c r="K157" i="12" s="1"/>
  <c r="J192" i="12"/>
  <c r="J156" i="12"/>
  <c r="J151" i="12"/>
  <c r="K151" i="12" s="1"/>
  <c r="J169" i="12"/>
  <c r="K169" i="12" s="1"/>
  <c r="J131" i="12"/>
  <c r="K131" i="12" s="1"/>
  <c r="J140" i="12"/>
  <c r="K140" i="12" s="1"/>
  <c r="J129" i="12"/>
  <c r="K129" i="12" s="1"/>
  <c r="J143" i="12"/>
  <c r="K143" i="12" s="1"/>
  <c r="J154" i="12"/>
  <c r="K154" i="12" s="1"/>
  <c r="J141" i="12"/>
  <c r="J150" i="12"/>
  <c r="J158" i="12"/>
  <c r="K158" i="12" s="1"/>
  <c r="J149" i="12"/>
  <c r="K149" i="12" s="1"/>
  <c r="J152" i="12"/>
  <c r="K152" i="12" s="1"/>
  <c r="J163" i="12"/>
  <c r="K163" i="12" s="1"/>
  <c r="J134" i="12"/>
  <c r="K134" i="12" s="1"/>
  <c r="J139" i="12"/>
  <c r="K139" i="12" s="1"/>
  <c r="J162" i="12"/>
  <c r="J137" i="12"/>
  <c r="K137" i="12" s="1"/>
  <c r="J161" i="12"/>
  <c r="K161" i="12" s="1"/>
  <c r="J133" i="12"/>
  <c r="K133" i="12" s="1"/>
  <c r="J135" i="12"/>
  <c r="J146" i="12"/>
  <c r="K146" i="12" s="1"/>
  <c r="J153" i="12"/>
  <c r="J217" i="12"/>
  <c r="K217" i="12" s="1"/>
  <c r="J136" i="12"/>
  <c r="K136" i="12" s="1"/>
  <c r="J148" i="12"/>
  <c r="K148" i="12" s="1"/>
  <c r="J160" i="12"/>
  <c r="K160" i="12" s="1"/>
  <c r="J144" i="12"/>
  <c r="J155" i="12"/>
  <c r="K155" i="12" s="1"/>
  <c r="J132" i="12"/>
  <c r="J142" i="12"/>
  <c r="K142" i="12" s="1"/>
  <c r="J321" i="12"/>
  <c r="J313" i="12"/>
  <c r="K313" i="12" s="1"/>
  <c r="J145" i="12"/>
  <c r="K145" i="12" s="1"/>
  <c r="J159" i="12"/>
  <c r="J209" i="12"/>
  <c r="K209" i="12" s="1"/>
  <c r="J130" i="12"/>
  <c r="J147" i="12"/>
  <c r="J325" i="12"/>
  <c r="K325" i="12" s="1"/>
  <c r="J346" i="12"/>
  <c r="K346" i="12" s="1"/>
  <c r="G260" i="12"/>
  <c r="J355" i="12" s="1"/>
  <c r="K355" i="12" s="1"/>
  <c r="G268" i="12"/>
  <c r="J289" i="12" s="1"/>
  <c r="K289" i="12" s="1"/>
  <c r="F277" i="12"/>
  <c r="F165" i="12"/>
  <c r="J166" i="12"/>
  <c r="K166" i="12" s="1"/>
  <c r="F167" i="12"/>
  <c r="F197" i="12"/>
  <c r="G276" i="12"/>
  <c r="F285" i="12"/>
  <c r="J292" i="12"/>
  <c r="K292" i="12" s="1"/>
  <c r="G167" i="12"/>
  <c r="J247" i="12" s="1"/>
  <c r="K247" i="12" s="1"/>
  <c r="G196" i="12"/>
  <c r="J312" i="12" s="1"/>
  <c r="G284" i="12"/>
  <c r="G333" i="12"/>
  <c r="J218" i="12"/>
  <c r="K218" i="12" s="1"/>
  <c r="J335" i="12"/>
  <c r="K335" i="12" s="1"/>
  <c r="F173" i="12"/>
  <c r="F181" i="12"/>
  <c r="J326" i="12"/>
  <c r="K326" i="12" s="1"/>
  <c r="F213" i="12"/>
  <c r="F301" i="12"/>
  <c r="J348" i="12"/>
  <c r="J164" i="12"/>
  <c r="K164" i="12" s="1"/>
  <c r="J188" i="12"/>
  <c r="K188" i="12" s="1"/>
  <c r="J220" i="12"/>
  <c r="K220" i="12" s="1"/>
  <c r="J259" i="12"/>
  <c r="K259" i="12" s="1"/>
  <c r="F170" i="12"/>
  <c r="G180" i="12"/>
  <c r="J297" i="12" s="1"/>
  <c r="J316" i="12"/>
  <c r="K316" i="12" s="1"/>
  <c r="G212" i="12"/>
  <c r="J307" i="12" s="1"/>
  <c r="K307" i="12" s="1"/>
  <c r="F221" i="12"/>
  <c r="F229" i="12"/>
  <c r="G300" i="12"/>
  <c r="F309" i="12"/>
  <c r="J138" i="12"/>
  <c r="J306" i="12"/>
  <c r="J324" i="12"/>
  <c r="G220" i="12"/>
  <c r="J337" i="12" s="1"/>
  <c r="K337" i="12" s="1"/>
  <c r="G228" i="12"/>
  <c r="J341" i="12" s="1"/>
  <c r="K341" i="12" s="1"/>
  <c r="J353" i="12"/>
  <c r="K353" i="12" s="1"/>
  <c r="G308" i="12"/>
  <c r="G326" i="12"/>
  <c r="G358" i="12"/>
  <c r="J421" i="12" s="1"/>
  <c r="K421" i="12" s="1"/>
  <c r="F367" i="12"/>
  <c r="G422" i="12"/>
  <c r="F431" i="12"/>
  <c r="G486" i="12"/>
  <c r="G494" i="12"/>
  <c r="G502" i="12"/>
  <c r="J596" i="12"/>
  <c r="K596" i="12" s="1"/>
  <c r="J726" i="12"/>
  <c r="J837" i="12"/>
  <c r="G334" i="12"/>
  <c r="G374" i="12"/>
  <c r="G438" i="12"/>
  <c r="F391" i="12"/>
  <c r="F455" i="12"/>
  <c r="J575" i="12"/>
  <c r="K575" i="12" s="1"/>
  <c r="G929" i="12"/>
  <c r="F929" i="12"/>
  <c r="G939" i="12"/>
  <c r="F939" i="12"/>
  <c r="G390" i="12"/>
  <c r="F399" i="12"/>
  <c r="G454" i="12"/>
  <c r="J544" i="12" s="1"/>
  <c r="K544" i="12" s="1"/>
  <c r="F463" i="12"/>
  <c r="J328" i="12"/>
  <c r="K328" i="12" s="1"/>
  <c r="G398" i="12"/>
  <c r="G462" i="12"/>
  <c r="J578" i="12" s="1"/>
  <c r="K578" i="12" s="1"/>
  <c r="J664" i="12"/>
  <c r="K664" i="12" s="1"/>
  <c r="J655" i="12"/>
  <c r="K655" i="12" s="1"/>
  <c r="G551" i="12"/>
  <c r="J652" i="12" s="1"/>
  <c r="K652" i="12" s="1"/>
  <c r="F560" i="12"/>
  <c r="J717" i="12"/>
  <c r="J719" i="12"/>
  <c r="K719" i="12" s="1"/>
  <c r="G615" i="12"/>
  <c r="J718" i="12" s="1"/>
  <c r="K718" i="12" s="1"/>
  <c r="F624" i="12"/>
  <c r="J744" i="12"/>
  <c r="J801" i="12"/>
  <c r="J916" i="12"/>
  <c r="K916" i="12" s="1"/>
  <c r="J885" i="12"/>
  <c r="F517" i="12"/>
  <c r="G559" i="12"/>
  <c r="G623" i="12"/>
  <c r="J740" i="12" s="1"/>
  <c r="K740" i="12" s="1"/>
  <c r="J748" i="12"/>
  <c r="K748" i="12" s="1"/>
  <c r="F955" i="12"/>
  <c r="G955" i="12"/>
  <c r="F504" i="12"/>
  <c r="G511" i="12"/>
  <c r="G519" i="12"/>
  <c r="F522" i="12"/>
  <c r="G567" i="12"/>
  <c r="F576" i="12"/>
  <c r="G631" i="12"/>
  <c r="F640" i="12"/>
  <c r="J764" i="12"/>
  <c r="K764" i="12" s="1"/>
  <c r="F648" i="12"/>
  <c r="J641" i="12"/>
  <c r="K641" i="12" s="1"/>
  <c r="F584" i="12"/>
  <c r="J704" i="12"/>
  <c r="K704" i="12" s="1"/>
  <c r="J743" i="12"/>
  <c r="K743" i="12" s="1"/>
  <c r="J769" i="12"/>
  <c r="K769" i="12" s="1"/>
  <c r="J774" i="12"/>
  <c r="J879" i="12"/>
  <c r="J569" i="12"/>
  <c r="K569" i="12" s="1"/>
  <c r="G503" i="12"/>
  <c r="F520" i="12"/>
  <c r="F528" i="12"/>
  <c r="G583" i="12"/>
  <c r="J616" i="12" s="1"/>
  <c r="K616" i="12" s="1"/>
  <c r="F592" i="12"/>
  <c r="J887" i="12"/>
  <c r="K887" i="12" s="1"/>
  <c r="G527" i="12"/>
  <c r="J656" i="12"/>
  <c r="K656" i="12" s="1"/>
  <c r="G591" i="12"/>
  <c r="J716" i="12"/>
  <c r="K716" i="12" s="1"/>
  <c r="J759" i="12"/>
  <c r="J793" i="12"/>
  <c r="K793" i="12" s="1"/>
  <c r="J823" i="12"/>
  <c r="K823" i="12" s="1"/>
  <c r="J849" i="12"/>
  <c r="J918" i="12"/>
  <c r="J882" i="12"/>
  <c r="J810" i="12"/>
  <c r="J826" i="12"/>
  <c r="K826" i="12" s="1"/>
  <c r="J835" i="12"/>
  <c r="K835" i="12" s="1"/>
  <c r="J842" i="12"/>
  <c r="K842" i="12" s="1"/>
  <c r="J914" i="12"/>
  <c r="K914" i="12" s="1"/>
  <c r="J917" i="12"/>
  <c r="K917" i="12" s="1"/>
  <c r="J777" i="12"/>
  <c r="J780" i="12"/>
  <c r="G667" i="12"/>
  <c r="J831" i="12"/>
  <c r="J839" i="12"/>
  <c r="K839" i="12" s="1"/>
  <c r="J855" i="12"/>
  <c r="J858" i="12"/>
  <c r="J873" i="12"/>
  <c r="J896" i="12"/>
  <c r="K896" i="12" s="1"/>
  <c r="J833" i="12"/>
  <c r="K833" i="12" s="1"/>
  <c r="J840" i="12"/>
  <c r="J856" i="12"/>
  <c r="K856" i="12" s="1"/>
  <c r="J865" i="12"/>
  <c r="K865" i="12" s="1"/>
  <c r="F668" i="12"/>
  <c r="J871" i="12"/>
  <c r="K871" i="12" s="1"/>
  <c r="J903" i="12"/>
  <c r="J822" i="12"/>
  <c r="J847" i="12"/>
  <c r="K847" i="12" s="1"/>
  <c r="J863" i="12"/>
  <c r="K863" i="12" s="1"/>
  <c r="J870" i="12"/>
  <c r="J895" i="12"/>
  <c r="K895" i="12" s="1"/>
  <c r="J911" i="12"/>
  <c r="K911" i="12" s="1"/>
  <c r="F923" i="12"/>
  <c r="F700" i="12"/>
  <c r="J820" i="12"/>
  <c r="K820" i="12" s="1"/>
  <c r="J821" i="12"/>
  <c r="K821" i="12" s="1"/>
  <c r="J824" i="12"/>
  <c r="K824" i="12" s="1"/>
  <c r="J829" i="12"/>
  <c r="K829" i="12" s="1"/>
  <c r="J845" i="12"/>
  <c r="K845" i="12" s="1"/>
  <c r="J853" i="12"/>
  <c r="K853" i="12" s="1"/>
  <c r="J869" i="12"/>
  <c r="K869" i="12" s="1"/>
  <c r="J876" i="12"/>
  <c r="J901" i="12"/>
  <c r="K901" i="12" s="1"/>
  <c r="J836" i="12"/>
  <c r="K836" i="12" s="1"/>
  <c r="J861" i="12"/>
  <c r="J877" i="12"/>
  <c r="K877" i="12" s="1"/>
  <c r="J893" i="12"/>
  <c r="K893" i="12" s="1"/>
  <c r="J909" i="12"/>
  <c r="J666" i="12"/>
  <c r="J698" i="12"/>
  <c r="K698" i="12" s="1"/>
  <c r="J754" i="12"/>
  <c r="K754" i="12" s="1"/>
  <c r="J762" i="12"/>
  <c r="F684" i="12"/>
  <c r="J805" i="12"/>
  <c r="K805" i="12" s="1"/>
  <c r="F692" i="12"/>
  <c r="G699" i="12"/>
  <c r="J811" i="12" s="1"/>
  <c r="K811" i="12" s="1"/>
  <c r="G700" i="12"/>
  <c r="J819" i="12" s="1"/>
  <c r="J883" i="12"/>
  <c r="K883" i="12" s="1"/>
  <c r="J899" i="12"/>
  <c r="K899" i="12" s="1"/>
  <c r="J906" i="12"/>
  <c r="J915" i="12"/>
  <c r="J834" i="12"/>
  <c r="J850" i="12"/>
  <c r="K850" i="12" s="1"/>
  <c r="J866" i="12"/>
  <c r="K866" i="12" s="1"/>
  <c r="J875" i="12"/>
  <c r="K875" i="12" s="1"/>
  <c r="J891" i="12"/>
  <c r="J907" i="12"/>
  <c r="K907" i="12" s="1"/>
  <c r="G919" i="12"/>
  <c r="G945" i="12"/>
  <c r="F945" i="12"/>
  <c r="G665" i="12"/>
  <c r="J778" i="12" s="1"/>
  <c r="K778" i="12" s="1"/>
  <c r="F672" i="12"/>
  <c r="G675" i="12"/>
  <c r="J798" i="12"/>
  <c r="G683" i="12"/>
  <c r="J795" i="12" s="1"/>
  <c r="G684" i="12"/>
  <c r="J803" i="12" s="1"/>
  <c r="K803" i="12" s="1"/>
  <c r="G691" i="12"/>
  <c r="J827" i="12"/>
  <c r="K827" i="12" s="1"/>
  <c r="J830" i="12"/>
  <c r="K830" i="12" s="1"/>
  <c r="J838" i="12"/>
  <c r="K838" i="12" s="1"/>
  <c r="J843" i="12"/>
  <c r="J846" i="12"/>
  <c r="J851" i="12"/>
  <c r="K851" i="12" s="1"/>
  <c r="J854" i="12"/>
  <c r="K854" i="12" s="1"/>
  <c r="J859" i="12"/>
  <c r="K859" i="12" s="1"/>
  <c r="J862" i="12"/>
  <c r="K862" i="12" s="1"/>
  <c r="J867" i="12"/>
  <c r="J872" i="12"/>
  <c r="K872" i="12" s="1"/>
  <c r="J881" i="12"/>
  <c r="K881" i="12" s="1"/>
  <c r="J888" i="12"/>
  <c r="J897" i="12"/>
  <c r="J913" i="12"/>
  <c r="K913" i="12" s="1"/>
  <c r="J825" i="12"/>
  <c r="J832" i="12"/>
  <c r="K832" i="12" s="1"/>
  <c r="J841" i="12"/>
  <c r="K841" i="12" s="1"/>
  <c r="J848" i="12"/>
  <c r="K848" i="12" s="1"/>
  <c r="J857" i="12"/>
  <c r="K857" i="12" s="1"/>
  <c r="J864" i="12"/>
  <c r="J880" i="12"/>
  <c r="K880" i="12" s="1"/>
  <c r="J889" i="12"/>
  <c r="K889" i="12" s="1"/>
  <c r="J905" i="12"/>
  <c r="K905" i="12" s="1"/>
  <c r="F925" i="12"/>
  <c r="F941" i="12"/>
  <c r="G994" i="12"/>
  <c r="G1002" i="12"/>
  <c r="G1010" i="12"/>
  <c r="F696" i="12"/>
  <c r="J812" i="12"/>
  <c r="K812" i="12" s="1"/>
  <c r="J828" i="12"/>
  <c r="J844" i="12"/>
  <c r="K844" i="12" s="1"/>
  <c r="J852" i="12"/>
  <c r="J860" i="12"/>
  <c r="K860" i="12" s="1"/>
  <c r="J868" i="12"/>
  <c r="K868" i="12" s="1"/>
  <c r="J874" i="12"/>
  <c r="K874" i="12" s="1"/>
  <c r="J878" i="12"/>
  <c r="K878" i="12" s="1"/>
  <c r="J884" i="12"/>
  <c r="K884" i="12" s="1"/>
  <c r="J886" i="12"/>
  <c r="K886" i="12" s="1"/>
  <c r="J890" i="12"/>
  <c r="K890" i="12" s="1"/>
  <c r="J892" i="12"/>
  <c r="K892" i="12" s="1"/>
  <c r="J894" i="12"/>
  <c r="J898" i="12"/>
  <c r="K898" i="12" s="1"/>
  <c r="J900" i="12"/>
  <c r="J902" i="12"/>
  <c r="K902" i="12" s="1"/>
  <c r="J904" i="12"/>
  <c r="K904" i="12" s="1"/>
  <c r="J908" i="12"/>
  <c r="K908" i="12" s="1"/>
  <c r="J910" i="12"/>
  <c r="K910" i="12" s="1"/>
  <c r="J912" i="12"/>
  <c r="G961" i="12"/>
  <c r="F993" i="12"/>
  <c r="F1001" i="12"/>
  <c r="F1009" i="12"/>
  <c r="F1017" i="12"/>
  <c r="F1021" i="12"/>
  <c r="F1025" i="12"/>
  <c r="F1029" i="12"/>
  <c r="F1033" i="12"/>
  <c r="F1037" i="12"/>
  <c r="F1041" i="12"/>
  <c r="F1045" i="12"/>
  <c r="F1049" i="12"/>
  <c r="F1053" i="12"/>
  <c r="G1058" i="12"/>
  <c r="F1059" i="12"/>
  <c r="F1098" i="12"/>
  <c r="F1130" i="12"/>
  <c r="F999" i="12"/>
  <c r="F1007" i="12"/>
  <c r="F1015" i="12"/>
  <c r="G1060" i="12"/>
  <c r="F1061" i="12"/>
  <c r="G1070" i="12"/>
  <c r="F1070" i="12"/>
  <c r="F1090" i="12"/>
  <c r="F1122" i="12"/>
  <c r="F1154" i="12"/>
  <c r="G1333" i="12"/>
  <c r="F1333" i="12"/>
  <c r="G1454" i="12"/>
  <c r="F1454" i="12"/>
  <c r="G1018" i="12"/>
  <c r="J1120" i="12" s="1"/>
  <c r="K1120" i="12" s="1"/>
  <c r="G1022" i="12"/>
  <c r="G1026" i="12"/>
  <c r="J1139" i="12" s="1"/>
  <c r="K1139" i="12" s="1"/>
  <c r="G1030" i="12"/>
  <c r="J1143" i="12" s="1"/>
  <c r="G1034" i="12"/>
  <c r="G1038" i="12"/>
  <c r="G1042" i="12"/>
  <c r="G1046" i="12"/>
  <c r="G1050" i="12"/>
  <c r="J1140" i="12" s="1"/>
  <c r="G1054" i="12"/>
  <c r="J1437" i="12"/>
  <c r="F997" i="12"/>
  <c r="F1005" i="12"/>
  <c r="F1013" i="12"/>
  <c r="J1133" i="12"/>
  <c r="K1133" i="12" s="1"/>
  <c r="F1019" i="12"/>
  <c r="F1023" i="12"/>
  <c r="F1027" i="12"/>
  <c r="F1031" i="12"/>
  <c r="J1152" i="12"/>
  <c r="F1035" i="12"/>
  <c r="F1039" i="12"/>
  <c r="F1043" i="12"/>
  <c r="F1047" i="12"/>
  <c r="F1051" i="12"/>
  <c r="F1055" i="12"/>
  <c r="G1062" i="12"/>
  <c r="G1063" i="12"/>
  <c r="F1082" i="12"/>
  <c r="F1114" i="12"/>
  <c r="F1146" i="12"/>
  <c r="J1180" i="12"/>
  <c r="K1180" i="12" s="1"/>
  <c r="G1067" i="12"/>
  <c r="G1075" i="12"/>
  <c r="G1083" i="12"/>
  <c r="J1199" i="12" s="1"/>
  <c r="K1199" i="12" s="1"/>
  <c r="G1091" i="12"/>
  <c r="G1099" i="12"/>
  <c r="J1216" i="12" s="1"/>
  <c r="K1216" i="12" s="1"/>
  <c r="G1107" i="12"/>
  <c r="G1115" i="12"/>
  <c r="G1123" i="12"/>
  <c r="G1131" i="12"/>
  <c r="J1236" i="12" s="1"/>
  <c r="G1139" i="12"/>
  <c r="G1147" i="12"/>
  <c r="G1155" i="12"/>
  <c r="J1271" i="12" s="1"/>
  <c r="K1271" i="12" s="1"/>
  <c r="F1164" i="12"/>
  <c r="F1168" i="12"/>
  <c r="F1172" i="12"/>
  <c r="F1176" i="12"/>
  <c r="G1294" i="12"/>
  <c r="G1183" i="12"/>
  <c r="G1191" i="12"/>
  <c r="J1309" i="12" s="1"/>
  <c r="K1309" i="12" s="1"/>
  <c r="G1199" i="12"/>
  <c r="G1207" i="12"/>
  <c r="J1323" i="12" s="1"/>
  <c r="G1215" i="12"/>
  <c r="J1334" i="12" s="1"/>
  <c r="K1334" i="12" s="1"/>
  <c r="G1223" i="12"/>
  <c r="G1231" i="12"/>
  <c r="J1341" i="12" s="1"/>
  <c r="G1239" i="12"/>
  <c r="J1357" i="12" s="1"/>
  <c r="K1357" i="12" s="1"/>
  <c r="G1247" i="12"/>
  <c r="G1255" i="12"/>
  <c r="J1373" i="12" s="1"/>
  <c r="K1373" i="12" s="1"/>
  <c r="G1263" i="12"/>
  <c r="G1271" i="12"/>
  <c r="J1339" i="12" s="1"/>
  <c r="K1339" i="12" s="1"/>
  <c r="G1279" i="12"/>
  <c r="J1398" i="12" s="1"/>
  <c r="J1405" i="12"/>
  <c r="K1405" i="12" s="1"/>
  <c r="J1215" i="12"/>
  <c r="J1348" i="12"/>
  <c r="K1348" i="12" s="1"/>
  <c r="F1297" i="12"/>
  <c r="G1317" i="12"/>
  <c r="J1404" i="12" s="1"/>
  <c r="F1317" i="12"/>
  <c r="G1071" i="12"/>
  <c r="J1190" i="12" s="1"/>
  <c r="K1190" i="12" s="1"/>
  <c r="F1078" i="12"/>
  <c r="G1079" i="12"/>
  <c r="J1195" i="12" s="1"/>
  <c r="K1195" i="12" s="1"/>
  <c r="F1086" i="12"/>
  <c r="G1087" i="12"/>
  <c r="J1204" i="12" s="1"/>
  <c r="K1204" i="12" s="1"/>
  <c r="F1094" i="12"/>
  <c r="G1095" i="12"/>
  <c r="F1102" i="12"/>
  <c r="G1103" i="12"/>
  <c r="J1211" i="12" s="1"/>
  <c r="K1211" i="12" s="1"/>
  <c r="F1110" i="12"/>
  <c r="G1111" i="12"/>
  <c r="F1118" i="12"/>
  <c r="G1119" i="12"/>
  <c r="F1126" i="12"/>
  <c r="G1127" i="12"/>
  <c r="F1134" i="12"/>
  <c r="G1135" i="12"/>
  <c r="F1142" i="12"/>
  <c r="G1143" i="12"/>
  <c r="J1260" i="12" s="1"/>
  <c r="F1150" i="12"/>
  <c r="G1151" i="12"/>
  <c r="J1263" i="12" s="1"/>
  <c r="F1158" i="12"/>
  <c r="G1159" i="12"/>
  <c r="F1162" i="12"/>
  <c r="F1166" i="12"/>
  <c r="F1170" i="12"/>
  <c r="F1174" i="12"/>
  <c r="F1178" i="12"/>
  <c r="G1181" i="12"/>
  <c r="J1290" i="12" s="1"/>
  <c r="F1301" i="12"/>
  <c r="G1187" i="12"/>
  <c r="G1195" i="12"/>
  <c r="G1203" i="12"/>
  <c r="G1211" i="12"/>
  <c r="G1219" i="12"/>
  <c r="J1335" i="12" s="1"/>
  <c r="G1227" i="12"/>
  <c r="G1235" i="12"/>
  <c r="G1243" i="12"/>
  <c r="J1360" i="12" s="1"/>
  <c r="K1360" i="12" s="1"/>
  <c r="G1251" i="12"/>
  <c r="G1259" i="12"/>
  <c r="G1267" i="12"/>
  <c r="G1275" i="12"/>
  <c r="G1325" i="12"/>
  <c r="F1325" i="12"/>
  <c r="G1320" i="12"/>
  <c r="G1328" i="12"/>
  <c r="F1322" i="12"/>
  <c r="F1330" i="12"/>
  <c r="G1322" i="12"/>
  <c r="G1330" i="12"/>
  <c r="J1431" i="12"/>
  <c r="J1435" i="12"/>
  <c r="K1435" i="12" s="1"/>
  <c r="F1324" i="12"/>
  <c r="F1332" i="12"/>
  <c r="J1345" i="12"/>
  <c r="K1345" i="12" s="1"/>
  <c r="J1361" i="12"/>
  <c r="K1361" i="12" s="1"/>
  <c r="J1377" i="12"/>
  <c r="J1393" i="12"/>
  <c r="K1393" i="12" s="1"/>
  <c r="F1299" i="12"/>
  <c r="F1303" i="12"/>
  <c r="F1307" i="12"/>
  <c r="F1311" i="12"/>
  <c r="F1315" i="12"/>
  <c r="F1321" i="12"/>
  <c r="G1324" i="12"/>
  <c r="F1329" i="12"/>
  <c r="G1332" i="12"/>
  <c r="J1284" i="12"/>
  <c r="F1424" i="12"/>
  <c r="F1447" i="12"/>
  <c r="F1434" i="12"/>
  <c r="F1439" i="12"/>
  <c r="G1447" i="12"/>
  <c r="J1675" i="12"/>
  <c r="K1675" i="12" s="1"/>
  <c r="J1685" i="12"/>
  <c r="K1685" i="12" s="1"/>
  <c r="F1412" i="12"/>
  <c r="F1428" i="12"/>
  <c r="F1449" i="12"/>
  <c r="F1457" i="12"/>
  <c r="F1465" i="12"/>
  <c r="F1473" i="12"/>
  <c r="F1481" i="12"/>
  <c r="F1489" i="12"/>
  <c r="J1674" i="12"/>
  <c r="F1422" i="12"/>
  <c r="F1441" i="12"/>
  <c r="G1449" i="12"/>
  <c r="F1455" i="12"/>
  <c r="J1681" i="12"/>
  <c r="K1681" i="12" s="1"/>
  <c r="F1416" i="12"/>
  <c r="F1432" i="12"/>
  <c r="G1441" i="12"/>
  <c r="G1455" i="12"/>
  <c r="G1517" i="12"/>
  <c r="G1525" i="12"/>
  <c r="J1689" i="12"/>
  <c r="J1722" i="12"/>
  <c r="F1552" i="12"/>
  <c r="J1678" i="12"/>
  <c r="K1678" i="12" s="1"/>
  <c r="J1683" i="12"/>
  <c r="J1697" i="12"/>
  <c r="K1697" i="12" s="1"/>
  <c r="F1494" i="12"/>
  <c r="F1498" i="12"/>
  <c r="F1502" i="12"/>
  <c r="F1506" i="12"/>
  <c r="F1510" i="12"/>
  <c r="F1514" i="12"/>
  <c r="G1519" i="12"/>
  <c r="F1520" i="12"/>
  <c r="G1527" i="12"/>
  <c r="F1528" i="12"/>
  <c r="G1443" i="12"/>
  <c r="J1561" i="12" s="1"/>
  <c r="K1561" i="12" s="1"/>
  <c r="G1451" i="12"/>
  <c r="G1459" i="12"/>
  <c r="G1467" i="12"/>
  <c r="G1475" i="12"/>
  <c r="G1483" i="12"/>
  <c r="G1491" i="12"/>
  <c r="F1530" i="12"/>
  <c r="F1532" i="12"/>
  <c r="F1534" i="12"/>
  <c r="F1536" i="12"/>
  <c r="F1538" i="12"/>
  <c r="F1540" i="12"/>
  <c r="F1542" i="12"/>
  <c r="F1544" i="12"/>
  <c r="F1546" i="12"/>
  <c r="F1548" i="12"/>
  <c r="F1550" i="12"/>
  <c r="G1551" i="12"/>
  <c r="G1563" i="12"/>
  <c r="J1680" i="12" s="1"/>
  <c r="G1521" i="12"/>
  <c r="J1635" i="12" s="1"/>
  <c r="F1522" i="12"/>
  <c r="G1529" i="12"/>
  <c r="G1531" i="12"/>
  <c r="G1533" i="12"/>
  <c r="G1535" i="12"/>
  <c r="G1537" i="12"/>
  <c r="G1539" i="12"/>
  <c r="G1541" i="12"/>
  <c r="G1543" i="12"/>
  <c r="J1661" i="12" s="1"/>
  <c r="K1661" i="12" s="1"/>
  <c r="G1545" i="12"/>
  <c r="G1547" i="12"/>
  <c r="J1663" i="12" s="1"/>
  <c r="K1663" i="12" s="1"/>
  <c r="G1549" i="12"/>
  <c r="G1557" i="12"/>
  <c r="J1672" i="12" s="1"/>
  <c r="K1672" i="12" s="1"/>
  <c r="G1577" i="12"/>
  <c r="J1694" i="12" s="1"/>
  <c r="K1694" i="12" s="1"/>
  <c r="G1457" i="12"/>
  <c r="G1465" i="12"/>
  <c r="J1563" i="12" s="1"/>
  <c r="G1473" i="12"/>
  <c r="G1481" i="12"/>
  <c r="G1489" i="12"/>
  <c r="G1495" i="12"/>
  <c r="J1609" i="12" s="1"/>
  <c r="K1609" i="12" s="1"/>
  <c r="G1499" i="12"/>
  <c r="G1503" i="12"/>
  <c r="G1507" i="12"/>
  <c r="G1511" i="12"/>
  <c r="G1515" i="12"/>
  <c r="J1728" i="12"/>
  <c r="J1739" i="12"/>
  <c r="K1739" i="12" s="1"/>
  <c r="J1737" i="12"/>
  <c r="G1646" i="12"/>
  <c r="J1703" i="12"/>
  <c r="K1703" i="12" s="1"/>
  <c r="J1711" i="12"/>
  <c r="K1711" i="12" s="1"/>
  <c r="J1713" i="12"/>
  <c r="J1721" i="12"/>
  <c r="K1721" i="12" s="1"/>
  <c r="J1727" i="12"/>
  <c r="K1727" i="12" s="1"/>
  <c r="J1729" i="12"/>
  <c r="K1729" i="12" s="1"/>
  <c r="J1740" i="12"/>
  <c r="J1749" i="12"/>
  <c r="F1575" i="12"/>
  <c r="J1699" i="12"/>
  <c r="K1699" i="12" s="1"/>
  <c r="F1649" i="12"/>
  <c r="J1702" i="12"/>
  <c r="K1702" i="12" s="1"/>
  <c r="J1708" i="12"/>
  <c r="K1708" i="12" s="1"/>
  <c r="J1734" i="12"/>
  <c r="J1743" i="12"/>
  <c r="G1649" i="12"/>
  <c r="J1710" i="12" s="1"/>
  <c r="F1656" i="12"/>
  <c r="F1660" i="12"/>
  <c r="J1679" i="12"/>
  <c r="K1679" i="12" s="1"/>
  <c r="J1705" i="12"/>
  <c r="K1705" i="12" s="1"/>
  <c r="F1667" i="12"/>
  <c r="F1690" i="12"/>
  <c r="F1714" i="12"/>
  <c r="F1658" i="12"/>
  <c r="G1690" i="12"/>
  <c r="J1695" i="12"/>
  <c r="J1719" i="12"/>
  <c r="G1761" i="12"/>
  <c r="J1747" i="12"/>
  <c r="K1747" i="12" s="1"/>
  <c r="J1735" i="12"/>
  <c r="K1735" i="12" s="1"/>
  <c r="G1737" i="12"/>
  <c r="G1745" i="12"/>
  <c r="J1750" i="12" s="1"/>
  <c r="K1750" i="12" s="1"/>
  <c r="F1704" i="12"/>
  <c r="F1764" i="12"/>
  <c r="F1798" i="12"/>
  <c r="F1756" i="12"/>
  <c r="G1764" i="12"/>
  <c r="G1814" i="12"/>
  <c r="F1814" i="12"/>
  <c r="G1756" i="12"/>
  <c r="J1771" i="12" s="1"/>
  <c r="K1771" i="12" s="1"/>
  <c r="G1783" i="12"/>
  <c r="G1789" i="12"/>
  <c r="F1784" i="12"/>
  <c r="F1809" i="12"/>
  <c r="F1769" i="12"/>
  <c r="F1830" i="12"/>
  <c r="G1775" i="12"/>
  <c r="G1781" i="12"/>
  <c r="G1797" i="12"/>
  <c r="G1805" i="12"/>
  <c r="F1816" i="12"/>
  <c r="G1769" i="12"/>
  <c r="G1777" i="12"/>
  <c r="G1785" i="12"/>
  <c r="G1793" i="12"/>
  <c r="G1801" i="12"/>
  <c r="G1809" i="12"/>
  <c r="F506" i="5"/>
  <c r="K1563" i="12" l="1"/>
  <c r="O608" i="12"/>
  <c r="K1635" i="12"/>
  <c r="O632" i="12"/>
  <c r="K1749" i="12"/>
  <c r="O670" i="12"/>
  <c r="J1645" i="12"/>
  <c r="K1645" i="12" s="1"/>
  <c r="K1290" i="12"/>
  <c r="O517" i="12"/>
  <c r="K1734" i="12"/>
  <c r="O665" i="12"/>
  <c r="K1713" i="12"/>
  <c r="O658" i="12"/>
  <c r="J1597" i="12"/>
  <c r="K1597" i="12" s="1"/>
  <c r="J1643" i="12"/>
  <c r="K1643" i="12" s="1"/>
  <c r="K1152" i="12"/>
  <c r="O471" i="12"/>
  <c r="K1143" i="12"/>
  <c r="O468" i="12"/>
  <c r="K1728" i="12"/>
  <c r="O663" i="12"/>
  <c r="J1640" i="12"/>
  <c r="K1640" i="12" s="1"/>
  <c r="J1623" i="12"/>
  <c r="J1632" i="12"/>
  <c r="J1625" i="12"/>
  <c r="K1625" i="12" s="1"/>
  <c r="J1639" i="12"/>
  <c r="K1639" i="12" s="1"/>
  <c r="J1790" i="12"/>
  <c r="K1790" i="12" s="1"/>
  <c r="K1263" i="12"/>
  <c r="O508" i="12"/>
  <c r="J1832" i="12"/>
  <c r="K1832" i="12" s="1"/>
  <c r="J1802" i="12"/>
  <c r="K1802" i="12" s="1"/>
  <c r="J1773" i="12"/>
  <c r="J1822" i="12"/>
  <c r="K1822" i="12" s="1"/>
  <c r="J1631" i="12"/>
  <c r="K1631" i="12" s="1"/>
  <c r="J1591" i="12"/>
  <c r="K1591" i="12" s="1"/>
  <c r="J1596" i="12"/>
  <c r="K1260" i="12"/>
  <c r="O507" i="12"/>
  <c r="K762" i="12"/>
  <c r="O341" i="12"/>
  <c r="J1659" i="12"/>
  <c r="J1657" i="12"/>
  <c r="K1657" i="12" s="1"/>
  <c r="K306" i="12"/>
  <c r="O189" i="12"/>
  <c r="J1840" i="12"/>
  <c r="K1840" i="12" s="1"/>
  <c r="J1824" i="12"/>
  <c r="J1627" i="12"/>
  <c r="K1627" i="12" s="1"/>
  <c r="J1584" i="12"/>
  <c r="J1579" i="12"/>
  <c r="K1579" i="12" s="1"/>
  <c r="J1572" i="12"/>
  <c r="J1583" i="12"/>
  <c r="K1583" i="12" s="1"/>
  <c r="J1581" i="12"/>
  <c r="J1577" i="12"/>
  <c r="K1577" i="12" s="1"/>
  <c r="J1580" i="12"/>
  <c r="K1580" i="12" s="1"/>
  <c r="J1585" i="12"/>
  <c r="K1585" i="12" s="1"/>
  <c r="J1637" i="12"/>
  <c r="K1637" i="12" s="1"/>
  <c r="K1431" i="12"/>
  <c r="O564" i="12"/>
  <c r="K1236" i="12"/>
  <c r="O499" i="12"/>
  <c r="O140" i="12"/>
  <c r="K159" i="12"/>
  <c r="J1819" i="12"/>
  <c r="K1819" i="12" s="1"/>
  <c r="J1836" i="12"/>
  <c r="J1812" i="12"/>
  <c r="J1826" i="12"/>
  <c r="K1826" i="12" s="1"/>
  <c r="J1796" i="12"/>
  <c r="K1796" i="12" s="1"/>
  <c r="J1849" i="12"/>
  <c r="K1849" i="12" s="1"/>
  <c r="J1828" i="12"/>
  <c r="K1828" i="12" s="1"/>
  <c r="J1807" i="12"/>
  <c r="K1807" i="12" s="1"/>
  <c r="J1839" i="12"/>
  <c r="J1831" i="12"/>
  <c r="K1831" i="12" s="1"/>
  <c r="J1781" i="12"/>
  <c r="K1781" i="12" s="1"/>
  <c r="J1847" i="12"/>
  <c r="K1847" i="12" s="1"/>
  <c r="J1817" i="12"/>
  <c r="K1817" i="12" s="1"/>
  <c r="J1834" i="12"/>
  <c r="K1834" i="12" s="1"/>
  <c r="J1850" i="12"/>
  <c r="K1850" i="12" s="1"/>
  <c r="J1779" i="12"/>
  <c r="J1813" i="12"/>
  <c r="K1813" i="12" s="1"/>
  <c r="J1783" i="12"/>
  <c r="K1783" i="12" s="1"/>
  <c r="J1829" i="12"/>
  <c r="K1829" i="12" s="1"/>
  <c r="K1743" i="12"/>
  <c r="O668" i="12"/>
  <c r="K1740" i="12"/>
  <c r="O667" i="12"/>
  <c r="K1680" i="12"/>
  <c r="O647" i="12"/>
  <c r="K1722" i="12"/>
  <c r="O661" i="12"/>
  <c r="J1582" i="12"/>
  <c r="K1582" i="12" s="1"/>
  <c r="K1341" i="12"/>
  <c r="O534" i="12"/>
  <c r="K1140" i="12"/>
  <c r="O467" i="12"/>
  <c r="K858" i="12"/>
  <c r="O373" i="12"/>
  <c r="K1323" i="12"/>
  <c r="O528" i="12"/>
  <c r="J1820" i="12"/>
  <c r="K1820" i="12" s="1"/>
  <c r="J1772" i="12"/>
  <c r="K1772" i="12" s="1"/>
  <c r="J1757" i="12"/>
  <c r="K1757" i="12" s="1"/>
  <c r="K1737" i="12"/>
  <c r="O666" i="12"/>
  <c r="J1621" i="12"/>
  <c r="K1621" i="12" s="1"/>
  <c r="J1647" i="12"/>
  <c r="K1683" i="12"/>
  <c r="O648" i="12"/>
  <c r="K1689" i="12"/>
  <c r="O650" i="12"/>
  <c r="K1377" i="12"/>
  <c r="O546" i="12"/>
  <c r="K906" i="12"/>
  <c r="O389" i="12"/>
  <c r="K759" i="12"/>
  <c r="O340" i="12"/>
  <c r="K1335" i="12"/>
  <c r="O532" i="12"/>
  <c r="K1710" i="12"/>
  <c r="O657" i="12"/>
  <c r="J1618" i="12"/>
  <c r="K1618" i="12" s="1"/>
  <c r="J1616" i="12"/>
  <c r="K1616" i="12" s="1"/>
  <c r="J1615" i="12"/>
  <c r="K1615" i="12" s="1"/>
  <c r="J1617" i="12"/>
  <c r="J1570" i="12"/>
  <c r="K1570" i="12" s="1"/>
  <c r="J1569" i="12"/>
  <c r="J1641" i="12"/>
  <c r="J1567" i="12"/>
  <c r="K1567" i="12" s="1"/>
  <c r="K1404" i="12"/>
  <c r="O555" i="12"/>
  <c r="K1398" i="12"/>
  <c r="O553" i="12"/>
  <c r="J1560" i="12"/>
  <c r="J1512" i="12"/>
  <c r="J1501" i="12"/>
  <c r="K1501" i="12" s="1"/>
  <c r="J1551" i="12"/>
  <c r="J1483" i="12"/>
  <c r="K1483" i="12" s="1"/>
  <c r="J1467" i="12"/>
  <c r="J1478" i="12"/>
  <c r="K1478" i="12" s="1"/>
  <c r="J1510" i="12"/>
  <c r="K1510" i="12" s="1"/>
  <c r="J1463" i="12"/>
  <c r="K1463" i="12" s="1"/>
  <c r="J1313" i="12"/>
  <c r="K1313" i="12" s="1"/>
  <c r="J1240" i="12"/>
  <c r="K1240" i="12" s="1"/>
  <c r="J1038" i="12"/>
  <c r="J959" i="12"/>
  <c r="K959" i="12" s="1"/>
  <c r="J1012" i="12"/>
  <c r="K1012" i="12" s="1"/>
  <c r="J930" i="12"/>
  <c r="J960" i="12"/>
  <c r="J985" i="12"/>
  <c r="K985" i="12" s="1"/>
  <c r="J1004" i="12"/>
  <c r="K1004" i="12" s="1"/>
  <c r="J970" i="12"/>
  <c r="K970" i="12" s="1"/>
  <c r="J920" i="12"/>
  <c r="K920" i="12" s="1"/>
  <c r="J952" i="12"/>
  <c r="K952" i="12" s="1"/>
  <c r="J977" i="12"/>
  <c r="K977" i="12" s="1"/>
  <c r="J1032" i="12"/>
  <c r="J1030" i="12"/>
  <c r="K1030" i="12" s="1"/>
  <c r="J975" i="12"/>
  <c r="J958" i="12"/>
  <c r="K958" i="12" s="1"/>
  <c r="J989" i="12"/>
  <c r="K989" i="12" s="1"/>
  <c r="J934" i="12"/>
  <c r="K934" i="12" s="1"/>
  <c r="J948" i="12"/>
  <c r="J991" i="12"/>
  <c r="K991" i="12" s="1"/>
  <c r="J1024" i="12"/>
  <c r="K1024" i="12" s="1"/>
  <c r="J942" i="12"/>
  <c r="J967" i="12"/>
  <c r="K967" i="12" s="1"/>
  <c r="J990" i="12"/>
  <c r="J1022" i="12"/>
  <c r="K1022" i="12" s="1"/>
  <c r="J933" i="12"/>
  <c r="J981" i="12"/>
  <c r="J947" i="12"/>
  <c r="K947" i="12" s="1"/>
  <c r="J995" i="12"/>
  <c r="K995" i="12" s="1"/>
  <c r="J956" i="12"/>
  <c r="K956" i="12" s="1"/>
  <c r="J943" i="12"/>
  <c r="K943" i="12" s="1"/>
  <c r="J1036" i="12"/>
  <c r="K1036" i="12" s="1"/>
  <c r="J962" i="12"/>
  <c r="K962" i="12" s="1"/>
  <c r="J987" i="12"/>
  <c r="J1026" i="12"/>
  <c r="J937" i="12"/>
  <c r="K937" i="12" s="1"/>
  <c r="J992" i="12"/>
  <c r="K992" i="12" s="1"/>
  <c r="J1002" i="12"/>
  <c r="J984" i="12"/>
  <c r="J966" i="12"/>
  <c r="J928" i="12"/>
  <c r="K928" i="12" s="1"/>
  <c r="J1014" i="12"/>
  <c r="J973" i="12"/>
  <c r="K973" i="12" s="1"/>
  <c r="J994" i="12"/>
  <c r="K994" i="12" s="1"/>
  <c r="J969" i="12"/>
  <c r="J919" i="12"/>
  <c r="K919" i="12" s="1"/>
  <c r="J974" i="12"/>
  <c r="K974" i="12" s="1"/>
  <c r="J940" i="12"/>
  <c r="K940" i="12" s="1"/>
  <c r="J965" i="12"/>
  <c r="K965" i="12" s="1"/>
  <c r="J988" i="12"/>
  <c r="K988" i="12" s="1"/>
  <c r="J954" i="12"/>
  <c r="J979" i="12"/>
  <c r="K979" i="12" s="1"/>
  <c r="J961" i="12"/>
  <c r="K961" i="12" s="1"/>
  <c r="J1016" i="12"/>
  <c r="K1016" i="12" s="1"/>
  <c r="J932" i="12"/>
  <c r="K932" i="12" s="1"/>
  <c r="J938" i="12"/>
  <c r="K938" i="12" s="1"/>
  <c r="J980" i="12"/>
  <c r="K980" i="12" s="1"/>
  <c r="J922" i="12"/>
  <c r="K922" i="12" s="1"/>
  <c r="J1028" i="12"/>
  <c r="K1028" i="12" s="1"/>
  <c r="J998" i="12"/>
  <c r="K998" i="12" s="1"/>
  <c r="J951" i="12"/>
  <c r="J936" i="12"/>
  <c r="J996" i="12"/>
  <c r="J925" i="12"/>
  <c r="K925" i="12" s="1"/>
  <c r="J964" i="12"/>
  <c r="K964" i="12" s="1"/>
  <c r="J927" i="12"/>
  <c r="J946" i="12"/>
  <c r="K946" i="12" s="1"/>
  <c r="J971" i="12"/>
  <c r="K971" i="12" s="1"/>
  <c r="J1034" i="12"/>
  <c r="K1034" i="12" s="1"/>
  <c r="J976" i="12"/>
  <c r="K976" i="12" s="1"/>
  <c r="J926" i="12"/>
  <c r="K926" i="12" s="1"/>
  <c r="J1006" i="12"/>
  <c r="K1006" i="12" s="1"/>
  <c r="J972" i="12"/>
  <c r="J1020" i="12"/>
  <c r="J931" i="12"/>
  <c r="K931" i="12" s="1"/>
  <c r="J986" i="12"/>
  <c r="K986" i="12" s="1"/>
  <c r="J968" i="12"/>
  <c r="K968" i="12" s="1"/>
  <c r="K876" i="12"/>
  <c r="O379" i="12"/>
  <c r="J509" i="12"/>
  <c r="K509" i="12" s="1"/>
  <c r="J498" i="12"/>
  <c r="J488" i="12"/>
  <c r="K488" i="12" s="1"/>
  <c r="J496" i="12"/>
  <c r="K496" i="12" s="1"/>
  <c r="J507" i="12"/>
  <c r="J497" i="12"/>
  <c r="K497" i="12" s="1"/>
  <c r="J481" i="12"/>
  <c r="K481" i="12" s="1"/>
  <c r="J489" i="12"/>
  <c r="J500" i="12"/>
  <c r="K500" i="12" s="1"/>
  <c r="J505" i="12"/>
  <c r="K505" i="12" s="1"/>
  <c r="J484" i="12"/>
  <c r="K484" i="12" s="1"/>
  <c r="J492" i="12"/>
  <c r="J502" i="12"/>
  <c r="K502" i="12" s="1"/>
  <c r="J495" i="12"/>
  <c r="J503" i="12"/>
  <c r="K503" i="12" s="1"/>
  <c r="J486" i="12"/>
  <c r="J494" i="12"/>
  <c r="K494" i="12" s="1"/>
  <c r="J499" i="12"/>
  <c r="K499" i="12" s="1"/>
  <c r="J506" i="12"/>
  <c r="K506" i="12" s="1"/>
  <c r="J1593" i="12"/>
  <c r="J1605" i="12"/>
  <c r="J1509" i="12"/>
  <c r="J1524" i="12"/>
  <c r="J1521" i="12"/>
  <c r="J1526" i="12"/>
  <c r="K1526" i="12" s="1"/>
  <c r="J1301" i="12"/>
  <c r="K1301" i="12" s="1"/>
  <c r="J1340" i="12"/>
  <c r="K1340" i="12" s="1"/>
  <c r="J1331" i="12"/>
  <c r="K1331" i="12" s="1"/>
  <c r="O353" i="12"/>
  <c r="K798" i="12"/>
  <c r="O186" i="12"/>
  <c r="K297" i="12"/>
  <c r="J1809" i="12"/>
  <c r="J1845" i="12"/>
  <c r="J1823" i="12"/>
  <c r="K1823" i="12" s="1"/>
  <c r="J1764" i="12"/>
  <c r="J1830" i="12"/>
  <c r="J1833" i="12"/>
  <c r="J1795" i="12"/>
  <c r="K1795" i="12" s="1"/>
  <c r="J1800" i="12"/>
  <c r="J1725" i="12"/>
  <c r="J1709" i="12"/>
  <c r="K1709" i="12" s="1"/>
  <c r="J1792" i="12"/>
  <c r="K1792" i="12" s="1"/>
  <c r="J1765" i="12"/>
  <c r="K1765" i="12" s="1"/>
  <c r="J1752" i="12"/>
  <c r="J1712" i="12"/>
  <c r="K1712" i="12" s="1"/>
  <c r="J1576" i="12"/>
  <c r="K1576" i="12" s="1"/>
  <c r="J1730" i="12"/>
  <c r="K1730" i="12" s="1"/>
  <c r="J1656" i="12"/>
  <c r="J1542" i="12"/>
  <c r="J1611" i="12"/>
  <c r="J1693" i="12"/>
  <c r="K1693" i="12" s="1"/>
  <c r="J1628" i="12"/>
  <c r="K1628" i="12" s="1"/>
  <c r="J1706" i="12"/>
  <c r="K1706" i="12" s="1"/>
  <c r="J1613" i="12"/>
  <c r="K1613" i="12" s="1"/>
  <c r="J1559" i="12"/>
  <c r="K1559" i="12" s="1"/>
  <c r="J1461" i="12"/>
  <c r="J1482" i="12"/>
  <c r="J1451" i="12"/>
  <c r="K1451" i="12" s="1"/>
  <c r="J1389" i="12"/>
  <c r="J1479" i="12"/>
  <c r="J1423" i="12"/>
  <c r="K1423" i="12" s="1"/>
  <c r="J1497" i="12"/>
  <c r="J1486" i="12"/>
  <c r="K1486" i="12" s="1"/>
  <c r="J1394" i="12"/>
  <c r="K1394" i="12" s="1"/>
  <c r="J1330" i="12"/>
  <c r="K1330" i="12" s="1"/>
  <c r="J1450" i="12"/>
  <c r="K1450" i="12" s="1"/>
  <c r="J1619" i="12"/>
  <c r="K1619" i="12" s="1"/>
  <c r="J1327" i="12"/>
  <c r="K1327" i="12" s="1"/>
  <c r="J1382" i="12"/>
  <c r="K1382" i="12" s="1"/>
  <c r="J1318" i="12"/>
  <c r="K1318" i="12" s="1"/>
  <c r="J1541" i="12"/>
  <c r="K1541" i="12" s="1"/>
  <c r="J1413" i="12"/>
  <c r="J1400" i="12"/>
  <c r="K1400" i="12" s="1"/>
  <c r="J1410" i="12"/>
  <c r="J1408" i="12"/>
  <c r="K1408" i="12" s="1"/>
  <c r="J1402" i="12"/>
  <c r="K1402" i="12" s="1"/>
  <c r="J1242" i="12"/>
  <c r="J1554" i="12"/>
  <c r="J1027" i="12"/>
  <c r="K1027" i="12" s="1"/>
  <c r="J1128" i="12"/>
  <c r="J1161" i="12"/>
  <c r="J1159" i="12"/>
  <c r="K1159" i="12" s="1"/>
  <c r="J1158" i="12"/>
  <c r="J1452" i="12"/>
  <c r="J1007" i="12"/>
  <c r="K1007" i="12" s="1"/>
  <c r="J1304" i="12"/>
  <c r="K1304" i="12" s="1"/>
  <c r="J1066" i="12"/>
  <c r="K1066" i="12" s="1"/>
  <c r="J1298" i="12"/>
  <c r="K1298" i="12" s="1"/>
  <c r="J1091" i="12"/>
  <c r="K1091" i="12" s="1"/>
  <c r="J794" i="12"/>
  <c r="K794" i="12" s="1"/>
  <c r="J788" i="12"/>
  <c r="K788" i="12" s="1"/>
  <c r="J789" i="12"/>
  <c r="J790" i="12"/>
  <c r="K790" i="12" s="1"/>
  <c r="J792" i="12"/>
  <c r="J791" i="12"/>
  <c r="K791" i="12" s="1"/>
  <c r="J787" i="12"/>
  <c r="K787" i="12" s="1"/>
  <c r="K903" i="12"/>
  <c r="O388" i="12"/>
  <c r="J1003" i="12"/>
  <c r="K1003" i="12" s="1"/>
  <c r="J757" i="12"/>
  <c r="K757" i="12" s="1"/>
  <c r="J537" i="12"/>
  <c r="J741" i="12"/>
  <c r="J750" i="12"/>
  <c r="J747" i="12"/>
  <c r="J720" i="12"/>
  <c r="J706" i="12"/>
  <c r="K706" i="12" s="1"/>
  <c r="J749" i="12"/>
  <c r="K749" i="12" s="1"/>
  <c r="J714" i="12"/>
  <c r="J733" i="12"/>
  <c r="K733" i="12" s="1"/>
  <c r="J722" i="12"/>
  <c r="K722" i="12" s="1"/>
  <c r="J735" i="12"/>
  <c r="J712" i="12"/>
  <c r="K712" i="12" s="1"/>
  <c r="J730" i="12"/>
  <c r="K730" i="12" s="1"/>
  <c r="J739" i="12"/>
  <c r="K739" i="12" s="1"/>
  <c r="J738" i="12"/>
  <c r="J745" i="12"/>
  <c r="K745" i="12" s="1"/>
  <c r="J746" i="12"/>
  <c r="K746" i="12" s="1"/>
  <c r="J725" i="12"/>
  <c r="K725" i="12" s="1"/>
  <c r="J631" i="12"/>
  <c r="K631" i="12" s="1"/>
  <c r="J624" i="12"/>
  <c r="J653" i="12"/>
  <c r="K653" i="12" s="1"/>
  <c r="J517" i="12"/>
  <c r="K517" i="12" s="1"/>
  <c r="J516" i="12"/>
  <c r="J512" i="12"/>
  <c r="K512" i="12" s="1"/>
  <c r="J514" i="12"/>
  <c r="K514" i="12" s="1"/>
  <c r="J510" i="12"/>
  <c r="J515" i="12"/>
  <c r="K515" i="12" s="1"/>
  <c r="J513" i="12"/>
  <c r="J511" i="12"/>
  <c r="K511" i="12" s="1"/>
  <c r="J1116" i="12"/>
  <c r="J490" i="12"/>
  <c r="K490" i="12" s="1"/>
  <c r="J547" i="12"/>
  <c r="K547" i="12" s="1"/>
  <c r="J444" i="12"/>
  <c r="J290" i="12"/>
  <c r="K290" i="12" s="1"/>
  <c r="J332" i="12"/>
  <c r="K332" i="12" s="1"/>
  <c r="J471" i="12"/>
  <c r="J329" i="12"/>
  <c r="K329" i="12" s="1"/>
  <c r="J703" i="12"/>
  <c r="K703" i="12" s="1"/>
  <c r="J452" i="12"/>
  <c r="K452" i="12" s="1"/>
  <c r="J450" i="12"/>
  <c r="J446" i="12"/>
  <c r="K446" i="12" s="1"/>
  <c r="J449" i="12"/>
  <c r="K449" i="12" s="1"/>
  <c r="J447" i="12"/>
  <c r="J407" i="12"/>
  <c r="K407" i="12" s="1"/>
  <c r="J439" i="12"/>
  <c r="K439" i="12" s="1"/>
  <c r="J451" i="12"/>
  <c r="K451" i="12" s="1"/>
  <c r="J415" i="12"/>
  <c r="K415" i="12" s="1"/>
  <c r="J448" i="12"/>
  <c r="K448" i="12" s="1"/>
  <c r="J374" i="12"/>
  <c r="K374" i="12" s="1"/>
  <c r="J461" i="12"/>
  <c r="K461" i="12" s="1"/>
  <c r="J239" i="12"/>
  <c r="K239" i="12" s="1"/>
  <c r="J189" i="12"/>
  <c r="J1458" i="12"/>
  <c r="J1110" i="12"/>
  <c r="J1491" i="12"/>
  <c r="K144" i="12"/>
  <c r="O135" i="12"/>
  <c r="J1588" i="12"/>
  <c r="K1588" i="12" s="1"/>
  <c r="J1537" i="12"/>
  <c r="K1537" i="12" s="1"/>
  <c r="J1391" i="12"/>
  <c r="K1391" i="12" s="1"/>
  <c r="J1599" i="12"/>
  <c r="J1254" i="12"/>
  <c r="J1252" i="12"/>
  <c r="K1252" i="12" s="1"/>
  <c r="J1436" i="12"/>
  <c r="K1436" i="12" s="1"/>
  <c r="J1420" i="12"/>
  <c r="K1420" i="12" s="1"/>
  <c r="J1433" i="12"/>
  <c r="K1433" i="12" s="1"/>
  <c r="J1207" i="12"/>
  <c r="K1207" i="12" s="1"/>
  <c r="J1326" i="12"/>
  <c r="J1305" i="12"/>
  <c r="J1186" i="12"/>
  <c r="K1186" i="12" s="1"/>
  <c r="J1184" i="12"/>
  <c r="K1184" i="12" s="1"/>
  <c r="J1183" i="12"/>
  <c r="K1183" i="12" s="1"/>
  <c r="J1031" i="12"/>
  <c r="K1031" i="12" s="1"/>
  <c r="J1808" i="12"/>
  <c r="K1808" i="12" s="1"/>
  <c r="J1810" i="12"/>
  <c r="K1810" i="12" s="1"/>
  <c r="J1843" i="12"/>
  <c r="K1843" i="12" s="1"/>
  <c r="J1851" i="12"/>
  <c r="J1818" i="12"/>
  <c r="J1784" i="12"/>
  <c r="K1784" i="12" s="1"/>
  <c r="J1821" i="12"/>
  <c r="J1667" i="12"/>
  <c r="K1667" i="12" s="1"/>
  <c r="J1761" i="12"/>
  <c r="J1793" i="12"/>
  <c r="K1793" i="12" s="1"/>
  <c r="J1738" i="12"/>
  <c r="K1738" i="12" s="1"/>
  <c r="J1723" i="12"/>
  <c r="K1723" i="12" s="1"/>
  <c r="J1777" i="12"/>
  <c r="K1777" i="12" s="1"/>
  <c r="J1742" i="12"/>
  <c r="K1742" i="12" s="1"/>
  <c r="J1846" i="12"/>
  <c r="K1846" i="12" s="1"/>
  <c r="J1707" i="12"/>
  <c r="J1608" i="12"/>
  <c r="J1805" i="12"/>
  <c r="K1805" i="12" s="1"/>
  <c r="J1684" i="12"/>
  <c r="K1684" i="12" s="1"/>
  <c r="J1671" i="12"/>
  <c r="J1654" i="12"/>
  <c r="K1654" i="12" s="1"/>
  <c r="J1746" i="12"/>
  <c r="J1682" i="12"/>
  <c r="K1682" i="12" s="1"/>
  <c r="J1540" i="12"/>
  <c r="K1540" i="12" s="1"/>
  <c r="J1610" i="12"/>
  <c r="K1610" i="12" s="1"/>
  <c r="J1638" i="12"/>
  <c r="J1603" i="12"/>
  <c r="K1603" i="12" s="1"/>
  <c r="J1624" i="12"/>
  <c r="K1624" i="12" s="1"/>
  <c r="J1644" i="12"/>
  <c r="J1546" i="12"/>
  <c r="K1546" i="12" s="1"/>
  <c r="J1428" i="12"/>
  <c r="J1589" i="12"/>
  <c r="K1589" i="12" s="1"/>
  <c r="J1555" i="12"/>
  <c r="K1555" i="12" s="1"/>
  <c r="J1525" i="12"/>
  <c r="K1525" i="12" s="1"/>
  <c r="J1329" i="12"/>
  <c r="J1409" i="12"/>
  <c r="K1409" i="12" s="1"/>
  <c r="J1387" i="12"/>
  <c r="K1387" i="12" s="1"/>
  <c r="J1371" i="12"/>
  <c r="J1355" i="12"/>
  <c r="K1355" i="12" s="1"/>
  <c r="J1519" i="12"/>
  <c r="K1519" i="12" s="1"/>
  <c r="J1455" i="12"/>
  <c r="J1419" i="12"/>
  <c r="J1516" i="12"/>
  <c r="K1516" i="12" s="1"/>
  <c r="J1484" i="12"/>
  <c r="K1484" i="12" s="1"/>
  <c r="J1518" i="12"/>
  <c r="J1472" i="12"/>
  <c r="K1472" i="12" s="1"/>
  <c r="J1386" i="12"/>
  <c r="J1384" i="12"/>
  <c r="K1384" i="12" s="1"/>
  <c r="J1322" i="12"/>
  <c r="K1322" i="12" s="1"/>
  <c r="J1320" i="12"/>
  <c r="J1448" i="12"/>
  <c r="K1448" i="12" s="1"/>
  <c r="J1278" i="12"/>
  <c r="J1276" i="12"/>
  <c r="K1276" i="12" s="1"/>
  <c r="J1277" i="12"/>
  <c r="K1277" i="12" s="1"/>
  <c r="J1246" i="12"/>
  <c r="K1246" i="12" s="1"/>
  <c r="J1244" i="12"/>
  <c r="K1244" i="12" s="1"/>
  <c r="J1245" i="12"/>
  <c r="J1243" i="12"/>
  <c r="K1243" i="12" s="1"/>
  <c r="J1214" i="12"/>
  <c r="K1214" i="12" s="1"/>
  <c r="J1212" i="12"/>
  <c r="J1213" i="12"/>
  <c r="K1213" i="12" s="1"/>
  <c r="J1464" i="12"/>
  <c r="J1396" i="12"/>
  <c r="K1396" i="12" s="1"/>
  <c r="J1456" i="12"/>
  <c r="K1456" i="12" s="1"/>
  <c r="J1374" i="12"/>
  <c r="J1310" i="12"/>
  <c r="K1310" i="12" s="1"/>
  <c r="J1459" i="12"/>
  <c r="K1459" i="12" s="1"/>
  <c r="J1406" i="12"/>
  <c r="K1406" i="12" s="1"/>
  <c r="J1234" i="12"/>
  <c r="K1234" i="12" s="1"/>
  <c r="J1232" i="12"/>
  <c r="K1232" i="12" s="1"/>
  <c r="J1233" i="12"/>
  <c r="J1515" i="12"/>
  <c r="J1196" i="12"/>
  <c r="K1196" i="12" s="1"/>
  <c r="J1043" i="12"/>
  <c r="K1043" i="12" s="1"/>
  <c r="J1144" i="12"/>
  <c r="K1144" i="12" s="1"/>
  <c r="J1125" i="12"/>
  <c r="J1197" i="12"/>
  <c r="J1157" i="12"/>
  <c r="K1157" i="12" s="1"/>
  <c r="J1155" i="12"/>
  <c r="J1154" i="12"/>
  <c r="K1154" i="12" s="1"/>
  <c r="J999" i="12"/>
  <c r="J1286" i="12"/>
  <c r="K1286" i="12" s="1"/>
  <c r="K897" i="12"/>
  <c r="O386" i="12"/>
  <c r="O369" i="12"/>
  <c r="K846" i="12"/>
  <c r="K819" i="12"/>
  <c r="O360" i="12"/>
  <c r="J978" i="12"/>
  <c r="K882" i="12"/>
  <c r="O381" i="12"/>
  <c r="J1068" i="12"/>
  <c r="J1097" i="12"/>
  <c r="K1097" i="12" s="1"/>
  <c r="J559" i="12"/>
  <c r="K559" i="12" s="1"/>
  <c r="J615" i="12"/>
  <c r="J170" i="12"/>
  <c r="K170" i="12" s="1"/>
  <c r="J394" i="12"/>
  <c r="K394" i="12" s="1"/>
  <c r="K135" i="12"/>
  <c r="O132" i="12"/>
  <c r="J168" i="12"/>
  <c r="J216" i="12"/>
  <c r="J238" i="12"/>
  <c r="K238" i="12" s="1"/>
  <c r="J1527" i="12"/>
  <c r="J1496" i="12"/>
  <c r="K1496" i="12" s="1"/>
  <c r="J1499" i="12"/>
  <c r="K1499" i="12" s="1"/>
  <c r="K1437" i="12"/>
  <c r="O566" i="12"/>
  <c r="J1225" i="12"/>
  <c r="K1225" i="12" s="1"/>
  <c r="J1147" i="12"/>
  <c r="K1147" i="12" s="1"/>
  <c r="K795" i="12"/>
  <c r="O352" i="12"/>
  <c r="K666" i="12"/>
  <c r="O309" i="12"/>
  <c r="K840" i="12"/>
  <c r="O367" i="12"/>
  <c r="J477" i="12"/>
  <c r="J457" i="12"/>
  <c r="K457" i="12" s="1"/>
  <c r="J464" i="12"/>
  <c r="K464" i="12" s="1"/>
  <c r="J467" i="12"/>
  <c r="K467" i="12" s="1"/>
  <c r="J458" i="12"/>
  <c r="K458" i="12" s="1"/>
  <c r="J460" i="12"/>
  <c r="K460" i="12" s="1"/>
  <c r="J465" i="12"/>
  <c r="J473" i="12"/>
  <c r="K473" i="12" s="1"/>
  <c r="J459" i="12"/>
  <c r="J466" i="12"/>
  <c r="K466" i="12" s="1"/>
  <c r="J462" i="12"/>
  <c r="J468" i="12"/>
  <c r="J476" i="12"/>
  <c r="K476" i="12" s="1"/>
  <c r="J455" i="12"/>
  <c r="K455" i="12" s="1"/>
  <c r="J456" i="12"/>
  <c r="J472" i="12"/>
  <c r="K472" i="12" s="1"/>
  <c r="J454" i="12"/>
  <c r="K454" i="12" s="1"/>
  <c r="J470" i="12"/>
  <c r="K470" i="12" s="1"/>
  <c r="J1658" i="12"/>
  <c r="K1658" i="12" s="1"/>
  <c r="J1557" i="12"/>
  <c r="J1375" i="12"/>
  <c r="K1375" i="12" s="1"/>
  <c r="J1492" i="12"/>
  <c r="K1492" i="12" s="1"/>
  <c r="J1222" i="12"/>
  <c r="K1222" i="12" s="1"/>
  <c r="J1220" i="12"/>
  <c r="K1220" i="12" s="1"/>
  <c r="J1221" i="12"/>
  <c r="J1390" i="12"/>
  <c r="K1390" i="12" s="1"/>
  <c r="J1415" i="12"/>
  <c r="K1415" i="12" s="1"/>
  <c r="J1219" i="12"/>
  <c r="K1219" i="12" s="1"/>
  <c r="K900" i="12"/>
  <c r="O387" i="12"/>
  <c r="J1265" i="12"/>
  <c r="K1265" i="12" s="1"/>
  <c r="K192" i="12"/>
  <c r="O151" i="12"/>
  <c r="J1798" i="12"/>
  <c r="K1798" i="12" s="1"/>
  <c r="J1841" i="12"/>
  <c r="K1841" i="12" s="1"/>
  <c r="J1756" i="12"/>
  <c r="K1756" i="12" s="1"/>
  <c r="J1799" i="12"/>
  <c r="K1799" i="12" s="1"/>
  <c r="J1801" i="12"/>
  <c r="K1801" i="12" s="1"/>
  <c r="J1811" i="12"/>
  <c r="K1811" i="12" s="1"/>
  <c r="J1815" i="12"/>
  <c r="J1774" i="12"/>
  <c r="K1774" i="12" s="1"/>
  <c r="J1745" i="12"/>
  <c r="K1745" i="12" s="1"/>
  <c r="J1789" i="12"/>
  <c r="K1789" i="12" s="1"/>
  <c r="J1842" i="12"/>
  <c r="J1794" i="12"/>
  <c r="J1701" i="12"/>
  <c r="J1634" i="12"/>
  <c r="K1634" i="12" s="1"/>
  <c r="J1600" i="12"/>
  <c r="K1600" i="12" s="1"/>
  <c r="J1778" i="12"/>
  <c r="K1778" i="12" s="1"/>
  <c r="J1668" i="12"/>
  <c r="J1652" i="12"/>
  <c r="K1652" i="12" s="1"/>
  <c r="J1732" i="12"/>
  <c r="K1732" i="12" s="1"/>
  <c r="J1602" i="12"/>
  <c r="J1514" i="12"/>
  <c r="K1514" i="12" s="1"/>
  <c r="J1595" i="12"/>
  <c r="K1595" i="12" s="1"/>
  <c r="J1552" i="12"/>
  <c r="K1552" i="12" s="1"/>
  <c r="J1620" i="12"/>
  <c r="J1782" i="12"/>
  <c r="J1553" i="12"/>
  <c r="K1553" i="12" s="1"/>
  <c r="J1724" i="12"/>
  <c r="K1724" i="12" s="1"/>
  <c r="J1574" i="12"/>
  <c r="K1574" i="12" s="1"/>
  <c r="J1422" i="12"/>
  <c r="J1473" i="12"/>
  <c r="J1642" i="12"/>
  <c r="K1642" i="12" s="1"/>
  <c r="J1447" i="12"/>
  <c r="K1447" i="12" s="1"/>
  <c r="J1549" i="12"/>
  <c r="K1549" i="12" s="1"/>
  <c r="J1477" i="12"/>
  <c r="K1477" i="12" s="1"/>
  <c r="J1453" i="12"/>
  <c r="K1453" i="12" s="1"/>
  <c r="J1474" i="12"/>
  <c r="K1474" i="12" s="1"/>
  <c r="J1443" i="12"/>
  <c r="J1401" i="12"/>
  <c r="J1385" i="12"/>
  <c r="K1385" i="12" s="1"/>
  <c r="J1369" i="12"/>
  <c r="K1369" i="12" s="1"/>
  <c r="J1353" i="12"/>
  <c r="J1337" i="12"/>
  <c r="K1337" i="12" s="1"/>
  <c r="J1535" i="12"/>
  <c r="K1535" i="12" s="1"/>
  <c r="J1495" i="12"/>
  <c r="K1495" i="12" s="1"/>
  <c r="J1332" i="12"/>
  <c r="J1653" i="12"/>
  <c r="J1513" i="12"/>
  <c r="K1513" i="12" s="1"/>
  <c r="J1378" i="12"/>
  <c r="K1378" i="12" s="1"/>
  <c r="J1376" i="12"/>
  <c r="K1376" i="12" s="1"/>
  <c r="J1314" i="12"/>
  <c r="J1312" i="12"/>
  <c r="K1312" i="12" s="1"/>
  <c r="J1403" i="12"/>
  <c r="K1403" i="12" s="1"/>
  <c r="J1300" i="12"/>
  <c r="K1300" i="12" s="1"/>
  <c r="J1299" i="12"/>
  <c r="J1287" i="12"/>
  <c r="J1282" i="12"/>
  <c r="K1282" i="12" s="1"/>
  <c r="J1289" i="12"/>
  <c r="K1289" i="12" s="1"/>
  <c r="J1285" i="12"/>
  <c r="K1285" i="12" s="1"/>
  <c r="J1283" i="12"/>
  <c r="K1283" i="12" s="1"/>
  <c r="J1293" i="12"/>
  <c r="J1281" i="12"/>
  <c r="J1296" i="12"/>
  <c r="J1528" i="12"/>
  <c r="K1528" i="12" s="1"/>
  <c r="J1388" i="12"/>
  <c r="K1388" i="12" s="1"/>
  <c r="J1316" i="12"/>
  <c r="K1316" i="12" s="1"/>
  <c r="J1255" i="12"/>
  <c r="K1255" i="12" s="1"/>
  <c r="J1421" i="12"/>
  <c r="K1421" i="12" s="1"/>
  <c r="J1520" i="12"/>
  <c r="K1520" i="12" s="1"/>
  <c r="J1366" i="12"/>
  <c r="K1366" i="12" s="1"/>
  <c r="J1364" i="12"/>
  <c r="K1364" i="12" s="1"/>
  <c r="J1302" i="12"/>
  <c r="J1533" i="12"/>
  <c r="J1445" i="12"/>
  <c r="K1445" i="12" s="1"/>
  <c r="J1226" i="12"/>
  <c r="K1226" i="12" s="1"/>
  <c r="J1224" i="12"/>
  <c r="J1253" i="12"/>
  <c r="K1253" i="12" s="1"/>
  <c r="J1209" i="12"/>
  <c r="J1294" i="12"/>
  <c r="K1294" i="12" s="1"/>
  <c r="J1160" i="12"/>
  <c r="K1160" i="12" s="1"/>
  <c r="J1023" i="12"/>
  <c r="J1005" i="12"/>
  <c r="J1249" i="12"/>
  <c r="K1249" i="12" s="1"/>
  <c r="J1151" i="12"/>
  <c r="K1151" i="12" s="1"/>
  <c r="J1280" i="12"/>
  <c r="K1280" i="12" s="1"/>
  <c r="J1550" i="12"/>
  <c r="K1550" i="12" s="1"/>
  <c r="J1185" i="12"/>
  <c r="K852" i="12"/>
  <c r="O371" i="12"/>
  <c r="K843" i="12"/>
  <c r="O368" i="12"/>
  <c r="J1018" i="12"/>
  <c r="K1018" i="12" s="1"/>
  <c r="J949" i="12"/>
  <c r="K949" i="12" s="1"/>
  <c r="J1008" i="12"/>
  <c r="J921" i="12"/>
  <c r="K849" i="12"/>
  <c r="O370" i="12"/>
  <c r="J635" i="12"/>
  <c r="K635" i="12" s="1"/>
  <c r="J688" i="12"/>
  <c r="K688" i="12" s="1"/>
  <c r="J573" i="12"/>
  <c r="J540" i="12"/>
  <c r="J535" i="12"/>
  <c r="K535" i="12" s="1"/>
  <c r="J521" i="12"/>
  <c r="K521" i="12" s="1"/>
  <c r="J551" i="12"/>
  <c r="K551" i="12" s="1"/>
  <c r="J549" i="12"/>
  <c r="J542" i="12"/>
  <c r="K542" i="12" s="1"/>
  <c r="J550" i="12"/>
  <c r="K550" i="12" s="1"/>
  <c r="J523" i="12"/>
  <c r="K523" i="12" s="1"/>
  <c r="J545" i="12"/>
  <c r="K545" i="12" s="1"/>
  <c r="J539" i="12"/>
  <c r="K539" i="12" s="1"/>
  <c r="J530" i="12"/>
  <c r="K530" i="12" s="1"/>
  <c r="J552" i="12"/>
  <c r="J546" i="12"/>
  <c r="J567" i="12"/>
  <c r="J554" i="12"/>
  <c r="K554" i="12" s="1"/>
  <c r="J555" i="12"/>
  <c r="J519" i="12"/>
  <c r="J558" i="12"/>
  <c r="J564" i="12"/>
  <c r="J553" i="12"/>
  <c r="K553" i="12" s="1"/>
  <c r="J522" i="12"/>
  <c r="J532" i="12"/>
  <c r="K532" i="12" s="1"/>
  <c r="J565" i="12"/>
  <c r="K565" i="12" s="1"/>
  <c r="J562" i="12"/>
  <c r="K562" i="12" s="1"/>
  <c r="J527" i="12"/>
  <c r="K527" i="12" s="1"/>
  <c r="J566" i="12"/>
  <c r="K566" i="12" s="1"/>
  <c r="J571" i="12"/>
  <c r="K571" i="12" s="1"/>
  <c r="J568" i="12"/>
  <c r="K568" i="12" s="1"/>
  <c r="J570" i="12"/>
  <c r="J529" i="12"/>
  <c r="K529" i="12" s="1"/>
  <c r="J561" i="12"/>
  <c r="J929" i="12"/>
  <c r="K929" i="12" s="1"/>
  <c r="J437" i="12"/>
  <c r="K437" i="12" s="1"/>
  <c r="J572" i="12"/>
  <c r="K572" i="12" s="1"/>
  <c r="J469" i="12"/>
  <c r="K469" i="12" s="1"/>
  <c r="J413" i="12"/>
  <c r="K413" i="12" s="1"/>
  <c r="O191" i="12"/>
  <c r="K312" i="12"/>
  <c r="J363" i="12"/>
  <c r="J372" i="12"/>
  <c r="J274" i="12"/>
  <c r="K274" i="12" s="1"/>
  <c r="J1490" i="12"/>
  <c r="K1490" i="12" s="1"/>
  <c r="J1307" i="12"/>
  <c r="K1307" i="12" s="1"/>
  <c r="J1481" i="12"/>
  <c r="K1481" i="12" s="1"/>
  <c r="J1504" i="12"/>
  <c r="K1504" i="12" s="1"/>
  <c r="J1488" i="12"/>
  <c r="J1055" i="12"/>
  <c r="K1055" i="12" s="1"/>
  <c r="J1029" i="12"/>
  <c r="J1087" i="12"/>
  <c r="K1087" i="12" s="1"/>
  <c r="J923" i="12"/>
  <c r="K923" i="12" s="1"/>
  <c r="K801" i="12"/>
  <c r="O354" i="12"/>
  <c r="J1457" i="12"/>
  <c r="K1457" i="12" s="1"/>
  <c r="J1168" i="12"/>
  <c r="K1168" i="12" s="1"/>
  <c r="J1010" i="12"/>
  <c r="K1010" i="12" s="1"/>
  <c r="J359" i="12"/>
  <c r="K359" i="12" s="1"/>
  <c r="K726" i="12"/>
  <c r="O329" i="12"/>
  <c r="J475" i="12"/>
  <c r="K475" i="12" s="1"/>
  <c r="J167" i="12"/>
  <c r="K167" i="12" s="1"/>
  <c r="J508" i="12"/>
  <c r="K508" i="12" s="1"/>
  <c r="J474" i="12"/>
  <c r="J1816" i="12"/>
  <c r="K1816" i="12" s="1"/>
  <c r="K1695" i="12"/>
  <c r="O652" i="12"/>
  <c r="J1848" i="12"/>
  <c r="J1827" i="12"/>
  <c r="J1806" i="12"/>
  <c r="J1785" i="12"/>
  <c r="J1797" i="12"/>
  <c r="J1770" i="12"/>
  <c r="J1775" i="12"/>
  <c r="K1775" i="12" s="1"/>
  <c r="J1767" i="12"/>
  <c r="J1838" i="12"/>
  <c r="K1838" i="12" s="1"/>
  <c r="J1630" i="12"/>
  <c r="K1630" i="12" s="1"/>
  <c r="J1776" i="12"/>
  <c r="J1666" i="12"/>
  <c r="K1666" i="12" s="1"/>
  <c r="J1665" i="12"/>
  <c r="J1650" i="12"/>
  <c r="J1716" i="12"/>
  <c r="J1670" i="12"/>
  <c r="K1670" i="12" s="1"/>
  <c r="J1669" i="12"/>
  <c r="K1669" i="12" s="1"/>
  <c r="J1594" i="12"/>
  <c r="K1594" i="12" s="1"/>
  <c r="J1718" i="12"/>
  <c r="K1718" i="12" s="1"/>
  <c r="J1587" i="12"/>
  <c r="J1741" i="12"/>
  <c r="K1741" i="12" s="1"/>
  <c r="J1762" i="12"/>
  <c r="K1762" i="12" s="1"/>
  <c r="J1636" i="12"/>
  <c r="K1636" i="12" s="1"/>
  <c r="J1606" i="12"/>
  <c r="K1606" i="12" s="1"/>
  <c r="J1416" i="12"/>
  <c r="J1655" i="12"/>
  <c r="K1655" i="12" s="1"/>
  <c r="J1629" i="12"/>
  <c r="J1566" i="12"/>
  <c r="J1556" i="12"/>
  <c r="K1556" i="12" s="1"/>
  <c r="J1321" i="12"/>
  <c r="K1321" i="12" s="1"/>
  <c r="J1399" i="12"/>
  <c r="K1399" i="12" s="1"/>
  <c r="J1383" i="12"/>
  <c r="J1367" i="12"/>
  <c r="K1367" i="12" s="1"/>
  <c r="J1351" i="12"/>
  <c r="K1351" i="12" s="1"/>
  <c r="J1471" i="12"/>
  <c r="K1471" i="12" s="1"/>
  <c r="J1446" i="12"/>
  <c r="J1508" i="12"/>
  <c r="K1508" i="12" s="1"/>
  <c r="J1476" i="12"/>
  <c r="J1547" i="12"/>
  <c r="K1547" i="12" s="1"/>
  <c r="J1489" i="12"/>
  <c r="K1489" i="12" s="1"/>
  <c r="J1545" i="12"/>
  <c r="J1470" i="12"/>
  <c r="J1564" i="12"/>
  <c r="K1564" i="12" s="1"/>
  <c r="J1370" i="12"/>
  <c r="K1370" i="12" s="1"/>
  <c r="J1368" i="12"/>
  <c r="J1306" i="12"/>
  <c r="K1306" i="12" s="1"/>
  <c r="J1303" i="12"/>
  <c r="K1303" i="12" s="1"/>
  <c r="J1507" i="12"/>
  <c r="K1507" i="12" s="1"/>
  <c r="J1270" i="12"/>
  <c r="K1270" i="12" s="1"/>
  <c r="J1269" i="12"/>
  <c r="J1238" i="12"/>
  <c r="K1238" i="12" s="1"/>
  <c r="J1237" i="12"/>
  <c r="K1237" i="12" s="1"/>
  <c r="J1206" i="12"/>
  <c r="J1205" i="12"/>
  <c r="K1205" i="12" s="1"/>
  <c r="J1380" i="12"/>
  <c r="J1308" i="12"/>
  <c r="J1239" i="12"/>
  <c r="J1539" i="12"/>
  <c r="J1442" i="12"/>
  <c r="K1442" i="12" s="1"/>
  <c r="J1411" i="12"/>
  <c r="K1411" i="12" s="1"/>
  <c r="J1319" i="12"/>
  <c r="K1319" i="12" s="1"/>
  <c r="J1418" i="12"/>
  <c r="K1418" i="12" s="1"/>
  <c r="J1358" i="12"/>
  <c r="K1358" i="12" s="1"/>
  <c r="J1523" i="12"/>
  <c r="K1523" i="12" s="1"/>
  <c r="J1427" i="12"/>
  <c r="K1427" i="12" s="1"/>
  <c r="J1218" i="12"/>
  <c r="J1241" i="12"/>
  <c r="K1241" i="12" s="1"/>
  <c r="J1203" i="12"/>
  <c r="J1480" i="12"/>
  <c r="K1480" i="12" s="1"/>
  <c r="J1039" i="12"/>
  <c r="K1039" i="12" s="1"/>
  <c r="J1297" i="12"/>
  <c r="K1297" i="12" s="1"/>
  <c r="J1149" i="12"/>
  <c r="J1148" i="12"/>
  <c r="K1148" i="12" s="1"/>
  <c r="J1189" i="12"/>
  <c r="K1189" i="12" s="1"/>
  <c r="J1188" i="12"/>
  <c r="J1187" i="12"/>
  <c r="K1187" i="12" s="1"/>
  <c r="J1251" i="12"/>
  <c r="J1001" i="12"/>
  <c r="K1001" i="12" s="1"/>
  <c r="J1129" i="12"/>
  <c r="K1129" i="12" s="1"/>
  <c r="J1117" i="12"/>
  <c r="K1117" i="12" s="1"/>
  <c r="J1095" i="12"/>
  <c r="J1126" i="12"/>
  <c r="K1126" i="12" s="1"/>
  <c r="J1124" i="12"/>
  <c r="K1124" i="12" s="1"/>
  <c r="J1063" i="12"/>
  <c r="K1063" i="12" s="1"/>
  <c r="J1106" i="12"/>
  <c r="K1106" i="12" s="1"/>
  <c r="J1123" i="12"/>
  <c r="K1123" i="12" s="1"/>
  <c r="J1000" i="12"/>
  <c r="K1000" i="12" s="1"/>
  <c r="K888" i="12"/>
  <c r="O383" i="12"/>
  <c r="J1011" i="12"/>
  <c r="J963" i="12"/>
  <c r="J983" i="12"/>
  <c r="K983" i="12" s="1"/>
  <c r="J935" i="12"/>
  <c r="K935" i="12" s="1"/>
  <c r="K873" i="12"/>
  <c r="O378" i="12"/>
  <c r="K855" i="12"/>
  <c r="O372" i="12"/>
  <c r="J1052" i="12"/>
  <c r="K1052" i="12" s="1"/>
  <c r="J702" i="12"/>
  <c r="J701" i="12"/>
  <c r="K701" i="12" s="1"/>
  <c r="J674" i="12"/>
  <c r="K674" i="12" s="1"/>
  <c r="J689" i="12"/>
  <c r="K689" i="12" s="1"/>
  <c r="J685" i="12"/>
  <c r="K685" i="12" s="1"/>
  <c r="J699" i="12"/>
  <c r="J669" i="12"/>
  <c r="J694" i="12"/>
  <c r="K694" i="12" s="1"/>
  <c r="J617" i="12"/>
  <c r="K617" i="12" s="1"/>
  <c r="J687" i="12"/>
  <c r="J645" i="12"/>
  <c r="J682" i="12"/>
  <c r="K682" i="12" s="1"/>
  <c r="J681" i="12"/>
  <c r="J697" i="12"/>
  <c r="K697" i="12" s="1"/>
  <c r="J700" i="12"/>
  <c r="K700" i="12" s="1"/>
  <c r="J691" i="12"/>
  <c r="K691" i="12" s="1"/>
  <c r="J649" i="12"/>
  <c r="K649" i="12" s="1"/>
  <c r="J658" i="12"/>
  <c r="K658" i="12" s="1"/>
  <c r="J690" i="12"/>
  <c r="J619" i="12"/>
  <c r="K619" i="12" s="1"/>
  <c r="J623" i="12"/>
  <c r="K623" i="12" s="1"/>
  <c r="K717" i="12"/>
  <c r="O326" i="12"/>
  <c r="J423" i="12"/>
  <c r="J1048" i="12"/>
  <c r="K1048" i="12" s="1"/>
  <c r="J1040" i="12"/>
  <c r="K1040" i="12" s="1"/>
  <c r="J1044" i="12"/>
  <c r="J1041" i="12"/>
  <c r="J1042" i="12"/>
  <c r="K1042" i="12" s="1"/>
  <c r="J1046" i="12"/>
  <c r="K1046" i="12" s="1"/>
  <c r="J501" i="12"/>
  <c r="J563" i="12"/>
  <c r="K563" i="12" s="1"/>
  <c r="J644" i="12"/>
  <c r="K644" i="12" s="1"/>
  <c r="J538" i="12"/>
  <c r="K538" i="12" s="1"/>
  <c r="J613" i="12"/>
  <c r="K613" i="12" s="1"/>
  <c r="J612" i="12"/>
  <c r="J602" i="12"/>
  <c r="K602" i="12" s="1"/>
  <c r="J604" i="12"/>
  <c r="K604" i="12" s="1"/>
  <c r="J583" i="12"/>
  <c r="K583" i="12" s="1"/>
  <c r="J577" i="12"/>
  <c r="K577" i="12" s="1"/>
  <c r="J609" i="12"/>
  <c r="J606" i="12"/>
  <c r="J587" i="12"/>
  <c r="K587" i="12" s="1"/>
  <c r="J607" i="12"/>
  <c r="K607" i="12" s="1"/>
  <c r="J611" i="12"/>
  <c r="K611" i="12" s="1"/>
  <c r="J610" i="12"/>
  <c r="K610" i="12" s="1"/>
  <c r="J585" i="12"/>
  <c r="J608" i="12"/>
  <c r="K608" i="12" s="1"/>
  <c r="J593" i="12"/>
  <c r="K593" i="12" s="1"/>
  <c r="J422" i="12"/>
  <c r="K422" i="12" s="1"/>
  <c r="J406" i="12"/>
  <c r="K406" i="12" s="1"/>
  <c r="J381" i="12"/>
  <c r="J400" i="12"/>
  <c r="K400" i="12" s="1"/>
  <c r="J398" i="12"/>
  <c r="K398" i="12" s="1"/>
  <c r="J370" i="12"/>
  <c r="K370" i="12" s="1"/>
  <c r="O131" i="12"/>
  <c r="K132" i="12"/>
  <c r="J280" i="12"/>
  <c r="K280" i="12" s="1"/>
  <c r="J193" i="12"/>
  <c r="K193" i="12" s="1"/>
  <c r="O139" i="12"/>
  <c r="K156" i="12"/>
  <c r="J1558" i="12"/>
  <c r="K1558" i="12" s="1"/>
  <c r="K1284" i="12"/>
  <c r="O515" i="12"/>
  <c r="J1268" i="12"/>
  <c r="K1268" i="12" s="1"/>
  <c r="J1217" i="12"/>
  <c r="K1217" i="12" s="1"/>
  <c r="J1137" i="12"/>
  <c r="J1132" i="12"/>
  <c r="K1132" i="12" s="1"/>
  <c r="J1100" i="12"/>
  <c r="K1100" i="12" s="1"/>
  <c r="K837" i="12"/>
  <c r="O366" i="12"/>
  <c r="K1719" i="12"/>
  <c r="O660" i="12"/>
  <c r="J1614" i="12"/>
  <c r="J1562" i="12"/>
  <c r="K1562" i="12" s="1"/>
  <c r="J1494" i="12"/>
  <c r="O645" i="12"/>
  <c r="K1674" i="12"/>
  <c r="J1485" i="12"/>
  <c r="J1359" i="12"/>
  <c r="J1503" i="12"/>
  <c r="J1338" i="12"/>
  <c r="J1336" i="12"/>
  <c r="K1336" i="12" s="1"/>
  <c r="J1279" i="12"/>
  <c r="K1279" i="12" s="1"/>
  <c r="J1392" i="12"/>
  <c r="J1082" i="12"/>
  <c r="K1082" i="12" s="1"/>
  <c r="K867" i="12"/>
  <c r="O376" i="12"/>
  <c r="J358" i="12"/>
  <c r="K358" i="12" s="1"/>
  <c r="J1769" i="12"/>
  <c r="K1769" i="12" s="1"/>
  <c r="J1837" i="12"/>
  <c r="K1837" i="12" s="1"/>
  <c r="J1748" i="12"/>
  <c r="K1748" i="12" s="1"/>
  <c r="J1690" i="12"/>
  <c r="K1690" i="12" s="1"/>
  <c r="J1844" i="12"/>
  <c r="K1844" i="12" s="1"/>
  <c r="J1825" i="12"/>
  <c r="K1825" i="12" s="1"/>
  <c r="J1786" i="12"/>
  <c r="K1786" i="12" s="1"/>
  <c r="J1768" i="12"/>
  <c r="K1768" i="12" s="1"/>
  <c r="J1688" i="12"/>
  <c r="K1688" i="12" s="1"/>
  <c r="J1691" i="12"/>
  <c r="K1691" i="12" s="1"/>
  <c r="J1759" i="12"/>
  <c r="K1759" i="12" s="1"/>
  <c r="J1733" i="12"/>
  <c r="K1733" i="12" s="1"/>
  <c r="J1717" i="12"/>
  <c r="K1717" i="12" s="1"/>
  <c r="J1700" i="12"/>
  <c r="K1700" i="12" s="1"/>
  <c r="J1763" i="12"/>
  <c r="K1763" i="12" s="1"/>
  <c r="J1787" i="12"/>
  <c r="K1787" i="12" s="1"/>
  <c r="J1744" i="12"/>
  <c r="K1744" i="12" s="1"/>
  <c r="J1626" i="12"/>
  <c r="J1592" i="12"/>
  <c r="K1592" i="12" s="1"/>
  <c r="J1766" i="12"/>
  <c r="K1766" i="12" s="1"/>
  <c r="J1698" i="12"/>
  <c r="J1677" i="12"/>
  <c r="J1664" i="12"/>
  <c r="K1664" i="12" s="1"/>
  <c r="J1648" i="12"/>
  <c r="K1648" i="12" s="1"/>
  <c r="J1534" i="12"/>
  <c r="K1534" i="12" s="1"/>
  <c r="J1586" i="12"/>
  <c r="K1586" i="12" s="1"/>
  <c r="J1686" i="12"/>
  <c r="J1506" i="12"/>
  <c r="J1612" i="12"/>
  <c r="K1612" i="12" s="1"/>
  <c r="J1760" i="12"/>
  <c r="K1760" i="12" s="1"/>
  <c r="J1754" i="12"/>
  <c r="K1754" i="12" s="1"/>
  <c r="J1598" i="12"/>
  <c r="K1598" i="12" s="1"/>
  <c r="J1633" i="12"/>
  <c r="K1633" i="12" s="1"/>
  <c r="J1530" i="12"/>
  <c r="J1568" i="12"/>
  <c r="K1568" i="12" s="1"/>
  <c r="J1726" i="12"/>
  <c r="K1726" i="12" s="1"/>
  <c r="J1651" i="12"/>
  <c r="K1651" i="12" s="1"/>
  <c r="J1449" i="12"/>
  <c r="J1544" i="12"/>
  <c r="K1544" i="12" s="1"/>
  <c r="J1517" i="12"/>
  <c r="K1517" i="12" s="1"/>
  <c r="J1493" i="12"/>
  <c r="K1493" i="12" s="1"/>
  <c r="J1498" i="12"/>
  <c r="K1498" i="12" s="1"/>
  <c r="J1466" i="12"/>
  <c r="K1466" i="12" s="1"/>
  <c r="J1315" i="12"/>
  <c r="K1315" i="12" s="1"/>
  <c r="J1397" i="12"/>
  <c r="K1397" i="12" s="1"/>
  <c r="J1381" i="12"/>
  <c r="K1381" i="12" s="1"/>
  <c r="J1365" i="12"/>
  <c r="J1349" i="12"/>
  <c r="K1349" i="12" s="1"/>
  <c r="J1649" i="12"/>
  <c r="K1649" i="12" s="1"/>
  <c r="J1511" i="12"/>
  <c r="K1511" i="12" s="1"/>
  <c r="J1324" i="12"/>
  <c r="K1324" i="12" s="1"/>
  <c r="J1543" i="12"/>
  <c r="K1543" i="12" s="1"/>
  <c r="J1441" i="12"/>
  <c r="K1441" i="12" s="1"/>
  <c r="J1529" i="12"/>
  <c r="K1529" i="12" s="1"/>
  <c r="J1465" i="12"/>
  <c r="K1465" i="12" s="1"/>
  <c r="J1538" i="12"/>
  <c r="K1538" i="12" s="1"/>
  <c r="J1444" i="12"/>
  <c r="K1444" i="12" s="1"/>
  <c r="J1362" i="12"/>
  <c r="J1430" i="12"/>
  <c r="K1430" i="12" s="1"/>
  <c r="J1325" i="12"/>
  <c r="K1325" i="12" s="1"/>
  <c r="J1178" i="12"/>
  <c r="K1178" i="12" s="1"/>
  <c r="J1086" i="12"/>
  <c r="J1426" i="12"/>
  <c r="K1426" i="12" s="1"/>
  <c r="J1372" i="12"/>
  <c r="K1372" i="12" s="1"/>
  <c r="J1292" i="12"/>
  <c r="K1292" i="12" s="1"/>
  <c r="J1231" i="12"/>
  <c r="K1231" i="12" s="1"/>
  <c r="J1440" i="12"/>
  <c r="J1417" i="12"/>
  <c r="K1417" i="12" s="1"/>
  <c r="J1350" i="12"/>
  <c r="J1424" i="12"/>
  <c r="K1424" i="12" s="1"/>
  <c r="J1274" i="12"/>
  <c r="K1274" i="12" s="1"/>
  <c r="J1272" i="12"/>
  <c r="J1273" i="12"/>
  <c r="K1273" i="12" s="1"/>
  <c r="J1210" i="12"/>
  <c r="K1210" i="12" s="1"/>
  <c r="J1208" i="12"/>
  <c r="K1208" i="12" s="1"/>
  <c r="J1295" i="12"/>
  <c r="K1295" i="12" s="1"/>
  <c r="J1235" i="12"/>
  <c r="K1235" i="12" s="1"/>
  <c r="J1414" i="12"/>
  <c r="K1414" i="12" s="1"/>
  <c r="J1182" i="12"/>
  <c r="J1156" i="12"/>
  <c r="K1156" i="12" s="1"/>
  <c r="J997" i="12"/>
  <c r="K997" i="12" s="1"/>
  <c r="J1145" i="12"/>
  <c r="K1145" i="12" s="1"/>
  <c r="J1142" i="12"/>
  <c r="K1142" i="12" s="1"/>
  <c r="J1573" i="12"/>
  <c r="K1573" i="12" s="1"/>
  <c r="J1037" i="12"/>
  <c r="K1037" i="12" s="1"/>
  <c r="J993" i="12"/>
  <c r="J1138" i="12"/>
  <c r="K1138" i="12" s="1"/>
  <c r="J1131" i="12"/>
  <c r="J1119" i="12"/>
  <c r="J1118" i="12"/>
  <c r="K1118" i="12" s="1"/>
  <c r="J1051" i="12"/>
  <c r="K1051" i="12" s="1"/>
  <c r="J692" i="12"/>
  <c r="K692" i="12" s="1"/>
  <c r="J924" i="12"/>
  <c r="J1104" i="12"/>
  <c r="K780" i="12"/>
  <c r="O347" i="12"/>
  <c r="J982" i="12"/>
  <c r="K982" i="12" s="1"/>
  <c r="J695" i="12"/>
  <c r="K695" i="12" s="1"/>
  <c r="J601" i="12"/>
  <c r="K601" i="12" s="1"/>
  <c r="J683" i="12"/>
  <c r="K683" i="12" s="1"/>
  <c r="J671" i="12"/>
  <c r="K671" i="12" s="1"/>
  <c r="J944" i="12"/>
  <c r="K944" i="12" s="1"/>
  <c r="J633" i="12"/>
  <c r="J560" i="12"/>
  <c r="K560" i="12" s="1"/>
  <c r="J625" i="12"/>
  <c r="K625" i="12" s="1"/>
  <c r="J586" i="12"/>
  <c r="K586" i="12" s="1"/>
  <c r="J636" i="12"/>
  <c r="J600" i="12"/>
  <c r="K348" i="12"/>
  <c r="O203" i="12"/>
  <c r="J396" i="12"/>
  <c r="J420" i="12"/>
  <c r="J392" i="12"/>
  <c r="K392" i="12" s="1"/>
  <c r="J286" i="12"/>
  <c r="K286" i="12" s="1"/>
  <c r="J182" i="12"/>
  <c r="K182" i="12" s="1"/>
  <c r="J206" i="12"/>
  <c r="K206" i="12" s="1"/>
  <c r="J271" i="12"/>
  <c r="K271" i="12" s="1"/>
  <c r="J243" i="12"/>
  <c r="J181" i="12"/>
  <c r="K181" i="12" s="1"/>
  <c r="J211" i="12"/>
  <c r="K211" i="12" s="1"/>
  <c r="J214" i="12"/>
  <c r="K214" i="12" s="1"/>
  <c r="J215" i="12"/>
  <c r="K215" i="12" s="1"/>
  <c r="J237" i="12"/>
  <c r="J252" i="12"/>
  <c r="J257" i="12"/>
  <c r="K257" i="12" s="1"/>
  <c r="J186" i="12"/>
  <c r="J226" i="12"/>
  <c r="K226" i="12" s="1"/>
  <c r="J196" i="12"/>
  <c r="K196" i="12" s="1"/>
  <c r="J228" i="12"/>
  <c r="J283" i="12"/>
  <c r="K283" i="12" s="1"/>
  <c r="J235" i="12"/>
  <c r="K235" i="12" s="1"/>
  <c r="J207" i="12"/>
  <c r="J255" i="12"/>
  <c r="J272" i="12"/>
  <c r="K272" i="12" s="1"/>
  <c r="J184" i="12"/>
  <c r="K184" i="12" s="1"/>
  <c r="J185" i="12"/>
  <c r="K185" i="12" s="1"/>
  <c r="J230" i="12"/>
  <c r="K230" i="12" s="1"/>
  <c r="J246" i="12"/>
  <c r="J187" i="12"/>
  <c r="K187" i="12" s="1"/>
  <c r="J240" i="12"/>
  <c r="J281" i="12"/>
  <c r="K281" i="12" s="1"/>
  <c r="J177" i="12"/>
  <c r="J222" i="12"/>
  <c r="J194" i="12"/>
  <c r="K194" i="12" s="1"/>
  <c r="J267" i="12"/>
  <c r="J232" i="12"/>
  <c r="K232" i="12" s="1"/>
  <c r="J250" i="12"/>
  <c r="K250" i="12" s="1"/>
  <c r="J174" i="12"/>
  <c r="J256" i="12"/>
  <c r="K256" i="12" s="1"/>
  <c r="J231" i="12"/>
  <c r="J200" i="12"/>
  <c r="K200" i="12" s="1"/>
  <c r="J205" i="12"/>
  <c r="K205" i="12" s="1"/>
  <c r="J223" i="12"/>
  <c r="K223" i="12" s="1"/>
  <c r="J202" i="12"/>
  <c r="K202" i="12" s="1"/>
  <c r="J172" i="12"/>
  <c r="K172" i="12" s="1"/>
  <c r="J204" i="12"/>
  <c r="J236" i="12"/>
  <c r="K236" i="12" s="1"/>
  <c r="J266" i="12"/>
  <c r="K266" i="12" s="1"/>
  <c r="J203" i="12"/>
  <c r="K203" i="12" s="1"/>
  <c r="J175" i="12"/>
  <c r="K175" i="12" s="1"/>
  <c r="J183" i="12"/>
  <c r="J227" i="12"/>
  <c r="K227" i="12" s="1"/>
  <c r="J198" i="12"/>
  <c r="J268" i="12"/>
  <c r="K268" i="12" s="1"/>
  <c r="J208" i="12"/>
  <c r="K208" i="12" s="1"/>
  <c r="J263" i="12"/>
  <c r="K263" i="12" s="1"/>
  <c r="J190" i="12"/>
  <c r="K190" i="12" s="1"/>
  <c r="J269" i="12"/>
  <c r="K269" i="12" s="1"/>
  <c r="J270" i="12"/>
  <c r="J275" i="12"/>
  <c r="K275" i="12" s="1"/>
  <c r="J234" i="12"/>
  <c r="J265" i="12"/>
  <c r="K265" i="12" s="1"/>
  <c r="J260" i="12"/>
  <c r="K260" i="12" s="1"/>
  <c r="J225" i="12"/>
  <c r="J284" i="12"/>
  <c r="K284" i="12" s="1"/>
  <c r="J201" i="12"/>
  <c r="J245" i="12"/>
  <c r="K245" i="12" s="1"/>
  <c r="J199" i="12"/>
  <c r="K199" i="12" s="1"/>
  <c r="J264" i="12"/>
  <c r="J191" i="12"/>
  <c r="K191" i="12" s="1"/>
  <c r="J273" i="12"/>
  <c r="J262" i="12"/>
  <c r="K262" i="12" s="1"/>
  <c r="J178" i="12"/>
  <c r="K178" i="12" s="1"/>
  <c r="J254" i="12"/>
  <c r="K254" i="12" s="1"/>
  <c r="J285" i="12"/>
  <c r="J180" i="12"/>
  <c r="J212" i="12"/>
  <c r="K212" i="12" s="1"/>
  <c r="J244" i="12"/>
  <c r="K244" i="12" s="1"/>
  <c r="J278" i="12"/>
  <c r="K278" i="12" s="1"/>
  <c r="J242" i="12"/>
  <c r="K242" i="12" s="1"/>
  <c r="J171" i="12"/>
  <c r="J224" i="12"/>
  <c r="K224" i="12" s="1"/>
  <c r="J195" i="12"/>
  <c r="J249" i="12"/>
  <c r="J176" i="12"/>
  <c r="K176" i="12" s="1"/>
  <c r="J241" i="12"/>
  <c r="K241" i="12" s="1"/>
  <c r="J210" i="12"/>
  <c r="J276" i="12"/>
  <c r="J251" i="12"/>
  <c r="K251" i="12" s="1"/>
  <c r="J279" i="12"/>
  <c r="J253" i="12"/>
  <c r="K253" i="12" s="1"/>
  <c r="J261" i="12"/>
  <c r="J589" i="12"/>
  <c r="K589" i="12" s="1"/>
  <c r="J390" i="12"/>
  <c r="O130" i="12"/>
  <c r="K130" i="12"/>
  <c r="J258" i="12"/>
  <c r="K153" i="12"/>
  <c r="O138" i="12"/>
  <c r="J282" i="12"/>
  <c r="J233" i="12"/>
  <c r="K233" i="12" s="1"/>
  <c r="K1215" i="12"/>
  <c r="O492" i="12"/>
  <c r="J1275" i="12"/>
  <c r="J1169" i="12"/>
  <c r="K1169" i="12" s="1"/>
  <c r="J1166" i="12"/>
  <c r="K1166" i="12" s="1"/>
  <c r="J1167" i="12"/>
  <c r="K831" i="12"/>
  <c r="O364" i="12"/>
  <c r="J1646" i="12"/>
  <c r="K1646" i="12" s="1"/>
  <c r="J1343" i="12"/>
  <c r="K1343" i="12" s="1"/>
  <c r="J1460" i="12"/>
  <c r="K1460" i="12" s="1"/>
  <c r="J1250" i="12"/>
  <c r="K1250" i="12" s="1"/>
  <c r="J1248" i="12"/>
  <c r="J1247" i="12"/>
  <c r="K1247" i="12" s="1"/>
  <c r="J1059" i="12"/>
  <c r="J1092" i="12"/>
  <c r="J953" i="12"/>
  <c r="K953" i="12" s="1"/>
  <c r="K810" i="12"/>
  <c r="O357" i="12"/>
  <c r="K744" i="12"/>
  <c r="O335" i="12"/>
  <c r="J479" i="12"/>
  <c r="K479" i="12" s="1"/>
  <c r="J405" i="12"/>
  <c r="O194" i="12"/>
  <c r="K321" i="12"/>
  <c r="J1814" i="12"/>
  <c r="K1814" i="12" s="1"/>
  <c r="J1704" i="12"/>
  <c r="J1835" i="12"/>
  <c r="K1835" i="12" s="1"/>
  <c r="J1791" i="12"/>
  <c r="J1714" i="12"/>
  <c r="K1714" i="12" s="1"/>
  <c r="J1804" i="12"/>
  <c r="K1804" i="12" s="1"/>
  <c r="J1803" i="12"/>
  <c r="J1660" i="12"/>
  <c r="K1660" i="12" s="1"/>
  <c r="J1736" i="12"/>
  <c r="K1736" i="12" s="1"/>
  <c r="J1751" i="12"/>
  <c r="K1751" i="12" s="1"/>
  <c r="J1755" i="12"/>
  <c r="J1731" i="12"/>
  <c r="J1715" i="12"/>
  <c r="K1715" i="12" s="1"/>
  <c r="J1780" i="12"/>
  <c r="K1780" i="12" s="1"/>
  <c r="J1622" i="12"/>
  <c r="K1622" i="12" s="1"/>
  <c r="J1758" i="12"/>
  <c r="J1696" i="12"/>
  <c r="K1696" i="12" s="1"/>
  <c r="J1676" i="12"/>
  <c r="K1676" i="12" s="1"/>
  <c r="J1662" i="12"/>
  <c r="J1522" i="12"/>
  <c r="K1522" i="12" s="1"/>
  <c r="J1601" i="12"/>
  <c r="K1601" i="12" s="1"/>
  <c r="J1548" i="12"/>
  <c r="J1532" i="12"/>
  <c r="K1532" i="12" s="1"/>
  <c r="J1578" i="12"/>
  <c r="J1673" i="12"/>
  <c r="K1673" i="12" s="1"/>
  <c r="J1502" i="12"/>
  <c r="K1502" i="12" s="1"/>
  <c r="J1571" i="12"/>
  <c r="K1571" i="12" s="1"/>
  <c r="J1720" i="12"/>
  <c r="K1720" i="12" s="1"/>
  <c r="J1604" i="12"/>
  <c r="K1604" i="12" s="1"/>
  <c r="J1753" i="12"/>
  <c r="K1753" i="12" s="1"/>
  <c r="J1687" i="12"/>
  <c r="K1687" i="12" s="1"/>
  <c r="J1590" i="12"/>
  <c r="J1565" i="12"/>
  <c r="K1565" i="12" s="1"/>
  <c r="J1692" i="12"/>
  <c r="J1434" i="12"/>
  <c r="J1469" i="12"/>
  <c r="K1469" i="12" s="1"/>
  <c r="J1311" i="12"/>
  <c r="J1395" i="12"/>
  <c r="J1379" i="12"/>
  <c r="K1379" i="12" s="1"/>
  <c r="J1363" i="12"/>
  <c r="K1363" i="12" s="1"/>
  <c r="J1347" i="12"/>
  <c r="J1575" i="12"/>
  <c r="J1487" i="12"/>
  <c r="K1487" i="12" s="1"/>
  <c r="J1438" i="12"/>
  <c r="K1438" i="12" s="1"/>
  <c r="J1531" i="12"/>
  <c r="K1531" i="12" s="1"/>
  <c r="J1500" i="12"/>
  <c r="J1468" i="12"/>
  <c r="K1468" i="12" s="1"/>
  <c r="J1505" i="12"/>
  <c r="K1505" i="12" s="1"/>
  <c r="J1607" i="12"/>
  <c r="K1607" i="12" s="1"/>
  <c r="J1536" i="12"/>
  <c r="J1462" i="12"/>
  <c r="K1462" i="12" s="1"/>
  <c r="J1354" i="12"/>
  <c r="K1354" i="12" s="1"/>
  <c r="J1352" i="12"/>
  <c r="K1352" i="12" s="1"/>
  <c r="J1475" i="12"/>
  <c r="K1475" i="12" s="1"/>
  <c r="J1429" i="12"/>
  <c r="K1429" i="12" s="1"/>
  <c r="J1174" i="12"/>
  <c r="K1174" i="12" s="1"/>
  <c r="J1262" i="12"/>
  <c r="K1262" i="12" s="1"/>
  <c r="J1259" i="12"/>
  <c r="K1259" i="12" s="1"/>
  <c r="J1257" i="12"/>
  <c r="J1261" i="12"/>
  <c r="K1261" i="12" s="1"/>
  <c r="J1230" i="12"/>
  <c r="J1228" i="12"/>
  <c r="K1228" i="12" s="1"/>
  <c r="J1227" i="12"/>
  <c r="J1198" i="12"/>
  <c r="K1198" i="12" s="1"/>
  <c r="J1193" i="12"/>
  <c r="K1193" i="12" s="1"/>
  <c r="J1191" i="12"/>
  <c r="J1425" i="12"/>
  <c r="J1356" i="12"/>
  <c r="J1288" i="12"/>
  <c r="K1288" i="12" s="1"/>
  <c r="J1223" i="12"/>
  <c r="K1223" i="12" s="1"/>
  <c r="J1432" i="12"/>
  <c r="K1432" i="12" s="1"/>
  <c r="J1407" i="12"/>
  <c r="J1412" i="12"/>
  <c r="K1412" i="12" s="1"/>
  <c r="J1266" i="12"/>
  <c r="J1264" i="12"/>
  <c r="K1264" i="12" s="1"/>
  <c r="J1202" i="12"/>
  <c r="K1202" i="12" s="1"/>
  <c r="J1201" i="12"/>
  <c r="K1201" i="12" s="1"/>
  <c r="J1200" i="12"/>
  <c r="J1267" i="12"/>
  <c r="K1267" i="12" s="1"/>
  <c r="J1146" i="12"/>
  <c r="J1136" i="12"/>
  <c r="K1136" i="12" s="1"/>
  <c r="J1112" i="12"/>
  <c r="K1112" i="12" s="1"/>
  <c r="J1291" i="12"/>
  <c r="K1291" i="12" s="1"/>
  <c r="J1229" i="12"/>
  <c r="K1229" i="12" s="1"/>
  <c r="J1328" i="12"/>
  <c r="K1328" i="12" s="1"/>
  <c r="J1135" i="12"/>
  <c r="K1135" i="12" s="1"/>
  <c r="J1127" i="12"/>
  <c r="K1127" i="12" s="1"/>
  <c r="J1101" i="12"/>
  <c r="J1081" i="12"/>
  <c r="K1081" i="12" s="1"/>
  <c r="J1109" i="12"/>
  <c r="K1109" i="12" s="1"/>
  <c r="K777" i="12"/>
  <c r="O346" i="12"/>
  <c r="J957" i="12"/>
  <c r="J693" i="12"/>
  <c r="K879" i="12"/>
  <c r="O380" i="12"/>
  <c r="K774" i="12"/>
  <c r="O345" i="12"/>
  <c r="J648" i="12"/>
  <c r="J950" i="12"/>
  <c r="K950" i="12" s="1"/>
  <c r="J667" i="12"/>
  <c r="K667" i="12" s="1"/>
  <c r="K885" i="12"/>
  <c r="O382" i="12"/>
  <c r="J676" i="12"/>
  <c r="K676" i="12" s="1"/>
  <c r="J588" i="12"/>
  <c r="J543" i="12"/>
  <c r="K324" i="12"/>
  <c r="O195" i="12"/>
  <c r="J595" i="12"/>
  <c r="K595" i="12" s="1"/>
  <c r="J408" i="12"/>
  <c r="J388" i="12"/>
  <c r="K388" i="12" s="1"/>
  <c r="J1788" i="12"/>
  <c r="J387" i="12"/>
  <c r="J386" i="12"/>
  <c r="K386" i="12" s="1"/>
  <c r="J376" i="12"/>
  <c r="K376" i="12" s="1"/>
  <c r="J366" i="12"/>
  <c r="J377" i="12"/>
  <c r="K377" i="12" s="1"/>
  <c r="J357" i="12"/>
  <c r="J352" i="12"/>
  <c r="K352" i="12" s="1"/>
  <c r="J380" i="12"/>
  <c r="K380" i="12" s="1"/>
  <c r="J371" i="12"/>
  <c r="K371" i="12" s="1"/>
  <c r="J349" i="12"/>
  <c r="K349" i="12" s="1"/>
  <c r="J343" i="12"/>
  <c r="K343" i="12" s="1"/>
  <c r="J375" i="12"/>
  <c r="J365" i="12"/>
  <c r="K365" i="12" s="1"/>
  <c r="J384" i="12"/>
  <c r="J356" i="12"/>
  <c r="K356" i="12" s="1"/>
  <c r="J382" i="12"/>
  <c r="K382" i="12" s="1"/>
  <c r="J362" i="12"/>
  <c r="K362" i="12" s="1"/>
  <c r="J361" i="12"/>
  <c r="K361" i="12" s="1"/>
  <c r="J351" i="12"/>
  <c r="J383" i="12"/>
  <c r="K383" i="12" s="1"/>
  <c r="J385" i="12"/>
  <c r="K385" i="12" s="1"/>
  <c r="J350" i="12"/>
  <c r="K350" i="12" s="1"/>
  <c r="J248" i="12"/>
  <c r="K248" i="12" s="1"/>
  <c r="J179" i="12"/>
  <c r="K179" i="12" s="1"/>
  <c r="J219" i="12"/>
  <c r="O141" i="12"/>
  <c r="K162" i="12"/>
  <c r="K150" i="12"/>
  <c r="O137" i="12"/>
  <c r="J1439" i="12"/>
  <c r="K1439" i="12" s="1"/>
  <c r="J1346" i="12"/>
  <c r="K1346" i="12" s="1"/>
  <c r="J1162" i="12"/>
  <c r="K1162" i="12" s="1"/>
  <c r="J1134" i="12"/>
  <c r="J1102" i="12"/>
  <c r="K1102" i="12" s="1"/>
  <c r="J1317" i="12"/>
  <c r="J1342" i="12"/>
  <c r="K1342" i="12" s="1"/>
  <c r="J1258" i="12"/>
  <c r="K1258" i="12" s="1"/>
  <c r="J1194" i="12"/>
  <c r="J1047" i="12"/>
  <c r="J1013" i="12"/>
  <c r="K1013" i="12" s="1"/>
  <c r="J1173" i="12"/>
  <c r="J1141" i="12"/>
  <c r="K1141" i="12" s="1"/>
  <c r="J1454" i="12"/>
  <c r="K1454" i="12" s="1"/>
  <c r="J1122" i="12"/>
  <c r="J1256" i="12"/>
  <c r="K1256" i="12" s="1"/>
  <c r="J1192" i="12"/>
  <c r="K1192" i="12" s="1"/>
  <c r="J1033" i="12"/>
  <c r="K1033" i="12" s="1"/>
  <c r="J1150" i="12"/>
  <c r="K1150" i="12" s="1"/>
  <c r="J1080" i="12"/>
  <c r="K828" i="12"/>
  <c r="O363" i="12"/>
  <c r="J1111" i="12"/>
  <c r="K1111" i="12" s="1"/>
  <c r="J1089" i="12"/>
  <c r="J1083" i="12"/>
  <c r="K825" i="12"/>
  <c r="O362" i="12"/>
  <c r="K891" i="12"/>
  <c r="O384" i="12"/>
  <c r="J808" i="12"/>
  <c r="K808" i="12" s="1"/>
  <c r="J1076" i="12"/>
  <c r="K1076" i="12" s="1"/>
  <c r="J816" i="12"/>
  <c r="J796" i="12"/>
  <c r="K796" i="12" s="1"/>
  <c r="J775" i="12"/>
  <c r="K775" i="12" s="1"/>
  <c r="J713" i="12"/>
  <c r="K713" i="12" s="1"/>
  <c r="J520" i="12"/>
  <c r="K520" i="12" s="1"/>
  <c r="J766" i="12"/>
  <c r="K766" i="12" s="1"/>
  <c r="J584" i="12"/>
  <c r="K584" i="12" s="1"/>
  <c r="J677" i="12"/>
  <c r="K677" i="12" s="1"/>
  <c r="J776" i="12"/>
  <c r="K776" i="12" s="1"/>
  <c r="J675" i="12"/>
  <c r="J661" i="12"/>
  <c r="K661" i="12" s="1"/>
  <c r="J673" i="12"/>
  <c r="K673" i="12" s="1"/>
  <c r="J650" i="12"/>
  <c r="K650" i="12" s="1"/>
  <c r="J591" i="12"/>
  <c r="J618" i="12"/>
  <c r="J557" i="12"/>
  <c r="K557" i="12" s="1"/>
  <c r="J548" i="12"/>
  <c r="K548" i="12" s="1"/>
  <c r="J478" i="12"/>
  <c r="K478" i="12" s="1"/>
  <c r="J639" i="12"/>
  <c r="J534" i="12"/>
  <c r="J541" i="12"/>
  <c r="K541" i="12" s="1"/>
  <c r="J620" i="12"/>
  <c r="K620" i="12" s="1"/>
  <c r="J416" i="12"/>
  <c r="K416" i="12" s="1"/>
  <c r="J322" i="12"/>
  <c r="K322" i="12" s="1"/>
  <c r="J294" i="12"/>
  <c r="J592" i="12"/>
  <c r="K592" i="12" s="1"/>
  <c r="J429" i="12"/>
  <c r="J404" i="12"/>
  <c r="K404" i="12" s="1"/>
  <c r="J314" i="12"/>
  <c r="K314" i="12" s="1"/>
  <c r="J295" i="12"/>
  <c r="K295" i="12" s="1"/>
  <c r="J298" i="12"/>
  <c r="K298" i="12" s="1"/>
  <c r="J536" i="12"/>
  <c r="K536" i="12" s="1"/>
  <c r="J417" i="12"/>
  <c r="J323" i="12"/>
  <c r="K323" i="12" s="1"/>
  <c r="J173" i="12"/>
  <c r="K173" i="12" s="1"/>
  <c r="J287" i="12"/>
  <c r="K287" i="12" s="1"/>
  <c r="J369" i="12"/>
  <c r="J318" i="12"/>
  <c r="J524" i="12"/>
  <c r="K524" i="12" s="1"/>
  <c r="J597" i="12"/>
  <c r="J556" i="12"/>
  <c r="K556" i="12" s="1"/>
  <c r="J401" i="12"/>
  <c r="K401" i="12" s="1"/>
  <c r="J364" i="12"/>
  <c r="K364" i="12" s="1"/>
  <c r="J435" i="12"/>
  <c r="J360" i="12"/>
  <c r="J330" i="12"/>
  <c r="J288" i="12"/>
  <c r="J696" i="12"/>
  <c r="J1121" i="12"/>
  <c r="K1121" i="12" s="1"/>
  <c r="J1084" i="12"/>
  <c r="K1084" i="12" s="1"/>
  <c r="J941" i="12"/>
  <c r="K941" i="12" s="1"/>
  <c r="J1114" i="12"/>
  <c r="K1114" i="12" s="1"/>
  <c r="J945" i="12"/>
  <c r="J799" i="12"/>
  <c r="K799" i="12" s="1"/>
  <c r="K918" i="12"/>
  <c r="O393" i="12"/>
  <c r="J773" i="12"/>
  <c r="K773" i="12" s="1"/>
  <c r="J710" i="12"/>
  <c r="K710" i="12" s="1"/>
  <c r="J634" i="12"/>
  <c r="K634" i="12" s="1"/>
  <c r="J761" i="12"/>
  <c r="K761" i="12" s="1"/>
  <c r="J817" i="12"/>
  <c r="K817" i="12" s="1"/>
  <c r="J742" i="12"/>
  <c r="K742" i="12" s="1"/>
  <c r="J737" i="12"/>
  <c r="K737" i="12" s="1"/>
  <c r="J670" i="12"/>
  <c r="K670" i="12" s="1"/>
  <c r="J642" i="12"/>
  <c r="J628" i="12"/>
  <c r="K628" i="12" s="1"/>
  <c r="J709" i="12"/>
  <c r="K709" i="12" s="1"/>
  <c r="J614" i="12"/>
  <c r="K614" i="12" s="1"/>
  <c r="J654" i="12"/>
  <c r="J605" i="12"/>
  <c r="K605" i="12" s="1"/>
  <c r="J412" i="12"/>
  <c r="K412" i="12" s="1"/>
  <c r="J347" i="12"/>
  <c r="K347" i="12" s="1"/>
  <c r="J319" i="12"/>
  <c r="K319" i="12" s="1"/>
  <c r="O133" i="12"/>
  <c r="K138" i="12"/>
  <c r="J402" i="12"/>
  <c r="J221" i="12"/>
  <c r="K221" i="12" s="1"/>
  <c r="J736" i="12"/>
  <c r="K736" i="12" s="1"/>
  <c r="J531" i="12"/>
  <c r="J414" i="12"/>
  <c r="J291" i="12"/>
  <c r="J672" i="12"/>
  <c r="J443" i="12"/>
  <c r="K443" i="12" s="1"/>
  <c r="J409" i="12"/>
  <c r="K409" i="12" s="1"/>
  <c r="J315" i="12"/>
  <c r="J525" i="12"/>
  <c r="J165" i="12"/>
  <c r="J426" i="12"/>
  <c r="J424" i="12"/>
  <c r="K424" i="12" s="1"/>
  <c r="J1165" i="12"/>
  <c r="K1165" i="12" s="1"/>
  <c r="J1179" i="12"/>
  <c r="J1344" i="12"/>
  <c r="J1177" i="12"/>
  <c r="K1177" i="12" s="1"/>
  <c r="J1176" i="12"/>
  <c r="J1025" i="12"/>
  <c r="K1025" i="12" s="1"/>
  <c r="J1170" i="12"/>
  <c r="J1103" i="12"/>
  <c r="K1103" i="12" s="1"/>
  <c r="J1075" i="12"/>
  <c r="K1075" i="12" s="1"/>
  <c r="J1175" i="12"/>
  <c r="K1175" i="12" s="1"/>
  <c r="J1115" i="12"/>
  <c r="K1115" i="12" s="1"/>
  <c r="J1079" i="12"/>
  <c r="K1079" i="12" s="1"/>
  <c r="J1057" i="12"/>
  <c r="K1057" i="12" s="1"/>
  <c r="J1072" i="12"/>
  <c r="K1072" i="12" s="1"/>
  <c r="J1071" i="12"/>
  <c r="J1064" i="12"/>
  <c r="K1064" i="12" s="1"/>
  <c r="J804" i="12"/>
  <c r="J771" i="12"/>
  <c r="J646" i="12"/>
  <c r="K646" i="12" s="1"/>
  <c r="J643" i="12"/>
  <c r="K643" i="12" s="1"/>
  <c r="J755" i="12"/>
  <c r="K755" i="12" s="1"/>
  <c r="J622" i="12"/>
  <c r="K622" i="12" s="1"/>
  <c r="J758" i="12"/>
  <c r="K758" i="12" s="1"/>
  <c r="J760" i="12"/>
  <c r="K760" i="12" s="1"/>
  <c r="J576" i="12"/>
  <c r="J638" i="12"/>
  <c r="K638" i="12" s="1"/>
  <c r="J809" i="12"/>
  <c r="K809" i="12" s="1"/>
  <c r="J734" i="12"/>
  <c r="K734" i="12" s="1"/>
  <c r="J732" i="12"/>
  <c r="J665" i="12"/>
  <c r="K665" i="12" s="1"/>
  <c r="J627" i="12"/>
  <c r="J662" i="12"/>
  <c r="K662" i="12" s="1"/>
  <c r="J433" i="12"/>
  <c r="K433" i="12" s="1"/>
  <c r="J410" i="12"/>
  <c r="K410" i="12" s="1"/>
  <c r="J342" i="12"/>
  <c r="J432" i="12"/>
  <c r="J574" i="12"/>
  <c r="K574" i="12" s="1"/>
  <c r="J425" i="12"/>
  <c r="K425" i="12" s="1"/>
  <c r="J302" i="12"/>
  <c r="K302" i="12" s="1"/>
  <c r="J411" i="12"/>
  <c r="J310" i="12"/>
  <c r="K310" i="12" s="1"/>
  <c r="J518" i="12"/>
  <c r="K518" i="12" s="1"/>
  <c r="J344" i="12"/>
  <c r="K344" i="12" s="1"/>
  <c r="J482" i="12"/>
  <c r="K482" i="12" s="1"/>
  <c r="J395" i="12"/>
  <c r="K395" i="12" s="1"/>
  <c r="J317" i="12"/>
  <c r="K317" i="12" s="1"/>
  <c r="J533" i="12"/>
  <c r="K533" i="12" s="1"/>
  <c r="J379" i="12"/>
  <c r="K379" i="12" s="1"/>
  <c r="J378" i="12"/>
  <c r="J354" i="12"/>
  <c r="J303" i="12"/>
  <c r="O134" i="12"/>
  <c r="K141" i="12"/>
  <c r="J1130" i="12"/>
  <c r="K1130" i="12" s="1"/>
  <c r="J1053" i="12"/>
  <c r="J1021" i="12"/>
  <c r="K1021" i="12" s="1"/>
  <c r="J1073" i="12"/>
  <c r="K1073" i="12" s="1"/>
  <c r="O391" i="12"/>
  <c r="K912" i="12"/>
  <c r="K894" i="12"/>
  <c r="O385" i="12"/>
  <c r="J1098" i="12"/>
  <c r="J1050" i="12"/>
  <c r="J1164" i="12"/>
  <c r="J1113" i="12"/>
  <c r="J1054" i="12"/>
  <c r="K1054" i="12" s="1"/>
  <c r="J1172" i="12"/>
  <c r="K1172" i="12" s="1"/>
  <c r="J1070" i="12"/>
  <c r="K1070" i="12" s="1"/>
  <c r="J1107" i="12"/>
  <c r="K834" i="12"/>
  <c r="O365" i="12"/>
  <c r="J684" i="12"/>
  <c r="J786" i="12"/>
  <c r="J1085" i="12"/>
  <c r="K1085" i="12" s="1"/>
  <c r="J807" i="12"/>
  <c r="J767" i="12"/>
  <c r="K767" i="12" s="1"/>
  <c r="J779" i="12"/>
  <c r="K779" i="12" s="1"/>
  <c r="J751" i="12"/>
  <c r="K751" i="12" s="1"/>
  <c r="J528" i="12"/>
  <c r="J1065" i="12"/>
  <c r="J781" i="12"/>
  <c r="K781" i="12" s="1"/>
  <c r="J772" i="12"/>
  <c r="K772" i="12" s="1"/>
  <c r="J640" i="12"/>
  <c r="K640" i="12" s="1"/>
  <c r="J632" i="12"/>
  <c r="K632" i="12" s="1"/>
  <c r="J1093" i="12"/>
  <c r="K1093" i="12" s="1"/>
  <c r="J806" i="12"/>
  <c r="K806" i="12" s="1"/>
  <c r="J678" i="12"/>
  <c r="J728" i="12"/>
  <c r="K728" i="12" s="1"/>
  <c r="J729" i="12"/>
  <c r="J660" i="12"/>
  <c r="J399" i="12"/>
  <c r="J391" i="12"/>
  <c r="K391" i="12" s="1"/>
  <c r="J487" i="12"/>
  <c r="K487" i="12" s="1"/>
  <c r="J445" i="12"/>
  <c r="K445" i="12" s="1"/>
  <c r="J442" i="12"/>
  <c r="K442" i="12" s="1"/>
  <c r="J603" i="12"/>
  <c r="J430" i="12"/>
  <c r="K430" i="12" s="1"/>
  <c r="J339" i="12"/>
  <c r="J311" i="12"/>
  <c r="K311" i="12" s="1"/>
  <c r="J441" i="12"/>
  <c r="J334" i="12"/>
  <c r="K334" i="12" s="1"/>
  <c r="J299" i="12"/>
  <c r="K299" i="12" s="1"/>
  <c r="J403" i="12"/>
  <c r="K403" i="12" s="1"/>
  <c r="J309" i="12"/>
  <c r="J651" i="12"/>
  <c r="J336" i="12"/>
  <c r="J197" i="12"/>
  <c r="K197" i="12" s="1"/>
  <c r="J715" i="12"/>
  <c r="K715" i="12" s="1"/>
  <c r="J526" i="12"/>
  <c r="K526" i="12" s="1"/>
  <c r="J440" i="12"/>
  <c r="K440" i="12" s="1"/>
  <c r="J397" i="12"/>
  <c r="K397" i="12" s="1"/>
  <c r="J647" i="12"/>
  <c r="K647" i="12" s="1"/>
  <c r="J338" i="12"/>
  <c r="K338" i="12" s="1"/>
  <c r="J304" i="12"/>
  <c r="K304" i="12" s="1"/>
  <c r="J1049" i="12"/>
  <c r="K1049" i="12" s="1"/>
  <c r="J1017" i="12"/>
  <c r="J1108" i="12"/>
  <c r="K1108" i="12" s="1"/>
  <c r="J1067" i="12"/>
  <c r="K1067" i="12" s="1"/>
  <c r="J1099" i="12"/>
  <c r="K1099" i="12" s="1"/>
  <c r="K864" i="12"/>
  <c r="O375" i="12"/>
  <c r="J784" i="12"/>
  <c r="K784" i="12" s="1"/>
  <c r="K915" i="12"/>
  <c r="O392" i="12"/>
  <c r="J818" i="12"/>
  <c r="K818" i="12" s="1"/>
  <c r="J800" i="12"/>
  <c r="K800" i="12" s="1"/>
  <c r="J785" i="12"/>
  <c r="K785" i="12" s="1"/>
  <c r="J1078" i="12"/>
  <c r="K1078" i="12" s="1"/>
  <c r="J815" i="12"/>
  <c r="K815" i="12" s="1"/>
  <c r="J765" i="12"/>
  <c r="J1061" i="12"/>
  <c r="K1061" i="12" s="1"/>
  <c r="J708" i="12"/>
  <c r="J756" i="12"/>
  <c r="J630" i="12"/>
  <c r="J1074" i="12"/>
  <c r="J731" i="12"/>
  <c r="K731" i="12" s="1"/>
  <c r="J637" i="12"/>
  <c r="K637" i="12" s="1"/>
  <c r="J659" i="12"/>
  <c r="K659" i="12" s="1"/>
  <c r="J724" i="12"/>
  <c r="K724" i="12" s="1"/>
  <c r="J657" i="12"/>
  <c r="J939" i="12"/>
  <c r="J594" i="12"/>
  <c r="J367" i="12"/>
  <c r="K367" i="12" s="1"/>
  <c r="J599" i="12"/>
  <c r="K599" i="12" s="1"/>
  <c r="J427" i="12"/>
  <c r="K427" i="12" s="1"/>
  <c r="J418" i="12"/>
  <c r="K418" i="12" s="1"/>
  <c r="J300" i="12"/>
  <c r="J419" i="12"/>
  <c r="K419" i="12" s="1"/>
  <c r="J229" i="12"/>
  <c r="K229" i="12" s="1"/>
  <c r="J331" i="12"/>
  <c r="K331" i="12" s="1"/>
  <c r="J333" i="12"/>
  <c r="J438" i="12"/>
  <c r="J327" i="12"/>
  <c r="J663" i="12"/>
  <c r="J436" i="12"/>
  <c r="K436" i="12" s="1"/>
  <c r="J277" i="12"/>
  <c r="K277" i="12" s="1"/>
  <c r="J428" i="12"/>
  <c r="K428" i="12" s="1"/>
  <c r="K147" i="12"/>
  <c r="O136" i="12"/>
  <c r="J296" i="12"/>
  <c r="K296" i="12" s="1"/>
  <c r="J320" i="12"/>
  <c r="K320" i="12" s="1"/>
  <c r="J1181" i="12"/>
  <c r="K1181" i="12" s="1"/>
  <c r="J1035" i="12"/>
  <c r="J1019" i="12"/>
  <c r="K1019" i="12" s="1"/>
  <c r="J1153" i="12"/>
  <c r="K1153" i="12" s="1"/>
  <c r="J1333" i="12"/>
  <c r="K1333" i="12" s="1"/>
  <c r="J1015" i="12"/>
  <c r="K1015" i="12" s="1"/>
  <c r="J1045" i="12"/>
  <c r="K1045" i="12" s="1"/>
  <c r="J1009" i="12"/>
  <c r="K1009" i="12" s="1"/>
  <c r="J1090" i="12"/>
  <c r="K1090" i="12" s="1"/>
  <c r="J1069" i="12"/>
  <c r="K1069" i="12" s="1"/>
  <c r="J1077" i="12"/>
  <c r="J1105" i="12"/>
  <c r="K1105" i="12" s="1"/>
  <c r="J1163" i="12"/>
  <c r="K1163" i="12" s="1"/>
  <c r="J1094" i="12"/>
  <c r="K1094" i="12" s="1"/>
  <c r="J802" i="12"/>
  <c r="K802" i="12" s="1"/>
  <c r="J782" i="12"/>
  <c r="K782" i="12" s="1"/>
  <c r="J1171" i="12"/>
  <c r="K1171" i="12" s="1"/>
  <c r="J1088" i="12"/>
  <c r="K1088" i="12" s="1"/>
  <c r="J813" i="12"/>
  <c r="J770" i="12"/>
  <c r="K770" i="12" s="1"/>
  <c r="J1096" i="12"/>
  <c r="K1096" i="12" s="1"/>
  <c r="K909" i="12"/>
  <c r="O390" i="12"/>
  <c r="K861" i="12"/>
  <c r="O374" i="12"/>
  <c r="J1060" i="12"/>
  <c r="K1060" i="12" s="1"/>
  <c r="K870" i="12"/>
  <c r="O377" i="12"/>
  <c r="K822" i="12"/>
  <c r="O361" i="12"/>
  <c r="J1056" i="12"/>
  <c r="J783" i="12"/>
  <c r="J763" i="12"/>
  <c r="K763" i="12" s="1"/>
  <c r="J1062" i="12"/>
  <c r="J705" i="12"/>
  <c r="J797" i="12"/>
  <c r="K797" i="12" s="1"/>
  <c r="J814" i="12"/>
  <c r="K814" i="12" s="1"/>
  <c r="J768" i="12"/>
  <c r="J753" i="12"/>
  <c r="J686" i="12"/>
  <c r="K686" i="12" s="1"/>
  <c r="J679" i="12"/>
  <c r="K679" i="12" s="1"/>
  <c r="J504" i="12"/>
  <c r="J955" i="12"/>
  <c r="K955" i="12" s="1"/>
  <c r="J752" i="12"/>
  <c r="K752" i="12" s="1"/>
  <c r="J727" i="12"/>
  <c r="K727" i="12" s="1"/>
  <c r="J723" i="12"/>
  <c r="J680" i="12"/>
  <c r="K680" i="12" s="1"/>
  <c r="J668" i="12"/>
  <c r="K668" i="12" s="1"/>
  <c r="J581" i="12"/>
  <c r="K581" i="12" s="1"/>
  <c r="J579" i="12"/>
  <c r="J721" i="12"/>
  <c r="K721" i="12" s="1"/>
  <c r="J463" i="12"/>
  <c r="K463" i="12" s="1"/>
  <c r="J1058" i="12"/>
  <c r="K1058" i="12" s="1"/>
  <c r="J626" i="12"/>
  <c r="K626" i="12" s="1"/>
  <c r="J493" i="12"/>
  <c r="K493" i="12" s="1"/>
  <c r="J483" i="12"/>
  <c r="J491" i="12"/>
  <c r="K491" i="12" s="1"/>
  <c r="J453" i="12"/>
  <c r="J629" i="12"/>
  <c r="K629" i="12" s="1"/>
  <c r="J598" i="12"/>
  <c r="K598" i="12" s="1"/>
  <c r="J485" i="12"/>
  <c r="K485" i="12" s="1"/>
  <c r="J621" i="12"/>
  <c r="J590" i="12"/>
  <c r="K590" i="12" s="1"/>
  <c r="J431" i="12"/>
  <c r="K431" i="12" s="1"/>
  <c r="J480" i="12"/>
  <c r="J308" i="12"/>
  <c r="K308" i="12" s="1"/>
  <c r="J340" i="12"/>
  <c r="K340" i="12" s="1"/>
  <c r="J345" i="12"/>
  <c r="J293" i="12"/>
  <c r="K293" i="12" s="1"/>
  <c r="J580" i="12"/>
  <c r="K580" i="12" s="1"/>
  <c r="J213" i="12"/>
  <c r="J301" i="12"/>
  <c r="K301" i="12" s="1"/>
  <c r="J582" i="12"/>
  <c r="J707" i="12"/>
  <c r="K707" i="12" s="1"/>
  <c r="J373" i="12"/>
  <c r="K373" i="12" s="1"/>
  <c r="J711" i="12"/>
  <c r="J434" i="12"/>
  <c r="K434" i="12" s="1"/>
  <c r="J393" i="12"/>
  <c r="J368" i="12"/>
  <c r="K368" i="12" s="1"/>
  <c r="J389" i="12"/>
  <c r="K389" i="12" s="1"/>
  <c r="J305" i="12"/>
  <c r="K305" i="12" s="1"/>
  <c r="K1509" i="12" l="1"/>
  <c r="O590" i="12"/>
  <c r="K711" i="12"/>
  <c r="O324" i="12"/>
  <c r="K213" i="12"/>
  <c r="O158" i="12"/>
  <c r="P136" i="12"/>
  <c r="K333" i="12"/>
  <c r="O198" i="12"/>
  <c r="K300" i="12"/>
  <c r="O187" i="12"/>
  <c r="K939" i="12"/>
  <c r="O400" i="12"/>
  <c r="K756" i="12"/>
  <c r="O339" i="12"/>
  <c r="K528" i="12"/>
  <c r="O263" i="12"/>
  <c r="K1098" i="12"/>
  <c r="O453" i="12"/>
  <c r="K672" i="12"/>
  <c r="O311" i="12"/>
  <c r="O183" i="12"/>
  <c r="K288" i="12"/>
  <c r="K435" i="12"/>
  <c r="O232" i="12"/>
  <c r="K375" i="12"/>
  <c r="O212" i="12"/>
  <c r="K366" i="12"/>
  <c r="O209" i="12"/>
  <c r="K645" i="12"/>
  <c r="O302" i="12"/>
  <c r="P378" i="12"/>
  <c r="K1188" i="12"/>
  <c r="O483" i="12"/>
  <c r="K1110" i="12"/>
  <c r="O457" i="12"/>
  <c r="K1656" i="12"/>
  <c r="O639" i="12"/>
  <c r="P353" i="12"/>
  <c r="P468" i="12"/>
  <c r="K453" i="12"/>
  <c r="O238" i="12"/>
  <c r="K1056" i="12"/>
  <c r="O439" i="12"/>
  <c r="P374" i="12"/>
  <c r="K309" i="12"/>
  <c r="O190" i="12"/>
  <c r="K660" i="12"/>
  <c r="O307" i="12"/>
  <c r="K1053" i="12"/>
  <c r="O438" i="12"/>
  <c r="K1170" i="12"/>
  <c r="O477" i="12"/>
  <c r="K1059" i="12"/>
  <c r="O440" i="12"/>
  <c r="K285" i="12"/>
  <c r="O182" i="12"/>
  <c r="K1131" i="12"/>
  <c r="O464" i="12"/>
  <c r="K1830" i="12"/>
  <c r="O697" i="12"/>
  <c r="K1530" i="12"/>
  <c r="O597" i="12"/>
  <c r="K522" i="12"/>
  <c r="O261" i="12"/>
  <c r="K1299" i="12"/>
  <c r="O520" i="12"/>
  <c r="K621" i="12"/>
  <c r="O294" i="12"/>
  <c r="K579" i="12"/>
  <c r="O280" i="12"/>
  <c r="K1668" i="12"/>
  <c r="O643" i="12"/>
  <c r="K1842" i="12"/>
  <c r="O701" i="12"/>
  <c r="K1158" i="12"/>
  <c r="O473" i="12"/>
  <c r="K1836" i="12"/>
  <c r="O699" i="12"/>
  <c r="K786" i="12"/>
  <c r="O349" i="12"/>
  <c r="K492" i="12"/>
  <c r="O251" i="12"/>
  <c r="P361" i="12"/>
  <c r="P390" i="12"/>
  <c r="K684" i="12"/>
  <c r="O315" i="12"/>
  <c r="K171" i="12"/>
  <c r="O144" i="12"/>
  <c r="K201" i="12"/>
  <c r="O154" i="12"/>
  <c r="O177" i="12"/>
  <c r="K270" i="12"/>
  <c r="O148" i="12"/>
  <c r="K183" i="12"/>
  <c r="K246" i="12"/>
  <c r="O169" i="12"/>
  <c r="K1587" i="12"/>
  <c r="O616" i="12"/>
  <c r="K1455" i="12"/>
  <c r="O572" i="12"/>
  <c r="K1329" i="12"/>
  <c r="O530" i="12"/>
  <c r="K1623" i="12"/>
  <c r="O628" i="12"/>
  <c r="K1071" i="12"/>
  <c r="O444" i="12"/>
  <c r="K1536" i="12"/>
  <c r="O599" i="12"/>
  <c r="O218" i="12"/>
  <c r="K393" i="12"/>
  <c r="K705" i="12"/>
  <c r="O322" i="12"/>
  <c r="K1176" i="12"/>
  <c r="O479" i="12"/>
  <c r="K1080" i="12"/>
  <c r="O447" i="12"/>
  <c r="K1122" i="12"/>
  <c r="O461" i="12"/>
  <c r="K1047" i="12"/>
  <c r="O436" i="12"/>
  <c r="K1575" i="12"/>
  <c r="O612" i="12"/>
  <c r="K1275" i="12"/>
  <c r="O512" i="12"/>
  <c r="P660" i="12"/>
  <c r="K963" i="12"/>
  <c r="O408" i="12"/>
  <c r="K474" i="12"/>
  <c r="O245" i="12"/>
  <c r="K1443" i="12"/>
  <c r="O568" i="12"/>
  <c r="P352" i="12"/>
  <c r="K450" i="12"/>
  <c r="O237" i="12"/>
  <c r="K444" i="12"/>
  <c r="O235" i="12"/>
  <c r="K1116" i="12"/>
  <c r="O459" i="12"/>
  <c r="K624" i="12"/>
  <c r="O295" i="12"/>
  <c r="K1542" i="12"/>
  <c r="O601" i="12"/>
  <c r="K1764" i="12"/>
  <c r="O675" i="12"/>
  <c r="K1809" i="12"/>
  <c r="O690" i="12"/>
  <c r="K1560" i="12"/>
  <c r="O607" i="12"/>
  <c r="K597" i="12"/>
  <c r="O286" i="12"/>
  <c r="K582" i="12"/>
  <c r="O281" i="12"/>
  <c r="O202" i="12"/>
  <c r="K345" i="12"/>
  <c r="K678" i="12"/>
  <c r="O313" i="12"/>
  <c r="K1083" i="12"/>
  <c r="O448" i="12"/>
  <c r="K1662" i="12"/>
  <c r="O641" i="12"/>
  <c r="K1248" i="12"/>
  <c r="O503" i="12"/>
  <c r="K1338" i="12"/>
  <c r="O533" i="12"/>
  <c r="K561" i="12"/>
  <c r="O274" i="12"/>
  <c r="K573" i="12"/>
  <c r="O278" i="12"/>
  <c r="P367" i="12"/>
  <c r="K336" i="12"/>
  <c r="O199" i="12"/>
  <c r="K399" i="12"/>
  <c r="O220" i="12"/>
  <c r="K1164" i="12"/>
  <c r="O475" i="12"/>
  <c r="K1344" i="12"/>
  <c r="O535" i="12"/>
  <c r="K165" i="12"/>
  <c r="O142" i="12"/>
  <c r="K693" i="12"/>
  <c r="O318" i="12"/>
  <c r="K1146" i="12"/>
  <c r="O469" i="12"/>
  <c r="K1266" i="12"/>
  <c r="O509" i="12"/>
  <c r="K1356" i="12"/>
  <c r="O539" i="12"/>
  <c r="K1041" i="12"/>
  <c r="O434" i="12"/>
  <c r="K1206" i="12"/>
  <c r="O489" i="12"/>
  <c r="K1785" i="12"/>
  <c r="O682" i="12"/>
  <c r="K468" i="12"/>
  <c r="O243" i="12"/>
  <c r="K1326" i="12"/>
  <c r="O529" i="12"/>
  <c r="K1254" i="12"/>
  <c r="O505" i="12"/>
  <c r="P379" i="12"/>
  <c r="K951" i="12"/>
  <c r="O404" i="12"/>
  <c r="K966" i="12"/>
  <c r="O409" i="12"/>
  <c r="K987" i="12"/>
  <c r="O416" i="12"/>
  <c r="K942" i="12"/>
  <c r="O401" i="12"/>
  <c r="K504" i="12"/>
  <c r="O255" i="12"/>
  <c r="K1035" i="12"/>
  <c r="O432" i="12"/>
  <c r="K438" i="12"/>
  <c r="O233" i="12"/>
  <c r="K594" i="12"/>
  <c r="O285" i="12"/>
  <c r="K1074" i="12"/>
  <c r="O445" i="12"/>
  <c r="K765" i="12"/>
  <c r="O342" i="12"/>
  <c r="P375" i="12"/>
  <c r="K1017" i="12"/>
  <c r="O426" i="12"/>
  <c r="K1065" i="12"/>
  <c r="O442" i="12"/>
  <c r="K807" i="12"/>
  <c r="O356" i="12"/>
  <c r="K1179" i="12"/>
  <c r="O480" i="12"/>
  <c r="K1089" i="12"/>
  <c r="O450" i="12"/>
  <c r="K351" i="12"/>
  <c r="O204" i="12"/>
  <c r="K543" i="12"/>
  <c r="O268" i="12"/>
  <c r="K1425" i="12"/>
  <c r="O562" i="12"/>
  <c r="K1230" i="12"/>
  <c r="O497" i="12"/>
  <c r="K1548" i="12"/>
  <c r="O603" i="12"/>
  <c r="P194" i="12"/>
  <c r="P357" i="12"/>
  <c r="P138" i="12"/>
  <c r="K390" i="12"/>
  <c r="O217" i="12"/>
  <c r="K276" i="12"/>
  <c r="O179" i="12"/>
  <c r="K267" i="12"/>
  <c r="O176" i="12"/>
  <c r="K228" i="12"/>
  <c r="O163" i="12"/>
  <c r="K600" i="12"/>
  <c r="O287" i="12"/>
  <c r="K1677" i="12"/>
  <c r="O646" i="12"/>
  <c r="K1494" i="12"/>
  <c r="O585" i="12"/>
  <c r="P515" i="12"/>
  <c r="K612" i="12"/>
  <c r="O291" i="12"/>
  <c r="K423" i="12"/>
  <c r="O228" i="12"/>
  <c r="K687" i="12"/>
  <c r="O316" i="12"/>
  <c r="K1011" i="12"/>
  <c r="O424" i="12"/>
  <c r="K1218" i="12"/>
  <c r="O493" i="12"/>
  <c r="K1470" i="12"/>
  <c r="O577" i="12"/>
  <c r="K1476" i="12"/>
  <c r="O579" i="12"/>
  <c r="K1629" i="12"/>
  <c r="O630" i="12"/>
  <c r="K1776" i="12"/>
  <c r="O679" i="12"/>
  <c r="K567" i="12"/>
  <c r="O276" i="12"/>
  <c r="K1005" i="12"/>
  <c r="O422" i="12"/>
  <c r="K1209" i="12"/>
  <c r="O490" i="12"/>
  <c r="K1533" i="12"/>
  <c r="O598" i="12"/>
  <c r="K1314" i="12"/>
  <c r="O525" i="12"/>
  <c r="K462" i="12"/>
  <c r="O241" i="12"/>
  <c r="K216" i="12"/>
  <c r="O159" i="12"/>
  <c r="K1068" i="12"/>
  <c r="O443" i="12"/>
  <c r="P386" i="12"/>
  <c r="K1155" i="12"/>
  <c r="O472" i="12"/>
  <c r="K1374" i="12"/>
  <c r="O545" i="12"/>
  <c r="K1464" i="12"/>
  <c r="O575" i="12"/>
  <c r="K1428" i="12"/>
  <c r="O563" i="12"/>
  <c r="K1638" i="12"/>
  <c r="O633" i="12"/>
  <c r="K1671" i="12"/>
  <c r="O644" i="12"/>
  <c r="K1818" i="12"/>
  <c r="O693" i="12"/>
  <c r="K1491" i="12"/>
  <c r="O584" i="12"/>
  <c r="K720" i="12"/>
  <c r="O327" i="12"/>
  <c r="K1725" i="12"/>
  <c r="O662" i="12"/>
  <c r="K1605" i="12"/>
  <c r="O622" i="12"/>
  <c r="K996" i="12"/>
  <c r="O419" i="12"/>
  <c r="K975" i="12"/>
  <c r="O412" i="12"/>
  <c r="P648" i="12"/>
  <c r="P528" i="12"/>
  <c r="P467" i="12"/>
  <c r="P667" i="12"/>
  <c r="K1839" i="12"/>
  <c r="O700" i="12"/>
  <c r="K1659" i="12"/>
  <c r="O640" i="12"/>
  <c r="P670" i="12"/>
  <c r="K630" i="12"/>
  <c r="O297" i="12"/>
  <c r="K651" i="12"/>
  <c r="O304" i="12"/>
  <c r="K603" i="12"/>
  <c r="O288" i="12"/>
  <c r="P365" i="12"/>
  <c r="K1113" i="12"/>
  <c r="O458" i="12"/>
  <c r="P385" i="12"/>
  <c r="P134" i="12"/>
  <c r="K627" i="12"/>
  <c r="O296" i="12"/>
  <c r="K576" i="12"/>
  <c r="O279" i="12"/>
  <c r="P133" i="12"/>
  <c r="K654" i="12"/>
  <c r="O305" i="12"/>
  <c r="P393" i="12"/>
  <c r="O193" i="12"/>
  <c r="K318" i="12"/>
  <c r="O185" i="12"/>
  <c r="K294" i="12"/>
  <c r="K588" i="12"/>
  <c r="O283" i="12"/>
  <c r="K648" i="12"/>
  <c r="O303" i="12"/>
  <c r="K957" i="12"/>
  <c r="O406" i="12"/>
  <c r="K1101" i="12"/>
  <c r="O454" i="12"/>
  <c r="K1395" i="12"/>
  <c r="O552" i="12"/>
  <c r="K1692" i="12"/>
  <c r="O651" i="12"/>
  <c r="P364" i="12"/>
  <c r="K258" i="12"/>
  <c r="O173" i="12"/>
  <c r="K210" i="12"/>
  <c r="O157" i="12"/>
  <c r="O178" i="12"/>
  <c r="K273" i="12"/>
  <c r="K225" i="12"/>
  <c r="O162" i="12"/>
  <c r="K420" i="12"/>
  <c r="O227" i="12"/>
  <c r="K636" i="12"/>
  <c r="O299" i="12"/>
  <c r="K633" i="12"/>
  <c r="O298" i="12"/>
  <c r="K1350" i="12"/>
  <c r="O537" i="12"/>
  <c r="K1362" i="12"/>
  <c r="O541" i="12"/>
  <c r="K1698" i="12"/>
  <c r="O653" i="12"/>
  <c r="P376" i="12"/>
  <c r="P366" i="12"/>
  <c r="P131" i="12"/>
  <c r="K606" i="12"/>
  <c r="O289" i="12"/>
  <c r="K1383" i="12"/>
  <c r="O548" i="12"/>
  <c r="K1716" i="12"/>
  <c r="O659" i="12"/>
  <c r="K1806" i="12"/>
  <c r="O689" i="12"/>
  <c r="P354" i="12"/>
  <c r="K1029" i="12"/>
  <c r="O430" i="12"/>
  <c r="O277" i="12"/>
  <c r="K570" i="12"/>
  <c r="K546" i="12"/>
  <c r="O269" i="12"/>
  <c r="K549" i="12"/>
  <c r="O270" i="12"/>
  <c r="K1287" i="12"/>
  <c r="O516" i="12"/>
  <c r="K1782" i="12"/>
  <c r="O681" i="12"/>
  <c r="K1602" i="12"/>
  <c r="O621" i="12"/>
  <c r="K168" i="12"/>
  <c r="O143" i="12"/>
  <c r="K999" i="12"/>
  <c r="O420" i="12"/>
  <c r="K1821" i="12"/>
  <c r="O694" i="12"/>
  <c r="K1851" i="12"/>
  <c r="O704" i="12"/>
  <c r="K1599" i="12"/>
  <c r="O620" i="12"/>
  <c r="K1458" i="12"/>
  <c r="O573" i="12"/>
  <c r="K513" i="12"/>
  <c r="O258" i="12"/>
  <c r="K747" i="12"/>
  <c r="O336" i="12"/>
  <c r="K1161" i="12"/>
  <c r="O474" i="12"/>
  <c r="K1482" i="12"/>
  <c r="O581" i="12"/>
  <c r="K1752" i="12"/>
  <c r="O671" i="12"/>
  <c r="K969" i="12"/>
  <c r="O410" i="12"/>
  <c r="K984" i="12"/>
  <c r="O415" i="12"/>
  <c r="K1038" i="12"/>
  <c r="O433" i="12"/>
  <c r="K1467" i="12"/>
  <c r="O576" i="12"/>
  <c r="P546" i="12"/>
  <c r="P661" i="12"/>
  <c r="K1779" i="12"/>
  <c r="O680" i="12"/>
  <c r="K1824" i="12"/>
  <c r="O695" i="12"/>
  <c r="P507" i="12"/>
  <c r="P471" i="12"/>
  <c r="P391" i="12"/>
  <c r="K291" i="12"/>
  <c r="O184" i="12"/>
  <c r="K945" i="12"/>
  <c r="O402" i="12"/>
  <c r="K330" i="12"/>
  <c r="O197" i="12"/>
  <c r="K1194" i="12"/>
  <c r="O485" i="12"/>
  <c r="K1134" i="12"/>
  <c r="O465" i="12"/>
  <c r="K219" i="12"/>
  <c r="O160" i="12"/>
  <c r="O223" i="12"/>
  <c r="K408" i="12"/>
  <c r="P382" i="12"/>
  <c r="K1407" i="12"/>
  <c r="O556" i="12"/>
  <c r="K1257" i="12"/>
  <c r="O506" i="12"/>
  <c r="K1590" i="12"/>
  <c r="O617" i="12"/>
  <c r="K1758" i="12"/>
  <c r="O673" i="12"/>
  <c r="K1791" i="12"/>
  <c r="O684" i="12"/>
  <c r="K1704" i="12"/>
  <c r="O655" i="12"/>
  <c r="K405" i="12"/>
  <c r="O222" i="12"/>
  <c r="K1092" i="12"/>
  <c r="O451" i="12"/>
  <c r="P492" i="12"/>
  <c r="K231" i="12"/>
  <c r="O164" i="12"/>
  <c r="O161" i="12"/>
  <c r="K222" i="12"/>
  <c r="K396" i="12"/>
  <c r="O219" i="12"/>
  <c r="K1104" i="12"/>
  <c r="O455" i="12"/>
  <c r="K993" i="12"/>
  <c r="O418" i="12"/>
  <c r="K1182" i="12"/>
  <c r="O481" i="12"/>
  <c r="K1503" i="12"/>
  <c r="O588" i="12"/>
  <c r="K1137" i="12"/>
  <c r="O466" i="12"/>
  <c r="P139" i="12"/>
  <c r="K609" i="12"/>
  <c r="O290" i="12"/>
  <c r="O321" i="12"/>
  <c r="K702" i="12"/>
  <c r="K1539" i="12"/>
  <c r="O600" i="12"/>
  <c r="K1269" i="12"/>
  <c r="O510" i="12"/>
  <c r="K1545" i="12"/>
  <c r="O602" i="12"/>
  <c r="K1827" i="12"/>
  <c r="O696" i="12"/>
  <c r="K1488" i="12"/>
  <c r="O583" i="12"/>
  <c r="K552" i="12"/>
  <c r="O271" i="12"/>
  <c r="P370" i="12"/>
  <c r="K1224" i="12"/>
  <c r="O495" i="12"/>
  <c r="K1302" i="12"/>
  <c r="O521" i="12"/>
  <c r="K1296" i="12"/>
  <c r="O519" i="12"/>
  <c r="K1422" i="12"/>
  <c r="O561" i="12"/>
  <c r="K1620" i="12"/>
  <c r="O627" i="12"/>
  <c r="P387" i="12"/>
  <c r="K1221" i="12"/>
  <c r="O494" i="12"/>
  <c r="K459" i="12"/>
  <c r="O240" i="12"/>
  <c r="K1197" i="12"/>
  <c r="O486" i="12"/>
  <c r="K1386" i="12"/>
  <c r="O549" i="12"/>
  <c r="K447" i="12"/>
  <c r="O236" i="12"/>
  <c r="K735" i="12"/>
  <c r="O332" i="12"/>
  <c r="K750" i="12"/>
  <c r="O337" i="12"/>
  <c r="K1479" i="12"/>
  <c r="O580" i="12"/>
  <c r="K1800" i="12"/>
  <c r="O687" i="12"/>
  <c r="K1521" i="12"/>
  <c r="O594" i="12"/>
  <c r="K498" i="12"/>
  <c r="O253" i="12"/>
  <c r="K936" i="12"/>
  <c r="O399" i="12"/>
  <c r="K954" i="12"/>
  <c r="O405" i="12"/>
  <c r="K981" i="12"/>
  <c r="O414" i="12"/>
  <c r="K1617" i="12"/>
  <c r="O626" i="12"/>
  <c r="P657" i="12"/>
  <c r="P534" i="12"/>
  <c r="P564" i="12"/>
  <c r="K1581" i="12"/>
  <c r="O614" i="12"/>
  <c r="K1773" i="12"/>
  <c r="O678" i="12"/>
  <c r="P663" i="12"/>
  <c r="K480" i="12"/>
  <c r="O247" i="12"/>
  <c r="K663" i="12"/>
  <c r="O308" i="12"/>
  <c r="O234" i="12"/>
  <c r="K441" i="12"/>
  <c r="K729" i="12"/>
  <c r="O330" i="12"/>
  <c r="K432" i="12"/>
  <c r="O231" i="12"/>
  <c r="K804" i="12"/>
  <c r="O355" i="12"/>
  <c r="K525" i="12"/>
  <c r="O262" i="12"/>
  <c r="K414" i="12"/>
  <c r="O225" i="12"/>
  <c r="K696" i="12"/>
  <c r="O319" i="12"/>
  <c r="O226" i="12"/>
  <c r="K417" i="12"/>
  <c r="K618" i="12"/>
  <c r="O293" i="12"/>
  <c r="P384" i="12"/>
  <c r="K387" i="12"/>
  <c r="O216" i="12"/>
  <c r="P345" i="12"/>
  <c r="K1200" i="12"/>
  <c r="O487" i="12"/>
  <c r="K1191" i="12"/>
  <c r="O484" i="12"/>
  <c r="K1311" i="12"/>
  <c r="O524" i="12"/>
  <c r="O175" i="12"/>
  <c r="K264" i="12"/>
  <c r="K177" i="12"/>
  <c r="O146" i="12"/>
  <c r="K186" i="12"/>
  <c r="O149" i="12"/>
  <c r="K243" i="12"/>
  <c r="O168" i="12"/>
  <c r="K1272" i="12"/>
  <c r="O511" i="12"/>
  <c r="K1086" i="12"/>
  <c r="O449" i="12"/>
  <c r="K1392" i="12"/>
  <c r="O551" i="12"/>
  <c r="K1359" i="12"/>
  <c r="O540" i="12"/>
  <c r="K1614" i="12"/>
  <c r="O625" i="12"/>
  <c r="K1095" i="12"/>
  <c r="O452" i="12"/>
  <c r="K1251" i="12"/>
  <c r="O504" i="12"/>
  <c r="K1239" i="12"/>
  <c r="O500" i="12"/>
  <c r="K1368" i="12"/>
  <c r="O543" i="12"/>
  <c r="K1446" i="12"/>
  <c r="O569" i="12"/>
  <c r="K1650" i="12"/>
  <c r="O637" i="12"/>
  <c r="K1848" i="12"/>
  <c r="O703" i="12"/>
  <c r="P329" i="12"/>
  <c r="K372" i="12"/>
  <c r="O211" i="12"/>
  <c r="K564" i="12"/>
  <c r="O275" i="12"/>
  <c r="P368" i="12"/>
  <c r="P371" i="12"/>
  <c r="K1023" i="12"/>
  <c r="O428" i="12"/>
  <c r="K1281" i="12"/>
  <c r="O514" i="12"/>
  <c r="K1653" i="12"/>
  <c r="O638" i="12"/>
  <c r="K1353" i="12"/>
  <c r="O538" i="12"/>
  <c r="K1701" i="12"/>
  <c r="O654" i="12"/>
  <c r="K1815" i="12"/>
  <c r="O692" i="12"/>
  <c r="K477" i="12"/>
  <c r="O246" i="12"/>
  <c r="P566" i="12"/>
  <c r="K1527" i="12"/>
  <c r="O596" i="12"/>
  <c r="P132" i="12"/>
  <c r="P360" i="12"/>
  <c r="K1212" i="12"/>
  <c r="O491" i="12"/>
  <c r="K1278" i="12"/>
  <c r="O513" i="12"/>
  <c r="K1371" i="12"/>
  <c r="O544" i="12"/>
  <c r="K1644" i="12"/>
  <c r="O635" i="12"/>
  <c r="K471" i="12"/>
  <c r="O244" i="12"/>
  <c r="K510" i="12"/>
  <c r="O257" i="12"/>
  <c r="K792" i="12"/>
  <c r="O351" i="12"/>
  <c r="K1128" i="12"/>
  <c r="O463" i="12"/>
  <c r="K1410" i="12"/>
  <c r="O557" i="12"/>
  <c r="K1833" i="12"/>
  <c r="O698" i="12"/>
  <c r="K1845" i="12"/>
  <c r="O702" i="12"/>
  <c r="K1524" i="12"/>
  <c r="O595" i="12"/>
  <c r="K486" i="12"/>
  <c r="O249" i="12"/>
  <c r="O250" i="12"/>
  <c r="K489" i="12"/>
  <c r="K1020" i="12"/>
  <c r="O427" i="12"/>
  <c r="K927" i="12"/>
  <c r="O396" i="12"/>
  <c r="K1002" i="12"/>
  <c r="O421" i="12"/>
  <c r="K933" i="12"/>
  <c r="O398" i="12"/>
  <c r="K1032" i="12"/>
  <c r="O431" i="12"/>
  <c r="K960" i="12"/>
  <c r="O407" i="12"/>
  <c r="K1641" i="12"/>
  <c r="O634" i="12"/>
  <c r="P340" i="12"/>
  <c r="K1647" i="12"/>
  <c r="O636" i="12"/>
  <c r="P140" i="12"/>
  <c r="P658" i="12"/>
  <c r="P632" i="12"/>
  <c r="K753" i="12"/>
  <c r="O338" i="12"/>
  <c r="K1062" i="12"/>
  <c r="O441" i="12"/>
  <c r="P377" i="12"/>
  <c r="K327" i="12"/>
  <c r="O196" i="12"/>
  <c r="P392" i="12"/>
  <c r="K303" i="12"/>
  <c r="O188" i="12"/>
  <c r="K411" i="12"/>
  <c r="O224" i="12"/>
  <c r="K342" i="12"/>
  <c r="O201" i="12"/>
  <c r="K771" i="12"/>
  <c r="O344" i="12"/>
  <c r="K315" i="12"/>
  <c r="O192" i="12"/>
  <c r="K402" i="12"/>
  <c r="O221" i="12"/>
  <c r="K360" i="12"/>
  <c r="O207" i="12"/>
  <c r="K369" i="12"/>
  <c r="O210" i="12"/>
  <c r="K534" i="12"/>
  <c r="O265" i="12"/>
  <c r="P363" i="12"/>
  <c r="K1173" i="12"/>
  <c r="O478" i="12"/>
  <c r="K1788" i="12"/>
  <c r="O683" i="12"/>
  <c r="K1731" i="12"/>
  <c r="O664" i="12"/>
  <c r="K1167" i="12"/>
  <c r="O476" i="12"/>
  <c r="K261" i="12"/>
  <c r="O174" i="12"/>
  <c r="O170" i="12"/>
  <c r="K249" i="12"/>
  <c r="K180" i="12"/>
  <c r="O147" i="12"/>
  <c r="K204" i="12"/>
  <c r="O155" i="12"/>
  <c r="K255" i="12"/>
  <c r="O172" i="12"/>
  <c r="P203" i="12"/>
  <c r="K924" i="12"/>
  <c r="O395" i="12"/>
  <c r="K1449" i="12"/>
  <c r="O570" i="12"/>
  <c r="K1506" i="12"/>
  <c r="O589" i="12"/>
  <c r="K1626" i="12"/>
  <c r="O629" i="12"/>
  <c r="K1485" i="12"/>
  <c r="O582" i="12"/>
  <c r="K585" i="12"/>
  <c r="O282" i="12"/>
  <c r="K690" i="12"/>
  <c r="O317" i="12"/>
  <c r="K669" i="12"/>
  <c r="O310" i="12"/>
  <c r="P383" i="12"/>
  <c r="K1149" i="12"/>
  <c r="O470" i="12"/>
  <c r="K1308" i="12"/>
  <c r="O523" i="12"/>
  <c r="K1665" i="12"/>
  <c r="O642" i="12"/>
  <c r="K1767" i="12"/>
  <c r="O676" i="12"/>
  <c r="K558" i="12"/>
  <c r="O273" i="12"/>
  <c r="K1293" i="12"/>
  <c r="O518" i="12"/>
  <c r="K1473" i="12"/>
  <c r="O578" i="12"/>
  <c r="K1794" i="12"/>
  <c r="O685" i="12"/>
  <c r="P151" i="12"/>
  <c r="K1557" i="12"/>
  <c r="O606" i="12"/>
  <c r="O239" i="12"/>
  <c r="K456" i="12"/>
  <c r="P381" i="12"/>
  <c r="K1608" i="12"/>
  <c r="O623" i="12"/>
  <c r="K1761" i="12"/>
  <c r="O674" i="12"/>
  <c r="K741" i="12"/>
  <c r="O334" i="12"/>
  <c r="K1554" i="12"/>
  <c r="O605" i="12"/>
  <c r="K1497" i="12"/>
  <c r="O586" i="12"/>
  <c r="K1461" i="12"/>
  <c r="O574" i="12"/>
  <c r="K1611" i="12"/>
  <c r="O624" i="12"/>
  <c r="P186" i="12"/>
  <c r="K972" i="12"/>
  <c r="O411" i="12"/>
  <c r="O403" i="12"/>
  <c r="K948" i="12"/>
  <c r="K1551" i="12"/>
  <c r="O604" i="12"/>
  <c r="P553" i="12"/>
  <c r="K1572" i="12"/>
  <c r="O611" i="12"/>
  <c r="P189" i="12"/>
  <c r="K1596" i="12"/>
  <c r="O619" i="12"/>
  <c r="K768" i="12"/>
  <c r="O343" i="12"/>
  <c r="K813" i="12"/>
  <c r="O358" i="12"/>
  <c r="K1107" i="12"/>
  <c r="O456" i="12"/>
  <c r="K1050" i="12"/>
  <c r="O437" i="12"/>
  <c r="K354" i="12"/>
  <c r="O205" i="12"/>
  <c r="K732" i="12"/>
  <c r="O331" i="12"/>
  <c r="K426" i="12"/>
  <c r="O229" i="12"/>
  <c r="K531" i="12"/>
  <c r="O264" i="12"/>
  <c r="O301" i="12"/>
  <c r="K642" i="12"/>
  <c r="K429" i="12"/>
  <c r="O230" i="12"/>
  <c r="K675" i="12"/>
  <c r="O312" i="12"/>
  <c r="P362" i="12"/>
  <c r="P137" i="12"/>
  <c r="O215" i="12"/>
  <c r="K384" i="12"/>
  <c r="K357" i="12"/>
  <c r="O206" i="12"/>
  <c r="P380" i="12"/>
  <c r="K1500" i="12"/>
  <c r="O587" i="12"/>
  <c r="K1434" i="12"/>
  <c r="O565" i="12"/>
  <c r="K1578" i="12"/>
  <c r="O613" i="12"/>
  <c r="K1755" i="12"/>
  <c r="O672" i="12"/>
  <c r="K1803" i="12"/>
  <c r="O688" i="12"/>
  <c r="P130" i="12"/>
  <c r="K195" i="12"/>
  <c r="O152" i="12"/>
  <c r="K234" i="12"/>
  <c r="O165" i="12"/>
  <c r="K198" i="12"/>
  <c r="O153" i="12"/>
  <c r="K174" i="12"/>
  <c r="O145" i="12"/>
  <c r="O167" i="12"/>
  <c r="K240" i="12"/>
  <c r="O156" i="12"/>
  <c r="K207" i="12"/>
  <c r="K252" i="12"/>
  <c r="O171" i="12"/>
  <c r="K1365" i="12"/>
  <c r="O542" i="12"/>
  <c r="P645" i="12"/>
  <c r="K381" i="12"/>
  <c r="O214" i="12"/>
  <c r="K1044" i="12"/>
  <c r="O435" i="12"/>
  <c r="P326" i="12"/>
  <c r="K681" i="12"/>
  <c r="O314" i="12"/>
  <c r="K699" i="12"/>
  <c r="O320" i="12"/>
  <c r="P372" i="12"/>
  <c r="K1380" i="12"/>
  <c r="O547" i="12"/>
  <c r="K1770" i="12"/>
  <c r="O677" i="12"/>
  <c r="K363" i="12"/>
  <c r="O208" i="12"/>
  <c r="K519" i="12"/>
  <c r="O260" i="12"/>
  <c r="K921" i="12"/>
  <c r="O394" i="12"/>
  <c r="K1332" i="12"/>
  <c r="O531" i="12"/>
  <c r="O242" i="12"/>
  <c r="K465" i="12"/>
  <c r="P309" i="12"/>
  <c r="K615" i="12"/>
  <c r="O292" i="12"/>
  <c r="K978" i="12"/>
  <c r="O413" i="12"/>
  <c r="P369" i="12"/>
  <c r="K1125" i="12"/>
  <c r="O462" i="12"/>
  <c r="K1515" i="12"/>
  <c r="O592" i="12"/>
  <c r="K1518" i="12"/>
  <c r="O593" i="12"/>
  <c r="K189" i="12"/>
  <c r="O150" i="12"/>
  <c r="K714" i="12"/>
  <c r="O325" i="12"/>
  <c r="K537" i="12"/>
  <c r="O266" i="12"/>
  <c r="K789" i="12"/>
  <c r="O350" i="12"/>
  <c r="K1242" i="12"/>
  <c r="O501" i="12"/>
  <c r="K1413" i="12"/>
  <c r="O558" i="12"/>
  <c r="K1389" i="12"/>
  <c r="O550" i="12"/>
  <c r="K1593" i="12"/>
  <c r="O618" i="12"/>
  <c r="K495" i="12"/>
  <c r="O252" i="12"/>
  <c r="K1014" i="12"/>
  <c r="O425" i="12"/>
  <c r="K990" i="12"/>
  <c r="O417" i="12"/>
  <c r="K930" i="12"/>
  <c r="O397" i="12"/>
  <c r="K1569" i="12"/>
  <c r="O610" i="12"/>
  <c r="P532" i="12"/>
  <c r="P389" i="12"/>
  <c r="P373" i="12"/>
  <c r="P647" i="12"/>
  <c r="P668" i="12"/>
  <c r="P341" i="12"/>
  <c r="P517" i="12"/>
  <c r="P608" i="12"/>
  <c r="K483" i="12"/>
  <c r="O248" i="12"/>
  <c r="K723" i="12"/>
  <c r="O328" i="12"/>
  <c r="K783" i="12"/>
  <c r="O348" i="12"/>
  <c r="K1077" i="12"/>
  <c r="O446" i="12"/>
  <c r="K657" i="12"/>
  <c r="O306" i="12"/>
  <c r="K708" i="12"/>
  <c r="O323" i="12"/>
  <c r="K339" i="12"/>
  <c r="O200" i="12"/>
  <c r="K378" i="12"/>
  <c r="O213" i="12"/>
  <c r="K639" i="12"/>
  <c r="O300" i="12"/>
  <c r="K591" i="12"/>
  <c r="O284" i="12"/>
  <c r="K816" i="12"/>
  <c r="O359" i="12"/>
  <c r="K1317" i="12"/>
  <c r="O526" i="12"/>
  <c r="P141" i="12"/>
  <c r="P195" i="12"/>
  <c r="P346" i="12"/>
  <c r="K1227" i="12"/>
  <c r="O496" i="12"/>
  <c r="K1347" i="12"/>
  <c r="O536" i="12"/>
  <c r="P335" i="12"/>
  <c r="K282" i="12"/>
  <c r="O181" i="12"/>
  <c r="K279" i="12"/>
  <c r="K1854" i="12" s="1"/>
  <c r="L1546" i="12" s="1"/>
  <c r="O180" i="12"/>
  <c r="K237" i="12"/>
  <c r="O166" i="12"/>
  <c r="P347" i="12"/>
  <c r="K1119" i="12"/>
  <c r="O460" i="12"/>
  <c r="K1440" i="12"/>
  <c r="O567" i="12"/>
  <c r="K1686" i="12"/>
  <c r="O649" i="12"/>
  <c r="K501" i="12"/>
  <c r="O254" i="12"/>
  <c r="K1203" i="12"/>
  <c r="O488" i="12"/>
  <c r="K1566" i="12"/>
  <c r="O609" i="12"/>
  <c r="K1416" i="12"/>
  <c r="O559" i="12"/>
  <c r="K1797" i="12"/>
  <c r="O686" i="12"/>
  <c r="P652" i="12"/>
  <c r="P191" i="12"/>
  <c r="K555" i="12"/>
  <c r="O272" i="12"/>
  <c r="K540" i="12"/>
  <c r="O267" i="12"/>
  <c r="K1008" i="12"/>
  <c r="O423" i="12"/>
  <c r="K1185" i="12"/>
  <c r="O482" i="12"/>
  <c r="K1401" i="12"/>
  <c r="O554" i="12"/>
  <c r="K1233" i="12"/>
  <c r="O498" i="12"/>
  <c r="K1245" i="12"/>
  <c r="O502" i="12"/>
  <c r="K1320" i="12"/>
  <c r="O527" i="12"/>
  <c r="K1419" i="12"/>
  <c r="O560" i="12"/>
  <c r="K1746" i="12"/>
  <c r="O669" i="12"/>
  <c r="K1707" i="12"/>
  <c r="O656" i="12"/>
  <c r="K1305" i="12"/>
  <c r="O522" i="12"/>
  <c r="P135" i="12"/>
  <c r="K516" i="12"/>
  <c r="O259" i="12"/>
  <c r="K738" i="12"/>
  <c r="O333" i="12"/>
  <c r="P388" i="12"/>
  <c r="K1452" i="12"/>
  <c r="O571" i="12"/>
  <c r="K507" i="12"/>
  <c r="O256" i="12"/>
  <c r="K1026" i="12"/>
  <c r="O429" i="12"/>
  <c r="K1512" i="12"/>
  <c r="O591" i="12"/>
  <c r="P555" i="12"/>
  <c r="P650" i="12"/>
  <c r="P666" i="12"/>
  <c r="K1812" i="12"/>
  <c r="O691" i="12"/>
  <c r="P499" i="12"/>
  <c r="K1584" i="12"/>
  <c r="O615" i="12"/>
  <c r="P508" i="12"/>
  <c r="K1632" i="12"/>
  <c r="O631" i="12"/>
  <c r="P665" i="12"/>
  <c r="L967" i="12" l="1"/>
  <c r="L708" i="12"/>
  <c r="Q323" i="12" s="1"/>
  <c r="R323" i="12" s="1"/>
  <c r="P323" i="12"/>
  <c r="L965" i="12"/>
  <c r="L1283" i="12"/>
  <c r="L790" i="12"/>
  <c r="L1093" i="12"/>
  <c r="L1645" i="12"/>
  <c r="L1829" i="12"/>
  <c r="L1404" i="12"/>
  <c r="Q555" i="12" s="1"/>
  <c r="R555" i="12" s="1"/>
  <c r="L502" i="12"/>
  <c r="L1305" i="12"/>
  <c r="Q522" i="12" s="1"/>
  <c r="R522" i="12" s="1"/>
  <c r="P522" i="12"/>
  <c r="L1419" i="12"/>
  <c r="Q560" i="12" s="1"/>
  <c r="R560" i="12" s="1"/>
  <c r="P560" i="12"/>
  <c r="L1144" i="12"/>
  <c r="L1595" i="12"/>
  <c r="L1185" i="12"/>
  <c r="Q482" i="12" s="1"/>
  <c r="R482" i="12" s="1"/>
  <c r="P482" i="12"/>
  <c r="L555" i="12"/>
  <c r="Q272" i="12" s="1"/>
  <c r="R272" i="12" s="1"/>
  <c r="P272" i="12"/>
  <c r="L1566" i="12"/>
  <c r="Q609" i="12" s="1"/>
  <c r="R609" i="12" s="1"/>
  <c r="P609" i="12"/>
  <c r="L1000" i="12"/>
  <c r="L611" i="12"/>
  <c r="L1295" i="12"/>
  <c r="L182" i="12"/>
  <c r="L275" i="12"/>
  <c r="L1169" i="12"/>
  <c r="L1347" i="12"/>
  <c r="Q536" i="12" s="1"/>
  <c r="R536" i="12" s="1"/>
  <c r="P536" i="12"/>
  <c r="L1109" i="12"/>
  <c r="L162" i="12"/>
  <c r="Q141" i="12" s="1"/>
  <c r="R141" i="12" s="1"/>
  <c r="L591" i="12"/>
  <c r="Q284" i="12" s="1"/>
  <c r="R284" i="12" s="1"/>
  <c r="P284" i="12"/>
  <c r="L614" i="12"/>
  <c r="L779" i="12"/>
  <c r="L731" i="12"/>
  <c r="L783" i="12"/>
  <c r="Q348" i="12" s="1"/>
  <c r="R348" i="12" s="1"/>
  <c r="P348" i="12"/>
  <c r="L308" i="12"/>
  <c r="L762" i="12"/>
  <c r="Q341" i="12" s="1"/>
  <c r="R341" i="12" s="1"/>
  <c r="L1680" i="12"/>
  <c r="Q647" i="12" s="1"/>
  <c r="R647" i="12" s="1"/>
  <c r="L1618" i="12"/>
  <c r="L952" i="12"/>
  <c r="L932" i="12"/>
  <c r="L1340" i="12"/>
  <c r="L1007" i="12"/>
  <c r="L745" i="12"/>
  <c r="L1186" i="12"/>
  <c r="L1243" i="12"/>
  <c r="L1801" i="12"/>
  <c r="L1316" i="12"/>
  <c r="L929" i="12"/>
  <c r="L1556" i="12"/>
  <c r="L717" i="12"/>
  <c r="Q326" i="12" s="1"/>
  <c r="R326" i="12" s="1"/>
  <c r="L1235" i="12"/>
  <c r="L199" i="12"/>
  <c r="L1753" i="12"/>
  <c r="L1202" i="12"/>
  <c r="L350" i="12"/>
  <c r="L675" i="12"/>
  <c r="Q312" i="12" s="1"/>
  <c r="R312" i="12" s="1"/>
  <c r="P312" i="12"/>
  <c r="L410" i="12"/>
  <c r="L1107" i="12"/>
  <c r="Q456" i="12" s="1"/>
  <c r="R456" i="12" s="1"/>
  <c r="P456" i="12"/>
  <c r="L1153" i="12"/>
  <c r="L768" i="12"/>
  <c r="Q343" i="12" s="1"/>
  <c r="R343" i="12" s="1"/>
  <c r="P343" i="12"/>
  <c r="L1621" i="12"/>
  <c r="L972" i="12"/>
  <c r="Q411" i="12" s="1"/>
  <c r="R411" i="12" s="1"/>
  <c r="P411" i="12"/>
  <c r="L1461" i="12"/>
  <c r="Q574" i="12" s="1"/>
  <c r="R574" i="12" s="1"/>
  <c r="P574" i="12"/>
  <c r="L1003" i="12"/>
  <c r="L1420" i="12"/>
  <c r="L1255" i="12"/>
  <c r="L1665" i="12"/>
  <c r="Q642" i="12" s="1"/>
  <c r="R642" i="12" s="1"/>
  <c r="P642" i="12"/>
  <c r="L1485" i="12"/>
  <c r="Q582" i="12" s="1"/>
  <c r="R582" i="12" s="1"/>
  <c r="P582" i="12"/>
  <c r="L1349" i="12"/>
  <c r="L1135" i="12"/>
  <c r="L520" i="12"/>
  <c r="L761" i="12"/>
  <c r="L1849" i="12"/>
  <c r="L1483" i="12"/>
  <c r="L510" i="12"/>
  <c r="Q257" i="12" s="1"/>
  <c r="R257" i="12" s="1"/>
  <c r="P257" i="12"/>
  <c r="L1219" i="12"/>
  <c r="L1490" i="12"/>
  <c r="L1392" i="12"/>
  <c r="Q551" i="12" s="1"/>
  <c r="R551" i="12" s="1"/>
  <c r="P551" i="12"/>
  <c r="L770" i="12"/>
  <c r="L900" i="12"/>
  <c r="Q387" i="12" s="1"/>
  <c r="R387" i="12" s="1"/>
  <c r="L593" i="12"/>
  <c r="L1273" i="12"/>
  <c r="L1215" i="12"/>
  <c r="Q492" i="12" s="1"/>
  <c r="R492" i="12" s="1"/>
  <c r="L1791" i="12"/>
  <c r="Q684" i="12" s="1"/>
  <c r="R684" i="12" s="1"/>
  <c r="P684" i="12"/>
  <c r="L546" i="12"/>
  <c r="Q269" i="12" s="1"/>
  <c r="R269" i="12" s="1"/>
  <c r="P269" i="12"/>
  <c r="L1362" i="12"/>
  <c r="Q541" i="12" s="1"/>
  <c r="R541" i="12" s="1"/>
  <c r="P541" i="12"/>
  <c r="L1165" i="12"/>
  <c r="L1024" i="12"/>
  <c r="L1638" i="12"/>
  <c r="Q633" i="12" s="1"/>
  <c r="R633" i="12" s="1"/>
  <c r="P633" i="12"/>
  <c r="L1043" i="12"/>
  <c r="L1494" i="12"/>
  <c r="Q585" i="12" s="1"/>
  <c r="R585" i="12" s="1"/>
  <c r="P585" i="12"/>
  <c r="L351" i="12"/>
  <c r="Q204" i="12" s="1"/>
  <c r="R204" i="12" s="1"/>
  <c r="P204" i="12"/>
  <c r="L765" i="12"/>
  <c r="Q342" i="12" s="1"/>
  <c r="R342" i="12" s="1"/>
  <c r="P342" i="12"/>
  <c r="L296" i="12"/>
  <c r="L942" i="12"/>
  <c r="Q401" i="12" s="1"/>
  <c r="R401" i="12" s="1"/>
  <c r="P401" i="12"/>
  <c r="L430" i="12"/>
  <c r="L1804" i="12"/>
  <c r="L597" i="12"/>
  <c r="Q286" i="12" s="1"/>
  <c r="R286" i="12" s="1"/>
  <c r="P286" i="12"/>
  <c r="L450" i="12"/>
  <c r="Q237" i="12" s="1"/>
  <c r="R237" i="12" s="1"/>
  <c r="P237" i="12"/>
  <c r="L1071" i="12"/>
  <c r="Q444" i="12" s="1"/>
  <c r="R444" i="12" s="1"/>
  <c r="P444" i="12"/>
  <c r="L1587" i="12"/>
  <c r="Q616" i="12" s="1"/>
  <c r="R616" i="12" s="1"/>
  <c r="P616" i="12"/>
  <c r="L201" i="12"/>
  <c r="Q154" i="12" s="1"/>
  <c r="R154" i="12" s="1"/>
  <c r="P154" i="12"/>
  <c r="L1056" i="12"/>
  <c r="Q439" i="12" s="1"/>
  <c r="R439" i="12" s="1"/>
  <c r="P439" i="12"/>
  <c r="L941" i="12"/>
  <c r="L167" i="12"/>
  <c r="L1648" i="12"/>
  <c r="L227" i="12"/>
  <c r="L1328" i="12"/>
  <c r="L378" i="12"/>
  <c r="Q213" i="12" s="1"/>
  <c r="R213" i="12" s="1"/>
  <c r="P213" i="12"/>
  <c r="L1335" i="12"/>
  <c r="Q532" i="12" s="1"/>
  <c r="R532" i="12" s="1"/>
  <c r="L1436" i="12"/>
  <c r="L527" i="12"/>
  <c r="L1814" i="12"/>
  <c r="L192" i="12"/>
  <c r="Q151" i="12" s="1"/>
  <c r="R151" i="12" s="1"/>
  <c r="L256" i="12"/>
  <c r="L943" i="12"/>
  <c r="L1525" i="12"/>
  <c r="L310" i="12"/>
  <c r="L609" i="12"/>
  <c r="Q290" i="12" s="1"/>
  <c r="R290" i="12" s="1"/>
  <c r="P290" i="12"/>
  <c r="L1824" i="12"/>
  <c r="Q695" i="12" s="1"/>
  <c r="R695" i="12" s="1"/>
  <c r="P695" i="12"/>
  <c r="L951" i="12"/>
  <c r="Q404" i="12" s="1"/>
  <c r="R404" i="12" s="1"/>
  <c r="P404" i="12"/>
  <c r="L1176" i="12"/>
  <c r="Q479" i="12" s="1"/>
  <c r="R479" i="12" s="1"/>
  <c r="P479" i="12"/>
  <c r="L1432" i="12"/>
  <c r="L1584" i="12"/>
  <c r="Q615" i="12" s="1"/>
  <c r="R615" i="12" s="1"/>
  <c r="P615" i="12"/>
  <c r="L1820" i="12"/>
  <c r="L1026" i="12"/>
  <c r="Q429" i="12" s="1"/>
  <c r="R429" i="12" s="1"/>
  <c r="P429" i="12"/>
  <c r="L1301" i="12"/>
  <c r="L1452" i="12"/>
  <c r="Q571" i="12" s="1"/>
  <c r="R571" i="12" s="1"/>
  <c r="P571" i="12"/>
  <c r="L516" i="12"/>
  <c r="Q259" i="12" s="1"/>
  <c r="R259" i="12" s="1"/>
  <c r="P259" i="12"/>
  <c r="L1810" i="12"/>
  <c r="L238" i="12"/>
  <c r="L1724" i="12"/>
  <c r="L1018" i="12"/>
  <c r="L562" i="12"/>
  <c r="L1695" i="12"/>
  <c r="Q652" i="12" s="1"/>
  <c r="R652" i="12" s="1"/>
  <c r="L1547" i="12"/>
  <c r="L685" i="12"/>
  <c r="L370" i="12"/>
  <c r="L1686" i="12"/>
  <c r="Q649" i="12" s="1"/>
  <c r="R649" i="12" s="1"/>
  <c r="P649" i="12"/>
  <c r="L997" i="12"/>
  <c r="L245" i="12"/>
  <c r="L1460" i="12"/>
  <c r="L1531" i="12"/>
  <c r="L443" i="12"/>
  <c r="L772" i="12"/>
  <c r="L814" i="12"/>
  <c r="L580" i="12"/>
  <c r="L1579" i="12"/>
  <c r="L934" i="12"/>
  <c r="L964" i="12"/>
  <c r="L1730" i="12"/>
  <c r="L1066" i="12"/>
  <c r="L512" i="12"/>
  <c r="L1723" i="12"/>
  <c r="L1459" i="12"/>
  <c r="L978" i="12"/>
  <c r="Q413" i="12" s="1"/>
  <c r="R413" i="12" s="1"/>
  <c r="P413" i="12"/>
  <c r="L1745" i="12"/>
  <c r="L1160" i="12"/>
  <c r="L1321" i="12"/>
  <c r="L855" i="12"/>
  <c r="Q372" i="12" s="1"/>
  <c r="R372" i="12" s="1"/>
  <c r="L1674" i="12"/>
  <c r="Q645" i="12" s="1"/>
  <c r="R645" i="12" s="1"/>
  <c r="L625" i="12"/>
  <c r="L1803" i="12"/>
  <c r="Q688" i="12" s="1"/>
  <c r="R688" i="12" s="1"/>
  <c r="P688" i="12"/>
  <c r="L1136" i="12"/>
  <c r="L531" i="12"/>
  <c r="Q264" i="12" s="1"/>
  <c r="R264" i="12" s="1"/>
  <c r="P264" i="12"/>
  <c r="L395" i="12"/>
  <c r="L751" i="12"/>
  <c r="L1009" i="12"/>
  <c r="L955" i="12"/>
  <c r="L1596" i="12"/>
  <c r="Q619" i="12" s="1"/>
  <c r="R619" i="12" s="1"/>
  <c r="P619" i="12"/>
  <c r="L1616" i="12"/>
  <c r="L1022" i="12"/>
  <c r="L481" i="12"/>
  <c r="L1843" i="12"/>
  <c r="L882" i="12"/>
  <c r="Q381" i="12" s="1"/>
  <c r="R381" i="12" s="1"/>
  <c r="L1794" i="12"/>
  <c r="Q685" i="12" s="1"/>
  <c r="R685" i="12" s="1"/>
  <c r="P685" i="12"/>
  <c r="L635" i="12"/>
  <c r="L697" i="12"/>
  <c r="L1825" i="12"/>
  <c r="L950" i="12"/>
  <c r="L628" i="12"/>
  <c r="L487" i="12"/>
  <c r="L1834" i="12"/>
  <c r="L135" i="12"/>
  <c r="Q132" i="12" s="1"/>
  <c r="R132" i="12" s="1"/>
  <c r="L608" i="12"/>
  <c r="L1748" i="12"/>
  <c r="L186" i="12"/>
  <c r="Q149" i="12" s="1"/>
  <c r="R149" i="12" s="1"/>
  <c r="P149" i="12"/>
  <c r="L1311" i="12"/>
  <c r="Q524" i="12" s="1"/>
  <c r="R524" i="12" s="1"/>
  <c r="P524" i="12"/>
  <c r="L525" i="12"/>
  <c r="Q262" i="12" s="1"/>
  <c r="R262" i="12" s="1"/>
  <c r="P262" i="12"/>
  <c r="L1197" i="12"/>
  <c r="Q486" i="12" s="1"/>
  <c r="R486" i="12" s="1"/>
  <c r="P486" i="12"/>
  <c r="L1634" i="12"/>
  <c r="L1488" i="12"/>
  <c r="Q583" i="12" s="1"/>
  <c r="R583" i="12" s="1"/>
  <c r="P583" i="12"/>
  <c r="L518" i="12"/>
  <c r="L1613" i="12"/>
  <c r="L1535" i="12"/>
  <c r="L570" i="12"/>
  <c r="Q277" i="12" s="1"/>
  <c r="R277" i="12" s="1"/>
  <c r="P277" i="12"/>
  <c r="L132" i="12"/>
  <c r="Q131" i="12" s="1"/>
  <c r="R131" i="12" s="1"/>
  <c r="L1372" i="12"/>
  <c r="L210" i="12"/>
  <c r="Q157" i="12" s="1"/>
  <c r="R157" i="12" s="1"/>
  <c r="P157" i="12"/>
  <c r="L947" i="12"/>
  <c r="L508" i="12"/>
  <c r="L1786" i="12"/>
  <c r="L228" i="12"/>
  <c r="Q163" i="12" s="1"/>
  <c r="R163" i="12" s="1"/>
  <c r="P163" i="12"/>
  <c r="L995" i="12"/>
  <c r="L165" i="12"/>
  <c r="Q142" i="12" s="1"/>
  <c r="R142" i="12" s="1"/>
  <c r="P142" i="12"/>
  <c r="L1751" i="12"/>
  <c r="L1058" i="12"/>
  <c r="L1658" i="12"/>
  <c r="L366" i="12"/>
  <c r="Q209" i="12" s="1"/>
  <c r="R209" i="12" s="1"/>
  <c r="P209" i="12"/>
  <c r="L1771" i="12"/>
  <c r="L1139" i="12"/>
  <c r="L1345" i="12"/>
  <c r="L1663" i="12"/>
  <c r="L1681" i="12"/>
  <c r="L1120" i="12"/>
  <c r="L1180" i="12"/>
  <c r="L161" i="12"/>
  <c r="L1739" i="12"/>
  <c r="L151" i="12"/>
  <c r="L718" i="12"/>
  <c r="L704" i="12"/>
  <c r="L872" i="12"/>
  <c r="L355" i="12"/>
  <c r="L743" i="12"/>
  <c r="L877" i="12"/>
  <c r="L857" i="12"/>
  <c r="L853" i="12"/>
  <c r="L698" i="12"/>
  <c r="L307" i="12"/>
  <c r="L884" i="12"/>
  <c r="L880" i="12"/>
  <c r="L856" i="12"/>
  <c r="L916" i="12"/>
  <c r="L148" i="12"/>
  <c r="L892" i="12"/>
  <c r="L875" i="12"/>
  <c r="L748" i="12"/>
  <c r="L1216" i="12"/>
  <c r="L769" i="12"/>
  <c r="L569" i="12"/>
  <c r="L832" i="12"/>
  <c r="L850" i="12"/>
  <c r="L341" i="12"/>
  <c r="L217" i="12"/>
  <c r="L1703" i="12"/>
  <c r="L1348" i="12"/>
  <c r="L793" i="12"/>
  <c r="L887" i="12"/>
  <c r="L812" i="12"/>
  <c r="L854" i="12"/>
  <c r="L902" i="12"/>
  <c r="L833" i="12"/>
  <c r="L868" i="12"/>
  <c r="L133" i="12"/>
  <c r="L1373" i="12"/>
  <c r="L655" i="12"/>
  <c r="L1393" i="12"/>
  <c r="L664" i="12"/>
  <c r="L878" i="12"/>
  <c r="L146" i="12"/>
  <c r="L871" i="12"/>
  <c r="L353" i="12"/>
  <c r="L862" i="12"/>
  <c r="L899" i="12"/>
  <c r="L839" i="12"/>
  <c r="L134" i="12"/>
  <c r="L845" i="12"/>
  <c r="L129" i="12"/>
  <c r="L641" i="12"/>
  <c r="L917" i="12"/>
  <c r="L145" i="12"/>
  <c r="L838" i="12"/>
  <c r="L848" i="12"/>
  <c r="L914" i="12"/>
  <c r="L137" i="12"/>
  <c r="L908" i="12"/>
  <c r="L1204" i="12"/>
  <c r="L1309" i="12"/>
  <c r="L289" i="12"/>
  <c r="L901" i="12"/>
  <c r="L1685" i="12"/>
  <c r="L596" i="12"/>
  <c r="L1675" i="12"/>
  <c r="L1211" i="12"/>
  <c r="L544" i="12"/>
  <c r="L740" i="12"/>
  <c r="L811" i="12"/>
  <c r="L259" i="12"/>
  <c r="L152" i="12"/>
  <c r="L1699" i="12"/>
  <c r="L824" i="12"/>
  <c r="L578" i="12"/>
  <c r="L346" i="12"/>
  <c r="L652" i="12"/>
  <c r="L821" i="12"/>
  <c r="L835" i="12"/>
  <c r="L803" i="12"/>
  <c r="L154" i="12"/>
  <c r="L826" i="12"/>
  <c r="L841" i="12"/>
  <c r="L911" i="12"/>
  <c r="L890" i="12"/>
  <c r="L1271" i="12"/>
  <c r="L1199" i="12"/>
  <c r="L1435" i="12"/>
  <c r="L1721" i="12"/>
  <c r="L1609" i="12"/>
  <c r="L1697" i="12"/>
  <c r="L247" i="12"/>
  <c r="L1334" i="12"/>
  <c r="L158" i="12"/>
  <c r="L149" i="12"/>
  <c r="L656" i="12"/>
  <c r="L754" i="12"/>
  <c r="L851" i="12"/>
  <c r="L859" i="12"/>
  <c r="L328" i="12"/>
  <c r="L913" i="12"/>
  <c r="L140" i="12"/>
  <c r="L898" i="12"/>
  <c r="L893" i="12"/>
  <c r="L907" i="12"/>
  <c r="L616" i="12"/>
  <c r="L1711" i="12"/>
  <c r="L1339" i="12"/>
  <c r="L1750" i="12"/>
  <c r="L1708" i="12"/>
  <c r="L1705" i="12"/>
  <c r="L1694" i="12"/>
  <c r="L421" i="12"/>
  <c r="L869" i="12"/>
  <c r="L764" i="12"/>
  <c r="L169" i="12"/>
  <c r="L836" i="12"/>
  <c r="L313" i="12"/>
  <c r="L827" i="12"/>
  <c r="L719" i="12"/>
  <c r="L335" i="12"/>
  <c r="L1190" i="12"/>
  <c r="L188" i="12"/>
  <c r="L844" i="12"/>
  <c r="L886" i="12"/>
  <c r="L881" i="12"/>
  <c r="L863" i="12"/>
  <c r="L823" i="12"/>
  <c r="L883" i="12"/>
  <c r="L220" i="12"/>
  <c r="L136" i="12"/>
  <c r="L166" i="12"/>
  <c r="L866" i="12"/>
  <c r="L889" i="12"/>
  <c r="L1735" i="12"/>
  <c r="L1672" i="12"/>
  <c r="L1747" i="12"/>
  <c r="L1405" i="12"/>
  <c r="L1729" i="12"/>
  <c r="L1561" i="12"/>
  <c r="L1702" i="12"/>
  <c r="L1661" i="12"/>
  <c r="L316" i="12"/>
  <c r="L830" i="12"/>
  <c r="L575" i="12"/>
  <c r="L829" i="12"/>
  <c r="L778" i="12"/>
  <c r="L716" i="12"/>
  <c r="L325" i="12"/>
  <c r="L896" i="12"/>
  <c r="L865" i="12"/>
  <c r="L337" i="12"/>
  <c r="L163" i="12"/>
  <c r="L805" i="12"/>
  <c r="L218" i="12"/>
  <c r="L157" i="12"/>
  <c r="L142" i="12"/>
  <c r="L164" i="12"/>
  <c r="L1727" i="12"/>
  <c r="L143" i="12"/>
  <c r="L820" i="12"/>
  <c r="L209" i="12"/>
  <c r="L1679" i="12"/>
  <c r="L1678" i="12"/>
  <c r="L895" i="12"/>
  <c r="L155" i="12"/>
  <c r="L847" i="12"/>
  <c r="L160" i="12"/>
  <c r="L326" i="12"/>
  <c r="L860" i="12"/>
  <c r="L292" i="12"/>
  <c r="L1360" i="12"/>
  <c r="L1361" i="12"/>
  <c r="L1133" i="12"/>
  <c r="L131" i="12"/>
  <c r="L874" i="12"/>
  <c r="L910" i="12"/>
  <c r="L904" i="12"/>
  <c r="L1195" i="12"/>
  <c r="L1357" i="12"/>
  <c r="L905" i="12"/>
  <c r="L842" i="12"/>
  <c r="L139" i="12"/>
  <c r="L1528" i="12"/>
  <c r="L1070" i="12"/>
  <c r="L601" i="12"/>
  <c r="L442" i="12"/>
  <c r="L302" i="12"/>
  <c r="L1768" i="12"/>
  <c r="L1808" i="12"/>
  <c r="L1325" i="12"/>
  <c r="L1667" i="12"/>
  <c r="L818" i="12"/>
  <c r="L368" i="12"/>
  <c r="L215" i="12"/>
  <c r="L1481" i="12"/>
  <c r="L794" i="12"/>
  <c r="L1719" i="12"/>
  <c r="Q660" i="12" s="1"/>
  <c r="R660" i="12" s="1"/>
  <c r="L1289" i="12"/>
  <c r="L1496" i="12"/>
  <c r="L1510" i="12"/>
  <c r="L367" i="12"/>
  <c r="L1343" i="12"/>
  <c r="L1154" i="12"/>
  <c r="L1045" i="12"/>
  <c r="L1076" i="12"/>
  <c r="L876" i="12"/>
  <c r="Q379" i="12" s="1"/>
  <c r="R379" i="12" s="1"/>
  <c r="L970" i="12"/>
  <c r="L419" i="12"/>
  <c r="L864" i="12"/>
  <c r="Q375" i="12" s="1"/>
  <c r="R375" i="12" s="1"/>
  <c r="L1054" i="12"/>
  <c r="L737" i="12"/>
  <c r="L775" i="12"/>
  <c r="L1379" i="12"/>
  <c r="L321" i="12"/>
  <c r="Q194" i="12" s="1"/>
  <c r="R194" i="12" s="1"/>
  <c r="L205" i="12"/>
  <c r="L1754" i="12"/>
  <c r="L1284" i="12"/>
  <c r="Q515" i="12" s="1"/>
  <c r="R515" i="12" s="1"/>
  <c r="L1411" i="12"/>
  <c r="L529" i="12"/>
  <c r="L1513" i="12"/>
  <c r="L897" i="12"/>
  <c r="Q386" i="12" s="1"/>
  <c r="R386" i="12" s="1"/>
  <c r="L239" i="12"/>
  <c r="L1004" i="12"/>
  <c r="L1740" i="12"/>
  <c r="Q667" i="12" s="1"/>
  <c r="R667" i="12" s="1"/>
  <c r="L815" i="12"/>
  <c r="L323" i="12"/>
  <c r="L361" i="12"/>
  <c r="L196" i="12"/>
  <c r="L1156" i="12"/>
  <c r="L1511" i="12"/>
  <c r="L1039" i="12"/>
  <c r="L1606" i="12"/>
  <c r="L1519" i="12"/>
  <c r="L653" i="12"/>
  <c r="L1028" i="12"/>
  <c r="L1152" i="12"/>
  <c r="Q471" i="12" s="1"/>
  <c r="R471" i="12" s="1"/>
  <c r="L1057" i="12"/>
  <c r="L1291" i="12"/>
  <c r="L244" i="12"/>
  <c r="L1612" i="12"/>
  <c r="L1042" i="12"/>
  <c r="L1775" i="12"/>
  <c r="L553" i="12"/>
  <c r="L1276" i="12"/>
  <c r="L791" i="12"/>
  <c r="L946" i="12"/>
  <c r="L1341" i="12"/>
  <c r="Q534" i="12" s="1"/>
  <c r="R534" i="12" s="1"/>
  <c r="L1840" i="12"/>
  <c r="L629" i="12"/>
  <c r="L391" i="12"/>
  <c r="L760" i="12"/>
  <c r="L314" i="12"/>
  <c r="L1192" i="12"/>
  <c r="L595" i="12"/>
  <c r="L1660" i="12"/>
  <c r="L208" i="12"/>
  <c r="L1466" i="12"/>
  <c r="L619" i="12"/>
  <c r="L1270" i="12"/>
  <c r="L1300" i="12"/>
  <c r="L170" i="12"/>
  <c r="L1472" i="12"/>
  <c r="L1805" i="12"/>
  <c r="L1382" i="12"/>
  <c r="L759" i="12"/>
  <c r="Q340" i="12" s="1"/>
  <c r="R340" i="12" s="1"/>
  <c r="L1583" i="12"/>
  <c r="L427" i="12"/>
  <c r="L728" i="12"/>
  <c r="L401" i="12"/>
  <c r="L796" i="12"/>
  <c r="L356" i="12"/>
  <c r="L1193" i="12"/>
  <c r="L888" i="12"/>
  <c r="Q383" i="12" s="1"/>
  <c r="R383" i="12" s="1"/>
  <c r="L1370" i="12"/>
  <c r="L359" i="12"/>
  <c r="L1366" i="12"/>
  <c r="L1732" i="12"/>
  <c r="L1214" i="12"/>
  <c r="L340" i="12"/>
  <c r="L1088" i="12"/>
  <c r="L1649" i="12"/>
  <c r="L1541" i="12"/>
  <c r="L1090" i="12"/>
  <c r="L809" i="12"/>
  <c r="L560" i="12"/>
  <c r="L1690" i="12"/>
  <c r="L1297" i="12"/>
  <c r="L493" i="12"/>
  <c r="L1586" i="12"/>
  <c r="L1784" i="12"/>
  <c r="L797" i="12"/>
  <c r="L251" i="12"/>
  <c r="L286" i="12"/>
  <c r="L274" i="12"/>
  <c r="L1330" i="12"/>
  <c r="L1096" i="12"/>
  <c r="L1312" i="12"/>
  <c r="L1310" i="12"/>
  <c r="L724" i="12"/>
  <c r="L1150" i="12"/>
  <c r="L1544" i="12"/>
  <c r="L565" i="12"/>
  <c r="L1232" i="12"/>
  <c r="L1099" i="12"/>
  <c r="L1228" i="12"/>
  <c r="L458" i="12"/>
  <c r="L959" i="12"/>
  <c r="L1171" i="12"/>
  <c r="L533" i="12"/>
  <c r="L1084" i="12"/>
  <c r="L676" i="12"/>
  <c r="L1469" i="12"/>
  <c r="L1534" i="12"/>
  <c r="L674" i="12"/>
  <c r="L1237" i="12"/>
  <c r="L532" i="12"/>
  <c r="L1495" i="12"/>
  <c r="L1846" i="12"/>
  <c r="L461" i="12"/>
  <c r="L998" i="12"/>
  <c r="L1478" i="12"/>
  <c r="L1822" i="12"/>
  <c r="L800" i="12"/>
  <c r="L806" i="12"/>
  <c r="L1130" i="12"/>
  <c r="L709" i="12"/>
  <c r="L349" i="12"/>
  <c r="L211" i="12"/>
  <c r="L1210" i="12"/>
  <c r="L1315" i="12"/>
  <c r="L837" i="12"/>
  <c r="Q366" i="12" s="1"/>
  <c r="R366" i="12" s="1"/>
  <c r="L1358" i="12"/>
  <c r="L1253" i="12"/>
  <c r="L1684" i="12"/>
  <c r="L1588" i="12"/>
  <c r="L725" i="12"/>
  <c r="L1402" i="12"/>
  <c r="L1795" i="12"/>
  <c r="L979" i="12"/>
  <c r="L322" i="12"/>
  <c r="L362" i="12"/>
  <c r="L1267" i="12"/>
  <c r="L191" i="12"/>
  <c r="L184" i="12"/>
  <c r="L1766" i="12"/>
  <c r="L694" i="12"/>
  <c r="L454" i="12"/>
  <c r="L329" i="12"/>
  <c r="L1298" i="12"/>
  <c r="L463" i="12"/>
  <c r="L221" i="12"/>
  <c r="L416" i="12"/>
  <c r="L1141" i="12"/>
  <c r="L667" i="12"/>
  <c r="L1259" i="12"/>
  <c r="L479" i="12"/>
  <c r="L236" i="12"/>
  <c r="L586" i="12"/>
  <c r="L1592" i="12"/>
  <c r="L1052" i="12"/>
  <c r="L1249" i="12"/>
  <c r="L1789" i="12"/>
  <c r="L1437" i="12"/>
  <c r="Q566" i="12" s="1"/>
  <c r="R566" i="12" s="1"/>
  <c r="L1097" i="12"/>
  <c r="L1484" i="12"/>
  <c r="L1742" i="12"/>
  <c r="L722" i="12"/>
  <c r="L1693" i="12"/>
  <c r="L1802" i="12"/>
  <c r="L637" i="12"/>
  <c r="L1073" i="12"/>
  <c r="L758" i="12"/>
  <c r="L828" i="12"/>
  <c r="Q363" i="12" s="1"/>
  <c r="R363" i="12" s="1"/>
  <c r="L352" i="12"/>
  <c r="L1262" i="12"/>
  <c r="L257" i="12"/>
  <c r="L1037" i="12"/>
  <c r="L1471" i="12"/>
  <c r="L572" i="12"/>
  <c r="L776" i="12"/>
  <c r="L1069" i="12"/>
  <c r="L383" i="12"/>
  <c r="L623" i="12"/>
  <c r="L1486" i="12"/>
  <c r="L1015" i="12"/>
  <c r="L755" i="12"/>
  <c r="L607" i="12"/>
  <c r="L1082" i="12"/>
  <c r="L822" i="12"/>
  <c r="Q361" i="12" s="1"/>
  <c r="R361" i="12" s="1"/>
  <c r="L1051" i="12"/>
  <c r="L1553" i="12"/>
  <c r="L1657" i="12"/>
  <c r="L1094" i="12"/>
  <c r="L280" i="12"/>
  <c r="L1244" i="12"/>
  <c r="L1712" i="12"/>
  <c r="L1061" i="12"/>
  <c r="L554" i="12"/>
  <c r="L1706" i="12"/>
  <c r="L440" i="12"/>
  <c r="L1363" i="12"/>
  <c r="L1286" i="12"/>
  <c r="L976" i="12"/>
  <c r="L1627" i="12"/>
  <c r="L425" i="12"/>
  <c r="L524" i="12"/>
  <c r="L1081" i="12"/>
  <c r="L1720" i="12"/>
  <c r="L810" i="12"/>
  <c r="Q357" i="12" s="1"/>
  <c r="R357" i="12" s="1"/>
  <c r="L695" i="12"/>
  <c r="L587" i="12"/>
  <c r="L1507" i="12"/>
  <c r="L1670" i="12"/>
  <c r="L1474" i="12"/>
  <c r="L467" i="12"/>
  <c r="L1246" i="12"/>
  <c r="L1738" i="12"/>
  <c r="L439" i="12"/>
  <c r="L787" i="12"/>
  <c r="L506" i="12"/>
  <c r="L919" i="12"/>
  <c r="L1683" i="12"/>
  <c r="Q648" i="12" s="1"/>
  <c r="R648" i="12" s="1"/>
  <c r="L1813" i="12"/>
  <c r="L1640" i="12"/>
  <c r="L338" i="12"/>
  <c r="L1085" i="12"/>
  <c r="L141" i="12"/>
  <c r="Q134" i="12" s="1"/>
  <c r="R134" i="12" s="1"/>
  <c r="L643" i="12"/>
  <c r="L742" i="12"/>
  <c r="L376" i="12"/>
  <c r="L1726" i="12"/>
  <c r="L613" i="12"/>
  <c r="L1442" i="12"/>
  <c r="L1307" i="12"/>
  <c r="L712" i="12"/>
  <c r="L1450" i="12"/>
  <c r="L1823" i="12"/>
  <c r="L1807" i="12"/>
  <c r="L1597" i="12"/>
  <c r="L1111" i="12"/>
  <c r="L371" i="12"/>
  <c r="L1502" i="12"/>
  <c r="L260" i="12"/>
  <c r="L226" i="12"/>
  <c r="L1763" i="12"/>
  <c r="L515" i="12"/>
  <c r="L1408" i="12"/>
  <c r="L991" i="12"/>
  <c r="L1850" i="12"/>
  <c r="L727" i="12"/>
  <c r="L418" i="12"/>
  <c r="L319" i="12"/>
  <c r="L1258" i="12"/>
  <c r="L774" i="12"/>
  <c r="Q345" i="12" s="1"/>
  <c r="R345" i="12" s="1"/>
  <c r="L1352" i="12"/>
  <c r="L1646" i="12"/>
  <c r="L1700" i="12"/>
  <c r="L726" i="12"/>
  <c r="Q329" i="12" s="1"/>
  <c r="R329" i="12" s="1"/>
  <c r="L530" i="12"/>
  <c r="L819" i="12"/>
  <c r="Q360" i="12" s="1"/>
  <c r="R360" i="12" s="1"/>
  <c r="L1793" i="12"/>
  <c r="L980" i="12"/>
  <c r="L1713" i="12"/>
  <c r="Q658" i="12" s="1"/>
  <c r="R658" i="12" s="1"/>
  <c r="L785" i="12"/>
  <c r="L1354" i="12"/>
  <c r="L268" i="12"/>
  <c r="L271" i="12"/>
  <c r="L1414" i="12"/>
  <c r="L563" i="12"/>
  <c r="L1117" i="12"/>
  <c r="L1636" i="12"/>
  <c r="L566" i="12"/>
  <c r="L1387" i="12"/>
  <c r="L1184" i="12"/>
  <c r="L147" i="12"/>
  <c r="Q136" i="12" s="1"/>
  <c r="R136" i="12" s="1"/>
  <c r="L691" i="12"/>
  <c r="L1303" i="12"/>
  <c r="L1241" i="12"/>
  <c r="L1181" i="12"/>
  <c r="L1172" i="12"/>
  <c r="L602" i="12"/>
  <c r="L1757" i="12"/>
  <c r="L406" i="12"/>
  <c r="L1798" i="12"/>
  <c r="L650" i="12"/>
  <c r="L223" i="12"/>
  <c r="L1538" i="12"/>
  <c r="L1514" i="12"/>
  <c r="L1049" i="12"/>
  <c r="L1118" i="12"/>
  <c r="L1322" i="12"/>
  <c r="L517" i="12"/>
  <c r="L1709" i="12"/>
  <c r="L431" i="12"/>
  <c r="L550" i="12"/>
  <c r="L1643" i="12"/>
  <c r="L181" i="12"/>
  <c r="L925" i="12"/>
  <c r="L1631" i="12"/>
  <c r="L299" i="12"/>
  <c r="L638" i="12"/>
  <c r="L295" i="12"/>
  <c r="L1102" i="12"/>
  <c r="L242" i="12"/>
  <c r="L230" i="12"/>
  <c r="L1138" i="12"/>
  <c r="L1778" i="12"/>
  <c r="L1147" i="12"/>
  <c r="L452" i="12"/>
  <c r="L1159" i="12"/>
  <c r="L484" i="12"/>
  <c r="L962" i="12"/>
  <c r="L1749" i="12"/>
  <c r="Q670" i="12" s="1"/>
  <c r="R670" i="12" s="1"/>
  <c r="L526" i="12"/>
  <c r="L834" i="12"/>
  <c r="Q365" i="12" s="1"/>
  <c r="R365" i="12" s="1"/>
  <c r="L1072" i="12"/>
  <c r="L918" i="12"/>
  <c r="Q393" i="12" s="1"/>
  <c r="R393" i="12" s="1"/>
  <c r="L557" i="12"/>
  <c r="L1229" i="12"/>
  <c r="L1571" i="12"/>
  <c r="L589" i="12"/>
  <c r="L190" i="12"/>
  <c r="L1760" i="12"/>
  <c r="L1558" i="12"/>
  <c r="L1046" i="12"/>
  <c r="L1238" i="12"/>
  <c r="L1630" i="12"/>
  <c r="L1600" i="12"/>
  <c r="L1526" i="12"/>
  <c r="L1567" i="12"/>
  <c r="L1577" i="12"/>
  <c r="L817" i="12"/>
  <c r="L386" i="12"/>
  <c r="L263" i="12"/>
  <c r="L358" i="12"/>
  <c r="L156" i="12"/>
  <c r="Q139" i="12" s="1"/>
  <c r="R139" i="12" s="1"/>
  <c r="L1306" i="12"/>
  <c r="L1816" i="12"/>
  <c r="L551" i="12"/>
  <c r="L1421" i="12"/>
  <c r="L1355" i="12"/>
  <c r="L1318" i="12"/>
  <c r="L494" i="12"/>
  <c r="L922" i="12"/>
  <c r="L985" i="12"/>
  <c r="L1828" i="12"/>
  <c r="L1790" i="12"/>
  <c r="L686" i="12"/>
  <c r="L1067" i="12"/>
  <c r="L632" i="12"/>
  <c r="L1079" i="12"/>
  <c r="L179" i="12"/>
  <c r="L1505" i="12"/>
  <c r="L176" i="12"/>
  <c r="L1688" i="12"/>
  <c r="L1217" i="12"/>
  <c r="L521" i="12"/>
  <c r="L1183" i="12"/>
  <c r="L870" i="12"/>
  <c r="Q377" i="12" s="1"/>
  <c r="R377" i="12" s="1"/>
  <c r="L915" i="12"/>
  <c r="Q392" i="12" s="1"/>
  <c r="R392" i="12" s="1"/>
  <c r="L347" i="12"/>
  <c r="L536" i="12"/>
  <c r="L1256" i="12"/>
  <c r="L1468" i="12"/>
  <c r="L348" i="12"/>
  <c r="Q203" i="12" s="1"/>
  <c r="R203" i="12" s="1"/>
  <c r="L1274" i="12"/>
  <c r="L1717" i="12"/>
  <c r="L1594" i="12"/>
  <c r="L1811" i="12"/>
  <c r="L473" i="12"/>
  <c r="L1555" i="12"/>
  <c r="L1294" i="12"/>
  <c r="L1582" i="12"/>
  <c r="L1078" i="12"/>
  <c r="L1498" i="12"/>
  <c r="L1048" i="12"/>
  <c r="L1075" i="12"/>
  <c r="L782" i="12"/>
  <c r="L1106" i="12"/>
  <c r="L559" i="12"/>
  <c r="L1783" i="12"/>
  <c r="L1445" i="12"/>
  <c r="L909" i="12"/>
  <c r="Q390" i="12" s="1"/>
  <c r="R390" i="12" s="1"/>
  <c r="L178" i="12"/>
  <c r="L232" i="12"/>
  <c r="L1489" i="12"/>
  <c r="L293" i="12"/>
  <c r="L767" i="12"/>
  <c r="L1430" i="12"/>
  <c r="L1447" i="12"/>
  <c r="L451" i="12"/>
  <c r="L689" i="12"/>
  <c r="L1492" i="12"/>
  <c r="L379" i="12"/>
  <c r="L1787" i="12"/>
  <c r="L1669" i="12"/>
  <c r="L713" i="12"/>
  <c r="L389" i="12"/>
  <c r="L1166" i="12"/>
  <c r="L1457" i="12"/>
  <c r="L1603" i="12"/>
  <c r="L802" i="12"/>
  <c r="L679" i="12"/>
  <c r="L1412" i="12"/>
  <c r="L1397" i="12"/>
  <c r="L795" i="12"/>
  <c r="Q352" i="12" s="1"/>
  <c r="R352" i="12" s="1"/>
  <c r="L739" i="12"/>
  <c r="L1441" i="12"/>
  <c r="L668" i="12"/>
  <c r="L773" i="12"/>
  <c r="L1351" i="12"/>
  <c r="L840" i="12"/>
  <c r="Q367" i="12" s="1"/>
  <c r="R367" i="12" s="1"/>
  <c r="L496" i="12"/>
  <c r="L736" i="12"/>
  <c r="L1231" i="12"/>
  <c r="L1756" i="12"/>
  <c r="L961" i="12"/>
  <c r="L581" i="12"/>
  <c r="L673" i="12"/>
  <c r="L343" i="12"/>
  <c r="L1736" i="12"/>
  <c r="L153" i="12"/>
  <c r="Q138" i="12" s="1"/>
  <c r="R138" i="12" s="1"/>
  <c r="L269" i="12"/>
  <c r="L214" i="12"/>
  <c r="L1292" i="12"/>
  <c r="L475" i="12"/>
  <c r="L1280" i="12"/>
  <c r="L1265" i="12"/>
  <c r="L631" i="12"/>
  <c r="L1034" i="12"/>
  <c r="L1140" i="12"/>
  <c r="Q467" i="12" s="1"/>
  <c r="R467" i="12" s="1"/>
  <c r="L1580" i="12"/>
  <c r="L334" i="12"/>
  <c r="L138" i="12"/>
  <c r="Q133" i="12" s="1"/>
  <c r="R133" i="12" s="1"/>
  <c r="L1033" i="12"/>
  <c r="L1607" i="12"/>
  <c r="L953" i="12"/>
  <c r="L278" i="12"/>
  <c r="L194" i="12"/>
  <c r="L1769" i="12"/>
  <c r="L398" i="12"/>
  <c r="L935" i="12"/>
  <c r="L801" i="12"/>
  <c r="Q354" i="12" s="1"/>
  <c r="R354" i="12" s="1"/>
  <c r="L1642" i="12"/>
  <c r="L464" i="12"/>
  <c r="L1277" i="12"/>
  <c r="L1433" i="12"/>
  <c r="L1304" i="12"/>
  <c r="L1628" i="12"/>
  <c r="L986" i="12"/>
  <c r="L1030" i="12"/>
  <c r="L1722" i="12"/>
  <c r="Q661" i="12" s="1"/>
  <c r="R661" i="12" s="1"/>
  <c r="L1260" i="12"/>
  <c r="Q507" i="12" s="1"/>
  <c r="R507" i="12" s="1"/>
  <c r="L665" i="12"/>
  <c r="L885" i="12"/>
  <c r="Q382" i="12" s="1"/>
  <c r="R382" i="12" s="1"/>
  <c r="L1475" i="12"/>
  <c r="L1426" i="12"/>
  <c r="L1418" i="12"/>
  <c r="L1399" i="12"/>
  <c r="L469" i="12"/>
  <c r="L1151" i="12"/>
  <c r="L1378" i="12"/>
  <c r="L1391" i="12"/>
  <c r="L1765" i="12"/>
  <c r="L994" i="12"/>
  <c r="L1710" i="12"/>
  <c r="Q657" i="12" s="1"/>
  <c r="R657" i="12" s="1"/>
  <c r="L320" i="12"/>
  <c r="L891" i="12"/>
  <c r="Q384" i="12" s="1"/>
  <c r="R384" i="12" s="1"/>
  <c r="L1622" i="12"/>
  <c r="L1178" i="12"/>
  <c r="L577" i="12"/>
  <c r="L1552" i="12"/>
  <c r="L472" i="12"/>
  <c r="L1331" i="12"/>
  <c r="L159" i="12"/>
  <c r="Q140" i="12" s="1"/>
  <c r="R140" i="12" s="1"/>
  <c r="L752" i="12"/>
  <c r="L197" i="12"/>
  <c r="L424" i="12"/>
  <c r="L1162" i="12"/>
  <c r="L1112" i="12"/>
  <c r="L1673" i="12"/>
  <c r="L281" i="12"/>
  <c r="L671" i="12"/>
  <c r="L535" i="12"/>
  <c r="L1222" i="12"/>
  <c r="L1196" i="12"/>
  <c r="L1777" i="12"/>
  <c r="L388" i="12"/>
  <c r="L873" i="12"/>
  <c r="Q378" i="12" s="1"/>
  <c r="R378" i="12" s="1"/>
  <c r="L1143" i="12"/>
  <c r="Q468" i="12" s="1"/>
  <c r="R468" i="12" s="1"/>
  <c r="L861" i="12"/>
  <c r="Q374" i="12" s="1"/>
  <c r="R374" i="12" s="1"/>
  <c r="L482" i="12"/>
  <c r="L1691" i="12"/>
  <c r="L1550" i="12"/>
  <c r="L692" i="12"/>
  <c r="L1654" i="12"/>
  <c r="L283" i="12"/>
  <c r="L1168" i="12"/>
  <c r="L478" i="12"/>
  <c r="L1517" i="12"/>
  <c r="L1087" i="12"/>
  <c r="L706" i="12"/>
  <c r="L434" i="12"/>
  <c r="L229" i="12"/>
  <c r="L301" i="12"/>
  <c r="L1114" i="12"/>
  <c r="L1537" i="12"/>
  <c r="L974" i="12"/>
  <c r="L958" i="12"/>
  <c r="L605" i="12"/>
  <c r="L677" i="12"/>
  <c r="L1438" i="12"/>
  <c r="L1714" i="12"/>
  <c r="L175" i="12"/>
  <c r="L392" i="12"/>
  <c r="L1651" i="12"/>
  <c r="L1100" i="12"/>
  <c r="L1367" i="12"/>
  <c r="L413" i="12"/>
  <c r="L1375" i="12"/>
  <c r="L730" i="12"/>
  <c r="L894" i="12"/>
  <c r="Q385" i="12" s="1"/>
  <c r="R385" i="12" s="1"/>
  <c r="L1454" i="12"/>
  <c r="L831" i="12"/>
  <c r="Q364" i="12" s="1"/>
  <c r="R364" i="12" s="1"/>
  <c r="L185" i="12"/>
  <c r="L1529" i="12"/>
  <c r="L867" i="12"/>
  <c r="Q376" i="12" s="1"/>
  <c r="R376" i="12" s="1"/>
  <c r="L422" i="12"/>
  <c r="L1124" i="12"/>
  <c r="L1655" i="12"/>
  <c r="L1225" i="12"/>
  <c r="L1384" i="12"/>
  <c r="L971" i="12"/>
  <c r="L646" i="12"/>
  <c r="L1487" i="12"/>
  <c r="L241" i="12"/>
  <c r="L1568" i="12"/>
  <c r="L1562" i="12"/>
  <c r="L538" i="12"/>
  <c r="L1838" i="12"/>
  <c r="L568" i="12"/>
  <c r="L1337" i="12"/>
  <c r="L1213" i="12"/>
  <c r="L757" i="12"/>
  <c r="L931" i="12"/>
  <c r="L1036" i="12"/>
  <c r="L428" i="12"/>
  <c r="L445" i="12"/>
  <c r="L662" i="12"/>
  <c r="L1715" i="12"/>
  <c r="L265" i="12"/>
  <c r="L1444" i="12"/>
  <c r="L644" i="12"/>
  <c r="L571" i="12"/>
  <c r="L852" i="12"/>
  <c r="Q371" i="12" s="1"/>
  <c r="R371" i="12" s="1"/>
  <c r="L636" i="12"/>
  <c r="Q299" i="12" s="1"/>
  <c r="R299" i="12" s="1"/>
  <c r="P299" i="12"/>
  <c r="L333" i="12"/>
  <c r="Q198" i="12" s="1"/>
  <c r="R198" i="12" s="1"/>
  <c r="P198" i="12"/>
  <c r="L1734" i="12"/>
  <c r="Q665" i="12" s="1"/>
  <c r="R665" i="12" s="1"/>
  <c r="L1585" i="12"/>
  <c r="L1512" i="12"/>
  <c r="Q591" i="12" s="1"/>
  <c r="R591" i="12" s="1"/>
  <c r="P591" i="12"/>
  <c r="L928" i="12"/>
  <c r="L1792" i="12"/>
  <c r="L788" i="12"/>
  <c r="L446" i="12"/>
  <c r="L1320" i="12"/>
  <c r="Q527" i="12" s="1"/>
  <c r="R527" i="12" s="1"/>
  <c r="P527" i="12"/>
  <c r="L1499" i="12"/>
  <c r="L1549" i="12"/>
  <c r="L437" i="12"/>
  <c r="L1205" i="12"/>
  <c r="L682" i="12"/>
  <c r="L193" i="12"/>
  <c r="L1598" i="12"/>
  <c r="L1573" i="12"/>
  <c r="P166" i="12"/>
  <c r="L237" i="12"/>
  <c r="Q166" i="12" s="1"/>
  <c r="R166" i="12" s="1"/>
  <c r="L254" i="12"/>
  <c r="L1247" i="12"/>
  <c r="L1462" i="12"/>
  <c r="L777" i="12"/>
  <c r="Q346" i="12" s="1"/>
  <c r="R346" i="12" s="1"/>
  <c r="L1346" i="12"/>
  <c r="L639" i="12"/>
  <c r="Q300" i="12" s="1"/>
  <c r="R300" i="12" s="1"/>
  <c r="P300" i="12"/>
  <c r="L1177" i="12"/>
  <c r="L657" i="12"/>
  <c r="Q306" i="12" s="1"/>
  <c r="R306" i="12" s="1"/>
  <c r="P306" i="12"/>
  <c r="L1637" i="12"/>
  <c r="L858" i="12"/>
  <c r="Q373" i="12" s="1"/>
  <c r="R373" i="12" s="1"/>
  <c r="L1569" i="12"/>
  <c r="Q610" i="12" s="1"/>
  <c r="R610" i="12" s="1"/>
  <c r="P610" i="12"/>
  <c r="L1006" i="12"/>
  <c r="L290" i="12"/>
  <c r="L1682" i="12"/>
  <c r="L1574" i="12"/>
  <c r="L363" i="12"/>
  <c r="Q208" i="12" s="1"/>
  <c r="R208" i="12" s="1"/>
  <c r="P208" i="12"/>
  <c r="L1044" i="12"/>
  <c r="Q435" i="12" s="1"/>
  <c r="R435" i="12" s="1"/>
  <c r="P435" i="12"/>
  <c r="L1844" i="12"/>
  <c r="L206" i="12"/>
  <c r="L174" i="12"/>
  <c r="Q145" i="12" s="1"/>
  <c r="R145" i="12" s="1"/>
  <c r="P145" i="12"/>
  <c r="L195" i="12"/>
  <c r="Q152" i="12" s="1"/>
  <c r="R152" i="12" s="1"/>
  <c r="P152" i="12"/>
  <c r="L1434" i="12"/>
  <c r="Q565" i="12" s="1"/>
  <c r="R565" i="12" s="1"/>
  <c r="P565" i="12"/>
  <c r="L150" i="12"/>
  <c r="Q137" i="12" s="1"/>
  <c r="R137" i="12" s="1"/>
  <c r="L429" i="12"/>
  <c r="Q230" i="12" s="1"/>
  <c r="R230" i="12" s="1"/>
  <c r="P230" i="12"/>
  <c r="L409" i="12"/>
  <c r="L640" i="12"/>
  <c r="L1105" i="12"/>
  <c r="L680" i="12"/>
  <c r="L956" i="12"/>
  <c r="L503" i="12"/>
  <c r="L1497" i="12"/>
  <c r="Q586" i="12" s="1"/>
  <c r="R586" i="12" s="1"/>
  <c r="P586" i="12"/>
  <c r="L741" i="12"/>
  <c r="Q334" i="12" s="1"/>
  <c r="R334" i="12" s="1"/>
  <c r="P334" i="12"/>
  <c r="L539" i="12"/>
  <c r="L924" i="12"/>
  <c r="Q395" i="12" s="1"/>
  <c r="R395" i="12" s="1"/>
  <c r="P395" i="12"/>
  <c r="L534" i="12"/>
  <c r="Q265" i="12" s="1"/>
  <c r="R265" i="12" s="1"/>
  <c r="P265" i="12"/>
  <c r="L1108" i="12"/>
  <c r="L471" i="12"/>
  <c r="Q244" i="12" s="1"/>
  <c r="R244" i="12" s="1"/>
  <c r="P244" i="12"/>
  <c r="L843" i="12"/>
  <c r="Q368" i="12" s="1"/>
  <c r="R368" i="12" s="1"/>
  <c r="L400" i="12"/>
  <c r="L272" i="12"/>
  <c r="L380" i="12"/>
  <c r="L1025" i="12"/>
  <c r="L1431" i="12"/>
  <c r="Q564" i="12" s="1"/>
  <c r="R564" i="12" s="1"/>
  <c r="L954" i="12"/>
  <c r="Q405" i="12" s="1"/>
  <c r="R405" i="12" s="1"/>
  <c r="P405" i="12"/>
  <c r="L457" i="12"/>
  <c r="L1148" i="12"/>
  <c r="P223" i="12"/>
  <c r="L408" i="12"/>
  <c r="Q223" i="12" s="1"/>
  <c r="R223" i="12" s="1"/>
  <c r="L912" i="12"/>
  <c r="Q391" i="12" s="1"/>
  <c r="R391" i="12" s="1"/>
  <c r="L984" i="12"/>
  <c r="Q415" i="12" s="1"/>
  <c r="R415" i="12" s="1"/>
  <c r="P415" i="12"/>
  <c r="L1851" i="12"/>
  <c r="Q704" i="12" s="1"/>
  <c r="R704" i="12" s="1"/>
  <c r="P704" i="12"/>
  <c r="L1376" i="12"/>
  <c r="L200" i="12"/>
  <c r="L648" i="12"/>
  <c r="Q303" i="12" s="1"/>
  <c r="R303" i="12" s="1"/>
  <c r="P303" i="12"/>
  <c r="L1113" i="12"/>
  <c r="Q458" i="12" s="1"/>
  <c r="R458" i="12" s="1"/>
  <c r="P458" i="12"/>
  <c r="L659" i="12"/>
  <c r="L1451" i="12"/>
  <c r="L1207" i="12"/>
  <c r="L1799" i="12"/>
  <c r="L1230" i="12"/>
  <c r="Q497" i="12" s="1"/>
  <c r="R497" i="12" s="1"/>
  <c r="P497" i="12"/>
  <c r="L1254" i="12"/>
  <c r="Q505" i="12" s="1"/>
  <c r="R505" i="12" s="1"/>
  <c r="P505" i="12"/>
  <c r="L1564" i="12"/>
  <c r="L598" i="12"/>
  <c r="L624" i="12"/>
  <c r="Q295" i="12" s="1"/>
  <c r="R295" i="12" s="1"/>
  <c r="P295" i="12"/>
  <c r="L455" i="12"/>
  <c r="L1465" i="12"/>
  <c r="L485" i="12"/>
  <c r="P169" i="12"/>
  <c r="L246" i="12"/>
  <c r="Q169" i="12" s="1"/>
  <c r="R169" i="12" s="1"/>
  <c r="L173" i="12"/>
  <c r="L1390" i="12"/>
  <c r="L1652" i="12"/>
  <c r="L683" i="12"/>
  <c r="L1242" i="12"/>
  <c r="Q501" i="12" s="1"/>
  <c r="R501" i="12" s="1"/>
  <c r="P501" i="12"/>
  <c r="L1832" i="12"/>
  <c r="L1201" i="12"/>
  <c r="L1641" i="12"/>
  <c r="Q634" i="12" s="1"/>
  <c r="R634" i="12" s="1"/>
  <c r="P634" i="12"/>
  <c r="L1806" i="12"/>
  <c r="Q689" i="12" s="1"/>
  <c r="R689" i="12" s="1"/>
  <c r="P689" i="12"/>
  <c r="L547" i="12"/>
  <c r="L216" i="12"/>
  <c r="Q159" i="12" s="1"/>
  <c r="R159" i="12" s="1"/>
  <c r="P159" i="12"/>
  <c r="L1103" i="12"/>
  <c r="L1520" i="12"/>
  <c r="L573" i="12"/>
  <c r="Q278" i="12" s="1"/>
  <c r="R278" i="12" s="1"/>
  <c r="P278" i="12"/>
  <c r="L1737" i="12"/>
  <c r="Q666" i="12" s="1"/>
  <c r="R666" i="12" s="1"/>
  <c r="L1313" i="12"/>
  <c r="L940" i="12"/>
  <c r="L1576" i="12"/>
  <c r="L415" i="12"/>
  <c r="L1707" i="12"/>
  <c r="Q656" i="12" s="1"/>
  <c r="R656" i="12" s="1"/>
  <c r="P656" i="12"/>
  <c r="L460" i="12"/>
  <c r="L1008" i="12"/>
  <c r="Q423" i="12" s="1"/>
  <c r="R423" i="12" s="1"/>
  <c r="P423" i="12"/>
  <c r="L312" i="12"/>
  <c r="Q191" i="12" s="1"/>
  <c r="R191" i="12" s="1"/>
  <c r="L1797" i="12"/>
  <c r="Q686" i="12" s="1"/>
  <c r="R686" i="12" s="1"/>
  <c r="P686" i="12"/>
  <c r="L1523" i="12"/>
  <c r="L649" i="12"/>
  <c r="L1336" i="12"/>
  <c r="L1493" i="12"/>
  <c r="L235" i="12"/>
  <c r="L224" i="12"/>
  <c r="L620" i="12"/>
  <c r="L622" i="12"/>
  <c r="L339" i="12"/>
  <c r="Q200" i="12" s="1"/>
  <c r="R200" i="12" s="1"/>
  <c r="P200" i="12"/>
  <c r="L277" i="12"/>
  <c r="L723" i="12"/>
  <c r="Q328" i="12" s="1"/>
  <c r="R328" i="12" s="1"/>
  <c r="P328" i="12"/>
  <c r="L1563" i="12"/>
  <c r="Q608" i="12" s="1"/>
  <c r="R608" i="12" s="1"/>
  <c r="L1826" i="12"/>
  <c r="L1772" i="12"/>
  <c r="L1501" i="12"/>
  <c r="L990" i="12"/>
  <c r="Q417" i="12" s="1"/>
  <c r="R417" i="12" s="1"/>
  <c r="P417" i="12"/>
  <c r="L497" i="12"/>
  <c r="L1389" i="12"/>
  <c r="Q550" i="12" s="1"/>
  <c r="R550" i="12" s="1"/>
  <c r="P550" i="12"/>
  <c r="L789" i="12"/>
  <c r="Q350" i="12" s="1"/>
  <c r="R350" i="12" s="1"/>
  <c r="P350" i="12"/>
  <c r="L449" i="12"/>
  <c r="L1624" i="12"/>
  <c r="L1515" i="12"/>
  <c r="Q592" i="12" s="1"/>
  <c r="R592" i="12" s="1"/>
  <c r="P592" i="12"/>
  <c r="L615" i="12"/>
  <c r="Q292" i="12" s="1"/>
  <c r="R292" i="12" s="1"/>
  <c r="P292" i="12"/>
  <c r="L1385" i="12"/>
  <c r="L921" i="12"/>
  <c r="Q394" i="12" s="1"/>
  <c r="R394" i="12" s="1"/>
  <c r="P394" i="12"/>
  <c r="L923" i="12"/>
  <c r="L1380" i="12"/>
  <c r="Q547" i="12" s="1"/>
  <c r="R547" i="12" s="1"/>
  <c r="P547" i="12"/>
  <c r="L699" i="12"/>
  <c r="Q320" i="12" s="1"/>
  <c r="R320" i="12" s="1"/>
  <c r="P320" i="12"/>
  <c r="L583" i="12"/>
  <c r="L1733" i="12"/>
  <c r="L172" i="12"/>
  <c r="L253" i="12"/>
  <c r="L1755" i="12"/>
  <c r="Q672" i="12" s="1"/>
  <c r="R672" i="12" s="1"/>
  <c r="P672" i="12"/>
  <c r="L879" i="12"/>
  <c r="Q380" i="12" s="1"/>
  <c r="R380" i="12" s="1"/>
  <c r="L1342" i="12"/>
  <c r="L287" i="12"/>
  <c r="L354" i="12"/>
  <c r="Q205" i="12" s="1"/>
  <c r="R205" i="12" s="1"/>
  <c r="P205" i="12"/>
  <c r="L311" i="12"/>
  <c r="L491" i="12"/>
  <c r="L306" i="12"/>
  <c r="Q189" i="12" s="1"/>
  <c r="R189" i="12" s="1"/>
  <c r="L1398" i="12"/>
  <c r="Q553" i="12" s="1"/>
  <c r="R553" i="12" s="1"/>
  <c r="L992" i="12"/>
  <c r="L1394" i="12"/>
  <c r="L733" i="12"/>
  <c r="L1761" i="12"/>
  <c r="Q674" i="12" s="1"/>
  <c r="R674" i="12" s="1"/>
  <c r="P674" i="12"/>
  <c r="L1319" i="12"/>
  <c r="L944" i="12"/>
  <c r="L404" i="12"/>
  <c r="L342" i="12"/>
  <c r="Q201" i="12" s="1"/>
  <c r="R201" i="12" s="1"/>
  <c r="P201" i="12"/>
  <c r="L753" i="12"/>
  <c r="Q338" i="12" s="1"/>
  <c r="R338" i="12" s="1"/>
  <c r="P338" i="12"/>
  <c r="L374" i="12"/>
  <c r="L688" i="12"/>
  <c r="L1086" i="12"/>
  <c r="Q449" i="12" s="1"/>
  <c r="R449" i="12" s="1"/>
  <c r="P449" i="12"/>
  <c r="L382" i="12"/>
  <c r="L364" i="12"/>
  <c r="L983" i="12"/>
  <c r="L703" i="12"/>
  <c r="L466" i="12"/>
  <c r="L1383" i="12"/>
  <c r="Q548" i="12" s="1"/>
  <c r="R548" i="12" s="1"/>
  <c r="P548" i="12"/>
  <c r="L203" i="12"/>
  <c r="L1429" i="12"/>
  <c r="L1121" i="12"/>
  <c r="L1423" i="12"/>
  <c r="L1774" i="12"/>
  <c r="L423" i="12"/>
  <c r="Q228" i="12" s="1"/>
  <c r="R228" i="12" s="1"/>
  <c r="P228" i="12"/>
  <c r="L1250" i="12"/>
  <c r="L548" i="12"/>
  <c r="L1065" i="12"/>
  <c r="Q442" i="12" s="1"/>
  <c r="R442" i="12" s="1"/>
  <c r="P442" i="12"/>
  <c r="L1266" i="12"/>
  <c r="Q509" i="12" s="1"/>
  <c r="R509" i="12" s="1"/>
  <c r="P509" i="12"/>
  <c r="L1132" i="12"/>
  <c r="L1126" i="12"/>
  <c r="L1781" i="12"/>
  <c r="L1027" i="12"/>
  <c r="L1233" i="12"/>
  <c r="Q498" i="12" s="1"/>
  <c r="R498" i="12" s="1"/>
  <c r="P498" i="12"/>
  <c r="L604" i="12"/>
  <c r="L385" i="12"/>
  <c r="L846" i="12"/>
  <c r="Q369" i="12" s="1"/>
  <c r="R369" i="12" s="1"/>
  <c r="L234" i="12"/>
  <c r="Q165" i="12" s="1"/>
  <c r="R165" i="12" s="1"/>
  <c r="P165" i="12"/>
  <c r="L394" i="12"/>
  <c r="L212" i="12"/>
  <c r="L500" i="12"/>
  <c r="L1476" i="12"/>
  <c r="Q579" i="12" s="1"/>
  <c r="R579" i="12" s="1"/>
  <c r="P579" i="12"/>
  <c r="L436" i="12"/>
  <c r="L1632" i="12"/>
  <c r="Q631" i="12" s="1"/>
  <c r="R631" i="12" s="1"/>
  <c r="P631" i="12"/>
  <c r="L1236" i="12"/>
  <c r="Q499" i="12" s="1"/>
  <c r="R499" i="12" s="1"/>
  <c r="L1012" i="12"/>
  <c r="L1016" i="12"/>
  <c r="L1559" i="12"/>
  <c r="L903" i="12"/>
  <c r="Q388" i="12" s="1"/>
  <c r="R388" i="12" s="1"/>
  <c r="L1245" i="12"/>
  <c r="Q502" i="12" s="1"/>
  <c r="R502" i="12" s="1"/>
  <c r="P502" i="12"/>
  <c r="L476" i="12"/>
  <c r="L1401" i="12"/>
  <c r="Q554" i="12" s="1"/>
  <c r="R554" i="12" s="1"/>
  <c r="P554" i="12"/>
  <c r="L1741" i="12"/>
  <c r="L1040" i="12"/>
  <c r="L1837" i="12"/>
  <c r="L1381" i="12"/>
  <c r="L1119" i="12"/>
  <c r="Q460" i="12" s="1"/>
  <c r="R460" i="12" s="1"/>
  <c r="P460" i="12"/>
  <c r="L187" i="12"/>
  <c r="L744" i="12"/>
  <c r="Q335" i="12" s="1"/>
  <c r="R335" i="12" s="1"/>
  <c r="L1227" i="12"/>
  <c r="Q496" i="12" s="1"/>
  <c r="R496" i="12" s="1"/>
  <c r="P496" i="12"/>
  <c r="L324" i="12"/>
  <c r="Q195" i="12" s="1"/>
  <c r="R195" i="12" s="1"/>
  <c r="L1317" i="12"/>
  <c r="Q526" i="12" s="1"/>
  <c r="R526" i="12" s="1"/>
  <c r="P526" i="12"/>
  <c r="L298" i="12"/>
  <c r="L734" i="12"/>
  <c r="L397" i="12"/>
  <c r="L1019" i="12"/>
  <c r="L721" i="12"/>
  <c r="L1847" i="12"/>
  <c r="L1463" i="12"/>
  <c r="L937" i="12"/>
  <c r="L448" i="12"/>
  <c r="L1409" i="12"/>
  <c r="L545" i="12"/>
  <c r="L1427" i="12"/>
  <c r="L610" i="12"/>
  <c r="L1633" i="12"/>
  <c r="L252" i="12"/>
  <c r="Q171" i="12" s="1"/>
  <c r="R171" i="12" s="1"/>
  <c r="P171" i="12"/>
  <c r="L1780" i="12"/>
  <c r="L1500" i="12"/>
  <c r="Q587" i="12" s="1"/>
  <c r="R587" i="12" s="1"/>
  <c r="P587" i="12"/>
  <c r="L1013" i="12"/>
  <c r="L634" i="12"/>
  <c r="L426" i="12"/>
  <c r="Q229" i="12" s="1"/>
  <c r="R229" i="12" s="1"/>
  <c r="P229" i="12"/>
  <c r="L1021" i="12"/>
  <c r="L647" i="12"/>
  <c r="L813" i="12"/>
  <c r="Q358" i="12" s="1"/>
  <c r="R358" i="12" s="1"/>
  <c r="P358" i="12"/>
  <c r="L373" i="12"/>
  <c r="L973" i="12"/>
  <c r="L297" i="12"/>
  <c r="Q186" i="12" s="1"/>
  <c r="R186" i="12" s="1"/>
  <c r="L1400" i="12"/>
  <c r="L746" i="12"/>
  <c r="L1477" i="12"/>
  <c r="L249" i="12"/>
  <c r="Q170" i="12" s="1"/>
  <c r="R170" i="12" s="1"/>
  <c r="P170" i="12"/>
  <c r="L1601" i="12"/>
  <c r="L248" i="12"/>
  <c r="L1524" i="12"/>
  <c r="Q595" i="12" s="1"/>
  <c r="R595" i="12" s="1"/>
  <c r="P595" i="12"/>
  <c r="L1128" i="12"/>
  <c r="Q463" i="12" s="1"/>
  <c r="R463" i="12" s="1"/>
  <c r="P463" i="12"/>
  <c r="L1540" i="12"/>
  <c r="L1701" i="12"/>
  <c r="Q654" i="12" s="1"/>
  <c r="R654" i="12" s="1"/>
  <c r="P654" i="12"/>
  <c r="L1364" i="12"/>
  <c r="L403" i="12"/>
  <c r="L1728" i="12"/>
  <c r="Q663" i="12" s="1"/>
  <c r="R663" i="12" s="1"/>
  <c r="L1031" i="12"/>
  <c r="L1377" i="12"/>
  <c r="Q546" i="12" s="1"/>
  <c r="R546" i="12" s="1"/>
  <c r="L407" i="12"/>
  <c r="L470" i="12"/>
  <c r="L1508" i="12"/>
  <c r="L1261" i="12"/>
  <c r="L1323" i="12"/>
  <c r="Q528" i="12" s="1"/>
  <c r="R528" i="12" s="1"/>
  <c r="L968" i="12"/>
  <c r="L1189" i="12"/>
  <c r="L1208" i="12"/>
  <c r="L284" i="12"/>
  <c r="L541" i="12"/>
  <c r="L592" i="12"/>
  <c r="L1059" i="12"/>
  <c r="Q440" i="12" s="1"/>
  <c r="R440" i="12" s="1"/>
  <c r="P440" i="12"/>
  <c r="L711" i="12"/>
  <c r="Q324" i="12" s="1"/>
  <c r="R324" i="12" s="1"/>
  <c r="P324" i="12"/>
  <c r="L1591" i="12"/>
  <c r="L738" i="12"/>
  <c r="Q333" i="12" s="1"/>
  <c r="R333" i="12" s="1"/>
  <c r="P333" i="12"/>
  <c r="L1123" i="12"/>
  <c r="L282" i="12"/>
  <c r="Q181" i="12" s="1"/>
  <c r="R181" i="12" s="1"/>
  <c r="P181" i="12"/>
  <c r="L670" i="12"/>
  <c r="L930" i="12"/>
  <c r="Q397" i="12" s="1"/>
  <c r="R397" i="12" s="1"/>
  <c r="P397" i="12"/>
  <c r="L714" i="12"/>
  <c r="Q325" i="12" s="1"/>
  <c r="R325" i="12" s="1"/>
  <c r="P325" i="12"/>
  <c r="L1448" i="12"/>
  <c r="L1762" i="12"/>
  <c r="L1543" i="12"/>
  <c r="L1578" i="12"/>
  <c r="Q613" i="12" s="1"/>
  <c r="R613" i="12" s="1"/>
  <c r="P613" i="12"/>
  <c r="L412" i="12"/>
  <c r="L331" i="12"/>
  <c r="L948" i="12"/>
  <c r="Q403" i="12" s="1"/>
  <c r="R403" i="12" s="1"/>
  <c r="P403" i="12"/>
  <c r="L1406" i="12"/>
  <c r="L1449" i="12"/>
  <c r="Q570" i="12" s="1"/>
  <c r="R570" i="12" s="1"/>
  <c r="P570" i="12"/>
  <c r="L1064" i="12"/>
  <c r="L489" i="12"/>
  <c r="Q250" i="12" s="1"/>
  <c r="R250" i="12" s="1"/>
  <c r="P250" i="12"/>
  <c r="L1220" i="12"/>
  <c r="L750" i="12"/>
  <c r="Q337" i="12" s="1"/>
  <c r="R337" i="12" s="1"/>
  <c r="P337" i="12"/>
  <c r="L1417" i="12"/>
  <c r="L1234" i="12"/>
  <c r="L1142" i="12"/>
  <c r="L1439" i="12"/>
  <c r="L1689" i="12"/>
  <c r="Q650" i="12" s="1"/>
  <c r="R650" i="12" s="1"/>
  <c r="L920" i="12"/>
  <c r="L926" i="12"/>
  <c r="L1619" i="12"/>
  <c r="L749" i="12"/>
  <c r="L144" i="12"/>
  <c r="Q135" i="12" s="1"/>
  <c r="R135" i="12" s="1"/>
  <c r="L1746" i="12"/>
  <c r="Q669" i="12" s="1"/>
  <c r="R669" i="12" s="1"/>
  <c r="P669" i="12"/>
  <c r="L1396" i="12"/>
  <c r="L1415" i="12"/>
  <c r="L1285" i="12"/>
  <c r="L540" i="12"/>
  <c r="Q267" i="12" s="1"/>
  <c r="R267" i="12" s="1"/>
  <c r="P267" i="12"/>
  <c r="L1504" i="12"/>
  <c r="L1203" i="12"/>
  <c r="Q488" i="12" s="1"/>
  <c r="R488" i="12" s="1"/>
  <c r="P488" i="12"/>
  <c r="L1759" i="12"/>
  <c r="L1324" i="12"/>
  <c r="L250" i="12"/>
  <c r="L279" i="12"/>
  <c r="Q180" i="12" s="1"/>
  <c r="R180" i="12" s="1"/>
  <c r="P180" i="12"/>
  <c r="L1532" i="12"/>
  <c r="L1288" i="12"/>
  <c r="L377" i="12"/>
  <c r="L556" i="12"/>
  <c r="L433" i="12"/>
  <c r="L784" i="12"/>
  <c r="L1290" i="12"/>
  <c r="Q517" i="12" s="1"/>
  <c r="R517" i="12" s="1"/>
  <c r="L906" i="12"/>
  <c r="Q389" i="12" s="1"/>
  <c r="R389" i="12" s="1"/>
  <c r="L1240" i="12"/>
  <c r="L495" i="12"/>
  <c r="Q252" i="12" s="1"/>
  <c r="R252" i="12" s="1"/>
  <c r="P252" i="12"/>
  <c r="L1413" i="12"/>
  <c r="Q558" i="12" s="1"/>
  <c r="R558" i="12" s="1"/>
  <c r="P558" i="12"/>
  <c r="L537" i="12"/>
  <c r="Q266" i="12" s="1"/>
  <c r="R266" i="12" s="1"/>
  <c r="P266" i="12"/>
  <c r="L1125" i="12"/>
  <c r="Q462" i="12" s="1"/>
  <c r="R462" i="12" s="1"/>
  <c r="P462" i="12"/>
  <c r="L666" i="12"/>
  <c r="Q309" i="12" s="1"/>
  <c r="R309" i="12" s="1"/>
  <c r="L1332" i="12"/>
  <c r="Q531" i="12" s="1"/>
  <c r="R531" i="12" s="1"/>
  <c r="P531" i="12"/>
  <c r="L1770" i="12"/>
  <c r="Q677" i="12" s="1"/>
  <c r="R677" i="12" s="1"/>
  <c r="P677" i="12"/>
  <c r="L1480" i="12"/>
  <c r="L681" i="12"/>
  <c r="Q314" i="12" s="1"/>
  <c r="R314" i="12" s="1"/>
  <c r="P314" i="12"/>
  <c r="L207" i="12"/>
  <c r="Q156" i="12" s="1"/>
  <c r="R156" i="12" s="1"/>
  <c r="P156" i="12"/>
  <c r="L198" i="12"/>
  <c r="Q153" i="12" s="1"/>
  <c r="R153" i="12" s="1"/>
  <c r="P153" i="12"/>
  <c r="L130" i="12"/>
  <c r="Q130" i="12" s="1"/>
  <c r="R130" i="12" s="1"/>
  <c r="L1522" i="12"/>
  <c r="L1174" i="12"/>
  <c r="L357" i="12"/>
  <c r="Q206" i="12" s="1"/>
  <c r="R206" i="12" s="1"/>
  <c r="P206" i="12"/>
  <c r="L642" i="12"/>
  <c r="Q301" i="12" s="1"/>
  <c r="R301" i="12" s="1"/>
  <c r="P301" i="12"/>
  <c r="L1175" i="12"/>
  <c r="L304" i="12"/>
  <c r="L1060" i="12"/>
  <c r="L305" i="12"/>
  <c r="L1572" i="12"/>
  <c r="Q611" i="12" s="1"/>
  <c r="R611" i="12" s="1"/>
  <c r="P611" i="12"/>
  <c r="L1551" i="12"/>
  <c r="Q604" i="12" s="1"/>
  <c r="R604" i="12" s="1"/>
  <c r="P604" i="12"/>
  <c r="L988" i="12"/>
  <c r="L514" i="12"/>
  <c r="L1608" i="12"/>
  <c r="Q623" i="12" s="1"/>
  <c r="R623" i="12" s="1"/>
  <c r="P623" i="12"/>
  <c r="L1557" i="12"/>
  <c r="Q606" i="12" s="1"/>
  <c r="R606" i="12" s="1"/>
  <c r="P606" i="12"/>
  <c r="L1369" i="12"/>
  <c r="L1506" i="12"/>
  <c r="Q589" i="12" s="1"/>
  <c r="R589" i="12" s="1"/>
  <c r="P589" i="12"/>
  <c r="L1687" i="12"/>
  <c r="L315" i="12"/>
  <c r="Q192" i="12" s="1"/>
  <c r="R192" i="12" s="1"/>
  <c r="P192" i="12"/>
  <c r="L411" i="12"/>
  <c r="Q224" i="12" s="1"/>
  <c r="R224" i="12" s="1"/>
  <c r="P224" i="12"/>
  <c r="L1635" i="12"/>
  <c r="Q632" i="12" s="1"/>
  <c r="R632" i="12" s="1"/>
  <c r="L1615" i="12"/>
  <c r="L1212" i="12"/>
  <c r="Q491" i="12" s="1"/>
  <c r="R491" i="12" s="1"/>
  <c r="P491" i="12"/>
  <c r="L1453" i="12"/>
  <c r="L1226" i="12"/>
  <c r="L1200" i="12"/>
  <c r="Q487" i="12" s="1"/>
  <c r="R487" i="12" s="1"/>
  <c r="P487" i="12"/>
  <c r="L766" i="12"/>
  <c r="L1479" i="12"/>
  <c r="Q580" i="12" s="1"/>
  <c r="R580" i="12" s="1"/>
  <c r="P580" i="12"/>
  <c r="L1610" i="12"/>
  <c r="L849" i="12"/>
  <c r="Q370" i="12" s="1"/>
  <c r="R370" i="12" s="1"/>
  <c r="L1545" i="12"/>
  <c r="Q602" i="12" s="1"/>
  <c r="R602" i="12" s="1"/>
  <c r="P602" i="12"/>
  <c r="L1503" i="12"/>
  <c r="Q588" i="12" s="1"/>
  <c r="R588" i="12" s="1"/>
  <c r="P588" i="12"/>
  <c r="L231" i="12"/>
  <c r="Q164" i="12" s="1"/>
  <c r="R164" i="12" s="1"/>
  <c r="P164" i="12"/>
  <c r="L945" i="12"/>
  <c r="Q402" i="12" s="1"/>
  <c r="R402" i="12" s="1"/>
  <c r="P402" i="12"/>
  <c r="L505" i="12"/>
  <c r="L1456" i="12"/>
  <c r="L701" i="12"/>
  <c r="L1835" i="12"/>
  <c r="L808" i="12"/>
  <c r="L574" i="12"/>
  <c r="L488" i="12"/>
  <c r="L949" i="12"/>
  <c r="L1063" i="12"/>
  <c r="L1145" i="12"/>
  <c r="L262" i="12"/>
  <c r="L626" i="12"/>
  <c r="L700" i="12"/>
  <c r="L715" i="12"/>
  <c r="L798" i="12"/>
  <c r="Q353" i="12" s="1"/>
  <c r="R353" i="12" s="1"/>
  <c r="L507" i="12"/>
  <c r="Q256" i="12" s="1"/>
  <c r="R256" i="12" s="1"/>
  <c r="P256" i="12"/>
  <c r="L1440" i="12"/>
  <c r="Q567" i="12" s="1"/>
  <c r="R567" i="12" s="1"/>
  <c r="P567" i="12"/>
  <c r="L590" i="12"/>
  <c r="L1593" i="12"/>
  <c r="Q618" i="12" s="1"/>
  <c r="R618" i="12" s="1"/>
  <c r="P618" i="12"/>
  <c r="L1129" i="12"/>
  <c r="P167" i="12"/>
  <c r="L240" i="12"/>
  <c r="Q167" i="12" s="1"/>
  <c r="R167" i="12" s="1"/>
  <c r="L1223" i="12"/>
  <c r="L732" i="12"/>
  <c r="Q331" i="12" s="1"/>
  <c r="R331" i="12" s="1"/>
  <c r="P331" i="12"/>
  <c r="L1817" i="12"/>
  <c r="L332" i="12"/>
  <c r="P174" i="12"/>
  <c r="L261" i="12"/>
  <c r="Q174" i="12" s="1"/>
  <c r="R174" i="12" s="1"/>
  <c r="L372" i="12"/>
  <c r="Q211" i="12" s="1"/>
  <c r="R211" i="12" s="1"/>
  <c r="P211" i="12"/>
  <c r="L1333" i="12"/>
  <c r="L1296" i="12"/>
  <c r="Q519" i="12" s="1"/>
  <c r="R519" i="12" s="1"/>
  <c r="P519" i="12"/>
  <c r="L982" i="12"/>
  <c r="L1134" i="12"/>
  <c r="Q465" i="12" s="1"/>
  <c r="R465" i="12" s="1"/>
  <c r="P465" i="12"/>
  <c r="L651" i="12"/>
  <c r="Q304" i="12" s="1"/>
  <c r="R304" i="12" s="1"/>
  <c r="P304" i="12"/>
  <c r="L1263" i="12"/>
  <c r="Q508" i="12" s="1"/>
  <c r="R508" i="12" s="1"/>
  <c r="L1812" i="12"/>
  <c r="Q691" i="12" s="1"/>
  <c r="R691" i="12" s="1"/>
  <c r="P691" i="12"/>
  <c r="L1570" i="12"/>
  <c r="L989" i="12"/>
  <c r="L1327" i="12"/>
  <c r="L1252" i="12"/>
  <c r="L1589" i="12"/>
  <c r="L1841" i="12"/>
  <c r="L1388" i="12"/>
  <c r="L523" i="12"/>
  <c r="L1055" i="12"/>
  <c r="L1416" i="12"/>
  <c r="Q559" i="12" s="1"/>
  <c r="R559" i="12" s="1"/>
  <c r="P559" i="12"/>
  <c r="L1187" i="12"/>
  <c r="L501" i="12"/>
  <c r="Q254" i="12" s="1"/>
  <c r="R254" i="12" s="1"/>
  <c r="P254" i="12"/>
  <c r="L1744" i="12"/>
  <c r="L780" i="12"/>
  <c r="Q347" i="12" s="1"/>
  <c r="R347" i="12" s="1"/>
  <c r="L202" i="12"/>
  <c r="L1604" i="12"/>
  <c r="L1264" i="12"/>
  <c r="L365" i="12"/>
  <c r="L816" i="12"/>
  <c r="Q359" i="12" s="1"/>
  <c r="R359" i="12" s="1"/>
  <c r="P359" i="12"/>
  <c r="L710" i="12"/>
  <c r="L1077" i="12"/>
  <c r="Q446" i="12" s="1"/>
  <c r="R446" i="12" s="1"/>
  <c r="P446" i="12"/>
  <c r="L483" i="12"/>
  <c r="Q248" i="12" s="1"/>
  <c r="R248" i="12" s="1"/>
  <c r="P248" i="12"/>
  <c r="L1625" i="12"/>
  <c r="L1743" i="12"/>
  <c r="Q668" i="12" s="1"/>
  <c r="R668" i="12" s="1"/>
  <c r="L1014" i="12"/>
  <c r="Q425" i="12" s="1"/>
  <c r="R425" i="12" s="1"/>
  <c r="P425" i="12"/>
  <c r="L189" i="12"/>
  <c r="Q150" i="12" s="1"/>
  <c r="R150" i="12" s="1"/>
  <c r="P150" i="12"/>
  <c r="L1518" i="12"/>
  <c r="Q593" i="12" s="1"/>
  <c r="R593" i="12" s="1"/>
  <c r="P593" i="12"/>
  <c r="L465" i="12"/>
  <c r="Q242" i="12" s="1"/>
  <c r="R242" i="12" s="1"/>
  <c r="P242" i="12"/>
  <c r="L1403" i="12"/>
  <c r="L519" i="12"/>
  <c r="Q260" i="12" s="1"/>
  <c r="R260" i="12" s="1"/>
  <c r="P260" i="12"/>
  <c r="L1666" i="12"/>
  <c r="L1001" i="12"/>
  <c r="L658" i="12"/>
  <c r="L381" i="12"/>
  <c r="Q214" i="12" s="1"/>
  <c r="R214" i="12" s="1"/>
  <c r="P214" i="12"/>
  <c r="L1365" i="12"/>
  <c r="Q542" i="12" s="1"/>
  <c r="R542" i="12" s="1"/>
  <c r="P542" i="12"/>
  <c r="L233" i="12"/>
  <c r="L1198" i="12"/>
  <c r="P215" i="12"/>
  <c r="L384" i="12"/>
  <c r="Q215" i="12" s="1"/>
  <c r="R215" i="12" s="1"/>
  <c r="L825" i="12"/>
  <c r="Q362" i="12" s="1"/>
  <c r="R362" i="12" s="1"/>
  <c r="L1050" i="12"/>
  <c r="Q437" i="12" s="1"/>
  <c r="R437" i="12" s="1"/>
  <c r="P437" i="12"/>
  <c r="L599" i="12"/>
  <c r="L763" i="12"/>
  <c r="L1639" i="12"/>
  <c r="L1796" i="12"/>
  <c r="L977" i="12"/>
  <c r="L938" i="12"/>
  <c r="L1611" i="12"/>
  <c r="Q624" i="12" s="1"/>
  <c r="R624" i="12" s="1"/>
  <c r="P624" i="12"/>
  <c r="L1554" i="12"/>
  <c r="Q605" i="12" s="1"/>
  <c r="R605" i="12" s="1"/>
  <c r="P605" i="12"/>
  <c r="L490" i="12"/>
  <c r="L1516" i="12"/>
  <c r="L1268" i="12"/>
  <c r="L255" i="12"/>
  <c r="Q172" i="12" s="1"/>
  <c r="R172" i="12" s="1"/>
  <c r="P172" i="12"/>
  <c r="L1565" i="12"/>
  <c r="L1173" i="12"/>
  <c r="Q478" i="12" s="1"/>
  <c r="R478" i="12" s="1"/>
  <c r="P478" i="12"/>
  <c r="L1115" i="12"/>
  <c r="L317" i="12"/>
  <c r="L1163" i="12"/>
  <c r="L509" i="12"/>
  <c r="L1845" i="12"/>
  <c r="Q702" i="12" s="1"/>
  <c r="R702" i="12" s="1"/>
  <c r="P702" i="12"/>
  <c r="L1644" i="12"/>
  <c r="Q635" i="12" s="1"/>
  <c r="R635" i="12" s="1"/>
  <c r="P635" i="12"/>
  <c r="L477" i="12"/>
  <c r="Q246" i="12" s="1"/>
  <c r="R246" i="12" s="1"/>
  <c r="P246" i="12"/>
  <c r="L1718" i="12"/>
  <c r="L1251" i="12"/>
  <c r="Q504" i="12" s="1"/>
  <c r="R504" i="12" s="1"/>
  <c r="P504" i="12"/>
  <c r="L1127" i="12"/>
  <c r="L661" i="12"/>
  <c r="L432" i="12"/>
  <c r="Q231" i="12" s="1"/>
  <c r="R231" i="12" s="1"/>
  <c r="P231" i="12"/>
  <c r="L1617" i="12"/>
  <c r="Q626" i="12" s="1"/>
  <c r="R626" i="12" s="1"/>
  <c r="P626" i="12"/>
  <c r="L498" i="12"/>
  <c r="Q253" i="12" s="1"/>
  <c r="R253" i="12" s="1"/>
  <c r="P253" i="12"/>
  <c r="L1279" i="12"/>
  <c r="L266" i="12"/>
  <c r="L1257" i="12"/>
  <c r="Q506" i="12" s="1"/>
  <c r="R506" i="12" s="1"/>
  <c r="P506" i="12"/>
  <c r="L799" i="12"/>
  <c r="L499" i="12"/>
  <c r="L1091" i="12"/>
  <c r="L1157" i="12"/>
  <c r="L617" i="12"/>
  <c r="L1698" i="12"/>
  <c r="Q653" i="12" s="1"/>
  <c r="R653" i="12" s="1"/>
  <c r="P653" i="12"/>
  <c r="L1696" i="12"/>
  <c r="L584" i="12"/>
  <c r="L344" i="12"/>
  <c r="L1819" i="12"/>
  <c r="L511" i="12"/>
  <c r="L1282" i="12"/>
  <c r="L542" i="12"/>
  <c r="L1676" i="12"/>
  <c r="L1179" i="12"/>
  <c r="Q480" i="12" s="1"/>
  <c r="R480" i="12" s="1"/>
  <c r="P480" i="12"/>
  <c r="L707" i="12"/>
  <c r="L1424" i="12"/>
  <c r="L781" i="12"/>
  <c r="L1764" i="12"/>
  <c r="Q675" i="12" s="1"/>
  <c r="R675" i="12" s="1"/>
  <c r="P675" i="12"/>
  <c r="L474" i="12"/>
  <c r="Q245" i="12" s="1"/>
  <c r="R245" i="12" s="1"/>
  <c r="P245" i="12"/>
  <c r="L1831" i="12"/>
  <c r="L1010" i="12"/>
  <c r="L1664" i="12"/>
  <c r="L1359" i="12"/>
  <c r="Q540" i="12" s="1"/>
  <c r="R540" i="12" s="1"/>
  <c r="P540" i="12"/>
  <c r="L243" i="12"/>
  <c r="Q168" i="12" s="1"/>
  <c r="R168" i="12" s="1"/>
  <c r="P168" i="12"/>
  <c r="L1191" i="12"/>
  <c r="Q484" i="12" s="1"/>
  <c r="R484" i="12" s="1"/>
  <c r="P484" i="12"/>
  <c r="L417" i="12"/>
  <c r="Q226" i="12" s="1"/>
  <c r="R226" i="12" s="1"/>
  <c r="P226" i="12"/>
  <c r="L414" i="12"/>
  <c r="Q225" i="12" s="1"/>
  <c r="R225" i="12" s="1"/>
  <c r="P225" i="12"/>
  <c r="L1800" i="12"/>
  <c r="Q687" i="12" s="1"/>
  <c r="R687" i="12" s="1"/>
  <c r="P687" i="12"/>
  <c r="P236" i="12"/>
  <c r="L447" i="12"/>
  <c r="Q236" i="12" s="1"/>
  <c r="R236" i="12" s="1"/>
  <c r="L1221" i="12"/>
  <c r="Q494" i="12" s="1"/>
  <c r="R494" i="12" s="1"/>
  <c r="P494" i="12"/>
  <c r="L1224" i="12"/>
  <c r="Q495" i="12" s="1"/>
  <c r="R495" i="12" s="1"/>
  <c r="P495" i="12"/>
  <c r="L1539" i="12"/>
  <c r="Q600" i="12" s="1"/>
  <c r="R600" i="12" s="1"/>
  <c r="P600" i="12"/>
  <c r="L1704" i="12"/>
  <c r="Q655" i="12" s="1"/>
  <c r="R655" i="12" s="1"/>
  <c r="P655" i="12"/>
  <c r="L219" i="12"/>
  <c r="Q160" i="12" s="1"/>
  <c r="R160" i="12" s="1"/>
  <c r="P160" i="12"/>
  <c r="P197" i="12"/>
  <c r="L330" i="12"/>
  <c r="Q197" i="12" s="1"/>
  <c r="R197" i="12" s="1"/>
  <c r="L1038" i="12"/>
  <c r="Q433" i="12" s="1"/>
  <c r="R433" i="12" s="1"/>
  <c r="P433" i="12"/>
  <c r="L1752" i="12"/>
  <c r="Q671" i="12" s="1"/>
  <c r="R671" i="12" s="1"/>
  <c r="P671" i="12"/>
  <c r="L1161" i="12"/>
  <c r="Q474" i="12" s="1"/>
  <c r="R474" i="12" s="1"/>
  <c r="P474" i="12"/>
  <c r="L1599" i="12"/>
  <c r="Q620" i="12" s="1"/>
  <c r="R620" i="12" s="1"/>
  <c r="P620" i="12"/>
  <c r="L1782" i="12"/>
  <c r="Q681" i="12" s="1"/>
  <c r="R681" i="12" s="1"/>
  <c r="P681" i="12"/>
  <c r="L549" i="12"/>
  <c r="Q270" i="12" s="1"/>
  <c r="R270" i="12" s="1"/>
  <c r="P270" i="12"/>
  <c r="L1395" i="12"/>
  <c r="Q552" i="12" s="1"/>
  <c r="R552" i="12" s="1"/>
  <c r="P552" i="12"/>
  <c r="L957" i="12"/>
  <c r="Q406" i="12" s="1"/>
  <c r="R406" i="12" s="1"/>
  <c r="P406" i="12"/>
  <c r="P193" i="12"/>
  <c r="L318" i="12"/>
  <c r="Q193" i="12" s="1"/>
  <c r="R193" i="12" s="1"/>
  <c r="L654" i="12"/>
  <c r="Q305" i="12" s="1"/>
  <c r="R305" i="12" s="1"/>
  <c r="P305" i="12"/>
  <c r="L603" i="12"/>
  <c r="Q288" i="12" s="1"/>
  <c r="R288" i="12" s="1"/>
  <c r="P288" i="12"/>
  <c r="L1659" i="12"/>
  <c r="Q640" i="12" s="1"/>
  <c r="R640" i="12" s="1"/>
  <c r="P640" i="12"/>
  <c r="L996" i="12"/>
  <c r="Q419" i="12" s="1"/>
  <c r="R419" i="12" s="1"/>
  <c r="P419" i="12"/>
  <c r="L1671" i="12"/>
  <c r="Q644" i="12" s="1"/>
  <c r="R644" i="12" s="1"/>
  <c r="P644" i="12"/>
  <c r="L1005" i="12"/>
  <c r="Q422" i="12" s="1"/>
  <c r="R422" i="12" s="1"/>
  <c r="P422" i="12"/>
  <c r="L687" i="12"/>
  <c r="Q316" i="12" s="1"/>
  <c r="R316" i="12" s="1"/>
  <c r="P316" i="12"/>
  <c r="L390" i="12"/>
  <c r="Q217" i="12" s="1"/>
  <c r="R217" i="12" s="1"/>
  <c r="P217" i="12"/>
  <c r="L543" i="12"/>
  <c r="Q268" i="12" s="1"/>
  <c r="R268" i="12" s="1"/>
  <c r="P268" i="12"/>
  <c r="L504" i="12"/>
  <c r="Q255" i="12" s="1"/>
  <c r="R255" i="12" s="1"/>
  <c r="P255" i="12"/>
  <c r="L468" i="12"/>
  <c r="Q243" i="12" s="1"/>
  <c r="R243" i="12" s="1"/>
  <c r="P243" i="12"/>
  <c r="L1041" i="12"/>
  <c r="Q434" i="12" s="1"/>
  <c r="R434" i="12" s="1"/>
  <c r="P434" i="12"/>
  <c r="L1356" i="12"/>
  <c r="Q539" i="12" s="1"/>
  <c r="R539" i="12" s="1"/>
  <c r="P539" i="12"/>
  <c r="L561" i="12"/>
  <c r="Q274" i="12" s="1"/>
  <c r="R274" i="12" s="1"/>
  <c r="P274" i="12"/>
  <c r="L1083" i="12"/>
  <c r="Q448" i="12" s="1"/>
  <c r="R448" i="12" s="1"/>
  <c r="P448" i="12"/>
  <c r="L444" i="12"/>
  <c r="Q235" i="12" s="1"/>
  <c r="R235" i="12" s="1"/>
  <c r="P235" i="12"/>
  <c r="L1575" i="12"/>
  <c r="Q612" i="12" s="1"/>
  <c r="R612" i="12" s="1"/>
  <c r="P612" i="12"/>
  <c r="L1080" i="12"/>
  <c r="Q447" i="12" s="1"/>
  <c r="R447" i="12" s="1"/>
  <c r="P447" i="12"/>
  <c r="L705" i="12"/>
  <c r="Q322" i="12" s="1"/>
  <c r="R322" i="12" s="1"/>
  <c r="P322" i="12"/>
  <c r="L684" i="12"/>
  <c r="Q315" i="12" s="1"/>
  <c r="R315" i="12" s="1"/>
  <c r="P315" i="12"/>
  <c r="L1668" i="12"/>
  <c r="Q643" i="12" s="1"/>
  <c r="R643" i="12" s="1"/>
  <c r="P643" i="12"/>
  <c r="L621" i="12"/>
  <c r="Q294" i="12" s="1"/>
  <c r="R294" i="12" s="1"/>
  <c r="P294" i="12"/>
  <c r="L1530" i="12"/>
  <c r="Q597" i="12" s="1"/>
  <c r="R597" i="12" s="1"/>
  <c r="P597" i="12"/>
  <c r="P182" i="12"/>
  <c r="L285" i="12"/>
  <c r="Q182" i="12" s="1"/>
  <c r="R182" i="12" s="1"/>
  <c r="L1110" i="12"/>
  <c r="Q457" i="12" s="1"/>
  <c r="R457" i="12" s="1"/>
  <c r="P457" i="12"/>
  <c r="P183" i="12"/>
  <c r="L288" i="12"/>
  <c r="Q183" i="12" s="1"/>
  <c r="R183" i="12" s="1"/>
  <c r="L300" i="12"/>
  <c r="Q187" i="12" s="1"/>
  <c r="R187" i="12" s="1"/>
  <c r="P187" i="12"/>
  <c r="L213" i="12"/>
  <c r="Q158" i="12" s="1"/>
  <c r="R158" i="12" s="1"/>
  <c r="P158" i="12"/>
  <c r="L1473" i="12"/>
  <c r="Q578" i="12" s="1"/>
  <c r="R578" i="12" s="1"/>
  <c r="P578" i="12"/>
  <c r="L1767" i="12"/>
  <c r="Q676" i="12" s="1"/>
  <c r="R676" i="12" s="1"/>
  <c r="P676" i="12"/>
  <c r="L1308" i="12"/>
  <c r="Q523" i="12" s="1"/>
  <c r="R523" i="12" s="1"/>
  <c r="P523" i="12"/>
  <c r="L669" i="12"/>
  <c r="Q310" i="12" s="1"/>
  <c r="R310" i="12" s="1"/>
  <c r="P310" i="12"/>
  <c r="L360" i="12"/>
  <c r="Q207" i="12" s="1"/>
  <c r="R207" i="12" s="1"/>
  <c r="P207" i="12"/>
  <c r="P196" i="12"/>
  <c r="L327" i="12"/>
  <c r="Q196" i="12" s="1"/>
  <c r="R196" i="12" s="1"/>
  <c r="L933" i="12"/>
  <c r="Q398" i="12" s="1"/>
  <c r="R398" i="12" s="1"/>
  <c r="P398" i="12"/>
  <c r="L1020" i="12"/>
  <c r="Q427" i="12" s="1"/>
  <c r="R427" i="12" s="1"/>
  <c r="P427" i="12"/>
  <c r="L1410" i="12"/>
  <c r="Q557" i="12" s="1"/>
  <c r="R557" i="12" s="1"/>
  <c r="P557" i="12"/>
  <c r="L1278" i="12"/>
  <c r="Q513" i="12" s="1"/>
  <c r="R513" i="12" s="1"/>
  <c r="P513" i="12"/>
  <c r="L1281" i="12"/>
  <c r="Q514" i="12" s="1"/>
  <c r="R514" i="12" s="1"/>
  <c r="P514" i="12"/>
  <c r="L1650" i="12"/>
  <c r="Q637" i="12" s="1"/>
  <c r="R637" i="12" s="1"/>
  <c r="P637" i="12"/>
  <c r="L1239" i="12"/>
  <c r="Q500" i="12" s="1"/>
  <c r="R500" i="12" s="1"/>
  <c r="P500" i="12"/>
  <c r="P175" i="12"/>
  <c r="L264" i="12"/>
  <c r="Q175" i="12" s="1"/>
  <c r="R175" i="12" s="1"/>
  <c r="L387" i="12"/>
  <c r="Q216" i="12" s="1"/>
  <c r="R216" i="12" s="1"/>
  <c r="P216" i="12"/>
  <c r="L441" i="12"/>
  <c r="Q234" i="12" s="1"/>
  <c r="R234" i="12" s="1"/>
  <c r="P234" i="12"/>
  <c r="L480" i="12"/>
  <c r="Q247" i="12" s="1"/>
  <c r="R247" i="12" s="1"/>
  <c r="P247" i="12"/>
  <c r="L1581" i="12"/>
  <c r="Q614" i="12" s="1"/>
  <c r="R614" i="12" s="1"/>
  <c r="P614" i="12"/>
  <c r="L1104" i="12"/>
  <c r="Q455" i="12" s="1"/>
  <c r="R455" i="12" s="1"/>
  <c r="P455" i="12"/>
  <c r="L513" i="12"/>
  <c r="Q258" i="12" s="1"/>
  <c r="R258" i="12" s="1"/>
  <c r="P258" i="12"/>
  <c r="L633" i="12"/>
  <c r="Q298" i="12" s="1"/>
  <c r="R298" i="12" s="1"/>
  <c r="P298" i="12"/>
  <c r="L627" i="12"/>
  <c r="Q296" i="12" s="1"/>
  <c r="R296" i="12" s="1"/>
  <c r="P296" i="12"/>
  <c r="L630" i="12"/>
  <c r="Q297" i="12" s="1"/>
  <c r="R297" i="12" s="1"/>
  <c r="P297" i="12"/>
  <c r="L975" i="12"/>
  <c r="Q412" i="12" s="1"/>
  <c r="R412" i="12" s="1"/>
  <c r="P412" i="12"/>
  <c r="L1725" i="12"/>
  <c r="Q662" i="12" s="1"/>
  <c r="R662" i="12" s="1"/>
  <c r="P662" i="12"/>
  <c r="L1491" i="12"/>
  <c r="Q584" i="12" s="1"/>
  <c r="R584" i="12" s="1"/>
  <c r="P584" i="12"/>
  <c r="L1374" i="12"/>
  <c r="Q545" i="12" s="1"/>
  <c r="R545" i="12" s="1"/>
  <c r="P545" i="12"/>
  <c r="L1068" i="12"/>
  <c r="Q443" i="12" s="1"/>
  <c r="R443" i="12" s="1"/>
  <c r="P443" i="12"/>
  <c r="L1314" i="12"/>
  <c r="Q525" i="12" s="1"/>
  <c r="R525" i="12" s="1"/>
  <c r="P525" i="12"/>
  <c r="L1218" i="12"/>
  <c r="Q493" i="12" s="1"/>
  <c r="R493" i="12" s="1"/>
  <c r="P493" i="12"/>
  <c r="L807" i="12"/>
  <c r="Q356" i="12" s="1"/>
  <c r="R356" i="12" s="1"/>
  <c r="P356" i="12"/>
  <c r="L438" i="12"/>
  <c r="Q233" i="12" s="1"/>
  <c r="R233" i="12" s="1"/>
  <c r="P233" i="12"/>
  <c r="L399" i="12"/>
  <c r="Q220" i="12" s="1"/>
  <c r="R220" i="12" s="1"/>
  <c r="P220" i="12"/>
  <c r="L1248" i="12"/>
  <c r="Q503" i="12" s="1"/>
  <c r="R503" i="12" s="1"/>
  <c r="P503" i="12"/>
  <c r="L1809" i="12"/>
  <c r="Q690" i="12" s="1"/>
  <c r="R690" i="12" s="1"/>
  <c r="P690" i="12"/>
  <c r="L1329" i="12"/>
  <c r="Q530" i="12" s="1"/>
  <c r="R530" i="12" s="1"/>
  <c r="P530" i="12"/>
  <c r="L492" i="12"/>
  <c r="Q251" i="12" s="1"/>
  <c r="R251" i="12" s="1"/>
  <c r="P251" i="12"/>
  <c r="L1836" i="12"/>
  <c r="Q699" i="12" s="1"/>
  <c r="R699" i="12" s="1"/>
  <c r="P699" i="12"/>
  <c r="P190" i="12"/>
  <c r="L309" i="12"/>
  <c r="Q190" i="12" s="1"/>
  <c r="R190" i="12" s="1"/>
  <c r="L528" i="12"/>
  <c r="Q263" i="12" s="1"/>
  <c r="R263" i="12" s="1"/>
  <c r="P263" i="12"/>
  <c r="L1455" i="12"/>
  <c r="Q572" i="12" s="1"/>
  <c r="R572" i="12" s="1"/>
  <c r="P572" i="12"/>
  <c r="L1299" i="12"/>
  <c r="Q520" i="12" s="1"/>
  <c r="R520" i="12" s="1"/>
  <c r="P520" i="12"/>
  <c r="L1053" i="12"/>
  <c r="Q438" i="12" s="1"/>
  <c r="R438" i="12" s="1"/>
  <c r="P438" i="12"/>
  <c r="L645" i="12"/>
  <c r="Q302" i="12" s="1"/>
  <c r="R302" i="12" s="1"/>
  <c r="P302" i="12"/>
  <c r="L558" i="12"/>
  <c r="Q273" i="12" s="1"/>
  <c r="R273" i="12" s="1"/>
  <c r="P273" i="12"/>
  <c r="L1149" i="12"/>
  <c r="Q470" i="12" s="1"/>
  <c r="R470" i="12" s="1"/>
  <c r="P470" i="12"/>
  <c r="L690" i="12"/>
  <c r="Q317" i="12" s="1"/>
  <c r="R317" i="12" s="1"/>
  <c r="P317" i="12"/>
  <c r="L204" i="12"/>
  <c r="Q155" i="12" s="1"/>
  <c r="R155" i="12" s="1"/>
  <c r="P155" i="12"/>
  <c r="L1002" i="12"/>
  <c r="Q421" i="12" s="1"/>
  <c r="R421" i="12" s="1"/>
  <c r="P421" i="12"/>
  <c r="L1527" i="12"/>
  <c r="Q596" i="12" s="1"/>
  <c r="R596" i="12" s="1"/>
  <c r="P596" i="12"/>
  <c r="L1353" i="12"/>
  <c r="Q538" i="12" s="1"/>
  <c r="R538" i="12" s="1"/>
  <c r="P538" i="12"/>
  <c r="L1446" i="12"/>
  <c r="Q569" i="12" s="1"/>
  <c r="R569" i="12" s="1"/>
  <c r="P569" i="12"/>
  <c r="L696" i="12"/>
  <c r="Q319" i="12" s="1"/>
  <c r="R319" i="12" s="1"/>
  <c r="P319" i="12"/>
  <c r="L735" i="12"/>
  <c r="Q332" i="12" s="1"/>
  <c r="R332" i="12" s="1"/>
  <c r="P332" i="12"/>
  <c r="L702" i="12"/>
  <c r="Q321" i="12" s="1"/>
  <c r="R321" i="12" s="1"/>
  <c r="P321" i="12"/>
  <c r="L396" i="12"/>
  <c r="Q219" i="12" s="1"/>
  <c r="R219" i="12" s="1"/>
  <c r="P219" i="12"/>
  <c r="L1092" i="12"/>
  <c r="Q451" i="12" s="1"/>
  <c r="R451" i="12" s="1"/>
  <c r="P451" i="12"/>
  <c r="L1758" i="12"/>
  <c r="Q673" i="12" s="1"/>
  <c r="R673" i="12" s="1"/>
  <c r="P673" i="12"/>
  <c r="L1194" i="12"/>
  <c r="Q485" i="12" s="1"/>
  <c r="R485" i="12" s="1"/>
  <c r="P485" i="12"/>
  <c r="L1482" i="12"/>
  <c r="Q581" i="12" s="1"/>
  <c r="R581" i="12" s="1"/>
  <c r="P581" i="12"/>
  <c r="L747" i="12"/>
  <c r="Q336" i="12" s="1"/>
  <c r="R336" i="12" s="1"/>
  <c r="P336" i="12"/>
  <c r="L588" i="12"/>
  <c r="Q283" i="12" s="1"/>
  <c r="R283" i="12" s="1"/>
  <c r="P283" i="12"/>
  <c r="L1839" i="12"/>
  <c r="Q700" i="12" s="1"/>
  <c r="R700" i="12" s="1"/>
  <c r="P700" i="12"/>
  <c r="L1818" i="12"/>
  <c r="Q693" i="12" s="1"/>
  <c r="R693" i="12" s="1"/>
  <c r="P693" i="12"/>
  <c r="L1428" i="12"/>
  <c r="Q563" i="12" s="1"/>
  <c r="R563" i="12" s="1"/>
  <c r="P563" i="12"/>
  <c r="L1533" i="12"/>
  <c r="Q598" i="12" s="1"/>
  <c r="R598" i="12" s="1"/>
  <c r="P598" i="12"/>
  <c r="L1776" i="12"/>
  <c r="Q679" i="12" s="1"/>
  <c r="R679" i="12" s="1"/>
  <c r="P679" i="12"/>
  <c r="L1470" i="12"/>
  <c r="Q577" i="12" s="1"/>
  <c r="R577" i="12" s="1"/>
  <c r="P577" i="12"/>
  <c r="L612" i="12"/>
  <c r="Q291" i="12" s="1"/>
  <c r="R291" i="12" s="1"/>
  <c r="P291" i="12"/>
  <c r="L1548" i="12"/>
  <c r="Q603" i="12" s="1"/>
  <c r="R603" i="12" s="1"/>
  <c r="P603" i="12"/>
  <c r="L1425" i="12"/>
  <c r="Q562" i="12" s="1"/>
  <c r="R562" i="12" s="1"/>
  <c r="P562" i="12"/>
  <c r="L1074" i="12"/>
  <c r="Q445" i="12" s="1"/>
  <c r="R445" i="12" s="1"/>
  <c r="P445" i="12"/>
  <c r="L1326" i="12"/>
  <c r="Q529" i="12" s="1"/>
  <c r="R529" i="12" s="1"/>
  <c r="P529" i="12"/>
  <c r="L1785" i="12"/>
  <c r="Q682" i="12" s="1"/>
  <c r="R682" i="12" s="1"/>
  <c r="P682" i="12"/>
  <c r="L1146" i="12"/>
  <c r="Q469" i="12" s="1"/>
  <c r="R469" i="12" s="1"/>
  <c r="P469" i="12"/>
  <c r="L336" i="12"/>
  <c r="Q199" i="12" s="1"/>
  <c r="R199" i="12" s="1"/>
  <c r="P199" i="12"/>
  <c r="L678" i="12"/>
  <c r="Q313" i="12" s="1"/>
  <c r="R313" i="12" s="1"/>
  <c r="P313" i="12"/>
  <c r="L345" i="12"/>
  <c r="Q202" i="12" s="1"/>
  <c r="R202" i="12" s="1"/>
  <c r="P202" i="12"/>
  <c r="L963" i="12"/>
  <c r="Q408" i="12" s="1"/>
  <c r="R408" i="12" s="1"/>
  <c r="P408" i="12"/>
  <c r="L1047" i="12"/>
  <c r="Q436" i="12" s="1"/>
  <c r="R436" i="12" s="1"/>
  <c r="P436" i="12"/>
  <c r="L393" i="12"/>
  <c r="Q218" i="12" s="1"/>
  <c r="R218" i="12" s="1"/>
  <c r="P218" i="12"/>
  <c r="L1623" i="12"/>
  <c r="Q628" i="12" s="1"/>
  <c r="R628" i="12" s="1"/>
  <c r="P628" i="12"/>
  <c r="L1170" i="12"/>
  <c r="Q477" i="12" s="1"/>
  <c r="R477" i="12" s="1"/>
  <c r="P477" i="12"/>
  <c r="L1656" i="12"/>
  <c r="Q639" i="12" s="1"/>
  <c r="R639" i="12" s="1"/>
  <c r="P639" i="12"/>
  <c r="L375" i="12"/>
  <c r="Q212" i="12" s="1"/>
  <c r="R212" i="12" s="1"/>
  <c r="P212" i="12"/>
  <c r="L672" i="12"/>
  <c r="Q311" i="12" s="1"/>
  <c r="R311" i="12" s="1"/>
  <c r="P311" i="12"/>
  <c r="L756" i="12"/>
  <c r="Q339" i="12" s="1"/>
  <c r="R339" i="12" s="1"/>
  <c r="P339" i="12"/>
  <c r="L1509" i="12"/>
  <c r="Q590" i="12" s="1"/>
  <c r="R590" i="12" s="1"/>
  <c r="P590" i="12"/>
  <c r="P239" i="12"/>
  <c r="L456" i="12"/>
  <c r="Q239" i="12" s="1"/>
  <c r="R239" i="12" s="1"/>
  <c r="L1293" i="12"/>
  <c r="Q518" i="12" s="1"/>
  <c r="R518" i="12" s="1"/>
  <c r="P518" i="12"/>
  <c r="L1167" i="12"/>
  <c r="Q476" i="12" s="1"/>
  <c r="R476" i="12" s="1"/>
  <c r="P476" i="12"/>
  <c r="L1788" i="12"/>
  <c r="Q683" i="12" s="1"/>
  <c r="R683" i="12" s="1"/>
  <c r="P683" i="12"/>
  <c r="L771" i="12"/>
  <c r="Q344" i="12" s="1"/>
  <c r="R344" i="12" s="1"/>
  <c r="P344" i="12"/>
  <c r="L303" i="12"/>
  <c r="Q188" i="12" s="1"/>
  <c r="R188" i="12" s="1"/>
  <c r="P188" i="12"/>
  <c r="L1647" i="12"/>
  <c r="Q636" i="12" s="1"/>
  <c r="R636" i="12" s="1"/>
  <c r="P636" i="12"/>
  <c r="L960" i="12"/>
  <c r="Q407" i="12" s="1"/>
  <c r="R407" i="12" s="1"/>
  <c r="P407" i="12"/>
  <c r="L1833" i="12"/>
  <c r="Q698" i="12" s="1"/>
  <c r="R698" i="12" s="1"/>
  <c r="P698" i="12"/>
  <c r="L792" i="12"/>
  <c r="Q351" i="12" s="1"/>
  <c r="R351" i="12" s="1"/>
  <c r="P351" i="12"/>
  <c r="L1371" i="12"/>
  <c r="Q544" i="12" s="1"/>
  <c r="R544" i="12" s="1"/>
  <c r="P544" i="12"/>
  <c r="L1815" i="12"/>
  <c r="Q692" i="12" s="1"/>
  <c r="R692" i="12" s="1"/>
  <c r="P692" i="12"/>
  <c r="L1023" i="12"/>
  <c r="Q428" i="12" s="1"/>
  <c r="R428" i="12" s="1"/>
  <c r="P428" i="12"/>
  <c r="L1095" i="12"/>
  <c r="Q452" i="12" s="1"/>
  <c r="R452" i="12" s="1"/>
  <c r="P452" i="12"/>
  <c r="L1272" i="12"/>
  <c r="Q511" i="12" s="1"/>
  <c r="R511" i="12" s="1"/>
  <c r="P511" i="12"/>
  <c r="L177" i="12"/>
  <c r="Q146" i="12" s="1"/>
  <c r="R146" i="12" s="1"/>
  <c r="P146" i="12"/>
  <c r="L618" i="12"/>
  <c r="Q293" i="12" s="1"/>
  <c r="R293" i="12" s="1"/>
  <c r="P293" i="12"/>
  <c r="L459" i="12"/>
  <c r="Q240" i="12" s="1"/>
  <c r="R240" i="12" s="1"/>
  <c r="P240" i="12"/>
  <c r="L1620" i="12"/>
  <c r="Q627" i="12" s="1"/>
  <c r="R627" i="12" s="1"/>
  <c r="P627" i="12"/>
  <c r="L1182" i="12"/>
  <c r="Q481" i="12" s="1"/>
  <c r="R481" i="12" s="1"/>
  <c r="P481" i="12"/>
  <c r="L1407" i="12"/>
  <c r="Q556" i="12" s="1"/>
  <c r="R556" i="12" s="1"/>
  <c r="P556" i="12"/>
  <c r="L969" i="12"/>
  <c r="Q410" i="12" s="1"/>
  <c r="R410" i="12" s="1"/>
  <c r="P410" i="12"/>
  <c r="L1458" i="12"/>
  <c r="Q573" i="12" s="1"/>
  <c r="R573" i="12" s="1"/>
  <c r="P573" i="12"/>
  <c r="L1821" i="12"/>
  <c r="Q694" i="12" s="1"/>
  <c r="R694" i="12" s="1"/>
  <c r="P694" i="12"/>
  <c r="L999" i="12"/>
  <c r="Q420" i="12" s="1"/>
  <c r="R420" i="12" s="1"/>
  <c r="P420" i="12"/>
  <c r="L1287" i="12"/>
  <c r="Q516" i="12" s="1"/>
  <c r="R516" i="12" s="1"/>
  <c r="P516" i="12"/>
  <c r="L1350" i="12"/>
  <c r="Q537" i="12" s="1"/>
  <c r="R537" i="12" s="1"/>
  <c r="P537" i="12"/>
  <c r="L420" i="12"/>
  <c r="Q227" i="12" s="1"/>
  <c r="R227" i="12" s="1"/>
  <c r="P227" i="12"/>
  <c r="P185" i="12"/>
  <c r="L294" i="12"/>
  <c r="Q185" i="12" s="1"/>
  <c r="R185" i="12" s="1"/>
  <c r="L1155" i="12"/>
  <c r="Q472" i="12" s="1"/>
  <c r="R472" i="12" s="1"/>
  <c r="P472" i="12"/>
  <c r="L567" i="12"/>
  <c r="Q276" i="12" s="1"/>
  <c r="R276" i="12" s="1"/>
  <c r="P276" i="12"/>
  <c r="L1011" i="12"/>
  <c r="Q424" i="12" s="1"/>
  <c r="R424" i="12" s="1"/>
  <c r="P424" i="12"/>
  <c r="L1677" i="12"/>
  <c r="Q646" i="12" s="1"/>
  <c r="R646" i="12" s="1"/>
  <c r="P646" i="12"/>
  <c r="L1035" i="12"/>
  <c r="Q432" i="12" s="1"/>
  <c r="R432" i="12" s="1"/>
  <c r="P432" i="12"/>
  <c r="L987" i="12"/>
  <c r="Q416" i="12" s="1"/>
  <c r="R416" i="12" s="1"/>
  <c r="P416" i="12"/>
  <c r="L1344" i="12"/>
  <c r="Q535" i="12" s="1"/>
  <c r="R535" i="12" s="1"/>
  <c r="P535" i="12"/>
  <c r="L1338" i="12"/>
  <c r="Q533" i="12" s="1"/>
  <c r="R533" i="12" s="1"/>
  <c r="P533" i="12"/>
  <c r="L1662" i="12"/>
  <c r="Q641" i="12" s="1"/>
  <c r="R641" i="12" s="1"/>
  <c r="P641" i="12"/>
  <c r="L1443" i="12"/>
  <c r="Q568" i="12" s="1"/>
  <c r="R568" i="12" s="1"/>
  <c r="P568" i="12"/>
  <c r="L183" i="12"/>
  <c r="Q148" i="12" s="1"/>
  <c r="R148" i="12" s="1"/>
  <c r="P148" i="12"/>
  <c r="L171" i="12"/>
  <c r="Q144" i="12" s="1"/>
  <c r="R144" i="12" s="1"/>
  <c r="P144" i="12"/>
  <c r="L1158" i="12"/>
  <c r="Q473" i="12" s="1"/>
  <c r="R473" i="12" s="1"/>
  <c r="P473" i="12"/>
  <c r="L579" i="12"/>
  <c r="Q280" i="12" s="1"/>
  <c r="R280" i="12" s="1"/>
  <c r="P280" i="12"/>
  <c r="L522" i="12"/>
  <c r="Q261" i="12" s="1"/>
  <c r="R261" i="12" s="1"/>
  <c r="P261" i="12"/>
  <c r="L1131" i="12"/>
  <c r="Q464" i="12" s="1"/>
  <c r="R464" i="12" s="1"/>
  <c r="P464" i="12"/>
  <c r="L1626" i="12"/>
  <c r="Q629" i="12" s="1"/>
  <c r="R629" i="12" s="1"/>
  <c r="P629" i="12"/>
  <c r="L369" i="12"/>
  <c r="Q210" i="12" s="1"/>
  <c r="R210" i="12" s="1"/>
  <c r="P210" i="12"/>
  <c r="L402" i="12"/>
  <c r="Q221" i="12" s="1"/>
  <c r="R221" i="12" s="1"/>
  <c r="P221" i="12"/>
  <c r="L1062" i="12"/>
  <c r="Q441" i="12" s="1"/>
  <c r="R441" i="12" s="1"/>
  <c r="P441" i="12"/>
  <c r="L486" i="12"/>
  <c r="Q249" i="12" s="1"/>
  <c r="R249" i="12" s="1"/>
  <c r="P249" i="12"/>
  <c r="L1653" i="12"/>
  <c r="Q638" i="12" s="1"/>
  <c r="R638" i="12" s="1"/>
  <c r="P638" i="12"/>
  <c r="L1368" i="12"/>
  <c r="Q543" i="12" s="1"/>
  <c r="R543" i="12" s="1"/>
  <c r="P543" i="12"/>
  <c r="L1614" i="12"/>
  <c r="Q625" i="12" s="1"/>
  <c r="R625" i="12" s="1"/>
  <c r="P625" i="12"/>
  <c r="L804" i="12"/>
  <c r="Q355" i="12" s="1"/>
  <c r="R355" i="12" s="1"/>
  <c r="P355" i="12"/>
  <c r="L729" i="12"/>
  <c r="Q330" i="12" s="1"/>
  <c r="R330" i="12" s="1"/>
  <c r="P330" i="12"/>
  <c r="P678" i="12"/>
  <c r="L1773" i="12"/>
  <c r="Q678" i="12" s="1"/>
  <c r="R678" i="12" s="1"/>
  <c r="L936" i="12"/>
  <c r="Q399" i="12" s="1"/>
  <c r="R399" i="12" s="1"/>
  <c r="P399" i="12"/>
  <c r="L1521" i="12"/>
  <c r="Q594" i="12" s="1"/>
  <c r="R594" i="12" s="1"/>
  <c r="P594" i="12"/>
  <c r="L1386" i="12"/>
  <c r="Q549" i="12" s="1"/>
  <c r="R549" i="12" s="1"/>
  <c r="P549" i="12"/>
  <c r="L1302" i="12"/>
  <c r="Q521" i="12" s="1"/>
  <c r="R521" i="12" s="1"/>
  <c r="P521" i="12"/>
  <c r="L552" i="12"/>
  <c r="Q271" i="12" s="1"/>
  <c r="R271" i="12" s="1"/>
  <c r="P271" i="12"/>
  <c r="L1827" i="12"/>
  <c r="Q696" i="12" s="1"/>
  <c r="R696" i="12" s="1"/>
  <c r="P696" i="12"/>
  <c r="L1269" i="12"/>
  <c r="Q510" i="12" s="1"/>
  <c r="R510" i="12" s="1"/>
  <c r="P510" i="12"/>
  <c r="L405" i="12"/>
  <c r="Q222" i="12" s="1"/>
  <c r="R222" i="12" s="1"/>
  <c r="P222" i="12"/>
  <c r="L291" i="12"/>
  <c r="Q184" i="12" s="1"/>
  <c r="R184" i="12" s="1"/>
  <c r="P184" i="12"/>
  <c r="L1467" i="12"/>
  <c r="Q576" i="12" s="1"/>
  <c r="R576" i="12" s="1"/>
  <c r="P576" i="12"/>
  <c r="L1602" i="12"/>
  <c r="Q621" i="12" s="1"/>
  <c r="R621" i="12" s="1"/>
  <c r="P621" i="12"/>
  <c r="L1716" i="12"/>
  <c r="Q659" i="12" s="1"/>
  <c r="R659" i="12" s="1"/>
  <c r="P659" i="12"/>
  <c r="L225" i="12"/>
  <c r="Q162" i="12" s="1"/>
  <c r="R162" i="12" s="1"/>
  <c r="P162" i="12"/>
  <c r="L258" i="12"/>
  <c r="Q173" i="12" s="1"/>
  <c r="R173" i="12" s="1"/>
  <c r="P173" i="12"/>
  <c r="L1692" i="12"/>
  <c r="Q651" i="12" s="1"/>
  <c r="R651" i="12" s="1"/>
  <c r="P651" i="12"/>
  <c r="L1101" i="12"/>
  <c r="Q454" i="12" s="1"/>
  <c r="R454" i="12" s="1"/>
  <c r="P454" i="12"/>
  <c r="L1209" i="12"/>
  <c r="Q490" i="12" s="1"/>
  <c r="R490" i="12" s="1"/>
  <c r="P490" i="12"/>
  <c r="L267" i="12"/>
  <c r="Q176" i="12" s="1"/>
  <c r="R176" i="12" s="1"/>
  <c r="P176" i="12"/>
  <c r="L276" i="12"/>
  <c r="Q179" i="12" s="1"/>
  <c r="R179" i="12" s="1"/>
  <c r="P179" i="12"/>
  <c r="L1089" i="12"/>
  <c r="Q450" i="12" s="1"/>
  <c r="R450" i="12" s="1"/>
  <c r="P450" i="12"/>
  <c r="L1017" i="12"/>
  <c r="Q426" i="12" s="1"/>
  <c r="R426" i="12" s="1"/>
  <c r="P426" i="12"/>
  <c r="L594" i="12"/>
  <c r="Q285" i="12" s="1"/>
  <c r="R285" i="12" s="1"/>
  <c r="P285" i="12"/>
  <c r="L1206" i="12"/>
  <c r="Q489" i="12" s="1"/>
  <c r="R489" i="12" s="1"/>
  <c r="P489" i="12"/>
  <c r="L693" i="12"/>
  <c r="Q318" i="12" s="1"/>
  <c r="R318" i="12" s="1"/>
  <c r="P318" i="12"/>
  <c r="L1560" i="12"/>
  <c r="Q607" i="12" s="1"/>
  <c r="R607" i="12" s="1"/>
  <c r="P607" i="12"/>
  <c r="L1116" i="12"/>
  <c r="Q459" i="12" s="1"/>
  <c r="R459" i="12" s="1"/>
  <c r="P459" i="12"/>
  <c r="L1275" i="12"/>
  <c r="Q512" i="12" s="1"/>
  <c r="R512" i="12" s="1"/>
  <c r="P512" i="12"/>
  <c r="L1122" i="12"/>
  <c r="Q461" i="12" s="1"/>
  <c r="R461" i="12" s="1"/>
  <c r="P461" i="12"/>
  <c r="P349" i="12"/>
  <c r="L786" i="12"/>
  <c r="Q349" i="12" s="1"/>
  <c r="R349" i="12" s="1"/>
  <c r="L1842" i="12"/>
  <c r="Q701" i="12" s="1"/>
  <c r="R701" i="12" s="1"/>
  <c r="P701" i="12"/>
  <c r="L1830" i="12"/>
  <c r="Q697" i="12" s="1"/>
  <c r="R697" i="12" s="1"/>
  <c r="P697" i="12"/>
  <c r="L660" i="12"/>
  <c r="Q307" i="12" s="1"/>
  <c r="R307" i="12" s="1"/>
  <c r="P307" i="12"/>
  <c r="L453" i="12"/>
  <c r="Q238" i="12" s="1"/>
  <c r="R238" i="12" s="1"/>
  <c r="P238" i="12"/>
  <c r="L1188" i="12"/>
  <c r="Q483" i="12" s="1"/>
  <c r="R483" i="12" s="1"/>
  <c r="P483" i="12"/>
  <c r="L1098" i="12"/>
  <c r="Q453" i="12" s="1"/>
  <c r="R453" i="12" s="1"/>
  <c r="P453" i="12"/>
  <c r="L939" i="12"/>
  <c r="Q400" i="12" s="1"/>
  <c r="R400" i="12" s="1"/>
  <c r="P400" i="12"/>
  <c r="L585" i="12"/>
  <c r="Q282" i="12" s="1"/>
  <c r="R282" i="12" s="1"/>
  <c r="P282" i="12"/>
  <c r="L180" i="12"/>
  <c r="Q147" i="12" s="1"/>
  <c r="R147" i="12" s="1"/>
  <c r="P147" i="12"/>
  <c r="L1731" i="12"/>
  <c r="Q664" i="12" s="1"/>
  <c r="R664" i="12" s="1"/>
  <c r="P664" i="12"/>
  <c r="L1032" i="12"/>
  <c r="Q431" i="12" s="1"/>
  <c r="R431" i="12" s="1"/>
  <c r="P431" i="12"/>
  <c r="L927" i="12"/>
  <c r="Q396" i="12" s="1"/>
  <c r="R396" i="12" s="1"/>
  <c r="P396" i="12"/>
  <c r="L564" i="12"/>
  <c r="Q275" i="12" s="1"/>
  <c r="R275" i="12" s="1"/>
  <c r="P275" i="12"/>
  <c r="L1848" i="12"/>
  <c r="Q703" i="12" s="1"/>
  <c r="R703" i="12" s="1"/>
  <c r="P703" i="12"/>
  <c r="L663" i="12"/>
  <c r="Q308" i="12" s="1"/>
  <c r="R308" i="12" s="1"/>
  <c r="P308" i="12"/>
  <c r="L981" i="12"/>
  <c r="Q414" i="12" s="1"/>
  <c r="R414" i="12" s="1"/>
  <c r="P414" i="12"/>
  <c r="L1422" i="12"/>
  <c r="Q561" i="12" s="1"/>
  <c r="R561" i="12" s="1"/>
  <c r="P561" i="12"/>
  <c r="L1137" i="12"/>
  <c r="Q466" i="12" s="1"/>
  <c r="R466" i="12" s="1"/>
  <c r="P466" i="12"/>
  <c r="L993" i="12"/>
  <c r="Q418" i="12" s="1"/>
  <c r="R418" i="12" s="1"/>
  <c r="P418" i="12"/>
  <c r="P161" i="12"/>
  <c r="L222" i="12"/>
  <c r="Q161" i="12" s="1"/>
  <c r="R161" i="12" s="1"/>
  <c r="L1590" i="12"/>
  <c r="Q617" i="12" s="1"/>
  <c r="R617" i="12" s="1"/>
  <c r="P617" i="12"/>
  <c r="L1779" i="12"/>
  <c r="Q680" i="12" s="1"/>
  <c r="R680" i="12" s="1"/>
  <c r="P680" i="12"/>
  <c r="L168" i="12"/>
  <c r="Q143" i="12" s="1"/>
  <c r="R143" i="12" s="1"/>
  <c r="P143" i="12"/>
  <c r="L1029" i="12"/>
  <c r="Q430" i="12" s="1"/>
  <c r="R430" i="12" s="1"/>
  <c r="P430" i="12"/>
  <c r="L606" i="12"/>
  <c r="Q289" i="12" s="1"/>
  <c r="R289" i="12" s="1"/>
  <c r="P289" i="12"/>
  <c r="L273" i="12"/>
  <c r="Q178" i="12" s="1"/>
  <c r="R178" i="12" s="1"/>
  <c r="P178" i="12"/>
  <c r="P279" i="12"/>
  <c r="L576" i="12"/>
  <c r="Q279" i="12" s="1"/>
  <c r="R279" i="12" s="1"/>
  <c r="L1605" i="12"/>
  <c r="Q622" i="12" s="1"/>
  <c r="R622" i="12" s="1"/>
  <c r="P622" i="12"/>
  <c r="L720" i="12"/>
  <c r="Q327" i="12" s="1"/>
  <c r="R327" i="12" s="1"/>
  <c r="P327" i="12"/>
  <c r="L1464" i="12"/>
  <c r="Q575" i="12" s="1"/>
  <c r="R575" i="12" s="1"/>
  <c r="P575" i="12"/>
  <c r="L462" i="12"/>
  <c r="Q241" i="12" s="1"/>
  <c r="R241" i="12" s="1"/>
  <c r="P241" i="12"/>
  <c r="L1629" i="12"/>
  <c r="Q630" i="12" s="1"/>
  <c r="R630" i="12" s="1"/>
  <c r="P630" i="12"/>
  <c r="L600" i="12"/>
  <c r="Q287" i="12" s="1"/>
  <c r="R287" i="12" s="1"/>
  <c r="P287" i="12"/>
  <c r="L966" i="12"/>
  <c r="Q409" i="12" s="1"/>
  <c r="R409" i="12" s="1"/>
  <c r="P409" i="12"/>
  <c r="L1164" i="12"/>
  <c r="Q475" i="12" s="1"/>
  <c r="R475" i="12" s="1"/>
  <c r="P475" i="12"/>
  <c r="L582" i="12"/>
  <c r="Q281" i="12" s="1"/>
  <c r="R281" i="12" s="1"/>
  <c r="P281" i="12"/>
  <c r="L1542" i="12"/>
  <c r="Q601" i="12" s="1"/>
  <c r="R601" i="12" s="1"/>
  <c r="P601" i="12"/>
  <c r="L1536" i="12"/>
  <c r="Q599" i="12" s="1"/>
  <c r="R599" i="12" s="1"/>
  <c r="P599" i="12"/>
  <c r="P177" i="12"/>
  <c r="L270" i="12"/>
  <c r="Q177" i="12" s="1"/>
  <c r="R177" i="12" s="1"/>
  <c r="L435" i="12"/>
  <c r="Q232" i="12" s="1"/>
  <c r="R232" i="12" s="1"/>
  <c r="P232" i="12"/>
  <c r="I6" i="5" l="1"/>
  <c r="J6" i="5"/>
  <c r="K6" i="5"/>
  <c r="L6" i="5"/>
  <c r="I7" i="5"/>
  <c r="J7" i="5"/>
  <c r="K7" i="5"/>
  <c r="L7" i="5"/>
  <c r="I8" i="5"/>
  <c r="J8" i="5"/>
  <c r="K8" i="5"/>
  <c r="L8" i="5"/>
  <c r="I9" i="5"/>
  <c r="J9" i="5"/>
  <c r="K9" i="5"/>
  <c r="L9" i="5"/>
  <c r="I10" i="5"/>
  <c r="J10" i="5"/>
  <c r="K10" i="5"/>
  <c r="L10" i="5"/>
  <c r="I11" i="5"/>
  <c r="J11" i="5"/>
  <c r="K11" i="5"/>
  <c r="L11" i="5"/>
  <c r="I12" i="5"/>
  <c r="J12" i="5"/>
  <c r="K12" i="5"/>
  <c r="L12" i="5"/>
  <c r="I13" i="5"/>
  <c r="J13" i="5"/>
  <c r="K13" i="5"/>
  <c r="L13" i="5"/>
  <c r="I14" i="5"/>
  <c r="J14" i="5"/>
  <c r="K14" i="5"/>
  <c r="L14" i="5"/>
  <c r="I15" i="5"/>
  <c r="J15" i="5"/>
  <c r="K15" i="5"/>
  <c r="L15" i="5"/>
  <c r="I16" i="5"/>
  <c r="J16" i="5"/>
  <c r="K16" i="5"/>
  <c r="L16" i="5"/>
  <c r="I17" i="5"/>
  <c r="J17" i="5"/>
  <c r="K17" i="5"/>
  <c r="L17" i="5"/>
  <c r="I18" i="5"/>
  <c r="J18" i="5"/>
  <c r="K18" i="5"/>
  <c r="L18" i="5"/>
  <c r="I19" i="5"/>
  <c r="J19" i="5"/>
  <c r="K19" i="5"/>
  <c r="L19" i="5"/>
  <c r="I20" i="5"/>
  <c r="J20" i="5"/>
  <c r="K20" i="5"/>
  <c r="L20" i="5"/>
  <c r="I21" i="5"/>
  <c r="J21" i="5"/>
  <c r="K21" i="5"/>
  <c r="L21" i="5"/>
  <c r="I22" i="5"/>
  <c r="J22" i="5"/>
  <c r="K22" i="5"/>
  <c r="L22" i="5"/>
  <c r="I23" i="5"/>
  <c r="J23" i="5"/>
  <c r="K23" i="5"/>
  <c r="L23" i="5"/>
  <c r="I24" i="5"/>
  <c r="J24" i="5"/>
  <c r="K24" i="5"/>
  <c r="L24" i="5"/>
  <c r="I25" i="5"/>
  <c r="J25" i="5"/>
  <c r="K25" i="5"/>
  <c r="L25" i="5"/>
  <c r="I26" i="5"/>
  <c r="J26" i="5"/>
  <c r="K26" i="5"/>
  <c r="L26" i="5"/>
  <c r="I27" i="5"/>
  <c r="J27" i="5"/>
  <c r="K27" i="5"/>
  <c r="L27" i="5"/>
  <c r="I28" i="5"/>
  <c r="J28" i="5"/>
  <c r="K28" i="5"/>
  <c r="L28" i="5"/>
  <c r="I29" i="5"/>
  <c r="J29" i="5"/>
  <c r="K29" i="5"/>
  <c r="L29" i="5"/>
  <c r="I30" i="5"/>
  <c r="J30" i="5"/>
  <c r="K30" i="5"/>
  <c r="L30" i="5"/>
  <c r="I31" i="5"/>
  <c r="J31" i="5"/>
  <c r="K31" i="5"/>
  <c r="L31" i="5"/>
  <c r="I32" i="5"/>
  <c r="J32" i="5"/>
  <c r="K32" i="5"/>
  <c r="L32" i="5"/>
  <c r="I33" i="5"/>
  <c r="J33" i="5"/>
  <c r="K33" i="5"/>
  <c r="L33" i="5"/>
  <c r="I34" i="5"/>
  <c r="J34" i="5"/>
  <c r="K34" i="5"/>
  <c r="L34" i="5"/>
  <c r="I35" i="5"/>
  <c r="J35" i="5"/>
  <c r="K35" i="5"/>
  <c r="L35" i="5"/>
  <c r="I36" i="5"/>
  <c r="J36" i="5"/>
  <c r="K36" i="5"/>
  <c r="L36" i="5"/>
  <c r="I37" i="5"/>
  <c r="J37" i="5"/>
  <c r="K37" i="5"/>
  <c r="L37" i="5"/>
  <c r="I38" i="5"/>
  <c r="J38" i="5"/>
  <c r="K38" i="5"/>
  <c r="L38" i="5"/>
  <c r="I39" i="5"/>
  <c r="J39" i="5"/>
  <c r="K39" i="5"/>
  <c r="L39" i="5"/>
  <c r="I40" i="5"/>
  <c r="J40" i="5"/>
  <c r="K40" i="5"/>
  <c r="L40" i="5"/>
  <c r="I41" i="5"/>
  <c r="J41" i="5"/>
  <c r="K41" i="5"/>
  <c r="L41" i="5"/>
  <c r="I42" i="5"/>
  <c r="J42" i="5"/>
  <c r="K42" i="5"/>
  <c r="L42" i="5"/>
  <c r="I43" i="5"/>
  <c r="J43" i="5"/>
  <c r="K43" i="5"/>
  <c r="L43" i="5"/>
  <c r="I44" i="5"/>
  <c r="J44" i="5"/>
  <c r="K44" i="5"/>
  <c r="L44" i="5"/>
  <c r="I45" i="5"/>
  <c r="J45" i="5"/>
  <c r="K45" i="5"/>
  <c r="L45" i="5"/>
  <c r="I46" i="5"/>
  <c r="J46" i="5"/>
  <c r="K46" i="5"/>
  <c r="L46" i="5"/>
  <c r="I47" i="5"/>
  <c r="J47" i="5"/>
  <c r="K47" i="5"/>
  <c r="L47" i="5"/>
  <c r="I48" i="5"/>
  <c r="J48" i="5"/>
  <c r="K48" i="5"/>
  <c r="L48" i="5"/>
  <c r="I49" i="5"/>
  <c r="J49" i="5"/>
  <c r="K49" i="5"/>
  <c r="L49" i="5"/>
  <c r="I50" i="5"/>
  <c r="J50" i="5"/>
  <c r="K50" i="5"/>
  <c r="L50" i="5"/>
  <c r="I51" i="5"/>
  <c r="J51" i="5"/>
  <c r="K51" i="5"/>
  <c r="L51" i="5"/>
  <c r="I52" i="5"/>
  <c r="J52" i="5"/>
  <c r="K52" i="5"/>
  <c r="L52" i="5"/>
  <c r="I53" i="5"/>
  <c r="J53" i="5"/>
  <c r="K53" i="5"/>
  <c r="L53" i="5"/>
  <c r="I54" i="5"/>
  <c r="J54" i="5"/>
  <c r="K54" i="5"/>
  <c r="L54" i="5"/>
  <c r="I55" i="5"/>
  <c r="J55" i="5"/>
  <c r="K55" i="5"/>
  <c r="L55" i="5"/>
  <c r="I56" i="5"/>
  <c r="J56" i="5"/>
  <c r="K56" i="5"/>
  <c r="L56" i="5"/>
  <c r="I57" i="5"/>
  <c r="J57" i="5"/>
  <c r="K57" i="5"/>
  <c r="L57" i="5"/>
  <c r="I58" i="5"/>
  <c r="J58" i="5"/>
  <c r="K58" i="5"/>
  <c r="L58" i="5"/>
  <c r="I59" i="5"/>
  <c r="J59" i="5"/>
  <c r="K59" i="5"/>
  <c r="L59" i="5"/>
  <c r="I60" i="5"/>
  <c r="J60" i="5"/>
  <c r="K60" i="5"/>
  <c r="L60" i="5"/>
  <c r="I61" i="5"/>
  <c r="J61" i="5"/>
  <c r="K61" i="5"/>
  <c r="L61" i="5"/>
  <c r="I62" i="5"/>
  <c r="J62" i="5"/>
  <c r="K62" i="5"/>
  <c r="L62" i="5"/>
  <c r="I63" i="5"/>
  <c r="J63" i="5"/>
  <c r="K63" i="5"/>
  <c r="L63" i="5"/>
  <c r="I64" i="5"/>
  <c r="J64" i="5"/>
  <c r="K64" i="5"/>
  <c r="L64" i="5"/>
  <c r="I65" i="5"/>
  <c r="J65" i="5"/>
  <c r="K65" i="5"/>
  <c r="L65" i="5"/>
  <c r="I66" i="5"/>
  <c r="J66" i="5"/>
  <c r="K66" i="5"/>
  <c r="L66" i="5"/>
  <c r="I67" i="5"/>
  <c r="J67" i="5"/>
  <c r="K67" i="5"/>
  <c r="L67" i="5"/>
  <c r="I68" i="5"/>
  <c r="J68" i="5"/>
  <c r="K68" i="5"/>
  <c r="L68" i="5"/>
  <c r="I69" i="5"/>
  <c r="J69" i="5"/>
  <c r="K69" i="5"/>
  <c r="L69" i="5"/>
  <c r="I70" i="5"/>
  <c r="J70" i="5"/>
  <c r="K70" i="5"/>
  <c r="L70" i="5"/>
  <c r="I71" i="5"/>
  <c r="J71" i="5"/>
  <c r="K71" i="5"/>
  <c r="L71" i="5"/>
  <c r="I72" i="5"/>
  <c r="J72" i="5"/>
  <c r="K72" i="5"/>
  <c r="L72" i="5"/>
  <c r="I73" i="5"/>
  <c r="J73" i="5"/>
  <c r="K73" i="5"/>
  <c r="L73" i="5"/>
  <c r="I74" i="5"/>
  <c r="J74" i="5"/>
  <c r="K74" i="5"/>
  <c r="L74" i="5"/>
  <c r="I75" i="5"/>
  <c r="J75" i="5"/>
  <c r="K75" i="5"/>
  <c r="L75" i="5"/>
  <c r="I76" i="5"/>
  <c r="J76" i="5"/>
  <c r="K76" i="5"/>
  <c r="L76" i="5"/>
  <c r="I77" i="5"/>
  <c r="J77" i="5"/>
  <c r="K77" i="5"/>
  <c r="L77" i="5"/>
  <c r="I78" i="5"/>
  <c r="J78" i="5"/>
  <c r="K78" i="5"/>
  <c r="L78" i="5"/>
  <c r="I79" i="5"/>
  <c r="J79" i="5"/>
  <c r="K79" i="5"/>
  <c r="L79" i="5"/>
  <c r="I80" i="5"/>
  <c r="J80" i="5"/>
  <c r="K80" i="5"/>
  <c r="L80" i="5"/>
  <c r="I81" i="5"/>
  <c r="J81" i="5"/>
  <c r="K81" i="5"/>
  <c r="L81" i="5"/>
  <c r="I82" i="5"/>
  <c r="J82" i="5"/>
  <c r="K82" i="5"/>
  <c r="L82" i="5"/>
  <c r="I83" i="5"/>
  <c r="J83" i="5"/>
  <c r="K83" i="5"/>
  <c r="L83" i="5"/>
  <c r="I84" i="5"/>
  <c r="J84" i="5"/>
  <c r="K84" i="5"/>
  <c r="L84" i="5"/>
  <c r="I85" i="5"/>
  <c r="J85" i="5"/>
  <c r="K85" i="5"/>
  <c r="L85" i="5"/>
  <c r="I86" i="5"/>
  <c r="J86" i="5"/>
  <c r="K86" i="5"/>
  <c r="L86" i="5"/>
  <c r="I87" i="5"/>
  <c r="J87" i="5"/>
  <c r="K87" i="5"/>
  <c r="L87" i="5"/>
  <c r="I88" i="5"/>
  <c r="J88" i="5"/>
  <c r="K88" i="5"/>
  <c r="L88" i="5"/>
  <c r="I89" i="5"/>
  <c r="J89" i="5"/>
  <c r="K89" i="5"/>
  <c r="L89" i="5"/>
  <c r="I90" i="5"/>
  <c r="J90" i="5"/>
  <c r="K90" i="5"/>
  <c r="L90" i="5"/>
  <c r="I91" i="5"/>
  <c r="J91" i="5"/>
  <c r="K91" i="5"/>
  <c r="L91" i="5"/>
  <c r="I92" i="5"/>
  <c r="J92" i="5"/>
  <c r="K92" i="5"/>
  <c r="L92" i="5"/>
  <c r="I93" i="5"/>
  <c r="J93" i="5"/>
  <c r="K93" i="5"/>
  <c r="L93" i="5"/>
  <c r="I94" i="5"/>
  <c r="J94" i="5"/>
  <c r="K94" i="5"/>
  <c r="L94" i="5"/>
  <c r="I95" i="5"/>
  <c r="J95" i="5"/>
  <c r="K95" i="5"/>
  <c r="L95" i="5"/>
  <c r="I96" i="5"/>
  <c r="J96" i="5"/>
  <c r="K96" i="5"/>
  <c r="L96" i="5"/>
  <c r="I97" i="5"/>
  <c r="J97" i="5"/>
  <c r="K97" i="5"/>
  <c r="L97" i="5"/>
  <c r="I98" i="5"/>
  <c r="J98" i="5"/>
  <c r="K98" i="5"/>
  <c r="L98" i="5"/>
  <c r="I99" i="5"/>
  <c r="J99" i="5"/>
  <c r="K99" i="5"/>
  <c r="L99" i="5"/>
  <c r="I100" i="5"/>
  <c r="J100" i="5"/>
  <c r="K100" i="5"/>
  <c r="L100" i="5"/>
  <c r="I101" i="5"/>
  <c r="J101" i="5"/>
  <c r="K101" i="5"/>
  <c r="L101" i="5"/>
  <c r="I102" i="5"/>
  <c r="J102" i="5"/>
  <c r="K102" i="5"/>
  <c r="L102" i="5"/>
  <c r="I103" i="5"/>
  <c r="J103" i="5"/>
  <c r="K103" i="5"/>
  <c r="L103" i="5"/>
  <c r="I104" i="5"/>
  <c r="J104" i="5"/>
  <c r="K104" i="5"/>
  <c r="L104" i="5"/>
  <c r="I105" i="5"/>
  <c r="J105" i="5"/>
  <c r="K105" i="5"/>
  <c r="L105" i="5"/>
  <c r="I106" i="5"/>
  <c r="J106" i="5"/>
  <c r="K106" i="5"/>
  <c r="L106" i="5"/>
  <c r="I107" i="5"/>
  <c r="J107" i="5"/>
  <c r="K107" i="5"/>
  <c r="L107" i="5"/>
  <c r="I108" i="5"/>
  <c r="J108" i="5"/>
  <c r="K108" i="5"/>
  <c r="L108" i="5"/>
  <c r="I109" i="5"/>
  <c r="J109" i="5"/>
  <c r="K109" i="5"/>
  <c r="L109" i="5"/>
  <c r="I110" i="5"/>
  <c r="J110" i="5"/>
  <c r="K110" i="5"/>
  <c r="L110" i="5"/>
  <c r="I111" i="5"/>
  <c r="J111" i="5"/>
  <c r="K111" i="5"/>
  <c r="L111" i="5"/>
  <c r="I112" i="5"/>
  <c r="J112" i="5"/>
  <c r="K112" i="5"/>
  <c r="L112" i="5"/>
  <c r="I113" i="5"/>
  <c r="J113" i="5"/>
  <c r="K113" i="5"/>
  <c r="L113" i="5"/>
  <c r="I114" i="5"/>
  <c r="J114" i="5"/>
  <c r="K114" i="5"/>
  <c r="L114" i="5"/>
  <c r="I115" i="5"/>
  <c r="J115" i="5"/>
  <c r="K115" i="5"/>
  <c r="L115" i="5"/>
  <c r="I116" i="5"/>
  <c r="J116" i="5"/>
  <c r="K116" i="5"/>
  <c r="L116" i="5"/>
  <c r="I117" i="5"/>
  <c r="J117" i="5"/>
  <c r="K117" i="5"/>
  <c r="L117" i="5"/>
  <c r="I118" i="5"/>
  <c r="J118" i="5"/>
  <c r="K118" i="5"/>
  <c r="L118" i="5"/>
  <c r="I119" i="5"/>
  <c r="J119" i="5"/>
  <c r="K119" i="5"/>
  <c r="L119" i="5"/>
  <c r="I120" i="5"/>
  <c r="J120" i="5"/>
  <c r="K120" i="5"/>
  <c r="L120" i="5"/>
  <c r="I121" i="5"/>
  <c r="J121" i="5"/>
  <c r="K121" i="5"/>
  <c r="L121" i="5"/>
  <c r="I122" i="5"/>
  <c r="J122" i="5"/>
  <c r="K122" i="5"/>
  <c r="L122" i="5"/>
  <c r="I123" i="5"/>
  <c r="J123" i="5"/>
  <c r="K123" i="5"/>
  <c r="L123" i="5"/>
  <c r="I124" i="5"/>
  <c r="J124" i="5"/>
  <c r="K124" i="5"/>
  <c r="L124" i="5"/>
  <c r="I125" i="5"/>
  <c r="J125" i="5"/>
  <c r="K125" i="5"/>
  <c r="L125" i="5"/>
  <c r="I126" i="5"/>
  <c r="J126" i="5"/>
  <c r="K126" i="5"/>
  <c r="L126" i="5"/>
  <c r="I127" i="5"/>
  <c r="J127" i="5"/>
  <c r="K127" i="5"/>
  <c r="L127" i="5"/>
  <c r="I128" i="5"/>
  <c r="J128" i="5"/>
  <c r="K128" i="5"/>
  <c r="L128" i="5"/>
  <c r="I129" i="5"/>
  <c r="J129" i="5"/>
  <c r="K129" i="5"/>
  <c r="L129" i="5"/>
  <c r="I130" i="5"/>
  <c r="J130" i="5"/>
  <c r="K130" i="5"/>
  <c r="L130" i="5"/>
  <c r="I131" i="5"/>
  <c r="J131" i="5"/>
  <c r="K131" i="5"/>
  <c r="L131" i="5"/>
  <c r="I132" i="5"/>
  <c r="J132" i="5"/>
  <c r="K132" i="5"/>
  <c r="L132" i="5"/>
  <c r="I133" i="5"/>
  <c r="J133" i="5"/>
  <c r="K133" i="5"/>
  <c r="L133" i="5"/>
  <c r="I134" i="5"/>
  <c r="J134" i="5"/>
  <c r="K134" i="5"/>
  <c r="L134" i="5"/>
  <c r="I135" i="5"/>
  <c r="J135" i="5"/>
  <c r="K135" i="5"/>
  <c r="L135" i="5"/>
  <c r="I136" i="5"/>
  <c r="J136" i="5"/>
  <c r="K136" i="5"/>
  <c r="L136" i="5"/>
  <c r="I137" i="5"/>
  <c r="J137" i="5"/>
  <c r="K137" i="5"/>
  <c r="L137" i="5"/>
  <c r="I138" i="5"/>
  <c r="J138" i="5"/>
  <c r="K138" i="5"/>
  <c r="L138" i="5"/>
  <c r="I139" i="5"/>
  <c r="J139" i="5"/>
  <c r="K139" i="5"/>
  <c r="L139" i="5"/>
  <c r="I140" i="5"/>
  <c r="J140" i="5"/>
  <c r="K140" i="5"/>
  <c r="L140" i="5"/>
  <c r="I141" i="5"/>
  <c r="J141" i="5"/>
  <c r="K141" i="5"/>
  <c r="L141" i="5"/>
  <c r="I142" i="5"/>
  <c r="J142" i="5"/>
  <c r="K142" i="5"/>
  <c r="L142" i="5"/>
  <c r="I143" i="5"/>
  <c r="J143" i="5"/>
  <c r="K143" i="5"/>
  <c r="L143" i="5"/>
  <c r="I144" i="5"/>
  <c r="J144" i="5"/>
  <c r="K144" i="5"/>
  <c r="L144" i="5"/>
  <c r="I145" i="5"/>
  <c r="J145" i="5"/>
  <c r="K145" i="5"/>
  <c r="L145" i="5"/>
  <c r="I146" i="5"/>
  <c r="J146" i="5"/>
  <c r="K146" i="5"/>
  <c r="L146" i="5"/>
  <c r="I147" i="5"/>
  <c r="J147" i="5"/>
  <c r="K147" i="5"/>
  <c r="L147" i="5"/>
  <c r="I148" i="5"/>
  <c r="J148" i="5"/>
  <c r="K148" i="5"/>
  <c r="L148" i="5"/>
  <c r="I149" i="5"/>
  <c r="J149" i="5"/>
  <c r="K149" i="5"/>
  <c r="L149" i="5"/>
  <c r="I150" i="5"/>
  <c r="J150" i="5"/>
  <c r="K150" i="5"/>
  <c r="L150" i="5"/>
  <c r="I151" i="5"/>
  <c r="J151" i="5"/>
  <c r="K151" i="5"/>
  <c r="L151" i="5"/>
  <c r="I152" i="5"/>
  <c r="J152" i="5"/>
  <c r="K152" i="5"/>
  <c r="L152" i="5"/>
  <c r="I153" i="5"/>
  <c r="J153" i="5"/>
  <c r="K153" i="5"/>
  <c r="L153" i="5"/>
  <c r="I154" i="5"/>
  <c r="J154" i="5"/>
  <c r="K154" i="5"/>
  <c r="L154" i="5"/>
  <c r="I155" i="5"/>
  <c r="J155" i="5"/>
  <c r="K155" i="5"/>
  <c r="L155" i="5"/>
  <c r="I156" i="5"/>
  <c r="J156" i="5"/>
  <c r="K156" i="5"/>
  <c r="L156" i="5"/>
  <c r="I157" i="5"/>
  <c r="J157" i="5"/>
  <c r="K157" i="5"/>
  <c r="L157" i="5"/>
  <c r="I158" i="5"/>
  <c r="J158" i="5"/>
  <c r="K158" i="5"/>
  <c r="L158" i="5"/>
  <c r="I159" i="5"/>
  <c r="J159" i="5"/>
  <c r="K159" i="5"/>
  <c r="L159" i="5"/>
  <c r="I160" i="5"/>
  <c r="J160" i="5"/>
  <c r="K160" i="5"/>
  <c r="L160" i="5"/>
  <c r="I161" i="5"/>
  <c r="J161" i="5"/>
  <c r="K161" i="5"/>
  <c r="L161" i="5"/>
  <c r="I162" i="5"/>
  <c r="J162" i="5"/>
  <c r="K162" i="5"/>
  <c r="L162" i="5"/>
  <c r="I163" i="5"/>
  <c r="J163" i="5"/>
  <c r="K163" i="5"/>
  <c r="L163" i="5"/>
  <c r="I164" i="5"/>
  <c r="J164" i="5"/>
  <c r="K164" i="5"/>
  <c r="L164" i="5"/>
  <c r="I165" i="5"/>
  <c r="J165" i="5"/>
  <c r="K165" i="5"/>
  <c r="L165" i="5"/>
  <c r="I166" i="5"/>
  <c r="J166" i="5"/>
  <c r="K166" i="5"/>
  <c r="L166" i="5"/>
  <c r="I167" i="5"/>
  <c r="J167" i="5"/>
  <c r="K167" i="5"/>
  <c r="L167" i="5"/>
  <c r="I168" i="5"/>
  <c r="J168" i="5"/>
  <c r="K168" i="5"/>
  <c r="L168" i="5"/>
  <c r="I169" i="5"/>
  <c r="J169" i="5"/>
  <c r="K169" i="5"/>
  <c r="L169" i="5"/>
  <c r="I170" i="5"/>
  <c r="J170" i="5"/>
  <c r="K170" i="5"/>
  <c r="L170" i="5"/>
  <c r="I171" i="5"/>
  <c r="J171" i="5"/>
  <c r="K171" i="5"/>
  <c r="L171" i="5"/>
  <c r="I172" i="5"/>
  <c r="J172" i="5"/>
  <c r="K172" i="5"/>
  <c r="L172" i="5"/>
  <c r="I173" i="5"/>
  <c r="J173" i="5"/>
  <c r="K173" i="5"/>
  <c r="L173" i="5"/>
  <c r="I174" i="5"/>
  <c r="J174" i="5"/>
  <c r="K174" i="5"/>
  <c r="L174" i="5"/>
  <c r="I175" i="5"/>
  <c r="J175" i="5"/>
  <c r="K175" i="5"/>
  <c r="L175" i="5"/>
  <c r="I176" i="5"/>
  <c r="J176" i="5"/>
  <c r="K176" i="5"/>
  <c r="L176" i="5"/>
  <c r="I177" i="5"/>
  <c r="J177" i="5"/>
  <c r="K177" i="5"/>
  <c r="L177" i="5"/>
  <c r="I178" i="5"/>
  <c r="J178" i="5"/>
  <c r="K178" i="5"/>
  <c r="L178" i="5"/>
  <c r="I179" i="5"/>
  <c r="J179" i="5"/>
  <c r="K179" i="5"/>
  <c r="L179" i="5"/>
  <c r="I180" i="5"/>
  <c r="J180" i="5"/>
  <c r="K180" i="5"/>
  <c r="L180" i="5"/>
  <c r="I181" i="5"/>
  <c r="J181" i="5"/>
  <c r="K181" i="5"/>
  <c r="L181" i="5"/>
  <c r="I182" i="5"/>
  <c r="J182" i="5"/>
  <c r="K182" i="5"/>
  <c r="L182" i="5"/>
  <c r="I183" i="5"/>
  <c r="J183" i="5"/>
  <c r="K183" i="5"/>
  <c r="L183" i="5"/>
  <c r="I184" i="5"/>
  <c r="J184" i="5"/>
  <c r="K184" i="5"/>
  <c r="L184" i="5"/>
  <c r="I185" i="5"/>
  <c r="J185" i="5"/>
  <c r="K185" i="5"/>
  <c r="L185" i="5"/>
  <c r="I186" i="5"/>
  <c r="J186" i="5"/>
  <c r="K186" i="5"/>
  <c r="L186" i="5"/>
  <c r="I187" i="5"/>
  <c r="J187" i="5"/>
  <c r="K187" i="5"/>
  <c r="L187" i="5"/>
  <c r="I188" i="5"/>
  <c r="J188" i="5"/>
  <c r="K188" i="5"/>
  <c r="L188" i="5"/>
  <c r="I189" i="5"/>
  <c r="J189" i="5"/>
  <c r="K189" i="5"/>
  <c r="L189" i="5"/>
  <c r="I190" i="5"/>
  <c r="J190" i="5"/>
  <c r="K190" i="5"/>
  <c r="L190" i="5"/>
  <c r="I191" i="5"/>
  <c r="J191" i="5"/>
  <c r="K191" i="5"/>
  <c r="L191" i="5"/>
  <c r="I192" i="5"/>
  <c r="J192" i="5"/>
  <c r="K192" i="5"/>
  <c r="L192" i="5"/>
  <c r="I193" i="5"/>
  <c r="J193" i="5"/>
  <c r="K193" i="5"/>
  <c r="L193" i="5"/>
  <c r="I194" i="5"/>
  <c r="J194" i="5"/>
  <c r="K194" i="5"/>
  <c r="L194" i="5"/>
  <c r="I195" i="5"/>
  <c r="J195" i="5"/>
  <c r="K195" i="5"/>
  <c r="L195" i="5"/>
  <c r="I196" i="5"/>
  <c r="J196" i="5"/>
  <c r="K196" i="5"/>
  <c r="L196" i="5"/>
  <c r="I197" i="5"/>
  <c r="J197" i="5"/>
  <c r="K197" i="5"/>
  <c r="L197" i="5"/>
  <c r="I198" i="5"/>
  <c r="J198" i="5"/>
  <c r="K198" i="5"/>
  <c r="L198" i="5"/>
  <c r="I199" i="5"/>
  <c r="J199" i="5"/>
  <c r="K199" i="5"/>
  <c r="L199" i="5"/>
  <c r="I200" i="5"/>
  <c r="J200" i="5"/>
  <c r="K200" i="5"/>
  <c r="L200" i="5"/>
  <c r="I201" i="5"/>
  <c r="J201" i="5"/>
  <c r="K201" i="5"/>
  <c r="L201" i="5"/>
  <c r="I202" i="5"/>
  <c r="J202" i="5"/>
  <c r="K202" i="5"/>
  <c r="L202" i="5"/>
  <c r="I203" i="5"/>
  <c r="J203" i="5"/>
  <c r="K203" i="5"/>
  <c r="L203" i="5"/>
  <c r="I204" i="5"/>
  <c r="J204" i="5"/>
  <c r="K204" i="5"/>
  <c r="L204" i="5"/>
  <c r="I205" i="5"/>
  <c r="J205" i="5"/>
  <c r="K205" i="5"/>
  <c r="L205" i="5"/>
  <c r="I206" i="5"/>
  <c r="J206" i="5"/>
  <c r="K206" i="5"/>
  <c r="L206" i="5"/>
  <c r="I207" i="5"/>
  <c r="J207" i="5"/>
  <c r="K207" i="5"/>
  <c r="L207" i="5"/>
  <c r="I208" i="5"/>
  <c r="J208" i="5"/>
  <c r="K208" i="5"/>
  <c r="L208" i="5"/>
  <c r="I209" i="5"/>
  <c r="J209" i="5"/>
  <c r="K209" i="5"/>
  <c r="L209" i="5"/>
  <c r="I210" i="5"/>
  <c r="J210" i="5"/>
  <c r="K210" i="5"/>
  <c r="L210" i="5"/>
  <c r="I211" i="5"/>
  <c r="J211" i="5"/>
  <c r="K211" i="5"/>
  <c r="L211" i="5"/>
  <c r="I212" i="5"/>
  <c r="J212" i="5"/>
  <c r="K212" i="5"/>
  <c r="L212" i="5"/>
  <c r="I213" i="5"/>
  <c r="J213" i="5"/>
  <c r="K213" i="5"/>
  <c r="L213" i="5"/>
  <c r="I214" i="5"/>
  <c r="J214" i="5"/>
  <c r="K214" i="5"/>
  <c r="L214" i="5"/>
  <c r="I215" i="5"/>
  <c r="J215" i="5"/>
  <c r="K215" i="5"/>
  <c r="L215" i="5"/>
  <c r="I216" i="5"/>
  <c r="J216" i="5"/>
  <c r="K216" i="5"/>
  <c r="L216" i="5"/>
  <c r="I217" i="5"/>
  <c r="J217" i="5"/>
  <c r="K217" i="5"/>
  <c r="L217" i="5"/>
  <c r="I218" i="5"/>
  <c r="J218" i="5"/>
  <c r="K218" i="5"/>
  <c r="L218" i="5"/>
  <c r="I219" i="5"/>
  <c r="J219" i="5"/>
  <c r="K219" i="5"/>
  <c r="L219" i="5"/>
  <c r="I220" i="5"/>
  <c r="J220" i="5"/>
  <c r="K220" i="5"/>
  <c r="L220" i="5"/>
  <c r="I221" i="5"/>
  <c r="J221" i="5"/>
  <c r="K221" i="5"/>
  <c r="L221" i="5"/>
  <c r="I222" i="5"/>
  <c r="J222" i="5"/>
  <c r="K222" i="5"/>
  <c r="L222" i="5"/>
  <c r="I223" i="5"/>
  <c r="J223" i="5"/>
  <c r="K223" i="5"/>
  <c r="L223" i="5"/>
  <c r="I224" i="5"/>
  <c r="J224" i="5"/>
  <c r="K224" i="5"/>
  <c r="L224" i="5"/>
  <c r="I225" i="5"/>
  <c r="J225" i="5"/>
  <c r="K225" i="5"/>
  <c r="L225" i="5"/>
  <c r="I226" i="5"/>
  <c r="J226" i="5"/>
  <c r="K226" i="5"/>
  <c r="L226" i="5"/>
  <c r="I227" i="5"/>
  <c r="J227" i="5"/>
  <c r="K227" i="5"/>
  <c r="L227" i="5"/>
  <c r="I228" i="5"/>
  <c r="J228" i="5"/>
  <c r="K228" i="5"/>
  <c r="L228" i="5"/>
  <c r="I229" i="5"/>
  <c r="J229" i="5"/>
  <c r="K229" i="5"/>
  <c r="L229" i="5"/>
  <c r="I230" i="5"/>
  <c r="J230" i="5"/>
  <c r="K230" i="5"/>
  <c r="L230" i="5"/>
  <c r="I231" i="5"/>
  <c r="J231" i="5"/>
  <c r="K231" i="5"/>
  <c r="L231" i="5"/>
  <c r="I232" i="5"/>
  <c r="J232" i="5"/>
  <c r="K232" i="5"/>
  <c r="L232" i="5"/>
  <c r="I233" i="5"/>
  <c r="J233" i="5"/>
  <c r="K233" i="5"/>
  <c r="L233" i="5"/>
  <c r="I234" i="5"/>
  <c r="J234" i="5"/>
  <c r="K234" i="5"/>
  <c r="L234" i="5"/>
  <c r="I235" i="5"/>
  <c r="J235" i="5"/>
  <c r="K235" i="5"/>
  <c r="L235" i="5"/>
  <c r="I236" i="5"/>
  <c r="J236" i="5"/>
  <c r="K236" i="5"/>
  <c r="L236" i="5"/>
  <c r="I237" i="5"/>
  <c r="J237" i="5"/>
  <c r="K237" i="5"/>
  <c r="L237" i="5"/>
  <c r="I238" i="5"/>
  <c r="J238" i="5"/>
  <c r="K238" i="5"/>
  <c r="L238" i="5"/>
  <c r="I239" i="5"/>
  <c r="J239" i="5"/>
  <c r="K239" i="5"/>
  <c r="L239" i="5"/>
  <c r="I240" i="5"/>
  <c r="J240" i="5"/>
  <c r="K240" i="5"/>
  <c r="L240" i="5"/>
  <c r="I241" i="5"/>
  <c r="J241" i="5"/>
  <c r="K241" i="5"/>
  <c r="L241" i="5"/>
  <c r="I242" i="5"/>
  <c r="J242" i="5"/>
  <c r="K242" i="5"/>
  <c r="L242" i="5"/>
  <c r="I243" i="5"/>
  <c r="J243" i="5"/>
  <c r="K243" i="5"/>
  <c r="L243" i="5"/>
  <c r="I244" i="5"/>
  <c r="J244" i="5"/>
  <c r="K244" i="5"/>
  <c r="L244" i="5"/>
  <c r="I245" i="5"/>
  <c r="J245" i="5"/>
  <c r="K245" i="5"/>
  <c r="L245" i="5"/>
  <c r="I246" i="5"/>
  <c r="J246" i="5"/>
  <c r="K246" i="5"/>
  <c r="L246" i="5"/>
  <c r="I247" i="5"/>
  <c r="J247" i="5"/>
  <c r="K247" i="5"/>
  <c r="L247" i="5"/>
  <c r="I248" i="5"/>
  <c r="J248" i="5"/>
  <c r="K248" i="5"/>
  <c r="L248" i="5"/>
  <c r="I249" i="5"/>
  <c r="J249" i="5"/>
  <c r="K249" i="5"/>
  <c r="L249" i="5"/>
  <c r="I250" i="5"/>
  <c r="J250" i="5"/>
  <c r="K250" i="5"/>
  <c r="L250" i="5"/>
  <c r="I251" i="5"/>
  <c r="J251" i="5"/>
  <c r="K251" i="5"/>
  <c r="L251" i="5"/>
  <c r="I252" i="5"/>
  <c r="J252" i="5"/>
  <c r="K252" i="5"/>
  <c r="L252" i="5"/>
  <c r="I253" i="5"/>
  <c r="J253" i="5"/>
  <c r="K253" i="5"/>
  <c r="L253" i="5"/>
  <c r="I254" i="5"/>
  <c r="J254" i="5"/>
  <c r="K254" i="5"/>
  <c r="L254" i="5"/>
  <c r="I255" i="5"/>
  <c r="J255" i="5"/>
  <c r="K255" i="5"/>
  <c r="L255" i="5"/>
  <c r="I256" i="5"/>
  <c r="J256" i="5"/>
  <c r="K256" i="5"/>
  <c r="L256" i="5"/>
  <c r="I257" i="5"/>
  <c r="J257" i="5"/>
  <c r="K257" i="5"/>
  <c r="L257" i="5"/>
  <c r="I258" i="5"/>
  <c r="J258" i="5"/>
  <c r="K258" i="5"/>
  <c r="L258" i="5"/>
  <c r="I259" i="5"/>
  <c r="J259" i="5"/>
  <c r="K259" i="5"/>
  <c r="L259" i="5"/>
  <c r="I260" i="5"/>
  <c r="J260" i="5"/>
  <c r="K260" i="5"/>
  <c r="L260" i="5"/>
  <c r="I261" i="5"/>
  <c r="J261" i="5"/>
  <c r="K261" i="5"/>
  <c r="L261" i="5"/>
  <c r="I262" i="5"/>
  <c r="J262" i="5"/>
  <c r="K262" i="5"/>
  <c r="L262" i="5"/>
  <c r="I263" i="5"/>
  <c r="J263" i="5"/>
  <c r="K263" i="5"/>
  <c r="L263" i="5"/>
  <c r="I264" i="5"/>
  <c r="J264" i="5"/>
  <c r="K264" i="5"/>
  <c r="L264" i="5"/>
  <c r="I265" i="5"/>
  <c r="J265" i="5"/>
  <c r="K265" i="5"/>
  <c r="L265" i="5"/>
  <c r="I266" i="5"/>
  <c r="J266" i="5"/>
  <c r="K266" i="5"/>
  <c r="L266" i="5"/>
  <c r="I267" i="5"/>
  <c r="J267" i="5"/>
  <c r="K267" i="5"/>
  <c r="L267" i="5"/>
  <c r="I268" i="5"/>
  <c r="J268" i="5"/>
  <c r="K268" i="5"/>
  <c r="L268" i="5"/>
  <c r="I269" i="5"/>
  <c r="J269" i="5"/>
  <c r="K269" i="5"/>
  <c r="L269" i="5"/>
  <c r="I270" i="5"/>
  <c r="J270" i="5"/>
  <c r="K270" i="5"/>
  <c r="L270" i="5"/>
  <c r="I271" i="5"/>
  <c r="J271" i="5"/>
  <c r="K271" i="5"/>
  <c r="L271" i="5"/>
  <c r="I272" i="5"/>
  <c r="J272" i="5"/>
  <c r="K272" i="5"/>
  <c r="L272" i="5"/>
  <c r="I273" i="5"/>
  <c r="J273" i="5"/>
  <c r="K273" i="5"/>
  <c r="L273" i="5"/>
  <c r="I274" i="5"/>
  <c r="J274" i="5"/>
  <c r="K274" i="5"/>
  <c r="L274" i="5"/>
  <c r="I275" i="5"/>
  <c r="J275" i="5"/>
  <c r="K275" i="5"/>
  <c r="L275" i="5"/>
  <c r="I276" i="5"/>
  <c r="J276" i="5"/>
  <c r="K276" i="5"/>
  <c r="L276" i="5"/>
  <c r="I277" i="5"/>
  <c r="J277" i="5"/>
  <c r="K277" i="5"/>
  <c r="L277" i="5"/>
  <c r="I278" i="5"/>
  <c r="J278" i="5"/>
  <c r="K278" i="5"/>
  <c r="L278" i="5"/>
  <c r="I279" i="5"/>
  <c r="J279" i="5"/>
  <c r="K279" i="5"/>
  <c r="L279" i="5"/>
  <c r="I280" i="5"/>
  <c r="J280" i="5"/>
  <c r="K280" i="5"/>
  <c r="L280" i="5"/>
  <c r="I281" i="5"/>
  <c r="J281" i="5"/>
  <c r="K281" i="5"/>
  <c r="L281" i="5"/>
  <c r="I282" i="5"/>
  <c r="J282" i="5"/>
  <c r="K282" i="5"/>
  <c r="L282" i="5"/>
  <c r="I283" i="5"/>
  <c r="J283" i="5"/>
  <c r="K283" i="5"/>
  <c r="L283" i="5"/>
  <c r="I284" i="5"/>
  <c r="J284" i="5"/>
  <c r="K284" i="5"/>
  <c r="L284" i="5"/>
  <c r="I285" i="5"/>
  <c r="J285" i="5"/>
  <c r="K285" i="5"/>
  <c r="L285" i="5"/>
  <c r="I286" i="5"/>
  <c r="J286" i="5"/>
  <c r="K286" i="5"/>
  <c r="L286" i="5"/>
  <c r="I287" i="5"/>
  <c r="J287" i="5"/>
  <c r="K287" i="5"/>
  <c r="L287" i="5"/>
  <c r="I288" i="5"/>
  <c r="J288" i="5"/>
  <c r="K288" i="5"/>
  <c r="L288" i="5"/>
  <c r="I289" i="5"/>
  <c r="J289" i="5"/>
  <c r="K289" i="5"/>
  <c r="L289" i="5"/>
  <c r="I290" i="5"/>
  <c r="J290" i="5"/>
  <c r="K290" i="5"/>
  <c r="L290" i="5"/>
  <c r="I291" i="5"/>
  <c r="J291" i="5"/>
  <c r="K291" i="5"/>
  <c r="L291" i="5"/>
  <c r="I292" i="5"/>
  <c r="J292" i="5"/>
  <c r="K292" i="5"/>
  <c r="L292" i="5"/>
  <c r="I293" i="5"/>
  <c r="J293" i="5"/>
  <c r="K293" i="5"/>
  <c r="L293" i="5"/>
  <c r="I294" i="5"/>
  <c r="J294" i="5"/>
  <c r="K294" i="5"/>
  <c r="L294" i="5"/>
  <c r="I295" i="5"/>
  <c r="J295" i="5"/>
  <c r="K295" i="5"/>
  <c r="L295" i="5"/>
  <c r="I296" i="5"/>
  <c r="J296" i="5"/>
  <c r="K296" i="5"/>
  <c r="L296" i="5"/>
  <c r="I297" i="5"/>
  <c r="J297" i="5"/>
  <c r="K297" i="5"/>
  <c r="L297" i="5"/>
  <c r="I298" i="5"/>
  <c r="J298" i="5"/>
  <c r="K298" i="5"/>
  <c r="L298" i="5"/>
  <c r="I299" i="5"/>
  <c r="J299" i="5"/>
  <c r="K299" i="5"/>
  <c r="L299" i="5"/>
  <c r="I300" i="5"/>
  <c r="J300" i="5"/>
  <c r="K300" i="5"/>
  <c r="L300" i="5"/>
  <c r="I301" i="5"/>
  <c r="J301" i="5"/>
  <c r="K301" i="5"/>
  <c r="L301" i="5"/>
  <c r="I302" i="5"/>
  <c r="J302" i="5"/>
  <c r="K302" i="5"/>
  <c r="L302" i="5"/>
  <c r="I303" i="5"/>
  <c r="J303" i="5"/>
  <c r="K303" i="5"/>
  <c r="L303" i="5"/>
  <c r="I304" i="5"/>
  <c r="J304" i="5"/>
  <c r="K304" i="5"/>
  <c r="L304" i="5"/>
  <c r="I305" i="5"/>
  <c r="J305" i="5"/>
  <c r="K305" i="5"/>
  <c r="L305" i="5"/>
  <c r="I306" i="5"/>
  <c r="J306" i="5"/>
  <c r="K306" i="5"/>
  <c r="L306" i="5"/>
  <c r="I307" i="5"/>
  <c r="J307" i="5"/>
  <c r="K307" i="5"/>
  <c r="L307" i="5"/>
  <c r="I308" i="5"/>
  <c r="J308" i="5"/>
  <c r="K308" i="5"/>
  <c r="L308" i="5"/>
  <c r="I309" i="5"/>
  <c r="J309" i="5"/>
  <c r="K309" i="5"/>
  <c r="L309" i="5"/>
  <c r="I310" i="5"/>
  <c r="J310" i="5"/>
  <c r="K310" i="5"/>
  <c r="L310" i="5"/>
  <c r="I311" i="5"/>
  <c r="J311" i="5"/>
  <c r="K311" i="5"/>
  <c r="L311" i="5"/>
  <c r="I312" i="5"/>
  <c r="J312" i="5"/>
  <c r="K312" i="5"/>
  <c r="L312" i="5"/>
  <c r="I313" i="5"/>
  <c r="J313" i="5"/>
  <c r="K313" i="5"/>
  <c r="L313" i="5"/>
  <c r="I314" i="5"/>
  <c r="J314" i="5"/>
  <c r="K314" i="5"/>
  <c r="L314" i="5"/>
  <c r="I315" i="5"/>
  <c r="J315" i="5"/>
  <c r="K315" i="5"/>
  <c r="L315" i="5"/>
  <c r="I316" i="5"/>
  <c r="J316" i="5"/>
  <c r="K316" i="5"/>
  <c r="L316" i="5"/>
  <c r="I317" i="5"/>
  <c r="J317" i="5"/>
  <c r="K317" i="5"/>
  <c r="L317" i="5"/>
  <c r="I318" i="5"/>
  <c r="J318" i="5"/>
  <c r="K318" i="5"/>
  <c r="L318" i="5"/>
  <c r="I319" i="5"/>
  <c r="J319" i="5"/>
  <c r="K319" i="5"/>
  <c r="L319" i="5"/>
  <c r="I320" i="5"/>
  <c r="J320" i="5"/>
  <c r="K320" i="5"/>
  <c r="L320" i="5"/>
  <c r="I321" i="5"/>
  <c r="J321" i="5"/>
  <c r="K321" i="5"/>
  <c r="L321" i="5"/>
  <c r="I322" i="5"/>
  <c r="J322" i="5"/>
  <c r="K322" i="5"/>
  <c r="L322" i="5"/>
  <c r="I323" i="5"/>
  <c r="J323" i="5"/>
  <c r="K323" i="5"/>
  <c r="L323" i="5"/>
  <c r="I324" i="5"/>
  <c r="J324" i="5"/>
  <c r="K324" i="5"/>
  <c r="L324" i="5"/>
  <c r="I325" i="5"/>
  <c r="J325" i="5"/>
  <c r="K325" i="5"/>
  <c r="L325" i="5"/>
  <c r="I326" i="5"/>
  <c r="J326" i="5"/>
  <c r="K326" i="5"/>
  <c r="L326" i="5"/>
  <c r="I327" i="5"/>
  <c r="J327" i="5"/>
  <c r="K327" i="5"/>
  <c r="L327" i="5"/>
  <c r="I328" i="5"/>
  <c r="J328" i="5"/>
  <c r="K328" i="5"/>
  <c r="L328" i="5"/>
  <c r="I329" i="5"/>
  <c r="J329" i="5"/>
  <c r="K329" i="5"/>
  <c r="L329" i="5"/>
  <c r="I330" i="5"/>
  <c r="J330" i="5"/>
  <c r="K330" i="5"/>
  <c r="L330" i="5"/>
  <c r="I331" i="5"/>
  <c r="J331" i="5"/>
  <c r="K331" i="5"/>
  <c r="L331" i="5"/>
  <c r="I332" i="5"/>
  <c r="J332" i="5"/>
  <c r="K332" i="5"/>
  <c r="L332" i="5"/>
  <c r="I333" i="5"/>
  <c r="J333" i="5"/>
  <c r="K333" i="5"/>
  <c r="L333" i="5"/>
  <c r="I334" i="5"/>
  <c r="J334" i="5"/>
  <c r="K334" i="5"/>
  <c r="L334" i="5"/>
  <c r="I335" i="5"/>
  <c r="J335" i="5"/>
  <c r="K335" i="5"/>
  <c r="L335" i="5"/>
  <c r="I336" i="5"/>
  <c r="J336" i="5"/>
  <c r="K336" i="5"/>
  <c r="L336" i="5"/>
  <c r="I337" i="5"/>
  <c r="J337" i="5"/>
  <c r="K337" i="5"/>
  <c r="L337" i="5"/>
  <c r="I338" i="5"/>
  <c r="J338" i="5"/>
  <c r="K338" i="5"/>
  <c r="L338" i="5"/>
  <c r="I339" i="5"/>
  <c r="J339" i="5"/>
  <c r="K339" i="5"/>
  <c r="L339" i="5"/>
  <c r="I340" i="5"/>
  <c r="J340" i="5"/>
  <c r="K340" i="5"/>
  <c r="L340" i="5"/>
  <c r="I341" i="5"/>
  <c r="J341" i="5"/>
  <c r="K341" i="5"/>
  <c r="L341" i="5"/>
  <c r="I342" i="5"/>
  <c r="J342" i="5"/>
  <c r="K342" i="5"/>
  <c r="L342" i="5"/>
  <c r="I343" i="5"/>
  <c r="J343" i="5"/>
  <c r="K343" i="5"/>
  <c r="L343" i="5"/>
  <c r="I344" i="5"/>
  <c r="J344" i="5"/>
  <c r="K344" i="5"/>
  <c r="L344" i="5"/>
  <c r="I345" i="5"/>
  <c r="J345" i="5"/>
  <c r="K345" i="5"/>
  <c r="L345" i="5"/>
  <c r="I346" i="5"/>
  <c r="J346" i="5"/>
  <c r="K346" i="5"/>
  <c r="L346" i="5"/>
  <c r="I347" i="5"/>
  <c r="J347" i="5"/>
  <c r="K347" i="5"/>
  <c r="L347" i="5"/>
  <c r="I348" i="5"/>
  <c r="J348" i="5"/>
  <c r="K348" i="5"/>
  <c r="L348" i="5"/>
  <c r="I349" i="5"/>
  <c r="J349" i="5"/>
  <c r="K349" i="5"/>
  <c r="L349" i="5"/>
  <c r="I350" i="5"/>
  <c r="J350" i="5"/>
  <c r="K350" i="5"/>
  <c r="L350" i="5"/>
  <c r="I351" i="5"/>
  <c r="J351" i="5"/>
  <c r="K351" i="5"/>
  <c r="L351" i="5"/>
  <c r="I352" i="5"/>
  <c r="J352" i="5"/>
  <c r="K352" i="5"/>
  <c r="L352" i="5"/>
  <c r="I353" i="5"/>
  <c r="J353" i="5"/>
  <c r="K353" i="5"/>
  <c r="L353" i="5"/>
  <c r="I354" i="5"/>
  <c r="J354" i="5"/>
  <c r="K354" i="5"/>
  <c r="L354" i="5"/>
  <c r="I355" i="5"/>
  <c r="J355" i="5"/>
  <c r="K355" i="5"/>
  <c r="L355" i="5"/>
  <c r="I356" i="5"/>
  <c r="J356" i="5"/>
  <c r="K356" i="5"/>
  <c r="L356" i="5"/>
  <c r="I357" i="5"/>
  <c r="J357" i="5"/>
  <c r="K357" i="5"/>
  <c r="L357" i="5"/>
  <c r="I358" i="5"/>
  <c r="J358" i="5"/>
  <c r="K358" i="5"/>
  <c r="L358" i="5"/>
  <c r="I359" i="5"/>
  <c r="J359" i="5"/>
  <c r="K359" i="5"/>
  <c r="L359" i="5"/>
  <c r="I360" i="5"/>
  <c r="J360" i="5"/>
  <c r="K360" i="5"/>
  <c r="L360" i="5"/>
  <c r="I361" i="5"/>
  <c r="J361" i="5"/>
  <c r="K361" i="5"/>
  <c r="L361" i="5"/>
  <c r="I362" i="5"/>
  <c r="J362" i="5"/>
  <c r="K362" i="5"/>
  <c r="L362" i="5"/>
  <c r="I363" i="5"/>
  <c r="J363" i="5"/>
  <c r="K363" i="5"/>
  <c r="L363" i="5"/>
  <c r="I364" i="5"/>
  <c r="J364" i="5"/>
  <c r="K364" i="5"/>
  <c r="L364" i="5"/>
  <c r="I365" i="5"/>
  <c r="J365" i="5"/>
  <c r="K365" i="5"/>
  <c r="L365" i="5"/>
  <c r="I366" i="5"/>
  <c r="J366" i="5"/>
  <c r="K366" i="5"/>
  <c r="L366" i="5"/>
  <c r="I367" i="5"/>
  <c r="J367" i="5"/>
  <c r="K367" i="5"/>
  <c r="L367" i="5"/>
  <c r="I368" i="5"/>
  <c r="J368" i="5"/>
  <c r="K368" i="5"/>
  <c r="L368" i="5"/>
  <c r="I369" i="5"/>
  <c r="J369" i="5"/>
  <c r="K369" i="5"/>
  <c r="L369" i="5"/>
  <c r="I370" i="5"/>
  <c r="J370" i="5"/>
  <c r="K370" i="5"/>
  <c r="L370" i="5"/>
  <c r="I371" i="5"/>
  <c r="J371" i="5"/>
  <c r="K371" i="5"/>
  <c r="L371" i="5"/>
  <c r="I372" i="5"/>
  <c r="J372" i="5"/>
  <c r="K372" i="5"/>
  <c r="L372" i="5"/>
  <c r="I373" i="5"/>
  <c r="J373" i="5"/>
  <c r="K373" i="5"/>
  <c r="L373" i="5"/>
  <c r="I374" i="5"/>
  <c r="J374" i="5"/>
  <c r="K374" i="5"/>
  <c r="L374" i="5"/>
  <c r="I375" i="5"/>
  <c r="J375" i="5"/>
  <c r="K375" i="5"/>
  <c r="L375" i="5"/>
  <c r="I376" i="5"/>
  <c r="J376" i="5"/>
  <c r="K376" i="5"/>
  <c r="L376" i="5"/>
  <c r="I377" i="5"/>
  <c r="J377" i="5"/>
  <c r="K377" i="5"/>
  <c r="L377" i="5"/>
  <c r="I378" i="5"/>
  <c r="J378" i="5"/>
  <c r="K378" i="5"/>
  <c r="L378" i="5"/>
  <c r="I379" i="5"/>
  <c r="J379" i="5"/>
  <c r="K379" i="5"/>
  <c r="L379" i="5"/>
  <c r="I380" i="5"/>
  <c r="J380" i="5"/>
  <c r="K380" i="5"/>
  <c r="L380" i="5"/>
  <c r="I381" i="5"/>
  <c r="J381" i="5"/>
  <c r="K381" i="5"/>
  <c r="L381" i="5"/>
  <c r="I382" i="5"/>
  <c r="J382" i="5"/>
  <c r="K382" i="5"/>
  <c r="L382" i="5"/>
  <c r="I383" i="5"/>
  <c r="J383" i="5"/>
  <c r="K383" i="5"/>
  <c r="L383" i="5"/>
  <c r="I384" i="5"/>
  <c r="J384" i="5"/>
  <c r="K384" i="5"/>
  <c r="L384" i="5"/>
  <c r="I385" i="5"/>
  <c r="J385" i="5"/>
  <c r="K385" i="5"/>
  <c r="L385" i="5"/>
  <c r="I386" i="5"/>
  <c r="J386" i="5"/>
  <c r="K386" i="5"/>
  <c r="L386" i="5"/>
  <c r="I387" i="5"/>
  <c r="J387" i="5"/>
  <c r="K387" i="5"/>
  <c r="L387" i="5"/>
  <c r="I388" i="5"/>
  <c r="J388" i="5"/>
  <c r="K388" i="5"/>
  <c r="L388" i="5"/>
  <c r="I389" i="5"/>
  <c r="J389" i="5"/>
  <c r="K389" i="5"/>
  <c r="L389" i="5"/>
  <c r="I390" i="5"/>
  <c r="J390" i="5"/>
  <c r="K390" i="5"/>
  <c r="L390" i="5"/>
  <c r="I391" i="5"/>
  <c r="J391" i="5"/>
  <c r="K391" i="5"/>
  <c r="L391" i="5"/>
  <c r="I392" i="5"/>
  <c r="J392" i="5"/>
  <c r="K392" i="5"/>
  <c r="L392" i="5"/>
  <c r="I393" i="5"/>
  <c r="J393" i="5"/>
  <c r="K393" i="5"/>
  <c r="L393" i="5"/>
  <c r="I394" i="5"/>
  <c r="J394" i="5"/>
  <c r="K394" i="5"/>
  <c r="L394" i="5"/>
  <c r="I395" i="5"/>
  <c r="J395" i="5"/>
  <c r="K395" i="5"/>
  <c r="L395" i="5"/>
  <c r="I396" i="5"/>
  <c r="J396" i="5"/>
  <c r="K396" i="5"/>
  <c r="L396" i="5"/>
  <c r="I397" i="5"/>
  <c r="J397" i="5"/>
  <c r="K397" i="5"/>
  <c r="L397" i="5"/>
  <c r="I398" i="5"/>
  <c r="J398" i="5"/>
  <c r="K398" i="5"/>
  <c r="L398" i="5"/>
  <c r="I399" i="5"/>
  <c r="J399" i="5"/>
  <c r="K399" i="5"/>
  <c r="L399" i="5"/>
  <c r="I400" i="5"/>
  <c r="J400" i="5"/>
  <c r="K400" i="5"/>
  <c r="L400" i="5"/>
  <c r="I401" i="5"/>
  <c r="J401" i="5"/>
  <c r="K401" i="5"/>
  <c r="L401" i="5"/>
  <c r="I402" i="5"/>
  <c r="J402" i="5"/>
  <c r="K402" i="5"/>
  <c r="L402" i="5"/>
  <c r="I403" i="5"/>
  <c r="J403" i="5"/>
  <c r="K403" i="5"/>
  <c r="L403" i="5"/>
  <c r="I404" i="5"/>
  <c r="J404" i="5"/>
  <c r="K404" i="5"/>
  <c r="L404" i="5"/>
  <c r="I405" i="5"/>
  <c r="J405" i="5"/>
  <c r="K405" i="5"/>
  <c r="L405" i="5"/>
  <c r="I406" i="5"/>
  <c r="J406" i="5"/>
  <c r="K406" i="5"/>
  <c r="L406" i="5"/>
  <c r="I407" i="5"/>
  <c r="J407" i="5"/>
  <c r="K407" i="5"/>
  <c r="L407" i="5"/>
  <c r="I408" i="5"/>
  <c r="J408" i="5"/>
  <c r="K408" i="5"/>
  <c r="L408" i="5"/>
  <c r="I409" i="5"/>
  <c r="J409" i="5"/>
  <c r="K409" i="5"/>
  <c r="L409" i="5"/>
  <c r="I410" i="5"/>
  <c r="J410" i="5"/>
  <c r="K410" i="5"/>
  <c r="L410" i="5"/>
  <c r="I411" i="5"/>
  <c r="J411" i="5"/>
  <c r="K411" i="5"/>
  <c r="L411" i="5"/>
  <c r="I412" i="5"/>
  <c r="J412" i="5"/>
  <c r="K412" i="5"/>
  <c r="L412" i="5"/>
  <c r="I413" i="5"/>
  <c r="J413" i="5"/>
  <c r="K413" i="5"/>
  <c r="L413" i="5"/>
  <c r="I414" i="5"/>
  <c r="J414" i="5"/>
  <c r="K414" i="5"/>
  <c r="L414" i="5"/>
  <c r="I415" i="5"/>
  <c r="J415" i="5"/>
  <c r="K415" i="5"/>
  <c r="L415" i="5"/>
  <c r="I416" i="5"/>
  <c r="J416" i="5"/>
  <c r="K416" i="5"/>
  <c r="L416" i="5"/>
  <c r="I417" i="5"/>
  <c r="J417" i="5"/>
  <c r="K417" i="5"/>
  <c r="L417" i="5"/>
  <c r="I418" i="5"/>
  <c r="J418" i="5"/>
  <c r="K418" i="5"/>
  <c r="L418" i="5"/>
  <c r="I419" i="5"/>
  <c r="J419" i="5"/>
  <c r="K419" i="5"/>
  <c r="L419" i="5"/>
  <c r="I420" i="5"/>
  <c r="J420" i="5"/>
  <c r="K420" i="5"/>
  <c r="L420" i="5"/>
  <c r="I421" i="5"/>
  <c r="J421" i="5"/>
  <c r="K421" i="5"/>
  <c r="L421" i="5"/>
  <c r="I422" i="5"/>
  <c r="J422" i="5"/>
  <c r="K422" i="5"/>
  <c r="L422" i="5"/>
  <c r="I423" i="5"/>
  <c r="J423" i="5"/>
  <c r="K423" i="5"/>
  <c r="L423" i="5"/>
  <c r="I424" i="5"/>
  <c r="J424" i="5"/>
  <c r="K424" i="5"/>
  <c r="L424" i="5"/>
  <c r="I425" i="5"/>
  <c r="J425" i="5"/>
  <c r="K425" i="5"/>
  <c r="L425" i="5"/>
  <c r="I426" i="5"/>
  <c r="J426" i="5"/>
  <c r="K426" i="5"/>
  <c r="L426" i="5"/>
  <c r="I427" i="5"/>
  <c r="J427" i="5"/>
  <c r="K427" i="5"/>
  <c r="L427" i="5"/>
  <c r="I428" i="5"/>
  <c r="J428" i="5"/>
  <c r="K428" i="5"/>
  <c r="L428" i="5"/>
  <c r="I429" i="5"/>
  <c r="J429" i="5"/>
  <c r="K429" i="5"/>
  <c r="L429" i="5"/>
  <c r="I430" i="5"/>
  <c r="J430" i="5"/>
  <c r="K430" i="5"/>
  <c r="L430" i="5"/>
  <c r="I431" i="5"/>
  <c r="J431" i="5"/>
  <c r="K431" i="5"/>
  <c r="L431" i="5"/>
  <c r="I432" i="5"/>
  <c r="J432" i="5"/>
  <c r="K432" i="5"/>
  <c r="L432" i="5"/>
  <c r="I433" i="5"/>
  <c r="J433" i="5"/>
  <c r="K433" i="5"/>
  <c r="L433" i="5"/>
  <c r="I434" i="5"/>
  <c r="J434" i="5"/>
  <c r="K434" i="5"/>
  <c r="L434" i="5"/>
  <c r="I435" i="5"/>
  <c r="J435" i="5"/>
  <c r="K435" i="5"/>
  <c r="L435" i="5"/>
  <c r="I436" i="5"/>
  <c r="J436" i="5"/>
  <c r="K436" i="5"/>
  <c r="L436" i="5"/>
  <c r="I437" i="5"/>
  <c r="J437" i="5"/>
  <c r="K437" i="5"/>
  <c r="L437" i="5"/>
  <c r="I438" i="5"/>
  <c r="J438" i="5"/>
  <c r="K438" i="5"/>
  <c r="L438" i="5"/>
  <c r="I439" i="5"/>
  <c r="J439" i="5"/>
  <c r="K439" i="5"/>
  <c r="L439" i="5"/>
  <c r="I440" i="5"/>
  <c r="J440" i="5"/>
  <c r="K440" i="5"/>
  <c r="L440" i="5"/>
  <c r="I441" i="5"/>
  <c r="J441" i="5"/>
  <c r="K441" i="5"/>
  <c r="L441" i="5"/>
  <c r="I442" i="5"/>
  <c r="J442" i="5"/>
  <c r="K442" i="5"/>
  <c r="L442" i="5"/>
  <c r="I443" i="5"/>
  <c r="J443" i="5"/>
  <c r="K443" i="5"/>
  <c r="L443" i="5"/>
  <c r="I444" i="5"/>
  <c r="J444" i="5"/>
  <c r="K444" i="5"/>
  <c r="L444" i="5"/>
  <c r="I445" i="5"/>
  <c r="J445" i="5"/>
  <c r="K445" i="5"/>
  <c r="L445" i="5"/>
  <c r="I446" i="5"/>
  <c r="J446" i="5"/>
  <c r="K446" i="5"/>
  <c r="L446" i="5"/>
  <c r="I447" i="5"/>
  <c r="J447" i="5"/>
  <c r="K447" i="5"/>
  <c r="L447" i="5"/>
  <c r="I448" i="5"/>
  <c r="J448" i="5"/>
  <c r="K448" i="5"/>
  <c r="L448" i="5"/>
  <c r="I449" i="5"/>
  <c r="J449" i="5"/>
  <c r="K449" i="5"/>
  <c r="L449" i="5"/>
  <c r="I450" i="5"/>
  <c r="J450" i="5"/>
  <c r="K450" i="5"/>
  <c r="L450" i="5"/>
  <c r="I451" i="5"/>
  <c r="J451" i="5"/>
  <c r="K451" i="5"/>
  <c r="L451" i="5"/>
  <c r="I452" i="5"/>
  <c r="J452" i="5"/>
  <c r="K452" i="5"/>
  <c r="L452" i="5"/>
  <c r="I453" i="5"/>
  <c r="J453" i="5"/>
  <c r="K453" i="5"/>
  <c r="L453" i="5"/>
  <c r="I454" i="5"/>
  <c r="J454" i="5"/>
  <c r="K454" i="5"/>
  <c r="L454" i="5"/>
  <c r="I455" i="5"/>
  <c r="J455" i="5"/>
  <c r="K455" i="5"/>
  <c r="L455" i="5"/>
  <c r="I456" i="5"/>
  <c r="J456" i="5"/>
  <c r="K456" i="5"/>
  <c r="L456" i="5"/>
  <c r="I457" i="5"/>
  <c r="J457" i="5"/>
  <c r="K457" i="5"/>
  <c r="L457" i="5"/>
  <c r="I458" i="5"/>
  <c r="J458" i="5"/>
  <c r="K458" i="5"/>
  <c r="L458" i="5"/>
  <c r="I459" i="5"/>
  <c r="J459" i="5"/>
  <c r="K459" i="5"/>
  <c r="L459" i="5"/>
  <c r="I460" i="5"/>
  <c r="J460" i="5"/>
  <c r="K460" i="5"/>
  <c r="L460" i="5"/>
  <c r="I461" i="5"/>
  <c r="J461" i="5"/>
  <c r="K461" i="5"/>
  <c r="L461" i="5"/>
  <c r="I462" i="5"/>
  <c r="J462" i="5"/>
  <c r="K462" i="5"/>
  <c r="L462" i="5"/>
  <c r="I463" i="5"/>
  <c r="J463" i="5"/>
  <c r="K463" i="5"/>
  <c r="L463" i="5"/>
  <c r="I464" i="5"/>
  <c r="J464" i="5"/>
  <c r="K464" i="5"/>
  <c r="L464" i="5"/>
  <c r="I465" i="5"/>
  <c r="J465" i="5"/>
  <c r="K465" i="5"/>
  <c r="L465" i="5"/>
  <c r="I466" i="5"/>
  <c r="J466" i="5"/>
  <c r="K466" i="5"/>
  <c r="L466" i="5"/>
  <c r="I467" i="5"/>
  <c r="J467" i="5"/>
  <c r="K467" i="5"/>
  <c r="L467" i="5"/>
  <c r="I468" i="5"/>
  <c r="J468" i="5"/>
  <c r="K468" i="5"/>
  <c r="L468" i="5"/>
  <c r="I469" i="5"/>
  <c r="J469" i="5"/>
  <c r="K469" i="5"/>
  <c r="L469" i="5"/>
  <c r="I470" i="5"/>
  <c r="J470" i="5"/>
  <c r="K470" i="5"/>
  <c r="L470" i="5"/>
  <c r="I471" i="5"/>
  <c r="J471" i="5"/>
  <c r="K471" i="5"/>
  <c r="L471" i="5"/>
  <c r="I472" i="5"/>
  <c r="J472" i="5"/>
  <c r="K472" i="5"/>
  <c r="L472" i="5"/>
  <c r="I473" i="5"/>
  <c r="J473" i="5"/>
  <c r="K473" i="5"/>
  <c r="L473" i="5"/>
  <c r="I474" i="5"/>
  <c r="J474" i="5"/>
  <c r="K474" i="5"/>
  <c r="L474" i="5"/>
  <c r="I475" i="5"/>
  <c r="J475" i="5"/>
  <c r="K475" i="5"/>
  <c r="L475" i="5"/>
  <c r="I476" i="5"/>
  <c r="J476" i="5"/>
  <c r="K476" i="5"/>
  <c r="L476" i="5"/>
  <c r="I477" i="5"/>
  <c r="J477" i="5"/>
  <c r="K477" i="5"/>
  <c r="L477" i="5"/>
  <c r="I478" i="5"/>
  <c r="J478" i="5"/>
  <c r="K478" i="5"/>
  <c r="L478" i="5"/>
  <c r="I479" i="5"/>
  <c r="J479" i="5"/>
  <c r="K479" i="5"/>
  <c r="L479" i="5"/>
  <c r="I480" i="5"/>
  <c r="J480" i="5"/>
  <c r="K480" i="5"/>
  <c r="L480" i="5"/>
  <c r="I481" i="5"/>
  <c r="J481" i="5"/>
  <c r="K481" i="5"/>
  <c r="L481" i="5"/>
  <c r="I482" i="5"/>
  <c r="J482" i="5"/>
  <c r="K482" i="5"/>
  <c r="L482" i="5"/>
  <c r="I483" i="5"/>
  <c r="J483" i="5"/>
  <c r="K483" i="5"/>
  <c r="L483" i="5"/>
  <c r="I484" i="5"/>
  <c r="J484" i="5"/>
  <c r="K484" i="5"/>
  <c r="L484" i="5"/>
  <c r="I485" i="5"/>
  <c r="J485" i="5"/>
  <c r="K485" i="5"/>
  <c r="L485" i="5"/>
  <c r="I486" i="5"/>
  <c r="J486" i="5"/>
  <c r="K486" i="5"/>
  <c r="L486" i="5"/>
  <c r="I487" i="5"/>
  <c r="J487" i="5"/>
  <c r="K487" i="5"/>
  <c r="L487" i="5"/>
  <c r="I488" i="5"/>
  <c r="J488" i="5"/>
  <c r="K488" i="5"/>
  <c r="L488" i="5"/>
  <c r="I489" i="5"/>
  <c r="J489" i="5"/>
  <c r="K489" i="5"/>
  <c r="L489" i="5"/>
  <c r="I490" i="5"/>
  <c r="J490" i="5"/>
  <c r="K490" i="5"/>
  <c r="L490" i="5"/>
  <c r="I491" i="5"/>
  <c r="J491" i="5"/>
  <c r="K491" i="5"/>
  <c r="L491" i="5"/>
  <c r="I492" i="5"/>
  <c r="J492" i="5"/>
  <c r="K492" i="5"/>
  <c r="L492" i="5"/>
  <c r="I493" i="5"/>
  <c r="J493" i="5"/>
  <c r="K493" i="5"/>
  <c r="L493" i="5"/>
  <c r="I494" i="5"/>
  <c r="J494" i="5"/>
  <c r="K494" i="5"/>
  <c r="L494" i="5"/>
  <c r="I495" i="5"/>
  <c r="J495" i="5"/>
  <c r="K495" i="5"/>
  <c r="L495" i="5"/>
  <c r="I496" i="5"/>
  <c r="J496" i="5"/>
  <c r="K496" i="5"/>
  <c r="L496" i="5"/>
  <c r="I497" i="5"/>
  <c r="J497" i="5"/>
  <c r="K497" i="5"/>
  <c r="L497" i="5"/>
  <c r="I498" i="5"/>
  <c r="J498" i="5"/>
  <c r="K498" i="5"/>
  <c r="L498" i="5"/>
  <c r="I499" i="5"/>
  <c r="J499" i="5"/>
  <c r="K499" i="5"/>
  <c r="L499" i="5"/>
  <c r="I500" i="5"/>
  <c r="J500" i="5"/>
  <c r="K500" i="5"/>
  <c r="L500" i="5"/>
  <c r="I501" i="5"/>
  <c r="J501" i="5"/>
  <c r="K501" i="5"/>
  <c r="L501" i="5"/>
  <c r="I502" i="5"/>
  <c r="J502" i="5"/>
  <c r="K502" i="5"/>
  <c r="L502" i="5"/>
  <c r="J503" i="5"/>
  <c r="K503" i="5"/>
  <c r="L503" i="5"/>
  <c r="I503" i="5"/>
  <c r="J130" i="3" l="1"/>
  <c r="K130" i="3"/>
  <c r="J131" i="3"/>
  <c r="K131" i="3" s="1"/>
  <c r="J132" i="3"/>
  <c r="K132" i="3" s="1"/>
  <c r="J133" i="3"/>
  <c r="K133" i="3"/>
  <c r="J134" i="3"/>
  <c r="K134" i="3"/>
  <c r="J135" i="3"/>
  <c r="K135" i="3" s="1"/>
  <c r="J136" i="3"/>
  <c r="K136" i="3" s="1"/>
  <c r="J137" i="3"/>
  <c r="K137" i="3"/>
  <c r="J138" i="3"/>
  <c r="K138" i="3"/>
  <c r="J139" i="3"/>
  <c r="K139" i="3" s="1"/>
  <c r="J140" i="3"/>
  <c r="K140" i="3" s="1"/>
  <c r="J141" i="3"/>
  <c r="K141" i="3"/>
  <c r="J142" i="3"/>
  <c r="K142" i="3"/>
  <c r="J143" i="3"/>
  <c r="K143" i="3" s="1"/>
  <c r="J144" i="3"/>
  <c r="K144" i="3" s="1"/>
  <c r="J145" i="3"/>
  <c r="K145" i="3"/>
  <c r="J146" i="3"/>
  <c r="K146" i="3"/>
  <c r="J147" i="3"/>
  <c r="K147" i="3" s="1"/>
  <c r="J148" i="3"/>
  <c r="K148" i="3" s="1"/>
  <c r="J149" i="3"/>
  <c r="K149" i="3"/>
  <c r="J150" i="3"/>
  <c r="K150" i="3"/>
  <c r="J151" i="3"/>
  <c r="K151" i="3" s="1"/>
  <c r="J152" i="3"/>
  <c r="K152" i="3" s="1"/>
  <c r="J153" i="3"/>
  <c r="K153" i="3" s="1"/>
  <c r="J154" i="3"/>
  <c r="K154" i="3"/>
  <c r="J155" i="3"/>
  <c r="K155" i="3" s="1"/>
  <c r="J156" i="3"/>
  <c r="K156" i="3" s="1"/>
  <c r="J157" i="3"/>
  <c r="K157" i="3"/>
  <c r="J158" i="3"/>
  <c r="K158" i="3"/>
  <c r="J159" i="3"/>
  <c r="K159" i="3" s="1"/>
  <c r="J160" i="3"/>
  <c r="K160" i="3" s="1"/>
  <c r="J161" i="3"/>
  <c r="K161" i="3"/>
  <c r="J162" i="3"/>
  <c r="K162" i="3"/>
  <c r="J163" i="3"/>
  <c r="K163" i="3" s="1"/>
  <c r="J164" i="3"/>
  <c r="K164" i="3" s="1"/>
  <c r="J165" i="3"/>
  <c r="K165" i="3"/>
  <c r="J166" i="3"/>
  <c r="K166" i="3"/>
  <c r="J167" i="3"/>
  <c r="K167" i="3" s="1"/>
  <c r="J168" i="3"/>
  <c r="K168" i="3" s="1"/>
  <c r="J169" i="3"/>
  <c r="K169" i="3"/>
  <c r="J170" i="3"/>
  <c r="K170" i="3"/>
  <c r="J171" i="3"/>
  <c r="K171" i="3" s="1"/>
  <c r="J172" i="3"/>
  <c r="K172" i="3" s="1"/>
  <c r="J173" i="3"/>
  <c r="K173" i="3"/>
  <c r="J174" i="3"/>
  <c r="K174" i="3"/>
  <c r="J175" i="3"/>
  <c r="K175" i="3" s="1"/>
  <c r="J176" i="3"/>
  <c r="K176" i="3" s="1"/>
  <c r="J177" i="3"/>
  <c r="K177" i="3"/>
  <c r="J178" i="3"/>
  <c r="K178" i="3"/>
  <c r="J179" i="3"/>
  <c r="K179" i="3" s="1"/>
  <c r="J180" i="3"/>
  <c r="K180" i="3" s="1"/>
  <c r="J181" i="3"/>
  <c r="K181" i="3"/>
  <c r="J182" i="3"/>
  <c r="K182" i="3"/>
  <c r="J183" i="3"/>
  <c r="K183" i="3" s="1"/>
  <c r="J184" i="3"/>
  <c r="K184" i="3" s="1"/>
  <c r="J185" i="3"/>
  <c r="K185" i="3" s="1"/>
  <c r="J186" i="3"/>
  <c r="K186" i="3"/>
  <c r="J187" i="3"/>
  <c r="K187" i="3" s="1"/>
  <c r="J188" i="3"/>
  <c r="K188" i="3" s="1"/>
  <c r="J189" i="3"/>
  <c r="K189" i="3"/>
  <c r="J190" i="3"/>
  <c r="K190" i="3"/>
  <c r="J191" i="3"/>
  <c r="K191" i="3" s="1"/>
  <c r="J192" i="3"/>
  <c r="K192" i="3" s="1"/>
  <c r="J193" i="3"/>
  <c r="K193" i="3"/>
  <c r="J194" i="3"/>
  <c r="K194" i="3" s="1"/>
  <c r="J195" i="3"/>
  <c r="K195" i="3" s="1"/>
  <c r="J196" i="3"/>
  <c r="K196" i="3" s="1"/>
  <c r="J197" i="3"/>
  <c r="K197" i="3" s="1"/>
  <c r="J198" i="3"/>
  <c r="K198" i="3" s="1"/>
  <c r="J199" i="3"/>
  <c r="K199" i="3" s="1"/>
  <c r="J200" i="3"/>
  <c r="K200" i="3" s="1"/>
  <c r="J201" i="3"/>
  <c r="K201" i="3"/>
  <c r="J202" i="3"/>
  <c r="K202" i="3" s="1"/>
  <c r="J203" i="3"/>
  <c r="K203" i="3" s="1"/>
  <c r="J204" i="3"/>
  <c r="K204" i="3" s="1"/>
  <c r="J205" i="3"/>
  <c r="K205" i="3" s="1"/>
  <c r="J206" i="3"/>
  <c r="K206" i="3" s="1"/>
  <c r="J207" i="3"/>
  <c r="K207" i="3" s="1"/>
  <c r="J208" i="3"/>
  <c r="K208" i="3" s="1"/>
  <c r="J209" i="3"/>
  <c r="K209" i="3" s="1"/>
  <c r="J210" i="3"/>
  <c r="K210" i="3" s="1"/>
  <c r="J211" i="3"/>
  <c r="K211" i="3" s="1"/>
  <c r="J212" i="3"/>
  <c r="K212" i="3" s="1"/>
  <c r="J213" i="3"/>
  <c r="K213" i="3" s="1"/>
  <c r="J214" i="3"/>
  <c r="K214" i="3" s="1"/>
  <c r="J215" i="3"/>
  <c r="K215" i="3" s="1"/>
  <c r="J216" i="3"/>
  <c r="K216" i="3" s="1"/>
  <c r="J217" i="3"/>
  <c r="K217" i="3"/>
  <c r="J218" i="3"/>
  <c r="K218" i="3" s="1"/>
  <c r="J219" i="3"/>
  <c r="K219" i="3" s="1"/>
  <c r="J220" i="3"/>
  <c r="K220" i="3" s="1"/>
  <c r="J221" i="3"/>
  <c r="K221" i="3" s="1"/>
  <c r="J222" i="3"/>
  <c r="K222" i="3" s="1"/>
  <c r="J223" i="3"/>
  <c r="K223" i="3" s="1"/>
  <c r="J224" i="3"/>
  <c r="K224" i="3" s="1"/>
  <c r="J225" i="3"/>
  <c r="K225" i="3"/>
  <c r="J226" i="3"/>
  <c r="K226" i="3" s="1"/>
  <c r="J227" i="3"/>
  <c r="K227" i="3" s="1"/>
  <c r="J228" i="3"/>
  <c r="K228" i="3" s="1"/>
  <c r="J229" i="3"/>
  <c r="K229" i="3" s="1"/>
  <c r="J230" i="3"/>
  <c r="K230" i="3" s="1"/>
  <c r="J231" i="3"/>
  <c r="K231" i="3" s="1"/>
  <c r="J232" i="3"/>
  <c r="K232" i="3" s="1"/>
  <c r="J233" i="3"/>
  <c r="K233" i="3"/>
  <c r="J234" i="3"/>
  <c r="K234" i="3" s="1"/>
  <c r="J235" i="3"/>
  <c r="K235" i="3" s="1"/>
  <c r="J236" i="3"/>
  <c r="K236" i="3" s="1"/>
  <c r="J237" i="3"/>
  <c r="K237" i="3" s="1"/>
  <c r="J238" i="3"/>
  <c r="K238" i="3" s="1"/>
  <c r="J239" i="3"/>
  <c r="K239" i="3" s="1"/>
  <c r="J240" i="3"/>
  <c r="K240" i="3" s="1"/>
  <c r="J241" i="3"/>
  <c r="K241" i="3" s="1"/>
  <c r="J242" i="3"/>
  <c r="K242" i="3" s="1"/>
  <c r="J243" i="3"/>
  <c r="K243" i="3" s="1"/>
  <c r="J244" i="3"/>
  <c r="K244" i="3" s="1"/>
  <c r="J245" i="3"/>
  <c r="K245" i="3" s="1"/>
  <c r="J246" i="3"/>
  <c r="K246" i="3" s="1"/>
  <c r="J247" i="3"/>
  <c r="K247" i="3" s="1"/>
  <c r="J248" i="3"/>
  <c r="K248" i="3" s="1"/>
  <c r="J249" i="3"/>
  <c r="K249" i="3"/>
  <c r="J250" i="3"/>
  <c r="K250" i="3" s="1"/>
  <c r="J251" i="3"/>
  <c r="K251" i="3" s="1"/>
  <c r="J252" i="3"/>
  <c r="K252" i="3" s="1"/>
  <c r="J253" i="3"/>
  <c r="K253" i="3" s="1"/>
  <c r="J254" i="3"/>
  <c r="K254" i="3" s="1"/>
  <c r="J255" i="3"/>
  <c r="K255" i="3" s="1"/>
  <c r="J256" i="3"/>
  <c r="K256" i="3" s="1"/>
  <c r="J257" i="3"/>
  <c r="K257" i="3"/>
  <c r="J258" i="3"/>
  <c r="K258" i="3" s="1"/>
  <c r="J259" i="3"/>
  <c r="K259" i="3" s="1"/>
  <c r="J260" i="3"/>
  <c r="K260" i="3" s="1"/>
  <c r="J261" i="3"/>
  <c r="K261" i="3" s="1"/>
  <c r="P174" i="3" s="1"/>
  <c r="J262" i="3"/>
  <c r="K262" i="3" s="1"/>
  <c r="J263" i="3"/>
  <c r="K263" i="3" s="1"/>
  <c r="J264" i="3"/>
  <c r="K264" i="3" s="1"/>
  <c r="J265" i="3"/>
  <c r="K265" i="3"/>
  <c r="J266" i="3"/>
  <c r="K266" i="3" s="1"/>
  <c r="J267" i="3"/>
  <c r="K267" i="3" s="1"/>
  <c r="J268" i="3"/>
  <c r="K268" i="3" s="1"/>
  <c r="J269" i="3"/>
  <c r="K269" i="3" s="1"/>
  <c r="J270" i="3"/>
  <c r="K270" i="3" s="1"/>
  <c r="J271" i="3"/>
  <c r="K271" i="3" s="1"/>
  <c r="J272" i="3"/>
  <c r="K272" i="3" s="1"/>
  <c r="J273" i="3"/>
  <c r="K273" i="3"/>
  <c r="J274" i="3"/>
  <c r="K274" i="3" s="1"/>
  <c r="J275" i="3"/>
  <c r="K275" i="3" s="1"/>
  <c r="J276" i="3"/>
  <c r="K276" i="3" s="1"/>
  <c r="J277" i="3"/>
  <c r="K277" i="3" s="1"/>
  <c r="J278" i="3"/>
  <c r="K278" i="3" s="1"/>
  <c r="J279" i="3"/>
  <c r="K279" i="3" s="1"/>
  <c r="J280" i="3"/>
  <c r="K280" i="3" s="1"/>
  <c r="J281" i="3"/>
  <c r="K281" i="3"/>
  <c r="J282" i="3"/>
  <c r="K282" i="3" s="1"/>
  <c r="J283" i="3"/>
  <c r="K283" i="3" s="1"/>
  <c r="J284" i="3"/>
  <c r="K284" i="3" s="1"/>
  <c r="J285" i="3"/>
  <c r="K285" i="3" s="1"/>
  <c r="J286" i="3"/>
  <c r="K286" i="3" s="1"/>
  <c r="J287" i="3"/>
  <c r="K287" i="3" s="1"/>
  <c r="J288" i="3"/>
  <c r="K288" i="3" s="1"/>
  <c r="J289" i="3"/>
  <c r="K289" i="3"/>
  <c r="J290" i="3"/>
  <c r="K290" i="3" s="1"/>
  <c r="J291" i="3"/>
  <c r="K291" i="3" s="1"/>
  <c r="J292" i="3"/>
  <c r="K292" i="3" s="1"/>
  <c r="J293" i="3"/>
  <c r="K293" i="3" s="1"/>
  <c r="J294" i="3"/>
  <c r="K294" i="3" s="1"/>
  <c r="J295" i="3"/>
  <c r="K295" i="3" s="1"/>
  <c r="J296" i="3"/>
  <c r="K296" i="3" s="1"/>
  <c r="J297" i="3"/>
  <c r="K297" i="3"/>
  <c r="J298" i="3"/>
  <c r="K298" i="3" s="1"/>
  <c r="J299" i="3"/>
  <c r="K299" i="3" s="1"/>
  <c r="J300" i="3"/>
  <c r="K300" i="3" s="1"/>
  <c r="J301" i="3"/>
  <c r="K301" i="3" s="1"/>
  <c r="J302" i="3"/>
  <c r="K302" i="3" s="1"/>
  <c r="J303" i="3"/>
  <c r="K303" i="3" s="1"/>
  <c r="J304" i="3"/>
  <c r="K304" i="3" s="1"/>
  <c r="J305" i="3"/>
  <c r="K305" i="3"/>
  <c r="J306" i="3"/>
  <c r="K306" i="3" s="1"/>
  <c r="J307" i="3"/>
  <c r="K307" i="3" s="1"/>
  <c r="J308" i="3"/>
  <c r="K308" i="3" s="1"/>
  <c r="J309" i="3"/>
  <c r="K309" i="3" s="1"/>
  <c r="J310" i="3"/>
  <c r="K310" i="3" s="1"/>
  <c r="J311" i="3"/>
  <c r="K311" i="3" s="1"/>
  <c r="J312" i="3"/>
  <c r="K312" i="3" s="1"/>
  <c r="J313" i="3"/>
  <c r="K313" i="3"/>
  <c r="J314" i="3"/>
  <c r="K314" i="3" s="1"/>
  <c r="J315" i="3"/>
  <c r="K315" i="3" s="1"/>
  <c r="J316" i="3"/>
  <c r="K316" i="3" s="1"/>
  <c r="J317" i="3"/>
  <c r="K317" i="3" s="1"/>
  <c r="J318" i="3"/>
  <c r="K318" i="3" s="1"/>
  <c r="J319" i="3"/>
  <c r="K319" i="3" s="1"/>
  <c r="J320" i="3"/>
  <c r="K320" i="3" s="1"/>
  <c r="J321" i="3"/>
  <c r="K321" i="3"/>
  <c r="J322" i="3"/>
  <c r="K322" i="3" s="1"/>
  <c r="J323" i="3"/>
  <c r="K323" i="3" s="1"/>
  <c r="J324" i="3"/>
  <c r="K324" i="3" s="1"/>
  <c r="J325" i="3"/>
  <c r="K325" i="3" s="1"/>
  <c r="J326" i="3"/>
  <c r="K326" i="3" s="1"/>
  <c r="J327" i="3"/>
  <c r="K327" i="3" s="1"/>
  <c r="J328" i="3"/>
  <c r="K328" i="3" s="1"/>
  <c r="J329" i="3"/>
  <c r="K329" i="3"/>
  <c r="J330" i="3"/>
  <c r="K330" i="3" s="1"/>
  <c r="J331" i="3"/>
  <c r="K331" i="3" s="1"/>
  <c r="J332" i="3"/>
  <c r="K332" i="3" s="1"/>
  <c r="J333" i="3"/>
  <c r="K333" i="3" s="1"/>
  <c r="J334" i="3"/>
  <c r="K334" i="3" s="1"/>
  <c r="J335" i="3"/>
  <c r="K335" i="3" s="1"/>
  <c r="J336" i="3"/>
  <c r="K336" i="3" s="1"/>
  <c r="J337" i="3"/>
  <c r="K337" i="3"/>
  <c r="J338" i="3"/>
  <c r="K338" i="3" s="1"/>
  <c r="J339" i="3"/>
  <c r="K339" i="3" s="1"/>
  <c r="J340" i="3"/>
  <c r="K340" i="3" s="1"/>
  <c r="J341" i="3"/>
  <c r="K341" i="3" s="1"/>
  <c r="J342" i="3"/>
  <c r="K342" i="3" s="1"/>
  <c r="J343" i="3"/>
  <c r="K343" i="3" s="1"/>
  <c r="J344" i="3"/>
  <c r="K344" i="3" s="1"/>
  <c r="J345" i="3"/>
  <c r="K345" i="3"/>
  <c r="J346" i="3"/>
  <c r="K346" i="3" s="1"/>
  <c r="J347" i="3"/>
  <c r="K347" i="3" s="1"/>
  <c r="J348" i="3"/>
  <c r="K348" i="3" s="1"/>
  <c r="J349" i="3"/>
  <c r="K349" i="3"/>
  <c r="J350" i="3"/>
  <c r="K350" i="3" s="1"/>
  <c r="J351" i="3"/>
  <c r="K351" i="3" s="1"/>
  <c r="J352" i="3"/>
  <c r="K352" i="3" s="1"/>
  <c r="J353" i="3"/>
  <c r="K353" i="3"/>
  <c r="J354" i="3"/>
  <c r="K354" i="3" s="1"/>
  <c r="J355" i="3"/>
  <c r="K355" i="3" s="1"/>
  <c r="J356" i="3"/>
  <c r="K356" i="3" s="1"/>
  <c r="J357" i="3"/>
  <c r="K357" i="3" s="1"/>
  <c r="J358" i="3"/>
  <c r="K358" i="3" s="1"/>
  <c r="J359" i="3"/>
  <c r="K359" i="3" s="1"/>
  <c r="J360" i="3"/>
  <c r="K360" i="3" s="1"/>
  <c r="J361" i="3"/>
  <c r="K361" i="3"/>
  <c r="J362" i="3"/>
  <c r="K362" i="3" s="1"/>
  <c r="J363" i="3"/>
  <c r="K363" i="3" s="1"/>
  <c r="J364" i="3"/>
  <c r="K364" i="3" s="1"/>
  <c r="J365" i="3"/>
  <c r="K365" i="3" s="1"/>
  <c r="J366" i="3"/>
  <c r="K366" i="3" s="1"/>
  <c r="J367" i="3"/>
  <c r="K367" i="3" s="1"/>
  <c r="J368" i="3"/>
  <c r="K368" i="3" s="1"/>
  <c r="J369" i="3"/>
  <c r="K369" i="3"/>
  <c r="J370" i="3"/>
  <c r="K370" i="3" s="1"/>
  <c r="J371" i="3"/>
  <c r="K371" i="3" s="1"/>
  <c r="J372" i="3"/>
  <c r="K372" i="3" s="1"/>
  <c r="J373" i="3"/>
  <c r="K373" i="3" s="1"/>
  <c r="J374" i="3"/>
  <c r="K374" i="3" s="1"/>
  <c r="J375" i="3"/>
  <c r="K375" i="3" s="1"/>
  <c r="J376" i="3"/>
  <c r="K376" i="3" s="1"/>
  <c r="J377" i="3"/>
  <c r="K377" i="3"/>
  <c r="J378" i="3"/>
  <c r="K378" i="3" s="1"/>
  <c r="J379" i="3"/>
  <c r="K379" i="3" s="1"/>
  <c r="J380" i="3"/>
  <c r="K380" i="3" s="1"/>
  <c r="J381" i="3"/>
  <c r="K381" i="3"/>
  <c r="J382" i="3"/>
  <c r="K382" i="3" s="1"/>
  <c r="J383" i="3"/>
  <c r="K383" i="3" s="1"/>
  <c r="J384" i="3"/>
  <c r="K384" i="3" s="1"/>
  <c r="J385" i="3"/>
  <c r="K385" i="3"/>
  <c r="J386" i="3"/>
  <c r="K386" i="3" s="1"/>
  <c r="J387" i="3"/>
  <c r="K387" i="3" s="1"/>
  <c r="J388" i="3"/>
  <c r="K388" i="3" s="1"/>
  <c r="J389" i="3"/>
  <c r="K389" i="3" s="1"/>
  <c r="J390" i="3"/>
  <c r="K390" i="3" s="1"/>
  <c r="J391" i="3"/>
  <c r="K391" i="3" s="1"/>
  <c r="J392" i="3"/>
  <c r="K392" i="3" s="1"/>
  <c r="J393" i="3"/>
  <c r="K393" i="3"/>
  <c r="J394" i="3"/>
  <c r="K394" i="3" s="1"/>
  <c r="J395" i="3"/>
  <c r="K395" i="3" s="1"/>
  <c r="J396" i="3"/>
  <c r="K396" i="3" s="1"/>
  <c r="J397" i="3"/>
  <c r="K397" i="3" s="1"/>
  <c r="J398" i="3"/>
  <c r="K398" i="3" s="1"/>
  <c r="J399" i="3"/>
  <c r="K399" i="3" s="1"/>
  <c r="J400" i="3"/>
  <c r="K400" i="3" s="1"/>
  <c r="J401" i="3"/>
  <c r="K401" i="3" s="1"/>
  <c r="J402" i="3"/>
  <c r="K402" i="3" s="1"/>
  <c r="J403" i="3"/>
  <c r="K403" i="3" s="1"/>
  <c r="J404" i="3"/>
  <c r="K404" i="3" s="1"/>
  <c r="J405" i="3"/>
  <c r="K405" i="3" s="1"/>
  <c r="J406" i="3"/>
  <c r="K406" i="3" s="1"/>
  <c r="J407" i="3"/>
  <c r="K407" i="3" s="1"/>
  <c r="J408" i="3"/>
  <c r="K408" i="3" s="1"/>
  <c r="J409" i="3"/>
  <c r="K409" i="3"/>
  <c r="J410" i="3"/>
  <c r="K410" i="3" s="1"/>
  <c r="J411" i="3"/>
  <c r="K411" i="3" s="1"/>
  <c r="J412" i="3"/>
  <c r="K412" i="3" s="1"/>
  <c r="J413" i="3"/>
  <c r="K413" i="3"/>
  <c r="J414" i="3"/>
  <c r="K414" i="3" s="1"/>
  <c r="J415" i="3"/>
  <c r="K415" i="3" s="1"/>
  <c r="J416" i="3"/>
  <c r="K416" i="3" s="1"/>
  <c r="J417" i="3"/>
  <c r="K417" i="3"/>
  <c r="J418" i="3"/>
  <c r="K418" i="3" s="1"/>
  <c r="J419" i="3"/>
  <c r="K419" i="3" s="1"/>
  <c r="J420" i="3"/>
  <c r="K420" i="3" s="1"/>
  <c r="J421" i="3"/>
  <c r="K421" i="3" s="1"/>
  <c r="J422" i="3"/>
  <c r="K422" i="3" s="1"/>
  <c r="J423" i="3"/>
  <c r="K423" i="3" s="1"/>
  <c r="J424" i="3"/>
  <c r="K424" i="3" s="1"/>
  <c r="J425" i="3"/>
  <c r="K425" i="3"/>
  <c r="J426" i="3"/>
  <c r="K426" i="3" s="1"/>
  <c r="J427" i="3"/>
  <c r="K427" i="3" s="1"/>
  <c r="J428" i="3"/>
  <c r="K428" i="3" s="1"/>
  <c r="J429" i="3"/>
  <c r="K429" i="3" s="1"/>
  <c r="J430" i="3"/>
  <c r="K430" i="3" s="1"/>
  <c r="J431" i="3"/>
  <c r="K431" i="3" s="1"/>
  <c r="J432" i="3"/>
  <c r="K432" i="3" s="1"/>
  <c r="J433" i="3"/>
  <c r="K433" i="3" s="1"/>
  <c r="J434" i="3"/>
  <c r="K434" i="3" s="1"/>
  <c r="J435" i="3"/>
  <c r="K435" i="3" s="1"/>
  <c r="J436" i="3"/>
  <c r="K436" i="3" s="1"/>
  <c r="J437" i="3"/>
  <c r="K437" i="3" s="1"/>
  <c r="J438" i="3"/>
  <c r="K438" i="3" s="1"/>
  <c r="J439" i="3"/>
  <c r="K439" i="3" s="1"/>
  <c r="J440" i="3"/>
  <c r="K440" i="3" s="1"/>
  <c r="J441" i="3"/>
  <c r="K441" i="3"/>
  <c r="J442" i="3"/>
  <c r="K442" i="3" s="1"/>
  <c r="J443" i="3"/>
  <c r="K443" i="3" s="1"/>
  <c r="J444" i="3"/>
  <c r="K444" i="3" s="1"/>
  <c r="J445" i="3"/>
  <c r="K445" i="3"/>
  <c r="J446" i="3"/>
  <c r="K446" i="3" s="1"/>
  <c r="J447" i="3"/>
  <c r="K447" i="3" s="1"/>
  <c r="J448" i="3"/>
  <c r="K448" i="3" s="1"/>
  <c r="J449" i="3"/>
  <c r="K449" i="3"/>
  <c r="J450" i="3"/>
  <c r="K450" i="3" s="1"/>
  <c r="J451" i="3"/>
  <c r="K451" i="3" s="1"/>
  <c r="J452" i="3"/>
  <c r="K452" i="3" s="1"/>
  <c r="J453" i="3"/>
  <c r="K453" i="3" s="1"/>
  <c r="J454" i="3"/>
  <c r="K454" i="3" s="1"/>
  <c r="J455" i="3"/>
  <c r="K455" i="3" s="1"/>
  <c r="J456" i="3"/>
  <c r="K456" i="3" s="1"/>
  <c r="J457" i="3"/>
  <c r="K457" i="3"/>
  <c r="J458" i="3"/>
  <c r="K458" i="3" s="1"/>
  <c r="J459" i="3"/>
  <c r="K459" i="3" s="1"/>
  <c r="J460" i="3"/>
  <c r="K460" i="3" s="1"/>
  <c r="J461" i="3"/>
  <c r="K461" i="3" s="1"/>
  <c r="J462" i="3"/>
  <c r="K462" i="3" s="1"/>
  <c r="J463" i="3"/>
  <c r="K463" i="3" s="1"/>
  <c r="J464" i="3"/>
  <c r="K464" i="3" s="1"/>
  <c r="J465" i="3"/>
  <c r="K465" i="3" s="1"/>
  <c r="J466" i="3"/>
  <c r="K466" i="3" s="1"/>
  <c r="J467" i="3"/>
  <c r="K467" i="3" s="1"/>
  <c r="J468" i="3"/>
  <c r="K468" i="3" s="1"/>
  <c r="J469" i="3"/>
  <c r="K469" i="3" s="1"/>
  <c r="J470" i="3"/>
  <c r="K470" i="3" s="1"/>
  <c r="J471" i="3"/>
  <c r="K471" i="3" s="1"/>
  <c r="J472" i="3"/>
  <c r="K472" i="3"/>
  <c r="J473" i="3"/>
  <c r="K473" i="3"/>
  <c r="J474" i="3"/>
  <c r="K474" i="3"/>
  <c r="J475" i="3"/>
  <c r="K475" i="3" s="1"/>
  <c r="J476" i="3"/>
  <c r="K476" i="3"/>
  <c r="J477" i="3"/>
  <c r="K477" i="3"/>
  <c r="P246" i="3" s="1"/>
  <c r="J478" i="3"/>
  <c r="K478" i="3"/>
  <c r="J479" i="3"/>
  <c r="K479" i="3" s="1"/>
  <c r="J480" i="3"/>
  <c r="K480" i="3"/>
  <c r="J481" i="3"/>
  <c r="K481" i="3"/>
  <c r="J482" i="3"/>
  <c r="K482" i="3"/>
  <c r="J483" i="3"/>
  <c r="K483" i="3" s="1"/>
  <c r="J484" i="3"/>
  <c r="K484" i="3"/>
  <c r="J485" i="3"/>
  <c r="K485" i="3"/>
  <c r="J486" i="3"/>
  <c r="K486" i="3"/>
  <c r="J487" i="3"/>
  <c r="K487" i="3" s="1"/>
  <c r="J488" i="3"/>
  <c r="K488" i="3"/>
  <c r="J489" i="3"/>
  <c r="K489" i="3"/>
  <c r="J490" i="3"/>
  <c r="K490" i="3"/>
  <c r="J491" i="3"/>
  <c r="K491" i="3" s="1"/>
  <c r="J492" i="3"/>
  <c r="K492" i="3"/>
  <c r="J493" i="3"/>
  <c r="K493" i="3"/>
  <c r="J494" i="3"/>
  <c r="K494" i="3"/>
  <c r="J495" i="3"/>
  <c r="K495" i="3" s="1"/>
  <c r="J496" i="3"/>
  <c r="K496" i="3"/>
  <c r="J497" i="3"/>
  <c r="K497" i="3"/>
  <c r="J498" i="3"/>
  <c r="K498" i="3"/>
  <c r="J499" i="3"/>
  <c r="K499" i="3" s="1"/>
  <c r="J500" i="3"/>
  <c r="K500" i="3"/>
  <c r="J501" i="3"/>
  <c r="K501" i="3"/>
  <c r="J502" i="3"/>
  <c r="K502" i="3"/>
  <c r="J503" i="3"/>
  <c r="K503" i="3" s="1"/>
  <c r="J504" i="3"/>
  <c r="K504" i="3"/>
  <c r="J505" i="3"/>
  <c r="K505" i="3"/>
  <c r="J506" i="3"/>
  <c r="K506" i="3"/>
  <c r="J507" i="3"/>
  <c r="K507" i="3" s="1"/>
  <c r="J508" i="3"/>
  <c r="K508" i="3"/>
  <c r="J509" i="3"/>
  <c r="K509" i="3"/>
  <c r="J510" i="3"/>
  <c r="K510" i="3"/>
  <c r="J511" i="3"/>
  <c r="K511" i="3" s="1"/>
  <c r="J512" i="3"/>
  <c r="K512" i="3" s="1"/>
  <c r="J513" i="3"/>
  <c r="K513" i="3"/>
  <c r="J514" i="3"/>
  <c r="K514" i="3"/>
  <c r="J515" i="3"/>
  <c r="K515" i="3" s="1"/>
  <c r="J516" i="3"/>
  <c r="K516" i="3"/>
  <c r="J517" i="3"/>
  <c r="K517" i="3"/>
  <c r="J518" i="3"/>
  <c r="K518" i="3"/>
  <c r="J519" i="3"/>
  <c r="K519" i="3" s="1"/>
  <c r="P260" i="3" s="1"/>
  <c r="J520" i="3"/>
  <c r="K520" i="3"/>
  <c r="J521" i="3"/>
  <c r="K521" i="3"/>
  <c r="J522" i="3"/>
  <c r="K522" i="3"/>
  <c r="J523" i="3"/>
  <c r="K523" i="3" s="1"/>
  <c r="J524" i="3"/>
  <c r="K524" i="3"/>
  <c r="J525" i="3"/>
  <c r="K525" i="3"/>
  <c r="J526" i="3"/>
  <c r="K526" i="3"/>
  <c r="J527" i="3"/>
  <c r="K527" i="3" s="1"/>
  <c r="J528" i="3"/>
  <c r="K528" i="3"/>
  <c r="J529" i="3"/>
  <c r="K529" i="3"/>
  <c r="J530" i="3"/>
  <c r="K530" i="3"/>
  <c r="J531" i="3"/>
  <c r="K531" i="3" s="1"/>
  <c r="J532" i="3"/>
  <c r="K532" i="3" s="1"/>
  <c r="J533" i="3"/>
  <c r="K533" i="3"/>
  <c r="J534" i="3"/>
  <c r="K534" i="3"/>
  <c r="J535" i="3"/>
  <c r="K535" i="3" s="1"/>
  <c r="J536" i="3"/>
  <c r="K536" i="3" s="1"/>
  <c r="J537" i="3"/>
  <c r="K537" i="3"/>
  <c r="J538" i="3"/>
  <c r="K538" i="3"/>
  <c r="J539" i="3"/>
  <c r="K539" i="3" s="1"/>
  <c r="J540" i="3"/>
  <c r="K540" i="3" s="1"/>
  <c r="J541" i="3"/>
  <c r="K541" i="3"/>
  <c r="J542" i="3"/>
  <c r="K542" i="3"/>
  <c r="J543" i="3"/>
  <c r="K543" i="3" s="1"/>
  <c r="J544" i="3"/>
  <c r="K544" i="3" s="1"/>
  <c r="J545" i="3"/>
  <c r="K545" i="3"/>
  <c r="J546" i="3"/>
  <c r="K546" i="3"/>
  <c r="J547" i="3"/>
  <c r="K547" i="3" s="1"/>
  <c r="J548" i="3"/>
  <c r="K548" i="3" s="1"/>
  <c r="J549" i="3"/>
  <c r="K549" i="3"/>
  <c r="P270" i="3" s="1"/>
  <c r="J550" i="3"/>
  <c r="K550" i="3"/>
  <c r="J551" i="3"/>
  <c r="K551" i="3" s="1"/>
  <c r="J552" i="3"/>
  <c r="K552" i="3" s="1"/>
  <c r="J553" i="3"/>
  <c r="K553" i="3"/>
  <c r="J554" i="3"/>
  <c r="K554" i="3"/>
  <c r="J555" i="3"/>
  <c r="K555" i="3" s="1"/>
  <c r="J556" i="3"/>
  <c r="K556" i="3" s="1"/>
  <c r="J557" i="3"/>
  <c r="K557" i="3"/>
  <c r="J558" i="3"/>
  <c r="K558" i="3"/>
  <c r="J559" i="3"/>
  <c r="K559" i="3" s="1"/>
  <c r="J560" i="3"/>
  <c r="K560" i="3" s="1"/>
  <c r="J561" i="3"/>
  <c r="K561" i="3"/>
  <c r="J562" i="3"/>
  <c r="K562" i="3"/>
  <c r="J563" i="3"/>
  <c r="K563" i="3" s="1"/>
  <c r="J564" i="3"/>
  <c r="K564" i="3" s="1"/>
  <c r="J565" i="3"/>
  <c r="K565" i="3"/>
  <c r="J566" i="3"/>
  <c r="K566" i="3"/>
  <c r="J567" i="3"/>
  <c r="K567" i="3" s="1"/>
  <c r="J568" i="3"/>
  <c r="K568" i="3" s="1"/>
  <c r="J569" i="3"/>
  <c r="K569" i="3"/>
  <c r="J570" i="3"/>
  <c r="K570" i="3"/>
  <c r="J571" i="3"/>
  <c r="K571" i="3" s="1"/>
  <c r="J572" i="3"/>
  <c r="K572" i="3" s="1"/>
  <c r="J573" i="3"/>
  <c r="K573" i="3"/>
  <c r="J574" i="3"/>
  <c r="K574" i="3"/>
  <c r="J575" i="3"/>
  <c r="K575" i="3" s="1"/>
  <c r="J576" i="3"/>
  <c r="K576" i="3" s="1"/>
  <c r="J577" i="3"/>
  <c r="K577" i="3"/>
  <c r="J578" i="3"/>
  <c r="K578" i="3"/>
  <c r="J579" i="3"/>
  <c r="K579" i="3" s="1"/>
  <c r="J580" i="3"/>
  <c r="K580" i="3" s="1"/>
  <c r="J581" i="3"/>
  <c r="K581" i="3"/>
  <c r="J582" i="3"/>
  <c r="K582" i="3"/>
  <c r="J583" i="3"/>
  <c r="K583" i="3" s="1"/>
  <c r="J584" i="3"/>
  <c r="K584" i="3" s="1"/>
  <c r="J585" i="3"/>
  <c r="K585" i="3"/>
  <c r="J586" i="3"/>
  <c r="K586" i="3"/>
  <c r="J587" i="3"/>
  <c r="K587" i="3" s="1"/>
  <c r="J588" i="3"/>
  <c r="K588" i="3" s="1"/>
  <c r="J589" i="3"/>
  <c r="K589" i="3"/>
  <c r="J590" i="3"/>
  <c r="K590" i="3"/>
  <c r="J591" i="3"/>
  <c r="K591" i="3" s="1"/>
  <c r="J592" i="3"/>
  <c r="K592" i="3" s="1"/>
  <c r="J593" i="3"/>
  <c r="K593" i="3"/>
  <c r="J594" i="3"/>
  <c r="K594" i="3"/>
  <c r="J595" i="3"/>
  <c r="K595" i="3" s="1"/>
  <c r="J596" i="3"/>
  <c r="K596" i="3" s="1"/>
  <c r="J597" i="3"/>
  <c r="K597" i="3"/>
  <c r="P286" i="3" s="1"/>
  <c r="J598" i="3"/>
  <c r="K598" i="3"/>
  <c r="J599" i="3"/>
  <c r="K599" i="3" s="1"/>
  <c r="J600" i="3"/>
  <c r="K600" i="3" s="1"/>
  <c r="J601" i="3"/>
  <c r="K601" i="3"/>
  <c r="J602" i="3"/>
  <c r="K602" i="3"/>
  <c r="J603" i="3"/>
  <c r="K603" i="3" s="1"/>
  <c r="J604" i="3"/>
  <c r="K604" i="3" s="1"/>
  <c r="J605" i="3"/>
  <c r="K605" i="3"/>
  <c r="J606" i="3"/>
  <c r="K606" i="3"/>
  <c r="J607" i="3"/>
  <c r="K607" i="3" s="1"/>
  <c r="J608" i="3"/>
  <c r="K608" i="3" s="1"/>
  <c r="J609" i="3"/>
  <c r="K609" i="3"/>
  <c r="J610" i="3"/>
  <c r="K610" i="3"/>
  <c r="J611" i="3"/>
  <c r="K611" i="3" s="1"/>
  <c r="J612" i="3"/>
  <c r="K612" i="3" s="1"/>
  <c r="J613" i="3"/>
  <c r="K613" i="3"/>
  <c r="J614" i="3"/>
  <c r="K614" i="3"/>
  <c r="J615" i="3"/>
  <c r="K615" i="3" s="1"/>
  <c r="J616" i="3"/>
  <c r="K616" i="3" s="1"/>
  <c r="J617" i="3"/>
  <c r="K617" i="3"/>
  <c r="J618" i="3"/>
  <c r="K618" i="3"/>
  <c r="J619" i="3"/>
  <c r="K619" i="3" s="1"/>
  <c r="J620" i="3"/>
  <c r="K620" i="3" s="1"/>
  <c r="J621" i="3"/>
  <c r="K621" i="3"/>
  <c r="J622" i="3"/>
  <c r="K622" i="3"/>
  <c r="J623" i="3"/>
  <c r="K623" i="3" s="1"/>
  <c r="J624" i="3"/>
  <c r="K624" i="3" s="1"/>
  <c r="J625" i="3"/>
  <c r="K625" i="3"/>
  <c r="J626" i="3"/>
  <c r="K626" i="3"/>
  <c r="J627" i="3"/>
  <c r="K627" i="3" s="1"/>
  <c r="J628" i="3"/>
  <c r="K628" i="3" s="1"/>
  <c r="J629" i="3"/>
  <c r="K629" i="3"/>
  <c r="J630" i="3"/>
  <c r="K630" i="3"/>
  <c r="J631" i="3"/>
  <c r="K631" i="3" s="1"/>
  <c r="J632" i="3"/>
  <c r="K632" i="3" s="1"/>
  <c r="J633" i="3"/>
  <c r="K633" i="3"/>
  <c r="J634" i="3"/>
  <c r="K634" i="3"/>
  <c r="J635" i="3"/>
  <c r="K635" i="3" s="1"/>
  <c r="J636" i="3"/>
  <c r="K636" i="3" s="1"/>
  <c r="J637" i="3"/>
  <c r="K637" i="3"/>
  <c r="J638" i="3"/>
  <c r="K638" i="3"/>
  <c r="J639" i="3"/>
  <c r="K639" i="3" s="1"/>
  <c r="J640" i="3"/>
  <c r="K640" i="3" s="1"/>
  <c r="J641" i="3"/>
  <c r="K641" i="3"/>
  <c r="J642" i="3"/>
  <c r="K642" i="3"/>
  <c r="J643" i="3"/>
  <c r="K643" i="3" s="1"/>
  <c r="J644" i="3"/>
  <c r="K644" i="3" s="1"/>
  <c r="J645" i="3"/>
  <c r="K645" i="3"/>
  <c r="P302" i="3" s="1"/>
  <c r="J646" i="3"/>
  <c r="K646" i="3"/>
  <c r="J647" i="3"/>
  <c r="K647" i="3" s="1"/>
  <c r="J648" i="3"/>
  <c r="K648" i="3" s="1"/>
  <c r="J649" i="3"/>
  <c r="K649" i="3"/>
  <c r="J650" i="3"/>
  <c r="K650" i="3"/>
  <c r="J651" i="3"/>
  <c r="K651" i="3" s="1"/>
  <c r="J652" i="3"/>
  <c r="K652" i="3" s="1"/>
  <c r="J653" i="3"/>
  <c r="K653" i="3"/>
  <c r="J654" i="3"/>
  <c r="K654" i="3"/>
  <c r="J655" i="3"/>
  <c r="K655" i="3" s="1"/>
  <c r="J656" i="3"/>
  <c r="K656" i="3" s="1"/>
  <c r="J657" i="3"/>
  <c r="K657" i="3"/>
  <c r="J658" i="3"/>
  <c r="K658" i="3"/>
  <c r="J659" i="3"/>
  <c r="K659" i="3" s="1"/>
  <c r="J660" i="3"/>
  <c r="K660" i="3" s="1"/>
  <c r="J661" i="3"/>
  <c r="K661" i="3"/>
  <c r="J662" i="3"/>
  <c r="K662" i="3"/>
  <c r="J663" i="3"/>
  <c r="K663" i="3" s="1"/>
  <c r="J664" i="3"/>
  <c r="K664" i="3" s="1"/>
  <c r="J665" i="3"/>
  <c r="K665" i="3"/>
  <c r="J666" i="3"/>
  <c r="K666" i="3"/>
  <c r="J667" i="3"/>
  <c r="K667" i="3" s="1"/>
  <c r="J668" i="3"/>
  <c r="K668" i="3" s="1"/>
  <c r="J669" i="3"/>
  <c r="K669" i="3"/>
  <c r="J670" i="3"/>
  <c r="K670" i="3"/>
  <c r="J671" i="3"/>
  <c r="K671" i="3" s="1"/>
  <c r="J672" i="3"/>
  <c r="K672" i="3" s="1"/>
  <c r="J673" i="3"/>
  <c r="K673" i="3"/>
  <c r="J674" i="3"/>
  <c r="K674" i="3"/>
  <c r="J675" i="3"/>
  <c r="K675" i="3" s="1"/>
  <c r="J676" i="3"/>
  <c r="K676" i="3" s="1"/>
  <c r="J677" i="3"/>
  <c r="K677" i="3"/>
  <c r="J678" i="3"/>
  <c r="K678" i="3"/>
  <c r="J679" i="3"/>
  <c r="K679" i="3" s="1"/>
  <c r="J680" i="3"/>
  <c r="K680" i="3" s="1"/>
  <c r="J681" i="3"/>
  <c r="K681" i="3"/>
  <c r="J682" i="3"/>
  <c r="K682" i="3"/>
  <c r="J683" i="3"/>
  <c r="K683" i="3" s="1"/>
  <c r="J684" i="3"/>
  <c r="K684" i="3" s="1"/>
  <c r="J685" i="3"/>
  <c r="K685" i="3"/>
  <c r="J686" i="3"/>
  <c r="K686" i="3"/>
  <c r="J687" i="3"/>
  <c r="K687" i="3" s="1"/>
  <c r="J688" i="3"/>
  <c r="K688" i="3" s="1"/>
  <c r="J689" i="3"/>
  <c r="K689" i="3"/>
  <c r="J690" i="3"/>
  <c r="K690" i="3"/>
  <c r="J691" i="3"/>
  <c r="K691" i="3" s="1"/>
  <c r="J692" i="3"/>
  <c r="K692" i="3" s="1"/>
  <c r="J693" i="3"/>
  <c r="K693" i="3"/>
  <c r="P318" i="3" s="1"/>
  <c r="J694" i="3"/>
  <c r="K694" i="3"/>
  <c r="J695" i="3"/>
  <c r="K695" i="3" s="1"/>
  <c r="J696" i="3"/>
  <c r="K696" i="3" s="1"/>
  <c r="J697" i="3"/>
  <c r="K697" i="3"/>
  <c r="J698" i="3"/>
  <c r="K698" i="3"/>
  <c r="J699" i="3"/>
  <c r="K699" i="3" s="1"/>
  <c r="J700" i="3"/>
  <c r="K700" i="3" s="1"/>
  <c r="J701" i="3"/>
  <c r="K701" i="3"/>
  <c r="J702" i="3"/>
  <c r="K702" i="3"/>
  <c r="J703" i="3"/>
  <c r="K703" i="3" s="1"/>
  <c r="J704" i="3"/>
  <c r="K704" i="3" s="1"/>
  <c r="J705" i="3"/>
  <c r="K705" i="3"/>
  <c r="J706" i="3"/>
  <c r="K706" i="3"/>
  <c r="J707" i="3"/>
  <c r="K707" i="3" s="1"/>
  <c r="J708" i="3"/>
  <c r="K708" i="3" s="1"/>
  <c r="J709" i="3"/>
  <c r="K709" i="3"/>
  <c r="J710" i="3"/>
  <c r="K710" i="3"/>
  <c r="J711" i="3"/>
  <c r="K711" i="3" s="1"/>
  <c r="J712" i="3"/>
  <c r="K712" i="3" s="1"/>
  <c r="J713" i="3"/>
  <c r="K713" i="3"/>
  <c r="J714" i="3"/>
  <c r="K714" i="3"/>
  <c r="J715" i="3"/>
  <c r="K715" i="3" s="1"/>
  <c r="J716" i="3"/>
  <c r="K716" i="3" s="1"/>
  <c r="J717" i="3"/>
  <c r="K717" i="3"/>
  <c r="J718" i="3"/>
  <c r="K718" i="3"/>
  <c r="J719" i="3"/>
  <c r="K719" i="3" s="1"/>
  <c r="J720" i="3"/>
  <c r="K720" i="3" s="1"/>
  <c r="J721" i="3"/>
  <c r="K721" i="3"/>
  <c r="J722" i="3"/>
  <c r="K722" i="3"/>
  <c r="J723" i="3"/>
  <c r="K723" i="3" s="1"/>
  <c r="J724" i="3"/>
  <c r="K724" i="3" s="1"/>
  <c r="J725" i="3"/>
  <c r="K725" i="3"/>
  <c r="J726" i="3"/>
  <c r="K726" i="3"/>
  <c r="J727" i="3"/>
  <c r="K727" i="3" s="1"/>
  <c r="J728" i="3"/>
  <c r="K728" i="3" s="1"/>
  <c r="J729" i="3"/>
  <c r="K729" i="3"/>
  <c r="J730" i="3"/>
  <c r="K730" i="3"/>
  <c r="J731" i="3"/>
  <c r="K731" i="3" s="1"/>
  <c r="J732" i="3"/>
  <c r="K732" i="3" s="1"/>
  <c r="J733" i="3"/>
  <c r="K733" i="3"/>
  <c r="J734" i="3"/>
  <c r="K734" i="3"/>
  <c r="J735" i="3"/>
  <c r="K735" i="3" s="1"/>
  <c r="J736" i="3"/>
  <c r="K736" i="3" s="1"/>
  <c r="J737" i="3"/>
  <c r="K737" i="3"/>
  <c r="J738" i="3"/>
  <c r="K738" i="3"/>
  <c r="J739" i="3"/>
  <c r="K739" i="3" s="1"/>
  <c r="J740" i="3"/>
  <c r="K740" i="3" s="1"/>
  <c r="J741" i="3"/>
  <c r="K741" i="3"/>
  <c r="P334" i="3" s="1"/>
  <c r="J742" i="3"/>
  <c r="K742" i="3"/>
  <c r="J743" i="3"/>
  <c r="K743" i="3" s="1"/>
  <c r="J744" i="3"/>
  <c r="K744" i="3" s="1"/>
  <c r="J745" i="3"/>
  <c r="K745" i="3"/>
  <c r="J746" i="3"/>
  <c r="K746" i="3"/>
  <c r="J747" i="3"/>
  <c r="K747" i="3" s="1"/>
  <c r="J748" i="3"/>
  <c r="K748" i="3" s="1"/>
  <c r="J749" i="3"/>
  <c r="K749" i="3"/>
  <c r="J750" i="3"/>
  <c r="K750" i="3"/>
  <c r="J751" i="3"/>
  <c r="K751" i="3" s="1"/>
  <c r="J752" i="3"/>
  <c r="K752" i="3" s="1"/>
  <c r="J753" i="3"/>
  <c r="K753" i="3"/>
  <c r="J754" i="3"/>
  <c r="K754" i="3"/>
  <c r="J755" i="3"/>
  <c r="K755" i="3" s="1"/>
  <c r="J756" i="3"/>
  <c r="K756" i="3" s="1"/>
  <c r="J757" i="3"/>
  <c r="K757" i="3"/>
  <c r="J758" i="3"/>
  <c r="K758" i="3"/>
  <c r="J759" i="3"/>
  <c r="K759" i="3" s="1"/>
  <c r="J760" i="3"/>
  <c r="K760" i="3" s="1"/>
  <c r="J761" i="3"/>
  <c r="K761" i="3"/>
  <c r="J762" i="3"/>
  <c r="K762" i="3"/>
  <c r="J763" i="3"/>
  <c r="K763" i="3" s="1"/>
  <c r="J764" i="3"/>
  <c r="K764" i="3" s="1"/>
  <c r="J765" i="3"/>
  <c r="K765" i="3"/>
  <c r="J766" i="3"/>
  <c r="K766" i="3"/>
  <c r="J767" i="3"/>
  <c r="K767" i="3" s="1"/>
  <c r="J768" i="3"/>
  <c r="K768" i="3" s="1"/>
  <c r="J769" i="3"/>
  <c r="K769" i="3"/>
  <c r="J770" i="3"/>
  <c r="K770" i="3"/>
  <c r="J771" i="3"/>
  <c r="K771" i="3" s="1"/>
  <c r="J772" i="3"/>
  <c r="K772" i="3" s="1"/>
  <c r="J773" i="3"/>
  <c r="K773" i="3"/>
  <c r="J774" i="3"/>
  <c r="K774" i="3"/>
  <c r="J775" i="3"/>
  <c r="K775" i="3" s="1"/>
  <c r="J776" i="3"/>
  <c r="K776" i="3" s="1"/>
  <c r="J777" i="3"/>
  <c r="K777" i="3"/>
  <c r="J778" i="3"/>
  <c r="K778" i="3"/>
  <c r="J779" i="3"/>
  <c r="K779" i="3" s="1"/>
  <c r="J780" i="3"/>
  <c r="K780" i="3" s="1"/>
  <c r="J781" i="3"/>
  <c r="K781" i="3"/>
  <c r="J782" i="3"/>
  <c r="K782" i="3"/>
  <c r="J783" i="3"/>
  <c r="K783" i="3" s="1"/>
  <c r="J784" i="3"/>
  <c r="K784" i="3" s="1"/>
  <c r="J785" i="3"/>
  <c r="K785" i="3"/>
  <c r="J786" i="3"/>
  <c r="K786" i="3"/>
  <c r="J787" i="3"/>
  <c r="K787" i="3" s="1"/>
  <c r="J788" i="3"/>
  <c r="K788" i="3" s="1"/>
  <c r="J789" i="3"/>
  <c r="K789" i="3"/>
  <c r="P350" i="3" s="1"/>
  <c r="J790" i="3"/>
  <c r="K790" i="3"/>
  <c r="J791" i="3"/>
  <c r="K791" i="3" s="1"/>
  <c r="J792" i="3"/>
  <c r="K792" i="3" s="1"/>
  <c r="J793" i="3"/>
  <c r="K793" i="3"/>
  <c r="J794" i="3"/>
  <c r="K794" i="3"/>
  <c r="J795" i="3"/>
  <c r="K795" i="3" s="1"/>
  <c r="J796" i="3"/>
  <c r="K796" i="3" s="1"/>
  <c r="J797" i="3"/>
  <c r="K797" i="3"/>
  <c r="J798" i="3"/>
  <c r="K798" i="3"/>
  <c r="J799" i="3"/>
  <c r="K799" i="3" s="1"/>
  <c r="J800" i="3"/>
  <c r="K800" i="3" s="1"/>
  <c r="J801" i="3"/>
  <c r="K801" i="3"/>
  <c r="J802" i="3"/>
  <c r="K802" i="3"/>
  <c r="J803" i="3"/>
  <c r="K803" i="3" s="1"/>
  <c r="J804" i="3"/>
  <c r="K804" i="3" s="1"/>
  <c r="J805" i="3"/>
  <c r="K805" i="3"/>
  <c r="J806" i="3"/>
  <c r="K806" i="3"/>
  <c r="J807" i="3"/>
  <c r="K807" i="3" s="1"/>
  <c r="J808" i="3"/>
  <c r="K808" i="3" s="1"/>
  <c r="J809" i="3"/>
  <c r="K809" i="3"/>
  <c r="J810" i="3"/>
  <c r="K810" i="3"/>
  <c r="J811" i="3"/>
  <c r="K811" i="3" s="1"/>
  <c r="J812" i="3"/>
  <c r="K812" i="3" s="1"/>
  <c r="J813" i="3"/>
  <c r="K813" i="3"/>
  <c r="J814" i="3"/>
  <c r="K814" i="3"/>
  <c r="J815" i="3"/>
  <c r="K815" i="3" s="1"/>
  <c r="J816" i="3"/>
  <c r="K816" i="3" s="1"/>
  <c r="J817" i="3"/>
  <c r="K817" i="3"/>
  <c r="J818" i="3"/>
  <c r="K818" i="3"/>
  <c r="J819" i="3"/>
  <c r="K819" i="3" s="1"/>
  <c r="J820" i="3"/>
  <c r="K820" i="3" s="1"/>
  <c r="J821" i="3"/>
  <c r="K821" i="3"/>
  <c r="J822" i="3"/>
  <c r="K822" i="3"/>
  <c r="J823" i="3"/>
  <c r="K823" i="3" s="1"/>
  <c r="J824" i="3"/>
  <c r="K824" i="3" s="1"/>
  <c r="J825" i="3"/>
  <c r="K825" i="3"/>
  <c r="J826" i="3"/>
  <c r="K826" i="3"/>
  <c r="J827" i="3"/>
  <c r="K827" i="3" s="1"/>
  <c r="J828" i="3"/>
  <c r="K828" i="3" s="1"/>
  <c r="J829" i="3"/>
  <c r="K829" i="3"/>
  <c r="J830" i="3"/>
  <c r="K830" i="3"/>
  <c r="J831" i="3"/>
  <c r="K831" i="3" s="1"/>
  <c r="J832" i="3"/>
  <c r="K832" i="3" s="1"/>
  <c r="J833" i="3"/>
  <c r="K833" i="3"/>
  <c r="J834" i="3"/>
  <c r="K834" i="3"/>
  <c r="J835" i="3"/>
  <c r="K835" i="3" s="1"/>
  <c r="J836" i="3"/>
  <c r="K836" i="3" s="1"/>
  <c r="J837" i="3"/>
  <c r="K837" i="3"/>
  <c r="P366" i="3" s="1"/>
  <c r="J838" i="3"/>
  <c r="K838" i="3"/>
  <c r="J839" i="3"/>
  <c r="K839" i="3" s="1"/>
  <c r="J840" i="3"/>
  <c r="K840" i="3" s="1"/>
  <c r="J841" i="3"/>
  <c r="K841" i="3"/>
  <c r="J842" i="3"/>
  <c r="K842" i="3"/>
  <c r="J843" i="3"/>
  <c r="K843" i="3" s="1"/>
  <c r="J844" i="3"/>
  <c r="K844" i="3" s="1"/>
  <c r="J845" i="3"/>
  <c r="K845" i="3"/>
  <c r="J846" i="3"/>
  <c r="K846" i="3"/>
  <c r="J847" i="3"/>
  <c r="K847" i="3" s="1"/>
  <c r="J848" i="3"/>
  <c r="K848" i="3" s="1"/>
  <c r="J849" i="3"/>
  <c r="K849" i="3"/>
  <c r="J850" i="3"/>
  <c r="K850" i="3"/>
  <c r="J851" i="3"/>
  <c r="K851" i="3" s="1"/>
  <c r="J852" i="3"/>
  <c r="K852" i="3" s="1"/>
  <c r="J853" i="3"/>
  <c r="K853" i="3"/>
  <c r="J854" i="3"/>
  <c r="K854" i="3"/>
  <c r="J855" i="3"/>
  <c r="K855" i="3" s="1"/>
  <c r="J856" i="3"/>
  <c r="K856" i="3" s="1"/>
  <c r="J857" i="3"/>
  <c r="K857" i="3"/>
  <c r="J858" i="3"/>
  <c r="K858" i="3"/>
  <c r="J859" i="3"/>
  <c r="K859" i="3" s="1"/>
  <c r="J860" i="3"/>
  <c r="K860" i="3" s="1"/>
  <c r="J861" i="3"/>
  <c r="K861" i="3"/>
  <c r="J862" i="3"/>
  <c r="K862" i="3"/>
  <c r="J863" i="3"/>
  <c r="K863" i="3" s="1"/>
  <c r="J864" i="3"/>
  <c r="K864" i="3" s="1"/>
  <c r="J865" i="3"/>
  <c r="K865" i="3"/>
  <c r="J866" i="3"/>
  <c r="K866" i="3"/>
  <c r="J867" i="3"/>
  <c r="K867" i="3" s="1"/>
  <c r="J868" i="3"/>
  <c r="K868" i="3" s="1"/>
  <c r="J869" i="3"/>
  <c r="K869" i="3"/>
  <c r="J870" i="3"/>
  <c r="K870" i="3"/>
  <c r="J871" i="3"/>
  <c r="K871" i="3" s="1"/>
  <c r="J872" i="3"/>
  <c r="K872" i="3" s="1"/>
  <c r="J873" i="3"/>
  <c r="K873" i="3"/>
  <c r="J874" i="3"/>
  <c r="K874" i="3"/>
  <c r="J875" i="3"/>
  <c r="K875" i="3" s="1"/>
  <c r="J876" i="3"/>
  <c r="K876" i="3" s="1"/>
  <c r="J877" i="3"/>
  <c r="K877" i="3"/>
  <c r="J878" i="3"/>
  <c r="K878" i="3"/>
  <c r="J879" i="3"/>
  <c r="K879" i="3" s="1"/>
  <c r="J880" i="3"/>
  <c r="K880" i="3" s="1"/>
  <c r="J881" i="3"/>
  <c r="K881" i="3"/>
  <c r="J882" i="3"/>
  <c r="K882" i="3"/>
  <c r="J883" i="3"/>
  <c r="K883" i="3" s="1"/>
  <c r="J884" i="3"/>
  <c r="K884" i="3" s="1"/>
  <c r="J885" i="3"/>
  <c r="K885" i="3"/>
  <c r="P382" i="3" s="1"/>
  <c r="J886" i="3"/>
  <c r="K886" i="3"/>
  <c r="J887" i="3"/>
  <c r="K887" i="3" s="1"/>
  <c r="J888" i="3"/>
  <c r="K888" i="3" s="1"/>
  <c r="J889" i="3"/>
  <c r="K889" i="3"/>
  <c r="J890" i="3"/>
  <c r="K890" i="3"/>
  <c r="J891" i="3"/>
  <c r="K891" i="3" s="1"/>
  <c r="J892" i="3"/>
  <c r="K892" i="3" s="1"/>
  <c r="J893" i="3"/>
  <c r="K893" i="3"/>
  <c r="J894" i="3"/>
  <c r="K894" i="3"/>
  <c r="J895" i="3"/>
  <c r="K895" i="3" s="1"/>
  <c r="J896" i="3"/>
  <c r="K896" i="3" s="1"/>
  <c r="J897" i="3"/>
  <c r="K897" i="3"/>
  <c r="J898" i="3"/>
  <c r="K898" i="3"/>
  <c r="J899" i="3"/>
  <c r="K899" i="3" s="1"/>
  <c r="J900" i="3"/>
  <c r="K900" i="3" s="1"/>
  <c r="J901" i="3"/>
  <c r="K901" i="3"/>
  <c r="J902" i="3"/>
  <c r="K902" i="3"/>
  <c r="J903" i="3"/>
  <c r="K903" i="3" s="1"/>
  <c r="J904" i="3"/>
  <c r="K904" i="3" s="1"/>
  <c r="J905" i="3"/>
  <c r="K905" i="3"/>
  <c r="J906" i="3"/>
  <c r="K906" i="3"/>
  <c r="J907" i="3"/>
  <c r="K907" i="3" s="1"/>
  <c r="J908" i="3"/>
  <c r="K908" i="3" s="1"/>
  <c r="J909" i="3"/>
  <c r="K909" i="3"/>
  <c r="J910" i="3"/>
  <c r="K910" i="3"/>
  <c r="J911" i="3"/>
  <c r="K911" i="3" s="1"/>
  <c r="J912" i="3"/>
  <c r="K912" i="3" s="1"/>
  <c r="J913" i="3"/>
  <c r="K913" i="3"/>
  <c r="J914" i="3"/>
  <c r="K914" i="3"/>
  <c r="J915" i="3"/>
  <c r="K915" i="3" s="1"/>
  <c r="J916" i="3"/>
  <c r="K916" i="3" s="1"/>
  <c r="J917" i="3"/>
  <c r="K917" i="3"/>
  <c r="J918" i="3"/>
  <c r="K918" i="3"/>
  <c r="J919" i="3"/>
  <c r="K919" i="3" s="1"/>
  <c r="J920" i="3"/>
  <c r="K920" i="3" s="1"/>
  <c r="J921" i="3"/>
  <c r="K921" i="3"/>
  <c r="J922" i="3"/>
  <c r="K922" i="3"/>
  <c r="J923" i="3"/>
  <c r="K923" i="3" s="1"/>
  <c r="J924" i="3"/>
  <c r="K924" i="3" s="1"/>
  <c r="J925" i="3"/>
  <c r="K925" i="3"/>
  <c r="J926" i="3"/>
  <c r="K926" i="3"/>
  <c r="J927" i="3"/>
  <c r="K927" i="3" s="1"/>
  <c r="J928" i="3"/>
  <c r="K928" i="3" s="1"/>
  <c r="J929" i="3"/>
  <c r="K929" i="3"/>
  <c r="J930" i="3"/>
  <c r="K930" i="3"/>
  <c r="J931" i="3"/>
  <c r="K931" i="3" s="1"/>
  <c r="J932" i="3"/>
  <c r="K932" i="3" s="1"/>
  <c r="J933" i="3"/>
  <c r="K933" i="3"/>
  <c r="P398" i="3" s="1"/>
  <c r="J934" i="3"/>
  <c r="K934" i="3"/>
  <c r="J935" i="3"/>
  <c r="K935" i="3" s="1"/>
  <c r="J936" i="3"/>
  <c r="K936" i="3" s="1"/>
  <c r="J937" i="3"/>
  <c r="K937" i="3"/>
  <c r="J938" i="3"/>
  <c r="K938" i="3"/>
  <c r="J939" i="3"/>
  <c r="K939" i="3" s="1"/>
  <c r="J940" i="3"/>
  <c r="K940" i="3" s="1"/>
  <c r="J941" i="3"/>
  <c r="K941" i="3"/>
  <c r="J942" i="3"/>
  <c r="K942" i="3"/>
  <c r="J943" i="3"/>
  <c r="K943" i="3" s="1"/>
  <c r="J944" i="3"/>
  <c r="K944" i="3" s="1"/>
  <c r="J945" i="3"/>
  <c r="K945" i="3"/>
  <c r="J946" i="3"/>
  <c r="K946" i="3"/>
  <c r="J947" i="3"/>
  <c r="K947" i="3" s="1"/>
  <c r="J948" i="3"/>
  <c r="K948" i="3" s="1"/>
  <c r="J949" i="3"/>
  <c r="K949" i="3"/>
  <c r="J950" i="3"/>
  <c r="K950" i="3"/>
  <c r="J951" i="3"/>
  <c r="K951" i="3" s="1"/>
  <c r="J952" i="3"/>
  <c r="K952" i="3" s="1"/>
  <c r="J953" i="3"/>
  <c r="K953" i="3"/>
  <c r="J954" i="3"/>
  <c r="K954" i="3"/>
  <c r="J955" i="3"/>
  <c r="K955" i="3" s="1"/>
  <c r="J956" i="3"/>
  <c r="K956" i="3" s="1"/>
  <c r="J957" i="3"/>
  <c r="K957" i="3"/>
  <c r="J958" i="3"/>
  <c r="K958" i="3"/>
  <c r="J959" i="3"/>
  <c r="K959" i="3" s="1"/>
  <c r="J960" i="3"/>
  <c r="K960" i="3" s="1"/>
  <c r="J961" i="3"/>
  <c r="K961" i="3"/>
  <c r="J962" i="3"/>
  <c r="K962" i="3"/>
  <c r="J963" i="3"/>
  <c r="K963" i="3" s="1"/>
  <c r="J964" i="3"/>
  <c r="K964" i="3" s="1"/>
  <c r="J965" i="3"/>
  <c r="K965" i="3"/>
  <c r="J966" i="3"/>
  <c r="K966" i="3" s="1"/>
  <c r="J967" i="3"/>
  <c r="K967" i="3" s="1"/>
  <c r="J968" i="3"/>
  <c r="K968" i="3" s="1"/>
  <c r="J969" i="3"/>
  <c r="K969" i="3"/>
  <c r="J970" i="3"/>
  <c r="K970" i="3"/>
  <c r="J971" i="3"/>
  <c r="K971" i="3" s="1"/>
  <c r="J972" i="3"/>
  <c r="K972" i="3" s="1"/>
  <c r="J973" i="3"/>
  <c r="K973" i="3"/>
  <c r="J974" i="3"/>
  <c r="K974" i="3"/>
  <c r="J975" i="3"/>
  <c r="K975" i="3" s="1"/>
  <c r="J976" i="3"/>
  <c r="K976" i="3" s="1"/>
  <c r="J977" i="3"/>
  <c r="K977" i="3"/>
  <c r="J978" i="3"/>
  <c r="K978" i="3" s="1"/>
  <c r="J979" i="3"/>
  <c r="K979" i="3" s="1"/>
  <c r="J980" i="3"/>
  <c r="K980" i="3" s="1"/>
  <c r="J981" i="3"/>
  <c r="K981" i="3"/>
  <c r="J982" i="3"/>
  <c r="K982" i="3" s="1"/>
  <c r="J983" i="3"/>
  <c r="K983" i="3" s="1"/>
  <c r="J984" i="3"/>
  <c r="K984" i="3" s="1"/>
  <c r="J985" i="3"/>
  <c r="K985" i="3"/>
  <c r="J986" i="3"/>
  <c r="K986" i="3" s="1"/>
  <c r="J987" i="3"/>
  <c r="K987" i="3" s="1"/>
  <c r="J988" i="3"/>
  <c r="K988" i="3" s="1"/>
  <c r="J989" i="3"/>
  <c r="K989" i="3"/>
  <c r="J990" i="3"/>
  <c r="K990" i="3" s="1"/>
  <c r="J991" i="3"/>
  <c r="K991" i="3" s="1"/>
  <c r="J992" i="3"/>
  <c r="K992" i="3" s="1"/>
  <c r="J993" i="3"/>
  <c r="K993" i="3"/>
  <c r="J994" i="3"/>
  <c r="K994" i="3" s="1"/>
  <c r="J995" i="3"/>
  <c r="K995" i="3" s="1"/>
  <c r="J996" i="3"/>
  <c r="K996" i="3" s="1"/>
  <c r="J997" i="3"/>
  <c r="K997" i="3"/>
  <c r="J998" i="3"/>
  <c r="K998" i="3" s="1"/>
  <c r="J999" i="3"/>
  <c r="K999" i="3" s="1"/>
  <c r="J1000" i="3"/>
  <c r="K1000" i="3" s="1"/>
  <c r="J1001" i="3"/>
  <c r="K1001" i="3"/>
  <c r="J1002" i="3"/>
  <c r="K1002" i="3" s="1"/>
  <c r="P421" i="3" s="1"/>
  <c r="J1003" i="3"/>
  <c r="K1003" i="3" s="1"/>
  <c r="J1004" i="3"/>
  <c r="K1004" i="3" s="1"/>
  <c r="J1005" i="3"/>
  <c r="K1005" i="3"/>
  <c r="J1006" i="3"/>
  <c r="K1006" i="3" s="1"/>
  <c r="J1007" i="3"/>
  <c r="K1007" i="3" s="1"/>
  <c r="J1008" i="3"/>
  <c r="K1008" i="3" s="1"/>
  <c r="J1009" i="3"/>
  <c r="K1009" i="3"/>
  <c r="J1010" i="3"/>
  <c r="K1010" i="3" s="1"/>
  <c r="J1011" i="3"/>
  <c r="K1011" i="3" s="1"/>
  <c r="J1012" i="3"/>
  <c r="K1012" i="3" s="1"/>
  <c r="J1013" i="3"/>
  <c r="K1013" i="3"/>
  <c r="J1014" i="3"/>
  <c r="K1014" i="3" s="1"/>
  <c r="J1015" i="3"/>
  <c r="K1015" i="3" s="1"/>
  <c r="J1016" i="3"/>
  <c r="K1016" i="3" s="1"/>
  <c r="J1017" i="3"/>
  <c r="K1017" i="3"/>
  <c r="J1018" i="3"/>
  <c r="K1018" i="3" s="1"/>
  <c r="J1019" i="3"/>
  <c r="K1019" i="3" s="1"/>
  <c r="J1020" i="3"/>
  <c r="K1020" i="3" s="1"/>
  <c r="J1021" i="3"/>
  <c r="K1021" i="3"/>
  <c r="J1022" i="3"/>
  <c r="K1022" i="3" s="1"/>
  <c r="J1023" i="3"/>
  <c r="K1023" i="3" s="1"/>
  <c r="J1024" i="3"/>
  <c r="K1024" i="3" s="1"/>
  <c r="J1025" i="3"/>
  <c r="K1025" i="3"/>
  <c r="J1026" i="3"/>
  <c r="K1026" i="3" s="1"/>
  <c r="J1027" i="3"/>
  <c r="K1027" i="3" s="1"/>
  <c r="J1028" i="3"/>
  <c r="K1028" i="3" s="1"/>
  <c r="J1029" i="3"/>
  <c r="K1029" i="3"/>
  <c r="J1030" i="3"/>
  <c r="K1030" i="3" s="1"/>
  <c r="J1031" i="3"/>
  <c r="K1031" i="3" s="1"/>
  <c r="J1032" i="3"/>
  <c r="K1032" i="3" s="1"/>
  <c r="J1033" i="3"/>
  <c r="K1033" i="3"/>
  <c r="J1034" i="3"/>
  <c r="K1034" i="3" s="1"/>
  <c r="J1035" i="3"/>
  <c r="K1035" i="3" s="1"/>
  <c r="J1036" i="3"/>
  <c r="K1036" i="3" s="1"/>
  <c r="J1037" i="3"/>
  <c r="K1037" i="3"/>
  <c r="J1038" i="3"/>
  <c r="K1038" i="3" s="1"/>
  <c r="J1039" i="3"/>
  <c r="K1039" i="3" s="1"/>
  <c r="J1040" i="3"/>
  <c r="K1040" i="3" s="1"/>
  <c r="J1041" i="3"/>
  <c r="K1041" i="3"/>
  <c r="J1042" i="3"/>
  <c r="K1042" i="3" s="1"/>
  <c r="J1043" i="3"/>
  <c r="K1043" i="3" s="1"/>
  <c r="J1044" i="3"/>
  <c r="K1044" i="3" s="1"/>
  <c r="J1045" i="3"/>
  <c r="K1045" i="3"/>
  <c r="J1046" i="3"/>
  <c r="K1046" i="3" s="1"/>
  <c r="J1047" i="3"/>
  <c r="K1047" i="3" s="1"/>
  <c r="P436" i="3" s="1"/>
  <c r="J1048" i="3"/>
  <c r="K1048" i="3" s="1"/>
  <c r="J1049" i="3"/>
  <c r="K1049" i="3"/>
  <c r="J1050" i="3"/>
  <c r="K1050" i="3" s="1"/>
  <c r="J1051" i="3"/>
  <c r="K1051" i="3" s="1"/>
  <c r="J1052" i="3"/>
  <c r="K1052" i="3" s="1"/>
  <c r="J1053" i="3"/>
  <c r="K1053" i="3"/>
  <c r="P438" i="3" s="1"/>
  <c r="J1054" i="3"/>
  <c r="K1054" i="3" s="1"/>
  <c r="J1055" i="3"/>
  <c r="K1055" i="3" s="1"/>
  <c r="J1056" i="3"/>
  <c r="K1056" i="3" s="1"/>
  <c r="J1057" i="3"/>
  <c r="K1057" i="3"/>
  <c r="J1058" i="3"/>
  <c r="K1058" i="3" s="1"/>
  <c r="J1059" i="3"/>
  <c r="K1059" i="3" s="1"/>
  <c r="J1060" i="3"/>
  <c r="K1060" i="3" s="1"/>
  <c r="J1061" i="3"/>
  <c r="K1061" i="3"/>
  <c r="J1062" i="3"/>
  <c r="K1062" i="3" s="1"/>
  <c r="J1063" i="3"/>
  <c r="K1063" i="3" s="1"/>
  <c r="J1064" i="3"/>
  <c r="K1064" i="3" s="1"/>
  <c r="J1065" i="3"/>
  <c r="K1065" i="3"/>
  <c r="J1066" i="3"/>
  <c r="K1066" i="3" s="1"/>
  <c r="J1067" i="3"/>
  <c r="K1067" i="3" s="1"/>
  <c r="J1068" i="3"/>
  <c r="K1068" i="3" s="1"/>
  <c r="J1069" i="3"/>
  <c r="K1069" i="3"/>
  <c r="J1070" i="3"/>
  <c r="K1070" i="3" s="1"/>
  <c r="J1071" i="3"/>
  <c r="K1071" i="3" s="1"/>
  <c r="J1072" i="3"/>
  <c r="K1072" i="3" s="1"/>
  <c r="J1073" i="3"/>
  <c r="K1073" i="3"/>
  <c r="J1074" i="3"/>
  <c r="K1074" i="3" s="1"/>
  <c r="J1075" i="3"/>
  <c r="K1075" i="3" s="1"/>
  <c r="J1076" i="3"/>
  <c r="K1076" i="3" s="1"/>
  <c r="J1077" i="3"/>
  <c r="K1077" i="3"/>
  <c r="J1078" i="3"/>
  <c r="K1078" i="3" s="1"/>
  <c r="J1079" i="3"/>
  <c r="K1079" i="3" s="1"/>
  <c r="J1080" i="3"/>
  <c r="K1080" i="3" s="1"/>
  <c r="J1081" i="3"/>
  <c r="K1081" i="3"/>
  <c r="J1082" i="3"/>
  <c r="K1082" i="3" s="1"/>
  <c r="J1083" i="3"/>
  <c r="K1083" i="3" s="1"/>
  <c r="J1084" i="3"/>
  <c r="K1084" i="3" s="1"/>
  <c r="J1085" i="3"/>
  <c r="K1085" i="3"/>
  <c r="J1086" i="3"/>
  <c r="K1086" i="3" s="1"/>
  <c r="J1087" i="3"/>
  <c r="K1087" i="3" s="1"/>
  <c r="J1088" i="3"/>
  <c r="K1088" i="3" s="1"/>
  <c r="J1089" i="3"/>
  <c r="K1089" i="3" s="1"/>
  <c r="J1090" i="3"/>
  <c r="K1090" i="3" s="1"/>
  <c r="J1091" i="3"/>
  <c r="K1091" i="3" s="1"/>
  <c r="J1092" i="3"/>
  <c r="K1092" i="3" s="1"/>
  <c r="J1093" i="3"/>
  <c r="K1093" i="3"/>
  <c r="J1094" i="3"/>
  <c r="K1094" i="3" s="1"/>
  <c r="J1095" i="3"/>
  <c r="K1095" i="3" s="1"/>
  <c r="J1096" i="3"/>
  <c r="K1096" i="3" s="1"/>
  <c r="J1097" i="3"/>
  <c r="K1097" i="3" s="1"/>
  <c r="J1098" i="3"/>
  <c r="K1098" i="3" s="1"/>
  <c r="J1099" i="3"/>
  <c r="K1099" i="3" s="1"/>
  <c r="J1100" i="3"/>
  <c r="K1100" i="3" s="1"/>
  <c r="J1101" i="3"/>
  <c r="K1101" i="3" s="1"/>
  <c r="J1102" i="3"/>
  <c r="K1102" i="3" s="1"/>
  <c r="J1103" i="3"/>
  <c r="K1103" i="3" s="1"/>
  <c r="J1104" i="3"/>
  <c r="K1104" i="3" s="1"/>
  <c r="J1105" i="3"/>
  <c r="K1105" i="3" s="1"/>
  <c r="J1106" i="3"/>
  <c r="K1106" i="3" s="1"/>
  <c r="J1107" i="3"/>
  <c r="K1107" i="3" s="1"/>
  <c r="J1108" i="3"/>
  <c r="K1108" i="3" s="1"/>
  <c r="J1109" i="3"/>
  <c r="K1109" i="3"/>
  <c r="J1110" i="3"/>
  <c r="K1110" i="3"/>
  <c r="J1111" i="3"/>
  <c r="K1111" i="3" s="1"/>
  <c r="J1112" i="3"/>
  <c r="K1112" i="3" s="1"/>
  <c r="J1113" i="3"/>
  <c r="K1113" i="3" s="1"/>
  <c r="J1114" i="3"/>
  <c r="K1114" i="3"/>
  <c r="J1115" i="3"/>
  <c r="K1115" i="3" s="1"/>
  <c r="J1116" i="3"/>
  <c r="K1116" i="3" s="1"/>
  <c r="J1117" i="3"/>
  <c r="K1117" i="3"/>
  <c r="J1118" i="3"/>
  <c r="K1118" i="3" s="1"/>
  <c r="J1119" i="3"/>
  <c r="K1119" i="3" s="1"/>
  <c r="J1120" i="3"/>
  <c r="K1120" i="3" s="1"/>
  <c r="J1121" i="3"/>
  <c r="K1121" i="3"/>
  <c r="J1122" i="3"/>
  <c r="K1122" i="3"/>
  <c r="J1123" i="3"/>
  <c r="K1123" i="3" s="1"/>
  <c r="J1124" i="3"/>
  <c r="K1124" i="3" s="1"/>
  <c r="J1125" i="3"/>
  <c r="K1125" i="3" s="1"/>
  <c r="J1126" i="3"/>
  <c r="K1126" i="3" s="1"/>
  <c r="J1127" i="3"/>
  <c r="K1127" i="3"/>
  <c r="J1128" i="3"/>
  <c r="K1128" i="3" s="1"/>
  <c r="J1129" i="3"/>
  <c r="K1129" i="3" s="1"/>
  <c r="J1130" i="3"/>
  <c r="K1130" i="3" s="1"/>
  <c r="J1131" i="3"/>
  <c r="K1131" i="3" s="1"/>
  <c r="P464" i="3" s="1"/>
  <c r="J1132" i="3"/>
  <c r="K1132" i="3" s="1"/>
  <c r="J1133" i="3"/>
  <c r="K1133" i="3" s="1"/>
  <c r="J1134" i="3"/>
  <c r="K1134" i="3" s="1"/>
  <c r="J1135" i="3"/>
  <c r="K1135" i="3" s="1"/>
  <c r="J1136" i="3"/>
  <c r="K1136" i="3" s="1"/>
  <c r="J1137" i="3"/>
  <c r="K1137" i="3" s="1"/>
  <c r="J1138" i="3"/>
  <c r="K1138" i="3" s="1"/>
  <c r="J1139" i="3"/>
  <c r="K1139" i="3" s="1"/>
  <c r="J1140" i="3"/>
  <c r="K1140" i="3" s="1"/>
  <c r="J1141" i="3"/>
  <c r="K1141" i="3" s="1"/>
  <c r="J1142" i="3"/>
  <c r="K1142" i="3" s="1"/>
  <c r="J1143" i="3"/>
  <c r="K1143" i="3"/>
  <c r="J1144" i="3"/>
  <c r="K1144" i="3" s="1"/>
  <c r="J1145" i="3"/>
  <c r="K1145" i="3" s="1"/>
  <c r="J1146" i="3"/>
  <c r="K1146" i="3" s="1"/>
  <c r="J1147" i="3"/>
  <c r="K1147" i="3"/>
  <c r="J1148" i="3"/>
  <c r="K1148" i="3" s="1"/>
  <c r="J1149" i="3"/>
  <c r="K1149" i="3" s="1"/>
  <c r="J1150" i="3"/>
  <c r="K1150" i="3" s="1"/>
  <c r="J1151" i="3"/>
  <c r="K1151" i="3"/>
  <c r="J1152" i="3"/>
  <c r="K1152" i="3" s="1"/>
  <c r="J1153" i="3"/>
  <c r="K1153" i="3" s="1"/>
  <c r="J1154" i="3"/>
  <c r="K1154" i="3" s="1"/>
  <c r="J1155" i="3"/>
  <c r="K1155" i="3" s="1"/>
  <c r="P472" i="3" s="1"/>
  <c r="J1156" i="3"/>
  <c r="K1156" i="3" s="1"/>
  <c r="J1157" i="3"/>
  <c r="K1157" i="3" s="1"/>
  <c r="J1158" i="3"/>
  <c r="K1158" i="3" s="1"/>
  <c r="P473" i="3" s="1"/>
  <c r="J1159" i="3"/>
  <c r="K1159" i="3"/>
  <c r="J1160" i="3"/>
  <c r="K1160" i="3" s="1"/>
  <c r="J1161" i="3"/>
  <c r="K1161" i="3" s="1"/>
  <c r="J1162" i="3"/>
  <c r="K1162" i="3" s="1"/>
  <c r="J1163" i="3"/>
  <c r="K1163" i="3" s="1"/>
  <c r="J1164" i="3"/>
  <c r="K1164" i="3" s="1"/>
  <c r="J1165" i="3"/>
  <c r="K1165" i="3" s="1"/>
  <c r="J1166" i="3"/>
  <c r="K1166" i="3" s="1"/>
  <c r="J1167" i="3"/>
  <c r="K1167" i="3" s="1"/>
  <c r="P476" i="3" s="1"/>
  <c r="J1168" i="3"/>
  <c r="K1168" i="3" s="1"/>
  <c r="J1169" i="3"/>
  <c r="K1169" i="3" s="1"/>
  <c r="J1170" i="3"/>
  <c r="K1170" i="3" s="1"/>
  <c r="J1171" i="3"/>
  <c r="K1171" i="3" s="1"/>
  <c r="J1172" i="3"/>
  <c r="K1172" i="3" s="1"/>
  <c r="J1173" i="3"/>
  <c r="K1173" i="3" s="1"/>
  <c r="J1174" i="3"/>
  <c r="K1174" i="3" s="1"/>
  <c r="J1175" i="3"/>
  <c r="K1175" i="3"/>
  <c r="J1176" i="3"/>
  <c r="K1176" i="3" s="1"/>
  <c r="J1177" i="3"/>
  <c r="K1177" i="3" s="1"/>
  <c r="J1178" i="3"/>
  <c r="K1178" i="3" s="1"/>
  <c r="J1179" i="3"/>
  <c r="K1179" i="3"/>
  <c r="J1180" i="3"/>
  <c r="K1180" i="3" s="1"/>
  <c r="J1181" i="3"/>
  <c r="K1181" i="3" s="1"/>
  <c r="J1182" i="3"/>
  <c r="K1182" i="3" s="1"/>
  <c r="J1183" i="3"/>
  <c r="K1183" i="3"/>
  <c r="J1184" i="3"/>
  <c r="K1184" i="3" s="1"/>
  <c r="J1185" i="3"/>
  <c r="K1185" i="3" s="1"/>
  <c r="J1186" i="3"/>
  <c r="K1186" i="3" s="1"/>
  <c r="J1187" i="3"/>
  <c r="K1187" i="3" s="1"/>
  <c r="J1188" i="3"/>
  <c r="K1188" i="3" s="1"/>
  <c r="J1189" i="3"/>
  <c r="K1189" i="3" s="1"/>
  <c r="J1190" i="3"/>
  <c r="K1190" i="3" s="1"/>
  <c r="J1191" i="3"/>
  <c r="K1191" i="3"/>
  <c r="J1192" i="3"/>
  <c r="K1192" i="3" s="1"/>
  <c r="J1193" i="3"/>
  <c r="K1193" i="3" s="1"/>
  <c r="J1194" i="3"/>
  <c r="K1194" i="3" s="1"/>
  <c r="J1195" i="3"/>
  <c r="K1195" i="3" s="1"/>
  <c r="J1196" i="3"/>
  <c r="K1196" i="3" s="1"/>
  <c r="J1197" i="3"/>
  <c r="K1197" i="3" s="1"/>
  <c r="J1198" i="3"/>
  <c r="K1198" i="3" s="1"/>
  <c r="J1199" i="3"/>
  <c r="K1199" i="3" s="1"/>
  <c r="J1200" i="3"/>
  <c r="K1200" i="3" s="1"/>
  <c r="J1201" i="3"/>
  <c r="K1201" i="3" s="1"/>
  <c r="J1202" i="3"/>
  <c r="K1202" i="3" s="1"/>
  <c r="J1203" i="3"/>
  <c r="K1203" i="3" s="1"/>
  <c r="P488" i="3" s="1"/>
  <c r="J1204" i="3"/>
  <c r="K1204" i="3" s="1"/>
  <c r="J1205" i="3"/>
  <c r="K1205" i="3" s="1"/>
  <c r="J1206" i="3"/>
  <c r="K1206" i="3" s="1"/>
  <c r="J1207" i="3"/>
  <c r="K1207" i="3"/>
  <c r="J1208" i="3"/>
  <c r="K1208" i="3" s="1"/>
  <c r="J1209" i="3"/>
  <c r="K1209" i="3" s="1"/>
  <c r="P490" i="3" s="1"/>
  <c r="J1210" i="3"/>
  <c r="K1210" i="3" s="1"/>
  <c r="J1211" i="3"/>
  <c r="K1211" i="3"/>
  <c r="J1212" i="3"/>
  <c r="K1212" i="3" s="1"/>
  <c r="J1213" i="3"/>
  <c r="K1213" i="3" s="1"/>
  <c r="J1214" i="3"/>
  <c r="K1214" i="3" s="1"/>
  <c r="J1215" i="3"/>
  <c r="K1215" i="3" s="1"/>
  <c r="P492" i="3" s="1"/>
  <c r="J1216" i="3"/>
  <c r="K1216" i="3" s="1"/>
  <c r="J1217" i="3"/>
  <c r="K1217" i="3" s="1"/>
  <c r="J1218" i="3"/>
  <c r="K1218" i="3" s="1"/>
  <c r="P493" i="3" s="1"/>
  <c r="J1219" i="3"/>
  <c r="K1219" i="3" s="1"/>
  <c r="J1220" i="3"/>
  <c r="K1220" i="3" s="1"/>
  <c r="J1221" i="3"/>
  <c r="K1221" i="3" s="1"/>
  <c r="J1222" i="3"/>
  <c r="K1222" i="3"/>
  <c r="J1223" i="3"/>
  <c r="K1223" i="3" s="1"/>
  <c r="J1224" i="3"/>
  <c r="K1224" i="3" s="1"/>
  <c r="J1225" i="3"/>
  <c r="K1225" i="3" s="1"/>
  <c r="J1226" i="3"/>
  <c r="K1226" i="3" s="1"/>
  <c r="J1227" i="3"/>
  <c r="K1227" i="3"/>
  <c r="J1228" i="3"/>
  <c r="K1228" i="3" s="1"/>
  <c r="J1229" i="3"/>
  <c r="K1229" i="3" s="1"/>
  <c r="J1230" i="3"/>
  <c r="K1230" i="3" s="1"/>
  <c r="P497" i="3" s="1"/>
  <c r="J1231" i="3"/>
  <c r="K1231" i="3" s="1"/>
  <c r="J1232" i="3"/>
  <c r="K1232" i="3" s="1"/>
  <c r="J1233" i="3"/>
  <c r="K1233" i="3" s="1"/>
  <c r="J1234" i="3"/>
  <c r="K1234" i="3" s="1"/>
  <c r="J1235" i="3"/>
  <c r="K1235" i="3" s="1"/>
  <c r="J1236" i="3"/>
  <c r="K1236" i="3" s="1"/>
  <c r="J1237" i="3"/>
  <c r="K1237" i="3" s="1"/>
  <c r="J1238" i="3"/>
  <c r="K1238" i="3"/>
  <c r="J1239" i="3"/>
  <c r="K1239" i="3" s="1"/>
  <c r="P500" i="3" s="1"/>
  <c r="J1240" i="3"/>
  <c r="K1240" i="3" s="1"/>
  <c r="J1241" i="3"/>
  <c r="K1241" i="3" s="1"/>
  <c r="J1242" i="3"/>
  <c r="K1242" i="3" s="1"/>
  <c r="P501" i="3" s="1"/>
  <c r="J1243" i="3"/>
  <c r="K1243" i="3"/>
  <c r="J1244" i="3"/>
  <c r="K1244" i="3" s="1"/>
  <c r="J1245" i="3"/>
  <c r="K1245" i="3" s="1"/>
  <c r="J1246" i="3"/>
  <c r="K1246" i="3" s="1"/>
  <c r="J1247" i="3"/>
  <c r="K1247" i="3" s="1"/>
  <c r="J1248" i="3"/>
  <c r="K1248" i="3" s="1"/>
  <c r="J1249" i="3"/>
  <c r="K1249" i="3" s="1"/>
  <c r="J1250" i="3"/>
  <c r="K1250" i="3" s="1"/>
  <c r="J1251" i="3"/>
  <c r="K1251" i="3" s="1"/>
  <c r="P504" i="3" s="1"/>
  <c r="J1252" i="3"/>
  <c r="K1252" i="3" s="1"/>
  <c r="J1253" i="3"/>
  <c r="K1253" i="3" s="1"/>
  <c r="J1254" i="3"/>
  <c r="K1254" i="3"/>
  <c r="J1255" i="3"/>
  <c r="K1255" i="3" s="1"/>
  <c r="J1256" i="3"/>
  <c r="K1256" i="3" s="1"/>
  <c r="J1257" i="3"/>
  <c r="K1257" i="3" s="1"/>
  <c r="J1258" i="3"/>
  <c r="K1258" i="3" s="1"/>
  <c r="J1259" i="3"/>
  <c r="K1259" i="3"/>
  <c r="J1260" i="3"/>
  <c r="K1260" i="3" s="1"/>
  <c r="J1261" i="3"/>
  <c r="K1261" i="3" s="1"/>
  <c r="J1262" i="3"/>
  <c r="K1262" i="3" s="1"/>
  <c r="J1263" i="3"/>
  <c r="K1263" i="3" s="1"/>
  <c r="P508" i="3" s="1"/>
  <c r="J1264" i="3"/>
  <c r="K1264" i="3" s="1"/>
  <c r="J1265" i="3"/>
  <c r="K1265" i="3" s="1"/>
  <c r="J1266" i="3"/>
  <c r="K1266" i="3" s="1"/>
  <c r="P509" i="3" s="1"/>
  <c r="J1267" i="3"/>
  <c r="K1267" i="3" s="1"/>
  <c r="J1268" i="3"/>
  <c r="K1268" i="3" s="1"/>
  <c r="J1269" i="3"/>
  <c r="K1269" i="3" s="1"/>
  <c r="J1270" i="3"/>
  <c r="K1270" i="3"/>
  <c r="J1271" i="3"/>
  <c r="K1271" i="3" s="1"/>
  <c r="J1272" i="3"/>
  <c r="K1272" i="3" s="1"/>
  <c r="J1273" i="3"/>
  <c r="K1273" i="3" s="1"/>
  <c r="J1274" i="3"/>
  <c r="K1274" i="3" s="1"/>
  <c r="J1275" i="3"/>
  <c r="K1275" i="3"/>
  <c r="J1276" i="3"/>
  <c r="K1276" i="3" s="1"/>
  <c r="J1277" i="3"/>
  <c r="K1277" i="3" s="1"/>
  <c r="J1278" i="3"/>
  <c r="K1278" i="3" s="1"/>
  <c r="P513" i="3" s="1"/>
  <c r="J1279" i="3"/>
  <c r="K1279" i="3" s="1"/>
  <c r="J1280" i="3"/>
  <c r="K1280" i="3" s="1"/>
  <c r="J1281" i="3"/>
  <c r="K1281" i="3" s="1"/>
  <c r="J1282" i="3"/>
  <c r="K1282" i="3" s="1"/>
  <c r="J1283" i="3"/>
  <c r="K1283" i="3" s="1"/>
  <c r="J1284" i="3"/>
  <c r="K1284" i="3" s="1"/>
  <c r="J1285" i="3"/>
  <c r="K1285" i="3" s="1"/>
  <c r="J1286" i="3"/>
  <c r="K1286" i="3"/>
  <c r="J1287" i="3"/>
  <c r="K1287" i="3" s="1"/>
  <c r="P516" i="3" s="1"/>
  <c r="J1288" i="3"/>
  <c r="K1288" i="3" s="1"/>
  <c r="J1289" i="3"/>
  <c r="K1289" i="3" s="1"/>
  <c r="J1290" i="3"/>
  <c r="K1290" i="3" s="1"/>
  <c r="P517" i="3" s="1"/>
  <c r="J1291" i="3"/>
  <c r="K1291" i="3"/>
  <c r="J1292" i="3"/>
  <c r="K1292" i="3" s="1"/>
  <c r="J1293" i="3"/>
  <c r="K1293" i="3" s="1"/>
  <c r="J1294" i="3"/>
  <c r="K1294" i="3" s="1"/>
  <c r="J1295" i="3"/>
  <c r="K1295" i="3" s="1"/>
  <c r="J1296" i="3"/>
  <c r="K1296" i="3" s="1"/>
  <c r="J1297" i="3"/>
  <c r="K1297" i="3" s="1"/>
  <c r="J1298" i="3"/>
  <c r="K1298" i="3" s="1"/>
  <c r="J1299" i="3"/>
  <c r="K1299" i="3" s="1"/>
  <c r="P520" i="3" s="1"/>
  <c r="J1300" i="3"/>
  <c r="K1300" i="3" s="1"/>
  <c r="J1301" i="3"/>
  <c r="K1301" i="3" s="1"/>
  <c r="J1302" i="3"/>
  <c r="K1302" i="3"/>
  <c r="J1303" i="3"/>
  <c r="K1303" i="3" s="1"/>
  <c r="J1304" i="3"/>
  <c r="K1304" i="3" s="1"/>
  <c r="J1305" i="3"/>
  <c r="K1305" i="3" s="1"/>
  <c r="J1306" i="3"/>
  <c r="K1306" i="3" s="1"/>
  <c r="J1307" i="3"/>
  <c r="K1307" i="3"/>
  <c r="J1308" i="3"/>
  <c r="K1308" i="3" s="1"/>
  <c r="J1309" i="3"/>
  <c r="K1309" i="3" s="1"/>
  <c r="J1310" i="3"/>
  <c r="K1310" i="3" s="1"/>
  <c r="J1311" i="3"/>
  <c r="K1311" i="3" s="1"/>
  <c r="P524" i="3" s="1"/>
  <c r="J1312" i="3"/>
  <c r="K1312" i="3" s="1"/>
  <c r="J1313" i="3"/>
  <c r="K1313" i="3" s="1"/>
  <c r="J1314" i="3"/>
  <c r="K1314" i="3" s="1"/>
  <c r="P525" i="3" s="1"/>
  <c r="J1315" i="3"/>
  <c r="K1315" i="3" s="1"/>
  <c r="J1316" i="3"/>
  <c r="K1316" i="3" s="1"/>
  <c r="J1317" i="3"/>
  <c r="K1317" i="3" s="1"/>
  <c r="J1318" i="3"/>
  <c r="K1318" i="3"/>
  <c r="J1319" i="3"/>
  <c r="K1319" i="3" s="1"/>
  <c r="J1320" i="3"/>
  <c r="K1320" i="3" s="1"/>
  <c r="J1321" i="3"/>
  <c r="K1321" i="3" s="1"/>
  <c r="J1322" i="3"/>
  <c r="K1322" i="3" s="1"/>
  <c r="J1323" i="3"/>
  <c r="K1323" i="3"/>
  <c r="J1324" i="3"/>
  <c r="K1324" i="3" s="1"/>
  <c r="J1325" i="3"/>
  <c r="K1325" i="3" s="1"/>
  <c r="J1326" i="3"/>
  <c r="K1326" i="3" s="1"/>
  <c r="P529" i="3" s="1"/>
  <c r="J1327" i="3"/>
  <c r="K1327" i="3" s="1"/>
  <c r="J1328" i="3"/>
  <c r="K1328" i="3" s="1"/>
  <c r="J1329" i="3"/>
  <c r="K1329" i="3" s="1"/>
  <c r="J1330" i="3"/>
  <c r="K1330" i="3" s="1"/>
  <c r="J1331" i="3"/>
  <c r="K1331" i="3" s="1"/>
  <c r="J1332" i="3"/>
  <c r="K1332" i="3" s="1"/>
  <c r="J1333" i="3"/>
  <c r="K1333" i="3" s="1"/>
  <c r="J1334" i="3"/>
  <c r="K1334" i="3"/>
  <c r="J1335" i="3"/>
  <c r="K1335" i="3" s="1"/>
  <c r="P532" i="3" s="1"/>
  <c r="J1336" i="3"/>
  <c r="K1336" i="3" s="1"/>
  <c r="J1337" i="3"/>
  <c r="K1337" i="3" s="1"/>
  <c r="J1338" i="3"/>
  <c r="K1338" i="3" s="1"/>
  <c r="P533" i="3" s="1"/>
  <c r="J1339" i="3"/>
  <c r="K1339" i="3"/>
  <c r="J1340" i="3"/>
  <c r="K1340" i="3" s="1"/>
  <c r="J1341" i="3"/>
  <c r="K1341" i="3" s="1"/>
  <c r="J1342" i="3"/>
  <c r="K1342" i="3" s="1"/>
  <c r="J1343" i="3"/>
  <c r="K1343" i="3" s="1"/>
  <c r="J1344" i="3"/>
  <c r="K1344" i="3" s="1"/>
  <c r="J1345" i="3"/>
  <c r="K1345" i="3" s="1"/>
  <c r="J1346" i="3"/>
  <c r="K1346" i="3" s="1"/>
  <c r="J1347" i="3"/>
  <c r="K1347" i="3" s="1"/>
  <c r="P536" i="3" s="1"/>
  <c r="J1348" i="3"/>
  <c r="K1348" i="3" s="1"/>
  <c r="J1349" i="3"/>
  <c r="K1349" i="3" s="1"/>
  <c r="J1350" i="3"/>
  <c r="K1350" i="3"/>
  <c r="J1351" i="3"/>
  <c r="K1351" i="3" s="1"/>
  <c r="J1352" i="3"/>
  <c r="K1352" i="3" s="1"/>
  <c r="J1353" i="3"/>
  <c r="K1353" i="3" s="1"/>
  <c r="J1354" i="3"/>
  <c r="K1354" i="3" s="1"/>
  <c r="J1355" i="3"/>
  <c r="K1355" i="3"/>
  <c r="J1356" i="3"/>
  <c r="K1356" i="3" s="1"/>
  <c r="J1357" i="3"/>
  <c r="K1357" i="3" s="1"/>
  <c r="J1358" i="3"/>
  <c r="K1358" i="3" s="1"/>
  <c r="J1359" i="3"/>
  <c r="K1359" i="3" s="1"/>
  <c r="P540" i="3" s="1"/>
  <c r="J1360" i="3"/>
  <c r="K1360" i="3" s="1"/>
  <c r="J1361" i="3"/>
  <c r="K1361" i="3" s="1"/>
  <c r="J1362" i="3"/>
  <c r="K1362" i="3" s="1"/>
  <c r="P541" i="3" s="1"/>
  <c r="J1363" i="3"/>
  <c r="K1363" i="3" s="1"/>
  <c r="J1364" i="3"/>
  <c r="K1364" i="3" s="1"/>
  <c r="J1365" i="3"/>
  <c r="K1365" i="3" s="1"/>
  <c r="J1366" i="3"/>
  <c r="K1366" i="3"/>
  <c r="J1367" i="3"/>
  <c r="K1367" i="3" s="1"/>
  <c r="J1368" i="3"/>
  <c r="K1368" i="3" s="1"/>
  <c r="J1369" i="3"/>
  <c r="K1369" i="3" s="1"/>
  <c r="J1370" i="3"/>
  <c r="K1370" i="3" s="1"/>
  <c r="J1371" i="3"/>
  <c r="K1371" i="3"/>
  <c r="J1372" i="3"/>
  <c r="K1372" i="3" s="1"/>
  <c r="J1373" i="3"/>
  <c r="K1373" i="3" s="1"/>
  <c r="J1374" i="3"/>
  <c r="K1374" i="3" s="1"/>
  <c r="P545" i="3" s="1"/>
  <c r="J1375" i="3"/>
  <c r="K1375" i="3" s="1"/>
  <c r="J1376" i="3"/>
  <c r="K1376" i="3" s="1"/>
  <c r="J1377" i="3"/>
  <c r="K1377" i="3" s="1"/>
  <c r="J1378" i="3"/>
  <c r="K1378" i="3" s="1"/>
  <c r="J1379" i="3"/>
  <c r="K1379" i="3" s="1"/>
  <c r="J1380" i="3"/>
  <c r="K1380" i="3" s="1"/>
  <c r="J1381" i="3"/>
  <c r="K1381" i="3" s="1"/>
  <c r="J1382" i="3"/>
  <c r="K1382" i="3"/>
  <c r="J1383" i="3"/>
  <c r="K1383" i="3" s="1"/>
  <c r="P548" i="3" s="1"/>
  <c r="J1384" i="3"/>
  <c r="K1384" i="3" s="1"/>
  <c r="J1385" i="3"/>
  <c r="K1385" i="3" s="1"/>
  <c r="J1386" i="3"/>
  <c r="K1386" i="3" s="1"/>
  <c r="P549" i="3" s="1"/>
  <c r="J1387" i="3"/>
  <c r="K1387" i="3"/>
  <c r="J1388" i="3"/>
  <c r="K1388" i="3" s="1"/>
  <c r="J1389" i="3"/>
  <c r="K1389" i="3" s="1"/>
  <c r="J1390" i="3"/>
  <c r="K1390" i="3" s="1"/>
  <c r="J1391" i="3"/>
  <c r="K1391" i="3" s="1"/>
  <c r="J1392" i="3"/>
  <c r="K1392" i="3" s="1"/>
  <c r="J1393" i="3"/>
  <c r="K1393" i="3" s="1"/>
  <c r="J1394" i="3"/>
  <c r="K1394" i="3" s="1"/>
  <c r="J1395" i="3"/>
  <c r="K1395" i="3" s="1"/>
  <c r="P552" i="3" s="1"/>
  <c r="J1396" i="3"/>
  <c r="K1396" i="3" s="1"/>
  <c r="J1397" i="3"/>
  <c r="K1397" i="3"/>
  <c r="J1398" i="3"/>
  <c r="K1398" i="3" s="1"/>
  <c r="P553" i="3" s="1"/>
  <c r="J1399" i="3"/>
  <c r="K1399" i="3"/>
  <c r="J1400" i="3"/>
  <c r="K1400" i="3" s="1"/>
  <c r="J1401" i="3"/>
  <c r="K1401" i="3" s="1"/>
  <c r="P554" i="3" s="1"/>
  <c r="J1402" i="3"/>
  <c r="K1402" i="3"/>
  <c r="J1403" i="3"/>
  <c r="K1403" i="3" s="1"/>
  <c r="J1404" i="3"/>
  <c r="K1404" i="3" s="1"/>
  <c r="J1405" i="3"/>
  <c r="K1405" i="3"/>
  <c r="J1406" i="3"/>
  <c r="K1406" i="3"/>
  <c r="J1407" i="3"/>
  <c r="K1407" i="3" s="1"/>
  <c r="P556" i="3" s="1"/>
  <c r="J1408" i="3"/>
  <c r="K1408" i="3" s="1"/>
  <c r="J1409" i="3"/>
  <c r="K1409" i="3" s="1"/>
  <c r="J1410" i="3"/>
  <c r="K1410" i="3" s="1"/>
  <c r="P557" i="3" s="1"/>
  <c r="J1411" i="3"/>
  <c r="K1411" i="3"/>
  <c r="J1412" i="3"/>
  <c r="K1412" i="3" s="1"/>
  <c r="J1413" i="3"/>
  <c r="K1413" i="3"/>
  <c r="J1414" i="3"/>
  <c r="K1414" i="3"/>
  <c r="J1415" i="3"/>
  <c r="K1415" i="3"/>
  <c r="J1416" i="3"/>
  <c r="K1416" i="3" s="1"/>
  <c r="J1417" i="3"/>
  <c r="K1417" i="3" s="1"/>
  <c r="J1418" i="3"/>
  <c r="K1418" i="3" s="1"/>
  <c r="J1419" i="3"/>
  <c r="K1419" i="3" s="1"/>
  <c r="P560" i="3" s="1"/>
  <c r="J1420" i="3"/>
  <c r="K1420" i="3" s="1"/>
  <c r="J1421" i="3"/>
  <c r="K1421" i="3" s="1"/>
  <c r="J1422" i="3"/>
  <c r="K1422" i="3"/>
  <c r="J1423" i="3"/>
  <c r="K1423" i="3"/>
  <c r="J1424" i="3"/>
  <c r="K1424" i="3" s="1"/>
  <c r="J1425" i="3"/>
  <c r="K1425" i="3"/>
  <c r="J1426" i="3"/>
  <c r="K1426" i="3" s="1"/>
  <c r="J1427" i="3"/>
  <c r="K1427" i="3" s="1"/>
  <c r="J1428" i="3"/>
  <c r="K1428" i="3" s="1"/>
  <c r="J1429" i="3"/>
  <c r="K1429" i="3"/>
  <c r="J1430" i="3"/>
  <c r="K1430" i="3" s="1"/>
  <c r="J1431" i="3"/>
  <c r="K1431" i="3"/>
  <c r="J1432" i="3"/>
  <c r="K1432" i="3" s="1"/>
  <c r="J1433" i="3"/>
  <c r="K1433" i="3" s="1"/>
  <c r="J1434" i="3"/>
  <c r="K1434" i="3"/>
  <c r="J1435" i="3"/>
  <c r="K1435" i="3" s="1"/>
  <c r="J1436" i="3"/>
  <c r="K1436" i="3" s="1"/>
  <c r="J1437" i="3"/>
  <c r="K1437" i="3"/>
  <c r="P566" i="3" s="1"/>
  <c r="J1438" i="3"/>
  <c r="K1438" i="3"/>
  <c r="J1439" i="3"/>
  <c r="K1439" i="3" s="1"/>
  <c r="J1440" i="3"/>
  <c r="K1440" i="3" s="1"/>
  <c r="J1441" i="3"/>
  <c r="K1441" i="3" s="1"/>
  <c r="J1442" i="3"/>
  <c r="K1442" i="3" s="1"/>
  <c r="J1443" i="3"/>
  <c r="K1443" i="3"/>
  <c r="J1444" i="3"/>
  <c r="K1444" i="3" s="1"/>
  <c r="J1445" i="3"/>
  <c r="K1445" i="3"/>
  <c r="J1446" i="3"/>
  <c r="K1446" i="3"/>
  <c r="P569" i="3" s="1"/>
  <c r="J1447" i="3"/>
  <c r="K1447" i="3"/>
  <c r="J1448" i="3"/>
  <c r="K1448" i="3" s="1"/>
  <c r="J1449" i="3"/>
  <c r="K1449" i="3" s="1"/>
  <c r="P570" i="3" s="1"/>
  <c r="J1450" i="3"/>
  <c r="K1450" i="3" s="1"/>
  <c r="J1451" i="3"/>
  <c r="K1451" i="3" s="1"/>
  <c r="J1452" i="3"/>
  <c r="K1452" i="3" s="1"/>
  <c r="J1453" i="3"/>
  <c r="K1453" i="3" s="1"/>
  <c r="J1454" i="3"/>
  <c r="K1454" i="3"/>
  <c r="J1455" i="3"/>
  <c r="K1455" i="3"/>
  <c r="P572" i="3" s="1"/>
  <c r="J1456" i="3"/>
  <c r="K1456" i="3" s="1"/>
  <c r="J1457" i="3"/>
  <c r="K1457" i="3"/>
  <c r="J1458" i="3"/>
  <c r="K1458" i="3" s="1"/>
  <c r="P573" i="3" s="1"/>
  <c r="J1459" i="3"/>
  <c r="K1459" i="3" s="1"/>
  <c r="J1460" i="3"/>
  <c r="K1460" i="3" s="1"/>
  <c r="J1461" i="3"/>
  <c r="K1461" i="3"/>
  <c r="J1462" i="3"/>
  <c r="K1462" i="3" s="1"/>
  <c r="J1463" i="3"/>
  <c r="K1463" i="3"/>
  <c r="J1464" i="3"/>
  <c r="K1464" i="3"/>
  <c r="J1465" i="3"/>
  <c r="K1465" i="3"/>
  <c r="J1466" i="3"/>
  <c r="K1466" i="3" s="1"/>
  <c r="J1467" i="3"/>
  <c r="K1467" i="3"/>
  <c r="J1468" i="3"/>
  <c r="K1468" i="3"/>
  <c r="J1469" i="3"/>
  <c r="K1469" i="3"/>
  <c r="J1470" i="3"/>
  <c r="K1470" i="3" s="1"/>
  <c r="P577" i="3" s="1"/>
  <c r="J1471" i="3"/>
  <c r="K1471" i="3"/>
  <c r="J1472" i="3"/>
  <c r="K1472" i="3"/>
  <c r="J1473" i="3"/>
  <c r="K1473" i="3"/>
  <c r="J1474" i="3"/>
  <c r="K1474" i="3" s="1"/>
  <c r="J1475" i="3"/>
  <c r="K1475" i="3"/>
  <c r="J1476" i="3"/>
  <c r="K1476" i="3"/>
  <c r="J1477" i="3"/>
  <c r="K1477" i="3"/>
  <c r="J1478" i="3"/>
  <c r="K1478" i="3" s="1"/>
  <c r="J1479" i="3"/>
  <c r="K1479" i="3"/>
  <c r="J1480" i="3"/>
  <c r="K1480" i="3"/>
  <c r="J1481" i="3"/>
  <c r="K1481" i="3"/>
  <c r="J1482" i="3"/>
  <c r="K1482" i="3" s="1"/>
  <c r="P581" i="3" s="1"/>
  <c r="J1483" i="3"/>
  <c r="K1483" i="3"/>
  <c r="J1484" i="3"/>
  <c r="K1484" i="3"/>
  <c r="J1485" i="3"/>
  <c r="K1485" i="3"/>
  <c r="J1486" i="3"/>
  <c r="K1486" i="3" s="1"/>
  <c r="J1487" i="3"/>
  <c r="K1487" i="3"/>
  <c r="J1488" i="3"/>
  <c r="K1488" i="3"/>
  <c r="J1489" i="3"/>
  <c r="K1489" i="3"/>
  <c r="J1490" i="3"/>
  <c r="K1490" i="3" s="1"/>
  <c r="J1491" i="3"/>
  <c r="K1491" i="3"/>
  <c r="J1492" i="3"/>
  <c r="K1492" i="3"/>
  <c r="J1493" i="3"/>
  <c r="K1493" i="3"/>
  <c r="J1494" i="3"/>
  <c r="K1494" i="3" s="1"/>
  <c r="P585" i="3" s="1"/>
  <c r="J1495" i="3"/>
  <c r="K1495" i="3"/>
  <c r="J1496" i="3"/>
  <c r="K1496" i="3"/>
  <c r="J1497" i="3"/>
  <c r="K1497" i="3"/>
  <c r="J1498" i="3"/>
  <c r="K1498" i="3" s="1"/>
  <c r="J1499" i="3"/>
  <c r="K1499" i="3"/>
  <c r="J1500" i="3"/>
  <c r="K1500" i="3"/>
  <c r="J1501" i="3"/>
  <c r="K1501" i="3"/>
  <c r="J1502" i="3"/>
  <c r="K1502" i="3" s="1"/>
  <c r="J1503" i="3"/>
  <c r="K1503" i="3"/>
  <c r="J1504" i="3"/>
  <c r="K1504" i="3"/>
  <c r="J1505" i="3"/>
  <c r="K1505" i="3"/>
  <c r="J1506" i="3"/>
  <c r="K1506" i="3" s="1"/>
  <c r="P589" i="3" s="1"/>
  <c r="J1507" i="3"/>
  <c r="K1507" i="3"/>
  <c r="J1508" i="3"/>
  <c r="K1508" i="3"/>
  <c r="J1509" i="3"/>
  <c r="K1509" i="3"/>
  <c r="J1510" i="3"/>
  <c r="K1510" i="3" s="1"/>
  <c r="J1511" i="3"/>
  <c r="K1511" i="3"/>
  <c r="J1512" i="3"/>
  <c r="K1512" i="3"/>
  <c r="J1513" i="3"/>
  <c r="K1513" i="3"/>
  <c r="J1514" i="3"/>
  <c r="K1514" i="3" s="1"/>
  <c r="J1515" i="3"/>
  <c r="K1515" i="3"/>
  <c r="J1516" i="3"/>
  <c r="K1516" i="3"/>
  <c r="J1517" i="3"/>
  <c r="K1517" i="3"/>
  <c r="J1518" i="3"/>
  <c r="K1518" i="3" s="1"/>
  <c r="P593" i="3" s="1"/>
  <c r="J1519" i="3"/>
  <c r="K1519" i="3"/>
  <c r="J1520" i="3"/>
  <c r="K1520" i="3"/>
  <c r="J1521" i="3"/>
  <c r="K1521" i="3"/>
  <c r="J1522" i="3"/>
  <c r="K1522" i="3" s="1"/>
  <c r="J1523" i="3"/>
  <c r="K1523" i="3"/>
  <c r="J1524" i="3"/>
  <c r="K1524" i="3"/>
  <c r="J1525" i="3"/>
  <c r="K1525" i="3"/>
  <c r="J1526" i="3"/>
  <c r="K1526" i="3" s="1"/>
  <c r="J1527" i="3"/>
  <c r="K1527" i="3"/>
  <c r="J1528" i="3"/>
  <c r="K1528" i="3"/>
  <c r="J1529" i="3"/>
  <c r="K1529" i="3"/>
  <c r="J1530" i="3"/>
  <c r="K1530" i="3" s="1"/>
  <c r="P597" i="3" s="1"/>
  <c r="J1531" i="3"/>
  <c r="K1531" i="3"/>
  <c r="J1532" i="3"/>
  <c r="K1532" i="3"/>
  <c r="J1533" i="3"/>
  <c r="K1533" i="3"/>
  <c r="J1534" i="3"/>
  <c r="K1534" i="3" s="1"/>
  <c r="J1535" i="3"/>
  <c r="K1535" i="3"/>
  <c r="J1536" i="3"/>
  <c r="K1536" i="3"/>
  <c r="J1537" i="3"/>
  <c r="K1537" i="3"/>
  <c r="J1538" i="3"/>
  <c r="K1538" i="3" s="1"/>
  <c r="J1539" i="3"/>
  <c r="K1539" i="3"/>
  <c r="J1540" i="3"/>
  <c r="K1540" i="3"/>
  <c r="J1541" i="3"/>
  <c r="K1541" i="3"/>
  <c r="J1542" i="3"/>
  <c r="K1542" i="3" s="1"/>
  <c r="P601" i="3" s="1"/>
  <c r="J1543" i="3"/>
  <c r="K1543" i="3"/>
  <c r="J1544" i="3"/>
  <c r="K1544" i="3"/>
  <c r="J1545" i="3"/>
  <c r="K1545" i="3"/>
  <c r="J1546" i="3"/>
  <c r="K1546" i="3" s="1"/>
  <c r="J1547" i="3"/>
  <c r="K1547" i="3"/>
  <c r="J1548" i="3"/>
  <c r="K1548" i="3"/>
  <c r="J1549" i="3"/>
  <c r="K1549" i="3"/>
  <c r="J1550" i="3"/>
  <c r="K1550" i="3" s="1"/>
  <c r="J1551" i="3"/>
  <c r="K1551" i="3"/>
  <c r="J1552" i="3"/>
  <c r="K1552" i="3"/>
  <c r="J1553" i="3"/>
  <c r="K1553" i="3"/>
  <c r="J1554" i="3"/>
  <c r="K1554" i="3" s="1"/>
  <c r="P605" i="3" s="1"/>
  <c r="J1555" i="3"/>
  <c r="K1555" i="3"/>
  <c r="J1556" i="3"/>
  <c r="K1556" i="3"/>
  <c r="J1557" i="3"/>
  <c r="K1557" i="3"/>
  <c r="J1558" i="3"/>
  <c r="K1558" i="3" s="1"/>
  <c r="J1559" i="3"/>
  <c r="K1559" i="3"/>
  <c r="J1560" i="3"/>
  <c r="K1560" i="3"/>
  <c r="J1561" i="3"/>
  <c r="K1561" i="3"/>
  <c r="J1562" i="3"/>
  <c r="K1562" i="3" s="1"/>
  <c r="J1563" i="3"/>
  <c r="K1563" i="3"/>
  <c r="J1564" i="3"/>
  <c r="K1564" i="3"/>
  <c r="J1565" i="3"/>
  <c r="K1565" i="3"/>
  <c r="J1566" i="3"/>
  <c r="K1566" i="3" s="1"/>
  <c r="P609" i="3" s="1"/>
  <c r="J1567" i="3"/>
  <c r="K1567" i="3"/>
  <c r="J1568" i="3"/>
  <c r="K1568" i="3"/>
  <c r="J1569" i="3"/>
  <c r="K1569" i="3"/>
  <c r="J1570" i="3"/>
  <c r="K1570" i="3" s="1"/>
  <c r="J1571" i="3"/>
  <c r="K1571" i="3"/>
  <c r="J1572" i="3"/>
  <c r="K1572" i="3"/>
  <c r="J1573" i="3"/>
  <c r="K1573" i="3"/>
  <c r="J1574" i="3"/>
  <c r="K1574" i="3" s="1"/>
  <c r="J1575" i="3"/>
  <c r="K1575" i="3"/>
  <c r="J1576" i="3"/>
  <c r="K1576" i="3"/>
  <c r="J1577" i="3"/>
  <c r="K1577" i="3"/>
  <c r="J1578" i="3"/>
  <c r="K1578" i="3" s="1"/>
  <c r="P613" i="3" s="1"/>
  <c r="J1579" i="3"/>
  <c r="K1579" i="3"/>
  <c r="J1580" i="3"/>
  <c r="K1580" i="3"/>
  <c r="J1581" i="3"/>
  <c r="K1581" i="3"/>
  <c r="J1582" i="3"/>
  <c r="K1582" i="3" s="1"/>
  <c r="J1583" i="3"/>
  <c r="K1583" i="3"/>
  <c r="J1584" i="3"/>
  <c r="K1584" i="3"/>
  <c r="J1585" i="3"/>
  <c r="K1585" i="3"/>
  <c r="J1586" i="3"/>
  <c r="K1586" i="3" s="1"/>
  <c r="J1587" i="3"/>
  <c r="K1587" i="3"/>
  <c r="J1588" i="3"/>
  <c r="K1588" i="3"/>
  <c r="J1589" i="3"/>
  <c r="K1589" i="3"/>
  <c r="J1590" i="3"/>
  <c r="K1590" i="3" s="1"/>
  <c r="P617" i="3" s="1"/>
  <c r="J1591" i="3"/>
  <c r="K1591" i="3"/>
  <c r="J1592" i="3"/>
  <c r="K1592" i="3"/>
  <c r="J1593" i="3"/>
  <c r="K1593" i="3"/>
  <c r="J1594" i="3"/>
  <c r="K1594" i="3" s="1"/>
  <c r="J1595" i="3"/>
  <c r="K1595" i="3"/>
  <c r="J1596" i="3"/>
  <c r="K1596" i="3"/>
  <c r="J1597" i="3"/>
  <c r="K1597" i="3"/>
  <c r="J1598" i="3"/>
  <c r="K1598" i="3" s="1"/>
  <c r="J1599" i="3"/>
  <c r="K1599" i="3" s="1"/>
  <c r="P620" i="3" s="1"/>
  <c r="J1600" i="3"/>
  <c r="K1600" i="3"/>
  <c r="J1601" i="3"/>
  <c r="K1601" i="3"/>
  <c r="J1602" i="3"/>
  <c r="K1602" i="3" s="1"/>
  <c r="P621" i="3" s="1"/>
  <c r="J1603" i="3"/>
  <c r="K1603" i="3"/>
  <c r="J1604" i="3"/>
  <c r="K1604" i="3"/>
  <c r="J1605" i="3"/>
  <c r="K1605" i="3"/>
  <c r="J1606" i="3"/>
  <c r="K1606" i="3" s="1"/>
  <c r="J1607" i="3"/>
  <c r="K1607" i="3"/>
  <c r="J1608" i="3"/>
  <c r="K1608" i="3"/>
  <c r="J1609" i="3"/>
  <c r="K1609" i="3"/>
  <c r="J1610" i="3"/>
  <c r="K1610" i="3" s="1"/>
  <c r="J1611" i="3"/>
  <c r="K1611" i="3"/>
  <c r="J1612" i="3"/>
  <c r="K1612" i="3"/>
  <c r="J1613" i="3"/>
  <c r="K1613" i="3"/>
  <c r="J1614" i="3"/>
  <c r="K1614" i="3" s="1"/>
  <c r="P625" i="3" s="1"/>
  <c r="J1615" i="3"/>
  <c r="K1615" i="3"/>
  <c r="J1616" i="3"/>
  <c r="K1616" i="3"/>
  <c r="J1617" i="3"/>
  <c r="K1617" i="3"/>
  <c r="J1618" i="3"/>
  <c r="K1618" i="3" s="1"/>
  <c r="J1619" i="3"/>
  <c r="K1619" i="3"/>
  <c r="J1620" i="3"/>
  <c r="K1620" i="3"/>
  <c r="J1621" i="3"/>
  <c r="K1621" i="3"/>
  <c r="J1622" i="3"/>
  <c r="K1622" i="3" s="1"/>
  <c r="J1623" i="3"/>
  <c r="K1623" i="3"/>
  <c r="J1624" i="3"/>
  <c r="K1624" i="3"/>
  <c r="J1625" i="3"/>
  <c r="K1625" i="3"/>
  <c r="J1626" i="3"/>
  <c r="K1626" i="3" s="1"/>
  <c r="P629" i="3" s="1"/>
  <c r="J1627" i="3"/>
  <c r="K1627" i="3"/>
  <c r="J1628" i="3"/>
  <c r="K1628" i="3"/>
  <c r="J1629" i="3"/>
  <c r="K1629" i="3"/>
  <c r="J1630" i="3"/>
  <c r="K1630" i="3" s="1"/>
  <c r="J1631" i="3"/>
  <c r="K1631" i="3"/>
  <c r="J1632" i="3"/>
  <c r="K1632" i="3"/>
  <c r="J1633" i="3"/>
  <c r="K1633" i="3"/>
  <c r="J1634" i="3"/>
  <c r="K1634" i="3" s="1"/>
  <c r="J1635" i="3"/>
  <c r="K1635" i="3"/>
  <c r="J1636" i="3"/>
  <c r="K1636" i="3"/>
  <c r="J1637" i="3"/>
  <c r="K1637" i="3"/>
  <c r="J1638" i="3"/>
  <c r="K1638" i="3" s="1"/>
  <c r="P633" i="3" s="1"/>
  <c r="J1639" i="3"/>
  <c r="K1639" i="3"/>
  <c r="J1640" i="3"/>
  <c r="K1640" i="3"/>
  <c r="J1641" i="3"/>
  <c r="K1641" i="3"/>
  <c r="J1642" i="3"/>
  <c r="K1642" i="3" s="1"/>
  <c r="J1643" i="3"/>
  <c r="K1643" i="3" s="1"/>
  <c r="J1644" i="3"/>
  <c r="K1644" i="3"/>
  <c r="J1645" i="3"/>
  <c r="K1645" i="3"/>
  <c r="J1646" i="3"/>
  <c r="K1646" i="3" s="1"/>
  <c r="J1647" i="3"/>
  <c r="K1647" i="3" s="1"/>
  <c r="P636" i="3" s="1"/>
  <c r="J1648" i="3"/>
  <c r="K1648" i="3"/>
  <c r="J1649" i="3"/>
  <c r="K1649" i="3"/>
  <c r="J1650" i="3"/>
  <c r="K1650" i="3" s="1"/>
  <c r="P637" i="3" s="1"/>
  <c r="J1651" i="3"/>
  <c r="K1651" i="3" s="1"/>
  <c r="J1652" i="3"/>
  <c r="K1652" i="3"/>
  <c r="J1653" i="3"/>
  <c r="K1653" i="3"/>
  <c r="J1654" i="3"/>
  <c r="K1654" i="3" s="1"/>
  <c r="J1655" i="3"/>
  <c r="K1655" i="3" s="1"/>
  <c r="J1656" i="3"/>
  <c r="K1656" i="3"/>
  <c r="J1657" i="3"/>
  <c r="K1657" i="3"/>
  <c r="J1658" i="3"/>
  <c r="K1658" i="3" s="1"/>
  <c r="J1659" i="3"/>
  <c r="K1659" i="3" s="1"/>
  <c r="P640" i="3" s="1"/>
  <c r="J1660" i="3"/>
  <c r="K1660" i="3"/>
  <c r="J1661" i="3"/>
  <c r="K1661" i="3"/>
  <c r="J1662" i="3"/>
  <c r="K1662" i="3" s="1"/>
  <c r="P641" i="3" s="1"/>
  <c r="J1663" i="3"/>
  <c r="K1663" i="3" s="1"/>
  <c r="J1664" i="3"/>
  <c r="K1664" i="3"/>
  <c r="J1665" i="3"/>
  <c r="K1665" i="3"/>
  <c r="J1666" i="3"/>
  <c r="K1666" i="3" s="1"/>
  <c r="J1667" i="3"/>
  <c r="K1667" i="3" s="1"/>
  <c r="J1668" i="3"/>
  <c r="K1668" i="3"/>
  <c r="J1669" i="3"/>
  <c r="K1669" i="3"/>
  <c r="J1670" i="3"/>
  <c r="K1670" i="3" s="1"/>
  <c r="J1671" i="3"/>
  <c r="K1671" i="3" s="1"/>
  <c r="P644" i="3" s="1"/>
  <c r="J1672" i="3"/>
  <c r="K1672" i="3"/>
  <c r="J1673" i="3"/>
  <c r="K1673" i="3"/>
  <c r="J1674" i="3"/>
  <c r="K1674" i="3" s="1"/>
  <c r="P645" i="3" s="1"/>
  <c r="J1675" i="3"/>
  <c r="K1675" i="3" s="1"/>
  <c r="J1676" i="3"/>
  <c r="K1676" i="3"/>
  <c r="J1677" i="3"/>
  <c r="K1677" i="3"/>
  <c r="J1678" i="3"/>
  <c r="K1678" i="3" s="1"/>
  <c r="J1679" i="3"/>
  <c r="K1679" i="3" s="1"/>
  <c r="J1680" i="3"/>
  <c r="K1680" i="3"/>
  <c r="J1681" i="3"/>
  <c r="K1681" i="3"/>
  <c r="J1682" i="3"/>
  <c r="K1682" i="3" s="1"/>
  <c r="J1683" i="3"/>
  <c r="K1683" i="3" s="1"/>
  <c r="P648" i="3" s="1"/>
  <c r="J1684" i="3"/>
  <c r="K1684" i="3"/>
  <c r="J1685" i="3"/>
  <c r="K1685" i="3"/>
  <c r="J1686" i="3"/>
  <c r="K1686" i="3" s="1"/>
  <c r="P649" i="3" s="1"/>
  <c r="J1687" i="3"/>
  <c r="K1687" i="3" s="1"/>
  <c r="J1688" i="3"/>
  <c r="K1688" i="3"/>
  <c r="J1689" i="3"/>
  <c r="K1689" i="3"/>
  <c r="J1690" i="3"/>
  <c r="K1690" i="3" s="1"/>
  <c r="J1691" i="3"/>
  <c r="K1691" i="3" s="1"/>
  <c r="J1692" i="3"/>
  <c r="K1692" i="3"/>
  <c r="J1693" i="3"/>
  <c r="K1693" i="3"/>
  <c r="J1694" i="3"/>
  <c r="K1694" i="3" s="1"/>
  <c r="J1695" i="3"/>
  <c r="K1695" i="3" s="1"/>
  <c r="P652" i="3" s="1"/>
  <c r="J1696" i="3"/>
  <c r="K1696" i="3"/>
  <c r="J1697" i="3"/>
  <c r="K1697" i="3"/>
  <c r="J1698" i="3"/>
  <c r="K1698" i="3" s="1"/>
  <c r="P653" i="3" s="1"/>
  <c r="J1699" i="3"/>
  <c r="K1699" i="3" s="1"/>
  <c r="J1700" i="3"/>
  <c r="K1700" i="3"/>
  <c r="J1701" i="3"/>
  <c r="K1701" i="3"/>
  <c r="J1702" i="3"/>
  <c r="K1702" i="3" s="1"/>
  <c r="J1703" i="3"/>
  <c r="K1703" i="3" s="1"/>
  <c r="J1704" i="3"/>
  <c r="K1704" i="3"/>
  <c r="J1705" i="3"/>
  <c r="K1705" i="3"/>
  <c r="J1706" i="3"/>
  <c r="K1706" i="3" s="1"/>
  <c r="J1707" i="3"/>
  <c r="K1707" i="3" s="1"/>
  <c r="P656" i="3" s="1"/>
  <c r="J1708" i="3"/>
  <c r="K1708" i="3"/>
  <c r="J1709" i="3"/>
  <c r="K1709" i="3"/>
  <c r="J1710" i="3"/>
  <c r="K1710" i="3" s="1"/>
  <c r="P657" i="3" s="1"/>
  <c r="J1711" i="3"/>
  <c r="K1711" i="3" s="1"/>
  <c r="J1712" i="3"/>
  <c r="K1712" i="3"/>
  <c r="J1713" i="3"/>
  <c r="K1713" i="3"/>
  <c r="J1714" i="3"/>
  <c r="K1714" i="3" s="1"/>
  <c r="J1715" i="3"/>
  <c r="K1715" i="3" s="1"/>
  <c r="J1716" i="3"/>
  <c r="K1716" i="3"/>
  <c r="J1717" i="3"/>
  <c r="K1717" i="3"/>
  <c r="J1718" i="3"/>
  <c r="K1718" i="3" s="1"/>
  <c r="J1719" i="3"/>
  <c r="K1719" i="3" s="1"/>
  <c r="P660" i="3" s="1"/>
  <c r="J1720" i="3"/>
  <c r="K1720" i="3"/>
  <c r="J1721" i="3"/>
  <c r="K1721" i="3"/>
  <c r="J1722" i="3"/>
  <c r="K1722" i="3" s="1"/>
  <c r="P661" i="3" s="1"/>
  <c r="J1723" i="3"/>
  <c r="K1723" i="3" s="1"/>
  <c r="J1724" i="3"/>
  <c r="K1724" i="3"/>
  <c r="J1725" i="3"/>
  <c r="K1725" i="3"/>
  <c r="J1726" i="3"/>
  <c r="K1726" i="3" s="1"/>
  <c r="J1727" i="3"/>
  <c r="K1727" i="3" s="1"/>
  <c r="J1728" i="3"/>
  <c r="K1728" i="3"/>
  <c r="J1729" i="3"/>
  <c r="K1729" i="3"/>
  <c r="J1730" i="3"/>
  <c r="K1730" i="3" s="1"/>
  <c r="J1731" i="3"/>
  <c r="K1731" i="3" s="1"/>
  <c r="P664" i="3" s="1"/>
  <c r="J1732" i="3"/>
  <c r="K1732" i="3"/>
  <c r="J1733" i="3"/>
  <c r="K1733" i="3"/>
  <c r="J1734" i="3"/>
  <c r="K1734" i="3" s="1"/>
  <c r="P665" i="3" s="1"/>
  <c r="J1735" i="3"/>
  <c r="K1735" i="3" s="1"/>
  <c r="J1736" i="3"/>
  <c r="K1736" i="3"/>
  <c r="J1737" i="3"/>
  <c r="K1737" i="3"/>
  <c r="J1738" i="3"/>
  <c r="K1738" i="3" s="1"/>
  <c r="J1739" i="3"/>
  <c r="K1739" i="3" s="1"/>
  <c r="J1740" i="3"/>
  <c r="K1740" i="3"/>
  <c r="J1741" i="3"/>
  <c r="K1741" i="3"/>
  <c r="J1742" i="3"/>
  <c r="K1742" i="3" s="1"/>
  <c r="J1743" i="3"/>
  <c r="K1743" i="3" s="1"/>
  <c r="P668" i="3" s="1"/>
  <c r="J1744" i="3"/>
  <c r="K1744" i="3"/>
  <c r="J1745" i="3"/>
  <c r="K1745" i="3"/>
  <c r="J1746" i="3"/>
  <c r="K1746" i="3" s="1"/>
  <c r="P669" i="3" s="1"/>
  <c r="J1747" i="3"/>
  <c r="K1747" i="3" s="1"/>
  <c r="J1748" i="3"/>
  <c r="K1748" i="3"/>
  <c r="J1749" i="3"/>
  <c r="K1749" i="3"/>
  <c r="J1750" i="3"/>
  <c r="K1750" i="3" s="1"/>
  <c r="J1751" i="3"/>
  <c r="K1751" i="3" s="1"/>
  <c r="J1752" i="3"/>
  <c r="K1752" i="3"/>
  <c r="J1753" i="3"/>
  <c r="K1753" i="3"/>
  <c r="J1754" i="3"/>
  <c r="K1754" i="3" s="1"/>
  <c r="J1755" i="3"/>
  <c r="K1755" i="3" s="1"/>
  <c r="P672" i="3" s="1"/>
  <c r="J1756" i="3"/>
  <c r="K1756" i="3"/>
  <c r="J1757" i="3"/>
  <c r="K1757" i="3"/>
  <c r="J1758" i="3"/>
  <c r="K1758" i="3" s="1"/>
  <c r="P673" i="3" s="1"/>
  <c r="J1759" i="3"/>
  <c r="K1759" i="3" s="1"/>
  <c r="J1760" i="3"/>
  <c r="K1760" i="3"/>
  <c r="J1761" i="3"/>
  <c r="K1761" i="3"/>
  <c r="J1762" i="3"/>
  <c r="K1762" i="3" s="1"/>
  <c r="J1763" i="3"/>
  <c r="K1763" i="3" s="1"/>
  <c r="J1764" i="3"/>
  <c r="K1764" i="3"/>
  <c r="J1765" i="3"/>
  <c r="K1765" i="3"/>
  <c r="J1766" i="3"/>
  <c r="K1766" i="3" s="1"/>
  <c r="J1767" i="3"/>
  <c r="K1767" i="3" s="1"/>
  <c r="P676" i="3" s="1"/>
  <c r="J1768" i="3"/>
  <c r="K1768" i="3"/>
  <c r="J1769" i="3"/>
  <c r="K1769" i="3"/>
  <c r="J1770" i="3"/>
  <c r="K1770" i="3" s="1"/>
  <c r="P677" i="3" s="1"/>
  <c r="J1771" i="3"/>
  <c r="K1771" i="3" s="1"/>
  <c r="J1772" i="3"/>
  <c r="K1772" i="3"/>
  <c r="J1773" i="3"/>
  <c r="K1773" i="3"/>
  <c r="J1774" i="3"/>
  <c r="K1774" i="3" s="1"/>
  <c r="J1775" i="3"/>
  <c r="K1775" i="3" s="1"/>
  <c r="J1776" i="3"/>
  <c r="K1776" i="3"/>
  <c r="J1777" i="3"/>
  <c r="K1777" i="3"/>
  <c r="J1778" i="3"/>
  <c r="K1778" i="3" s="1"/>
  <c r="J1779" i="3"/>
  <c r="K1779" i="3" s="1"/>
  <c r="P680" i="3" s="1"/>
  <c r="J1780" i="3"/>
  <c r="K1780" i="3"/>
  <c r="J1781" i="3"/>
  <c r="K1781" i="3"/>
  <c r="J1782" i="3"/>
  <c r="K1782" i="3" s="1"/>
  <c r="P681" i="3" s="1"/>
  <c r="J1783" i="3"/>
  <c r="K1783" i="3" s="1"/>
  <c r="J1784" i="3"/>
  <c r="K1784" i="3"/>
  <c r="J1785" i="3"/>
  <c r="K1785" i="3"/>
  <c r="J1786" i="3"/>
  <c r="K1786" i="3" s="1"/>
  <c r="J1787" i="3"/>
  <c r="K1787" i="3" s="1"/>
  <c r="J1788" i="3"/>
  <c r="K1788" i="3"/>
  <c r="J1789" i="3"/>
  <c r="K1789" i="3"/>
  <c r="J1790" i="3"/>
  <c r="K1790" i="3" s="1"/>
  <c r="J1791" i="3"/>
  <c r="K1791" i="3" s="1"/>
  <c r="P684" i="3" s="1"/>
  <c r="J1792" i="3"/>
  <c r="K1792" i="3"/>
  <c r="J1793" i="3"/>
  <c r="K1793" i="3"/>
  <c r="J1794" i="3"/>
  <c r="K1794" i="3" s="1"/>
  <c r="P685" i="3" s="1"/>
  <c r="J1795" i="3"/>
  <c r="K1795" i="3" s="1"/>
  <c r="J1796" i="3"/>
  <c r="K1796" i="3"/>
  <c r="J1797" i="3"/>
  <c r="K1797" i="3"/>
  <c r="J1798" i="3"/>
  <c r="K1798" i="3" s="1"/>
  <c r="J1799" i="3"/>
  <c r="K1799" i="3" s="1"/>
  <c r="J1800" i="3"/>
  <c r="K1800" i="3"/>
  <c r="J1801" i="3"/>
  <c r="K1801" i="3"/>
  <c r="J1802" i="3"/>
  <c r="K1802" i="3" s="1"/>
  <c r="J1803" i="3"/>
  <c r="K1803" i="3" s="1"/>
  <c r="P688" i="3" s="1"/>
  <c r="J1804" i="3"/>
  <c r="K1804" i="3"/>
  <c r="J1805" i="3"/>
  <c r="K1805" i="3"/>
  <c r="J1806" i="3"/>
  <c r="K1806" i="3" s="1"/>
  <c r="P689" i="3" s="1"/>
  <c r="J1807" i="3"/>
  <c r="K1807" i="3" s="1"/>
  <c r="J1808" i="3"/>
  <c r="K1808" i="3"/>
  <c r="J1809" i="3"/>
  <c r="K1809" i="3"/>
  <c r="J1810" i="3"/>
  <c r="K1810" i="3" s="1"/>
  <c r="J1811" i="3"/>
  <c r="K1811" i="3" s="1"/>
  <c r="J1812" i="3"/>
  <c r="K1812" i="3"/>
  <c r="J1813" i="3"/>
  <c r="K1813" i="3"/>
  <c r="J1814" i="3"/>
  <c r="K1814" i="3" s="1"/>
  <c r="J1815" i="3"/>
  <c r="K1815" i="3" s="1"/>
  <c r="P692" i="3" s="1"/>
  <c r="J1816" i="3"/>
  <c r="K1816" i="3"/>
  <c r="J1817" i="3"/>
  <c r="K1817" i="3"/>
  <c r="J1818" i="3"/>
  <c r="K1818" i="3" s="1"/>
  <c r="P693" i="3" s="1"/>
  <c r="J1819" i="3"/>
  <c r="K1819" i="3" s="1"/>
  <c r="J1820" i="3"/>
  <c r="K1820" i="3"/>
  <c r="J1821" i="3"/>
  <c r="K1821" i="3"/>
  <c r="J1822" i="3"/>
  <c r="K1822" i="3" s="1"/>
  <c r="J1823" i="3"/>
  <c r="K1823" i="3" s="1"/>
  <c r="J1824" i="3"/>
  <c r="K1824" i="3"/>
  <c r="J1825" i="3"/>
  <c r="K1825" i="3"/>
  <c r="J1826" i="3"/>
  <c r="K1826" i="3" s="1"/>
  <c r="J1827" i="3"/>
  <c r="K1827" i="3" s="1"/>
  <c r="P696" i="3" s="1"/>
  <c r="J1828" i="3"/>
  <c r="K1828" i="3"/>
  <c r="J1829" i="3"/>
  <c r="K1829" i="3"/>
  <c r="J1830" i="3"/>
  <c r="K1830" i="3" s="1"/>
  <c r="P697" i="3" s="1"/>
  <c r="J1831" i="3"/>
  <c r="K1831" i="3" s="1"/>
  <c r="J1832" i="3"/>
  <c r="K1832" i="3"/>
  <c r="J1833" i="3"/>
  <c r="K1833" i="3"/>
  <c r="J1834" i="3"/>
  <c r="K1834" i="3" s="1"/>
  <c r="J1835" i="3"/>
  <c r="K1835" i="3" s="1"/>
  <c r="J1836" i="3"/>
  <c r="K1836" i="3"/>
  <c r="J1837" i="3"/>
  <c r="K1837" i="3"/>
  <c r="J1838" i="3"/>
  <c r="K1838" i="3" s="1"/>
  <c r="J1839" i="3"/>
  <c r="K1839" i="3" s="1"/>
  <c r="P700" i="3" s="1"/>
  <c r="J129" i="3"/>
  <c r="H511" i="5"/>
  <c r="N701" i="3"/>
  <c r="N702" i="3"/>
  <c r="N703" i="3"/>
  <c r="N704" i="3"/>
  <c r="O131" i="3"/>
  <c r="P131" i="3"/>
  <c r="O132" i="3"/>
  <c r="P132" i="3"/>
  <c r="O133" i="3"/>
  <c r="P133" i="3"/>
  <c r="O134" i="3"/>
  <c r="P134" i="3"/>
  <c r="O135" i="3"/>
  <c r="P135" i="3"/>
  <c r="O136" i="3"/>
  <c r="P136" i="3"/>
  <c r="O137" i="3"/>
  <c r="P137" i="3"/>
  <c r="O138" i="3"/>
  <c r="P138" i="3"/>
  <c r="O139" i="3"/>
  <c r="P139" i="3"/>
  <c r="O140" i="3"/>
  <c r="P140" i="3"/>
  <c r="O141" i="3"/>
  <c r="P141" i="3"/>
  <c r="O142" i="3"/>
  <c r="P142" i="3"/>
  <c r="O143" i="3"/>
  <c r="P143" i="3"/>
  <c r="O144" i="3"/>
  <c r="P144" i="3"/>
  <c r="O145" i="3"/>
  <c r="P145" i="3"/>
  <c r="O146" i="3"/>
  <c r="P146" i="3"/>
  <c r="O147" i="3"/>
  <c r="P147" i="3"/>
  <c r="O148" i="3"/>
  <c r="P148" i="3"/>
  <c r="O149" i="3"/>
  <c r="P149" i="3"/>
  <c r="O150" i="3"/>
  <c r="P150" i="3"/>
  <c r="O151" i="3"/>
  <c r="P151" i="3"/>
  <c r="O152" i="3"/>
  <c r="P152" i="3"/>
  <c r="O153" i="3"/>
  <c r="P153" i="3"/>
  <c r="O154" i="3"/>
  <c r="P154" i="3"/>
  <c r="O155" i="3"/>
  <c r="P155" i="3"/>
  <c r="O156" i="3"/>
  <c r="P156" i="3"/>
  <c r="O157" i="3"/>
  <c r="P157" i="3"/>
  <c r="O158" i="3"/>
  <c r="P158" i="3"/>
  <c r="O159" i="3"/>
  <c r="P159" i="3"/>
  <c r="O160" i="3"/>
  <c r="P160" i="3"/>
  <c r="O161" i="3"/>
  <c r="P161" i="3"/>
  <c r="O162" i="3"/>
  <c r="P162" i="3"/>
  <c r="O163" i="3"/>
  <c r="P163" i="3"/>
  <c r="O164" i="3"/>
  <c r="P164" i="3"/>
  <c r="O165" i="3"/>
  <c r="P165" i="3"/>
  <c r="O166" i="3"/>
  <c r="P166" i="3"/>
  <c r="O167" i="3"/>
  <c r="P167" i="3"/>
  <c r="O168" i="3"/>
  <c r="P168" i="3"/>
  <c r="O169" i="3"/>
  <c r="P169" i="3"/>
  <c r="O170" i="3"/>
  <c r="P170" i="3"/>
  <c r="O171" i="3"/>
  <c r="P171" i="3"/>
  <c r="O172" i="3"/>
  <c r="P172" i="3"/>
  <c r="O173" i="3"/>
  <c r="P173" i="3"/>
  <c r="O174" i="3"/>
  <c r="O175" i="3"/>
  <c r="P175" i="3"/>
  <c r="O176" i="3"/>
  <c r="P176" i="3"/>
  <c r="O177" i="3"/>
  <c r="P177" i="3"/>
  <c r="O178" i="3"/>
  <c r="P178" i="3"/>
  <c r="O179" i="3"/>
  <c r="P179" i="3"/>
  <c r="O180" i="3"/>
  <c r="P180" i="3"/>
  <c r="O181" i="3"/>
  <c r="P181" i="3"/>
  <c r="O182" i="3"/>
  <c r="P182" i="3"/>
  <c r="O183" i="3"/>
  <c r="P183" i="3"/>
  <c r="O184" i="3"/>
  <c r="P184" i="3"/>
  <c r="O185" i="3"/>
  <c r="P185" i="3"/>
  <c r="O186" i="3"/>
  <c r="P186" i="3"/>
  <c r="O187" i="3"/>
  <c r="P187" i="3"/>
  <c r="O188" i="3"/>
  <c r="P188" i="3"/>
  <c r="O189" i="3"/>
  <c r="P189" i="3"/>
  <c r="O190" i="3"/>
  <c r="P190" i="3"/>
  <c r="O191" i="3"/>
  <c r="P191" i="3"/>
  <c r="O192" i="3"/>
  <c r="P192" i="3"/>
  <c r="O193" i="3"/>
  <c r="P193" i="3"/>
  <c r="O194" i="3"/>
  <c r="P194" i="3"/>
  <c r="O195" i="3"/>
  <c r="P195" i="3"/>
  <c r="O196" i="3"/>
  <c r="P196" i="3"/>
  <c r="O197" i="3"/>
  <c r="P197" i="3"/>
  <c r="O198" i="3"/>
  <c r="P198" i="3"/>
  <c r="O199" i="3"/>
  <c r="P199" i="3"/>
  <c r="O200" i="3"/>
  <c r="P200" i="3"/>
  <c r="O201" i="3"/>
  <c r="P201" i="3"/>
  <c r="O202" i="3"/>
  <c r="P202" i="3"/>
  <c r="O203" i="3"/>
  <c r="P203" i="3"/>
  <c r="O204" i="3"/>
  <c r="P204" i="3"/>
  <c r="O205" i="3"/>
  <c r="P205" i="3"/>
  <c r="O206" i="3"/>
  <c r="P206" i="3"/>
  <c r="O207" i="3"/>
  <c r="P207" i="3"/>
  <c r="O208" i="3"/>
  <c r="P208" i="3"/>
  <c r="O209" i="3"/>
  <c r="P209" i="3"/>
  <c r="O210" i="3"/>
  <c r="P210" i="3"/>
  <c r="O211" i="3"/>
  <c r="P211" i="3"/>
  <c r="O212" i="3"/>
  <c r="P212" i="3"/>
  <c r="O213" i="3"/>
  <c r="P213" i="3"/>
  <c r="O214" i="3"/>
  <c r="P214" i="3"/>
  <c r="O215" i="3"/>
  <c r="P215" i="3"/>
  <c r="O216" i="3"/>
  <c r="P216" i="3"/>
  <c r="O217" i="3"/>
  <c r="P217" i="3"/>
  <c r="O218" i="3"/>
  <c r="P218" i="3"/>
  <c r="O219" i="3"/>
  <c r="P219" i="3"/>
  <c r="O220" i="3"/>
  <c r="P220" i="3"/>
  <c r="O221" i="3"/>
  <c r="P221" i="3"/>
  <c r="O222" i="3"/>
  <c r="P222" i="3"/>
  <c r="O223" i="3"/>
  <c r="P223" i="3"/>
  <c r="O224" i="3"/>
  <c r="P224" i="3"/>
  <c r="O225" i="3"/>
  <c r="P225" i="3"/>
  <c r="O226" i="3"/>
  <c r="P226" i="3"/>
  <c r="O227" i="3"/>
  <c r="P227" i="3"/>
  <c r="O228" i="3"/>
  <c r="P228" i="3"/>
  <c r="O229" i="3"/>
  <c r="P229" i="3"/>
  <c r="O230" i="3"/>
  <c r="P230" i="3"/>
  <c r="O231" i="3"/>
  <c r="P231" i="3"/>
  <c r="O232" i="3"/>
  <c r="P232" i="3"/>
  <c r="O233" i="3"/>
  <c r="P233" i="3"/>
  <c r="O234" i="3"/>
  <c r="P234" i="3"/>
  <c r="O235" i="3"/>
  <c r="P235" i="3"/>
  <c r="O236" i="3"/>
  <c r="P236" i="3"/>
  <c r="O237" i="3"/>
  <c r="P237" i="3"/>
  <c r="O238" i="3"/>
  <c r="P238" i="3"/>
  <c r="O239" i="3"/>
  <c r="P239" i="3"/>
  <c r="O240" i="3"/>
  <c r="P240" i="3"/>
  <c r="O241" i="3"/>
  <c r="P241" i="3"/>
  <c r="O242" i="3"/>
  <c r="P242" i="3"/>
  <c r="O243" i="3"/>
  <c r="P243" i="3"/>
  <c r="O244" i="3"/>
  <c r="P244" i="3"/>
  <c r="O245" i="3"/>
  <c r="P245" i="3"/>
  <c r="O246" i="3"/>
  <c r="O247" i="3"/>
  <c r="P247" i="3"/>
  <c r="O248" i="3"/>
  <c r="P248" i="3"/>
  <c r="O249" i="3"/>
  <c r="P249" i="3"/>
  <c r="O250" i="3"/>
  <c r="P250" i="3"/>
  <c r="O251" i="3"/>
  <c r="P251" i="3"/>
  <c r="O252" i="3"/>
  <c r="P252" i="3"/>
  <c r="O253" i="3"/>
  <c r="P253" i="3"/>
  <c r="O254" i="3"/>
  <c r="P254" i="3"/>
  <c r="O255" i="3"/>
  <c r="P255" i="3"/>
  <c r="O256" i="3"/>
  <c r="P256" i="3"/>
  <c r="O257" i="3"/>
  <c r="P257" i="3"/>
  <c r="O258" i="3"/>
  <c r="P258" i="3"/>
  <c r="O259" i="3"/>
  <c r="P259" i="3"/>
  <c r="O260" i="3"/>
  <c r="O261" i="3"/>
  <c r="P261" i="3"/>
  <c r="O262" i="3"/>
  <c r="P262" i="3"/>
  <c r="O263" i="3"/>
  <c r="P263" i="3"/>
  <c r="O264" i="3"/>
  <c r="P264" i="3"/>
  <c r="O265" i="3"/>
  <c r="P265" i="3"/>
  <c r="O266" i="3"/>
  <c r="P266" i="3"/>
  <c r="O267" i="3"/>
  <c r="P267" i="3"/>
  <c r="O268" i="3"/>
  <c r="P268" i="3"/>
  <c r="O269" i="3"/>
  <c r="P269" i="3"/>
  <c r="O270" i="3"/>
  <c r="O271" i="3"/>
  <c r="P271" i="3"/>
  <c r="O272" i="3"/>
  <c r="P272" i="3"/>
  <c r="O273" i="3"/>
  <c r="P273" i="3"/>
  <c r="O274" i="3"/>
  <c r="P274" i="3"/>
  <c r="O275" i="3"/>
  <c r="P275" i="3"/>
  <c r="O276" i="3"/>
  <c r="P276" i="3"/>
  <c r="O277" i="3"/>
  <c r="P277" i="3"/>
  <c r="O278" i="3"/>
  <c r="P278" i="3"/>
  <c r="O279" i="3"/>
  <c r="P279" i="3"/>
  <c r="O280" i="3"/>
  <c r="P280" i="3"/>
  <c r="O281" i="3"/>
  <c r="P281" i="3"/>
  <c r="O282" i="3"/>
  <c r="P282" i="3"/>
  <c r="O283" i="3"/>
  <c r="P283" i="3"/>
  <c r="O284" i="3"/>
  <c r="P284" i="3"/>
  <c r="O285" i="3"/>
  <c r="P285" i="3"/>
  <c r="O286" i="3"/>
  <c r="O287" i="3"/>
  <c r="P287" i="3"/>
  <c r="O288" i="3"/>
  <c r="P288" i="3"/>
  <c r="O289" i="3"/>
  <c r="P289" i="3"/>
  <c r="O290" i="3"/>
  <c r="P290" i="3"/>
  <c r="O291" i="3"/>
  <c r="P291" i="3"/>
  <c r="O292" i="3"/>
  <c r="P292" i="3"/>
  <c r="O293" i="3"/>
  <c r="P293" i="3"/>
  <c r="O294" i="3"/>
  <c r="P294" i="3"/>
  <c r="O295" i="3"/>
  <c r="P295" i="3"/>
  <c r="O296" i="3"/>
  <c r="P296" i="3"/>
  <c r="O297" i="3"/>
  <c r="P297" i="3"/>
  <c r="O298" i="3"/>
  <c r="P298" i="3"/>
  <c r="O299" i="3"/>
  <c r="P299" i="3"/>
  <c r="O300" i="3"/>
  <c r="P300" i="3"/>
  <c r="O301" i="3"/>
  <c r="P301" i="3"/>
  <c r="O302" i="3"/>
  <c r="O303" i="3"/>
  <c r="P303" i="3"/>
  <c r="O304" i="3"/>
  <c r="P304" i="3"/>
  <c r="O305" i="3"/>
  <c r="P305" i="3"/>
  <c r="O306" i="3"/>
  <c r="P306" i="3"/>
  <c r="O307" i="3"/>
  <c r="P307" i="3"/>
  <c r="O308" i="3"/>
  <c r="P308" i="3"/>
  <c r="O309" i="3"/>
  <c r="P309" i="3"/>
  <c r="O310" i="3"/>
  <c r="P310" i="3"/>
  <c r="O311" i="3"/>
  <c r="P311" i="3"/>
  <c r="O312" i="3"/>
  <c r="P312" i="3"/>
  <c r="O313" i="3"/>
  <c r="P313" i="3"/>
  <c r="O314" i="3"/>
  <c r="P314" i="3"/>
  <c r="O315" i="3"/>
  <c r="P315" i="3"/>
  <c r="O316" i="3"/>
  <c r="P316" i="3"/>
  <c r="O317" i="3"/>
  <c r="P317" i="3"/>
  <c r="O318" i="3"/>
  <c r="O319" i="3"/>
  <c r="P319" i="3"/>
  <c r="O320" i="3"/>
  <c r="P320" i="3"/>
  <c r="O321" i="3"/>
  <c r="P321" i="3"/>
  <c r="O322" i="3"/>
  <c r="P322" i="3"/>
  <c r="O323" i="3"/>
  <c r="P323" i="3"/>
  <c r="O324" i="3"/>
  <c r="P324" i="3"/>
  <c r="O325" i="3"/>
  <c r="P325" i="3"/>
  <c r="O326" i="3"/>
  <c r="P326" i="3"/>
  <c r="O327" i="3"/>
  <c r="P327" i="3"/>
  <c r="O328" i="3"/>
  <c r="P328" i="3"/>
  <c r="O329" i="3"/>
  <c r="P329" i="3"/>
  <c r="O330" i="3"/>
  <c r="P330" i="3"/>
  <c r="O331" i="3"/>
  <c r="P331" i="3"/>
  <c r="O332" i="3"/>
  <c r="P332" i="3"/>
  <c r="O333" i="3"/>
  <c r="P333" i="3"/>
  <c r="O334" i="3"/>
  <c r="O335" i="3"/>
  <c r="P335" i="3"/>
  <c r="O336" i="3"/>
  <c r="P336" i="3"/>
  <c r="O337" i="3"/>
  <c r="P337" i="3"/>
  <c r="O338" i="3"/>
  <c r="P338" i="3"/>
  <c r="O339" i="3"/>
  <c r="P339" i="3"/>
  <c r="O340" i="3"/>
  <c r="P340" i="3"/>
  <c r="O341" i="3"/>
  <c r="P341" i="3"/>
  <c r="O342" i="3"/>
  <c r="P342" i="3"/>
  <c r="O343" i="3"/>
  <c r="P343" i="3"/>
  <c r="O344" i="3"/>
  <c r="P344" i="3"/>
  <c r="O345" i="3"/>
  <c r="P345" i="3"/>
  <c r="O346" i="3"/>
  <c r="P346" i="3"/>
  <c r="O347" i="3"/>
  <c r="P347" i="3"/>
  <c r="O348" i="3"/>
  <c r="P348" i="3"/>
  <c r="O349" i="3"/>
  <c r="P349" i="3"/>
  <c r="O350" i="3"/>
  <c r="O351" i="3"/>
  <c r="P351" i="3"/>
  <c r="O352" i="3"/>
  <c r="P352" i="3"/>
  <c r="O353" i="3"/>
  <c r="P353" i="3"/>
  <c r="O354" i="3"/>
  <c r="P354" i="3"/>
  <c r="O355" i="3"/>
  <c r="P355" i="3"/>
  <c r="O356" i="3"/>
  <c r="P356" i="3"/>
  <c r="O357" i="3"/>
  <c r="P357" i="3"/>
  <c r="O358" i="3"/>
  <c r="P358" i="3"/>
  <c r="O359" i="3"/>
  <c r="P359" i="3"/>
  <c r="O360" i="3"/>
  <c r="P360" i="3"/>
  <c r="O361" i="3"/>
  <c r="P361" i="3"/>
  <c r="O362" i="3"/>
  <c r="P362" i="3"/>
  <c r="O363" i="3"/>
  <c r="P363" i="3"/>
  <c r="O364" i="3"/>
  <c r="P364" i="3"/>
  <c r="O365" i="3"/>
  <c r="P365" i="3"/>
  <c r="O366" i="3"/>
  <c r="O367" i="3"/>
  <c r="P367" i="3"/>
  <c r="O368" i="3"/>
  <c r="P368" i="3"/>
  <c r="O369" i="3"/>
  <c r="P369" i="3"/>
  <c r="O370" i="3"/>
  <c r="P370" i="3"/>
  <c r="O371" i="3"/>
  <c r="P371" i="3"/>
  <c r="O372" i="3"/>
  <c r="P372" i="3"/>
  <c r="O373" i="3"/>
  <c r="P373" i="3"/>
  <c r="O374" i="3"/>
  <c r="P374" i="3"/>
  <c r="O375" i="3"/>
  <c r="P375" i="3"/>
  <c r="O376" i="3"/>
  <c r="P376" i="3"/>
  <c r="O377" i="3"/>
  <c r="P377" i="3"/>
  <c r="O378" i="3"/>
  <c r="P378" i="3"/>
  <c r="O379" i="3"/>
  <c r="P379" i="3"/>
  <c r="O380" i="3"/>
  <c r="P380" i="3"/>
  <c r="O381" i="3"/>
  <c r="P381" i="3"/>
  <c r="O382" i="3"/>
  <c r="O383" i="3"/>
  <c r="P383" i="3"/>
  <c r="O384" i="3"/>
  <c r="P384" i="3"/>
  <c r="O385" i="3"/>
  <c r="P385" i="3"/>
  <c r="O386" i="3"/>
  <c r="P386" i="3"/>
  <c r="O387" i="3"/>
  <c r="P387" i="3"/>
  <c r="O388" i="3"/>
  <c r="P388" i="3"/>
  <c r="O389" i="3"/>
  <c r="P389" i="3"/>
  <c r="O390" i="3"/>
  <c r="P390" i="3"/>
  <c r="O391" i="3"/>
  <c r="P391" i="3"/>
  <c r="O392" i="3"/>
  <c r="P392" i="3"/>
  <c r="O393" i="3"/>
  <c r="P393" i="3"/>
  <c r="O394" i="3"/>
  <c r="P394" i="3"/>
  <c r="O395" i="3"/>
  <c r="P395" i="3"/>
  <c r="O396" i="3"/>
  <c r="P396" i="3"/>
  <c r="O397" i="3"/>
  <c r="P397" i="3"/>
  <c r="O398" i="3"/>
  <c r="O399" i="3"/>
  <c r="P399" i="3"/>
  <c r="O400" i="3"/>
  <c r="P400" i="3"/>
  <c r="O401" i="3"/>
  <c r="P401" i="3"/>
  <c r="O402" i="3"/>
  <c r="P402" i="3"/>
  <c r="O403" i="3"/>
  <c r="P403" i="3"/>
  <c r="O404" i="3"/>
  <c r="P404" i="3"/>
  <c r="O405" i="3"/>
  <c r="P405" i="3"/>
  <c r="O406" i="3"/>
  <c r="P406" i="3"/>
  <c r="O407" i="3"/>
  <c r="P407" i="3"/>
  <c r="O408" i="3"/>
  <c r="P408" i="3"/>
  <c r="O409" i="3"/>
  <c r="P409" i="3"/>
  <c r="O410" i="3"/>
  <c r="P410" i="3"/>
  <c r="O411" i="3"/>
  <c r="P411" i="3"/>
  <c r="O412" i="3"/>
  <c r="P412" i="3"/>
  <c r="O413" i="3"/>
  <c r="P413" i="3"/>
  <c r="O414" i="3"/>
  <c r="P414" i="3"/>
  <c r="O415" i="3"/>
  <c r="P415" i="3"/>
  <c r="O416" i="3"/>
  <c r="P416" i="3"/>
  <c r="O417" i="3"/>
  <c r="P417" i="3"/>
  <c r="O418" i="3"/>
  <c r="P418" i="3"/>
  <c r="O419" i="3"/>
  <c r="P419" i="3"/>
  <c r="O420" i="3"/>
  <c r="P420" i="3"/>
  <c r="O421" i="3"/>
  <c r="O422" i="3"/>
  <c r="P422" i="3"/>
  <c r="O423" i="3"/>
  <c r="P423" i="3"/>
  <c r="O424" i="3"/>
  <c r="P424" i="3"/>
  <c r="O425" i="3"/>
  <c r="P425" i="3"/>
  <c r="O426" i="3"/>
  <c r="P426" i="3"/>
  <c r="O427" i="3"/>
  <c r="P427" i="3"/>
  <c r="O428" i="3"/>
  <c r="P428" i="3"/>
  <c r="O429" i="3"/>
  <c r="P429" i="3"/>
  <c r="O430" i="3"/>
  <c r="P430" i="3"/>
  <c r="O431" i="3"/>
  <c r="P431" i="3"/>
  <c r="O432" i="3"/>
  <c r="P432" i="3"/>
  <c r="O433" i="3"/>
  <c r="P433" i="3"/>
  <c r="O434" i="3"/>
  <c r="P434" i="3"/>
  <c r="O435" i="3"/>
  <c r="P435" i="3"/>
  <c r="O437" i="3"/>
  <c r="P437" i="3"/>
  <c r="O438" i="3"/>
  <c r="O439" i="3"/>
  <c r="P439" i="3"/>
  <c r="O440" i="3"/>
  <c r="P440" i="3"/>
  <c r="O441" i="3"/>
  <c r="P441" i="3"/>
  <c r="O442" i="3"/>
  <c r="P442" i="3"/>
  <c r="O443" i="3"/>
  <c r="P443" i="3"/>
  <c r="O444" i="3"/>
  <c r="P444" i="3"/>
  <c r="O445" i="3"/>
  <c r="P445" i="3"/>
  <c r="O446" i="3"/>
  <c r="P446" i="3"/>
  <c r="O447" i="3"/>
  <c r="P447" i="3"/>
  <c r="O448" i="3"/>
  <c r="P448" i="3"/>
  <c r="O449" i="3"/>
  <c r="P449" i="3"/>
  <c r="O450" i="3"/>
  <c r="P450" i="3"/>
  <c r="O451" i="3"/>
  <c r="P451" i="3"/>
  <c r="O452" i="3"/>
  <c r="P452" i="3"/>
  <c r="O453" i="3"/>
  <c r="P453" i="3"/>
  <c r="O454" i="3"/>
  <c r="P454" i="3"/>
  <c r="O455" i="3"/>
  <c r="P455" i="3"/>
  <c r="O456" i="3"/>
  <c r="P456" i="3"/>
  <c r="O457" i="3"/>
  <c r="P457" i="3"/>
  <c r="O458" i="3"/>
  <c r="P458" i="3"/>
  <c r="O459" i="3"/>
  <c r="P459" i="3"/>
  <c r="O460" i="3"/>
  <c r="P460" i="3"/>
  <c r="O461" i="3"/>
  <c r="P461" i="3"/>
  <c r="O462" i="3"/>
  <c r="P462" i="3"/>
  <c r="O463" i="3"/>
  <c r="P463" i="3"/>
  <c r="O464" i="3"/>
  <c r="O465" i="3"/>
  <c r="P465" i="3"/>
  <c r="O466" i="3"/>
  <c r="P466" i="3"/>
  <c r="O467" i="3"/>
  <c r="P467" i="3"/>
  <c r="O468" i="3"/>
  <c r="P468" i="3"/>
  <c r="O469" i="3"/>
  <c r="P469" i="3"/>
  <c r="O470" i="3"/>
  <c r="P470" i="3"/>
  <c r="O471" i="3"/>
  <c r="P471" i="3"/>
  <c r="O472" i="3"/>
  <c r="O474" i="3"/>
  <c r="P474" i="3"/>
  <c r="O475" i="3"/>
  <c r="P475" i="3"/>
  <c r="O476" i="3"/>
  <c r="O477" i="3"/>
  <c r="P477" i="3"/>
  <c r="O478" i="3"/>
  <c r="P478" i="3"/>
  <c r="O479" i="3"/>
  <c r="P479" i="3"/>
  <c r="O480" i="3"/>
  <c r="P480" i="3"/>
  <c r="O481" i="3"/>
  <c r="P481" i="3"/>
  <c r="O482" i="3"/>
  <c r="P482" i="3"/>
  <c r="O483" i="3"/>
  <c r="P483" i="3"/>
  <c r="O484" i="3"/>
  <c r="P484" i="3"/>
  <c r="O485" i="3"/>
  <c r="P485" i="3"/>
  <c r="O486" i="3"/>
  <c r="P486" i="3"/>
  <c r="O487" i="3"/>
  <c r="P487" i="3"/>
  <c r="O489" i="3"/>
  <c r="P489" i="3"/>
  <c r="O491" i="3"/>
  <c r="P491" i="3"/>
  <c r="O493" i="3"/>
  <c r="O494" i="3"/>
  <c r="P494" i="3"/>
  <c r="O495" i="3"/>
  <c r="P495" i="3"/>
  <c r="O496" i="3"/>
  <c r="P496" i="3"/>
  <c r="O497" i="3"/>
  <c r="O498" i="3"/>
  <c r="P498" i="3"/>
  <c r="P499" i="3"/>
  <c r="O500" i="3"/>
  <c r="O502" i="3"/>
  <c r="P502" i="3"/>
  <c r="O503" i="3"/>
  <c r="P503" i="3"/>
  <c r="O504" i="3"/>
  <c r="O505" i="3"/>
  <c r="P505" i="3"/>
  <c r="O506" i="3"/>
  <c r="P506" i="3"/>
  <c r="O507" i="3"/>
  <c r="P507" i="3"/>
  <c r="O509" i="3"/>
  <c r="O510" i="3"/>
  <c r="P510" i="3"/>
  <c r="O511" i="3"/>
  <c r="P511" i="3"/>
  <c r="O512" i="3"/>
  <c r="P512" i="3"/>
  <c r="O513" i="3"/>
  <c r="O514" i="3"/>
  <c r="P514" i="3"/>
  <c r="P515" i="3"/>
  <c r="O516" i="3"/>
  <c r="O518" i="3"/>
  <c r="P518" i="3"/>
  <c r="O519" i="3"/>
  <c r="P519" i="3"/>
  <c r="O520" i="3"/>
  <c r="O521" i="3"/>
  <c r="P521" i="3"/>
  <c r="O522" i="3"/>
  <c r="P522" i="3"/>
  <c r="O523" i="3"/>
  <c r="P523" i="3"/>
  <c r="O525" i="3"/>
  <c r="O526" i="3"/>
  <c r="P526" i="3"/>
  <c r="O527" i="3"/>
  <c r="P527" i="3"/>
  <c r="O528" i="3"/>
  <c r="P528" i="3"/>
  <c r="O529" i="3"/>
  <c r="O530" i="3"/>
  <c r="P530" i="3"/>
  <c r="P531" i="3"/>
  <c r="O532" i="3"/>
  <c r="O534" i="3"/>
  <c r="P534" i="3"/>
  <c r="O535" i="3"/>
  <c r="P535" i="3"/>
  <c r="O536" i="3"/>
  <c r="O537" i="3"/>
  <c r="P537" i="3"/>
  <c r="O538" i="3"/>
  <c r="P538" i="3"/>
  <c r="O539" i="3"/>
  <c r="P539" i="3"/>
  <c r="O541" i="3"/>
  <c r="O542" i="3"/>
  <c r="P542" i="3"/>
  <c r="O543" i="3"/>
  <c r="P543" i="3"/>
  <c r="O544" i="3"/>
  <c r="P544" i="3"/>
  <c r="O545" i="3"/>
  <c r="O546" i="3"/>
  <c r="P546" i="3"/>
  <c r="P547" i="3"/>
  <c r="O548" i="3"/>
  <c r="O550" i="3"/>
  <c r="P550" i="3"/>
  <c r="O551" i="3"/>
  <c r="P551" i="3"/>
  <c r="O552" i="3"/>
  <c r="O553" i="3"/>
  <c r="O555" i="3"/>
  <c r="P555" i="3"/>
  <c r="O556" i="3"/>
  <c r="O558" i="3"/>
  <c r="P558" i="3"/>
  <c r="O559" i="3"/>
  <c r="P559" i="3"/>
  <c r="O561" i="3"/>
  <c r="P561" i="3"/>
  <c r="O562" i="3"/>
  <c r="P562" i="3"/>
  <c r="P563" i="3"/>
  <c r="O564" i="3"/>
  <c r="P564" i="3"/>
  <c r="O565" i="3"/>
  <c r="P565" i="3"/>
  <c r="O566" i="3"/>
  <c r="O567" i="3"/>
  <c r="P567" i="3"/>
  <c r="O568" i="3"/>
  <c r="P568" i="3"/>
  <c r="O569" i="3"/>
  <c r="O570" i="3"/>
  <c r="O571" i="3"/>
  <c r="P571" i="3"/>
  <c r="O572" i="3"/>
  <c r="O573" i="3"/>
  <c r="O574" i="3"/>
  <c r="P574" i="3"/>
  <c r="O575" i="3"/>
  <c r="P575" i="3"/>
  <c r="O576" i="3"/>
  <c r="P576" i="3"/>
  <c r="O577" i="3"/>
  <c r="O578" i="3"/>
  <c r="P578" i="3"/>
  <c r="O579" i="3"/>
  <c r="P579" i="3"/>
  <c r="O580" i="3"/>
  <c r="P580" i="3"/>
  <c r="O581" i="3"/>
  <c r="O582" i="3"/>
  <c r="P582" i="3"/>
  <c r="O583" i="3"/>
  <c r="P583" i="3"/>
  <c r="O584" i="3"/>
  <c r="P584" i="3"/>
  <c r="O585" i="3"/>
  <c r="O586" i="3"/>
  <c r="P586" i="3"/>
  <c r="O587" i="3"/>
  <c r="P587" i="3"/>
  <c r="O588" i="3"/>
  <c r="P588" i="3"/>
  <c r="O589" i="3"/>
  <c r="O590" i="3"/>
  <c r="P590" i="3"/>
  <c r="O591" i="3"/>
  <c r="P591" i="3"/>
  <c r="O592" i="3"/>
  <c r="P592" i="3"/>
  <c r="O593" i="3"/>
  <c r="O594" i="3"/>
  <c r="P594" i="3"/>
  <c r="O595" i="3"/>
  <c r="P595" i="3"/>
  <c r="O596" i="3"/>
  <c r="P596" i="3"/>
  <c r="O597" i="3"/>
  <c r="O598" i="3"/>
  <c r="P598" i="3"/>
  <c r="O599" i="3"/>
  <c r="P599" i="3"/>
  <c r="O600" i="3"/>
  <c r="P600" i="3"/>
  <c r="O601" i="3"/>
  <c r="O602" i="3"/>
  <c r="P602" i="3"/>
  <c r="O603" i="3"/>
  <c r="P603" i="3"/>
  <c r="O604" i="3"/>
  <c r="P604" i="3"/>
  <c r="O605" i="3"/>
  <c r="O606" i="3"/>
  <c r="P606" i="3"/>
  <c r="O607" i="3"/>
  <c r="P607" i="3"/>
  <c r="O608" i="3"/>
  <c r="P608" i="3"/>
  <c r="O609" i="3"/>
  <c r="O610" i="3"/>
  <c r="P610" i="3"/>
  <c r="O611" i="3"/>
  <c r="P611" i="3"/>
  <c r="O612" i="3"/>
  <c r="P612" i="3"/>
  <c r="O613" i="3"/>
  <c r="O614" i="3"/>
  <c r="P614" i="3"/>
  <c r="O615" i="3"/>
  <c r="P615" i="3"/>
  <c r="O616" i="3"/>
  <c r="P616" i="3"/>
  <c r="O617" i="3"/>
  <c r="O618" i="3"/>
  <c r="P618" i="3"/>
  <c r="O619" i="3"/>
  <c r="P619" i="3"/>
  <c r="O620" i="3"/>
  <c r="O621" i="3"/>
  <c r="O622" i="3"/>
  <c r="P622" i="3"/>
  <c r="O623" i="3"/>
  <c r="P623" i="3"/>
  <c r="O624" i="3"/>
  <c r="P624" i="3"/>
  <c r="O625" i="3"/>
  <c r="O626" i="3"/>
  <c r="P626" i="3"/>
  <c r="O627" i="3"/>
  <c r="P627" i="3"/>
  <c r="O628" i="3"/>
  <c r="P628" i="3"/>
  <c r="O629" i="3"/>
  <c r="O630" i="3"/>
  <c r="P630" i="3"/>
  <c r="O631" i="3"/>
  <c r="P631" i="3"/>
  <c r="O632" i="3"/>
  <c r="P632" i="3"/>
  <c r="O633" i="3"/>
  <c r="O634" i="3"/>
  <c r="P634" i="3"/>
  <c r="O635" i="3"/>
  <c r="P635" i="3"/>
  <c r="O636" i="3"/>
  <c r="O637" i="3"/>
  <c r="O638" i="3"/>
  <c r="P638" i="3"/>
  <c r="O639" i="3"/>
  <c r="P639" i="3"/>
  <c r="O640" i="3"/>
  <c r="O641" i="3"/>
  <c r="O642" i="3"/>
  <c r="P642" i="3"/>
  <c r="O643" i="3"/>
  <c r="P643" i="3"/>
  <c r="O644" i="3"/>
  <c r="O645" i="3"/>
  <c r="O646" i="3"/>
  <c r="P646" i="3"/>
  <c r="O647" i="3"/>
  <c r="P647" i="3"/>
  <c r="O648" i="3"/>
  <c r="O649" i="3"/>
  <c r="O650" i="3"/>
  <c r="P650" i="3"/>
  <c r="O651" i="3"/>
  <c r="P651" i="3"/>
  <c r="O652" i="3"/>
  <c r="O653" i="3"/>
  <c r="O654" i="3"/>
  <c r="P654" i="3"/>
  <c r="O655" i="3"/>
  <c r="P655" i="3"/>
  <c r="O656" i="3"/>
  <c r="O657" i="3"/>
  <c r="O658" i="3"/>
  <c r="P658" i="3"/>
  <c r="O659" i="3"/>
  <c r="P659" i="3"/>
  <c r="O660" i="3"/>
  <c r="O661" i="3"/>
  <c r="O662" i="3"/>
  <c r="P662" i="3"/>
  <c r="O663" i="3"/>
  <c r="P663" i="3"/>
  <c r="O664" i="3"/>
  <c r="O665" i="3"/>
  <c r="O666" i="3"/>
  <c r="P666" i="3"/>
  <c r="O667" i="3"/>
  <c r="P667" i="3"/>
  <c r="O668" i="3"/>
  <c r="O669" i="3"/>
  <c r="O670" i="3"/>
  <c r="P670" i="3"/>
  <c r="O671" i="3"/>
  <c r="P671" i="3"/>
  <c r="O672" i="3"/>
  <c r="O673" i="3"/>
  <c r="O674" i="3"/>
  <c r="P674" i="3"/>
  <c r="O675" i="3"/>
  <c r="P675" i="3"/>
  <c r="O676" i="3"/>
  <c r="O677" i="3"/>
  <c r="O678" i="3"/>
  <c r="P678" i="3"/>
  <c r="O679" i="3"/>
  <c r="P679" i="3"/>
  <c r="O680" i="3"/>
  <c r="O681" i="3"/>
  <c r="O682" i="3"/>
  <c r="P682" i="3"/>
  <c r="O683" i="3"/>
  <c r="P683" i="3"/>
  <c r="O684" i="3"/>
  <c r="O685" i="3"/>
  <c r="O686" i="3"/>
  <c r="P686" i="3"/>
  <c r="O687" i="3"/>
  <c r="P687" i="3"/>
  <c r="O688" i="3"/>
  <c r="O689" i="3"/>
  <c r="O690" i="3"/>
  <c r="P690" i="3"/>
  <c r="O691" i="3"/>
  <c r="P691" i="3"/>
  <c r="O692" i="3"/>
  <c r="O693" i="3"/>
  <c r="O694" i="3"/>
  <c r="P694" i="3"/>
  <c r="O695" i="3"/>
  <c r="P695" i="3"/>
  <c r="O696" i="3"/>
  <c r="O697" i="3"/>
  <c r="O698" i="3"/>
  <c r="P698" i="3"/>
  <c r="O699" i="3"/>
  <c r="P699" i="3"/>
  <c r="O700" i="3"/>
  <c r="H1840" i="3"/>
  <c r="H1841" i="3"/>
  <c r="H1842" i="3"/>
  <c r="H1843" i="3"/>
  <c r="H1844" i="3"/>
  <c r="H1845" i="3"/>
  <c r="H1846" i="3"/>
  <c r="H1847" i="3"/>
  <c r="H1848" i="3"/>
  <c r="H1849" i="3"/>
  <c r="H1850" i="3"/>
  <c r="H1851" i="3"/>
  <c r="F11" i="3"/>
  <c r="G11" i="3"/>
  <c r="F12" i="3"/>
  <c r="G12" i="3"/>
  <c r="F13" i="3"/>
  <c r="G13" i="3"/>
  <c r="F14" i="3"/>
  <c r="G14" i="3"/>
  <c r="F15" i="3"/>
  <c r="G15" i="3"/>
  <c r="F16" i="3"/>
  <c r="G16" i="3"/>
  <c r="F17" i="3"/>
  <c r="G17" i="3"/>
  <c r="F18" i="3"/>
  <c r="G18" i="3"/>
  <c r="F19" i="3"/>
  <c r="G19" i="3"/>
  <c r="F20" i="3"/>
  <c r="G20" i="3"/>
  <c r="F21" i="3"/>
  <c r="G21" i="3"/>
  <c r="F22" i="3"/>
  <c r="G22" i="3"/>
  <c r="F23" i="3"/>
  <c r="G23" i="3"/>
  <c r="F24" i="3"/>
  <c r="G24" i="3"/>
  <c r="F25" i="3"/>
  <c r="G25" i="3"/>
  <c r="F26" i="3"/>
  <c r="G26" i="3"/>
  <c r="F27" i="3"/>
  <c r="G27" i="3"/>
  <c r="F28" i="3"/>
  <c r="G28" i="3"/>
  <c r="F29" i="3"/>
  <c r="G29" i="3"/>
  <c r="F30" i="3"/>
  <c r="G30" i="3"/>
  <c r="F31" i="3"/>
  <c r="G31" i="3"/>
  <c r="F32" i="3"/>
  <c r="G32" i="3"/>
  <c r="F33" i="3"/>
  <c r="G33" i="3"/>
  <c r="F34" i="3"/>
  <c r="G34" i="3"/>
  <c r="F35" i="3"/>
  <c r="G35" i="3"/>
  <c r="F36" i="3"/>
  <c r="G36" i="3"/>
  <c r="F37" i="3"/>
  <c r="G37" i="3"/>
  <c r="F38" i="3"/>
  <c r="G38" i="3"/>
  <c r="F39" i="3"/>
  <c r="G39" i="3"/>
  <c r="F40" i="3"/>
  <c r="G40" i="3"/>
  <c r="F41" i="3"/>
  <c r="G41" i="3"/>
  <c r="F42" i="3"/>
  <c r="G42" i="3"/>
  <c r="F43" i="3"/>
  <c r="G43" i="3"/>
  <c r="F44" i="3"/>
  <c r="G44" i="3"/>
  <c r="F45" i="3"/>
  <c r="G45" i="3"/>
  <c r="F46" i="3"/>
  <c r="G46" i="3"/>
  <c r="F47" i="3"/>
  <c r="G47" i="3"/>
  <c r="F48" i="3"/>
  <c r="G48" i="3"/>
  <c r="F49" i="3"/>
  <c r="G49" i="3"/>
  <c r="F50" i="3"/>
  <c r="G50" i="3"/>
  <c r="F51" i="3"/>
  <c r="G51" i="3"/>
  <c r="F52" i="3"/>
  <c r="G52" i="3"/>
  <c r="F53" i="3"/>
  <c r="G53" i="3"/>
  <c r="F54" i="3"/>
  <c r="G54" i="3"/>
  <c r="F55" i="3"/>
  <c r="G55" i="3"/>
  <c r="F56" i="3"/>
  <c r="G56" i="3"/>
  <c r="F57" i="3"/>
  <c r="G57" i="3"/>
  <c r="F58" i="3"/>
  <c r="G58" i="3"/>
  <c r="F59" i="3"/>
  <c r="G59" i="3"/>
  <c r="F60" i="3"/>
  <c r="G60" i="3"/>
  <c r="F61" i="3"/>
  <c r="G61" i="3"/>
  <c r="F62" i="3"/>
  <c r="G62" i="3"/>
  <c r="F63" i="3"/>
  <c r="G63" i="3"/>
  <c r="F64" i="3"/>
  <c r="G64" i="3"/>
  <c r="F65" i="3"/>
  <c r="G65" i="3"/>
  <c r="F66" i="3"/>
  <c r="G66" i="3"/>
  <c r="F67" i="3"/>
  <c r="G67" i="3"/>
  <c r="F68" i="3"/>
  <c r="G68" i="3"/>
  <c r="F69" i="3"/>
  <c r="G69" i="3"/>
  <c r="F70" i="3"/>
  <c r="G70" i="3"/>
  <c r="F71" i="3"/>
  <c r="G71" i="3"/>
  <c r="F72" i="3"/>
  <c r="G72" i="3"/>
  <c r="F73" i="3"/>
  <c r="G73" i="3"/>
  <c r="F74" i="3"/>
  <c r="G74" i="3"/>
  <c r="F75" i="3"/>
  <c r="G75" i="3"/>
  <c r="F76" i="3"/>
  <c r="G76" i="3"/>
  <c r="F77" i="3"/>
  <c r="G77" i="3"/>
  <c r="F78" i="3"/>
  <c r="G78" i="3"/>
  <c r="F79" i="3"/>
  <c r="G79" i="3"/>
  <c r="F80" i="3"/>
  <c r="G80" i="3"/>
  <c r="F81" i="3"/>
  <c r="G81" i="3"/>
  <c r="F82" i="3"/>
  <c r="G82" i="3"/>
  <c r="F83" i="3"/>
  <c r="G83" i="3"/>
  <c r="F84" i="3"/>
  <c r="G84" i="3"/>
  <c r="F85" i="3"/>
  <c r="G85" i="3"/>
  <c r="F86" i="3"/>
  <c r="G86" i="3"/>
  <c r="F87" i="3"/>
  <c r="G87" i="3"/>
  <c r="F88" i="3"/>
  <c r="G88" i="3"/>
  <c r="F89" i="3"/>
  <c r="G89" i="3"/>
  <c r="F90" i="3"/>
  <c r="G90" i="3"/>
  <c r="F91" i="3"/>
  <c r="G91" i="3"/>
  <c r="F92" i="3"/>
  <c r="G92" i="3"/>
  <c r="F93" i="3"/>
  <c r="G93" i="3"/>
  <c r="F94" i="3"/>
  <c r="G94" i="3"/>
  <c r="F95" i="3"/>
  <c r="G95" i="3"/>
  <c r="F96" i="3"/>
  <c r="G96" i="3"/>
  <c r="F97" i="3"/>
  <c r="G97" i="3"/>
  <c r="F98" i="3"/>
  <c r="G98" i="3"/>
  <c r="F99" i="3"/>
  <c r="G99" i="3"/>
  <c r="F100" i="3"/>
  <c r="G100" i="3"/>
  <c r="F101" i="3"/>
  <c r="G101" i="3"/>
  <c r="F102" i="3"/>
  <c r="G102" i="3"/>
  <c r="F103" i="3"/>
  <c r="G103" i="3"/>
  <c r="F104" i="3"/>
  <c r="G104" i="3"/>
  <c r="F105" i="3"/>
  <c r="G105" i="3"/>
  <c r="F106" i="3"/>
  <c r="G106" i="3"/>
  <c r="F107" i="3"/>
  <c r="G107" i="3"/>
  <c r="F108" i="3"/>
  <c r="G108" i="3"/>
  <c r="F109" i="3"/>
  <c r="G109" i="3"/>
  <c r="F110" i="3"/>
  <c r="G110" i="3"/>
  <c r="F111" i="3"/>
  <c r="G111" i="3"/>
  <c r="F112" i="3"/>
  <c r="G112" i="3"/>
  <c r="F113" i="3"/>
  <c r="G113" i="3"/>
  <c r="F114" i="3"/>
  <c r="G114" i="3"/>
  <c r="F115" i="3"/>
  <c r="G115" i="3"/>
  <c r="F116" i="3"/>
  <c r="G116" i="3"/>
  <c r="F117" i="3"/>
  <c r="G117" i="3"/>
  <c r="F118" i="3"/>
  <c r="G118" i="3"/>
  <c r="F119" i="3"/>
  <c r="G119" i="3"/>
  <c r="F120" i="3"/>
  <c r="G120" i="3"/>
  <c r="F121" i="3"/>
  <c r="G121" i="3"/>
  <c r="F122" i="3"/>
  <c r="G122" i="3"/>
  <c r="F123" i="3"/>
  <c r="G123" i="3"/>
  <c r="F124" i="3"/>
  <c r="G124" i="3"/>
  <c r="F125" i="3"/>
  <c r="G125" i="3"/>
  <c r="F126" i="3"/>
  <c r="G126" i="3"/>
  <c r="F127" i="3"/>
  <c r="G127" i="3"/>
  <c r="F128" i="3"/>
  <c r="G128" i="3"/>
  <c r="F129" i="3"/>
  <c r="G129" i="3"/>
  <c r="F130" i="3"/>
  <c r="G130" i="3"/>
  <c r="F131" i="3"/>
  <c r="G131" i="3"/>
  <c r="F132" i="3"/>
  <c r="G132" i="3"/>
  <c r="F133" i="3"/>
  <c r="G133" i="3"/>
  <c r="F134" i="3"/>
  <c r="G134" i="3"/>
  <c r="F135" i="3"/>
  <c r="G135" i="3"/>
  <c r="F136" i="3"/>
  <c r="G136" i="3"/>
  <c r="F137" i="3"/>
  <c r="G137" i="3"/>
  <c r="F138" i="3"/>
  <c r="G138" i="3"/>
  <c r="F139" i="3"/>
  <c r="G139" i="3"/>
  <c r="F140" i="3"/>
  <c r="G140" i="3"/>
  <c r="F141" i="3"/>
  <c r="G141" i="3"/>
  <c r="F142" i="3"/>
  <c r="G142" i="3"/>
  <c r="F143" i="3"/>
  <c r="G143" i="3"/>
  <c r="F144" i="3"/>
  <c r="G144" i="3"/>
  <c r="F145" i="3"/>
  <c r="G145" i="3"/>
  <c r="F146" i="3"/>
  <c r="G146" i="3"/>
  <c r="F147" i="3"/>
  <c r="G147" i="3"/>
  <c r="F148" i="3"/>
  <c r="G148" i="3"/>
  <c r="F149" i="3"/>
  <c r="G149" i="3"/>
  <c r="F150" i="3"/>
  <c r="G150" i="3"/>
  <c r="F151" i="3"/>
  <c r="G151" i="3"/>
  <c r="F152" i="3"/>
  <c r="G152" i="3"/>
  <c r="F153" i="3"/>
  <c r="G153" i="3"/>
  <c r="F154" i="3"/>
  <c r="G154" i="3"/>
  <c r="F155" i="3"/>
  <c r="G155" i="3"/>
  <c r="F156" i="3"/>
  <c r="G156" i="3"/>
  <c r="F157" i="3"/>
  <c r="G157" i="3"/>
  <c r="F158" i="3"/>
  <c r="G158" i="3"/>
  <c r="F159" i="3"/>
  <c r="G159" i="3"/>
  <c r="F160" i="3"/>
  <c r="G160" i="3"/>
  <c r="F161" i="3"/>
  <c r="G161" i="3"/>
  <c r="F162" i="3"/>
  <c r="G162" i="3"/>
  <c r="F163" i="3"/>
  <c r="G163" i="3"/>
  <c r="F164" i="3"/>
  <c r="G164" i="3"/>
  <c r="F165" i="3"/>
  <c r="G165" i="3"/>
  <c r="F166" i="3"/>
  <c r="G166" i="3"/>
  <c r="F167" i="3"/>
  <c r="G167" i="3"/>
  <c r="F168" i="3"/>
  <c r="G168" i="3"/>
  <c r="F169" i="3"/>
  <c r="G169" i="3"/>
  <c r="F170" i="3"/>
  <c r="G170" i="3"/>
  <c r="F171" i="3"/>
  <c r="G171" i="3"/>
  <c r="F172" i="3"/>
  <c r="G172" i="3"/>
  <c r="F173" i="3"/>
  <c r="G173" i="3"/>
  <c r="F174" i="3"/>
  <c r="G174" i="3"/>
  <c r="F175" i="3"/>
  <c r="G175" i="3"/>
  <c r="F176" i="3"/>
  <c r="G176" i="3"/>
  <c r="F177" i="3"/>
  <c r="G177" i="3"/>
  <c r="F178" i="3"/>
  <c r="G178" i="3"/>
  <c r="F179" i="3"/>
  <c r="G179" i="3"/>
  <c r="F180" i="3"/>
  <c r="G180" i="3"/>
  <c r="F181" i="3"/>
  <c r="G181" i="3"/>
  <c r="F182" i="3"/>
  <c r="G182" i="3"/>
  <c r="F183" i="3"/>
  <c r="G183" i="3"/>
  <c r="F184" i="3"/>
  <c r="G184" i="3"/>
  <c r="F185" i="3"/>
  <c r="G185" i="3"/>
  <c r="F186" i="3"/>
  <c r="G186" i="3"/>
  <c r="F187" i="3"/>
  <c r="G187" i="3"/>
  <c r="F188" i="3"/>
  <c r="G188" i="3"/>
  <c r="F189" i="3"/>
  <c r="G189" i="3"/>
  <c r="F190" i="3"/>
  <c r="G190" i="3"/>
  <c r="F191" i="3"/>
  <c r="G191" i="3"/>
  <c r="F192" i="3"/>
  <c r="G192" i="3"/>
  <c r="F193" i="3"/>
  <c r="G193" i="3"/>
  <c r="F194" i="3"/>
  <c r="G194" i="3"/>
  <c r="F195" i="3"/>
  <c r="G195" i="3"/>
  <c r="F196" i="3"/>
  <c r="G196" i="3"/>
  <c r="F197" i="3"/>
  <c r="G197" i="3"/>
  <c r="F198" i="3"/>
  <c r="G198" i="3"/>
  <c r="F199" i="3"/>
  <c r="G199" i="3"/>
  <c r="F200" i="3"/>
  <c r="G200" i="3"/>
  <c r="F201" i="3"/>
  <c r="G201" i="3"/>
  <c r="F202" i="3"/>
  <c r="G202" i="3"/>
  <c r="F203" i="3"/>
  <c r="G203" i="3"/>
  <c r="F204" i="3"/>
  <c r="G204" i="3"/>
  <c r="F205" i="3"/>
  <c r="G205" i="3"/>
  <c r="F206" i="3"/>
  <c r="G206" i="3"/>
  <c r="F207" i="3"/>
  <c r="G207" i="3"/>
  <c r="F208" i="3"/>
  <c r="G208" i="3"/>
  <c r="F209" i="3"/>
  <c r="G209" i="3"/>
  <c r="F210" i="3"/>
  <c r="G210" i="3"/>
  <c r="F211" i="3"/>
  <c r="G211" i="3"/>
  <c r="F212" i="3"/>
  <c r="G212" i="3"/>
  <c r="F213" i="3"/>
  <c r="G213" i="3"/>
  <c r="F214" i="3"/>
  <c r="G214" i="3"/>
  <c r="F215" i="3"/>
  <c r="G215" i="3"/>
  <c r="F216" i="3"/>
  <c r="G216" i="3"/>
  <c r="F217" i="3"/>
  <c r="G217" i="3"/>
  <c r="F218" i="3"/>
  <c r="G218" i="3"/>
  <c r="F219" i="3"/>
  <c r="G219" i="3"/>
  <c r="F220" i="3"/>
  <c r="G220" i="3"/>
  <c r="F221" i="3"/>
  <c r="G221" i="3"/>
  <c r="F222" i="3"/>
  <c r="G222" i="3"/>
  <c r="F223" i="3"/>
  <c r="G223" i="3"/>
  <c r="F224" i="3"/>
  <c r="G224" i="3"/>
  <c r="F225" i="3"/>
  <c r="G225" i="3"/>
  <c r="F226" i="3"/>
  <c r="G226" i="3"/>
  <c r="F227" i="3"/>
  <c r="G227" i="3"/>
  <c r="F228" i="3"/>
  <c r="G228" i="3"/>
  <c r="F229" i="3"/>
  <c r="G229" i="3"/>
  <c r="F230" i="3"/>
  <c r="G230" i="3"/>
  <c r="F231" i="3"/>
  <c r="G231" i="3"/>
  <c r="F232" i="3"/>
  <c r="G232" i="3"/>
  <c r="F233" i="3"/>
  <c r="G233" i="3"/>
  <c r="F234" i="3"/>
  <c r="G234" i="3"/>
  <c r="F235" i="3"/>
  <c r="G235" i="3"/>
  <c r="F236" i="3"/>
  <c r="G236" i="3"/>
  <c r="F237" i="3"/>
  <c r="G237" i="3"/>
  <c r="F238" i="3"/>
  <c r="G238" i="3"/>
  <c r="F239" i="3"/>
  <c r="G239" i="3"/>
  <c r="F240" i="3"/>
  <c r="G240" i="3"/>
  <c r="F241" i="3"/>
  <c r="G241" i="3"/>
  <c r="F242" i="3"/>
  <c r="G242" i="3"/>
  <c r="F243" i="3"/>
  <c r="G243" i="3"/>
  <c r="F244" i="3"/>
  <c r="G244" i="3"/>
  <c r="F245" i="3"/>
  <c r="G245" i="3"/>
  <c r="F246" i="3"/>
  <c r="G246" i="3"/>
  <c r="F247" i="3"/>
  <c r="G247" i="3"/>
  <c r="F248" i="3"/>
  <c r="G248" i="3"/>
  <c r="F249" i="3"/>
  <c r="G249" i="3"/>
  <c r="F250" i="3"/>
  <c r="G250" i="3"/>
  <c r="F251" i="3"/>
  <c r="G251" i="3"/>
  <c r="F252" i="3"/>
  <c r="G252" i="3"/>
  <c r="F253" i="3"/>
  <c r="G253" i="3"/>
  <c r="F254" i="3"/>
  <c r="G254" i="3"/>
  <c r="F255" i="3"/>
  <c r="G255" i="3"/>
  <c r="F256" i="3"/>
  <c r="G256" i="3"/>
  <c r="F257" i="3"/>
  <c r="G257" i="3"/>
  <c r="F258" i="3"/>
  <c r="G258" i="3"/>
  <c r="F259" i="3"/>
  <c r="G259" i="3"/>
  <c r="F260" i="3"/>
  <c r="G260" i="3"/>
  <c r="F261" i="3"/>
  <c r="G261" i="3"/>
  <c r="F262" i="3"/>
  <c r="G262" i="3"/>
  <c r="F263" i="3"/>
  <c r="G263" i="3"/>
  <c r="F264" i="3"/>
  <c r="G264" i="3"/>
  <c r="F265" i="3"/>
  <c r="G265" i="3"/>
  <c r="F266" i="3"/>
  <c r="G266" i="3"/>
  <c r="F267" i="3"/>
  <c r="G267" i="3"/>
  <c r="F268" i="3"/>
  <c r="G268" i="3"/>
  <c r="F269" i="3"/>
  <c r="G269" i="3"/>
  <c r="F270" i="3"/>
  <c r="G270" i="3"/>
  <c r="F271" i="3"/>
  <c r="G271" i="3"/>
  <c r="F272" i="3"/>
  <c r="G272" i="3"/>
  <c r="F273" i="3"/>
  <c r="G273" i="3"/>
  <c r="F274" i="3"/>
  <c r="G274" i="3"/>
  <c r="F275" i="3"/>
  <c r="G275" i="3"/>
  <c r="F276" i="3"/>
  <c r="G276" i="3"/>
  <c r="F277" i="3"/>
  <c r="G277" i="3"/>
  <c r="F278" i="3"/>
  <c r="G278" i="3"/>
  <c r="F279" i="3"/>
  <c r="G279" i="3"/>
  <c r="F280" i="3"/>
  <c r="G280" i="3"/>
  <c r="F281" i="3"/>
  <c r="G281" i="3"/>
  <c r="F282" i="3"/>
  <c r="G282" i="3"/>
  <c r="F283" i="3"/>
  <c r="G283" i="3"/>
  <c r="F284" i="3"/>
  <c r="G284" i="3"/>
  <c r="F285" i="3"/>
  <c r="G285" i="3"/>
  <c r="F286" i="3"/>
  <c r="G286" i="3"/>
  <c r="F287" i="3"/>
  <c r="G287" i="3"/>
  <c r="F288" i="3"/>
  <c r="G288" i="3"/>
  <c r="F289" i="3"/>
  <c r="G289" i="3"/>
  <c r="F290" i="3"/>
  <c r="G290" i="3"/>
  <c r="F291" i="3"/>
  <c r="G291" i="3"/>
  <c r="F292" i="3"/>
  <c r="G292" i="3"/>
  <c r="F293" i="3"/>
  <c r="G293" i="3"/>
  <c r="F294" i="3"/>
  <c r="G294" i="3"/>
  <c r="F295" i="3"/>
  <c r="G295" i="3"/>
  <c r="F296" i="3"/>
  <c r="G296" i="3"/>
  <c r="F297" i="3"/>
  <c r="G297" i="3"/>
  <c r="F298" i="3"/>
  <c r="G298" i="3"/>
  <c r="F299" i="3"/>
  <c r="G299" i="3"/>
  <c r="F300" i="3"/>
  <c r="G300" i="3"/>
  <c r="F301" i="3"/>
  <c r="G301" i="3"/>
  <c r="F302" i="3"/>
  <c r="G302" i="3"/>
  <c r="F303" i="3"/>
  <c r="G303" i="3"/>
  <c r="F304" i="3"/>
  <c r="G304" i="3"/>
  <c r="F305" i="3"/>
  <c r="G305" i="3"/>
  <c r="F306" i="3"/>
  <c r="G306" i="3"/>
  <c r="F307" i="3"/>
  <c r="G307" i="3"/>
  <c r="F308" i="3"/>
  <c r="G308" i="3"/>
  <c r="F309" i="3"/>
  <c r="G309" i="3"/>
  <c r="F310" i="3"/>
  <c r="G310" i="3"/>
  <c r="F311" i="3"/>
  <c r="G311" i="3"/>
  <c r="F312" i="3"/>
  <c r="G312" i="3"/>
  <c r="F313" i="3"/>
  <c r="G313" i="3"/>
  <c r="F314" i="3"/>
  <c r="G314" i="3"/>
  <c r="F315" i="3"/>
  <c r="G315" i="3"/>
  <c r="F316" i="3"/>
  <c r="G316" i="3"/>
  <c r="F317" i="3"/>
  <c r="G317" i="3"/>
  <c r="F318" i="3"/>
  <c r="G318" i="3"/>
  <c r="F319" i="3"/>
  <c r="G319" i="3"/>
  <c r="F320" i="3"/>
  <c r="G320" i="3"/>
  <c r="F321" i="3"/>
  <c r="G321" i="3"/>
  <c r="F322" i="3"/>
  <c r="G322" i="3"/>
  <c r="F323" i="3"/>
  <c r="G323" i="3"/>
  <c r="F324" i="3"/>
  <c r="G324" i="3"/>
  <c r="F325" i="3"/>
  <c r="G325" i="3"/>
  <c r="F326" i="3"/>
  <c r="G326" i="3"/>
  <c r="F327" i="3"/>
  <c r="G327" i="3"/>
  <c r="F328" i="3"/>
  <c r="G328" i="3"/>
  <c r="F329" i="3"/>
  <c r="G329" i="3"/>
  <c r="F330" i="3"/>
  <c r="G330" i="3"/>
  <c r="F331" i="3"/>
  <c r="G331" i="3"/>
  <c r="F332" i="3"/>
  <c r="G332" i="3"/>
  <c r="F333" i="3"/>
  <c r="G333" i="3"/>
  <c r="F334" i="3"/>
  <c r="G334" i="3"/>
  <c r="F335" i="3"/>
  <c r="G335" i="3"/>
  <c r="F336" i="3"/>
  <c r="G336" i="3"/>
  <c r="F337" i="3"/>
  <c r="G337" i="3"/>
  <c r="F338" i="3"/>
  <c r="G338" i="3"/>
  <c r="F339" i="3"/>
  <c r="G339" i="3"/>
  <c r="F340" i="3"/>
  <c r="G340" i="3"/>
  <c r="F341" i="3"/>
  <c r="G341" i="3"/>
  <c r="F342" i="3"/>
  <c r="G342" i="3"/>
  <c r="F343" i="3"/>
  <c r="G343" i="3"/>
  <c r="F344" i="3"/>
  <c r="G344" i="3"/>
  <c r="F345" i="3"/>
  <c r="G345" i="3"/>
  <c r="F346" i="3"/>
  <c r="G346" i="3"/>
  <c r="F347" i="3"/>
  <c r="G347" i="3"/>
  <c r="F348" i="3"/>
  <c r="G348" i="3"/>
  <c r="F349" i="3"/>
  <c r="G349" i="3"/>
  <c r="F350" i="3"/>
  <c r="G350" i="3"/>
  <c r="F351" i="3"/>
  <c r="G351" i="3"/>
  <c r="F352" i="3"/>
  <c r="G352" i="3"/>
  <c r="F353" i="3"/>
  <c r="G353" i="3"/>
  <c r="F354" i="3"/>
  <c r="G354" i="3"/>
  <c r="F355" i="3"/>
  <c r="G355" i="3"/>
  <c r="F356" i="3"/>
  <c r="G356" i="3"/>
  <c r="F357" i="3"/>
  <c r="G357" i="3"/>
  <c r="F358" i="3"/>
  <c r="G358" i="3"/>
  <c r="F359" i="3"/>
  <c r="G359" i="3"/>
  <c r="F360" i="3"/>
  <c r="G360" i="3"/>
  <c r="F361" i="3"/>
  <c r="G361" i="3"/>
  <c r="F362" i="3"/>
  <c r="G362" i="3"/>
  <c r="F363" i="3"/>
  <c r="G363" i="3"/>
  <c r="F364" i="3"/>
  <c r="G364" i="3"/>
  <c r="F365" i="3"/>
  <c r="G365" i="3"/>
  <c r="F366" i="3"/>
  <c r="G366" i="3"/>
  <c r="F367" i="3"/>
  <c r="G367" i="3"/>
  <c r="F368" i="3"/>
  <c r="G368" i="3"/>
  <c r="F369" i="3"/>
  <c r="G369" i="3"/>
  <c r="F370" i="3"/>
  <c r="G370" i="3"/>
  <c r="F371" i="3"/>
  <c r="G371" i="3"/>
  <c r="F372" i="3"/>
  <c r="G372" i="3"/>
  <c r="F373" i="3"/>
  <c r="G373" i="3"/>
  <c r="F374" i="3"/>
  <c r="G374" i="3"/>
  <c r="F375" i="3"/>
  <c r="G375" i="3"/>
  <c r="F376" i="3"/>
  <c r="G376" i="3"/>
  <c r="F377" i="3"/>
  <c r="G377" i="3"/>
  <c r="F378" i="3"/>
  <c r="G378" i="3"/>
  <c r="F379" i="3"/>
  <c r="G379" i="3"/>
  <c r="F380" i="3"/>
  <c r="G380" i="3"/>
  <c r="F381" i="3"/>
  <c r="G381" i="3"/>
  <c r="F382" i="3"/>
  <c r="G382" i="3"/>
  <c r="F383" i="3"/>
  <c r="G383" i="3"/>
  <c r="F384" i="3"/>
  <c r="G384" i="3"/>
  <c r="F385" i="3"/>
  <c r="G385" i="3"/>
  <c r="F386" i="3"/>
  <c r="G386" i="3"/>
  <c r="F387" i="3"/>
  <c r="G387" i="3"/>
  <c r="F388" i="3"/>
  <c r="G388" i="3"/>
  <c r="F389" i="3"/>
  <c r="G389" i="3"/>
  <c r="F390" i="3"/>
  <c r="G390" i="3"/>
  <c r="F391" i="3"/>
  <c r="G391" i="3"/>
  <c r="F392" i="3"/>
  <c r="G392" i="3"/>
  <c r="F393" i="3"/>
  <c r="G393" i="3"/>
  <c r="F394" i="3"/>
  <c r="G394" i="3"/>
  <c r="F395" i="3"/>
  <c r="G395" i="3"/>
  <c r="F396" i="3"/>
  <c r="G396" i="3"/>
  <c r="F397" i="3"/>
  <c r="G397" i="3"/>
  <c r="F398" i="3"/>
  <c r="G398" i="3"/>
  <c r="F399" i="3"/>
  <c r="G399" i="3"/>
  <c r="F400" i="3"/>
  <c r="G400" i="3"/>
  <c r="F401" i="3"/>
  <c r="G401" i="3"/>
  <c r="F402" i="3"/>
  <c r="G402" i="3"/>
  <c r="F403" i="3"/>
  <c r="G403" i="3"/>
  <c r="F404" i="3"/>
  <c r="G404" i="3"/>
  <c r="F405" i="3"/>
  <c r="G405" i="3"/>
  <c r="F406" i="3"/>
  <c r="G406" i="3"/>
  <c r="F407" i="3"/>
  <c r="G407" i="3"/>
  <c r="F408" i="3"/>
  <c r="G408" i="3"/>
  <c r="F409" i="3"/>
  <c r="G409" i="3"/>
  <c r="F410" i="3"/>
  <c r="G410" i="3"/>
  <c r="F411" i="3"/>
  <c r="G411" i="3"/>
  <c r="F412" i="3"/>
  <c r="G412" i="3"/>
  <c r="F413" i="3"/>
  <c r="G413" i="3"/>
  <c r="F414" i="3"/>
  <c r="G414" i="3"/>
  <c r="F415" i="3"/>
  <c r="G415" i="3"/>
  <c r="F416" i="3"/>
  <c r="G416" i="3"/>
  <c r="F417" i="3"/>
  <c r="G417" i="3"/>
  <c r="F418" i="3"/>
  <c r="G418" i="3"/>
  <c r="F419" i="3"/>
  <c r="G419" i="3"/>
  <c r="F420" i="3"/>
  <c r="G420" i="3"/>
  <c r="F421" i="3"/>
  <c r="G421" i="3"/>
  <c r="F422" i="3"/>
  <c r="G422" i="3"/>
  <c r="F423" i="3"/>
  <c r="G423" i="3"/>
  <c r="F424" i="3"/>
  <c r="G424" i="3"/>
  <c r="F425" i="3"/>
  <c r="G425" i="3"/>
  <c r="F426" i="3"/>
  <c r="G426" i="3"/>
  <c r="F427" i="3"/>
  <c r="G427" i="3"/>
  <c r="F428" i="3"/>
  <c r="G428" i="3"/>
  <c r="F429" i="3"/>
  <c r="G429" i="3"/>
  <c r="F430" i="3"/>
  <c r="G430" i="3"/>
  <c r="F431" i="3"/>
  <c r="G431" i="3"/>
  <c r="F432" i="3"/>
  <c r="G432" i="3"/>
  <c r="F433" i="3"/>
  <c r="G433" i="3"/>
  <c r="F434" i="3"/>
  <c r="G434" i="3"/>
  <c r="F435" i="3"/>
  <c r="G435" i="3"/>
  <c r="F436" i="3"/>
  <c r="G436" i="3"/>
  <c r="F437" i="3"/>
  <c r="G437" i="3"/>
  <c r="F438" i="3"/>
  <c r="G438" i="3"/>
  <c r="F439" i="3"/>
  <c r="G439" i="3"/>
  <c r="F440" i="3"/>
  <c r="G440" i="3"/>
  <c r="F441" i="3"/>
  <c r="G441" i="3"/>
  <c r="F442" i="3"/>
  <c r="G442" i="3"/>
  <c r="F443" i="3"/>
  <c r="G443" i="3"/>
  <c r="F444" i="3"/>
  <c r="G444" i="3"/>
  <c r="F445" i="3"/>
  <c r="G445" i="3"/>
  <c r="F446" i="3"/>
  <c r="G446" i="3"/>
  <c r="F447" i="3"/>
  <c r="G447" i="3"/>
  <c r="F448" i="3"/>
  <c r="G448" i="3"/>
  <c r="F449" i="3"/>
  <c r="G449" i="3"/>
  <c r="F450" i="3"/>
  <c r="G450" i="3"/>
  <c r="F451" i="3"/>
  <c r="G451" i="3"/>
  <c r="F452" i="3"/>
  <c r="G452" i="3"/>
  <c r="F453" i="3"/>
  <c r="G453" i="3"/>
  <c r="F454" i="3"/>
  <c r="G454" i="3"/>
  <c r="F455" i="3"/>
  <c r="G455" i="3"/>
  <c r="F456" i="3"/>
  <c r="G456" i="3"/>
  <c r="F457" i="3"/>
  <c r="G457" i="3"/>
  <c r="F458" i="3"/>
  <c r="G458" i="3"/>
  <c r="F459" i="3"/>
  <c r="G459" i="3"/>
  <c r="F460" i="3"/>
  <c r="G460" i="3"/>
  <c r="F461" i="3"/>
  <c r="G461" i="3"/>
  <c r="F462" i="3"/>
  <c r="G462" i="3"/>
  <c r="F463" i="3"/>
  <c r="G463" i="3"/>
  <c r="F464" i="3"/>
  <c r="G464" i="3"/>
  <c r="F465" i="3"/>
  <c r="G465" i="3"/>
  <c r="F466" i="3"/>
  <c r="G466" i="3"/>
  <c r="F467" i="3"/>
  <c r="G467" i="3"/>
  <c r="F468" i="3"/>
  <c r="G468" i="3"/>
  <c r="F469" i="3"/>
  <c r="G469" i="3"/>
  <c r="F470" i="3"/>
  <c r="G470" i="3"/>
  <c r="F471" i="3"/>
  <c r="G471" i="3"/>
  <c r="F472" i="3"/>
  <c r="G472" i="3"/>
  <c r="F473" i="3"/>
  <c r="G473" i="3"/>
  <c r="F474" i="3"/>
  <c r="G474" i="3"/>
  <c r="F475" i="3"/>
  <c r="G475" i="3"/>
  <c r="F476" i="3"/>
  <c r="G476" i="3"/>
  <c r="F477" i="3"/>
  <c r="G477" i="3"/>
  <c r="F478" i="3"/>
  <c r="G478" i="3"/>
  <c r="F479" i="3"/>
  <c r="G479" i="3"/>
  <c r="F480" i="3"/>
  <c r="G480" i="3"/>
  <c r="F481" i="3"/>
  <c r="G481" i="3"/>
  <c r="F482" i="3"/>
  <c r="G482" i="3"/>
  <c r="F483" i="3"/>
  <c r="G483" i="3"/>
  <c r="F484" i="3"/>
  <c r="G484" i="3"/>
  <c r="F485" i="3"/>
  <c r="G485" i="3"/>
  <c r="F486" i="3"/>
  <c r="G486" i="3"/>
  <c r="F487" i="3"/>
  <c r="G487" i="3"/>
  <c r="F488" i="3"/>
  <c r="G488" i="3"/>
  <c r="F489" i="3"/>
  <c r="G489" i="3"/>
  <c r="F490" i="3"/>
  <c r="G490" i="3"/>
  <c r="F491" i="3"/>
  <c r="G491" i="3"/>
  <c r="F492" i="3"/>
  <c r="G492" i="3"/>
  <c r="F493" i="3"/>
  <c r="G493" i="3"/>
  <c r="F494" i="3"/>
  <c r="G494" i="3"/>
  <c r="F495" i="3"/>
  <c r="G495" i="3"/>
  <c r="F496" i="3"/>
  <c r="G496" i="3"/>
  <c r="F497" i="3"/>
  <c r="G497" i="3"/>
  <c r="F498" i="3"/>
  <c r="G498" i="3"/>
  <c r="F499" i="3"/>
  <c r="G499" i="3"/>
  <c r="F500" i="3"/>
  <c r="G500" i="3"/>
  <c r="F501" i="3"/>
  <c r="G501" i="3"/>
  <c r="F502" i="3"/>
  <c r="G502" i="3"/>
  <c r="F503" i="3"/>
  <c r="G503" i="3"/>
  <c r="F504" i="3"/>
  <c r="G504" i="3"/>
  <c r="F505" i="3"/>
  <c r="G505" i="3"/>
  <c r="F506" i="3"/>
  <c r="G506" i="3"/>
  <c r="F507" i="3"/>
  <c r="G507" i="3"/>
  <c r="F508" i="3"/>
  <c r="G508" i="3"/>
  <c r="F509" i="3"/>
  <c r="G509" i="3"/>
  <c r="F510" i="3"/>
  <c r="G510" i="3"/>
  <c r="F511" i="3"/>
  <c r="G511" i="3"/>
  <c r="F512" i="3"/>
  <c r="G512" i="3"/>
  <c r="F513" i="3"/>
  <c r="G513" i="3"/>
  <c r="F514" i="3"/>
  <c r="G514" i="3"/>
  <c r="F515" i="3"/>
  <c r="G515" i="3"/>
  <c r="F516" i="3"/>
  <c r="G516" i="3"/>
  <c r="F517" i="3"/>
  <c r="G517" i="3"/>
  <c r="F518" i="3"/>
  <c r="G518" i="3"/>
  <c r="F519" i="3"/>
  <c r="G519" i="3"/>
  <c r="F520" i="3"/>
  <c r="G520" i="3"/>
  <c r="F521" i="3"/>
  <c r="G521" i="3"/>
  <c r="F522" i="3"/>
  <c r="G522" i="3"/>
  <c r="F523" i="3"/>
  <c r="G523" i="3"/>
  <c r="F524" i="3"/>
  <c r="G524" i="3"/>
  <c r="F525" i="3"/>
  <c r="G525" i="3"/>
  <c r="F526" i="3"/>
  <c r="G526" i="3"/>
  <c r="F527" i="3"/>
  <c r="G527" i="3"/>
  <c r="F528" i="3"/>
  <c r="G528" i="3"/>
  <c r="F529" i="3"/>
  <c r="G529" i="3"/>
  <c r="F530" i="3"/>
  <c r="G530" i="3"/>
  <c r="F531" i="3"/>
  <c r="G531" i="3"/>
  <c r="F532" i="3"/>
  <c r="G532" i="3"/>
  <c r="F533" i="3"/>
  <c r="G533" i="3"/>
  <c r="F534" i="3"/>
  <c r="G534" i="3"/>
  <c r="F535" i="3"/>
  <c r="G535" i="3"/>
  <c r="F536" i="3"/>
  <c r="G536" i="3"/>
  <c r="F537" i="3"/>
  <c r="G537" i="3"/>
  <c r="F538" i="3"/>
  <c r="G538" i="3"/>
  <c r="F539" i="3"/>
  <c r="G539" i="3"/>
  <c r="F540" i="3"/>
  <c r="G540" i="3"/>
  <c r="F541" i="3"/>
  <c r="G541" i="3"/>
  <c r="F542" i="3"/>
  <c r="G542" i="3"/>
  <c r="F543" i="3"/>
  <c r="G543" i="3"/>
  <c r="F544" i="3"/>
  <c r="G544" i="3"/>
  <c r="F545" i="3"/>
  <c r="G545" i="3"/>
  <c r="F546" i="3"/>
  <c r="G546" i="3"/>
  <c r="F547" i="3"/>
  <c r="G547" i="3"/>
  <c r="F548" i="3"/>
  <c r="G548" i="3"/>
  <c r="F549" i="3"/>
  <c r="G549" i="3"/>
  <c r="F550" i="3"/>
  <c r="G550" i="3"/>
  <c r="F551" i="3"/>
  <c r="G551" i="3"/>
  <c r="F552" i="3"/>
  <c r="G552" i="3"/>
  <c r="F553" i="3"/>
  <c r="G553" i="3"/>
  <c r="F554" i="3"/>
  <c r="G554" i="3"/>
  <c r="F555" i="3"/>
  <c r="G555" i="3"/>
  <c r="F556" i="3"/>
  <c r="G556" i="3"/>
  <c r="F557" i="3"/>
  <c r="G557" i="3"/>
  <c r="F558" i="3"/>
  <c r="G558" i="3"/>
  <c r="F559" i="3"/>
  <c r="G559" i="3"/>
  <c r="F560" i="3"/>
  <c r="G560" i="3"/>
  <c r="F561" i="3"/>
  <c r="G561" i="3"/>
  <c r="F562" i="3"/>
  <c r="G562" i="3"/>
  <c r="F563" i="3"/>
  <c r="G563" i="3"/>
  <c r="F564" i="3"/>
  <c r="G564" i="3"/>
  <c r="F565" i="3"/>
  <c r="G565" i="3"/>
  <c r="F566" i="3"/>
  <c r="G566" i="3"/>
  <c r="F567" i="3"/>
  <c r="G567" i="3"/>
  <c r="F568" i="3"/>
  <c r="G568" i="3"/>
  <c r="F569" i="3"/>
  <c r="G569" i="3"/>
  <c r="F570" i="3"/>
  <c r="G570" i="3"/>
  <c r="F571" i="3"/>
  <c r="G571" i="3"/>
  <c r="F572" i="3"/>
  <c r="G572" i="3"/>
  <c r="F573" i="3"/>
  <c r="G573" i="3"/>
  <c r="F574" i="3"/>
  <c r="G574" i="3"/>
  <c r="F575" i="3"/>
  <c r="G575" i="3"/>
  <c r="F576" i="3"/>
  <c r="G576" i="3"/>
  <c r="F577" i="3"/>
  <c r="G577" i="3"/>
  <c r="F578" i="3"/>
  <c r="G578" i="3"/>
  <c r="F579" i="3"/>
  <c r="G579" i="3"/>
  <c r="F580" i="3"/>
  <c r="G580" i="3"/>
  <c r="F581" i="3"/>
  <c r="G581" i="3"/>
  <c r="F582" i="3"/>
  <c r="G582" i="3"/>
  <c r="F583" i="3"/>
  <c r="G583" i="3"/>
  <c r="F584" i="3"/>
  <c r="G584" i="3"/>
  <c r="F585" i="3"/>
  <c r="G585" i="3"/>
  <c r="F586" i="3"/>
  <c r="G586" i="3"/>
  <c r="F587" i="3"/>
  <c r="G587" i="3"/>
  <c r="F588" i="3"/>
  <c r="G588" i="3"/>
  <c r="F589" i="3"/>
  <c r="G589" i="3"/>
  <c r="F590" i="3"/>
  <c r="G590" i="3"/>
  <c r="F591" i="3"/>
  <c r="G591" i="3"/>
  <c r="F592" i="3"/>
  <c r="G592" i="3"/>
  <c r="F593" i="3"/>
  <c r="G593" i="3"/>
  <c r="F594" i="3"/>
  <c r="G594" i="3"/>
  <c r="F595" i="3"/>
  <c r="G595" i="3"/>
  <c r="F596" i="3"/>
  <c r="G596" i="3"/>
  <c r="F597" i="3"/>
  <c r="G597" i="3"/>
  <c r="F598" i="3"/>
  <c r="G598" i="3"/>
  <c r="F599" i="3"/>
  <c r="G599" i="3"/>
  <c r="F600" i="3"/>
  <c r="G600" i="3"/>
  <c r="F601" i="3"/>
  <c r="G601" i="3"/>
  <c r="F602" i="3"/>
  <c r="G602" i="3"/>
  <c r="F603" i="3"/>
  <c r="G603" i="3"/>
  <c r="F604" i="3"/>
  <c r="G604" i="3"/>
  <c r="F605" i="3"/>
  <c r="G605" i="3"/>
  <c r="F606" i="3"/>
  <c r="G606" i="3"/>
  <c r="F607" i="3"/>
  <c r="G607" i="3"/>
  <c r="F608" i="3"/>
  <c r="G608" i="3"/>
  <c r="F609" i="3"/>
  <c r="G609" i="3"/>
  <c r="F610" i="3"/>
  <c r="G610" i="3"/>
  <c r="F611" i="3"/>
  <c r="G611" i="3"/>
  <c r="F612" i="3"/>
  <c r="G612" i="3"/>
  <c r="F613" i="3"/>
  <c r="G613" i="3"/>
  <c r="F614" i="3"/>
  <c r="G614" i="3"/>
  <c r="F615" i="3"/>
  <c r="G615" i="3"/>
  <c r="F616" i="3"/>
  <c r="G616" i="3"/>
  <c r="F617" i="3"/>
  <c r="G617" i="3"/>
  <c r="F618" i="3"/>
  <c r="G618" i="3"/>
  <c r="F619" i="3"/>
  <c r="G619" i="3"/>
  <c r="F620" i="3"/>
  <c r="G620" i="3"/>
  <c r="F621" i="3"/>
  <c r="G621" i="3"/>
  <c r="F622" i="3"/>
  <c r="G622" i="3"/>
  <c r="F623" i="3"/>
  <c r="G623" i="3"/>
  <c r="F624" i="3"/>
  <c r="G624" i="3"/>
  <c r="F625" i="3"/>
  <c r="G625" i="3"/>
  <c r="F626" i="3"/>
  <c r="G626" i="3"/>
  <c r="F627" i="3"/>
  <c r="G627" i="3"/>
  <c r="F628" i="3"/>
  <c r="G628" i="3"/>
  <c r="F629" i="3"/>
  <c r="G629" i="3"/>
  <c r="F630" i="3"/>
  <c r="G630" i="3"/>
  <c r="F631" i="3"/>
  <c r="G631" i="3"/>
  <c r="F632" i="3"/>
  <c r="G632" i="3"/>
  <c r="F633" i="3"/>
  <c r="G633" i="3"/>
  <c r="F634" i="3"/>
  <c r="G634" i="3"/>
  <c r="F635" i="3"/>
  <c r="G635" i="3"/>
  <c r="F636" i="3"/>
  <c r="G636" i="3"/>
  <c r="F637" i="3"/>
  <c r="G637" i="3"/>
  <c r="F638" i="3"/>
  <c r="G638" i="3"/>
  <c r="F639" i="3"/>
  <c r="G639" i="3"/>
  <c r="F640" i="3"/>
  <c r="G640" i="3"/>
  <c r="F641" i="3"/>
  <c r="G641" i="3"/>
  <c r="F642" i="3"/>
  <c r="G642" i="3"/>
  <c r="F643" i="3"/>
  <c r="G643" i="3"/>
  <c r="F644" i="3"/>
  <c r="G644" i="3"/>
  <c r="F645" i="3"/>
  <c r="G645" i="3"/>
  <c r="F646" i="3"/>
  <c r="G646" i="3"/>
  <c r="F647" i="3"/>
  <c r="G647" i="3"/>
  <c r="F648" i="3"/>
  <c r="G648" i="3"/>
  <c r="F649" i="3"/>
  <c r="G649" i="3"/>
  <c r="F650" i="3"/>
  <c r="G650" i="3"/>
  <c r="F651" i="3"/>
  <c r="G651" i="3"/>
  <c r="F652" i="3"/>
  <c r="G652" i="3"/>
  <c r="F653" i="3"/>
  <c r="G653" i="3"/>
  <c r="F654" i="3"/>
  <c r="G654" i="3"/>
  <c r="F655" i="3"/>
  <c r="G655" i="3"/>
  <c r="F656" i="3"/>
  <c r="G656" i="3"/>
  <c r="F657" i="3"/>
  <c r="G657" i="3"/>
  <c r="F658" i="3"/>
  <c r="G658" i="3"/>
  <c r="F659" i="3"/>
  <c r="G659" i="3"/>
  <c r="F660" i="3"/>
  <c r="G660" i="3"/>
  <c r="F661" i="3"/>
  <c r="G661" i="3"/>
  <c r="F662" i="3"/>
  <c r="G662" i="3"/>
  <c r="F663" i="3"/>
  <c r="G663" i="3"/>
  <c r="F664" i="3"/>
  <c r="G664" i="3"/>
  <c r="F665" i="3"/>
  <c r="G665" i="3"/>
  <c r="F666" i="3"/>
  <c r="G666" i="3"/>
  <c r="F667" i="3"/>
  <c r="G667" i="3"/>
  <c r="F668" i="3"/>
  <c r="G668" i="3"/>
  <c r="F669" i="3"/>
  <c r="G669" i="3"/>
  <c r="F670" i="3"/>
  <c r="G670" i="3"/>
  <c r="F671" i="3"/>
  <c r="G671" i="3"/>
  <c r="F672" i="3"/>
  <c r="G672" i="3"/>
  <c r="F673" i="3"/>
  <c r="G673" i="3"/>
  <c r="F674" i="3"/>
  <c r="G674" i="3"/>
  <c r="F675" i="3"/>
  <c r="G675" i="3"/>
  <c r="F676" i="3"/>
  <c r="G676" i="3"/>
  <c r="F677" i="3"/>
  <c r="G677" i="3"/>
  <c r="F678" i="3"/>
  <c r="G678" i="3"/>
  <c r="F679" i="3"/>
  <c r="G679" i="3"/>
  <c r="F680" i="3"/>
  <c r="G680" i="3"/>
  <c r="F681" i="3"/>
  <c r="G681" i="3"/>
  <c r="F682" i="3"/>
  <c r="G682" i="3"/>
  <c r="F683" i="3"/>
  <c r="G683" i="3"/>
  <c r="F684" i="3"/>
  <c r="G684" i="3"/>
  <c r="F685" i="3"/>
  <c r="G685" i="3"/>
  <c r="F686" i="3"/>
  <c r="G686" i="3"/>
  <c r="F687" i="3"/>
  <c r="G687" i="3"/>
  <c r="F688" i="3"/>
  <c r="G688" i="3"/>
  <c r="F689" i="3"/>
  <c r="G689" i="3"/>
  <c r="F690" i="3"/>
  <c r="G690" i="3"/>
  <c r="F691" i="3"/>
  <c r="G691" i="3"/>
  <c r="F692" i="3"/>
  <c r="G692" i="3"/>
  <c r="F693" i="3"/>
  <c r="G693" i="3"/>
  <c r="F694" i="3"/>
  <c r="G694" i="3"/>
  <c r="F695" i="3"/>
  <c r="G695" i="3"/>
  <c r="F696" i="3"/>
  <c r="G696" i="3"/>
  <c r="F697" i="3"/>
  <c r="G697" i="3"/>
  <c r="F698" i="3"/>
  <c r="G698" i="3"/>
  <c r="F699" i="3"/>
  <c r="G699" i="3"/>
  <c r="F700" i="3"/>
  <c r="G700" i="3"/>
  <c r="F701" i="3"/>
  <c r="G701" i="3"/>
  <c r="F702" i="3"/>
  <c r="G702" i="3"/>
  <c r="F703" i="3"/>
  <c r="G703" i="3"/>
  <c r="F704" i="3"/>
  <c r="G704" i="3"/>
  <c r="F705" i="3"/>
  <c r="G705" i="3"/>
  <c r="F706" i="3"/>
  <c r="G706" i="3"/>
  <c r="F707" i="3"/>
  <c r="G707" i="3"/>
  <c r="F708" i="3"/>
  <c r="G708" i="3"/>
  <c r="F709" i="3"/>
  <c r="G709" i="3"/>
  <c r="F710" i="3"/>
  <c r="G710" i="3"/>
  <c r="F711" i="3"/>
  <c r="G711" i="3"/>
  <c r="F712" i="3"/>
  <c r="G712" i="3"/>
  <c r="F713" i="3"/>
  <c r="G713" i="3"/>
  <c r="F714" i="3"/>
  <c r="G714" i="3"/>
  <c r="F715" i="3"/>
  <c r="G715" i="3"/>
  <c r="F716" i="3"/>
  <c r="G716" i="3"/>
  <c r="F717" i="3"/>
  <c r="G717" i="3"/>
  <c r="F718" i="3"/>
  <c r="G718" i="3"/>
  <c r="F719" i="3"/>
  <c r="G719" i="3"/>
  <c r="F720" i="3"/>
  <c r="G720" i="3"/>
  <c r="F721" i="3"/>
  <c r="G721" i="3"/>
  <c r="F722" i="3"/>
  <c r="G722" i="3"/>
  <c r="F723" i="3"/>
  <c r="G723" i="3"/>
  <c r="F724" i="3"/>
  <c r="G724" i="3"/>
  <c r="F725" i="3"/>
  <c r="G725" i="3"/>
  <c r="F726" i="3"/>
  <c r="G726" i="3"/>
  <c r="F727" i="3"/>
  <c r="G727" i="3"/>
  <c r="F728" i="3"/>
  <c r="G728" i="3"/>
  <c r="F729" i="3"/>
  <c r="G729" i="3"/>
  <c r="F730" i="3"/>
  <c r="G730" i="3"/>
  <c r="F731" i="3"/>
  <c r="G731" i="3"/>
  <c r="F732" i="3"/>
  <c r="G732" i="3"/>
  <c r="F733" i="3"/>
  <c r="G733" i="3"/>
  <c r="F734" i="3"/>
  <c r="G734" i="3"/>
  <c r="F735" i="3"/>
  <c r="G735" i="3"/>
  <c r="F736" i="3"/>
  <c r="G736" i="3"/>
  <c r="F737" i="3"/>
  <c r="G737" i="3"/>
  <c r="F738" i="3"/>
  <c r="G738" i="3"/>
  <c r="F739" i="3"/>
  <c r="G739" i="3"/>
  <c r="F740" i="3"/>
  <c r="G740" i="3"/>
  <c r="F741" i="3"/>
  <c r="G741" i="3"/>
  <c r="F742" i="3"/>
  <c r="G742" i="3"/>
  <c r="F743" i="3"/>
  <c r="G743" i="3"/>
  <c r="F744" i="3"/>
  <c r="G744" i="3"/>
  <c r="F745" i="3"/>
  <c r="G745" i="3"/>
  <c r="F746" i="3"/>
  <c r="G746" i="3"/>
  <c r="F747" i="3"/>
  <c r="G747" i="3"/>
  <c r="F748" i="3"/>
  <c r="G748" i="3"/>
  <c r="F749" i="3"/>
  <c r="G749" i="3"/>
  <c r="F750" i="3"/>
  <c r="G750" i="3"/>
  <c r="F751" i="3"/>
  <c r="G751" i="3"/>
  <c r="F752" i="3"/>
  <c r="G752" i="3"/>
  <c r="F753" i="3"/>
  <c r="G753" i="3"/>
  <c r="F754" i="3"/>
  <c r="G754" i="3"/>
  <c r="F755" i="3"/>
  <c r="G755" i="3"/>
  <c r="F756" i="3"/>
  <c r="G756" i="3"/>
  <c r="F757" i="3"/>
  <c r="G757" i="3"/>
  <c r="F758" i="3"/>
  <c r="G758" i="3"/>
  <c r="F759" i="3"/>
  <c r="G759" i="3"/>
  <c r="F760" i="3"/>
  <c r="G760" i="3"/>
  <c r="F761" i="3"/>
  <c r="G761" i="3"/>
  <c r="F762" i="3"/>
  <c r="G762" i="3"/>
  <c r="F763" i="3"/>
  <c r="G763" i="3"/>
  <c r="F764" i="3"/>
  <c r="G764" i="3"/>
  <c r="F765" i="3"/>
  <c r="G765" i="3"/>
  <c r="F766" i="3"/>
  <c r="G766" i="3"/>
  <c r="F767" i="3"/>
  <c r="G767" i="3"/>
  <c r="F768" i="3"/>
  <c r="G768" i="3"/>
  <c r="F769" i="3"/>
  <c r="G769" i="3"/>
  <c r="F770" i="3"/>
  <c r="G770" i="3"/>
  <c r="F771" i="3"/>
  <c r="G771" i="3"/>
  <c r="F772" i="3"/>
  <c r="G772" i="3"/>
  <c r="F773" i="3"/>
  <c r="G773" i="3"/>
  <c r="F774" i="3"/>
  <c r="G774" i="3"/>
  <c r="F775" i="3"/>
  <c r="G775" i="3"/>
  <c r="F776" i="3"/>
  <c r="G776" i="3"/>
  <c r="F777" i="3"/>
  <c r="G777" i="3"/>
  <c r="F778" i="3"/>
  <c r="G778" i="3"/>
  <c r="F779" i="3"/>
  <c r="G779" i="3"/>
  <c r="F780" i="3"/>
  <c r="G780" i="3"/>
  <c r="F781" i="3"/>
  <c r="G781" i="3"/>
  <c r="F782" i="3"/>
  <c r="G782" i="3"/>
  <c r="F783" i="3"/>
  <c r="G783" i="3"/>
  <c r="F784" i="3"/>
  <c r="G784" i="3"/>
  <c r="F785" i="3"/>
  <c r="G785" i="3"/>
  <c r="F786" i="3"/>
  <c r="G786" i="3"/>
  <c r="F787" i="3"/>
  <c r="G787" i="3"/>
  <c r="F788" i="3"/>
  <c r="G788" i="3"/>
  <c r="F789" i="3"/>
  <c r="G789" i="3"/>
  <c r="F790" i="3"/>
  <c r="G790" i="3"/>
  <c r="F791" i="3"/>
  <c r="G791" i="3"/>
  <c r="F792" i="3"/>
  <c r="G792" i="3"/>
  <c r="F793" i="3"/>
  <c r="G793" i="3"/>
  <c r="F794" i="3"/>
  <c r="G794" i="3"/>
  <c r="F795" i="3"/>
  <c r="G795" i="3"/>
  <c r="F796" i="3"/>
  <c r="G796" i="3"/>
  <c r="F797" i="3"/>
  <c r="G797" i="3"/>
  <c r="F798" i="3"/>
  <c r="G798" i="3"/>
  <c r="F799" i="3"/>
  <c r="G799" i="3"/>
  <c r="F800" i="3"/>
  <c r="G800" i="3"/>
  <c r="F801" i="3"/>
  <c r="G801" i="3"/>
  <c r="F802" i="3"/>
  <c r="G802" i="3"/>
  <c r="F803" i="3"/>
  <c r="G803" i="3"/>
  <c r="F804" i="3"/>
  <c r="G804" i="3"/>
  <c r="F805" i="3"/>
  <c r="G805" i="3"/>
  <c r="F806" i="3"/>
  <c r="G806" i="3"/>
  <c r="F807" i="3"/>
  <c r="G807" i="3"/>
  <c r="F808" i="3"/>
  <c r="G808" i="3"/>
  <c r="F809" i="3"/>
  <c r="G809" i="3"/>
  <c r="F810" i="3"/>
  <c r="G810" i="3"/>
  <c r="F811" i="3"/>
  <c r="G811" i="3"/>
  <c r="F812" i="3"/>
  <c r="G812" i="3"/>
  <c r="F813" i="3"/>
  <c r="G813" i="3"/>
  <c r="F814" i="3"/>
  <c r="G814" i="3"/>
  <c r="F815" i="3"/>
  <c r="G815" i="3"/>
  <c r="F816" i="3"/>
  <c r="G816" i="3"/>
  <c r="F817" i="3"/>
  <c r="G817" i="3"/>
  <c r="F818" i="3"/>
  <c r="G818" i="3"/>
  <c r="F819" i="3"/>
  <c r="G819" i="3"/>
  <c r="F820" i="3"/>
  <c r="G820" i="3"/>
  <c r="F821" i="3"/>
  <c r="G821" i="3"/>
  <c r="F822" i="3"/>
  <c r="G822" i="3"/>
  <c r="F823" i="3"/>
  <c r="G823" i="3"/>
  <c r="F824" i="3"/>
  <c r="G824" i="3"/>
  <c r="F825" i="3"/>
  <c r="G825" i="3"/>
  <c r="F826" i="3"/>
  <c r="G826" i="3"/>
  <c r="F827" i="3"/>
  <c r="G827" i="3"/>
  <c r="F828" i="3"/>
  <c r="G828" i="3"/>
  <c r="F829" i="3"/>
  <c r="G829" i="3"/>
  <c r="F830" i="3"/>
  <c r="G830" i="3"/>
  <c r="F831" i="3"/>
  <c r="G831" i="3"/>
  <c r="F832" i="3"/>
  <c r="G832" i="3"/>
  <c r="F833" i="3"/>
  <c r="G833" i="3"/>
  <c r="F834" i="3"/>
  <c r="G834" i="3"/>
  <c r="F835" i="3"/>
  <c r="G835" i="3"/>
  <c r="F836" i="3"/>
  <c r="G836" i="3"/>
  <c r="F837" i="3"/>
  <c r="G837" i="3"/>
  <c r="F838" i="3"/>
  <c r="G838" i="3"/>
  <c r="F839" i="3"/>
  <c r="G839" i="3"/>
  <c r="F840" i="3"/>
  <c r="G840" i="3"/>
  <c r="F841" i="3"/>
  <c r="G841" i="3"/>
  <c r="F842" i="3"/>
  <c r="G842" i="3"/>
  <c r="F843" i="3"/>
  <c r="G843" i="3"/>
  <c r="F844" i="3"/>
  <c r="G844" i="3"/>
  <c r="F845" i="3"/>
  <c r="G845" i="3"/>
  <c r="F846" i="3"/>
  <c r="G846" i="3"/>
  <c r="F847" i="3"/>
  <c r="G847" i="3"/>
  <c r="F848" i="3"/>
  <c r="G848" i="3"/>
  <c r="F849" i="3"/>
  <c r="G849" i="3"/>
  <c r="F850" i="3"/>
  <c r="G850" i="3"/>
  <c r="F851" i="3"/>
  <c r="G851" i="3"/>
  <c r="F852" i="3"/>
  <c r="G852" i="3"/>
  <c r="F853" i="3"/>
  <c r="G853" i="3"/>
  <c r="F854" i="3"/>
  <c r="G854" i="3"/>
  <c r="F855" i="3"/>
  <c r="G855" i="3"/>
  <c r="F856" i="3"/>
  <c r="G856" i="3"/>
  <c r="F857" i="3"/>
  <c r="G857" i="3"/>
  <c r="F858" i="3"/>
  <c r="G858" i="3"/>
  <c r="F859" i="3"/>
  <c r="G859" i="3"/>
  <c r="F860" i="3"/>
  <c r="G860" i="3"/>
  <c r="F861" i="3"/>
  <c r="G861" i="3"/>
  <c r="F862" i="3"/>
  <c r="G862" i="3"/>
  <c r="F863" i="3"/>
  <c r="G863" i="3"/>
  <c r="F864" i="3"/>
  <c r="G864" i="3"/>
  <c r="F865" i="3"/>
  <c r="G865" i="3"/>
  <c r="F866" i="3"/>
  <c r="G866" i="3"/>
  <c r="F867" i="3"/>
  <c r="G867" i="3"/>
  <c r="F868" i="3"/>
  <c r="G868" i="3"/>
  <c r="F869" i="3"/>
  <c r="G869" i="3"/>
  <c r="F870" i="3"/>
  <c r="G870" i="3"/>
  <c r="F871" i="3"/>
  <c r="G871" i="3"/>
  <c r="F872" i="3"/>
  <c r="G872" i="3"/>
  <c r="F873" i="3"/>
  <c r="G873" i="3"/>
  <c r="F874" i="3"/>
  <c r="G874" i="3"/>
  <c r="F875" i="3"/>
  <c r="G875" i="3"/>
  <c r="F876" i="3"/>
  <c r="G876" i="3"/>
  <c r="F877" i="3"/>
  <c r="G877" i="3"/>
  <c r="F878" i="3"/>
  <c r="G878" i="3"/>
  <c r="F879" i="3"/>
  <c r="G879" i="3"/>
  <c r="F880" i="3"/>
  <c r="G880" i="3"/>
  <c r="F881" i="3"/>
  <c r="G881" i="3"/>
  <c r="F882" i="3"/>
  <c r="G882" i="3"/>
  <c r="F883" i="3"/>
  <c r="G883" i="3"/>
  <c r="F884" i="3"/>
  <c r="G884" i="3"/>
  <c r="F885" i="3"/>
  <c r="G885" i="3"/>
  <c r="F886" i="3"/>
  <c r="G886" i="3"/>
  <c r="F887" i="3"/>
  <c r="G887" i="3"/>
  <c r="F888" i="3"/>
  <c r="G888" i="3"/>
  <c r="F889" i="3"/>
  <c r="G889" i="3"/>
  <c r="F890" i="3"/>
  <c r="G890" i="3"/>
  <c r="F891" i="3"/>
  <c r="G891" i="3"/>
  <c r="F892" i="3"/>
  <c r="G892" i="3"/>
  <c r="F893" i="3"/>
  <c r="G893" i="3"/>
  <c r="F894" i="3"/>
  <c r="G894" i="3"/>
  <c r="F895" i="3"/>
  <c r="G895" i="3"/>
  <c r="F896" i="3"/>
  <c r="G896" i="3"/>
  <c r="F897" i="3"/>
  <c r="G897" i="3"/>
  <c r="F898" i="3"/>
  <c r="G898" i="3"/>
  <c r="F899" i="3"/>
  <c r="G899" i="3"/>
  <c r="F900" i="3"/>
  <c r="G900" i="3"/>
  <c r="F901" i="3"/>
  <c r="G901" i="3"/>
  <c r="F902" i="3"/>
  <c r="G902" i="3"/>
  <c r="F903" i="3"/>
  <c r="G903" i="3"/>
  <c r="F904" i="3"/>
  <c r="G904" i="3"/>
  <c r="F905" i="3"/>
  <c r="G905" i="3"/>
  <c r="F906" i="3"/>
  <c r="G906" i="3"/>
  <c r="F907" i="3"/>
  <c r="G907" i="3"/>
  <c r="F908" i="3"/>
  <c r="G908" i="3"/>
  <c r="F909" i="3"/>
  <c r="G909" i="3"/>
  <c r="F910" i="3"/>
  <c r="G910" i="3"/>
  <c r="F911" i="3"/>
  <c r="G911" i="3"/>
  <c r="F912" i="3"/>
  <c r="G912" i="3"/>
  <c r="F913" i="3"/>
  <c r="G913" i="3"/>
  <c r="F914" i="3"/>
  <c r="G914" i="3"/>
  <c r="F915" i="3"/>
  <c r="G915" i="3"/>
  <c r="F916" i="3"/>
  <c r="G916" i="3"/>
  <c r="F917" i="3"/>
  <c r="G917" i="3"/>
  <c r="F918" i="3"/>
  <c r="G918" i="3"/>
  <c r="F919" i="3"/>
  <c r="G919" i="3"/>
  <c r="F920" i="3"/>
  <c r="G920" i="3"/>
  <c r="F921" i="3"/>
  <c r="G921" i="3"/>
  <c r="F922" i="3"/>
  <c r="G922" i="3"/>
  <c r="F923" i="3"/>
  <c r="G923" i="3"/>
  <c r="F924" i="3"/>
  <c r="G924" i="3"/>
  <c r="F925" i="3"/>
  <c r="G925" i="3"/>
  <c r="F926" i="3"/>
  <c r="G926" i="3"/>
  <c r="F927" i="3"/>
  <c r="G927" i="3"/>
  <c r="F928" i="3"/>
  <c r="G928" i="3"/>
  <c r="F929" i="3"/>
  <c r="G929" i="3"/>
  <c r="F930" i="3"/>
  <c r="G930" i="3"/>
  <c r="F931" i="3"/>
  <c r="G931" i="3"/>
  <c r="F932" i="3"/>
  <c r="G932" i="3"/>
  <c r="F933" i="3"/>
  <c r="G933" i="3"/>
  <c r="F934" i="3"/>
  <c r="G934" i="3"/>
  <c r="F935" i="3"/>
  <c r="G935" i="3"/>
  <c r="F936" i="3"/>
  <c r="G936" i="3"/>
  <c r="F937" i="3"/>
  <c r="G937" i="3"/>
  <c r="F938" i="3"/>
  <c r="G938" i="3"/>
  <c r="F939" i="3"/>
  <c r="G939" i="3"/>
  <c r="F940" i="3"/>
  <c r="G940" i="3"/>
  <c r="F941" i="3"/>
  <c r="G941" i="3"/>
  <c r="F942" i="3"/>
  <c r="G942" i="3"/>
  <c r="F943" i="3"/>
  <c r="G943" i="3"/>
  <c r="F944" i="3"/>
  <c r="G944" i="3"/>
  <c r="F945" i="3"/>
  <c r="G945" i="3"/>
  <c r="F946" i="3"/>
  <c r="G946" i="3"/>
  <c r="F947" i="3"/>
  <c r="G947" i="3"/>
  <c r="F948" i="3"/>
  <c r="G948" i="3"/>
  <c r="F949" i="3"/>
  <c r="G949" i="3"/>
  <c r="F950" i="3"/>
  <c r="G950" i="3"/>
  <c r="F951" i="3"/>
  <c r="G951" i="3"/>
  <c r="F952" i="3"/>
  <c r="G952" i="3"/>
  <c r="F953" i="3"/>
  <c r="G953" i="3"/>
  <c r="F954" i="3"/>
  <c r="G954" i="3"/>
  <c r="F955" i="3"/>
  <c r="G955" i="3"/>
  <c r="F956" i="3"/>
  <c r="G956" i="3"/>
  <c r="F957" i="3"/>
  <c r="G957" i="3"/>
  <c r="F958" i="3"/>
  <c r="G958" i="3"/>
  <c r="F959" i="3"/>
  <c r="G959" i="3"/>
  <c r="F960" i="3"/>
  <c r="G960" i="3"/>
  <c r="F961" i="3"/>
  <c r="G961" i="3"/>
  <c r="F962" i="3"/>
  <c r="G962" i="3"/>
  <c r="F963" i="3"/>
  <c r="G963" i="3"/>
  <c r="F964" i="3"/>
  <c r="G964" i="3"/>
  <c r="F965" i="3"/>
  <c r="G965" i="3"/>
  <c r="F966" i="3"/>
  <c r="G966" i="3"/>
  <c r="F967" i="3"/>
  <c r="G967" i="3"/>
  <c r="F968" i="3"/>
  <c r="G968" i="3"/>
  <c r="F969" i="3"/>
  <c r="G969" i="3"/>
  <c r="F970" i="3"/>
  <c r="G970" i="3"/>
  <c r="F971" i="3"/>
  <c r="G971" i="3"/>
  <c r="F972" i="3"/>
  <c r="G972" i="3"/>
  <c r="F973" i="3"/>
  <c r="G973" i="3"/>
  <c r="F974" i="3"/>
  <c r="G974" i="3"/>
  <c r="F975" i="3"/>
  <c r="G975" i="3"/>
  <c r="F976" i="3"/>
  <c r="G976" i="3"/>
  <c r="F977" i="3"/>
  <c r="G977" i="3"/>
  <c r="F978" i="3"/>
  <c r="G978" i="3"/>
  <c r="F979" i="3"/>
  <c r="G979" i="3"/>
  <c r="F980" i="3"/>
  <c r="G980" i="3"/>
  <c r="F981" i="3"/>
  <c r="G981" i="3"/>
  <c r="F982" i="3"/>
  <c r="G982" i="3"/>
  <c r="F983" i="3"/>
  <c r="G983" i="3"/>
  <c r="F984" i="3"/>
  <c r="G984" i="3"/>
  <c r="F985" i="3"/>
  <c r="G985" i="3"/>
  <c r="F986" i="3"/>
  <c r="G986" i="3"/>
  <c r="F987" i="3"/>
  <c r="G987" i="3"/>
  <c r="F988" i="3"/>
  <c r="G988" i="3"/>
  <c r="F989" i="3"/>
  <c r="G989" i="3"/>
  <c r="F990" i="3"/>
  <c r="G990" i="3"/>
  <c r="F991" i="3"/>
  <c r="G991" i="3"/>
  <c r="F992" i="3"/>
  <c r="G992" i="3"/>
  <c r="F993" i="3"/>
  <c r="G993" i="3"/>
  <c r="F994" i="3"/>
  <c r="G994" i="3"/>
  <c r="F995" i="3"/>
  <c r="G995" i="3"/>
  <c r="F996" i="3"/>
  <c r="G996" i="3"/>
  <c r="F997" i="3"/>
  <c r="G997" i="3"/>
  <c r="F998" i="3"/>
  <c r="G998" i="3"/>
  <c r="F999" i="3"/>
  <c r="G999" i="3"/>
  <c r="F1000" i="3"/>
  <c r="G1000" i="3"/>
  <c r="F1001" i="3"/>
  <c r="G1001" i="3"/>
  <c r="F1002" i="3"/>
  <c r="G1002" i="3"/>
  <c r="F1003" i="3"/>
  <c r="G1003" i="3"/>
  <c r="F1004" i="3"/>
  <c r="G1004" i="3"/>
  <c r="F1005" i="3"/>
  <c r="G1005" i="3"/>
  <c r="F1006" i="3"/>
  <c r="G1006" i="3"/>
  <c r="F1007" i="3"/>
  <c r="G1007" i="3"/>
  <c r="F1008" i="3"/>
  <c r="G1008" i="3"/>
  <c r="F1009" i="3"/>
  <c r="G1009" i="3"/>
  <c r="F1010" i="3"/>
  <c r="G1010" i="3"/>
  <c r="F1011" i="3"/>
  <c r="G1011" i="3"/>
  <c r="F1012" i="3"/>
  <c r="G1012" i="3"/>
  <c r="F1013" i="3"/>
  <c r="G1013" i="3"/>
  <c r="F1014" i="3"/>
  <c r="G1014" i="3"/>
  <c r="F1015" i="3"/>
  <c r="G1015" i="3"/>
  <c r="F1016" i="3"/>
  <c r="G1016" i="3"/>
  <c r="F1017" i="3"/>
  <c r="G1017" i="3"/>
  <c r="F1018" i="3"/>
  <c r="G1018" i="3"/>
  <c r="F1019" i="3"/>
  <c r="G1019" i="3"/>
  <c r="F1020" i="3"/>
  <c r="G1020" i="3"/>
  <c r="F1021" i="3"/>
  <c r="G1021" i="3"/>
  <c r="F1022" i="3"/>
  <c r="G1022" i="3"/>
  <c r="F1023" i="3"/>
  <c r="G1023" i="3"/>
  <c r="F1024" i="3"/>
  <c r="G1024" i="3"/>
  <c r="F1025" i="3"/>
  <c r="G1025" i="3"/>
  <c r="F1026" i="3"/>
  <c r="G1026" i="3"/>
  <c r="F1027" i="3"/>
  <c r="G1027" i="3"/>
  <c r="F1028" i="3"/>
  <c r="G1028" i="3"/>
  <c r="F1029" i="3"/>
  <c r="G1029" i="3"/>
  <c r="F1030" i="3"/>
  <c r="G1030" i="3"/>
  <c r="F1031" i="3"/>
  <c r="G1031" i="3"/>
  <c r="F1032" i="3"/>
  <c r="G1032" i="3"/>
  <c r="F1033" i="3"/>
  <c r="G1033" i="3"/>
  <c r="F1034" i="3"/>
  <c r="G1034" i="3"/>
  <c r="F1035" i="3"/>
  <c r="G1035" i="3"/>
  <c r="F1036" i="3"/>
  <c r="G1036" i="3"/>
  <c r="F1037" i="3"/>
  <c r="G1037" i="3"/>
  <c r="F1038" i="3"/>
  <c r="G1038" i="3"/>
  <c r="F1039" i="3"/>
  <c r="G1039" i="3"/>
  <c r="F1040" i="3"/>
  <c r="G1040" i="3"/>
  <c r="F1041" i="3"/>
  <c r="G1041" i="3"/>
  <c r="F1042" i="3"/>
  <c r="G1042" i="3"/>
  <c r="F1043" i="3"/>
  <c r="G1043" i="3"/>
  <c r="F1044" i="3"/>
  <c r="G1044" i="3"/>
  <c r="F1045" i="3"/>
  <c r="G1045" i="3"/>
  <c r="F1046" i="3"/>
  <c r="G1046" i="3"/>
  <c r="F1047" i="3"/>
  <c r="G1047" i="3"/>
  <c r="F1048" i="3"/>
  <c r="G1048" i="3"/>
  <c r="F1049" i="3"/>
  <c r="G1049" i="3"/>
  <c r="F1050" i="3"/>
  <c r="G1050" i="3"/>
  <c r="F1051" i="3"/>
  <c r="G1051" i="3"/>
  <c r="F1052" i="3"/>
  <c r="G1052" i="3"/>
  <c r="F1053" i="3"/>
  <c r="G1053" i="3"/>
  <c r="F1054" i="3"/>
  <c r="G1054" i="3"/>
  <c r="F1055" i="3"/>
  <c r="G1055" i="3"/>
  <c r="F1056" i="3"/>
  <c r="G1056" i="3"/>
  <c r="F1057" i="3"/>
  <c r="G1057" i="3"/>
  <c r="F1058" i="3"/>
  <c r="G1058" i="3"/>
  <c r="F1059" i="3"/>
  <c r="G1059" i="3"/>
  <c r="F1060" i="3"/>
  <c r="G1060" i="3"/>
  <c r="F1061" i="3"/>
  <c r="G1061" i="3"/>
  <c r="F1062" i="3"/>
  <c r="G1062" i="3"/>
  <c r="F1063" i="3"/>
  <c r="G1063" i="3"/>
  <c r="F1064" i="3"/>
  <c r="G1064" i="3"/>
  <c r="F1065" i="3"/>
  <c r="G1065" i="3"/>
  <c r="F1066" i="3"/>
  <c r="G1066" i="3"/>
  <c r="F1067" i="3"/>
  <c r="G1067" i="3"/>
  <c r="F1068" i="3"/>
  <c r="G1068" i="3"/>
  <c r="F1069" i="3"/>
  <c r="G1069" i="3"/>
  <c r="F1070" i="3"/>
  <c r="G1070" i="3"/>
  <c r="F1071" i="3"/>
  <c r="G1071" i="3"/>
  <c r="F1072" i="3"/>
  <c r="G1072" i="3"/>
  <c r="F1073" i="3"/>
  <c r="G1073" i="3"/>
  <c r="F1074" i="3"/>
  <c r="G1074" i="3"/>
  <c r="F1075" i="3"/>
  <c r="G1075" i="3"/>
  <c r="F1076" i="3"/>
  <c r="G1076" i="3"/>
  <c r="F1077" i="3"/>
  <c r="G1077" i="3"/>
  <c r="F1078" i="3"/>
  <c r="G1078" i="3"/>
  <c r="F1079" i="3"/>
  <c r="G1079" i="3"/>
  <c r="F1080" i="3"/>
  <c r="G1080" i="3"/>
  <c r="F1081" i="3"/>
  <c r="G1081" i="3"/>
  <c r="F1082" i="3"/>
  <c r="G1082" i="3"/>
  <c r="F1083" i="3"/>
  <c r="G1083" i="3"/>
  <c r="F1084" i="3"/>
  <c r="G1084" i="3"/>
  <c r="F1085" i="3"/>
  <c r="G1085" i="3"/>
  <c r="F1086" i="3"/>
  <c r="G1086" i="3"/>
  <c r="F1087" i="3"/>
  <c r="G1087" i="3"/>
  <c r="F1088" i="3"/>
  <c r="G1088" i="3"/>
  <c r="F1089" i="3"/>
  <c r="G1089" i="3"/>
  <c r="F1090" i="3"/>
  <c r="G1090" i="3"/>
  <c r="F1091" i="3"/>
  <c r="G1091" i="3"/>
  <c r="F1092" i="3"/>
  <c r="G1092" i="3"/>
  <c r="F1093" i="3"/>
  <c r="G1093" i="3"/>
  <c r="F1094" i="3"/>
  <c r="G1094" i="3"/>
  <c r="F1095" i="3"/>
  <c r="G1095" i="3"/>
  <c r="F1096" i="3"/>
  <c r="G1096" i="3"/>
  <c r="F1097" i="3"/>
  <c r="G1097" i="3"/>
  <c r="F1098" i="3"/>
  <c r="G1098" i="3"/>
  <c r="F1099" i="3"/>
  <c r="G1099" i="3"/>
  <c r="F1100" i="3"/>
  <c r="G1100" i="3"/>
  <c r="F1101" i="3"/>
  <c r="G1101" i="3"/>
  <c r="F1102" i="3"/>
  <c r="G1102" i="3"/>
  <c r="F1103" i="3"/>
  <c r="G1103" i="3"/>
  <c r="F1104" i="3"/>
  <c r="G1104" i="3"/>
  <c r="F1105" i="3"/>
  <c r="G1105" i="3"/>
  <c r="F1106" i="3"/>
  <c r="G1106" i="3"/>
  <c r="F1107" i="3"/>
  <c r="G1107" i="3"/>
  <c r="F1108" i="3"/>
  <c r="G1108" i="3"/>
  <c r="F1109" i="3"/>
  <c r="G1109" i="3"/>
  <c r="F1110" i="3"/>
  <c r="G1110" i="3"/>
  <c r="F1111" i="3"/>
  <c r="G1111" i="3"/>
  <c r="F1112" i="3"/>
  <c r="G1112" i="3"/>
  <c r="F1113" i="3"/>
  <c r="G1113" i="3"/>
  <c r="F1114" i="3"/>
  <c r="G1114" i="3"/>
  <c r="F1115" i="3"/>
  <c r="G1115" i="3"/>
  <c r="F1116" i="3"/>
  <c r="G1116" i="3"/>
  <c r="F1117" i="3"/>
  <c r="G1117" i="3"/>
  <c r="F1118" i="3"/>
  <c r="G1118" i="3"/>
  <c r="F1119" i="3"/>
  <c r="G1119" i="3"/>
  <c r="F1120" i="3"/>
  <c r="G1120" i="3"/>
  <c r="F1121" i="3"/>
  <c r="G1121" i="3"/>
  <c r="F1122" i="3"/>
  <c r="G1122" i="3"/>
  <c r="F1123" i="3"/>
  <c r="G1123" i="3"/>
  <c r="F1124" i="3"/>
  <c r="G1124" i="3"/>
  <c r="F1125" i="3"/>
  <c r="G1125" i="3"/>
  <c r="F1126" i="3"/>
  <c r="G1126" i="3"/>
  <c r="F1127" i="3"/>
  <c r="G1127" i="3"/>
  <c r="F1128" i="3"/>
  <c r="G1128" i="3"/>
  <c r="F1129" i="3"/>
  <c r="G1129" i="3"/>
  <c r="F1130" i="3"/>
  <c r="G1130" i="3"/>
  <c r="F1131" i="3"/>
  <c r="G1131" i="3"/>
  <c r="F1132" i="3"/>
  <c r="G1132" i="3"/>
  <c r="F1133" i="3"/>
  <c r="G1133" i="3"/>
  <c r="F1134" i="3"/>
  <c r="G1134" i="3"/>
  <c r="F1135" i="3"/>
  <c r="G1135" i="3"/>
  <c r="F1136" i="3"/>
  <c r="G1136" i="3"/>
  <c r="F1137" i="3"/>
  <c r="G1137" i="3"/>
  <c r="F1138" i="3"/>
  <c r="G1138" i="3"/>
  <c r="F1139" i="3"/>
  <c r="G1139" i="3"/>
  <c r="F1140" i="3"/>
  <c r="G1140" i="3"/>
  <c r="F1141" i="3"/>
  <c r="G1141" i="3"/>
  <c r="F1142" i="3"/>
  <c r="G1142" i="3"/>
  <c r="F1143" i="3"/>
  <c r="G1143" i="3"/>
  <c r="F1144" i="3"/>
  <c r="G1144" i="3"/>
  <c r="F1145" i="3"/>
  <c r="G1145" i="3"/>
  <c r="F1146" i="3"/>
  <c r="G1146" i="3"/>
  <c r="F1147" i="3"/>
  <c r="G1147" i="3"/>
  <c r="F1148" i="3"/>
  <c r="G1148" i="3"/>
  <c r="F1149" i="3"/>
  <c r="G1149" i="3"/>
  <c r="F1150" i="3"/>
  <c r="G1150" i="3"/>
  <c r="F1151" i="3"/>
  <c r="G1151" i="3"/>
  <c r="F1152" i="3"/>
  <c r="G1152" i="3"/>
  <c r="F1153" i="3"/>
  <c r="G1153" i="3"/>
  <c r="F1154" i="3"/>
  <c r="G1154" i="3"/>
  <c r="F1155" i="3"/>
  <c r="G1155" i="3"/>
  <c r="F1156" i="3"/>
  <c r="G1156" i="3"/>
  <c r="F1157" i="3"/>
  <c r="G1157" i="3"/>
  <c r="F1158" i="3"/>
  <c r="G1158" i="3"/>
  <c r="F1159" i="3"/>
  <c r="G1159" i="3"/>
  <c r="F1160" i="3"/>
  <c r="G1160" i="3"/>
  <c r="F1161" i="3"/>
  <c r="G1161" i="3"/>
  <c r="F1162" i="3"/>
  <c r="G1162" i="3"/>
  <c r="F1163" i="3"/>
  <c r="G1163" i="3"/>
  <c r="F1164" i="3"/>
  <c r="G1164" i="3"/>
  <c r="F1165" i="3"/>
  <c r="G1165" i="3"/>
  <c r="F1166" i="3"/>
  <c r="G1166" i="3"/>
  <c r="F1167" i="3"/>
  <c r="G1167" i="3"/>
  <c r="F1168" i="3"/>
  <c r="G1168" i="3"/>
  <c r="F1169" i="3"/>
  <c r="G1169" i="3"/>
  <c r="F1170" i="3"/>
  <c r="G1170" i="3"/>
  <c r="F1171" i="3"/>
  <c r="G1171" i="3"/>
  <c r="F1172" i="3"/>
  <c r="G1172" i="3"/>
  <c r="F1173" i="3"/>
  <c r="G1173" i="3"/>
  <c r="F1174" i="3"/>
  <c r="G1174" i="3"/>
  <c r="F1175" i="3"/>
  <c r="G1175" i="3"/>
  <c r="F1176" i="3"/>
  <c r="G1176" i="3"/>
  <c r="F1177" i="3"/>
  <c r="G1177" i="3"/>
  <c r="F1178" i="3"/>
  <c r="G1178" i="3"/>
  <c r="F1179" i="3"/>
  <c r="G1179" i="3"/>
  <c r="F1180" i="3"/>
  <c r="G1180" i="3"/>
  <c r="F1181" i="3"/>
  <c r="G1181" i="3"/>
  <c r="F1182" i="3"/>
  <c r="G1182" i="3"/>
  <c r="F1183" i="3"/>
  <c r="G1183" i="3"/>
  <c r="F1184" i="3"/>
  <c r="G1184" i="3"/>
  <c r="F1185" i="3"/>
  <c r="G1185" i="3"/>
  <c r="F1186" i="3"/>
  <c r="G1186" i="3"/>
  <c r="F1187" i="3"/>
  <c r="G1187" i="3"/>
  <c r="F1188" i="3"/>
  <c r="G1188" i="3"/>
  <c r="F1189" i="3"/>
  <c r="G1189" i="3"/>
  <c r="F1190" i="3"/>
  <c r="G1190" i="3"/>
  <c r="F1191" i="3"/>
  <c r="G1191" i="3"/>
  <c r="F1192" i="3"/>
  <c r="G1192" i="3"/>
  <c r="F1193" i="3"/>
  <c r="G1193" i="3"/>
  <c r="F1194" i="3"/>
  <c r="G1194" i="3"/>
  <c r="F1195" i="3"/>
  <c r="G1195" i="3"/>
  <c r="F1196" i="3"/>
  <c r="G1196" i="3"/>
  <c r="F1197" i="3"/>
  <c r="G1197" i="3"/>
  <c r="F1198" i="3"/>
  <c r="G1198" i="3"/>
  <c r="F1199" i="3"/>
  <c r="G1199" i="3"/>
  <c r="F1200" i="3"/>
  <c r="G1200" i="3"/>
  <c r="F1201" i="3"/>
  <c r="G1201" i="3"/>
  <c r="F1202" i="3"/>
  <c r="G1202" i="3"/>
  <c r="F1203" i="3"/>
  <c r="G1203" i="3"/>
  <c r="F1204" i="3"/>
  <c r="G1204" i="3"/>
  <c r="F1205" i="3"/>
  <c r="G1205" i="3"/>
  <c r="F1206" i="3"/>
  <c r="G1206" i="3"/>
  <c r="F1207" i="3"/>
  <c r="G1207" i="3"/>
  <c r="F1208" i="3"/>
  <c r="G1208" i="3"/>
  <c r="F1209" i="3"/>
  <c r="G1209" i="3"/>
  <c r="F1210" i="3"/>
  <c r="G1210" i="3"/>
  <c r="F1211" i="3"/>
  <c r="G1211" i="3"/>
  <c r="F1212" i="3"/>
  <c r="G1212" i="3"/>
  <c r="F1213" i="3"/>
  <c r="G1213" i="3"/>
  <c r="F1214" i="3"/>
  <c r="G1214" i="3"/>
  <c r="F1215" i="3"/>
  <c r="G1215" i="3"/>
  <c r="F1216" i="3"/>
  <c r="G1216" i="3"/>
  <c r="F1217" i="3"/>
  <c r="G1217" i="3"/>
  <c r="F1218" i="3"/>
  <c r="G1218" i="3"/>
  <c r="F1219" i="3"/>
  <c r="G1219" i="3"/>
  <c r="F1220" i="3"/>
  <c r="G1220" i="3"/>
  <c r="F1221" i="3"/>
  <c r="G1221" i="3"/>
  <c r="F1222" i="3"/>
  <c r="G1222" i="3"/>
  <c r="F1223" i="3"/>
  <c r="G1223" i="3"/>
  <c r="F1224" i="3"/>
  <c r="G1224" i="3"/>
  <c r="F1225" i="3"/>
  <c r="G1225" i="3"/>
  <c r="F1226" i="3"/>
  <c r="G1226" i="3"/>
  <c r="F1227" i="3"/>
  <c r="G1227" i="3"/>
  <c r="F1228" i="3"/>
  <c r="G1228" i="3"/>
  <c r="F1229" i="3"/>
  <c r="G1229" i="3"/>
  <c r="F1230" i="3"/>
  <c r="G1230" i="3"/>
  <c r="F1231" i="3"/>
  <c r="G1231" i="3"/>
  <c r="F1232" i="3"/>
  <c r="G1232" i="3"/>
  <c r="F1233" i="3"/>
  <c r="G1233" i="3"/>
  <c r="F1234" i="3"/>
  <c r="G1234" i="3"/>
  <c r="F1235" i="3"/>
  <c r="G1235" i="3"/>
  <c r="F1236" i="3"/>
  <c r="G1236" i="3"/>
  <c r="F1237" i="3"/>
  <c r="G1237" i="3"/>
  <c r="F1238" i="3"/>
  <c r="G1238" i="3"/>
  <c r="F1239" i="3"/>
  <c r="G1239" i="3"/>
  <c r="F1240" i="3"/>
  <c r="G1240" i="3"/>
  <c r="F1241" i="3"/>
  <c r="G1241" i="3"/>
  <c r="F1242" i="3"/>
  <c r="G1242" i="3"/>
  <c r="F1243" i="3"/>
  <c r="G1243" i="3"/>
  <c r="F1244" i="3"/>
  <c r="G1244" i="3"/>
  <c r="F1245" i="3"/>
  <c r="G1245" i="3"/>
  <c r="F1246" i="3"/>
  <c r="G1246" i="3"/>
  <c r="F1247" i="3"/>
  <c r="G1247" i="3"/>
  <c r="F1248" i="3"/>
  <c r="G1248" i="3"/>
  <c r="F1249" i="3"/>
  <c r="G1249" i="3"/>
  <c r="F1250" i="3"/>
  <c r="G1250" i="3"/>
  <c r="F1251" i="3"/>
  <c r="G1251" i="3"/>
  <c r="F1252" i="3"/>
  <c r="G1252" i="3"/>
  <c r="F1253" i="3"/>
  <c r="G1253" i="3"/>
  <c r="F1254" i="3"/>
  <c r="G1254" i="3"/>
  <c r="F1255" i="3"/>
  <c r="G1255" i="3"/>
  <c r="F1256" i="3"/>
  <c r="G1256" i="3"/>
  <c r="F1257" i="3"/>
  <c r="G1257" i="3"/>
  <c r="F1258" i="3"/>
  <c r="G1258" i="3"/>
  <c r="F1259" i="3"/>
  <c r="G1259" i="3"/>
  <c r="F1260" i="3"/>
  <c r="G1260" i="3"/>
  <c r="F1261" i="3"/>
  <c r="G1261" i="3"/>
  <c r="F1262" i="3"/>
  <c r="G1262" i="3"/>
  <c r="F1263" i="3"/>
  <c r="G1263" i="3"/>
  <c r="F1264" i="3"/>
  <c r="G1264" i="3"/>
  <c r="F1265" i="3"/>
  <c r="G1265" i="3"/>
  <c r="F1266" i="3"/>
  <c r="G1266" i="3"/>
  <c r="F1267" i="3"/>
  <c r="G1267" i="3"/>
  <c r="F1268" i="3"/>
  <c r="G1268" i="3"/>
  <c r="F1269" i="3"/>
  <c r="G1269" i="3"/>
  <c r="F1270" i="3"/>
  <c r="G1270" i="3"/>
  <c r="F1271" i="3"/>
  <c r="G1271" i="3"/>
  <c r="F1272" i="3"/>
  <c r="G1272" i="3"/>
  <c r="F1273" i="3"/>
  <c r="G1273" i="3"/>
  <c r="F1274" i="3"/>
  <c r="G1274" i="3"/>
  <c r="F1275" i="3"/>
  <c r="G1275" i="3"/>
  <c r="F1276" i="3"/>
  <c r="G1276" i="3"/>
  <c r="F1277" i="3"/>
  <c r="G1277" i="3"/>
  <c r="F1278" i="3"/>
  <c r="G1278" i="3"/>
  <c r="F1279" i="3"/>
  <c r="G1279" i="3"/>
  <c r="F1280" i="3"/>
  <c r="G1280" i="3"/>
  <c r="F1281" i="3"/>
  <c r="G1281" i="3"/>
  <c r="F1282" i="3"/>
  <c r="G1282" i="3"/>
  <c r="F1283" i="3"/>
  <c r="G1283" i="3"/>
  <c r="F1284" i="3"/>
  <c r="G1284" i="3"/>
  <c r="F1285" i="3"/>
  <c r="G1285" i="3"/>
  <c r="F1286" i="3"/>
  <c r="G1286" i="3"/>
  <c r="F1287" i="3"/>
  <c r="G1287" i="3"/>
  <c r="F1288" i="3"/>
  <c r="G1288" i="3"/>
  <c r="F1289" i="3"/>
  <c r="G1289" i="3"/>
  <c r="F1290" i="3"/>
  <c r="G1290" i="3"/>
  <c r="F1291" i="3"/>
  <c r="G1291" i="3"/>
  <c r="F1292" i="3"/>
  <c r="G1292" i="3"/>
  <c r="F1293" i="3"/>
  <c r="G1293" i="3"/>
  <c r="F1294" i="3"/>
  <c r="G1294" i="3"/>
  <c r="F1295" i="3"/>
  <c r="G1295" i="3"/>
  <c r="F1296" i="3"/>
  <c r="G1296" i="3"/>
  <c r="F1297" i="3"/>
  <c r="G1297" i="3"/>
  <c r="F1298" i="3"/>
  <c r="G1298" i="3"/>
  <c r="F1299" i="3"/>
  <c r="G1299" i="3"/>
  <c r="F1300" i="3"/>
  <c r="G1300" i="3"/>
  <c r="F1301" i="3"/>
  <c r="G1301" i="3"/>
  <c r="F1302" i="3"/>
  <c r="G1302" i="3"/>
  <c r="F1303" i="3"/>
  <c r="G1303" i="3"/>
  <c r="F1304" i="3"/>
  <c r="G1304" i="3"/>
  <c r="F1305" i="3"/>
  <c r="G1305" i="3"/>
  <c r="F1306" i="3"/>
  <c r="G1306" i="3"/>
  <c r="F1307" i="3"/>
  <c r="G1307" i="3"/>
  <c r="F1308" i="3"/>
  <c r="G1308" i="3"/>
  <c r="F1309" i="3"/>
  <c r="G1309" i="3"/>
  <c r="F1310" i="3"/>
  <c r="G1310" i="3"/>
  <c r="F1311" i="3"/>
  <c r="G1311" i="3"/>
  <c r="F1312" i="3"/>
  <c r="G1312" i="3"/>
  <c r="F1313" i="3"/>
  <c r="G1313" i="3"/>
  <c r="F1314" i="3"/>
  <c r="G1314" i="3"/>
  <c r="F1315" i="3"/>
  <c r="G1315" i="3"/>
  <c r="F1316" i="3"/>
  <c r="G1316" i="3"/>
  <c r="F1317" i="3"/>
  <c r="G1317" i="3"/>
  <c r="F1318" i="3"/>
  <c r="G1318" i="3"/>
  <c r="F1319" i="3"/>
  <c r="G1319" i="3"/>
  <c r="F1320" i="3"/>
  <c r="G1320" i="3"/>
  <c r="F1321" i="3"/>
  <c r="G1321" i="3"/>
  <c r="F1322" i="3"/>
  <c r="G1322" i="3"/>
  <c r="F1323" i="3"/>
  <c r="G1323" i="3"/>
  <c r="F1324" i="3"/>
  <c r="G1324" i="3"/>
  <c r="F1325" i="3"/>
  <c r="G1325" i="3"/>
  <c r="F1326" i="3"/>
  <c r="G1326" i="3"/>
  <c r="F1327" i="3"/>
  <c r="G1327" i="3"/>
  <c r="F1328" i="3"/>
  <c r="G1328" i="3"/>
  <c r="F1329" i="3"/>
  <c r="G1329" i="3"/>
  <c r="F1330" i="3"/>
  <c r="G1330" i="3"/>
  <c r="F1331" i="3"/>
  <c r="G1331" i="3"/>
  <c r="F1332" i="3"/>
  <c r="G1332" i="3"/>
  <c r="F1333" i="3"/>
  <c r="G1333" i="3"/>
  <c r="F1334" i="3"/>
  <c r="G1334" i="3"/>
  <c r="F1335" i="3"/>
  <c r="G1335" i="3"/>
  <c r="F1336" i="3"/>
  <c r="G1336" i="3"/>
  <c r="F1337" i="3"/>
  <c r="G1337" i="3"/>
  <c r="F1338" i="3"/>
  <c r="G1338" i="3"/>
  <c r="F1339" i="3"/>
  <c r="G1339" i="3"/>
  <c r="F1340" i="3"/>
  <c r="G1340" i="3"/>
  <c r="F1341" i="3"/>
  <c r="G1341" i="3"/>
  <c r="F1342" i="3"/>
  <c r="G1342" i="3"/>
  <c r="F1343" i="3"/>
  <c r="G1343" i="3"/>
  <c r="F1344" i="3"/>
  <c r="G1344" i="3"/>
  <c r="F1345" i="3"/>
  <c r="G1345" i="3"/>
  <c r="F1346" i="3"/>
  <c r="G1346" i="3"/>
  <c r="F1347" i="3"/>
  <c r="G1347" i="3"/>
  <c r="F1348" i="3"/>
  <c r="G1348" i="3"/>
  <c r="F1349" i="3"/>
  <c r="G1349" i="3"/>
  <c r="F1350" i="3"/>
  <c r="G1350" i="3"/>
  <c r="F1351" i="3"/>
  <c r="G1351" i="3"/>
  <c r="F1352" i="3"/>
  <c r="G1352" i="3"/>
  <c r="F1353" i="3"/>
  <c r="G1353" i="3"/>
  <c r="F1354" i="3"/>
  <c r="G1354" i="3"/>
  <c r="F1355" i="3"/>
  <c r="G1355" i="3"/>
  <c r="F1356" i="3"/>
  <c r="G1356" i="3"/>
  <c r="F1357" i="3"/>
  <c r="G1357" i="3"/>
  <c r="F1358" i="3"/>
  <c r="G1358" i="3"/>
  <c r="F1359" i="3"/>
  <c r="G1359" i="3"/>
  <c r="F1360" i="3"/>
  <c r="G1360" i="3"/>
  <c r="F1361" i="3"/>
  <c r="G1361" i="3"/>
  <c r="F1362" i="3"/>
  <c r="G1362" i="3"/>
  <c r="F1363" i="3"/>
  <c r="G1363" i="3"/>
  <c r="F1364" i="3"/>
  <c r="G1364" i="3"/>
  <c r="F1365" i="3"/>
  <c r="G1365" i="3"/>
  <c r="F1366" i="3"/>
  <c r="G1366" i="3"/>
  <c r="F1367" i="3"/>
  <c r="G1367" i="3"/>
  <c r="F1368" i="3"/>
  <c r="G1368" i="3"/>
  <c r="F1369" i="3"/>
  <c r="G1369" i="3"/>
  <c r="F1370" i="3"/>
  <c r="G1370" i="3"/>
  <c r="F1371" i="3"/>
  <c r="G1371" i="3"/>
  <c r="F1372" i="3"/>
  <c r="G1372" i="3"/>
  <c r="F1373" i="3"/>
  <c r="G1373" i="3"/>
  <c r="F1374" i="3"/>
  <c r="G1374" i="3"/>
  <c r="F1375" i="3"/>
  <c r="G1375" i="3"/>
  <c r="F1376" i="3"/>
  <c r="G1376" i="3"/>
  <c r="F1377" i="3"/>
  <c r="G1377" i="3"/>
  <c r="F1378" i="3"/>
  <c r="G1378" i="3"/>
  <c r="F1379" i="3"/>
  <c r="G1379" i="3"/>
  <c r="F1380" i="3"/>
  <c r="G1380" i="3"/>
  <c r="F1381" i="3"/>
  <c r="G1381" i="3"/>
  <c r="F1382" i="3"/>
  <c r="G1382" i="3"/>
  <c r="F1383" i="3"/>
  <c r="G1383" i="3"/>
  <c r="F1384" i="3"/>
  <c r="G1384" i="3"/>
  <c r="F1385" i="3"/>
  <c r="G1385" i="3"/>
  <c r="F1386" i="3"/>
  <c r="G1386" i="3"/>
  <c r="F1387" i="3"/>
  <c r="G1387" i="3"/>
  <c r="F1388" i="3"/>
  <c r="G1388" i="3"/>
  <c r="F1389" i="3"/>
  <c r="G1389" i="3"/>
  <c r="F1390" i="3"/>
  <c r="G1390" i="3"/>
  <c r="F1391" i="3"/>
  <c r="G1391" i="3"/>
  <c r="F1392" i="3"/>
  <c r="G1392" i="3"/>
  <c r="F1393" i="3"/>
  <c r="G1393" i="3"/>
  <c r="F1394" i="3"/>
  <c r="G1394" i="3"/>
  <c r="F1395" i="3"/>
  <c r="G1395" i="3"/>
  <c r="F1396" i="3"/>
  <c r="G1396" i="3"/>
  <c r="F1397" i="3"/>
  <c r="G1397" i="3"/>
  <c r="F1398" i="3"/>
  <c r="G1398" i="3"/>
  <c r="F1399" i="3"/>
  <c r="G1399" i="3"/>
  <c r="F1400" i="3"/>
  <c r="G1400" i="3"/>
  <c r="F1401" i="3"/>
  <c r="G1401" i="3"/>
  <c r="F1402" i="3"/>
  <c r="G1402" i="3"/>
  <c r="F1403" i="3"/>
  <c r="G1403" i="3"/>
  <c r="F1404" i="3"/>
  <c r="G1404" i="3"/>
  <c r="F1405" i="3"/>
  <c r="G1405" i="3"/>
  <c r="F1406" i="3"/>
  <c r="G1406" i="3"/>
  <c r="F1407" i="3"/>
  <c r="G1407" i="3"/>
  <c r="F1408" i="3"/>
  <c r="G1408" i="3"/>
  <c r="F1409" i="3"/>
  <c r="G1409" i="3"/>
  <c r="F1410" i="3"/>
  <c r="G1410" i="3"/>
  <c r="F1411" i="3"/>
  <c r="G1411" i="3"/>
  <c r="F1412" i="3"/>
  <c r="G1412" i="3"/>
  <c r="F1413" i="3"/>
  <c r="G1413" i="3"/>
  <c r="F1414" i="3"/>
  <c r="G1414" i="3"/>
  <c r="F1415" i="3"/>
  <c r="G1415" i="3"/>
  <c r="F1416" i="3"/>
  <c r="G1416" i="3"/>
  <c r="F1417" i="3"/>
  <c r="G1417" i="3"/>
  <c r="F1418" i="3"/>
  <c r="G1418" i="3"/>
  <c r="F1419" i="3"/>
  <c r="G1419" i="3"/>
  <c r="F1420" i="3"/>
  <c r="G1420" i="3"/>
  <c r="F1421" i="3"/>
  <c r="G1421" i="3"/>
  <c r="F1422" i="3"/>
  <c r="G1422" i="3"/>
  <c r="F1423" i="3"/>
  <c r="G1423" i="3"/>
  <c r="F1424" i="3"/>
  <c r="G1424" i="3"/>
  <c r="F1425" i="3"/>
  <c r="G1425" i="3"/>
  <c r="F1426" i="3"/>
  <c r="G1426" i="3"/>
  <c r="F1427" i="3"/>
  <c r="G1427" i="3"/>
  <c r="F1428" i="3"/>
  <c r="G1428" i="3"/>
  <c r="F1429" i="3"/>
  <c r="G1429" i="3"/>
  <c r="F1430" i="3"/>
  <c r="G1430" i="3"/>
  <c r="F1431" i="3"/>
  <c r="G1431" i="3"/>
  <c r="F1432" i="3"/>
  <c r="G1432" i="3"/>
  <c r="F1433" i="3"/>
  <c r="G1433" i="3"/>
  <c r="F1434" i="3"/>
  <c r="G1434" i="3"/>
  <c r="F1435" i="3"/>
  <c r="G1435" i="3"/>
  <c r="F1436" i="3"/>
  <c r="G1436" i="3"/>
  <c r="F1437" i="3"/>
  <c r="G1437" i="3"/>
  <c r="F1438" i="3"/>
  <c r="G1438" i="3"/>
  <c r="F1439" i="3"/>
  <c r="G1439" i="3"/>
  <c r="F1440" i="3"/>
  <c r="G1440" i="3"/>
  <c r="F1441" i="3"/>
  <c r="G1441" i="3"/>
  <c r="F1442" i="3"/>
  <c r="G1442" i="3"/>
  <c r="F1443" i="3"/>
  <c r="G1443" i="3"/>
  <c r="F1444" i="3"/>
  <c r="G1444" i="3"/>
  <c r="F1445" i="3"/>
  <c r="G1445" i="3"/>
  <c r="F1446" i="3"/>
  <c r="G1446" i="3"/>
  <c r="F1447" i="3"/>
  <c r="G1447" i="3"/>
  <c r="F1448" i="3"/>
  <c r="G1448" i="3"/>
  <c r="F1449" i="3"/>
  <c r="G1449" i="3"/>
  <c r="F1450" i="3"/>
  <c r="G1450" i="3"/>
  <c r="F1451" i="3"/>
  <c r="G1451" i="3"/>
  <c r="F1452" i="3"/>
  <c r="G1452" i="3"/>
  <c r="F1453" i="3"/>
  <c r="G1453" i="3"/>
  <c r="F1454" i="3"/>
  <c r="G1454" i="3"/>
  <c r="F1455" i="3"/>
  <c r="G1455" i="3"/>
  <c r="F1456" i="3"/>
  <c r="G1456" i="3"/>
  <c r="F1457" i="3"/>
  <c r="G1457" i="3"/>
  <c r="F1458" i="3"/>
  <c r="G1458" i="3"/>
  <c r="F1459" i="3"/>
  <c r="G1459" i="3"/>
  <c r="F1460" i="3"/>
  <c r="G1460" i="3"/>
  <c r="F1461" i="3"/>
  <c r="G1461" i="3"/>
  <c r="F1462" i="3"/>
  <c r="G1462" i="3"/>
  <c r="F1463" i="3"/>
  <c r="G1463" i="3"/>
  <c r="F1464" i="3"/>
  <c r="G1464" i="3"/>
  <c r="F1465" i="3"/>
  <c r="G1465" i="3"/>
  <c r="F1466" i="3"/>
  <c r="G1466" i="3"/>
  <c r="F1467" i="3"/>
  <c r="G1467" i="3"/>
  <c r="F1468" i="3"/>
  <c r="G1468" i="3"/>
  <c r="F1469" i="3"/>
  <c r="G1469" i="3"/>
  <c r="F1470" i="3"/>
  <c r="G1470" i="3"/>
  <c r="F1471" i="3"/>
  <c r="G1471" i="3"/>
  <c r="F1472" i="3"/>
  <c r="G1472" i="3"/>
  <c r="F1473" i="3"/>
  <c r="G1473" i="3"/>
  <c r="F1474" i="3"/>
  <c r="G1474" i="3"/>
  <c r="F1475" i="3"/>
  <c r="G1475" i="3"/>
  <c r="F1476" i="3"/>
  <c r="G1476" i="3"/>
  <c r="F1477" i="3"/>
  <c r="G1477" i="3"/>
  <c r="F1478" i="3"/>
  <c r="G1478" i="3"/>
  <c r="F1479" i="3"/>
  <c r="G1479" i="3"/>
  <c r="F1480" i="3"/>
  <c r="G1480" i="3"/>
  <c r="F1481" i="3"/>
  <c r="G1481" i="3"/>
  <c r="F1482" i="3"/>
  <c r="G1482" i="3"/>
  <c r="F1483" i="3"/>
  <c r="G1483" i="3"/>
  <c r="F1484" i="3"/>
  <c r="G1484" i="3"/>
  <c r="F1485" i="3"/>
  <c r="G1485" i="3"/>
  <c r="F1486" i="3"/>
  <c r="G1486" i="3"/>
  <c r="F1487" i="3"/>
  <c r="G1487" i="3"/>
  <c r="F1488" i="3"/>
  <c r="G1488" i="3"/>
  <c r="F1489" i="3"/>
  <c r="G1489" i="3"/>
  <c r="F1490" i="3"/>
  <c r="G1490" i="3"/>
  <c r="F1491" i="3"/>
  <c r="G1491" i="3"/>
  <c r="F1492" i="3"/>
  <c r="G1492" i="3"/>
  <c r="F1493" i="3"/>
  <c r="G1493" i="3"/>
  <c r="F1494" i="3"/>
  <c r="G1494" i="3"/>
  <c r="F1495" i="3"/>
  <c r="G1495" i="3"/>
  <c r="F1496" i="3"/>
  <c r="G1496" i="3"/>
  <c r="F1497" i="3"/>
  <c r="G1497" i="3"/>
  <c r="F1498" i="3"/>
  <c r="G1498" i="3"/>
  <c r="F1499" i="3"/>
  <c r="G1499" i="3"/>
  <c r="F1500" i="3"/>
  <c r="G1500" i="3"/>
  <c r="F1501" i="3"/>
  <c r="G1501" i="3"/>
  <c r="F1502" i="3"/>
  <c r="G1502" i="3"/>
  <c r="F1503" i="3"/>
  <c r="G1503" i="3"/>
  <c r="F1504" i="3"/>
  <c r="G1504" i="3"/>
  <c r="F1505" i="3"/>
  <c r="G1505" i="3"/>
  <c r="F1506" i="3"/>
  <c r="G1506" i="3"/>
  <c r="F1507" i="3"/>
  <c r="G1507" i="3"/>
  <c r="F1508" i="3"/>
  <c r="G1508" i="3"/>
  <c r="F1509" i="3"/>
  <c r="G1509" i="3"/>
  <c r="F1510" i="3"/>
  <c r="G1510" i="3"/>
  <c r="F1511" i="3"/>
  <c r="G1511" i="3"/>
  <c r="F1512" i="3"/>
  <c r="G1512" i="3"/>
  <c r="F1513" i="3"/>
  <c r="G1513" i="3"/>
  <c r="F1514" i="3"/>
  <c r="G1514" i="3"/>
  <c r="F1515" i="3"/>
  <c r="G1515" i="3"/>
  <c r="F1516" i="3"/>
  <c r="G1516" i="3"/>
  <c r="F1517" i="3"/>
  <c r="G1517" i="3"/>
  <c r="F1518" i="3"/>
  <c r="G1518" i="3"/>
  <c r="F1519" i="3"/>
  <c r="G1519" i="3"/>
  <c r="F1520" i="3"/>
  <c r="G1520" i="3"/>
  <c r="F1521" i="3"/>
  <c r="G1521" i="3"/>
  <c r="F1522" i="3"/>
  <c r="G1522" i="3"/>
  <c r="F1523" i="3"/>
  <c r="G1523" i="3"/>
  <c r="F1524" i="3"/>
  <c r="G1524" i="3"/>
  <c r="F1525" i="3"/>
  <c r="G1525" i="3"/>
  <c r="F1526" i="3"/>
  <c r="G1526" i="3"/>
  <c r="F1527" i="3"/>
  <c r="G1527" i="3"/>
  <c r="F1528" i="3"/>
  <c r="G1528" i="3"/>
  <c r="F1529" i="3"/>
  <c r="G1529" i="3"/>
  <c r="F1530" i="3"/>
  <c r="G1530" i="3"/>
  <c r="F1531" i="3"/>
  <c r="G1531" i="3"/>
  <c r="F1532" i="3"/>
  <c r="G1532" i="3"/>
  <c r="F1533" i="3"/>
  <c r="G1533" i="3"/>
  <c r="F1534" i="3"/>
  <c r="G1534" i="3"/>
  <c r="F1535" i="3"/>
  <c r="G1535" i="3"/>
  <c r="F1536" i="3"/>
  <c r="G1536" i="3"/>
  <c r="F1537" i="3"/>
  <c r="G1537" i="3"/>
  <c r="F1538" i="3"/>
  <c r="G1538" i="3"/>
  <c r="F1539" i="3"/>
  <c r="G1539" i="3"/>
  <c r="F1540" i="3"/>
  <c r="G1540" i="3"/>
  <c r="F1541" i="3"/>
  <c r="G1541" i="3"/>
  <c r="F1542" i="3"/>
  <c r="G1542" i="3"/>
  <c r="F1543" i="3"/>
  <c r="G1543" i="3"/>
  <c r="F1544" i="3"/>
  <c r="G1544" i="3"/>
  <c r="F1545" i="3"/>
  <c r="G1545" i="3"/>
  <c r="F1546" i="3"/>
  <c r="G1546" i="3"/>
  <c r="F1547" i="3"/>
  <c r="G1547" i="3"/>
  <c r="F1548" i="3"/>
  <c r="G1548" i="3"/>
  <c r="F1549" i="3"/>
  <c r="G1549" i="3"/>
  <c r="F1550" i="3"/>
  <c r="G1550" i="3"/>
  <c r="F1551" i="3"/>
  <c r="G1551" i="3"/>
  <c r="F1552" i="3"/>
  <c r="G1552" i="3"/>
  <c r="F1553" i="3"/>
  <c r="G1553" i="3"/>
  <c r="F1554" i="3"/>
  <c r="G1554" i="3"/>
  <c r="F1555" i="3"/>
  <c r="G1555" i="3"/>
  <c r="F1556" i="3"/>
  <c r="G1556" i="3"/>
  <c r="F1557" i="3"/>
  <c r="G1557" i="3"/>
  <c r="F1558" i="3"/>
  <c r="G1558" i="3"/>
  <c r="F1559" i="3"/>
  <c r="G1559" i="3"/>
  <c r="F1560" i="3"/>
  <c r="G1560" i="3"/>
  <c r="F1561" i="3"/>
  <c r="G1561" i="3"/>
  <c r="F1562" i="3"/>
  <c r="G1562" i="3"/>
  <c r="F1563" i="3"/>
  <c r="G1563" i="3"/>
  <c r="F1564" i="3"/>
  <c r="G1564" i="3"/>
  <c r="F1565" i="3"/>
  <c r="G1565" i="3"/>
  <c r="F1566" i="3"/>
  <c r="G1566" i="3"/>
  <c r="F1567" i="3"/>
  <c r="G1567" i="3"/>
  <c r="F1568" i="3"/>
  <c r="G1568" i="3"/>
  <c r="F1569" i="3"/>
  <c r="G1569" i="3"/>
  <c r="F1570" i="3"/>
  <c r="G1570" i="3"/>
  <c r="F1571" i="3"/>
  <c r="G1571" i="3"/>
  <c r="F1572" i="3"/>
  <c r="G1572" i="3"/>
  <c r="F1573" i="3"/>
  <c r="G1573" i="3"/>
  <c r="F1574" i="3"/>
  <c r="G1574" i="3"/>
  <c r="F1575" i="3"/>
  <c r="G1575" i="3"/>
  <c r="F1576" i="3"/>
  <c r="G1576" i="3"/>
  <c r="F1577" i="3"/>
  <c r="G1577" i="3"/>
  <c r="F1578" i="3"/>
  <c r="G1578" i="3"/>
  <c r="F1579" i="3"/>
  <c r="G1579" i="3"/>
  <c r="F1580" i="3"/>
  <c r="G1580" i="3"/>
  <c r="F1581" i="3"/>
  <c r="G1581" i="3"/>
  <c r="F1582" i="3"/>
  <c r="G1582" i="3"/>
  <c r="F1583" i="3"/>
  <c r="G1583" i="3"/>
  <c r="F1584" i="3"/>
  <c r="G1584" i="3"/>
  <c r="F1585" i="3"/>
  <c r="G1585" i="3"/>
  <c r="F1586" i="3"/>
  <c r="G1586" i="3"/>
  <c r="F1587" i="3"/>
  <c r="G1587" i="3"/>
  <c r="F1588" i="3"/>
  <c r="G1588" i="3"/>
  <c r="F1589" i="3"/>
  <c r="G1589" i="3"/>
  <c r="F1590" i="3"/>
  <c r="G1590" i="3"/>
  <c r="F1591" i="3"/>
  <c r="G1591" i="3"/>
  <c r="F1592" i="3"/>
  <c r="G1592" i="3"/>
  <c r="F1593" i="3"/>
  <c r="G1593" i="3"/>
  <c r="F1594" i="3"/>
  <c r="G1594" i="3"/>
  <c r="F1595" i="3"/>
  <c r="G1595" i="3"/>
  <c r="F1596" i="3"/>
  <c r="G1596" i="3"/>
  <c r="F1597" i="3"/>
  <c r="G1597" i="3"/>
  <c r="F1598" i="3"/>
  <c r="G1598" i="3"/>
  <c r="F1599" i="3"/>
  <c r="G1599" i="3"/>
  <c r="F1600" i="3"/>
  <c r="G1600" i="3"/>
  <c r="F1601" i="3"/>
  <c r="G1601" i="3"/>
  <c r="F1602" i="3"/>
  <c r="G1602" i="3"/>
  <c r="F1603" i="3"/>
  <c r="G1603" i="3"/>
  <c r="F1604" i="3"/>
  <c r="G1604" i="3"/>
  <c r="F1605" i="3"/>
  <c r="G1605" i="3"/>
  <c r="F1606" i="3"/>
  <c r="G1606" i="3"/>
  <c r="F1607" i="3"/>
  <c r="G1607" i="3"/>
  <c r="F1608" i="3"/>
  <c r="G1608" i="3"/>
  <c r="F1609" i="3"/>
  <c r="G1609" i="3"/>
  <c r="F1610" i="3"/>
  <c r="G1610" i="3"/>
  <c r="F1611" i="3"/>
  <c r="G1611" i="3"/>
  <c r="F1612" i="3"/>
  <c r="G1612" i="3"/>
  <c r="F1613" i="3"/>
  <c r="G1613" i="3"/>
  <c r="F1614" i="3"/>
  <c r="G1614" i="3"/>
  <c r="F1615" i="3"/>
  <c r="G1615" i="3"/>
  <c r="F1616" i="3"/>
  <c r="G1616" i="3"/>
  <c r="F1617" i="3"/>
  <c r="G1617" i="3"/>
  <c r="F1618" i="3"/>
  <c r="G1618" i="3"/>
  <c r="F1619" i="3"/>
  <c r="G1619" i="3"/>
  <c r="F1620" i="3"/>
  <c r="G1620" i="3"/>
  <c r="F1621" i="3"/>
  <c r="G1621" i="3"/>
  <c r="F1622" i="3"/>
  <c r="G1622" i="3"/>
  <c r="F1623" i="3"/>
  <c r="G1623" i="3"/>
  <c r="F1624" i="3"/>
  <c r="G1624" i="3"/>
  <c r="F1625" i="3"/>
  <c r="G1625" i="3"/>
  <c r="F1626" i="3"/>
  <c r="G1626" i="3"/>
  <c r="F1627" i="3"/>
  <c r="G1627" i="3"/>
  <c r="F1628" i="3"/>
  <c r="G1628" i="3"/>
  <c r="F1629" i="3"/>
  <c r="G1629" i="3"/>
  <c r="F1630" i="3"/>
  <c r="G1630" i="3"/>
  <c r="F1631" i="3"/>
  <c r="G1631" i="3"/>
  <c r="F1632" i="3"/>
  <c r="G1632" i="3"/>
  <c r="F1633" i="3"/>
  <c r="G1633" i="3"/>
  <c r="F1634" i="3"/>
  <c r="G1634" i="3"/>
  <c r="F1635" i="3"/>
  <c r="G1635" i="3"/>
  <c r="F1636" i="3"/>
  <c r="G1636" i="3"/>
  <c r="F1637" i="3"/>
  <c r="G1637" i="3"/>
  <c r="F1638" i="3"/>
  <c r="G1638" i="3"/>
  <c r="F1639" i="3"/>
  <c r="G1639" i="3"/>
  <c r="F1640" i="3"/>
  <c r="G1640" i="3"/>
  <c r="F1641" i="3"/>
  <c r="G1641" i="3"/>
  <c r="F1642" i="3"/>
  <c r="G1642" i="3"/>
  <c r="F1643" i="3"/>
  <c r="G1643" i="3"/>
  <c r="F1644" i="3"/>
  <c r="G1644" i="3"/>
  <c r="F1645" i="3"/>
  <c r="G1645" i="3"/>
  <c r="F1646" i="3"/>
  <c r="G1646" i="3"/>
  <c r="F1647" i="3"/>
  <c r="G1647" i="3"/>
  <c r="F1648" i="3"/>
  <c r="G1648" i="3"/>
  <c r="F1649" i="3"/>
  <c r="G1649" i="3"/>
  <c r="F1650" i="3"/>
  <c r="G1650" i="3"/>
  <c r="F1651" i="3"/>
  <c r="G1651" i="3"/>
  <c r="F1652" i="3"/>
  <c r="G1652" i="3"/>
  <c r="F1653" i="3"/>
  <c r="G1653" i="3"/>
  <c r="F1654" i="3"/>
  <c r="G1654" i="3"/>
  <c r="F1655" i="3"/>
  <c r="G1655" i="3"/>
  <c r="F1656" i="3"/>
  <c r="G1656" i="3"/>
  <c r="F1657" i="3"/>
  <c r="G1657" i="3"/>
  <c r="F1658" i="3"/>
  <c r="G1658" i="3"/>
  <c r="F1659" i="3"/>
  <c r="G1659" i="3"/>
  <c r="F1660" i="3"/>
  <c r="G1660" i="3"/>
  <c r="F1661" i="3"/>
  <c r="G1661" i="3"/>
  <c r="F1662" i="3"/>
  <c r="G1662" i="3"/>
  <c r="F1663" i="3"/>
  <c r="G1663" i="3"/>
  <c r="F1664" i="3"/>
  <c r="G1664" i="3"/>
  <c r="F1665" i="3"/>
  <c r="G1665" i="3"/>
  <c r="F1666" i="3"/>
  <c r="G1666" i="3"/>
  <c r="F1667" i="3"/>
  <c r="G1667" i="3"/>
  <c r="F1668" i="3"/>
  <c r="G1668" i="3"/>
  <c r="F1669" i="3"/>
  <c r="G1669" i="3"/>
  <c r="F1670" i="3"/>
  <c r="G1670" i="3"/>
  <c r="F1671" i="3"/>
  <c r="G1671" i="3"/>
  <c r="F1672" i="3"/>
  <c r="G1672" i="3"/>
  <c r="F1673" i="3"/>
  <c r="G1673" i="3"/>
  <c r="F1674" i="3"/>
  <c r="G1674" i="3"/>
  <c r="F1675" i="3"/>
  <c r="G1675" i="3"/>
  <c r="F1676" i="3"/>
  <c r="G1676" i="3"/>
  <c r="F1677" i="3"/>
  <c r="G1677" i="3"/>
  <c r="F1678" i="3"/>
  <c r="G1678" i="3"/>
  <c r="F1679" i="3"/>
  <c r="G1679" i="3"/>
  <c r="F1680" i="3"/>
  <c r="G1680" i="3"/>
  <c r="F1681" i="3"/>
  <c r="G1681" i="3"/>
  <c r="F1682" i="3"/>
  <c r="G1682" i="3"/>
  <c r="F1683" i="3"/>
  <c r="G1683" i="3"/>
  <c r="F1684" i="3"/>
  <c r="G1684" i="3"/>
  <c r="F1685" i="3"/>
  <c r="G1685" i="3"/>
  <c r="F1686" i="3"/>
  <c r="G1686" i="3"/>
  <c r="F1687" i="3"/>
  <c r="G1687" i="3"/>
  <c r="F1688" i="3"/>
  <c r="G1688" i="3"/>
  <c r="F1689" i="3"/>
  <c r="G1689" i="3"/>
  <c r="F1690" i="3"/>
  <c r="G1690" i="3"/>
  <c r="F1691" i="3"/>
  <c r="G1691" i="3"/>
  <c r="F1692" i="3"/>
  <c r="G1692" i="3"/>
  <c r="F1693" i="3"/>
  <c r="G1693" i="3"/>
  <c r="F1694" i="3"/>
  <c r="G1694" i="3"/>
  <c r="F1695" i="3"/>
  <c r="G1695" i="3"/>
  <c r="F1696" i="3"/>
  <c r="G1696" i="3"/>
  <c r="F1697" i="3"/>
  <c r="G1697" i="3"/>
  <c r="F1698" i="3"/>
  <c r="G1698" i="3"/>
  <c r="F1699" i="3"/>
  <c r="G1699" i="3"/>
  <c r="F1700" i="3"/>
  <c r="G1700" i="3"/>
  <c r="F1701" i="3"/>
  <c r="G1701" i="3"/>
  <c r="F1702" i="3"/>
  <c r="G1702" i="3"/>
  <c r="F1703" i="3"/>
  <c r="G1703" i="3"/>
  <c r="F1704" i="3"/>
  <c r="G1704" i="3"/>
  <c r="F1705" i="3"/>
  <c r="G1705" i="3"/>
  <c r="F1706" i="3"/>
  <c r="G1706" i="3"/>
  <c r="F1707" i="3"/>
  <c r="G1707" i="3"/>
  <c r="F1708" i="3"/>
  <c r="G1708" i="3"/>
  <c r="F1709" i="3"/>
  <c r="G1709" i="3"/>
  <c r="F1710" i="3"/>
  <c r="G1710" i="3"/>
  <c r="F1711" i="3"/>
  <c r="G1711" i="3"/>
  <c r="F1712" i="3"/>
  <c r="G1712" i="3"/>
  <c r="F1713" i="3"/>
  <c r="G1713" i="3"/>
  <c r="F1714" i="3"/>
  <c r="G1714" i="3"/>
  <c r="F1715" i="3"/>
  <c r="G1715" i="3"/>
  <c r="F1716" i="3"/>
  <c r="G1716" i="3"/>
  <c r="F1717" i="3"/>
  <c r="G1717" i="3"/>
  <c r="F1718" i="3"/>
  <c r="G1718" i="3"/>
  <c r="F1719" i="3"/>
  <c r="G1719" i="3"/>
  <c r="F1720" i="3"/>
  <c r="G1720" i="3"/>
  <c r="F1721" i="3"/>
  <c r="G1721" i="3"/>
  <c r="F1722" i="3"/>
  <c r="G1722" i="3"/>
  <c r="F1723" i="3"/>
  <c r="G1723" i="3"/>
  <c r="F1724" i="3"/>
  <c r="G1724" i="3"/>
  <c r="F1725" i="3"/>
  <c r="G1725" i="3"/>
  <c r="F1726" i="3"/>
  <c r="G1726" i="3"/>
  <c r="F1727" i="3"/>
  <c r="G1727" i="3"/>
  <c r="F1728" i="3"/>
  <c r="G1728" i="3"/>
  <c r="F1729" i="3"/>
  <c r="G1729" i="3"/>
  <c r="F1730" i="3"/>
  <c r="G1730" i="3"/>
  <c r="F1731" i="3"/>
  <c r="G1731" i="3"/>
  <c r="F1732" i="3"/>
  <c r="G1732" i="3"/>
  <c r="F1733" i="3"/>
  <c r="G1733" i="3"/>
  <c r="F1734" i="3"/>
  <c r="G1734" i="3"/>
  <c r="F1735" i="3"/>
  <c r="G1735" i="3"/>
  <c r="F1736" i="3"/>
  <c r="G1736" i="3"/>
  <c r="F1737" i="3"/>
  <c r="G1737" i="3"/>
  <c r="F1738" i="3"/>
  <c r="G1738" i="3"/>
  <c r="F1739" i="3"/>
  <c r="G1739" i="3"/>
  <c r="F1740" i="3"/>
  <c r="G1740" i="3"/>
  <c r="F1741" i="3"/>
  <c r="G1741" i="3"/>
  <c r="F1742" i="3"/>
  <c r="G1742" i="3"/>
  <c r="F1743" i="3"/>
  <c r="G1743" i="3"/>
  <c r="F1744" i="3"/>
  <c r="G1744" i="3"/>
  <c r="F1745" i="3"/>
  <c r="G1745" i="3"/>
  <c r="F1746" i="3"/>
  <c r="G1746" i="3"/>
  <c r="F1747" i="3"/>
  <c r="G1747" i="3"/>
  <c r="F1748" i="3"/>
  <c r="G1748" i="3"/>
  <c r="F1749" i="3"/>
  <c r="G1749" i="3"/>
  <c r="F1750" i="3"/>
  <c r="G1750" i="3"/>
  <c r="F1751" i="3"/>
  <c r="G1751" i="3"/>
  <c r="F1752" i="3"/>
  <c r="G1752" i="3"/>
  <c r="F1753" i="3"/>
  <c r="G1753" i="3"/>
  <c r="F1754" i="3"/>
  <c r="G1754" i="3"/>
  <c r="F1755" i="3"/>
  <c r="G1755" i="3"/>
  <c r="F1756" i="3"/>
  <c r="G1756" i="3"/>
  <c r="F1757" i="3"/>
  <c r="G1757" i="3"/>
  <c r="F1758" i="3"/>
  <c r="G1758" i="3"/>
  <c r="F1759" i="3"/>
  <c r="G1759" i="3"/>
  <c r="F1760" i="3"/>
  <c r="G1760" i="3"/>
  <c r="F1761" i="3"/>
  <c r="G1761" i="3"/>
  <c r="F1762" i="3"/>
  <c r="G1762" i="3"/>
  <c r="F1763" i="3"/>
  <c r="G1763" i="3"/>
  <c r="F1764" i="3"/>
  <c r="G1764" i="3"/>
  <c r="F1765" i="3"/>
  <c r="G1765" i="3"/>
  <c r="F1766" i="3"/>
  <c r="G1766" i="3"/>
  <c r="F1767" i="3"/>
  <c r="G1767" i="3"/>
  <c r="F1768" i="3"/>
  <c r="G1768" i="3"/>
  <c r="F1769" i="3"/>
  <c r="G1769" i="3"/>
  <c r="F1770" i="3"/>
  <c r="G1770" i="3"/>
  <c r="F1771" i="3"/>
  <c r="G1771" i="3"/>
  <c r="F1772" i="3"/>
  <c r="G1772" i="3"/>
  <c r="F1773" i="3"/>
  <c r="G1773" i="3"/>
  <c r="F1774" i="3"/>
  <c r="G1774" i="3"/>
  <c r="F1775" i="3"/>
  <c r="G1775" i="3"/>
  <c r="F1776" i="3"/>
  <c r="G1776" i="3"/>
  <c r="F1777" i="3"/>
  <c r="G1777" i="3"/>
  <c r="F1778" i="3"/>
  <c r="G1778" i="3"/>
  <c r="F1779" i="3"/>
  <c r="G1779" i="3"/>
  <c r="F1780" i="3"/>
  <c r="G1780" i="3"/>
  <c r="F1781" i="3"/>
  <c r="G1781" i="3"/>
  <c r="F1782" i="3"/>
  <c r="G1782" i="3"/>
  <c r="F1783" i="3"/>
  <c r="G1783" i="3"/>
  <c r="F1784" i="3"/>
  <c r="G1784" i="3"/>
  <c r="F1785" i="3"/>
  <c r="G1785" i="3"/>
  <c r="F1786" i="3"/>
  <c r="G1786" i="3"/>
  <c r="F1787" i="3"/>
  <c r="G1787" i="3"/>
  <c r="F1788" i="3"/>
  <c r="G1788" i="3"/>
  <c r="F1789" i="3"/>
  <c r="G1789" i="3"/>
  <c r="F1790" i="3"/>
  <c r="G1790" i="3"/>
  <c r="F1791" i="3"/>
  <c r="G1791" i="3"/>
  <c r="F1792" i="3"/>
  <c r="G1792" i="3"/>
  <c r="F1793" i="3"/>
  <c r="G1793" i="3"/>
  <c r="F1794" i="3"/>
  <c r="G1794" i="3"/>
  <c r="F1795" i="3"/>
  <c r="G1795" i="3"/>
  <c r="F1796" i="3"/>
  <c r="G1796" i="3"/>
  <c r="F1797" i="3"/>
  <c r="G1797" i="3"/>
  <c r="F1798" i="3"/>
  <c r="G1798" i="3"/>
  <c r="F1799" i="3"/>
  <c r="G1799" i="3"/>
  <c r="F1800" i="3"/>
  <c r="G1800" i="3"/>
  <c r="F1801" i="3"/>
  <c r="G1801" i="3"/>
  <c r="F1802" i="3"/>
  <c r="G1802" i="3"/>
  <c r="F1803" i="3"/>
  <c r="G1803" i="3"/>
  <c r="F1804" i="3"/>
  <c r="G1804" i="3"/>
  <c r="F1805" i="3"/>
  <c r="G1805" i="3"/>
  <c r="F1806" i="3"/>
  <c r="G1806" i="3"/>
  <c r="F1807" i="3"/>
  <c r="G1807" i="3"/>
  <c r="F1808" i="3"/>
  <c r="G1808" i="3"/>
  <c r="F1809" i="3"/>
  <c r="G1809" i="3"/>
  <c r="F1810" i="3"/>
  <c r="G1810" i="3"/>
  <c r="F1811" i="3"/>
  <c r="G1811" i="3"/>
  <c r="F1812" i="3"/>
  <c r="G1812" i="3"/>
  <c r="F1813" i="3"/>
  <c r="G1813" i="3"/>
  <c r="F1814" i="3"/>
  <c r="G1814" i="3"/>
  <c r="F1815" i="3"/>
  <c r="G1815" i="3"/>
  <c r="F1816" i="3"/>
  <c r="G1816" i="3"/>
  <c r="F1817" i="3"/>
  <c r="G1817" i="3"/>
  <c r="F1818" i="3"/>
  <c r="G1818" i="3"/>
  <c r="F1819" i="3"/>
  <c r="G1819" i="3"/>
  <c r="F1820" i="3"/>
  <c r="G1820" i="3"/>
  <c r="F1821" i="3"/>
  <c r="G1821" i="3"/>
  <c r="F1822" i="3"/>
  <c r="G1822" i="3"/>
  <c r="F1823" i="3"/>
  <c r="G1823" i="3"/>
  <c r="F1824" i="3"/>
  <c r="G1824" i="3"/>
  <c r="F1825" i="3"/>
  <c r="G1825" i="3"/>
  <c r="F1826" i="3"/>
  <c r="G1826" i="3"/>
  <c r="F1827" i="3"/>
  <c r="G1827" i="3"/>
  <c r="F1828" i="3"/>
  <c r="G1828" i="3"/>
  <c r="F1829" i="3"/>
  <c r="G1829" i="3"/>
  <c r="F1830" i="3"/>
  <c r="G1830" i="3"/>
  <c r="F1831" i="3"/>
  <c r="G1831" i="3"/>
  <c r="F1832" i="3"/>
  <c r="G1832" i="3"/>
  <c r="F1833" i="3"/>
  <c r="G1833" i="3"/>
  <c r="F1834" i="3"/>
  <c r="G1834" i="3"/>
  <c r="F1835" i="3"/>
  <c r="G1835" i="3"/>
  <c r="F1836" i="3"/>
  <c r="G1836" i="3"/>
  <c r="F1837" i="3"/>
  <c r="G1837" i="3"/>
  <c r="F1838" i="3"/>
  <c r="G1838" i="3"/>
  <c r="F1839" i="3"/>
  <c r="G1839" i="3"/>
  <c r="F1840" i="3"/>
  <c r="F1841" i="3"/>
  <c r="F1842" i="3"/>
  <c r="F1843" i="3"/>
  <c r="G1843" i="3"/>
  <c r="F1844" i="3"/>
  <c r="G1844" i="3"/>
  <c r="F1845" i="3"/>
  <c r="G1845" i="3"/>
  <c r="F1846" i="3"/>
  <c r="G1846" i="3"/>
  <c r="F1847" i="3"/>
  <c r="G1847" i="3"/>
  <c r="F1848" i="3"/>
  <c r="G1848" i="3"/>
  <c r="F1849" i="3"/>
  <c r="G1849" i="3"/>
  <c r="F1850" i="3"/>
  <c r="G1850" i="3"/>
  <c r="F1851" i="3"/>
  <c r="G1851" i="3"/>
  <c r="G10" i="3"/>
  <c r="F10" i="3"/>
  <c r="A11" i="3"/>
  <c r="B11" i="3"/>
  <c r="C11" i="3"/>
  <c r="D11" i="3"/>
  <c r="E11" i="3"/>
  <c r="A12" i="3"/>
  <c r="B12" i="3"/>
  <c r="C12" i="3"/>
  <c r="D12" i="3"/>
  <c r="E12" i="3"/>
  <c r="A13" i="3"/>
  <c r="B13" i="3"/>
  <c r="C13" i="3"/>
  <c r="D13" i="3"/>
  <c r="E13" i="3"/>
  <c r="A14" i="3"/>
  <c r="B14" i="3"/>
  <c r="C14" i="3"/>
  <c r="D14" i="3"/>
  <c r="E14" i="3"/>
  <c r="A15" i="3"/>
  <c r="B15" i="3"/>
  <c r="C15" i="3"/>
  <c r="D15" i="3"/>
  <c r="E15" i="3"/>
  <c r="A16" i="3"/>
  <c r="B16" i="3"/>
  <c r="C16" i="3"/>
  <c r="D16" i="3"/>
  <c r="E16" i="3"/>
  <c r="A17" i="3"/>
  <c r="B17" i="3"/>
  <c r="C17" i="3"/>
  <c r="D17" i="3"/>
  <c r="E17" i="3"/>
  <c r="A18" i="3"/>
  <c r="B18" i="3"/>
  <c r="C18" i="3"/>
  <c r="D18" i="3"/>
  <c r="E18" i="3"/>
  <c r="A19" i="3"/>
  <c r="B19" i="3"/>
  <c r="C19" i="3"/>
  <c r="D19" i="3"/>
  <c r="E19" i="3"/>
  <c r="A20" i="3"/>
  <c r="B20" i="3"/>
  <c r="C20" i="3"/>
  <c r="D20" i="3"/>
  <c r="E20" i="3"/>
  <c r="A21" i="3"/>
  <c r="B21" i="3"/>
  <c r="C21" i="3"/>
  <c r="D21" i="3"/>
  <c r="E21" i="3"/>
  <c r="A22" i="3"/>
  <c r="B22" i="3"/>
  <c r="C22" i="3"/>
  <c r="D22" i="3"/>
  <c r="E22" i="3"/>
  <c r="A23" i="3"/>
  <c r="B23" i="3"/>
  <c r="C23" i="3"/>
  <c r="D23" i="3"/>
  <c r="E23" i="3"/>
  <c r="A24" i="3"/>
  <c r="B24" i="3"/>
  <c r="C24" i="3"/>
  <c r="D24" i="3"/>
  <c r="E24" i="3"/>
  <c r="A25" i="3"/>
  <c r="B25" i="3"/>
  <c r="C25" i="3"/>
  <c r="D25" i="3"/>
  <c r="E25" i="3"/>
  <c r="A26" i="3"/>
  <c r="B26" i="3"/>
  <c r="C26" i="3"/>
  <c r="D26" i="3"/>
  <c r="E26" i="3"/>
  <c r="A27" i="3"/>
  <c r="B27" i="3"/>
  <c r="C27" i="3"/>
  <c r="D27" i="3"/>
  <c r="E27" i="3"/>
  <c r="A28" i="3"/>
  <c r="B28" i="3"/>
  <c r="C28" i="3"/>
  <c r="D28" i="3"/>
  <c r="E28" i="3"/>
  <c r="A29" i="3"/>
  <c r="B29" i="3"/>
  <c r="C29" i="3"/>
  <c r="D29" i="3"/>
  <c r="E29" i="3"/>
  <c r="A30" i="3"/>
  <c r="B30" i="3"/>
  <c r="C30" i="3"/>
  <c r="D30" i="3"/>
  <c r="E30" i="3"/>
  <c r="A31" i="3"/>
  <c r="B31" i="3"/>
  <c r="C31" i="3"/>
  <c r="D31" i="3"/>
  <c r="E31" i="3"/>
  <c r="A32" i="3"/>
  <c r="B32" i="3"/>
  <c r="C32" i="3"/>
  <c r="D32" i="3"/>
  <c r="E32" i="3"/>
  <c r="A33" i="3"/>
  <c r="B33" i="3"/>
  <c r="C33" i="3"/>
  <c r="D33" i="3"/>
  <c r="E33" i="3"/>
  <c r="A34" i="3"/>
  <c r="B34" i="3"/>
  <c r="C34" i="3"/>
  <c r="D34" i="3"/>
  <c r="E34" i="3"/>
  <c r="A35" i="3"/>
  <c r="B35" i="3"/>
  <c r="C35" i="3"/>
  <c r="D35" i="3"/>
  <c r="E35" i="3"/>
  <c r="A36" i="3"/>
  <c r="B36" i="3"/>
  <c r="C36" i="3"/>
  <c r="D36" i="3"/>
  <c r="E36" i="3"/>
  <c r="A37" i="3"/>
  <c r="B37" i="3"/>
  <c r="C37" i="3"/>
  <c r="D37" i="3"/>
  <c r="E37" i="3"/>
  <c r="A38" i="3"/>
  <c r="B38" i="3"/>
  <c r="C38" i="3"/>
  <c r="D38" i="3"/>
  <c r="E38" i="3"/>
  <c r="A39" i="3"/>
  <c r="B39" i="3"/>
  <c r="C39" i="3"/>
  <c r="D39" i="3"/>
  <c r="E39" i="3"/>
  <c r="A40" i="3"/>
  <c r="B40" i="3"/>
  <c r="C40" i="3"/>
  <c r="D40" i="3"/>
  <c r="E40" i="3"/>
  <c r="A41" i="3"/>
  <c r="B41" i="3"/>
  <c r="C41" i="3"/>
  <c r="D41" i="3"/>
  <c r="E41" i="3"/>
  <c r="A42" i="3"/>
  <c r="B42" i="3"/>
  <c r="C42" i="3"/>
  <c r="D42" i="3"/>
  <c r="E42" i="3"/>
  <c r="A43" i="3"/>
  <c r="B43" i="3"/>
  <c r="C43" i="3"/>
  <c r="D43" i="3"/>
  <c r="E43" i="3"/>
  <c r="A44" i="3"/>
  <c r="B44" i="3"/>
  <c r="C44" i="3"/>
  <c r="D44" i="3"/>
  <c r="E44" i="3"/>
  <c r="A45" i="3"/>
  <c r="B45" i="3"/>
  <c r="C45" i="3"/>
  <c r="D45" i="3"/>
  <c r="E45" i="3"/>
  <c r="A46" i="3"/>
  <c r="B46" i="3"/>
  <c r="C46" i="3"/>
  <c r="D46" i="3"/>
  <c r="E46" i="3"/>
  <c r="A47" i="3"/>
  <c r="B47" i="3"/>
  <c r="C47" i="3"/>
  <c r="D47" i="3"/>
  <c r="E47" i="3"/>
  <c r="A48" i="3"/>
  <c r="B48" i="3"/>
  <c r="C48" i="3"/>
  <c r="D48" i="3"/>
  <c r="E48" i="3"/>
  <c r="A49" i="3"/>
  <c r="B49" i="3"/>
  <c r="C49" i="3"/>
  <c r="D49" i="3"/>
  <c r="E49" i="3"/>
  <c r="A50" i="3"/>
  <c r="B50" i="3"/>
  <c r="C50" i="3"/>
  <c r="D50" i="3"/>
  <c r="E50" i="3"/>
  <c r="A51" i="3"/>
  <c r="B51" i="3"/>
  <c r="C51" i="3"/>
  <c r="D51" i="3"/>
  <c r="E51" i="3"/>
  <c r="A52" i="3"/>
  <c r="B52" i="3"/>
  <c r="C52" i="3"/>
  <c r="D52" i="3"/>
  <c r="E52" i="3"/>
  <c r="A53" i="3"/>
  <c r="B53" i="3"/>
  <c r="C53" i="3"/>
  <c r="D53" i="3"/>
  <c r="E53" i="3"/>
  <c r="A54" i="3"/>
  <c r="B54" i="3"/>
  <c r="C54" i="3"/>
  <c r="D54" i="3"/>
  <c r="E54" i="3"/>
  <c r="A55" i="3"/>
  <c r="B55" i="3"/>
  <c r="C55" i="3"/>
  <c r="D55" i="3"/>
  <c r="E55" i="3"/>
  <c r="A56" i="3"/>
  <c r="B56" i="3"/>
  <c r="C56" i="3"/>
  <c r="D56" i="3"/>
  <c r="E56" i="3"/>
  <c r="A57" i="3"/>
  <c r="B57" i="3"/>
  <c r="C57" i="3"/>
  <c r="D57" i="3"/>
  <c r="E57" i="3"/>
  <c r="A58" i="3"/>
  <c r="B58" i="3"/>
  <c r="C58" i="3"/>
  <c r="D58" i="3"/>
  <c r="E58" i="3"/>
  <c r="A59" i="3"/>
  <c r="B59" i="3"/>
  <c r="C59" i="3"/>
  <c r="D59" i="3"/>
  <c r="E59" i="3"/>
  <c r="A60" i="3"/>
  <c r="B60" i="3"/>
  <c r="C60" i="3"/>
  <c r="D60" i="3"/>
  <c r="E60" i="3"/>
  <c r="A61" i="3"/>
  <c r="B61" i="3"/>
  <c r="C61" i="3"/>
  <c r="D61" i="3"/>
  <c r="E61" i="3"/>
  <c r="A62" i="3"/>
  <c r="B62" i="3"/>
  <c r="C62" i="3"/>
  <c r="D62" i="3"/>
  <c r="E62" i="3"/>
  <c r="A63" i="3"/>
  <c r="B63" i="3"/>
  <c r="C63" i="3"/>
  <c r="D63" i="3"/>
  <c r="E63" i="3"/>
  <c r="A64" i="3"/>
  <c r="B64" i="3"/>
  <c r="C64" i="3"/>
  <c r="D64" i="3"/>
  <c r="E64" i="3"/>
  <c r="A65" i="3"/>
  <c r="B65" i="3"/>
  <c r="C65" i="3"/>
  <c r="D65" i="3"/>
  <c r="E65" i="3"/>
  <c r="A66" i="3"/>
  <c r="B66" i="3"/>
  <c r="C66" i="3"/>
  <c r="D66" i="3"/>
  <c r="E66" i="3"/>
  <c r="A67" i="3"/>
  <c r="B67" i="3"/>
  <c r="C67" i="3"/>
  <c r="D67" i="3"/>
  <c r="E67" i="3"/>
  <c r="A68" i="3"/>
  <c r="B68" i="3"/>
  <c r="C68" i="3"/>
  <c r="D68" i="3"/>
  <c r="E68" i="3"/>
  <c r="A69" i="3"/>
  <c r="B69" i="3"/>
  <c r="C69" i="3"/>
  <c r="D69" i="3"/>
  <c r="E69" i="3"/>
  <c r="A70" i="3"/>
  <c r="B70" i="3"/>
  <c r="C70" i="3"/>
  <c r="D70" i="3"/>
  <c r="E70" i="3"/>
  <c r="A71" i="3"/>
  <c r="B71" i="3"/>
  <c r="C71" i="3"/>
  <c r="D71" i="3"/>
  <c r="E71" i="3"/>
  <c r="A72" i="3"/>
  <c r="B72" i="3"/>
  <c r="C72" i="3"/>
  <c r="D72" i="3"/>
  <c r="E72" i="3"/>
  <c r="A73" i="3"/>
  <c r="B73" i="3"/>
  <c r="C73" i="3"/>
  <c r="D73" i="3"/>
  <c r="E73" i="3"/>
  <c r="A74" i="3"/>
  <c r="B74" i="3"/>
  <c r="C74" i="3"/>
  <c r="D74" i="3"/>
  <c r="E74" i="3"/>
  <c r="A75" i="3"/>
  <c r="B75" i="3"/>
  <c r="C75" i="3"/>
  <c r="D75" i="3"/>
  <c r="E75" i="3"/>
  <c r="A76" i="3"/>
  <c r="B76" i="3"/>
  <c r="C76" i="3"/>
  <c r="D76" i="3"/>
  <c r="E76" i="3"/>
  <c r="A77" i="3"/>
  <c r="B77" i="3"/>
  <c r="C77" i="3"/>
  <c r="D77" i="3"/>
  <c r="E77" i="3"/>
  <c r="A78" i="3"/>
  <c r="B78" i="3"/>
  <c r="C78" i="3"/>
  <c r="D78" i="3"/>
  <c r="E78" i="3"/>
  <c r="A79" i="3"/>
  <c r="B79" i="3"/>
  <c r="C79" i="3"/>
  <c r="D79" i="3"/>
  <c r="E79" i="3"/>
  <c r="A80" i="3"/>
  <c r="B80" i="3"/>
  <c r="C80" i="3"/>
  <c r="D80" i="3"/>
  <c r="E80" i="3"/>
  <c r="A81" i="3"/>
  <c r="B81" i="3"/>
  <c r="C81" i="3"/>
  <c r="D81" i="3"/>
  <c r="E81" i="3"/>
  <c r="A82" i="3"/>
  <c r="B82" i="3"/>
  <c r="C82" i="3"/>
  <c r="D82" i="3"/>
  <c r="E82" i="3"/>
  <c r="A83" i="3"/>
  <c r="B83" i="3"/>
  <c r="C83" i="3"/>
  <c r="D83" i="3"/>
  <c r="E83" i="3"/>
  <c r="A84" i="3"/>
  <c r="B84" i="3"/>
  <c r="C84" i="3"/>
  <c r="D84" i="3"/>
  <c r="E84" i="3"/>
  <c r="A85" i="3"/>
  <c r="B85" i="3"/>
  <c r="C85" i="3"/>
  <c r="D85" i="3"/>
  <c r="E85" i="3"/>
  <c r="A86" i="3"/>
  <c r="B86" i="3"/>
  <c r="C86" i="3"/>
  <c r="D86" i="3"/>
  <c r="E86" i="3"/>
  <c r="A87" i="3"/>
  <c r="B87" i="3"/>
  <c r="C87" i="3"/>
  <c r="D87" i="3"/>
  <c r="E87" i="3"/>
  <c r="A88" i="3"/>
  <c r="B88" i="3"/>
  <c r="C88" i="3"/>
  <c r="D88" i="3"/>
  <c r="E88" i="3"/>
  <c r="A89" i="3"/>
  <c r="B89" i="3"/>
  <c r="C89" i="3"/>
  <c r="D89" i="3"/>
  <c r="E89" i="3"/>
  <c r="A90" i="3"/>
  <c r="B90" i="3"/>
  <c r="C90" i="3"/>
  <c r="D90" i="3"/>
  <c r="E90" i="3"/>
  <c r="A91" i="3"/>
  <c r="B91" i="3"/>
  <c r="C91" i="3"/>
  <c r="D91" i="3"/>
  <c r="E91" i="3"/>
  <c r="A92" i="3"/>
  <c r="B92" i="3"/>
  <c r="C92" i="3"/>
  <c r="D92" i="3"/>
  <c r="E92" i="3"/>
  <c r="A93" i="3"/>
  <c r="B93" i="3"/>
  <c r="C93" i="3"/>
  <c r="D93" i="3"/>
  <c r="E93" i="3"/>
  <c r="A94" i="3"/>
  <c r="B94" i="3"/>
  <c r="C94" i="3"/>
  <c r="D94" i="3"/>
  <c r="E94" i="3"/>
  <c r="A95" i="3"/>
  <c r="B95" i="3"/>
  <c r="C95" i="3"/>
  <c r="D95" i="3"/>
  <c r="E95" i="3"/>
  <c r="A96" i="3"/>
  <c r="B96" i="3"/>
  <c r="C96" i="3"/>
  <c r="D96" i="3"/>
  <c r="E96" i="3"/>
  <c r="A97" i="3"/>
  <c r="B97" i="3"/>
  <c r="C97" i="3"/>
  <c r="D97" i="3"/>
  <c r="E97" i="3"/>
  <c r="A98" i="3"/>
  <c r="B98" i="3"/>
  <c r="C98" i="3"/>
  <c r="D98" i="3"/>
  <c r="E98" i="3"/>
  <c r="A99" i="3"/>
  <c r="B99" i="3"/>
  <c r="C99" i="3"/>
  <c r="D99" i="3"/>
  <c r="E99" i="3"/>
  <c r="A100" i="3"/>
  <c r="B100" i="3"/>
  <c r="C100" i="3"/>
  <c r="D100" i="3"/>
  <c r="E100" i="3"/>
  <c r="A101" i="3"/>
  <c r="B101" i="3"/>
  <c r="C101" i="3"/>
  <c r="D101" i="3"/>
  <c r="E101" i="3"/>
  <c r="A102" i="3"/>
  <c r="B102" i="3"/>
  <c r="C102" i="3"/>
  <c r="D102" i="3"/>
  <c r="E102" i="3"/>
  <c r="A103" i="3"/>
  <c r="B103" i="3"/>
  <c r="C103" i="3"/>
  <c r="D103" i="3"/>
  <c r="E103" i="3"/>
  <c r="A104" i="3"/>
  <c r="B104" i="3"/>
  <c r="C104" i="3"/>
  <c r="D104" i="3"/>
  <c r="E104" i="3"/>
  <c r="A105" i="3"/>
  <c r="B105" i="3"/>
  <c r="C105" i="3"/>
  <c r="D105" i="3"/>
  <c r="E105" i="3"/>
  <c r="A106" i="3"/>
  <c r="B106" i="3"/>
  <c r="C106" i="3"/>
  <c r="D106" i="3"/>
  <c r="E106" i="3"/>
  <c r="A107" i="3"/>
  <c r="B107" i="3"/>
  <c r="C107" i="3"/>
  <c r="D107" i="3"/>
  <c r="E107" i="3"/>
  <c r="A108" i="3"/>
  <c r="B108" i="3"/>
  <c r="C108" i="3"/>
  <c r="D108" i="3"/>
  <c r="E108" i="3"/>
  <c r="A109" i="3"/>
  <c r="B109" i="3"/>
  <c r="C109" i="3"/>
  <c r="D109" i="3"/>
  <c r="E109" i="3"/>
  <c r="A110" i="3"/>
  <c r="B110" i="3"/>
  <c r="C110" i="3"/>
  <c r="D110" i="3"/>
  <c r="E110" i="3"/>
  <c r="A111" i="3"/>
  <c r="B111" i="3"/>
  <c r="C111" i="3"/>
  <c r="D111" i="3"/>
  <c r="E111" i="3"/>
  <c r="A112" i="3"/>
  <c r="B112" i="3"/>
  <c r="C112" i="3"/>
  <c r="D112" i="3"/>
  <c r="E112" i="3"/>
  <c r="A113" i="3"/>
  <c r="B113" i="3"/>
  <c r="C113" i="3"/>
  <c r="D113" i="3"/>
  <c r="E113" i="3"/>
  <c r="A114" i="3"/>
  <c r="B114" i="3"/>
  <c r="C114" i="3"/>
  <c r="D114" i="3"/>
  <c r="E114" i="3"/>
  <c r="A115" i="3"/>
  <c r="B115" i="3"/>
  <c r="C115" i="3"/>
  <c r="D115" i="3"/>
  <c r="E115" i="3"/>
  <c r="A116" i="3"/>
  <c r="B116" i="3"/>
  <c r="C116" i="3"/>
  <c r="D116" i="3"/>
  <c r="E116" i="3"/>
  <c r="A117" i="3"/>
  <c r="B117" i="3"/>
  <c r="C117" i="3"/>
  <c r="D117" i="3"/>
  <c r="E117" i="3"/>
  <c r="A118" i="3"/>
  <c r="B118" i="3"/>
  <c r="C118" i="3"/>
  <c r="D118" i="3"/>
  <c r="E118" i="3"/>
  <c r="A119" i="3"/>
  <c r="B119" i="3"/>
  <c r="C119" i="3"/>
  <c r="D119" i="3"/>
  <c r="E119" i="3"/>
  <c r="A120" i="3"/>
  <c r="B120" i="3"/>
  <c r="C120" i="3"/>
  <c r="D120" i="3"/>
  <c r="E120" i="3"/>
  <c r="A121" i="3"/>
  <c r="B121" i="3"/>
  <c r="C121" i="3"/>
  <c r="D121" i="3"/>
  <c r="E121" i="3"/>
  <c r="A122" i="3"/>
  <c r="B122" i="3"/>
  <c r="C122" i="3"/>
  <c r="D122" i="3"/>
  <c r="E122" i="3"/>
  <c r="A123" i="3"/>
  <c r="B123" i="3"/>
  <c r="C123" i="3"/>
  <c r="D123" i="3"/>
  <c r="E123" i="3"/>
  <c r="A124" i="3"/>
  <c r="B124" i="3"/>
  <c r="C124" i="3"/>
  <c r="D124" i="3"/>
  <c r="E124" i="3"/>
  <c r="A125" i="3"/>
  <c r="B125" i="3"/>
  <c r="C125" i="3"/>
  <c r="D125" i="3"/>
  <c r="E125" i="3"/>
  <c r="A126" i="3"/>
  <c r="B126" i="3"/>
  <c r="C126" i="3"/>
  <c r="D126" i="3"/>
  <c r="E126" i="3"/>
  <c r="A127" i="3"/>
  <c r="B127" i="3"/>
  <c r="C127" i="3"/>
  <c r="D127" i="3"/>
  <c r="E127" i="3"/>
  <c r="A128" i="3"/>
  <c r="B128" i="3"/>
  <c r="C128" i="3"/>
  <c r="D128" i="3"/>
  <c r="E128" i="3"/>
  <c r="A129" i="3"/>
  <c r="B129" i="3"/>
  <c r="C129" i="3"/>
  <c r="D129" i="3"/>
  <c r="E129" i="3"/>
  <c r="A130" i="3"/>
  <c r="B130" i="3"/>
  <c r="C130" i="3"/>
  <c r="D130" i="3"/>
  <c r="E130" i="3"/>
  <c r="A131" i="3"/>
  <c r="B131" i="3"/>
  <c r="C131" i="3"/>
  <c r="D131" i="3"/>
  <c r="E131" i="3"/>
  <c r="A132" i="3"/>
  <c r="B132" i="3"/>
  <c r="C132" i="3"/>
  <c r="D132" i="3"/>
  <c r="E132" i="3"/>
  <c r="A133" i="3"/>
  <c r="B133" i="3"/>
  <c r="C133" i="3"/>
  <c r="D133" i="3"/>
  <c r="E133" i="3"/>
  <c r="A134" i="3"/>
  <c r="B134" i="3"/>
  <c r="C134" i="3"/>
  <c r="D134" i="3"/>
  <c r="E134" i="3"/>
  <c r="A135" i="3"/>
  <c r="B135" i="3"/>
  <c r="C135" i="3"/>
  <c r="D135" i="3"/>
  <c r="E135" i="3"/>
  <c r="A136" i="3"/>
  <c r="B136" i="3"/>
  <c r="C136" i="3"/>
  <c r="D136" i="3"/>
  <c r="E136" i="3"/>
  <c r="A137" i="3"/>
  <c r="B137" i="3"/>
  <c r="C137" i="3"/>
  <c r="D137" i="3"/>
  <c r="E137" i="3"/>
  <c r="A138" i="3"/>
  <c r="B138" i="3"/>
  <c r="C138" i="3"/>
  <c r="D138" i="3"/>
  <c r="E138" i="3"/>
  <c r="A139" i="3"/>
  <c r="B139" i="3"/>
  <c r="C139" i="3"/>
  <c r="D139" i="3"/>
  <c r="E139" i="3"/>
  <c r="A140" i="3"/>
  <c r="B140" i="3"/>
  <c r="C140" i="3"/>
  <c r="D140" i="3"/>
  <c r="E140" i="3"/>
  <c r="A141" i="3"/>
  <c r="B141" i="3"/>
  <c r="C141" i="3"/>
  <c r="D141" i="3"/>
  <c r="E141" i="3"/>
  <c r="A142" i="3"/>
  <c r="B142" i="3"/>
  <c r="C142" i="3"/>
  <c r="D142" i="3"/>
  <c r="E142" i="3"/>
  <c r="A143" i="3"/>
  <c r="B143" i="3"/>
  <c r="C143" i="3"/>
  <c r="D143" i="3"/>
  <c r="E143" i="3"/>
  <c r="A144" i="3"/>
  <c r="B144" i="3"/>
  <c r="C144" i="3"/>
  <c r="D144" i="3"/>
  <c r="E144" i="3"/>
  <c r="A145" i="3"/>
  <c r="B145" i="3"/>
  <c r="C145" i="3"/>
  <c r="D145" i="3"/>
  <c r="E145" i="3"/>
  <c r="A146" i="3"/>
  <c r="B146" i="3"/>
  <c r="C146" i="3"/>
  <c r="D146" i="3"/>
  <c r="E146" i="3"/>
  <c r="A147" i="3"/>
  <c r="B147" i="3"/>
  <c r="C147" i="3"/>
  <c r="D147" i="3"/>
  <c r="E147" i="3"/>
  <c r="A148" i="3"/>
  <c r="B148" i="3"/>
  <c r="C148" i="3"/>
  <c r="D148" i="3"/>
  <c r="E148" i="3"/>
  <c r="A149" i="3"/>
  <c r="B149" i="3"/>
  <c r="C149" i="3"/>
  <c r="D149" i="3"/>
  <c r="E149" i="3"/>
  <c r="A150" i="3"/>
  <c r="B150" i="3"/>
  <c r="C150" i="3"/>
  <c r="D150" i="3"/>
  <c r="E150" i="3"/>
  <c r="A151" i="3"/>
  <c r="B151" i="3"/>
  <c r="C151" i="3"/>
  <c r="D151" i="3"/>
  <c r="E151" i="3"/>
  <c r="A152" i="3"/>
  <c r="B152" i="3"/>
  <c r="C152" i="3"/>
  <c r="D152" i="3"/>
  <c r="E152" i="3"/>
  <c r="A153" i="3"/>
  <c r="B153" i="3"/>
  <c r="C153" i="3"/>
  <c r="D153" i="3"/>
  <c r="E153" i="3"/>
  <c r="A154" i="3"/>
  <c r="B154" i="3"/>
  <c r="C154" i="3"/>
  <c r="D154" i="3"/>
  <c r="E154" i="3"/>
  <c r="A155" i="3"/>
  <c r="B155" i="3"/>
  <c r="C155" i="3"/>
  <c r="D155" i="3"/>
  <c r="E155" i="3"/>
  <c r="A156" i="3"/>
  <c r="B156" i="3"/>
  <c r="C156" i="3"/>
  <c r="D156" i="3"/>
  <c r="E156" i="3"/>
  <c r="A157" i="3"/>
  <c r="B157" i="3"/>
  <c r="C157" i="3"/>
  <c r="D157" i="3"/>
  <c r="E157" i="3"/>
  <c r="A158" i="3"/>
  <c r="B158" i="3"/>
  <c r="C158" i="3"/>
  <c r="D158" i="3"/>
  <c r="E158" i="3"/>
  <c r="A159" i="3"/>
  <c r="B159" i="3"/>
  <c r="C159" i="3"/>
  <c r="D159" i="3"/>
  <c r="E159" i="3"/>
  <c r="A160" i="3"/>
  <c r="B160" i="3"/>
  <c r="C160" i="3"/>
  <c r="D160" i="3"/>
  <c r="E160" i="3"/>
  <c r="A161" i="3"/>
  <c r="B161" i="3"/>
  <c r="C161" i="3"/>
  <c r="D161" i="3"/>
  <c r="E161" i="3"/>
  <c r="A162" i="3"/>
  <c r="B162" i="3"/>
  <c r="C162" i="3"/>
  <c r="D162" i="3"/>
  <c r="E162" i="3"/>
  <c r="A163" i="3"/>
  <c r="B163" i="3"/>
  <c r="C163" i="3"/>
  <c r="D163" i="3"/>
  <c r="E163" i="3"/>
  <c r="A164" i="3"/>
  <c r="B164" i="3"/>
  <c r="C164" i="3"/>
  <c r="D164" i="3"/>
  <c r="E164" i="3"/>
  <c r="A165" i="3"/>
  <c r="B165" i="3"/>
  <c r="C165" i="3"/>
  <c r="D165" i="3"/>
  <c r="E165" i="3"/>
  <c r="A166" i="3"/>
  <c r="B166" i="3"/>
  <c r="C166" i="3"/>
  <c r="D166" i="3"/>
  <c r="E166" i="3"/>
  <c r="A167" i="3"/>
  <c r="B167" i="3"/>
  <c r="C167" i="3"/>
  <c r="D167" i="3"/>
  <c r="E167" i="3"/>
  <c r="A168" i="3"/>
  <c r="B168" i="3"/>
  <c r="C168" i="3"/>
  <c r="D168" i="3"/>
  <c r="E168" i="3"/>
  <c r="A169" i="3"/>
  <c r="B169" i="3"/>
  <c r="C169" i="3"/>
  <c r="D169" i="3"/>
  <c r="E169" i="3"/>
  <c r="A170" i="3"/>
  <c r="B170" i="3"/>
  <c r="C170" i="3"/>
  <c r="D170" i="3"/>
  <c r="E170" i="3"/>
  <c r="A171" i="3"/>
  <c r="B171" i="3"/>
  <c r="C171" i="3"/>
  <c r="D171" i="3"/>
  <c r="E171" i="3"/>
  <c r="A172" i="3"/>
  <c r="B172" i="3"/>
  <c r="C172" i="3"/>
  <c r="D172" i="3"/>
  <c r="E172" i="3"/>
  <c r="A173" i="3"/>
  <c r="B173" i="3"/>
  <c r="C173" i="3"/>
  <c r="D173" i="3"/>
  <c r="E173" i="3"/>
  <c r="A174" i="3"/>
  <c r="B174" i="3"/>
  <c r="C174" i="3"/>
  <c r="D174" i="3"/>
  <c r="E174" i="3"/>
  <c r="A175" i="3"/>
  <c r="B175" i="3"/>
  <c r="C175" i="3"/>
  <c r="D175" i="3"/>
  <c r="E175" i="3"/>
  <c r="A176" i="3"/>
  <c r="B176" i="3"/>
  <c r="C176" i="3"/>
  <c r="D176" i="3"/>
  <c r="E176" i="3"/>
  <c r="A177" i="3"/>
  <c r="B177" i="3"/>
  <c r="C177" i="3"/>
  <c r="D177" i="3"/>
  <c r="E177" i="3"/>
  <c r="A178" i="3"/>
  <c r="B178" i="3"/>
  <c r="C178" i="3"/>
  <c r="D178" i="3"/>
  <c r="E178" i="3"/>
  <c r="A179" i="3"/>
  <c r="B179" i="3"/>
  <c r="C179" i="3"/>
  <c r="D179" i="3"/>
  <c r="E179" i="3"/>
  <c r="A180" i="3"/>
  <c r="B180" i="3"/>
  <c r="C180" i="3"/>
  <c r="D180" i="3"/>
  <c r="E180" i="3"/>
  <c r="A181" i="3"/>
  <c r="B181" i="3"/>
  <c r="C181" i="3"/>
  <c r="D181" i="3"/>
  <c r="E181" i="3"/>
  <c r="A182" i="3"/>
  <c r="B182" i="3"/>
  <c r="C182" i="3"/>
  <c r="D182" i="3"/>
  <c r="E182" i="3"/>
  <c r="A183" i="3"/>
  <c r="B183" i="3"/>
  <c r="C183" i="3"/>
  <c r="D183" i="3"/>
  <c r="E183" i="3"/>
  <c r="A184" i="3"/>
  <c r="B184" i="3"/>
  <c r="C184" i="3"/>
  <c r="D184" i="3"/>
  <c r="E184" i="3"/>
  <c r="A185" i="3"/>
  <c r="B185" i="3"/>
  <c r="C185" i="3"/>
  <c r="D185" i="3"/>
  <c r="E185" i="3"/>
  <c r="A186" i="3"/>
  <c r="B186" i="3"/>
  <c r="C186" i="3"/>
  <c r="D186" i="3"/>
  <c r="E186" i="3"/>
  <c r="A187" i="3"/>
  <c r="B187" i="3"/>
  <c r="C187" i="3"/>
  <c r="D187" i="3"/>
  <c r="E187" i="3"/>
  <c r="A188" i="3"/>
  <c r="B188" i="3"/>
  <c r="C188" i="3"/>
  <c r="D188" i="3"/>
  <c r="E188" i="3"/>
  <c r="A189" i="3"/>
  <c r="B189" i="3"/>
  <c r="C189" i="3"/>
  <c r="D189" i="3"/>
  <c r="E189" i="3"/>
  <c r="A190" i="3"/>
  <c r="B190" i="3"/>
  <c r="C190" i="3"/>
  <c r="D190" i="3"/>
  <c r="E190" i="3"/>
  <c r="A191" i="3"/>
  <c r="B191" i="3"/>
  <c r="C191" i="3"/>
  <c r="D191" i="3"/>
  <c r="E191" i="3"/>
  <c r="A192" i="3"/>
  <c r="B192" i="3"/>
  <c r="C192" i="3"/>
  <c r="D192" i="3"/>
  <c r="E192" i="3"/>
  <c r="A193" i="3"/>
  <c r="B193" i="3"/>
  <c r="C193" i="3"/>
  <c r="D193" i="3"/>
  <c r="E193" i="3"/>
  <c r="A194" i="3"/>
  <c r="B194" i="3"/>
  <c r="C194" i="3"/>
  <c r="D194" i="3"/>
  <c r="E194" i="3"/>
  <c r="A195" i="3"/>
  <c r="B195" i="3"/>
  <c r="C195" i="3"/>
  <c r="D195" i="3"/>
  <c r="E195" i="3"/>
  <c r="A196" i="3"/>
  <c r="B196" i="3"/>
  <c r="C196" i="3"/>
  <c r="D196" i="3"/>
  <c r="E196" i="3"/>
  <c r="A197" i="3"/>
  <c r="B197" i="3"/>
  <c r="C197" i="3"/>
  <c r="D197" i="3"/>
  <c r="E197" i="3"/>
  <c r="A198" i="3"/>
  <c r="B198" i="3"/>
  <c r="C198" i="3"/>
  <c r="D198" i="3"/>
  <c r="E198" i="3"/>
  <c r="A199" i="3"/>
  <c r="B199" i="3"/>
  <c r="C199" i="3"/>
  <c r="D199" i="3"/>
  <c r="E199" i="3"/>
  <c r="A200" i="3"/>
  <c r="B200" i="3"/>
  <c r="C200" i="3"/>
  <c r="D200" i="3"/>
  <c r="E200" i="3"/>
  <c r="A201" i="3"/>
  <c r="B201" i="3"/>
  <c r="C201" i="3"/>
  <c r="D201" i="3"/>
  <c r="E201" i="3"/>
  <c r="A202" i="3"/>
  <c r="B202" i="3"/>
  <c r="C202" i="3"/>
  <c r="D202" i="3"/>
  <c r="E202" i="3"/>
  <c r="A203" i="3"/>
  <c r="B203" i="3"/>
  <c r="C203" i="3"/>
  <c r="D203" i="3"/>
  <c r="E203" i="3"/>
  <c r="A204" i="3"/>
  <c r="B204" i="3"/>
  <c r="C204" i="3"/>
  <c r="D204" i="3"/>
  <c r="E204" i="3"/>
  <c r="A205" i="3"/>
  <c r="B205" i="3"/>
  <c r="C205" i="3"/>
  <c r="D205" i="3"/>
  <c r="E205" i="3"/>
  <c r="A206" i="3"/>
  <c r="B206" i="3"/>
  <c r="C206" i="3"/>
  <c r="D206" i="3"/>
  <c r="E206" i="3"/>
  <c r="A207" i="3"/>
  <c r="B207" i="3"/>
  <c r="C207" i="3"/>
  <c r="D207" i="3"/>
  <c r="E207" i="3"/>
  <c r="A208" i="3"/>
  <c r="B208" i="3"/>
  <c r="C208" i="3"/>
  <c r="D208" i="3"/>
  <c r="E208" i="3"/>
  <c r="A209" i="3"/>
  <c r="B209" i="3"/>
  <c r="C209" i="3"/>
  <c r="D209" i="3"/>
  <c r="E209" i="3"/>
  <c r="A210" i="3"/>
  <c r="B210" i="3"/>
  <c r="C210" i="3"/>
  <c r="D210" i="3"/>
  <c r="E210" i="3"/>
  <c r="A211" i="3"/>
  <c r="B211" i="3"/>
  <c r="C211" i="3"/>
  <c r="D211" i="3"/>
  <c r="E211" i="3"/>
  <c r="A212" i="3"/>
  <c r="B212" i="3"/>
  <c r="C212" i="3"/>
  <c r="D212" i="3"/>
  <c r="E212" i="3"/>
  <c r="A213" i="3"/>
  <c r="B213" i="3"/>
  <c r="C213" i="3"/>
  <c r="D213" i="3"/>
  <c r="E213" i="3"/>
  <c r="A214" i="3"/>
  <c r="B214" i="3"/>
  <c r="C214" i="3"/>
  <c r="D214" i="3"/>
  <c r="E214" i="3"/>
  <c r="A215" i="3"/>
  <c r="B215" i="3"/>
  <c r="C215" i="3"/>
  <c r="D215" i="3"/>
  <c r="E215" i="3"/>
  <c r="A216" i="3"/>
  <c r="B216" i="3"/>
  <c r="C216" i="3"/>
  <c r="D216" i="3"/>
  <c r="E216" i="3"/>
  <c r="A217" i="3"/>
  <c r="B217" i="3"/>
  <c r="C217" i="3"/>
  <c r="D217" i="3"/>
  <c r="E217" i="3"/>
  <c r="A218" i="3"/>
  <c r="B218" i="3"/>
  <c r="C218" i="3"/>
  <c r="D218" i="3"/>
  <c r="E218" i="3"/>
  <c r="A219" i="3"/>
  <c r="B219" i="3"/>
  <c r="C219" i="3"/>
  <c r="D219" i="3"/>
  <c r="E219" i="3"/>
  <c r="A220" i="3"/>
  <c r="B220" i="3"/>
  <c r="C220" i="3"/>
  <c r="D220" i="3"/>
  <c r="E220" i="3"/>
  <c r="A221" i="3"/>
  <c r="B221" i="3"/>
  <c r="C221" i="3"/>
  <c r="D221" i="3"/>
  <c r="E221" i="3"/>
  <c r="A222" i="3"/>
  <c r="B222" i="3"/>
  <c r="C222" i="3"/>
  <c r="D222" i="3"/>
  <c r="E222" i="3"/>
  <c r="A223" i="3"/>
  <c r="B223" i="3"/>
  <c r="C223" i="3"/>
  <c r="D223" i="3"/>
  <c r="E223" i="3"/>
  <c r="A224" i="3"/>
  <c r="B224" i="3"/>
  <c r="C224" i="3"/>
  <c r="D224" i="3"/>
  <c r="E224" i="3"/>
  <c r="A225" i="3"/>
  <c r="B225" i="3"/>
  <c r="C225" i="3"/>
  <c r="D225" i="3"/>
  <c r="E225" i="3"/>
  <c r="A226" i="3"/>
  <c r="B226" i="3"/>
  <c r="C226" i="3"/>
  <c r="D226" i="3"/>
  <c r="E226" i="3"/>
  <c r="A227" i="3"/>
  <c r="B227" i="3"/>
  <c r="C227" i="3"/>
  <c r="D227" i="3"/>
  <c r="E227" i="3"/>
  <c r="A228" i="3"/>
  <c r="B228" i="3"/>
  <c r="C228" i="3"/>
  <c r="D228" i="3"/>
  <c r="E228" i="3"/>
  <c r="A229" i="3"/>
  <c r="B229" i="3"/>
  <c r="C229" i="3"/>
  <c r="D229" i="3"/>
  <c r="E229" i="3"/>
  <c r="A230" i="3"/>
  <c r="B230" i="3"/>
  <c r="C230" i="3"/>
  <c r="D230" i="3"/>
  <c r="E230" i="3"/>
  <c r="A231" i="3"/>
  <c r="B231" i="3"/>
  <c r="C231" i="3"/>
  <c r="D231" i="3"/>
  <c r="E231" i="3"/>
  <c r="A232" i="3"/>
  <c r="B232" i="3"/>
  <c r="C232" i="3"/>
  <c r="D232" i="3"/>
  <c r="E232" i="3"/>
  <c r="A233" i="3"/>
  <c r="B233" i="3"/>
  <c r="C233" i="3"/>
  <c r="D233" i="3"/>
  <c r="E233" i="3"/>
  <c r="A234" i="3"/>
  <c r="B234" i="3"/>
  <c r="C234" i="3"/>
  <c r="D234" i="3"/>
  <c r="E234" i="3"/>
  <c r="A235" i="3"/>
  <c r="B235" i="3"/>
  <c r="C235" i="3"/>
  <c r="D235" i="3"/>
  <c r="E235" i="3"/>
  <c r="A236" i="3"/>
  <c r="B236" i="3"/>
  <c r="C236" i="3"/>
  <c r="D236" i="3"/>
  <c r="E236" i="3"/>
  <c r="A237" i="3"/>
  <c r="B237" i="3"/>
  <c r="C237" i="3"/>
  <c r="D237" i="3"/>
  <c r="E237" i="3"/>
  <c r="A238" i="3"/>
  <c r="B238" i="3"/>
  <c r="C238" i="3"/>
  <c r="D238" i="3"/>
  <c r="E238" i="3"/>
  <c r="A239" i="3"/>
  <c r="B239" i="3"/>
  <c r="C239" i="3"/>
  <c r="D239" i="3"/>
  <c r="E239" i="3"/>
  <c r="A240" i="3"/>
  <c r="B240" i="3"/>
  <c r="C240" i="3"/>
  <c r="D240" i="3"/>
  <c r="E240" i="3"/>
  <c r="A241" i="3"/>
  <c r="B241" i="3"/>
  <c r="C241" i="3"/>
  <c r="D241" i="3"/>
  <c r="E241" i="3"/>
  <c r="A242" i="3"/>
  <c r="B242" i="3"/>
  <c r="C242" i="3"/>
  <c r="D242" i="3"/>
  <c r="E242" i="3"/>
  <c r="A243" i="3"/>
  <c r="B243" i="3"/>
  <c r="C243" i="3"/>
  <c r="D243" i="3"/>
  <c r="E243" i="3"/>
  <c r="A244" i="3"/>
  <c r="B244" i="3"/>
  <c r="C244" i="3"/>
  <c r="D244" i="3"/>
  <c r="E244" i="3"/>
  <c r="A245" i="3"/>
  <c r="B245" i="3"/>
  <c r="C245" i="3"/>
  <c r="D245" i="3"/>
  <c r="E245" i="3"/>
  <c r="A246" i="3"/>
  <c r="B246" i="3"/>
  <c r="C246" i="3"/>
  <c r="D246" i="3"/>
  <c r="E246" i="3"/>
  <c r="A247" i="3"/>
  <c r="B247" i="3"/>
  <c r="C247" i="3"/>
  <c r="D247" i="3"/>
  <c r="E247" i="3"/>
  <c r="A248" i="3"/>
  <c r="B248" i="3"/>
  <c r="C248" i="3"/>
  <c r="D248" i="3"/>
  <c r="E248" i="3"/>
  <c r="A249" i="3"/>
  <c r="B249" i="3"/>
  <c r="C249" i="3"/>
  <c r="D249" i="3"/>
  <c r="E249" i="3"/>
  <c r="A250" i="3"/>
  <c r="B250" i="3"/>
  <c r="C250" i="3"/>
  <c r="D250" i="3"/>
  <c r="E250" i="3"/>
  <c r="A251" i="3"/>
  <c r="B251" i="3"/>
  <c r="C251" i="3"/>
  <c r="D251" i="3"/>
  <c r="E251" i="3"/>
  <c r="A252" i="3"/>
  <c r="B252" i="3"/>
  <c r="C252" i="3"/>
  <c r="D252" i="3"/>
  <c r="E252" i="3"/>
  <c r="A253" i="3"/>
  <c r="B253" i="3"/>
  <c r="C253" i="3"/>
  <c r="D253" i="3"/>
  <c r="E253" i="3"/>
  <c r="A254" i="3"/>
  <c r="B254" i="3"/>
  <c r="C254" i="3"/>
  <c r="D254" i="3"/>
  <c r="E254" i="3"/>
  <c r="A255" i="3"/>
  <c r="B255" i="3"/>
  <c r="C255" i="3"/>
  <c r="D255" i="3"/>
  <c r="E255" i="3"/>
  <c r="A256" i="3"/>
  <c r="B256" i="3"/>
  <c r="C256" i="3"/>
  <c r="D256" i="3"/>
  <c r="E256" i="3"/>
  <c r="A257" i="3"/>
  <c r="B257" i="3"/>
  <c r="C257" i="3"/>
  <c r="D257" i="3"/>
  <c r="E257" i="3"/>
  <c r="A258" i="3"/>
  <c r="B258" i="3"/>
  <c r="C258" i="3"/>
  <c r="D258" i="3"/>
  <c r="E258" i="3"/>
  <c r="A259" i="3"/>
  <c r="B259" i="3"/>
  <c r="C259" i="3"/>
  <c r="D259" i="3"/>
  <c r="E259" i="3"/>
  <c r="A260" i="3"/>
  <c r="B260" i="3"/>
  <c r="C260" i="3"/>
  <c r="D260" i="3"/>
  <c r="E260" i="3"/>
  <c r="A261" i="3"/>
  <c r="B261" i="3"/>
  <c r="C261" i="3"/>
  <c r="D261" i="3"/>
  <c r="E261" i="3"/>
  <c r="A262" i="3"/>
  <c r="B262" i="3"/>
  <c r="C262" i="3"/>
  <c r="D262" i="3"/>
  <c r="E262" i="3"/>
  <c r="A263" i="3"/>
  <c r="B263" i="3"/>
  <c r="C263" i="3"/>
  <c r="D263" i="3"/>
  <c r="E263" i="3"/>
  <c r="A264" i="3"/>
  <c r="B264" i="3"/>
  <c r="C264" i="3"/>
  <c r="D264" i="3"/>
  <c r="E264" i="3"/>
  <c r="A265" i="3"/>
  <c r="B265" i="3"/>
  <c r="C265" i="3"/>
  <c r="D265" i="3"/>
  <c r="E265" i="3"/>
  <c r="A266" i="3"/>
  <c r="B266" i="3"/>
  <c r="C266" i="3"/>
  <c r="D266" i="3"/>
  <c r="E266" i="3"/>
  <c r="A267" i="3"/>
  <c r="B267" i="3"/>
  <c r="C267" i="3"/>
  <c r="D267" i="3"/>
  <c r="E267" i="3"/>
  <c r="A268" i="3"/>
  <c r="B268" i="3"/>
  <c r="C268" i="3"/>
  <c r="D268" i="3"/>
  <c r="E268" i="3"/>
  <c r="A269" i="3"/>
  <c r="B269" i="3"/>
  <c r="C269" i="3"/>
  <c r="D269" i="3"/>
  <c r="E269" i="3"/>
  <c r="A270" i="3"/>
  <c r="B270" i="3"/>
  <c r="C270" i="3"/>
  <c r="D270" i="3"/>
  <c r="E270" i="3"/>
  <c r="A271" i="3"/>
  <c r="B271" i="3"/>
  <c r="C271" i="3"/>
  <c r="D271" i="3"/>
  <c r="E271" i="3"/>
  <c r="A272" i="3"/>
  <c r="B272" i="3"/>
  <c r="C272" i="3"/>
  <c r="D272" i="3"/>
  <c r="E272" i="3"/>
  <c r="A273" i="3"/>
  <c r="B273" i="3"/>
  <c r="C273" i="3"/>
  <c r="D273" i="3"/>
  <c r="E273" i="3"/>
  <c r="A274" i="3"/>
  <c r="B274" i="3"/>
  <c r="C274" i="3"/>
  <c r="D274" i="3"/>
  <c r="E274" i="3"/>
  <c r="A275" i="3"/>
  <c r="B275" i="3"/>
  <c r="C275" i="3"/>
  <c r="D275" i="3"/>
  <c r="E275" i="3"/>
  <c r="A276" i="3"/>
  <c r="B276" i="3"/>
  <c r="C276" i="3"/>
  <c r="D276" i="3"/>
  <c r="E276" i="3"/>
  <c r="A277" i="3"/>
  <c r="B277" i="3"/>
  <c r="C277" i="3"/>
  <c r="D277" i="3"/>
  <c r="E277" i="3"/>
  <c r="A278" i="3"/>
  <c r="B278" i="3"/>
  <c r="C278" i="3"/>
  <c r="D278" i="3"/>
  <c r="E278" i="3"/>
  <c r="A279" i="3"/>
  <c r="B279" i="3"/>
  <c r="C279" i="3"/>
  <c r="D279" i="3"/>
  <c r="E279" i="3"/>
  <c r="A280" i="3"/>
  <c r="B280" i="3"/>
  <c r="C280" i="3"/>
  <c r="D280" i="3"/>
  <c r="E280" i="3"/>
  <c r="A281" i="3"/>
  <c r="B281" i="3"/>
  <c r="C281" i="3"/>
  <c r="D281" i="3"/>
  <c r="E281" i="3"/>
  <c r="A282" i="3"/>
  <c r="B282" i="3"/>
  <c r="C282" i="3"/>
  <c r="D282" i="3"/>
  <c r="E282" i="3"/>
  <c r="A283" i="3"/>
  <c r="B283" i="3"/>
  <c r="C283" i="3"/>
  <c r="D283" i="3"/>
  <c r="E283" i="3"/>
  <c r="A284" i="3"/>
  <c r="B284" i="3"/>
  <c r="C284" i="3"/>
  <c r="D284" i="3"/>
  <c r="E284" i="3"/>
  <c r="A285" i="3"/>
  <c r="B285" i="3"/>
  <c r="C285" i="3"/>
  <c r="D285" i="3"/>
  <c r="E285" i="3"/>
  <c r="A286" i="3"/>
  <c r="B286" i="3"/>
  <c r="C286" i="3"/>
  <c r="D286" i="3"/>
  <c r="E286" i="3"/>
  <c r="A287" i="3"/>
  <c r="B287" i="3"/>
  <c r="C287" i="3"/>
  <c r="D287" i="3"/>
  <c r="E287" i="3"/>
  <c r="A288" i="3"/>
  <c r="B288" i="3"/>
  <c r="C288" i="3"/>
  <c r="D288" i="3"/>
  <c r="E288" i="3"/>
  <c r="A289" i="3"/>
  <c r="B289" i="3"/>
  <c r="C289" i="3"/>
  <c r="D289" i="3"/>
  <c r="E289" i="3"/>
  <c r="A290" i="3"/>
  <c r="B290" i="3"/>
  <c r="C290" i="3"/>
  <c r="D290" i="3"/>
  <c r="E290" i="3"/>
  <c r="A291" i="3"/>
  <c r="B291" i="3"/>
  <c r="C291" i="3"/>
  <c r="D291" i="3"/>
  <c r="E291" i="3"/>
  <c r="A292" i="3"/>
  <c r="B292" i="3"/>
  <c r="C292" i="3"/>
  <c r="D292" i="3"/>
  <c r="E292" i="3"/>
  <c r="A293" i="3"/>
  <c r="B293" i="3"/>
  <c r="C293" i="3"/>
  <c r="D293" i="3"/>
  <c r="E293" i="3"/>
  <c r="A294" i="3"/>
  <c r="B294" i="3"/>
  <c r="C294" i="3"/>
  <c r="D294" i="3"/>
  <c r="E294" i="3"/>
  <c r="A295" i="3"/>
  <c r="B295" i="3"/>
  <c r="C295" i="3"/>
  <c r="D295" i="3"/>
  <c r="E295" i="3"/>
  <c r="A296" i="3"/>
  <c r="B296" i="3"/>
  <c r="C296" i="3"/>
  <c r="D296" i="3"/>
  <c r="E296" i="3"/>
  <c r="A297" i="3"/>
  <c r="B297" i="3"/>
  <c r="C297" i="3"/>
  <c r="D297" i="3"/>
  <c r="E297" i="3"/>
  <c r="A298" i="3"/>
  <c r="B298" i="3"/>
  <c r="C298" i="3"/>
  <c r="D298" i="3"/>
  <c r="E298" i="3"/>
  <c r="A299" i="3"/>
  <c r="B299" i="3"/>
  <c r="C299" i="3"/>
  <c r="D299" i="3"/>
  <c r="E299" i="3"/>
  <c r="A300" i="3"/>
  <c r="B300" i="3"/>
  <c r="C300" i="3"/>
  <c r="D300" i="3"/>
  <c r="E300" i="3"/>
  <c r="A301" i="3"/>
  <c r="B301" i="3"/>
  <c r="C301" i="3"/>
  <c r="D301" i="3"/>
  <c r="E301" i="3"/>
  <c r="A302" i="3"/>
  <c r="B302" i="3"/>
  <c r="C302" i="3"/>
  <c r="D302" i="3"/>
  <c r="E302" i="3"/>
  <c r="A303" i="3"/>
  <c r="B303" i="3"/>
  <c r="C303" i="3"/>
  <c r="D303" i="3"/>
  <c r="E303" i="3"/>
  <c r="A304" i="3"/>
  <c r="B304" i="3"/>
  <c r="C304" i="3"/>
  <c r="D304" i="3"/>
  <c r="E304" i="3"/>
  <c r="A305" i="3"/>
  <c r="B305" i="3"/>
  <c r="C305" i="3"/>
  <c r="D305" i="3"/>
  <c r="E305" i="3"/>
  <c r="A306" i="3"/>
  <c r="B306" i="3"/>
  <c r="C306" i="3"/>
  <c r="D306" i="3"/>
  <c r="E306" i="3"/>
  <c r="A307" i="3"/>
  <c r="B307" i="3"/>
  <c r="C307" i="3"/>
  <c r="D307" i="3"/>
  <c r="E307" i="3"/>
  <c r="A308" i="3"/>
  <c r="B308" i="3"/>
  <c r="C308" i="3"/>
  <c r="D308" i="3"/>
  <c r="E308" i="3"/>
  <c r="A309" i="3"/>
  <c r="B309" i="3"/>
  <c r="C309" i="3"/>
  <c r="D309" i="3"/>
  <c r="E309" i="3"/>
  <c r="A310" i="3"/>
  <c r="B310" i="3"/>
  <c r="C310" i="3"/>
  <c r="D310" i="3"/>
  <c r="E310" i="3"/>
  <c r="A311" i="3"/>
  <c r="B311" i="3"/>
  <c r="C311" i="3"/>
  <c r="D311" i="3"/>
  <c r="E311" i="3"/>
  <c r="A312" i="3"/>
  <c r="B312" i="3"/>
  <c r="C312" i="3"/>
  <c r="D312" i="3"/>
  <c r="E312" i="3"/>
  <c r="A313" i="3"/>
  <c r="B313" i="3"/>
  <c r="C313" i="3"/>
  <c r="D313" i="3"/>
  <c r="E313" i="3"/>
  <c r="A314" i="3"/>
  <c r="B314" i="3"/>
  <c r="C314" i="3"/>
  <c r="D314" i="3"/>
  <c r="E314" i="3"/>
  <c r="A315" i="3"/>
  <c r="B315" i="3"/>
  <c r="C315" i="3"/>
  <c r="D315" i="3"/>
  <c r="E315" i="3"/>
  <c r="A316" i="3"/>
  <c r="B316" i="3"/>
  <c r="C316" i="3"/>
  <c r="D316" i="3"/>
  <c r="E316" i="3"/>
  <c r="A317" i="3"/>
  <c r="B317" i="3"/>
  <c r="C317" i="3"/>
  <c r="D317" i="3"/>
  <c r="E317" i="3"/>
  <c r="A318" i="3"/>
  <c r="B318" i="3"/>
  <c r="C318" i="3"/>
  <c r="D318" i="3"/>
  <c r="E318" i="3"/>
  <c r="A319" i="3"/>
  <c r="B319" i="3"/>
  <c r="C319" i="3"/>
  <c r="D319" i="3"/>
  <c r="E319" i="3"/>
  <c r="A320" i="3"/>
  <c r="B320" i="3"/>
  <c r="C320" i="3"/>
  <c r="D320" i="3"/>
  <c r="E320" i="3"/>
  <c r="A321" i="3"/>
  <c r="B321" i="3"/>
  <c r="C321" i="3"/>
  <c r="D321" i="3"/>
  <c r="E321" i="3"/>
  <c r="A322" i="3"/>
  <c r="B322" i="3"/>
  <c r="C322" i="3"/>
  <c r="D322" i="3"/>
  <c r="E322" i="3"/>
  <c r="A323" i="3"/>
  <c r="B323" i="3"/>
  <c r="C323" i="3"/>
  <c r="D323" i="3"/>
  <c r="E323" i="3"/>
  <c r="A324" i="3"/>
  <c r="B324" i="3"/>
  <c r="C324" i="3"/>
  <c r="D324" i="3"/>
  <c r="E324" i="3"/>
  <c r="A325" i="3"/>
  <c r="B325" i="3"/>
  <c r="C325" i="3"/>
  <c r="D325" i="3"/>
  <c r="E325" i="3"/>
  <c r="A326" i="3"/>
  <c r="B326" i="3"/>
  <c r="C326" i="3"/>
  <c r="D326" i="3"/>
  <c r="E326" i="3"/>
  <c r="A327" i="3"/>
  <c r="B327" i="3"/>
  <c r="C327" i="3"/>
  <c r="D327" i="3"/>
  <c r="E327" i="3"/>
  <c r="A328" i="3"/>
  <c r="B328" i="3"/>
  <c r="C328" i="3"/>
  <c r="D328" i="3"/>
  <c r="E328" i="3"/>
  <c r="A329" i="3"/>
  <c r="B329" i="3"/>
  <c r="C329" i="3"/>
  <c r="D329" i="3"/>
  <c r="E329" i="3"/>
  <c r="A330" i="3"/>
  <c r="B330" i="3"/>
  <c r="C330" i="3"/>
  <c r="D330" i="3"/>
  <c r="E330" i="3"/>
  <c r="A331" i="3"/>
  <c r="B331" i="3"/>
  <c r="C331" i="3"/>
  <c r="D331" i="3"/>
  <c r="E331" i="3"/>
  <c r="A332" i="3"/>
  <c r="B332" i="3"/>
  <c r="C332" i="3"/>
  <c r="D332" i="3"/>
  <c r="E332" i="3"/>
  <c r="A333" i="3"/>
  <c r="B333" i="3"/>
  <c r="C333" i="3"/>
  <c r="D333" i="3"/>
  <c r="E333" i="3"/>
  <c r="A334" i="3"/>
  <c r="B334" i="3"/>
  <c r="C334" i="3"/>
  <c r="D334" i="3"/>
  <c r="E334" i="3"/>
  <c r="A335" i="3"/>
  <c r="B335" i="3"/>
  <c r="C335" i="3"/>
  <c r="D335" i="3"/>
  <c r="E335" i="3"/>
  <c r="A336" i="3"/>
  <c r="B336" i="3"/>
  <c r="C336" i="3"/>
  <c r="D336" i="3"/>
  <c r="E336" i="3"/>
  <c r="A337" i="3"/>
  <c r="B337" i="3"/>
  <c r="C337" i="3"/>
  <c r="D337" i="3"/>
  <c r="E337" i="3"/>
  <c r="A338" i="3"/>
  <c r="B338" i="3"/>
  <c r="C338" i="3"/>
  <c r="D338" i="3"/>
  <c r="E338" i="3"/>
  <c r="A339" i="3"/>
  <c r="B339" i="3"/>
  <c r="C339" i="3"/>
  <c r="D339" i="3"/>
  <c r="E339" i="3"/>
  <c r="A340" i="3"/>
  <c r="B340" i="3"/>
  <c r="C340" i="3"/>
  <c r="D340" i="3"/>
  <c r="E340" i="3"/>
  <c r="A341" i="3"/>
  <c r="B341" i="3"/>
  <c r="C341" i="3"/>
  <c r="D341" i="3"/>
  <c r="E341" i="3"/>
  <c r="A342" i="3"/>
  <c r="B342" i="3"/>
  <c r="C342" i="3"/>
  <c r="D342" i="3"/>
  <c r="E342" i="3"/>
  <c r="A343" i="3"/>
  <c r="B343" i="3"/>
  <c r="C343" i="3"/>
  <c r="D343" i="3"/>
  <c r="E343" i="3"/>
  <c r="A344" i="3"/>
  <c r="B344" i="3"/>
  <c r="C344" i="3"/>
  <c r="D344" i="3"/>
  <c r="E344" i="3"/>
  <c r="A345" i="3"/>
  <c r="B345" i="3"/>
  <c r="C345" i="3"/>
  <c r="D345" i="3"/>
  <c r="E345" i="3"/>
  <c r="A346" i="3"/>
  <c r="B346" i="3"/>
  <c r="C346" i="3"/>
  <c r="D346" i="3"/>
  <c r="E346" i="3"/>
  <c r="A347" i="3"/>
  <c r="B347" i="3"/>
  <c r="C347" i="3"/>
  <c r="D347" i="3"/>
  <c r="E347" i="3"/>
  <c r="A348" i="3"/>
  <c r="B348" i="3"/>
  <c r="C348" i="3"/>
  <c r="D348" i="3"/>
  <c r="E348" i="3"/>
  <c r="A349" i="3"/>
  <c r="B349" i="3"/>
  <c r="C349" i="3"/>
  <c r="D349" i="3"/>
  <c r="E349" i="3"/>
  <c r="A350" i="3"/>
  <c r="B350" i="3"/>
  <c r="C350" i="3"/>
  <c r="D350" i="3"/>
  <c r="E350" i="3"/>
  <c r="A351" i="3"/>
  <c r="B351" i="3"/>
  <c r="C351" i="3"/>
  <c r="D351" i="3"/>
  <c r="E351" i="3"/>
  <c r="A352" i="3"/>
  <c r="B352" i="3"/>
  <c r="C352" i="3"/>
  <c r="D352" i="3"/>
  <c r="E352" i="3"/>
  <c r="A353" i="3"/>
  <c r="B353" i="3"/>
  <c r="C353" i="3"/>
  <c r="D353" i="3"/>
  <c r="E353" i="3"/>
  <c r="A354" i="3"/>
  <c r="B354" i="3"/>
  <c r="C354" i="3"/>
  <c r="D354" i="3"/>
  <c r="E354" i="3"/>
  <c r="A355" i="3"/>
  <c r="B355" i="3"/>
  <c r="C355" i="3"/>
  <c r="D355" i="3"/>
  <c r="E355" i="3"/>
  <c r="A356" i="3"/>
  <c r="B356" i="3"/>
  <c r="C356" i="3"/>
  <c r="D356" i="3"/>
  <c r="E356" i="3"/>
  <c r="A357" i="3"/>
  <c r="B357" i="3"/>
  <c r="C357" i="3"/>
  <c r="D357" i="3"/>
  <c r="E357" i="3"/>
  <c r="A358" i="3"/>
  <c r="B358" i="3"/>
  <c r="C358" i="3"/>
  <c r="D358" i="3"/>
  <c r="E358" i="3"/>
  <c r="A359" i="3"/>
  <c r="B359" i="3"/>
  <c r="C359" i="3"/>
  <c r="D359" i="3"/>
  <c r="E359" i="3"/>
  <c r="A360" i="3"/>
  <c r="B360" i="3"/>
  <c r="C360" i="3"/>
  <c r="D360" i="3"/>
  <c r="E360" i="3"/>
  <c r="A361" i="3"/>
  <c r="B361" i="3"/>
  <c r="C361" i="3"/>
  <c r="D361" i="3"/>
  <c r="E361" i="3"/>
  <c r="A362" i="3"/>
  <c r="B362" i="3"/>
  <c r="C362" i="3"/>
  <c r="D362" i="3"/>
  <c r="E362" i="3"/>
  <c r="A363" i="3"/>
  <c r="B363" i="3"/>
  <c r="C363" i="3"/>
  <c r="D363" i="3"/>
  <c r="E363" i="3"/>
  <c r="A364" i="3"/>
  <c r="B364" i="3"/>
  <c r="C364" i="3"/>
  <c r="D364" i="3"/>
  <c r="E364" i="3"/>
  <c r="A365" i="3"/>
  <c r="B365" i="3"/>
  <c r="C365" i="3"/>
  <c r="D365" i="3"/>
  <c r="E365" i="3"/>
  <c r="A366" i="3"/>
  <c r="B366" i="3"/>
  <c r="C366" i="3"/>
  <c r="D366" i="3"/>
  <c r="E366" i="3"/>
  <c r="A367" i="3"/>
  <c r="B367" i="3"/>
  <c r="C367" i="3"/>
  <c r="D367" i="3"/>
  <c r="E367" i="3"/>
  <c r="A368" i="3"/>
  <c r="B368" i="3"/>
  <c r="C368" i="3"/>
  <c r="D368" i="3"/>
  <c r="E368" i="3"/>
  <c r="A369" i="3"/>
  <c r="B369" i="3"/>
  <c r="C369" i="3"/>
  <c r="D369" i="3"/>
  <c r="E369" i="3"/>
  <c r="A370" i="3"/>
  <c r="B370" i="3"/>
  <c r="C370" i="3"/>
  <c r="D370" i="3"/>
  <c r="E370" i="3"/>
  <c r="A371" i="3"/>
  <c r="B371" i="3"/>
  <c r="C371" i="3"/>
  <c r="D371" i="3"/>
  <c r="E371" i="3"/>
  <c r="A372" i="3"/>
  <c r="B372" i="3"/>
  <c r="C372" i="3"/>
  <c r="D372" i="3"/>
  <c r="E372" i="3"/>
  <c r="A373" i="3"/>
  <c r="B373" i="3"/>
  <c r="C373" i="3"/>
  <c r="D373" i="3"/>
  <c r="E373" i="3"/>
  <c r="A374" i="3"/>
  <c r="B374" i="3"/>
  <c r="C374" i="3"/>
  <c r="D374" i="3"/>
  <c r="E374" i="3"/>
  <c r="A375" i="3"/>
  <c r="B375" i="3"/>
  <c r="C375" i="3"/>
  <c r="D375" i="3"/>
  <c r="E375" i="3"/>
  <c r="A376" i="3"/>
  <c r="B376" i="3"/>
  <c r="C376" i="3"/>
  <c r="D376" i="3"/>
  <c r="E376" i="3"/>
  <c r="A377" i="3"/>
  <c r="B377" i="3"/>
  <c r="C377" i="3"/>
  <c r="D377" i="3"/>
  <c r="E377" i="3"/>
  <c r="A378" i="3"/>
  <c r="B378" i="3"/>
  <c r="C378" i="3"/>
  <c r="D378" i="3"/>
  <c r="E378" i="3"/>
  <c r="A379" i="3"/>
  <c r="B379" i="3"/>
  <c r="C379" i="3"/>
  <c r="D379" i="3"/>
  <c r="E379" i="3"/>
  <c r="A380" i="3"/>
  <c r="B380" i="3"/>
  <c r="C380" i="3"/>
  <c r="D380" i="3"/>
  <c r="E380" i="3"/>
  <c r="A381" i="3"/>
  <c r="B381" i="3"/>
  <c r="C381" i="3"/>
  <c r="D381" i="3"/>
  <c r="E381" i="3"/>
  <c r="A382" i="3"/>
  <c r="B382" i="3"/>
  <c r="C382" i="3"/>
  <c r="D382" i="3"/>
  <c r="E382" i="3"/>
  <c r="A383" i="3"/>
  <c r="B383" i="3"/>
  <c r="C383" i="3"/>
  <c r="D383" i="3"/>
  <c r="E383" i="3"/>
  <c r="A384" i="3"/>
  <c r="B384" i="3"/>
  <c r="C384" i="3"/>
  <c r="D384" i="3"/>
  <c r="E384" i="3"/>
  <c r="A385" i="3"/>
  <c r="B385" i="3"/>
  <c r="C385" i="3"/>
  <c r="D385" i="3"/>
  <c r="E385" i="3"/>
  <c r="A386" i="3"/>
  <c r="B386" i="3"/>
  <c r="C386" i="3"/>
  <c r="D386" i="3"/>
  <c r="E386" i="3"/>
  <c r="A387" i="3"/>
  <c r="B387" i="3"/>
  <c r="C387" i="3"/>
  <c r="D387" i="3"/>
  <c r="E387" i="3"/>
  <c r="A388" i="3"/>
  <c r="B388" i="3"/>
  <c r="C388" i="3"/>
  <c r="D388" i="3"/>
  <c r="E388" i="3"/>
  <c r="A389" i="3"/>
  <c r="B389" i="3"/>
  <c r="C389" i="3"/>
  <c r="D389" i="3"/>
  <c r="E389" i="3"/>
  <c r="A390" i="3"/>
  <c r="B390" i="3"/>
  <c r="C390" i="3"/>
  <c r="D390" i="3"/>
  <c r="E390" i="3"/>
  <c r="A391" i="3"/>
  <c r="B391" i="3"/>
  <c r="C391" i="3"/>
  <c r="D391" i="3"/>
  <c r="E391" i="3"/>
  <c r="A392" i="3"/>
  <c r="B392" i="3"/>
  <c r="C392" i="3"/>
  <c r="D392" i="3"/>
  <c r="E392" i="3"/>
  <c r="A393" i="3"/>
  <c r="B393" i="3"/>
  <c r="C393" i="3"/>
  <c r="D393" i="3"/>
  <c r="E393" i="3"/>
  <c r="A394" i="3"/>
  <c r="B394" i="3"/>
  <c r="C394" i="3"/>
  <c r="D394" i="3"/>
  <c r="E394" i="3"/>
  <c r="A395" i="3"/>
  <c r="B395" i="3"/>
  <c r="C395" i="3"/>
  <c r="D395" i="3"/>
  <c r="E395" i="3"/>
  <c r="A396" i="3"/>
  <c r="B396" i="3"/>
  <c r="C396" i="3"/>
  <c r="D396" i="3"/>
  <c r="E396" i="3"/>
  <c r="A397" i="3"/>
  <c r="B397" i="3"/>
  <c r="C397" i="3"/>
  <c r="D397" i="3"/>
  <c r="E397" i="3"/>
  <c r="A398" i="3"/>
  <c r="B398" i="3"/>
  <c r="C398" i="3"/>
  <c r="D398" i="3"/>
  <c r="E398" i="3"/>
  <c r="A399" i="3"/>
  <c r="B399" i="3"/>
  <c r="C399" i="3"/>
  <c r="D399" i="3"/>
  <c r="E399" i="3"/>
  <c r="A400" i="3"/>
  <c r="B400" i="3"/>
  <c r="C400" i="3"/>
  <c r="D400" i="3"/>
  <c r="E400" i="3"/>
  <c r="A401" i="3"/>
  <c r="B401" i="3"/>
  <c r="C401" i="3"/>
  <c r="D401" i="3"/>
  <c r="E401" i="3"/>
  <c r="A402" i="3"/>
  <c r="B402" i="3"/>
  <c r="C402" i="3"/>
  <c r="D402" i="3"/>
  <c r="E402" i="3"/>
  <c r="A403" i="3"/>
  <c r="B403" i="3"/>
  <c r="C403" i="3"/>
  <c r="D403" i="3"/>
  <c r="E403" i="3"/>
  <c r="A404" i="3"/>
  <c r="B404" i="3"/>
  <c r="C404" i="3"/>
  <c r="D404" i="3"/>
  <c r="E404" i="3"/>
  <c r="A405" i="3"/>
  <c r="B405" i="3"/>
  <c r="C405" i="3"/>
  <c r="D405" i="3"/>
  <c r="E405" i="3"/>
  <c r="A406" i="3"/>
  <c r="B406" i="3"/>
  <c r="C406" i="3"/>
  <c r="D406" i="3"/>
  <c r="E406" i="3"/>
  <c r="A407" i="3"/>
  <c r="B407" i="3"/>
  <c r="C407" i="3"/>
  <c r="D407" i="3"/>
  <c r="E407" i="3"/>
  <c r="A408" i="3"/>
  <c r="B408" i="3"/>
  <c r="C408" i="3"/>
  <c r="D408" i="3"/>
  <c r="E408" i="3"/>
  <c r="A409" i="3"/>
  <c r="B409" i="3"/>
  <c r="C409" i="3"/>
  <c r="D409" i="3"/>
  <c r="E409" i="3"/>
  <c r="A410" i="3"/>
  <c r="B410" i="3"/>
  <c r="C410" i="3"/>
  <c r="D410" i="3"/>
  <c r="E410" i="3"/>
  <c r="A411" i="3"/>
  <c r="B411" i="3"/>
  <c r="C411" i="3"/>
  <c r="D411" i="3"/>
  <c r="E411" i="3"/>
  <c r="A412" i="3"/>
  <c r="B412" i="3"/>
  <c r="C412" i="3"/>
  <c r="D412" i="3"/>
  <c r="E412" i="3"/>
  <c r="A413" i="3"/>
  <c r="B413" i="3"/>
  <c r="C413" i="3"/>
  <c r="D413" i="3"/>
  <c r="E413" i="3"/>
  <c r="A414" i="3"/>
  <c r="B414" i="3"/>
  <c r="C414" i="3"/>
  <c r="D414" i="3"/>
  <c r="E414" i="3"/>
  <c r="A415" i="3"/>
  <c r="B415" i="3"/>
  <c r="C415" i="3"/>
  <c r="D415" i="3"/>
  <c r="E415" i="3"/>
  <c r="A416" i="3"/>
  <c r="B416" i="3"/>
  <c r="C416" i="3"/>
  <c r="D416" i="3"/>
  <c r="E416" i="3"/>
  <c r="A417" i="3"/>
  <c r="B417" i="3"/>
  <c r="C417" i="3"/>
  <c r="D417" i="3"/>
  <c r="E417" i="3"/>
  <c r="A418" i="3"/>
  <c r="B418" i="3"/>
  <c r="C418" i="3"/>
  <c r="D418" i="3"/>
  <c r="E418" i="3"/>
  <c r="A419" i="3"/>
  <c r="B419" i="3"/>
  <c r="C419" i="3"/>
  <c r="D419" i="3"/>
  <c r="E419" i="3"/>
  <c r="A420" i="3"/>
  <c r="B420" i="3"/>
  <c r="C420" i="3"/>
  <c r="D420" i="3"/>
  <c r="E420" i="3"/>
  <c r="A421" i="3"/>
  <c r="B421" i="3"/>
  <c r="C421" i="3"/>
  <c r="D421" i="3"/>
  <c r="E421" i="3"/>
  <c r="A422" i="3"/>
  <c r="B422" i="3"/>
  <c r="C422" i="3"/>
  <c r="D422" i="3"/>
  <c r="E422" i="3"/>
  <c r="A423" i="3"/>
  <c r="B423" i="3"/>
  <c r="C423" i="3"/>
  <c r="D423" i="3"/>
  <c r="E423" i="3"/>
  <c r="A424" i="3"/>
  <c r="B424" i="3"/>
  <c r="C424" i="3"/>
  <c r="D424" i="3"/>
  <c r="E424" i="3"/>
  <c r="A425" i="3"/>
  <c r="B425" i="3"/>
  <c r="C425" i="3"/>
  <c r="D425" i="3"/>
  <c r="E425" i="3"/>
  <c r="A426" i="3"/>
  <c r="B426" i="3"/>
  <c r="C426" i="3"/>
  <c r="D426" i="3"/>
  <c r="E426" i="3"/>
  <c r="A427" i="3"/>
  <c r="B427" i="3"/>
  <c r="C427" i="3"/>
  <c r="D427" i="3"/>
  <c r="E427" i="3"/>
  <c r="A428" i="3"/>
  <c r="B428" i="3"/>
  <c r="C428" i="3"/>
  <c r="D428" i="3"/>
  <c r="E428" i="3"/>
  <c r="A429" i="3"/>
  <c r="B429" i="3"/>
  <c r="C429" i="3"/>
  <c r="D429" i="3"/>
  <c r="E429" i="3"/>
  <c r="A430" i="3"/>
  <c r="B430" i="3"/>
  <c r="C430" i="3"/>
  <c r="D430" i="3"/>
  <c r="E430" i="3"/>
  <c r="A431" i="3"/>
  <c r="B431" i="3"/>
  <c r="C431" i="3"/>
  <c r="D431" i="3"/>
  <c r="E431" i="3"/>
  <c r="A432" i="3"/>
  <c r="B432" i="3"/>
  <c r="C432" i="3"/>
  <c r="D432" i="3"/>
  <c r="E432" i="3"/>
  <c r="A433" i="3"/>
  <c r="B433" i="3"/>
  <c r="C433" i="3"/>
  <c r="D433" i="3"/>
  <c r="E433" i="3"/>
  <c r="A434" i="3"/>
  <c r="B434" i="3"/>
  <c r="C434" i="3"/>
  <c r="D434" i="3"/>
  <c r="E434" i="3"/>
  <c r="A435" i="3"/>
  <c r="B435" i="3"/>
  <c r="C435" i="3"/>
  <c r="D435" i="3"/>
  <c r="E435" i="3"/>
  <c r="A436" i="3"/>
  <c r="B436" i="3"/>
  <c r="C436" i="3"/>
  <c r="D436" i="3"/>
  <c r="E436" i="3"/>
  <c r="A437" i="3"/>
  <c r="B437" i="3"/>
  <c r="C437" i="3"/>
  <c r="D437" i="3"/>
  <c r="E437" i="3"/>
  <c r="A438" i="3"/>
  <c r="B438" i="3"/>
  <c r="C438" i="3"/>
  <c r="D438" i="3"/>
  <c r="E438" i="3"/>
  <c r="A439" i="3"/>
  <c r="B439" i="3"/>
  <c r="C439" i="3"/>
  <c r="D439" i="3"/>
  <c r="E439" i="3"/>
  <c r="A440" i="3"/>
  <c r="B440" i="3"/>
  <c r="C440" i="3"/>
  <c r="D440" i="3"/>
  <c r="E440" i="3"/>
  <c r="A441" i="3"/>
  <c r="B441" i="3"/>
  <c r="C441" i="3"/>
  <c r="D441" i="3"/>
  <c r="E441" i="3"/>
  <c r="A442" i="3"/>
  <c r="B442" i="3"/>
  <c r="C442" i="3"/>
  <c r="D442" i="3"/>
  <c r="E442" i="3"/>
  <c r="A443" i="3"/>
  <c r="B443" i="3"/>
  <c r="C443" i="3"/>
  <c r="D443" i="3"/>
  <c r="E443" i="3"/>
  <c r="A444" i="3"/>
  <c r="B444" i="3"/>
  <c r="C444" i="3"/>
  <c r="D444" i="3"/>
  <c r="E444" i="3"/>
  <c r="A445" i="3"/>
  <c r="B445" i="3"/>
  <c r="C445" i="3"/>
  <c r="D445" i="3"/>
  <c r="E445" i="3"/>
  <c r="A446" i="3"/>
  <c r="B446" i="3"/>
  <c r="C446" i="3"/>
  <c r="D446" i="3"/>
  <c r="E446" i="3"/>
  <c r="A447" i="3"/>
  <c r="B447" i="3"/>
  <c r="C447" i="3"/>
  <c r="D447" i="3"/>
  <c r="E447" i="3"/>
  <c r="A448" i="3"/>
  <c r="B448" i="3"/>
  <c r="C448" i="3"/>
  <c r="D448" i="3"/>
  <c r="E448" i="3"/>
  <c r="A449" i="3"/>
  <c r="B449" i="3"/>
  <c r="C449" i="3"/>
  <c r="D449" i="3"/>
  <c r="E449" i="3"/>
  <c r="A450" i="3"/>
  <c r="B450" i="3"/>
  <c r="C450" i="3"/>
  <c r="D450" i="3"/>
  <c r="E450" i="3"/>
  <c r="A451" i="3"/>
  <c r="B451" i="3"/>
  <c r="C451" i="3"/>
  <c r="D451" i="3"/>
  <c r="E451" i="3"/>
  <c r="A452" i="3"/>
  <c r="B452" i="3"/>
  <c r="C452" i="3"/>
  <c r="D452" i="3"/>
  <c r="E452" i="3"/>
  <c r="A453" i="3"/>
  <c r="B453" i="3"/>
  <c r="C453" i="3"/>
  <c r="D453" i="3"/>
  <c r="E453" i="3"/>
  <c r="A454" i="3"/>
  <c r="B454" i="3"/>
  <c r="C454" i="3"/>
  <c r="D454" i="3"/>
  <c r="E454" i="3"/>
  <c r="A455" i="3"/>
  <c r="B455" i="3"/>
  <c r="C455" i="3"/>
  <c r="D455" i="3"/>
  <c r="E455" i="3"/>
  <c r="A456" i="3"/>
  <c r="B456" i="3"/>
  <c r="C456" i="3"/>
  <c r="D456" i="3"/>
  <c r="E456" i="3"/>
  <c r="A457" i="3"/>
  <c r="B457" i="3"/>
  <c r="C457" i="3"/>
  <c r="D457" i="3"/>
  <c r="E457" i="3"/>
  <c r="A458" i="3"/>
  <c r="B458" i="3"/>
  <c r="C458" i="3"/>
  <c r="D458" i="3"/>
  <c r="E458" i="3"/>
  <c r="A459" i="3"/>
  <c r="B459" i="3"/>
  <c r="C459" i="3"/>
  <c r="D459" i="3"/>
  <c r="E459" i="3"/>
  <c r="A460" i="3"/>
  <c r="B460" i="3"/>
  <c r="C460" i="3"/>
  <c r="D460" i="3"/>
  <c r="E460" i="3"/>
  <c r="A461" i="3"/>
  <c r="B461" i="3"/>
  <c r="C461" i="3"/>
  <c r="D461" i="3"/>
  <c r="E461" i="3"/>
  <c r="A462" i="3"/>
  <c r="B462" i="3"/>
  <c r="C462" i="3"/>
  <c r="D462" i="3"/>
  <c r="E462" i="3"/>
  <c r="A463" i="3"/>
  <c r="B463" i="3"/>
  <c r="C463" i="3"/>
  <c r="D463" i="3"/>
  <c r="E463" i="3"/>
  <c r="A464" i="3"/>
  <c r="B464" i="3"/>
  <c r="C464" i="3"/>
  <c r="D464" i="3"/>
  <c r="E464" i="3"/>
  <c r="A465" i="3"/>
  <c r="B465" i="3"/>
  <c r="C465" i="3"/>
  <c r="D465" i="3"/>
  <c r="E465" i="3"/>
  <c r="A466" i="3"/>
  <c r="B466" i="3"/>
  <c r="C466" i="3"/>
  <c r="D466" i="3"/>
  <c r="E466" i="3"/>
  <c r="A467" i="3"/>
  <c r="B467" i="3"/>
  <c r="C467" i="3"/>
  <c r="D467" i="3"/>
  <c r="E467" i="3"/>
  <c r="A468" i="3"/>
  <c r="B468" i="3"/>
  <c r="C468" i="3"/>
  <c r="D468" i="3"/>
  <c r="E468" i="3"/>
  <c r="A469" i="3"/>
  <c r="B469" i="3"/>
  <c r="C469" i="3"/>
  <c r="D469" i="3"/>
  <c r="E469" i="3"/>
  <c r="A470" i="3"/>
  <c r="B470" i="3"/>
  <c r="C470" i="3"/>
  <c r="D470" i="3"/>
  <c r="E470" i="3"/>
  <c r="A471" i="3"/>
  <c r="B471" i="3"/>
  <c r="C471" i="3"/>
  <c r="D471" i="3"/>
  <c r="E471" i="3"/>
  <c r="A472" i="3"/>
  <c r="B472" i="3"/>
  <c r="C472" i="3"/>
  <c r="D472" i="3"/>
  <c r="E472" i="3"/>
  <c r="A473" i="3"/>
  <c r="B473" i="3"/>
  <c r="C473" i="3"/>
  <c r="D473" i="3"/>
  <c r="E473" i="3"/>
  <c r="A474" i="3"/>
  <c r="B474" i="3"/>
  <c r="C474" i="3"/>
  <c r="D474" i="3"/>
  <c r="E474" i="3"/>
  <c r="A475" i="3"/>
  <c r="B475" i="3"/>
  <c r="C475" i="3"/>
  <c r="D475" i="3"/>
  <c r="E475" i="3"/>
  <c r="A476" i="3"/>
  <c r="B476" i="3"/>
  <c r="C476" i="3"/>
  <c r="D476" i="3"/>
  <c r="E476" i="3"/>
  <c r="A477" i="3"/>
  <c r="B477" i="3"/>
  <c r="C477" i="3"/>
  <c r="D477" i="3"/>
  <c r="E477" i="3"/>
  <c r="A478" i="3"/>
  <c r="B478" i="3"/>
  <c r="C478" i="3"/>
  <c r="D478" i="3"/>
  <c r="E478" i="3"/>
  <c r="A479" i="3"/>
  <c r="B479" i="3"/>
  <c r="C479" i="3"/>
  <c r="D479" i="3"/>
  <c r="E479" i="3"/>
  <c r="A480" i="3"/>
  <c r="B480" i="3"/>
  <c r="C480" i="3"/>
  <c r="D480" i="3"/>
  <c r="E480" i="3"/>
  <c r="A481" i="3"/>
  <c r="B481" i="3"/>
  <c r="C481" i="3"/>
  <c r="D481" i="3"/>
  <c r="E481" i="3"/>
  <c r="A482" i="3"/>
  <c r="B482" i="3"/>
  <c r="C482" i="3"/>
  <c r="D482" i="3"/>
  <c r="E482" i="3"/>
  <c r="A483" i="3"/>
  <c r="B483" i="3"/>
  <c r="C483" i="3"/>
  <c r="D483" i="3"/>
  <c r="E483" i="3"/>
  <c r="A484" i="3"/>
  <c r="B484" i="3"/>
  <c r="C484" i="3"/>
  <c r="D484" i="3"/>
  <c r="E484" i="3"/>
  <c r="A485" i="3"/>
  <c r="B485" i="3"/>
  <c r="C485" i="3"/>
  <c r="D485" i="3"/>
  <c r="E485" i="3"/>
  <c r="A486" i="3"/>
  <c r="B486" i="3"/>
  <c r="C486" i="3"/>
  <c r="D486" i="3"/>
  <c r="E486" i="3"/>
  <c r="A487" i="3"/>
  <c r="B487" i="3"/>
  <c r="C487" i="3"/>
  <c r="D487" i="3"/>
  <c r="E487" i="3"/>
  <c r="A488" i="3"/>
  <c r="B488" i="3"/>
  <c r="C488" i="3"/>
  <c r="D488" i="3"/>
  <c r="E488" i="3"/>
  <c r="A489" i="3"/>
  <c r="B489" i="3"/>
  <c r="C489" i="3"/>
  <c r="D489" i="3"/>
  <c r="E489" i="3"/>
  <c r="A490" i="3"/>
  <c r="B490" i="3"/>
  <c r="C490" i="3"/>
  <c r="D490" i="3"/>
  <c r="E490" i="3"/>
  <c r="A491" i="3"/>
  <c r="B491" i="3"/>
  <c r="C491" i="3"/>
  <c r="D491" i="3"/>
  <c r="E491" i="3"/>
  <c r="A492" i="3"/>
  <c r="B492" i="3"/>
  <c r="C492" i="3"/>
  <c r="D492" i="3"/>
  <c r="E492" i="3"/>
  <c r="A493" i="3"/>
  <c r="B493" i="3"/>
  <c r="C493" i="3"/>
  <c r="D493" i="3"/>
  <c r="E493" i="3"/>
  <c r="A494" i="3"/>
  <c r="B494" i="3"/>
  <c r="C494" i="3"/>
  <c r="D494" i="3"/>
  <c r="E494" i="3"/>
  <c r="A495" i="3"/>
  <c r="B495" i="3"/>
  <c r="C495" i="3"/>
  <c r="D495" i="3"/>
  <c r="E495" i="3"/>
  <c r="A496" i="3"/>
  <c r="B496" i="3"/>
  <c r="C496" i="3"/>
  <c r="D496" i="3"/>
  <c r="E496" i="3"/>
  <c r="A497" i="3"/>
  <c r="B497" i="3"/>
  <c r="C497" i="3"/>
  <c r="D497" i="3"/>
  <c r="E497" i="3"/>
  <c r="A498" i="3"/>
  <c r="B498" i="3"/>
  <c r="C498" i="3"/>
  <c r="D498" i="3"/>
  <c r="E498" i="3"/>
  <c r="A499" i="3"/>
  <c r="B499" i="3"/>
  <c r="C499" i="3"/>
  <c r="D499" i="3"/>
  <c r="E499" i="3"/>
  <c r="A500" i="3"/>
  <c r="B500" i="3"/>
  <c r="C500" i="3"/>
  <c r="D500" i="3"/>
  <c r="E500" i="3"/>
  <c r="A501" i="3"/>
  <c r="B501" i="3"/>
  <c r="C501" i="3"/>
  <c r="D501" i="3"/>
  <c r="E501" i="3"/>
  <c r="A502" i="3"/>
  <c r="B502" i="3"/>
  <c r="C502" i="3"/>
  <c r="D502" i="3"/>
  <c r="E502" i="3"/>
  <c r="A503" i="3"/>
  <c r="B503" i="3"/>
  <c r="C503" i="3"/>
  <c r="D503" i="3"/>
  <c r="E503" i="3"/>
  <c r="A504" i="3"/>
  <c r="B504" i="3"/>
  <c r="C504" i="3"/>
  <c r="D504" i="3"/>
  <c r="E504" i="3"/>
  <c r="A505" i="3"/>
  <c r="B505" i="3"/>
  <c r="C505" i="3"/>
  <c r="D505" i="3"/>
  <c r="E505" i="3"/>
  <c r="A506" i="3"/>
  <c r="B506" i="3"/>
  <c r="C506" i="3"/>
  <c r="D506" i="3"/>
  <c r="E506" i="3"/>
  <c r="A507" i="3"/>
  <c r="B507" i="3"/>
  <c r="C507" i="3"/>
  <c r="D507" i="3"/>
  <c r="E507" i="3"/>
  <c r="A508" i="3"/>
  <c r="B508" i="3"/>
  <c r="C508" i="3"/>
  <c r="D508" i="3"/>
  <c r="E508" i="3"/>
  <c r="A509" i="3"/>
  <c r="B509" i="3"/>
  <c r="C509" i="3"/>
  <c r="D509" i="3"/>
  <c r="E509" i="3"/>
  <c r="A510" i="3"/>
  <c r="B510" i="3"/>
  <c r="C510" i="3"/>
  <c r="D510" i="3"/>
  <c r="E510" i="3"/>
  <c r="A511" i="3"/>
  <c r="B511" i="3"/>
  <c r="C511" i="3"/>
  <c r="D511" i="3"/>
  <c r="E511" i="3"/>
  <c r="A512" i="3"/>
  <c r="B512" i="3"/>
  <c r="C512" i="3"/>
  <c r="D512" i="3"/>
  <c r="E512" i="3"/>
  <c r="A513" i="3"/>
  <c r="B513" i="3"/>
  <c r="C513" i="3"/>
  <c r="D513" i="3"/>
  <c r="E513" i="3"/>
  <c r="A514" i="3"/>
  <c r="B514" i="3"/>
  <c r="C514" i="3"/>
  <c r="D514" i="3"/>
  <c r="E514" i="3"/>
  <c r="A515" i="3"/>
  <c r="B515" i="3"/>
  <c r="C515" i="3"/>
  <c r="D515" i="3"/>
  <c r="E515" i="3"/>
  <c r="A516" i="3"/>
  <c r="B516" i="3"/>
  <c r="C516" i="3"/>
  <c r="D516" i="3"/>
  <c r="E516" i="3"/>
  <c r="A517" i="3"/>
  <c r="B517" i="3"/>
  <c r="C517" i="3"/>
  <c r="D517" i="3"/>
  <c r="E517" i="3"/>
  <c r="A518" i="3"/>
  <c r="B518" i="3"/>
  <c r="C518" i="3"/>
  <c r="D518" i="3"/>
  <c r="E518" i="3"/>
  <c r="A519" i="3"/>
  <c r="B519" i="3"/>
  <c r="C519" i="3"/>
  <c r="D519" i="3"/>
  <c r="E519" i="3"/>
  <c r="A520" i="3"/>
  <c r="B520" i="3"/>
  <c r="C520" i="3"/>
  <c r="D520" i="3"/>
  <c r="E520" i="3"/>
  <c r="A521" i="3"/>
  <c r="B521" i="3"/>
  <c r="C521" i="3"/>
  <c r="D521" i="3"/>
  <c r="E521" i="3"/>
  <c r="A522" i="3"/>
  <c r="B522" i="3"/>
  <c r="C522" i="3"/>
  <c r="D522" i="3"/>
  <c r="E522" i="3"/>
  <c r="A523" i="3"/>
  <c r="B523" i="3"/>
  <c r="C523" i="3"/>
  <c r="D523" i="3"/>
  <c r="E523" i="3"/>
  <c r="A524" i="3"/>
  <c r="B524" i="3"/>
  <c r="C524" i="3"/>
  <c r="D524" i="3"/>
  <c r="E524" i="3"/>
  <c r="A525" i="3"/>
  <c r="B525" i="3"/>
  <c r="C525" i="3"/>
  <c r="D525" i="3"/>
  <c r="E525" i="3"/>
  <c r="A526" i="3"/>
  <c r="B526" i="3"/>
  <c r="C526" i="3"/>
  <c r="D526" i="3"/>
  <c r="E526" i="3"/>
  <c r="A527" i="3"/>
  <c r="B527" i="3"/>
  <c r="C527" i="3"/>
  <c r="D527" i="3"/>
  <c r="E527" i="3"/>
  <c r="A528" i="3"/>
  <c r="B528" i="3"/>
  <c r="C528" i="3"/>
  <c r="D528" i="3"/>
  <c r="E528" i="3"/>
  <c r="A529" i="3"/>
  <c r="B529" i="3"/>
  <c r="C529" i="3"/>
  <c r="D529" i="3"/>
  <c r="E529" i="3"/>
  <c r="A530" i="3"/>
  <c r="B530" i="3"/>
  <c r="C530" i="3"/>
  <c r="D530" i="3"/>
  <c r="E530" i="3"/>
  <c r="A531" i="3"/>
  <c r="B531" i="3"/>
  <c r="C531" i="3"/>
  <c r="D531" i="3"/>
  <c r="E531" i="3"/>
  <c r="A532" i="3"/>
  <c r="B532" i="3"/>
  <c r="C532" i="3"/>
  <c r="D532" i="3"/>
  <c r="E532" i="3"/>
  <c r="A533" i="3"/>
  <c r="B533" i="3"/>
  <c r="C533" i="3"/>
  <c r="D533" i="3"/>
  <c r="E533" i="3"/>
  <c r="A534" i="3"/>
  <c r="B534" i="3"/>
  <c r="C534" i="3"/>
  <c r="D534" i="3"/>
  <c r="E534" i="3"/>
  <c r="A535" i="3"/>
  <c r="B535" i="3"/>
  <c r="C535" i="3"/>
  <c r="D535" i="3"/>
  <c r="E535" i="3"/>
  <c r="A536" i="3"/>
  <c r="B536" i="3"/>
  <c r="C536" i="3"/>
  <c r="D536" i="3"/>
  <c r="E536" i="3"/>
  <c r="A537" i="3"/>
  <c r="B537" i="3"/>
  <c r="C537" i="3"/>
  <c r="D537" i="3"/>
  <c r="E537" i="3"/>
  <c r="A538" i="3"/>
  <c r="B538" i="3"/>
  <c r="C538" i="3"/>
  <c r="D538" i="3"/>
  <c r="E538" i="3"/>
  <c r="A539" i="3"/>
  <c r="B539" i="3"/>
  <c r="C539" i="3"/>
  <c r="D539" i="3"/>
  <c r="E539" i="3"/>
  <c r="A540" i="3"/>
  <c r="B540" i="3"/>
  <c r="C540" i="3"/>
  <c r="D540" i="3"/>
  <c r="E540" i="3"/>
  <c r="A541" i="3"/>
  <c r="B541" i="3"/>
  <c r="C541" i="3"/>
  <c r="D541" i="3"/>
  <c r="E541" i="3"/>
  <c r="A542" i="3"/>
  <c r="B542" i="3"/>
  <c r="C542" i="3"/>
  <c r="D542" i="3"/>
  <c r="E542" i="3"/>
  <c r="A543" i="3"/>
  <c r="B543" i="3"/>
  <c r="C543" i="3"/>
  <c r="D543" i="3"/>
  <c r="E543" i="3"/>
  <c r="A544" i="3"/>
  <c r="B544" i="3"/>
  <c r="C544" i="3"/>
  <c r="D544" i="3"/>
  <c r="E544" i="3"/>
  <c r="A545" i="3"/>
  <c r="B545" i="3"/>
  <c r="C545" i="3"/>
  <c r="D545" i="3"/>
  <c r="E545" i="3"/>
  <c r="A546" i="3"/>
  <c r="B546" i="3"/>
  <c r="C546" i="3"/>
  <c r="D546" i="3"/>
  <c r="E546" i="3"/>
  <c r="A547" i="3"/>
  <c r="B547" i="3"/>
  <c r="C547" i="3"/>
  <c r="D547" i="3"/>
  <c r="E547" i="3"/>
  <c r="A548" i="3"/>
  <c r="B548" i="3"/>
  <c r="C548" i="3"/>
  <c r="D548" i="3"/>
  <c r="E548" i="3"/>
  <c r="A549" i="3"/>
  <c r="B549" i="3"/>
  <c r="C549" i="3"/>
  <c r="D549" i="3"/>
  <c r="E549" i="3"/>
  <c r="A550" i="3"/>
  <c r="B550" i="3"/>
  <c r="C550" i="3"/>
  <c r="D550" i="3"/>
  <c r="E550" i="3"/>
  <c r="A551" i="3"/>
  <c r="B551" i="3"/>
  <c r="C551" i="3"/>
  <c r="D551" i="3"/>
  <c r="E551" i="3"/>
  <c r="A552" i="3"/>
  <c r="B552" i="3"/>
  <c r="C552" i="3"/>
  <c r="D552" i="3"/>
  <c r="E552" i="3"/>
  <c r="A553" i="3"/>
  <c r="B553" i="3"/>
  <c r="C553" i="3"/>
  <c r="D553" i="3"/>
  <c r="E553" i="3"/>
  <c r="A554" i="3"/>
  <c r="B554" i="3"/>
  <c r="C554" i="3"/>
  <c r="D554" i="3"/>
  <c r="E554" i="3"/>
  <c r="A555" i="3"/>
  <c r="B555" i="3"/>
  <c r="C555" i="3"/>
  <c r="D555" i="3"/>
  <c r="E555" i="3"/>
  <c r="A556" i="3"/>
  <c r="B556" i="3"/>
  <c r="C556" i="3"/>
  <c r="D556" i="3"/>
  <c r="E556" i="3"/>
  <c r="A557" i="3"/>
  <c r="B557" i="3"/>
  <c r="C557" i="3"/>
  <c r="D557" i="3"/>
  <c r="E557" i="3"/>
  <c r="A558" i="3"/>
  <c r="B558" i="3"/>
  <c r="C558" i="3"/>
  <c r="D558" i="3"/>
  <c r="E558" i="3"/>
  <c r="A559" i="3"/>
  <c r="B559" i="3"/>
  <c r="C559" i="3"/>
  <c r="D559" i="3"/>
  <c r="E559" i="3"/>
  <c r="A560" i="3"/>
  <c r="B560" i="3"/>
  <c r="C560" i="3"/>
  <c r="D560" i="3"/>
  <c r="E560" i="3"/>
  <c r="A561" i="3"/>
  <c r="B561" i="3"/>
  <c r="C561" i="3"/>
  <c r="D561" i="3"/>
  <c r="E561" i="3"/>
  <c r="A562" i="3"/>
  <c r="B562" i="3"/>
  <c r="C562" i="3"/>
  <c r="D562" i="3"/>
  <c r="E562" i="3"/>
  <c r="A563" i="3"/>
  <c r="B563" i="3"/>
  <c r="C563" i="3"/>
  <c r="D563" i="3"/>
  <c r="E563" i="3"/>
  <c r="A564" i="3"/>
  <c r="B564" i="3"/>
  <c r="C564" i="3"/>
  <c r="D564" i="3"/>
  <c r="E564" i="3"/>
  <c r="A565" i="3"/>
  <c r="B565" i="3"/>
  <c r="C565" i="3"/>
  <c r="D565" i="3"/>
  <c r="E565" i="3"/>
  <c r="A566" i="3"/>
  <c r="B566" i="3"/>
  <c r="C566" i="3"/>
  <c r="D566" i="3"/>
  <c r="E566" i="3"/>
  <c r="A567" i="3"/>
  <c r="B567" i="3"/>
  <c r="C567" i="3"/>
  <c r="D567" i="3"/>
  <c r="E567" i="3"/>
  <c r="A568" i="3"/>
  <c r="B568" i="3"/>
  <c r="C568" i="3"/>
  <c r="D568" i="3"/>
  <c r="E568" i="3"/>
  <c r="A569" i="3"/>
  <c r="B569" i="3"/>
  <c r="C569" i="3"/>
  <c r="D569" i="3"/>
  <c r="E569" i="3"/>
  <c r="A570" i="3"/>
  <c r="B570" i="3"/>
  <c r="C570" i="3"/>
  <c r="D570" i="3"/>
  <c r="E570" i="3"/>
  <c r="A571" i="3"/>
  <c r="B571" i="3"/>
  <c r="C571" i="3"/>
  <c r="D571" i="3"/>
  <c r="E571" i="3"/>
  <c r="A572" i="3"/>
  <c r="B572" i="3"/>
  <c r="C572" i="3"/>
  <c r="D572" i="3"/>
  <c r="E572" i="3"/>
  <c r="A573" i="3"/>
  <c r="B573" i="3"/>
  <c r="C573" i="3"/>
  <c r="D573" i="3"/>
  <c r="E573" i="3"/>
  <c r="A574" i="3"/>
  <c r="B574" i="3"/>
  <c r="C574" i="3"/>
  <c r="D574" i="3"/>
  <c r="E574" i="3"/>
  <c r="A575" i="3"/>
  <c r="B575" i="3"/>
  <c r="C575" i="3"/>
  <c r="D575" i="3"/>
  <c r="E575" i="3"/>
  <c r="A576" i="3"/>
  <c r="B576" i="3"/>
  <c r="C576" i="3"/>
  <c r="D576" i="3"/>
  <c r="E576" i="3"/>
  <c r="A577" i="3"/>
  <c r="B577" i="3"/>
  <c r="C577" i="3"/>
  <c r="D577" i="3"/>
  <c r="E577" i="3"/>
  <c r="A578" i="3"/>
  <c r="B578" i="3"/>
  <c r="C578" i="3"/>
  <c r="D578" i="3"/>
  <c r="E578" i="3"/>
  <c r="A579" i="3"/>
  <c r="B579" i="3"/>
  <c r="C579" i="3"/>
  <c r="D579" i="3"/>
  <c r="E579" i="3"/>
  <c r="A580" i="3"/>
  <c r="B580" i="3"/>
  <c r="C580" i="3"/>
  <c r="D580" i="3"/>
  <c r="E580" i="3"/>
  <c r="A581" i="3"/>
  <c r="B581" i="3"/>
  <c r="C581" i="3"/>
  <c r="D581" i="3"/>
  <c r="E581" i="3"/>
  <c r="A582" i="3"/>
  <c r="B582" i="3"/>
  <c r="C582" i="3"/>
  <c r="D582" i="3"/>
  <c r="E582" i="3"/>
  <c r="A583" i="3"/>
  <c r="B583" i="3"/>
  <c r="C583" i="3"/>
  <c r="D583" i="3"/>
  <c r="E583" i="3"/>
  <c r="A584" i="3"/>
  <c r="B584" i="3"/>
  <c r="C584" i="3"/>
  <c r="D584" i="3"/>
  <c r="E584" i="3"/>
  <c r="A585" i="3"/>
  <c r="B585" i="3"/>
  <c r="C585" i="3"/>
  <c r="D585" i="3"/>
  <c r="E585" i="3"/>
  <c r="A586" i="3"/>
  <c r="B586" i="3"/>
  <c r="C586" i="3"/>
  <c r="D586" i="3"/>
  <c r="E586" i="3"/>
  <c r="A587" i="3"/>
  <c r="B587" i="3"/>
  <c r="C587" i="3"/>
  <c r="D587" i="3"/>
  <c r="E587" i="3"/>
  <c r="A588" i="3"/>
  <c r="B588" i="3"/>
  <c r="C588" i="3"/>
  <c r="D588" i="3"/>
  <c r="E588" i="3"/>
  <c r="A589" i="3"/>
  <c r="B589" i="3"/>
  <c r="C589" i="3"/>
  <c r="D589" i="3"/>
  <c r="E589" i="3"/>
  <c r="A590" i="3"/>
  <c r="B590" i="3"/>
  <c r="C590" i="3"/>
  <c r="D590" i="3"/>
  <c r="E590" i="3"/>
  <c r="A591" i="3"/>
  <c r="B591" i="3"/>
  <c r="C591" i="3"/>
  <c r="D591" i="3"/>
  <c r="E591" i="3"/>
  <c r="A592" i="3"/>
  <c r="B592" i="3"/>
  <c r="C592" i="3"/>
  <c r="D592" i="3"/>
  <c r="E592" i="3"/>
  <c r="A593" i="3"/>
  <c r="B593" i="3"/>
  <c r="C593" i="3"/>
  <c r="D593" i="3"/>
  <c r="E593" i="3"/>
  <c r="A594" i="3"/>
  <c r="B594" i="3"/>
  <c r="C594" i="3"/>
  <c r="D594" i="3"/>
  <c r="E594" i="3"/>
  <c r="A595" i="3"/>
  <c r="B595" i="3"/>
  <c r="C595" i="3"/>
  <c r="D595" i="3"/>
  <c r="E595" i="3"/>
  <c r="A596" i="3"/>
  <c r="B596" i="3"/>
  <c r="C596" i="3"/>
  <c r="D596" i="3"/>
  <c r="E596" i="3"/>
  <c r="A597" i="3"/>
  <c r="B597" i="3"/>
  <c r="C597" i="3"/>
  <c r="D597" i="3"/>
  <c r="E597" i="3"/>
  <c r="A598" i="3"/>
  <c r="B598" i="3"/>
  <c r="C598" i="3"/>
  <c r="D598" i="3"/>
  <c r="E598" i="3"/>
  <c r="A599" i="3"/>
  <c r="B599" i="3"/>
  <c r="C599" i="3"/>
  <c r="D599" i="3"/>
  <c r="E599" i="3"/>
  <c r="A600" i="3"/>
  <c r="B600" i="3"/>
  <c r="C600" i="3"/>
  <c r="D600" i="3"/>
  <c r="E600" i="3"/>
  <c r="A601" i="3"/>
  <c r="B601" i="3"/>
  <c r="C601" i="3"/>
  <c r="D601" i="3"/>
  <c r="E601" i="3"/>
  <c r="A602" i="3"/>
  <c r="B602" i="3"/>
  <c r="C602" i="3"/>
  <c r="D602" i="3"/>
  <c r="E602" i="3"/>
  <c r="A603" i="3"/>
  <c r="B603" i="3"/>
  <c r="C603" i="3"/>
  <c r="D603" i="3"/>
  <c r="E603" i="3"/>
  <c r="A604" i="3"/>
  <c r="B604" i="3"/>
  <c r="C604" i="3"/>
  <c r="D604" i="3"/>
  <c r="E604" i="3"/>
  <c r="A605" i="3"/>
  <c r="B605" i="3"/>
  <c r="C605" i="3"/>
  <c r="D605" i="3"/>
  <c r="E605" i="3"/>
  <c r="A606" i="3"/>
  <c r="B606" i="3"/>
  <c r="C606" i="3"/>
  <c r="D606" i="3"/>
  <c r="E606" i="3"/>
  <c r="A607" i="3"/>
  <c r="B607" i="3"/>
  <c r="C607" i="3"/>
  <c r="D607" i="3"/>
  <c r="E607" i="3"/>
  <c r="A608" i="3"/>
  <c r="B608" i="3"/>
  <c r="C608" i="3"/>
  <c r="D608" i="3"/>
  <c r="E608" i="3"/>
  <c r="A609" i="3"/>
  <c r="B609" i="3"/>
  <c r="C609" i="3"/>
  <c r="D609" i="3"/>
  <c r="E609" i="3"/>
  <c r="A610" i="3"/>
  <c r="B610" i="3"/>
  <c r="C610" i="3"/>
  <c r="D610" i="3"/>
  <c r="E610" i="3"/>
  <c r="A611" i="3"/>
  <c r="B611" i="3"/>
  <c r="C611" i="3"/>
  <c r="D611" i="3"/>
  <c r="E611" i="3"/>
  <c r="A612" i="3"/>
  <c r="B612" i="3"/>
  <c r="C612" i="3"/>
  <c r="D612" i="3"/>
  <c r="E612" i="3"/>
  <c r="A613" i="3"/>
  <c r="B613" i="3"/>
  <c r="C613" i="3"/>
  <c r="D613" i="3"/>
  <c r="E613" i="3"/>
  <c r="A614" i="3"/>
  <c r="B614" i="3"/>
  <c r="C614" i="3"/>
  <c r="D614" i="3"/>
  <c r="E614" i="3"/>
  <c r="A615" i="3"/>
  <c r="B615" i="3"/>
  <c r="C615" i="3"/>
  <c r="D615" i="3"/>
  <c r="E615" i="3"/>
  <c r="A616" i="3"/>
  <c r="B616" i="3"/>
  <c r="C616" i="3"/>
  <c r="D616" i="3"/>
  <c r="E616" i="3"/>
  <c r="A617" i="3"/>
  <c r="B617" i="3"/>
  <c r="C617" i="3"/>
  <c r="D617" i="3"/>
  <c r="E617" i="3"/>
  <c r="A618" i="3"/>
  <c r="B618" i="3"/>
  <c r="C618" i="3"/>
  <c r="D618" i="3"/>
  <c r="E618" i="3"/>
  <c r="A619" i="3"/>
  <c r="B619" i="3"/>
  <c r="C619" i="3"/>
  <c r="D619" i="3"/>
  <c r="E619" i="3"/>
  <c r="A620" i="3"/>
  <c r="B620" i="3"/>
  <c r="C620" i="3"/>
  <c r="D620" i="3"/>
  <c r="E620" i="3"/>
  <c r="A621" i="3"/>
  <c r="B621" i="3"/>
  <c r="C621" i="3"/>
  <c r="D621" i="3"/>
  <c r="E621" i="3"/>
  <c r="A622" i="3"/>
  <c r="B622" i="3"/>
  <c r="C622" i="3"/>
  <c r="D622" i="3"/>
  <c r="E622" i="3"/>
  <c r="A623" i="3"/>
  <c r="B623" i="3"/>
  <c r="C623" i="3"/>
  <c r="D623" i="3"/>
  <c r="E623" i="3"/>
  <c r="A624" i="3"/>
  <c r="B624" i="3"/>
  <c r="C624" i="3"/>
  <c r="D624" i="3"/>
  <c r="E624" i="3"/>
  <c r="A625" i="3"/>
  <c r="B625" i="3"/>
  <c r="C625" i="3"/>
  <c r="D625" i="3"/>
  <c r="E625" i="3"/>
  <c r="A626" i="3"/>
  <c r="B626" i="3"/>
  <c r="C626" i="3"/>
  <c r="D626" i="3"/>
  <c r="E626" i="3"/>
  <c r="A627" i="3"/>
  <c r="B627" i="3"/>
  <c r="C627" i="3"/>
  <c r="D627" i="3"/>
  <c r="E627" i="3"/>
  <c r="A628" i="3"/>
  <c r="B628" i="3"/>
  <c r="C628" i="3"/>
  <c r="D628" i="3"/>
  <c r="E628" i="3"/>
  <c r="A629" i="3"/>
  <c r="B629" i="3"/>
  <c r="C629" i="3"/>
  <c r="D629" i="3"/>
  <c r="E629" i="3"/>
  <c r="A630" i="3"/>
  <c r="B630" i="3"/>
  <c r="C630" i="3"/>
  <c r="D630" i="3"/>
  <c r="E630" i="3"/>
  <c r="A631" i="3"/>
  <c r="B631" i="3"/>
  <c r="C631" i="3"/>
  <c r="D631" i="3"/>
  <c r="E631" i="3"/>
  <c r="A632" i="3"/>
  <c r="B632" i="3"/>
  <c r="C632" i="3"/>
  <c r="D632" i="3"/>
  <c r="E632" i="3"/>
  <c r="A633" i="3"/>
  <c r="B633" i="3"/>
  <c r="C633" i="3"/>
  <c r="D633" i="3"/>
  <c r="E633" i="3"/>
  <c r="A634" i="3"/>
  <c r="B634" i="3"/>
  <c r="C634" i="3"/>
  <c r="D634" i="3"/>
  <c r="E634" i="3"/>
  <c r="A635" i="3"/>
  <c r="B635" i="3"/>
  <c r="C635" i="3"/>
  <c r="D635" i="3"/>
  <c r="E635" i="3"/>
  <c r="A636" i="3"/>
  <c r="B636" i="3"/>
  <c r="C636" i="3"/>
  <c r="D636" i="3"/>
  <c r="E636" i="3"/>
  <c r="A637" i="3"/>
  <c r="B637" i="3"/>
  <c r="C637" i="3"/>
  <c r="D637" i="3"/>
  <c r="E637" i="3"/>
  <c r="A638" i="3"/>
  <c r="B638" i="3"/>
  <c r="C638" i="3"/>
  <c r="D638" i="3"/>
  <c r="E638" i="3"/>
  <c r="A639" i="3"/>
  <c r="B639" i="3"/>
  <c r="C639" i="3"/>
  <c r="D639" i="3"/>
  <c r="E639" i="3"/>
  <c r="A640" i="3"/>
  <c r="B640" i="3"/>
  <c r="C640" i="3"/>
  <c r="D640" i="3"/>
  <c r="E640" i="3"/>
  <c r="A641" i="3"/>
  <c r="B641" i="3"/>
  <c r="C641" i="3"/>
  <c r="D641" i="3"/>
  <c r="E641" i="3"/>
  <c r="A642" i="3"/>
  <c r="B642" i="3"/>
  <c r="C642" i="3"/>
  <c r="D642" i="3"/>
  <c r="E642" i="3"/>
  <c r="A643" i="3"/>
  <c r="B643" i="3"/>
  <c r="C643" i="3"/>
  <c r="D643" i="3"/>
  <c r="E643" i="3"/>
  <c r="A644" i="3"/>
  <c r="B644" i="3"/>
  <c r="C644" i="3"/>
  <c r="D644" i="3"/>
  <c r="E644" i="3"/>
  <c r="A645" i="3"/>
  <c r="B645" i="3"/>
  <c r="C645" i="3"/>
  <c r="D645" i="3"/>
  <c r="E645" i="3"/>
  <c r="A646" i="3"/>
  <c r="B646" i="3"/>
  <c r="C646" i="3"/>
  <c r="D646" i="3"/>
  <c r="E646" i="3"/>
  <c r="A647" i="3"/>
  <c r="B647" i="3"/>
  <c r="C647" i="3"/>
  <c r="D647" i="3"/>
  <c r="E647" i="3"/>
  <c r="A648" i="3"/>
  <c r="B648" i="3"/>
  <c r="C648" i="3"/>
  <c r="D648" i="3"/>
  <c r="E648" i="3"/>
  <c r="A649" i="3"/>
  <c r="B649" i="3"/>
  <c r="C649" i="3"/>
  <c r="D649" i="3"/>
  <c r="E649" i="3"/>
  <c r="A650" i="3"/>
  <c r="B650" i="3"/>
  <c r="C650" i="3"/>
  <c r="D650" i="3"/>
  <c r="E650" i="3"/>
  <c r="A651" i="3"/>
  <c r="B651" i="3"/>
  <c r="C651" i="3"/>
  <c r="D651" i="3"/>
  <c r="E651" i="3"/>
  <c r="A652" i="3"/>
  <c r="B652" i="3"/>
  <c r="C652" i="3"/>
  <c r="D652" i="3"/>
  <c r="E652" i="3"/>
  <c r="A653" i="3"/>
  <c r="B653" i="3"/>
  <c r="C653" i="3"/>
  <c r="D653" i="3"/>
  <c r="E653" i="3"/>
  <c r="A654" i="3"/>
  <c r="B654" i="3"/>
  <c r="C654" i="3"/>
  <c r="D654" i="3"/>
  <c r="E654" i="3"/>
  <c r="A655" i="3"/>
  <c r="B655" i="3"/>
  <c r="C655" i="3"/>
  <c r="D655" i="3"/>
  <c r="E655" i="3"/>
  <c r="A656" i="3"/>
  <c r="B656" i="3"/>
  <c r="C656" i="3"/>
  <c r="D656" i="3"/>
  <c r="E656" i="3"/>
  <c r="A657" i="3"/>
  <c r="B657" i="3"/>
  <c r="C657" i="3"/>
  <c r="D657" i="3"/>
  <c r="E657" i="3"/>
  <c r="A658" i="3"/>
  <c r="B658" i="3"/>
  <c r="C658" i="3"/>
  <c r="D658" i="3"/>
  <c r="E658" i="3"/>
  <c r="A659" i="3"/>
  <c r="B659" i="3"/>
  <c r="C659" i="3"/>
  <c r="D659" i="3"/>
  <c r="E659" i="3"/>
  <c r="A660" i="3"/>
  <c r="B660" i="3"/>
  <c r="C660" i="3"/>
  <c r="D660" i="3"/>
  <c r="E660" i="3"/>
  <c r="A661" i="3"/>
  <c r="B661" i="3"/>
  <c r="C661" i="3"/>
  <c r="D661" i="3"/>
  <c r="E661" i="3"/>
  <c r="A662" i="3"/>
  <c r="B662" i="3"/>
  <c r="C662" i="3"/>
  <c r="D662" i="3"/>
  <c r="E662" i="3"/>
  <c r="A663" i="3"/>
  <c r="B663" i="3"/>
  <c r="C663" i="3"/>
  <c r="D663" i="3"/>
  <c r="E663" i="3"/>
  <c r="A664" i="3"/>
  <c r="B664" i="3"/>
  <c r="C664" i="3"/>
  <c r="D664" i="3"/>
  <c r="E664" i="3"/>
  <c r="A665" i="3"/>
  <c r="B665" i="3"/>
  <c r="C665" i="3"/>
  <c r="D665" i="3"/>
  <c r="E665" i="3"/>
  <c r="A666" i="3"/>
  <c r="B666" i="3"/>
  <c r="C666" i="3"/>
  <c r="D666" i="3"/>
  <c r="E666" i="3"/>
  <c r="A667" i="3"/>
  <c r="B667" i="3"/>
  <c r="C667" i="3"/>
  <c r="D667" i="3"/>
  <c r="E667" i="3"/>
  <c r="A668" i="3"/>
  <c r="B668" i="3"/>
  <c r="C668" i="3"/>
  <c r="D668" i="3"/>
  <c r="E668" i="3"/>
  <c r="A669" i="3"/>
  <c r="B669" i="3"/>
  <c r="C669" i="3"/>
  <c r="D669" i="3"/>
  <c r="E669" i="3"/>
  <c r="A670" i="3"/>
  <c r="B670" i="3"/>
  <c r="C670" i="3"/>
  <c r="D670" i="3"/>
  <c r="E670" i="3"/>
  <c r="A671" i="3"/>
  <c r="B671" i="3"/>
  <c r="C671" i="3"/>
  <c r="D671" i="3"/>
  <c r="E671" i="3"/>
  <c r="A672" i="3"/>
  <c r="B672" i="3"/>
  <c r="C672" i="3"/>
  <c r="D672" i="3"/>
  <c r="E672" i="3"/>
  <c r="A673" i="3"/>
  <c r="B673" i="3"/>
  <c r="C673" i="3"/>
  <c r="D673" i="3"/>
  <c r="E673" i="3"/>
  <c r="A674" i="3"/>
  <c r="B674" i="3"/>
  <c r="C674" i="3"/>
  <c r="D674" i="3"/>
  <c r="E674" i="3"/>
  <c r="A675" i="3"/>
  <c r="B675" i="3"/>
  <c r="C675" i="3"/>
  <c r="D675" i="3"/>
  <c r="E675" i="3"/>
  <c r="A676" i="3"/>
  <c r="B676" i="3"/>
  <c r="C676" i="3"/>
  <c r="D676" i="3"/>
  <c r="E676" i="3"/>
  <c r="A677" i="3"/>
  <c r="B677" i="3"/>
  <c r="C677" i="3"/>
  <c r="D677" i="3"/>
  <c r="E677" i="3"/>
  <c r="A678" i="3"/>
  <c r="B678" i="3"/>
  <c r="C678" i="3"/>
  <c r="D678" i="3"/>
  <c r="E678" i="3"/>
  <c r="A679" i="3"/>
  <c r="B679" i="3"/>
  <c r="C679" i="3"/>
  <c r="D679" i="3"/>
  <c r="E679" i="3"/>
  <c r="A680" i="3"/>
  <c r="B680" i="3"/>
  <c r="C680" i="3"/>
  <c r="D680" i="3"/>
  <c r="E680" i="3"/>
  <c r="A681" i="3"/>
  <c r="B681" i="3"/>
  <c r="C681" i="3"/>
  <c r="D681" i="3"/>
  <c r="E681" i="3"/>
  <c r="A682" i="3"/>
  <c r="B682" i="3"/>
  <c r="C682" i="3"/>
  <c r="D682" i="3"/>
  <c r="E682" i="3"/>
  <c r="A683" i="3"/>
  <c r="B683" i="3"/>
  <c r="C683" i="3"/>
  <c r="D683" i="3"/>
  <c r="E683" i="3"/>
  <c r="A684" i="3"/>
  <c r="B684" i="3"/>
  <c r="C684" i="3"/>
  <c r="D684" i="3"/>
  <c r="E684" i="3"/>
  <c r="A685" i="3"/>
  <c r="B685" i="3"/>
  <c r="C685" i="3"/>
  <c r="D685" i="3"/>
  <c r="E685" i="3"/>
  <c r="A686" i="3"/>
  <c r="B686" i="3"/>
  <c r="C686" i="3"/>
  <c r="D686" i="3"/>
  <c r="E686" i="3"/>
  <c r="A687" i="3"/>
  <c r="B687" i="3"/>
  <c r="C687" i="3"/>
  <c r="D687" i="3"/>
  <c r="E687" i="3"/>
  <c r="A688" i="3"/>
  <c r="B688" i="3"/>
  <c r="C688" i="3"/>
  <c r="D688" i="3"/>
  <c r="E688" i="3"/>
  <c r="A689" i="3"/>
  <c r="B689" i="3"/>
  <c r="C689" i="3"/>
  <c r="D689" i="3"/>
  <c r="E689" i="3"/>
  <c r="A690" i="3"/>
  <c r="B690" i="3"/>
  <c r="C690" i="3"/>
  <c r="D690" i="3"/>
  <c r="E690" i="3"/>
  <c r="A691" i="3"/>
  <c r="B691" i="3"/>
  <c r="C691" i="3"/>
  <c r="D691" i="3"/>
  <c r="E691" i="3"/>
  <c r="A692" i="3"/>
  <c r="B692" i="3"/>
  <c r="C692" i="3"/>
  <c r="D692" i="3"/>
  <c r="E692" i="3"/>
  <c r="A693" i="3"/>
  <c r="B693" i="3"/>
  <c r="C693" i="3"/>
  <c r="D693" i="3"/>
  <c r="E693" i="3"/>
  <c r="A694" i="3"/>
  <c r="B694" i="3"/>
  <c r="C694" i="3"/>
  <c r="D694" i="3"/>
  <c r="E694" i="3"/>
  <c r="A695" i="3"/>
  <c r="B695" i="3"/>
  <c r="C695" i="3"/>
  <c r="D695" i="3"/>
  <c r="E695" i="3"/>
  <c r="A696" i="3"/>
  <c r="B696" i="3"/>
  <c r="C696" i="3"/>
  <c r="D696" i="3"/>
  <c r="E696" i="3"/>
  <c r="A697" i="3"/>
  <c r="B697" i="3"/>
  <c r="C697" i="3"/>
  <c r="D697" i="3"/>
  <c r="E697" i="3"/>
  <c r="A698" i="3"/>
  <c r="B698" i="3"/>
  <c r="C698" i="3"/>
  <c r="D698" i="3"/>
  <c r="E698" i="3"/>
  <c r="A699" i="3"/>
  <c r="B699" i="3"/>
  <c r="C699" i="3"/>
  <c r="D699" i="3"/>
  <c r="E699" i="3"/>
  <c r="A700" i="3"/>
  <c r="B700" i="3"/>
  <c r="C700" i="3"/>
  <c r="D700" i="3"/>
  <c r="E700" i="3"/>
  <c r="A701" i="3"/>
  <c r="B701" i="3"/>
  <c r="C701" i="3"/>
  <c r="D701" i="3"/>
  <c r="E701" i="3"/>
  <c r="A702" i="3"/>
  <c r="B702" i="3"/>
  <c r="C702" i="3"/>
  <c r="D702" i="3"/>
  <c r="E702" i="3"/>
  <c r="A703" i="3"/>
  <c r="B703" i="3"/>
  <c r="C703" i="3"/>
  <c r="D703" i="3"/>
  <c r="E703" i="3"/>
  <c r="A704" i="3"/>
  <c r="B704" i="3"/>
  <c r="C704" i="3"/>
  <c r="D704" i="3"/>
  <c r="E704" i="3"/>
  <c r="A705" i="3"/>
  <c r="B705" i="3"/>
  <c r="C705" i="3"/>
  <c r="D705" i="3"/>
  <c r="E705" i="3"/>
  <c r="A706" i="3"/>
  <c r="B706" i="3"/>
  <c r="C706" i="3"/>
  <c r="D706" i="3"/>
  <c r="E706" i="3"/>
  <c r="A707" i="3"/>
  <c r="B707" i="3"/>
  <c r="C707" i="3"/>
  <c r="D707" i="3"/>
  <c r="E707" i="3"/>
  <c r="A708" i="3"/>
  <c r="B708" i="3"/>
  <c r="C708" i="3"/>
  <c r="D708" i="3"/>
  <c r="E708" i="3"/>
  <c r="A709" i="3"/>
  <c r="B709" i="3"/>
  <c r="C709" i="3"/>
  <c r="D709" i="3"/>
  <c r="E709" i="3"/>
  <c r="A710" i="3"/>
  <c r="B710" i="3"/>
  <c r="C710" i="3"/>
  <c r="D710" i="3"/>
  <c r="E710" i="3"/>
  <c r="A711" i="3"/>
  <c r="B711" i="3"/>
  <c r="C711" i="3"/>
  <c r="D711" i="3"/>
  <c r="E711" i="3"/>
  <c r="A712" i="3"/>
  <c r="B712" i="3"/>
  <c r="C712" i="3"/>
  <c r="D712" i="3"/>
  <c r="E712" i="3"/>
  <c r="A713" i="3"/>
  <c r="B713" i="3"/>
  <c r="C713" i="3"/>
  <c r="D713" i="3"/>
  <c r="E713" i="3"/>
  <c r="A714" i="3"/>
  <c r="B714" i="3"/>
  <c r="C714" i="3"/>
  <c r="D714" i="3"/>
  <c r="E714" i="3"/>
  <c r="A715" i="3"/>
  <c r="B715" i="3"/>
  <c r="C715" i="3"/>
  <c r="D715" i="3"/>
  <c r="E715" i="3"/>
  <c r="A716" i="3"/>
  <c r="B716" i="3"/>
  <c r="C716" i="3"/>
  <c r="D716" i="3"/>
  <c r="E716" i="3"/>
  <c r="A717" i="3"/>
  <c r="B717" i="3"/>
  <c r="C717" i="3"/>
  <c r="D717" i="3"/>
  <c r="E717" i="3"/>
  <c r="A718" i="3"/>
  <c r="B718" i="3"/>
  <c r="C718" i="3"/>
  <c r="D718" i="3"/>
  <c r="E718" i="3"/>
  <c r="A719" i="3"/>
  <c r="B719" i="3"/>
  <c r="C719" i="3"/>
  <c r="D719" i="3"/>
  <c r="E719" i="3"/>
  <c r="A720" i="3"/>
  <c r="B720" i="3"/>
  <c r="C720" i="3"/>
  <c r="D720" i="3"/>
  <c r="E720" i="3"/>
  <c r="A721" i="3"/>
  <c r="B721" i="3"/>
  <c r="C721" i="3"/>
  <c r="D721" i="3"/>
  <c r="E721" i="3"/>
  <c r="A722" i="3"/>
  <c r="B722" i="3"/>
  <c r="C722" i="3"/>
  <c r="D722" i="3"/>
  <c r="E722" i="3"/>
  <c r="A723" i="3"/>
  <c r="B723" i="3"/>
  <c r="C723" i="3"/>
  <c r="D723" i="3"/>
  <c r="E723" i="3"/>
  <c r="A724" i="3"/>
  <c r="B724" i="3"/>
  <c r="C724" i="3"/>
  <c r="D724" i="3"/>
  <c r="E724" i="3"/>
  <c r="A725" i="3"/>
  <c r="B725" i="3"/>
  <c r="C725" i="3"/>
  <c r="D725" i="3"/>
  <c r="E725" i="3"/>
  <c r="A726" i="3"/>
  <c r="B726" i="3"/>
  <c r="C726" i="3"/>
  <c r="D726" i="3"/>
  <c r="E726" i="3"/>
  <c r="A727" i="3"/>
  <c r="B727" i="3"/>
  <c r="C727" i="3"/>
  <c r="D727" i="3"/>
  <c r="E727" i="3"/>
  <c r="A728" i="3"/>
  <c r="B728" i="3"/>
  <c r="C728" i="3"/>
  <c r="D728" i="3"/>
  <c r="E728" i="3"/>
  <c r="A729" i="3"/>
  <c r="B729" i="3"/>
  <c r="C729" i="3"/>
  <c r="D729" i="3"/>
  <c r="E729" i="3"/>
  <c r="A730" i="3"/>
  <c r="B730" i="3"/>
  <c r="C730" i="3"/>
  <c r="D730" i="3"/>
  <c r="E730" i="3"/>
  <c r="A731" i="3"/>
  <c r="B731" i="3"/>
  <c r="C731" i="3"/>
  <c r="D731" i="3"/>
  <c r="E731" i="3"/>
  <c r="A732" i="3"/>
  <c r="B732" i="3"/>
  <c r="C732" i="3"/>
  <c r="D732" i="3"/>
  <c r="E732" i="3"/>
  <c r="A733" i="3"/>
  <c r="B733" i="3"/>
  <c r="C733" i="3"/>
  <c r="D733" i="3"/>
  <c r="E733" i="3"/>
  <c r="A734" i="3"/>
  <c r="B734" i="3"/>
  <c r="C734" i="3"/>
  <c r="D734" i="3"/>
  <c r="E734" i="3"/>
  <c r="A735" i="3"/>
  <c r="B735" i="3"/>
  <c r="C735" i="3"/>
  <c r="D735" i="3"/>
  <c r="E735" i="3"/>
  <c r="A736" i="3"/>
  <c r="B736" i="3"/>
  <c r="C736" i="3"/>
  <c r="D736" i="3"/>
  <c r="E736" i="3"/>
  <c r="A737" i="3"/>
  <c r="B737" i="3"/>
  <c r="C737" i="3"/>
  <c r="D737" i="3"/>
  <c r="E737" i="3"/>
  <c r="A738" i="3"/>
  <c r="B738" i="3"/>
  <c r="C738" i="3"/>
  <c r="D738" i="3"/>
  <c r="E738" i="3"/>
  <c r="A739" i="3"/>
  <c r="B739" i="3"/>
  <c r="C739" i="3"/>
  <c r="D739" i="3"/>
  <c r="E739" i="3"/>
  <c r="A740" i="3"/>
  <c r="B740" i="3"/>
  <c r="C740" i="3"/>
  <c r="D740" i="3"/>
  <c r="E740" i="3"/>
  <c r="A741" i="3"/>
  <c r="B741" i="3"/>
  <c r="C741" i="3"/>
  <c r="D741" i="3"/>
  <c r="E741" i="3"/>
  <c r="A742" i="3"/>
  <c r="B742" i="3"/>
  <c r="C742" i="3"/>
  <c r="D742" i="3"/>
  <c r="E742" i="3"/>
  <c r="A743" i="3"/>
  <c r="B743" i="3"/>
  <c r="C743" i="3"/>
  <c r="D743" i="3"/>
  <c r="E743" i="3"/>
  <c r="A744" i="3"/>
  <c r="B744" i="3"/>
  <c r="C744" i="3"/>
  <c r="D744" i="3"/>
  <c r="E744" i="3"/>
  <c r="A745" i="3"/>
  <c r="B745" i="3"/>
  <c r="C745" i="3"/>
  <c r="D745" i="3"/>
  <c r="E745" i="3"/>
  <c r="A746" i="3"/>
  <c r="B746" i="3"/>
  <c r="C746" i="3"/>
  <c r="D746" i="3"/>
  <c r="E746" i="3"/>
  <c r="A747" i="3"/>
  <c r="B747" i="3"/>
  <c r="C747" i="3"/>
  <c r="D747" i="3"/>
  <c r="E747" i="3"/>
  <c r="A748" i="3"/>
  <c r="B748" i="3"/>
  <c r="C748" i="3"/>
  <c r="D748" i="3"/>
  <c r="E748" i="3"/>
  <c r="A749" i="3"/>
  <c r="B749" i="3"/>
  <c r="C749" i="3"/>
  <c r="D749" i="3"/>
  <c r="E749" i="3"/>
  <c r="A750" i="3"/>
  <c r="B750" i="3"/>
  <c r="C750" i="3"/>
  <c r="D750" i="3"/>
  <c r="E750" i="3"/>
  <c r="A751" i="3"/>
  <c r="B751" i="3"/>
  <c r="C751" i="3"/>
  <c r="D751" i="3"/>
  <c r="E751" i="3"/>
  <c r="A752" i="3"/>
  <c r="B752" i="3"/>
  <c r="C752" i="3"/>
  <c r="D752" i="3"/>
  <c r="E752" i="3"/>
  <c r="A753" i="3"/>
  <c r="B753" i="3"/>
  <c r="C753" i="3"/>
  <c r="D753" i="3"/>
  <c r="E753" i="3"/>
  <c r="A754" i="3"/>
  <c r="B754" i="3"/>
  <c r="C754" i="3"/>
  <c r="D754" i="3"/>
  <c r="E754" i="3"/>
  <c r="A755" i="3"/>
  <c r="B755" i="3"/>
  <c r="C755" i="3"/>
  <c r="D755" i="3"/>
  <c r="E755" i="3"/>
  <c r="A756" i="3"/>
  <c r="B756" i="3"/>
  <c r="C756" i="3"/>
  <c r="D756" i="3"/>
  <c r="E756" i="3"/>
  <c r="A757" i="3"/>
  <c r="B757" i="3"/>
  <c r="C757" i="3"/>
  <c r="D757" i="3"/>
  <c r="E757" i="3"/>
  <c r="A758" i="3"/>
  <c r="B758" i="3"/>
  <c r="C758" i="3"/>
  <c r="D758" i="3"/>
  <c r="E758" i="3"/>
  <c r="A759" i="3"/>
  <c r="B759" i="3"/>
  <c r="C759" i="3"/>
  <c r="D759" i="3"/>
  <c r="E759" i="3"/>
  <c r="A760" i="3"/>
  <c r="B760" i="3"/>
  <c r="C760" i="3"/>
  <c r="D760" i="3"/>
  <c r="E760" i="3"/>
  <c r="A761" i="3"/>
  <c r="B761" i="3"/>
  <c r="C761" i="3"/>
  <c r="D761" i="3"/>
  <c r="E761" i="3"/>
  <c r="A762" i="3"/>
  <c r="B762" i="3"/>
  <c r="C762" i="3"/>
  <c r="D762" i="3"/>
  <c r="E762" i="3"/>
  <c r="A763" i="3"/>
  <c r="B763" i="3"/>
  <c r="C763" i="3"/>
  <c r="D763" i="3"/>
  <c r="E763" i="3"/>
  <c r="A764" i="3"/>
  <c r="B764" i="3"/>
  <c r="C764" i="3"/>
  <c r="D764" i="3"/>
  <c r="E764" i="3"/>
  <c r="A765" i="3"/>
  <c r="B765" i="3"/>
  <c r="C765" i="3"/>
  <c r="D765" i="3"/>
  <c r="E765" i="3"/>
  <c r="A766" i="3"/>
  <c r="B766" i="3"/>
  <c r="C766" i="3"/>
  <c r="D766" i="3"/>
  <c r="E766" i="3"/>
  <c r="A767" i="3"/>
  <c r="B767" i="3"/>
  <c r="C767" i="3"/>
  <c r="D767" i="3"/>
  <c r="E767" i="3"/>
  <c r="A768" i="3"/>
  <c r="B768" i="3"/>
  <c r="C768" i="3"/>
  <c r="D768" i="3"/>
  <c r="E768" i="3"/>
  <c r="A769" i="3"/>
  <c r="B769" i="3"/>
  <c r="C769" i="3"/>
  <c r="D769" i="3"/>
  <c r="E769" i="3"/>
  <c r="A770" i="3"/>
  <c r="B770" i="3"/>
  <c r="C770" i="3"/>
  <c r="D770" i="3"/>
  <c r="E770" i="3"/>
  <c r="A771" i="3"/>
  <c r="B771" i="3"/>
  <c r="C771" i="3"/>
  <c r="D771" i="3"/>
  <c r="E771" i="3"/>
  <c r="A772" i="3"/>
  <c r="B772" i="3"/>
  <c r="C772" i="3"/>
  <c r="D772" i="3"/>
  <c r="E772" i="3"/>
  <c r="A773" i="3"/>
  <c r="B773" i="3"/>
  <c r="C773" i="3"/>
  <c r="D773" i="3"/>
  <c r="E773" i="3"/>
  <c r="A774" i="3"/>
  <c r="B774" i="3"/>
  <c r="C774" i="3"/>
  <c r="D774" i="3"/>
  <c r="E774" i="3"/>
  <c r="A775" i="3"/>
  <c r="B775" i="3"/>
  <c r="C775" i="3"/>
  <c r="D775" i="3"/>
  <c r="E775" i="3"/>
  <c r="A776" i="3"/>
  <c r="B776" i="3"/>
  <c r="C776" i="3"/>
  <c r="D776" i="3"/>
  <c r="E776" i="3"/>
  <c r="A777" i="3"/>
  <c r="B777" i="3"/>
  <c r="C777" i="3"/>
  <c r="D777" i="3"/>
  <c r="E777" i="3"/>
  <c r="A778" i="3"/>
  <c r="B778" i="3"/>
  <c r="C778" i="3"/>
  <c r="D778" i="3"/>
  <c r="E778" i="3"/>
  <c r="A779" i="3"/>
  <c r="B779" i="3"/>
  <c r="C779" i="3"/>
  <c r="D779" i="3"/>
  <c r="E779" i="3"/>
  <c r="A780" i="3"/>
  <c r="B780" i="3"/>
  <c r="C780" i="3"/>
  <c r="D780" i="3"/>
  <c r="E780" i="3"/>
  <c r="A781" i="3"/>
  <c r="B781" i="3"/>
  <c r="C781" i="3"/>
  <c r="D781" i="3"/>
  <c r="E781" i="3"/>
  <c r="A782" i="3"/>
  <c r="B782" i="3"/>
  <c r="C782" i="3"/>
  <c r="D782" i="3"/>
  <c r="E782" i="3"/>
  <c r="A783" i="3"/>
  <c r="B783" i="3"/>
  <c r="C783" i="3"/>
  <c r="D783" i="3"/>
  <c r="E783" i="3"/>
  <c r="A784" i="3"/>
  <c r="B784" i="3"/>
  <c r="C784" i="3"/>
  <c r="D784" i="3"/>
  <c r="E784" i="3"/>
  <c r="A785" i="3"/>
  <c r="B785" i="3"/>
  <c r="C785" i="3"/>
  <c r="D785" i="3"/>
  <c r="E785" i="3"/>
  <c r="A786" i="3"/>
  <c r="B786" i="3"/>
  <c r="C786" i="3"/>
  <c r="D786" i="3"/>
  <c r="E786" i="3"/>
  <c r="A787" i="3"/>
  <c r="B787" i="3"/>
  <c r="C787" i="3"/>
  <c r="D787" i="3"/>
  <c r="E787" i="3"/>
  <c r="A788" i="3"/>
  <c r="B788" i="3"/>
  <c r="C788" i="3"/>
  <c r="D788" i="3"/>
  <c r="E788" i="3"/>
  <c r="A789" i="3"/>
  <c r="B789" i="3"/>
  <c r="C789" i="3"/>
  <c r="D789" i="3"/>
  <c r="E789" i="3"/>
  <c r="A790" i="3"/>
  <c r="B790" i="3"/>
  <c r="C790" i="3"/>
  <c r="D790" i="3"/>
  <c r="E790" i="3"/>
  <c r="A791" i="3"/>
  <c r="B791" i="3"/>
  <c r="C791" i="3"/>
  <c r="D791" i="3"/>
  <c r="E791" i="3"/>
  <c r="A792" i="3"/>
  <c r="B792" i="3"/>
  <c r="C792" i="3"/>
  <c r="D792" i="3"/>
  <c r="E792" i="3"/>
  <c r="A793" i="3"/>
  <c r="B793" i="3"/>
  <c r="C793" i="3"/>
  <c r="D793" i="3"/>
  <c r="E793" i="3"/>
  <c r="A794" i="3"/>
  <c r="B794" i="3"/>
  <c r="C794" i="3"/>
  <c r="D794" i="3"/>
  <c r="E794" i="3"/>
  <c r="A795" i="3"/>
  <c r="B795" i="3"/>
  <c r="C795" i="3"/>
  <c r="D795" i="3"/>
  <c r="E795" i="3"/>
  <c r="A796" i="3"/>
  <c r="B796" i="3"/>
  <c r="C796" i="3"/>
  <c r="D796" i="3"/>
  <c r="E796" i="3"/>
  <c r="A797" i="3"/>
  <c r="B797" i="3"/>
  <c r="C797" i="3"/>
  <c r="D797" i="3"/>
  <c r="E797" i="3"/>
  <c r="A798" i="3"/>
  <c r="B798" i="3"/>
  <c r="C798" i="3"/>
  <c r="D798" i="3"/>
  <c r="E798" i="3"/>
  <c r="A799" i="3"/>
  <c r="B799" i="3"/>
  <c r="C799" i="3"/>
  <c r="D799" i="3"/>
  <c r="E799" i="3"/>
  <c r="A800" i="3"/>
  <c r="B800" i="3"/>
  <c r="C800" i="3"/>
  <c r="D800" i="3"/>
  <c r="E800" i="3"/>
  <c r="A801" i="3"/>
  <c r="B801" i="3"/>
  <c r="C801" i="3"/>
  <c r="D801" i="3"/>
  <c r="E801" i="3"/>
  <c r="A802" i="3"/>
  <c r="B802" i="3"/>
  <c r="C802" i="3"/>
  <c r="D802" i="3"/>
  <c r="E802" i="3"/>
  <c r="A803" i="3"/>
  <c r="B803" i="3"/>
  <c r="C803" i="3"/>
  <c r="D803" i="3"/>
  <c r="E803" i="3"/>
  <c r="A804" i="3"/>
  <c r="B804" i="3"/>
  <c r="C804" i="3"/>
  <c r="D804" i="3"/>
  <c r="E804" i="3"/>
  <c r="A805" i="3"/>
  <c r="B805" i="3"/>
  <c r="C805" i="3"/>
  <c r="D805" i="3"/>
  <c r="E805" i="3"/>
  <c r="A806" i="3"/>
  <c r="B806" i="3"/>
  <c r="C806" i="3"/>
  <c r="D806" i="3"/>
  <c r="E806" i="3"/>
  <c r="A807" i="3"/>
  <c r="B807" i="3"/>
  <c r="C807" i="3"/>
  <c r="D807" i="3"/>
  <c r="E807" i="3"/>
  <c r="A808" i="3"/>
  <c r="B808" i="3"/>
  <c r="C808" i="3"/>
  <c r="D808" i="3"/>
  <c r="E808" i="3"/>
  <c r="A809" i="3"/>
  <c r="B809" i="3"/>
  <c r="C809" i="3"/>
  <c r="D809" i="3"/>
  <c r="E809" i="3"/>
  <c r="A810" i="3"/>
  <c r="B810" i="3"/>
  <c r="C810" i="3"/>
  <c r="D810" i="3"/>
  <c r="E810" i="3"/>
  <c r="A811" i="3"/>
  <c r="B811" i="3"/>
  <c r="C811" i="3"/>
  <c r="D811" i="3"/>
  <c r="E811" i="3"/>
  <c r="A812" i="3"/>
  <c r="B812" i="3"/>
  <c r="C812" i="3"/>
  <c r="D812" i="3"/>
  <c r="E812" i="3"/>
  <c r="A813" i="3"/>
  <c r="B813" i="3"/>
  <c r="C813" i="3"/>
  <c r="D813" i="3"/>
  <c r="E813" i="3"/>
  <c r="A814" i="3"/>
  <c r="B814" i="3"/>
  <c r="C814" i="3"/>
  <c r="D814" i="3"/>
  <c r="E814" i="3"/>
  <c r="A815" i="3"/>
  <c r="B815" i="3"/>
  <c r="C815" i="3"/>
  <c r="D815" i="3"/>
  <c r="E815" i="3"/>
  <c r="A816" i="3"/>
  <c r="B816" i="3"/>
  <c r="C816" i="3"/>
  <c r="D816" i="3"/>
  <c r="E816" i="3"/>
  <c r="A817" i="3"/>
  <c r="B817" i="3"/>
  <c r="C817" i="3"/>
  <c r="D817" i="3"/>
  <c r="E817" i="3"/>
  <c r="A818" i="3"/>
  <c r="B818" i="3"/>
  <c r="C818" i="3"/>
  <c r="D818" i="3"/>
  <c r="E818" i="3"/>
  <c r="A819" i="3"/>
  <c r="B819" i="3"/>
  <c r="C819" i="3"/>
  <c r="D819" i="3"/>
  <c r="E819" i="3"/>
  <c r="A820" i="3"/>
  <c r="B820" i="3"/>
  <c r="C820" i="3"/>
  <c r="D820" i="3"/>
  <c r="E820" i="3"/>
  <c r="A821" i="3"/>
  <c r="B821" i="3"/>
  <c r="C821" i="3"/>
  <c r="D821" i="3"/>
  <c r="E821" i="3"/>
  <c r="A822" i="3"/>
  <c r="B822" i="3"/>
  <c r="C822" i="3"/>
  <c r="D822" i="3"/>
  <c r="E822" i="3"/>
  <c r="A823" i="3"/>
  <c r="B823" i="3"/>
  <c r="C823" i="3"/>
  <c r="D823" i="3"/>
  <c r="E823" i="3"/>
  <c r="A824" i="3"/>
  <c r="B824" i="3"/>
  <c r="C824" i="3"/>
  <c r="D824" i="3"/>
  <c r="E824" i="3"/>
  <c r="A825" i="3"/>
  <c r="B825" i="3"/>
  <c r="C825" i="3"/>
  <c r="D825" i="3"/>
  <c r="E825" i="3"/>
  <c r="A826" i="3"/>
  <c r="B826" i="3"/>
  <c r="C826" i="3"/>
  <c r="D826" i="3"/>
  <c r="E826" i="3"/>
  <c r="A827" i="3"/>
  <c r="B827" i="3"/>
  <c r="C827" i="3"/>
  <c r="D827" i="3"/>
  <c r="E827" i="3"/>
  <c r="A828" i="3"/>
  <c r="B828" i="3"/>
  <c r="C828" i="3"/>
  <c r="D828" i="3"/>
  <c r="E828" i="3"/>
  <c r="A829" i="3"/>
  <c r="B829" i="3"/>
  <c r="C829" i="3"/>
  <c r="D829" i="3"/>
  <c r="E829" i="3"/>
  <c r="A830" i="3"/>
  <c r="B830" i="3"/>
  <c r="C830" i="3"/>
  <c r="D830" i="3"/>
  <c r="E830" i="3"/>
  <c r="A831" i="3"/>
  <c r="B831" i="3"/>
  <c r="C831" i="3"/>
  <c r="D831" i="3"/>
  <c r="E831" i="3"/>
  <c r="A832" i="3"/>
  <c r="B832" i="3"/>
  <c r="C832" i="3"/>
  <c r="D832" i="3"/>
  <c r="E832" i="3"/>
  <c r="A833" i="3"/>
  <c r="B833" i="3"/>
  <c r="C833" i="3"/>
  <c r="D833" i="3"/>
  <c r="E833" i="3"/>
  <c r="A834" i="3"/>
  <c r="B834" i="3"/>
  <c r="C834" i="3"/>
  <c r="D834" i="3"/>
  <c r="E834" i="3"/>
  <c r="A835" i="3"/>
  <c r="B835" i="3"/>
  <c r="C835" i="3"/>
  <c r="D835" i="3"/>
  <c r="E835" i="3"/>
  <c r="A836" i="3"/>
  <c r="B836" i="3"/>
  <c r="C836" i="3"/>
  <c r="D836" i="3"/>
  <c r="E836" i="3"/>
  <c r="A837" i="3"/>
  <c r="B837" i="3"/>
  <c r="C837" i="3"/>
  <c r="D837" i="3"/>
  <c r="E837" i="3"/>
  <c r="A838" i="3"/>
  <c r="B838" i="3"/>
  <c r="C838" i="3"/>
  <c r="D838" i="3"/>
  <c r="E838" i="3"/>
  <c r="A839" i="3"/>
  <c r="B839" i="3"/>
  <c r="C839" i="3"/>
  <c r="D839" i="3"/>
  <c r="E839" i="3"/>
  <c r="A840" i="3"/>
  <c r="B840" i="3"/>
  <c r="C840" i="3"/>
  <c r="D840" i="3"/>
  <c r="E840" i="3"/>
  <c r="A841" i="3"/>
  <c r="B841" i="3"/>
  <c r="C841" i="3"/>
  <c r="D841" i="3"/>
  <c r="E841" i="3"/>
  <c r="A842" i="3"/>
  <c r="B842" i="3"/>
  <c r="C842" i="3"/>
  <c r="D842" i="3"/>
  <c r="E842" i="3"/>
  <c r="A843" i="3"/>
  <c r="B843" i="3"/>
  <c r="C843" i="3"/>
  <c r="D843" i="3"/>
  <c r="E843" i="3"/>
  <c r="A844" i="3"/>
  <c r="B844" i="3"/>
  <c r="C844" i="3"/>
  <c r="D844" i="3"/>
  <c r="E844" i="3"/>
  <c r="A845" i="3"/>
  <c r="B845" i="3"/>
  <c r="C845" i="3"/>
  <c r="D845" i="3"/>
  <c r="E845" i="3"/>
  <c r="A846" i="3"/>
  <c r="B846" i="3"/>
  <c r="C846" i="3"/>
  <c r="D846" i="3"/>
  <c r="E846" i="3"/>
  <c r="A847" i="3"/>
  <c r="B847" i="3"/>
  <c r="C847" i="3"/>
  <c r="D847" i="3"/>
  <c r="E847" i="3"/>
  <c r="A848" i="3"/>
  <c r="B848" i="3"/>
  <c r="C848" i="3"/>
  <c r="D848" i="3"/>
  <c r="E848" i="3"/>
  <c r="A849" i="3"/>
  <c r="B849" i="3"/>
  <c r="C849" i="3"/>
  <c r="D849" i="3"/>
  <c r="E849" i="3"/>
  <c r="A850" i="3"/>
  <c r="B850" i="3"/>
  <c r="C850" i="3"/>
  <c r="D850" i="3"/>
  <c r="E850" i="3"/>
  <c r="A851" i="3"/>
  <c r="B851" i="3"/>
  <c r="C851" i="3"/>
  <c r="D851" i="3"/>
  <c r="E851" i="3"/>
  <c r="A852" i="3"/>
  <c r="B852" i="3"/>
  <c r="C852" i="3"/>
  <c r="D852" i="3"/>
  <c r="E852" i="3"/>
  <c r="A853" i="3"/>
  <c r="B853" i="3"/>
  <c r="C853" i="3"/>
  <c r="D853" i="3"/>
  <c r="E853" i="3"/>
  <c r="A854" i="3"/>
  <c r="B854" i="3"/>
  <c r="C854" i="3"/>
  <c r="D854" i="3"/>
  <c r="E854" i="3"/>
  <c r="A855" i="3"/>
  <c r="B855" i="3"/>
  <c r="C855" i="3"/>
  <c r="D855" i="3"/>
  <c r="E855" i="3"/>
  <c r="A856" i="3"/>
  <c r="B856" i="3"/>
  <c r="C856" i="3"/>
  <c r="D856" i="3"/>
  <c r="E856" i="3"/>
  <c r="A857" i="3"/>
  <c r="B857" i="3"/>
  <c r="C857" i="3"/>
  <c r="D857" i="3"/>
  <c r="E857" i="3"/>
  <c r="A858" i="3"/>
  <c r="B858" i="3"/>
  <c r="C858" i="3"/>
  <c r="D858" i="3"/>
  <c r="E858" i="3"/>
  <c r="A859" i="3"/>
  <c r="B859" i="3"/>
  <c r="C859" i="3"/>
  <c r="D859" i="3"/>
  <c r="E859" i="3"/>
  <c r="A860" i="3"/>
  <c r="B860" i="3"/>
  <c r="C860" i="3"/>
  <c r="D860" i="3"/>
  <c r="E860" i="3"/>
  <c r="A861" i="3"/>
  <c r="B861" i="3"/>
  <c r="C861" i="3"/>
  <c r="D861" i="3"/>
  <c r="E861" i="3"/>
  <c r="A862" i="3"/>
  <c r="B862" i="3"/>
  <c r="C862" i="3"/>
  <c r="D862" i="3"/>
  <c r="E862" i="3"/>
  <c r="A863" i="3"/>
  <c r="B863" i="3"/>
  <c r="C863" i="3"/>
  <c r="D863" i="3"/>
  <c r="E863" i="3"/>
  <c r="A864" i="3"/>
  <c r="B864" i="3"/>
  <c r="C864" i="3"/>
  <c r="D864" i="3"/>
  <c r="E864" i="3"/>
  <c r="A865" i="3"/>
  <c r="B865" i="3"/>
  <c r="C865" i="3"/>
  <c r="D865" i="3"/>
  <c r="E865" i="3"/>
  <c r="A866" i="3"/>
  <c r="B866" i="3"/>
  <c r="C866" i="3"/>
  <c r="D866" i="3"/>
  <c r="E866" i="3"/>
  <c r="A867" i="3"/>
  <c r="B867" i="3"/>
  <c r="C867" i="3"/>
  <c r="D867" i="3"/>
  <c r="E867" i="3"/>
  <c r="A868" i="3"/>
  <c r="B868" i="3"/>
  <c r="C868" i="3"/>
  <c r="D868" i="3"/>
  <c r="E868" i="3"/>
  <c r="A869" i="3"/>
  <c r="B869" i="3"/>
  <c r="C869" i="3"/>
  <c r="D869" i="3"/>
  <c r="E869" i="3"/>
  <c r="A870" i="3"/>
  <c r="B870" i="3"/>
  <c r="C870" i="3"/>
  <c r="D870" i="3"/>
  <c r="E870" i="3"/>
  <c r="A871" i="3"/>
  <c r="B871" i="3"/>
  <c r="C871" i="3"/>
  <c r="D871" i="3"/>
  <c r="E871" i="3"/>
  <c r="A872" i="3"/>
  <c r="B872" i="3"/>
  <c r="C872" i="3"/>
  <c r="D872" i="3"/>
  <c r="E872" i="3"/>
  <c r="A873" i="3"/>
  <c r="B873" i="3"/>
  <c r="C873" i="3"/>
  <c r="D873" i="3"/>
  <c r="E873" i="3"/>
  <c r="A874" i="3"/>
  <c r="B874" i="3"/>
  <c r="C874" i="3"/>
  <c r="D874" i="3"/>
  <c r="E874" i="3"/>
  <c r="A875" i="3"/>
  <c r="B875" i="3"/>
  <c r="C875" i="3"/>
  <c r="D875" i="3"/>
  <c r="E875" i="3"/>
  <c r="A876" i="3"/>
  <c r="B876" i="3"/>
  <c r="C876" i="3"/>
  <c r="D876" i="3"/>
  <c r="E876" i="3"/>
  <c r="A877" i="3"/>
  <c r="B877" i="3"/>
  <c r="C877" i="3"/>
  <c r="D877" i="3"/>
  <c r="E877" i="3"/>
  <c r="A878" i="3"/>
  <c r="B878" i="3"/>
  <c r="C878" i="3"/>
  <c r="D878" i="3"/>
  <c r="E878" i="3"/>
  <c r="A879" i="3"/>
  <c r="B879" i="3"/>
  <c r="C879" i="3"/>
  <c r="D879" i="3"/>
  <c r="E879" i="3"/>
  <c r="A880" i="3"/>
  <c r="B880" i="3"/>
  <c r="C880" i="3"/>
  <c r="D880" i="3"/>
  <c r="E880" i="3"/>
  <c r="A881" i="3"/>
  <c r="B881" i="3"/>
  <c r="C881" i="3"/>
  <c r="D881" i="3"/>
  <c r="E881" i="3"/>
  <c r="A882" i="3"/>
  <c r="B882" i="3"/>
  <c r="C882" i="3"/>
  <c r="D882" i="3"/>
  <c r="E882" i="3"/>
  <c r="A883" i="3"/>
  <c r="B883" i="3"/>
  <c r="C883" i="3"/>
  <c r="D883" i="3"/>
  <c r="E883" i="3"/>
  <c r="A884" i="3"/>
  <c r="B884" i="3"/>
  <c r="C884" i="3"/>
  <c r="D884" i="3"/>
  <c r="E884" i="3"/>
  <c r="A885" i="3"/>
  <c r="B885" i="3"/>
  <c r="C885" i="3"/>
  <c r="D885" i="3"/>
  <c r="E885" i="3"/>
  <c r="A886" i="3"/>
  <c r="B886" i="3"/>
  <c r="C886" i="3"/>
  <c r="D886" i="3"/>
  <c r="E886" i="3"/>
  <c r="A887" i="3"/>
  <c r="B887" i="3"/>
  <c r="C887" i="3"/>
  <c r="D887" i="3"/>
  <c r="E887" i="3"/>
  <c r="A888" i="3"/>
  <c r="B888" i="3"/>
  <c r="C888" i="3"/>
  <c r="D888" i="3"/>
  <c r="E888" i="3"/>
  <c r="A889" i="3"/>
  <c r="B889" i="3"/>
  <c r="C889" i="3"/>
  <c r="D889" i="3"/>
  <c r="E889" i="3"/>
  <c r="A890" i="3"/>
  <c r="B890" i="3"/>
  <c r="C890" i="3"/>
  <c r="D890" i="3"/>
  <c r="E890" i="3"/>
  <c r="A891" i="3"/>
  <c r="B891" i="3"/>
  <c r="C891" i="3"/>
  <c r="D891" i="3"/>
  <c r="E891" i="3"/>
  <c r="A892" i="3"/>
  <c r="B892" i="3"/>
  <c r="C892" i="3"/>
  <c r="D892" i="3"/>
  <c r="E892" i="3"/>
  <c r="A893" i="3"/>
  <c r="B893" i="3"/>
  <c r="C893" i="3"/>
  <c r="D893" i="3"/>
  <c r="E893" i="3"/>
  <c r="A894" i="3"/>
  <c r="B894" i="3"/>
  <c r="C894" i="3"/>
  <c r="D894" i="3"/>
  <c r="E894" i="3"/>
  <c r="A895" i="3"/>
  <c r="B895" i="3"/>
  <c r="C895" i="3"/>
  <c r="D895" i="3"/>
  <c r="E895" i="3"/>
  <c r="A896" i="3"/>
  <c r="B896" i="3"/>
  <c r="C896" i="3"/>
  <c r="D896" i="3"/>
  <c r="E896" i="3"/>
  <c r="A897" i="3"/>
  <c r="B897" i="3"/>
  <c r="C897" i="3"/>
  <c r="D897" i="3"/>
  <c r="E897" i="3"/>
  <c r="A898" i="3"/>
  <c r="B898" i="3"/>
  <c r="C898" i="3"/>
  <c r="D898" i="3"/>
  <c r="E898" i="3"/>
  <c r="A899" i="3"/>
  <c r="B899" i="3"/>
  <c r="C899" i="3"/>
  <c r="D899" i="3"/>
  <c r="E899" i="3"/>
  <c r="A900" i="3"/>
  <c r="B900" i="3"/>
  <c r="C900" i="3"/>
  <c r="D900" i="3"/>
  <c r="E900" i="3"/>
  <c r="A901" i="3"/>
  <c r="B901" i="3"/>
  <c r="C901" i="3"/>
  <c r="D901" i="3"/>
  <c r="E901" i="3"/>
  <c r="A902" i="3"/>
  <c r="B902" i="3"/>
  <c r="C902" i="3"/>
  <c r="D902" i="3"/>
  <c r="E902" i="3"/>
  <c r="A903" i="3"/>
  <c r="B903" i="3"/>
  <c r="C903" i="3"/>
  <c r="D903" i="3"/>
  <c r="E903" i="3"/>
  <c r="A904" i="3"/>
  <c r="B904" i="3"/>
  <c r="C904" i="3"/>
  <c r="D904" i="3"/>
  <c r="E904" i="3"/>
  <c r="A905" i="3"/>
  <c r="B905" i="3"/>
  <c r="C905" i="3"/>
  <c r="D905" i="3"/>
  <c r="E905" i="3"/>
  <c r="A906" i="3"/>
  <c r="B906" i="3"/>
  <c r="C906" i="3"/>
  <c r="D906" i="3"/>
  <c r="E906" i="3"/>
  <c r="A907" i="3"/>
  <c r="B907" i="3"/>
  <c r="C907" i="3"/>
  <c r="D907" i="3"/>
  <c r="E907" i="3"/>
  <c r="A908" i="3"/>
  <c r="B908" i="3"/>
  <c r="C908" i="3"/>
  <c r="D908" i="3"/>
  <c r="E908" i="3"/>
  <c r="A909" i="3"/>
  <c r="B909" i="3"/>
  <c r="C909" i="3"/>
  <c r="D909" i="3"/>
  <c r="E909" i="3"/>
  <c r="A910" i="3"/>
  <c r="B910" i="3"/>
  <c r="C910" i="3"/>
  <c r="D910" i="3"/>
  <c r="E910" i="3"/>
  <c r="A911" i="3"/>
  <c r="B911" i="3"/>
  <c r="C911" i="3"/>
  <c r="D911" i="3"/>
  <c r="E911" i="3"/>
  <c r="A912" i="3"/>
  <c r="B912" i="3"/>
  <c r="C912" i="3"/>
  <c r="D912" i="3"/>
  <c r="E912" i="3"/>
  <c r="A913" i="3"/>
  <c r="B913" i="3"/>
  <c r="C913" i="3"/>
  <c r="D913" i="3"/>
  <c r="E913" i="3"/>
  <c r="A914" i="3"/>
  <c r="B914" i="3"/>
  <c r="C914" i="3"/>
  <c r="D914" i="3"/>
  <c r="E914" i="3"/>
  <c r="A915" i="3"/>
  <c r="B915" i="3"/>
  <c r="C915" i="3"/>
  <c r="D915" i="3"/>
  <c r="E915" i="3"/>
  <c r="A916" i="3"/>
  <c r="B916" i="3"/>
  <c r="C916" i="3"/>
  <c r="D916" i="3"/>
  <c r="E916" i="3"/>
  <c r="A917" i="3"/>
  <c r="B917" i="3"/>
  <c r="C917" i="3"/>
  <c r="D917" i="3"/>
  <c r="E917" i="3"/>
  <c r="A918" i="3"/>
  <c r="B918" i="3"/>
  <c r="C918" i="3"/>
  <c r="D918" i="3"/>
  <c r="E918" i="3"/>
  <c r="A919" i="3"/>
  <c r="B919" i="3"/>
  <c r="C919" i="3"/>
  <c r="D919" i="3"/>
  <c r="E919" i="3"/>
  <c r="A920" i="3"/>
  <c r="B920" i="3"/>
  <c r="C920" i="3"/>
  <c r="D920" i="3"/>
  <c r="E920" i="3"/>
  <c r="A921" i="3"/>
  <c r="B921" i="3"/>
  <c r="C921" i="3"/>
  <c r="D921" i="3"/>
  <c r="E921" i="3"/>
  <c r="A922" i="3"/>
  <c r="B922" i="3"/>
  <c r="C922" i="3"/>
  <c r="D922" i="3"/>
  <c r="E922" i="3"/>
  <c r="A923" i="3"/>
  <c r="B923" i="3"/>
  <c r="C923" i="3"/>
  <c r="D923" i="3"/>
  <c r="E923" i="3"/>
  <c r="A924" i="3"/>
  <c r="B924" i="3"/>
  <c r="C924" i="3"/>
  <c r="D924" i="3"/>
  <c r="E924" i="3"/>
  <c r="A925" i="3"/>
  <c r="B925" i="3"/>
  <c r="C925" i="3"/>
  <c r="D925" i="3"/>
  <c r="E925" i="3"/>
  <c r="A926" i="3"/>
  <c r="B926" i="3"/>
  <c r="C926" i="3"/>
  <c r="D926" i="3"/>
  <c r="E926" i="3"/>
  <c r="A927" i="3"/>
  <c r="B927" i="3"/>
  <c r="C927" i="3"/>
  <c r="D927" i="3"/>
  <c r="E927" i="3"/>
  <c r="A928" i="3"/>
  <c r="B928" i="3"/>
  <c r="C928" i="3"/>
  <c r="D928" i="3"/>
  <c r="E928" i="3"/>
  <c r="A929" i="3"/>
  <c r="B929" i="3"/>
  <c r="C929" i="3"/>
  <c r="D929" i="3"/>
  <c r="E929" i="3"/>
  <c r="A930" i="3"/>
  <c r="B930" i="3"/>
  <c r="C930" i="3"/>
  <c r="D930" i="3"/>
  <c r="E930" i="3"/>
  <c r="A931" i="3"/>
  <c r="B931" i="3"/>
  <c r="C931" i="3"/>
  <c r="D931" i="3"/>
  <c r="E931" i="3"/>
  <c r="A932" i="3"/>
  <c r="B932" i="3"/>
  <c r="C932" i="3"/>
  <c r="D932" i="3"/>
  <c r="E932" i="3"/>
  <c r="A933" i="3"/>
  <c r="B933" i="3"/>
  <c r="C933" i="3"/>
  <c r="D933" i="3"/>
  <c r="E933" i="3"/>
  <c r="A934" i="3"/>
  <c r="B934" i="3"/>
  <c r="C934" i="3"/>
  <c r="D934" i="3"/>
  <c r="E934" i="3"/>
  <c r="A935" i="3"/>
  <c r="B935" i="3"/>
  <c r="C935" i="3"/>
  <c r="D935" i="3"/>
  <c r="E935" i="3"/>
  <c r="A936" i="3"/>
  <c r="B936" i="3"/>
  <c r="C936" i="3"/>
  <c r="D936" i="3"/>
  <c r="E936" i="3"/>
  <c r="A937" i="3"/>
  <c r="B937" i="3"/>
  <c r="C937" i="3"/>
  <c r="D937" i="3"/>
  <c r="E937" i="3"/>
  <c r="A938" i="3"/>
  <c r="B938" i="3"/>
  <c r="C938" i="3"/>
  <c r="D938" i="3"/>
  <c r="E938" i="3"/>
  <c r="A939" i="3"/>
  <c r="B939" i="3"/>
  <c r="C939" i="3"/>
  <c r="D939" i="3"/>
  <c r="E939" i="3"/>
  <c r="A940" i="3"/>
  <c r="B940" i="3"/>
  <c r="C940" i="3"/>
  <c r="D940" i="3"/>
  <c r="E940" i="3"/>
  <c r="A941" i="3"/>
  <c r="B941" i="3"/>
  <c r="C941" i="3"/>
  <c r="D941" i="3"/>
  <c r="E941" i="3"/>
  <c r="A942" i="3"/>
  <c r="B942" i="3"/>
  <c r="C942" i="3"/>
  <c r="D942" i="3"/>
  <c r="E942" i="3"/>
  <c r="A943" i="3"/>
  <c r="B943" i="3"/>
  <c r="C943" i="3"/>
  <c r="D943" i="3"/>
  <c r="E943" i="3"/>
  <c r="A944" i="3"/>
  <c r="B944" i="3"/>
  <c r="C944" i="3"/>
  <c r="D944" i="3"/>
  <c r="E944" i="3"/>
  <c r="A945" i="3"/>
  <c r="B945" i="3"/>
  <c r="C945" i="3"/>
  <c r="D945" i="3"/>
  <c r="E945" i="3"/>
  <c r="A946" i="3"/>
  <c r="B946" i="3"/>
  <c r="C946" i="3"/>
  <c r="D946" i="3"/>
  <c r="E946" i="3"/>
  <c r="A947" i="3"/>
  <c r="B947" i="3"/>
  <c r="C947" i="3"/>
  <c r="D947" i="3"/>
  <c r="E947" i="3"/>
  <c r="A948" i="3"/>
  <c r="B948" i="3"/>
  <c r="C948" i="3"/>
  <c r="D948" i="3"/>
  <c r="E948" i="3"/>
  <c r="A949" i="3"/>
  <c r="B949" i="3"/>
  <c r="C949" i="3"/>
  <c r="D949" i="3"/>
  <c r="E949" i="3"/>
  <c r="A950" i="3"/>
  <c r="B950" i="3"/>
  <c r="C950" i="3"/>
  <c r="D950" i="3"/>
  <c r="E950" i="3"/>
  <c r="A951" i="3"/>
  <c r="B951" i="3"/>
  <c r="C951" i="3"/>
  <c r="D951" i="3"/>
  <c r="E951" i="3"/>
  <c r="A952" i="3"/>
  <c r="B952" i="3"/>
  <c r="C952" i="3"/>
  <c r="D952" i="3"/>
  <c r="E952" i="3"/>
  <c r="A953" i="3"/>
  <c r="B953" i="3"/>
  <c r="C953" i="3"/>
  <c r="D953" i="3"/>
  <c r="E953" i="3"/>
  <c r="A954" i="3"/>
  <c r="B954" i="3"/>
  <c r="C954" i="3"/>
  <c r="D954" i="3"/>
  <c r="E954" i="3"/>
  <c r="A955" i="3"/>
  <c r="B955" i="3"/>
  <c r="C955" i="3"/>
  <c r="D955" i="3"/>
  <c r="E955" i="3"/>
  <c r="A956" i="3"/>
  <c r="B956" i="3"/>
  <c r="C956" i="3"/>
  <c r="D956" i="3"/>
  <c r="E956" i="3"/>
  <c r="A957" i="3"/>
  <c r="B957" i="3"/>
  <c r="C957" i="3"/>
  <c r="D957" i="3"/>
  <c r="E957" i="3"/>
  <c r="A958" i="3"/>
  <c r="B958" i="3"/>
  <c r="C958" i="3"/>
  <c r="D958" i="3"/>
  <c r="E958" i="3"/>
  <c r="A959" i="3"/>
  <c r="B959" i="3"/>
  <c r="C959" i="3"/>
  <c r="D959" i="3"/>
  <c r="E959" i="3"/>
  <c r="A960" i="3"/>
  <c r="B960" i="3"/>
  <c r="C960" i="3"/>
  <c r="D960" i="3"/>
  <c r="E960" i="3"/>
  <c r="A961" i="3"/>
  <c r="B961" i="3"/>
  <c r="C961" i="3"/>
  <c r="D961" i="3"/>
  <c r="E961" i="3"/>
  <c r="A962" i="3"/>
  <c r="B962" i="3"/>
  <c r="C962" i="3"/>
  <c r="D962" i="3"/>
  <c r="E962" i="3"/>
  <c r="A963" i="3"/>
  <c r="B963" i="3"/>
  <c r="C963" i="3"/>
  <c r="D963" i="3"/>
  <c r="E963" i="3"/>
  <c r="A964" i="3"/>
  <c r="B964" i="3"/>
  <c r="C964" i="3"/>
  <c r="D964" i="3"/>
  <c r="E964" i="3"/>
  <c r="A965" i="3"/>
  <c r="B965" i="3"/>
  <c r="C965" i="3"/>
  <c r="D965" i="3"/>
  <c r="E965" i="3"/>
  <c r="A966" i="3"/>
  <c r="B966" i="3"/>
  <c r="C966" i="3"/>
  <c r="D966" i="3"/>
  <c r="E966" i="3"/>
  <c r="A967" i="3"/>
  <c r="B967" i="3"/>
  <c r="C967" i="3"/>
  <c r="D967" i="3"/>
  <c r="E967" i="3"/>
  <c r="A968" i="3"/>
  <c r="B968" i="3"/>
  <c r="C968" i="3"/>
  <c r="D968" i="3"/>
  <c r="E968" i="3"/>
  <c r="A969" i="3"/>
  <c r="B969" i="3"/>
  <c r="C969" i="3"/>
  <c r="D969" i="3"/>
  <c r="E969" i="3"/>
  <c r="A970" i="3"/>
  <c r="B970" i="3"/>
  <c r="C970" i="3"/>
  <c r="D970" i="3"/>
  <c r="E970" i="3"/>
  <c r="A971" i="3"/>
  <c r="B971" i="3"/>
  <c r="C971" i="3"/>
  <c r="D971" i="3"/>
  <c r="E971" i="3"/>
  <c r="A972" i="3"/>
  <c r="B972" i="3"/>
  <c r="C972" i="3"/>
  <c r="D972" i="3"/>
  <c r="E972" i="3"/>
  <c r="A973" i="3"/>
  <c r="B973" i="3"/>
  <c r="C973" i="3"/>
  <c r="D973" i="3"/>
  <c r="E973" i="3"/>
  <c r="A974" i="3"/>
  <c r="B974" i="3"/>
  <c r="C974" i="3"/>
  <c r="D974" i="3"/>
  <c r="E974" i="3"/>
  <c r="A975" i="3"/>
  <c r="B975" i="3"/>
  <c r="C975" i="3"/>
  <c r="D975" i="3"/>
  <c r="E975" i="3"/>
  <c r="A976" i="3"/>
  <c r="B976" i="3"/>
  <c r="C976" i="3"/>
  <c r="D976" i="3"/>
  <c r="E976" i="3"/>
  <c r="A977" i="3"/>
  <c r="B977" i="3"/>
  <c r="C977" i="3"/>
  <c r="D977" i="3"/>
  <c r="E977" i="3"/>
  <c r="A978" i="3"/>
  <c r="B978" i="3"/>
  <c r="C978" i="3"/>
  <c r="D978" i="3"/>
  <c r="E978" i="3"/>
  <c r="A979" i="3"/>
  <c r="B979" i="3"/>
  <c r="C979" i="3"/>
  <c r="D979" i="3"/>
  <c r="E979" i="3"/>
  <c r="A980" i="3"/>
  <c r="B980" i="3"/>
  <c r="C980" i="3"/>
  <c r="D980" i="3"/>
  <c r="E980" i="3"/>
  <c r="A981" i="3"/>
  <c r="B981" i="3"/>
  <c r="C981" i="3"/>
  <c r="D981" i="3"/>
  <c r="E981" i="3"/>
  <c r="A982" i="3"/>
  <c r="B982" i="3"/>
  <c r="C982" i="3"/>
  <c r="D982" i="3"/>
  <c r="E982" i="3"/>
  <c r="A983" i="3"/>
  <c r="B983" i="3"/>
  <c r="C983" i="3"/>
  <c r="D983" i="3"/>
  <c r="E983" i="3"/>
  <c r="A984" i="3"/>
  <c r="B984" i="3"/>
  <c r="C984" i="3"/>
  <c r="D984" i="3"/>
  <c r="E984" i="3"/>
  <c r="A985" i="3"/>
  <c r="B985" i="3"/>
  <c r="C985" i="3"/>
  <c r="D985" i="3"/>
  <c r="E985" i="3"/>
  <c r="A986" i="3"/>
  <c r="B986" i="3"/>
  <c r="C986" i="3"/>
  <c r="D986" i="3"/>
  <c r="E986" i="3"/>
  <c r="A987" i="3"/>
  <c r="B987" i="3"/>
  <c r="C987" i="3"/>
  <c r="D987" i="3"/>
  <c r="E987" i="3"/>
  <c r="A988" i="3"/>
  <c r="B988" i="3"/>
  <c r="C988" i="3"/>
  <c r="D988" i="3"/>
  <c r="E988" i="3"/>
  <c r="A989" i="3"/>
  <c r="B989" i="3"/>
  <c r="C989" i="3"/>
  <c r="D989" i="3"/>
  <c r="E989" i="3"/>
  <c r="A990" i="3"/>
  <c r="B990" i="3"/>
  <c r="C990" i="3"/>
  <c r="D990" i="3"/>
  <c r="E990" i="3"/>
  <c r="A991" i="3"/>
  <c r="B991" i="3"/>
  <c r="C991" i="3"/>
  <c r="D991" i="3"/>
  <c r="E991" i="3"/>
  <c r="A992" i="3"/>
  <c r="B992" i="3"/>
  <c r="C992" i="3"/>
  <c r="D992" i="3"/>
  <c r="E992" i="3"/>
  <c r="A993" i="3"/>
  <c r="B993" i="3"/>
  <c r="C993" i="3"/>
  <c r="D993" i="3"/>
  <c r="E993" i="3"/>
  <c r="A994" i="3"/>
  <c r="B994" i="3"/>
  <c r="C994" i="3"/>
  <c r="D994" i="3"/>
  <c r="E994" i="3"/>
  <c r="A995" i="3"/>
  <c r="B995" i="3"/>
  <c r="C995" i="3"/>
  <c r="D995" i="3"/>
  <c r="E995" i="3"/>
  <c r="A996" i="3"/>
  <c r="B996" i="3"/>
  <c r="C996" i="3"/>
  <c r="D996" i="3"/>
  <c r="E996" i="3"/>
  <c r="A997" i="3"/>
  <c r="B997" i="3"/>
  <c r="C997" i="3"/>
  <c r="D997" i="3"/>
  <c r="E997" i="3"/>
  <c r="A998" i="3"/>
  <c r="B998" i="3"/>
  <c r="C998" i="3"/>
  <c r="D998" i="3"/>
  <c r="E998" i="3"/>
  <c r="A999" i="3"/>
  <c r="B999" i="3"/>
  <c r="C999" i="3"/>
  <c r="D999" i="3"/>
  <c r="E999" i="3"/>
  <c r="A1000" i="3"/>
  <c r="B1000" i="3"/>
  <c r="C1000" i="3"/>
  <c r="D1000" i="3"/>
  <c r="E1000" i="3"/>
  <c r="A1001" i="3"/>
  <c r="B1001" i="3"/>
  <c r="C1001" i="3"/>
  <c r="D1001" i="3"/>
  <c r="E1001" i="3"/>
  <c r="A1002" i="3"/>
  <c r="B1002" i="3"/>
  <c r="C1002" i="3"/>
  <c r="D1002" i="3"/>
  <c r="E1002" i="3"/>
  <c r="A1003" i="3"/>
  <c r="B1003" i="3"/>
  <c r="C1003" i="3"/>
  <c r="D1003" i="3"/>
  <c r="E1003" i="3"/>
  <c r="A1004" i="3"/>
  <c r="B1004" i="3"/>
  <c r="C1004" i="3"/>
  <c r="D1004" i="3"/>
  <c r="E1004" i="3"/>
  <c r="A1005" i="3"/>
  <c r="B1005" i="3"/>
  <c r="C1005" i="3"/>
  <c r="D1005" i="3"/>
  <c r="E1005" i="3"/>
  <c r="A1006" i="3"/>
  <c r="B1006" i="3"/>
  <c r="C1006" i="3"/>
  <c r="D1006" i="3"/>
  <c r="E1006" i="3"/>
  <c r="A1007" i="3"/>
  <c r="B1007" i="3"/>
  <c r="C1007" i="3"/>
  <c r="D1007" i="3"/>
  <c r="E1007" i="3"/>
  <c r="A1008" i="3"/>
  <c r="B1008" i="3"/>
  <c r="C1008" i="3"/>
  <c r="D1008" i="3"/>
  <c r="E1008" i="3"/>
  <c r="A1009" i="3"/>
  <c r="B1009" i="3"/>
  <c r="C1009" i="3"/>
  <c r="D1009" i="3"/>
  <c r="E1009" i="3"/>
  <c r="A1010" i="3"/>
  <c r="B1010" i="3"/>
  <c r="C1010" i="3"/>
  <c r="D1010" i="3"/>
  <c r="E1010" i="3"/>
  <c r="A1011" i="3"/>
  <c r="B1011" i="3"/>
  <c r="C1011" i="3"/>
  <c r="D1011" i="3"/>
  <c r="E1011" i="3"/>
  <c r="A1012" i="3"/>
  <c r="B1012" i="3"/>
  <c r="C1012" i="3"/>
  <c r="D1012" i="3"/>
  <c r="E1012" i="3"/>
  <c r="A1013" i="3"/>
  <c r="B1013" i="3"/>
  <c r="C1013" i="3"/>
  <c r="D1013" i="3"/>
  <c r="E1013" i="3"/>
  <c r="A1014" i="3"/>
  <c r="B1014" i="3"/>
  <c r="C1014" i="3"/>
  <c r="D1014" i="3"/>
  <c r="E1014" i="3"/>
  <c r="A1015" i="3"/>
  <c r="B1015" i="3"/>
  <c r="C1015" i="3"/>
  <c r="D1015" i="3"/>
  <c r="E1015" i="3"/>
  <c r="A1016" i="3"/>
  <c r="B1016" i="3"/>
  <c r="C1016" i="3"/>
  <c r="D1016" i="3"/>
  <c r="E1016" i="3"/>
  <c r="A1017" i="3"/>
  <c r="B1017" i="3"/>
  <c r="C1017" i="3"/>
  <c r="D1017" i="3"/>
  <c r="E1017" i="3"/>
  <c r="A1018" i="3"/>
  <c r="B1018" i="3"/>
  <c r="C1018" i="3"/>
  <c r="D1018" i="3"/>
  <c r="E1018" i="3"/>
  <c r="A1019" i="3"/>
  <c r="B1019" i="3"/>
  <c r="C1019" i="3"/>
  <c r="D1019" i="3"/>
  <c r="E1019" i="3"/>
  <c r="A1020" i="3"/>
  <c r="B1020" i="3"/>
  <c r="C1020" i="3"/>
  <c r="D1020" i="3"/>
  <c r="E1020" i="3"/>
  <c r="A1021" i="3"/>
  <c r="B1021" i="3"/>
  <c r="C1021" i="3"/>
  <c r="D1021" i="3"/>
  <c r="E1021" i="3"/>
  <c r="A1022" i="3"/>
  <c r="B1022" i="3"/>
  <c r="C1022" i="3"/>
  <c r="D1022" i="3"/>
  <c r="E1022" i="3"/>
  <c r="A1023" i="3"/>
  <c r="B1023" i="3"/>
  <c r="C1023" i="3"/>
  <c r="D1023" i="3"/>
  <c r="E1023" i="3"/>
  <c r="A1024" i="3"/>
  <c r="B1024" i="3"/>
  <c r="C1024" i="3"/>
  <c r="D1024" i="3"/>
  <c r="E1024" i="3"/>
  <c r="A1025" i="3"/>
  <c r="B1025" i="3"/>
  <c r="C1025" i="3"/>
  <c r="D1025" i="3"/>
  <c r="E1025" i="3"/>
  <c r="A1026" i="3"/>
  <c r="B1026" i="3"/>
  <c r="C1026" i="3"/>
  <c r="D1026" i="3"/>
  <c r="E1026" i="3"/>
  <c r="A1027" i="3"/>
  <c r="B1027" i="3"/>
  <c r="C1027" i="3"/>
  <c r="D1027" i="3"/>
  <c r="E1027" i="3"/>
  <c r="A1028" i="3"/>
  <c r="B1028" i="3"/>
  <c r="C1028" i="3"/>
  <c r="D1028" i="3"/>
  <c r="E1028" i="3"/>
  <c r="A1029" i="3"/>
  <c r="B1029" i="3"/>
  <c r="C1029" i="3"/>
  <c r="D1029" i="3"/>
  <c r="E1029" i="3"/>
  <c r="A1030" i="3"/>
  <c r="B1030" i="3"/>
  <c r="C1030" i="3"/>
  <c r="D1030" i="3"/>
  <c r="E1030" i="3"/>
  <c r="A1031" i="3"/>
  <c r="B1031" i="3"/>
  <c r="C1031" i="3"/>
  <c r="D1031" i="3"/>
  <c r="E1031" i="3"/>
  <c r="A1032" i="3"/>
  <c r="B1032" i="3"/>
  <c r="C1032" i="3"/>
  <c r="D1032" i="3"/>
  <c r="E1032" i="3"/>
  <c r="A1033" i="3"/>
  <c r="B1033" i="3"/>
  <c r="C1033" i="3"/>
  <c r="D1033" i="3"/>
  <c r="E1033" i="3"/>
  <c r="A1034" i="3"/>
  <c r="B1034" i="3"/>
  <c r="C1034" i="3"/>
  <c r="D1034" i="3"/>
  <c r="E1034" i="3"/>
  <c r="A1035" i="3"/>
  <c r="B1035" i="3"/>
  <c r="C1035" i="3"/>
  <c r="D1035" i="3"/>
  <c r="E1035" i="3"/>
  <c r="A1036" i="3"/>
  <c r="B1036" i="3"/>
  <c r="C1036" i="3"/>
  <c r="D1036" i="3"/>
  <c r="E1036" i="3"/>
  <c r="A1037" i="3"/>
  <c r="B1037" i="3"/>
  <c r="C1037" i="3"/>
  <c r="D1037" i="3"/>
  <c r="E1037" i="3"/>
  <c r="A1038" i="3"/>
  <c r="B1038" i="3"/>
  <c r="C1038" i="3"/>
  <c r="D1038" i="3"/>
  <c r="E1038" i="3"/>
  <c r="A1039" i="3"/>
  <c r="B1039" i="3"/>
  <c r="C1039" i="3"/>
  <c r="D1039" i="3"/>
  <c r="E1039" i="3"/>
  <c r="A1040" i="3"/>
  <c r="B1040" i="3"/>
  <c r="C1040" i="3"/>
  <c r="D1040" i="3"/>
  <c r="E1040" i="3"/>
  <c r="A1041" i="3"/>
  <c r="B1041" i="3"/>
  <c r="C1041" i="3"/>
  <c r="D1041" i="3"/>
  <c r="E1041" i="3"/>
  <c r="A1042" i="3"/>
  <c r="B1042" i="3"/>
  <c r="C1042" i="3"/>
  <c r="D1042" i="3"/>
  <c r="E1042" i="3"/>
  <c r="A1043" i="3"/>
  <c r="B1043" i="3"/>
  <c r="C1043" i="3"/>
  <c r="D1043" i="3"/>
  <c r="E1043" i="3"/>
  <c r="A1044" i="3"/>
  <c r="B1044" i="3"/>
  <c r="C1044" i="3"/>
  <c r="D1044" i="3"/>
  <c r="E1044" i="3"/>
  <c r="A1045" i="3"/>
  <c r="B1045" i="3"/>
  <c r="C1045" i="3"/>
  <c r="D1045" i="3"/>
  <c r="E1045" i="3"/>
  <c r="A1046" i="3"/>
  <c r="B1046" i="3"/>
  <c r="C1046" i="3"/>
  <c r="D1046" i="3"/>
  <c r="E1046" i="3"/>
  <c r="A1047" i="3"/>
  <c r="B1047" i="3"/>
  <c r="C1047" i="3"/>
  <c r="D1047" i="3"/>
  <c r="E1047" i="3"/>
  <c r="A1048" i="3"/>
  <c r="B1048" i="3"/>
  <c r="C1048" i="3"/>
  <c r="D1048" i="3"/>
  <c r="E1048" i="3"/>
  <c r="A1049" i="3"/>
  <c r="B1049" i="3"/>
  <c r="C1049" i="3"/>
  <c r="D1049" i="3"/>
  <c r="E1049" i="3"/>
  <c r="A1050" i="3"/>
  <c r="B1050" i="3"/>
  <c r="C1050" i="3"/>
  <c r="D1050" i="3"/>
  <c r="E1050" i="3"/>
  <c r="A1051" i="3"/>
  <c r="B1051" i="3"/>
  <c r="C1051" i="3"/>
  <c r="D1051" i="3"/>
  <c r="E1051" i="3"/>
  <c r="A1052" i="3"/>
  <c r="B1052" i="3"/>
  <c r="C1052" i="3"/>
  <c r="D1052" i="3"/>
  <c r="E1052" i="3"/>
  <c r="A1053" i="3"/>
  <c r="B1053" i="3"/>
  <c r="C1053" i="3"/>
  <c r="D1053" i="3"/>
  <c r="E1053" i="3"/>
  <c r="A1054" i="3"/>
  <c r="B1054" i="3"/>
  <c r="C1054" i="3"/>
  <c r="D1054" i="3"/>
  <c r="E1054" i="3"/>
  <c r="A1055" i="3"/>
  <c r="B1055" i="3"/>
  <c r="C1055" i="3"/>
  <c r="D1055" i="3"/>
  <c r="E1055" i="3"/>
  <c r="A1056" i="3"/>
  <c r="B1056" i="3"/>
  <c r="C1056" i="3"/>
  <c r="D1056" i="3"/>
  <c r="E1056" i="3"/>
  <c r="A1057" i="3"/>
  <c r="B1057" i="3"/>
  <c r="C1057" i="3"/>
  <c r="D1057" i="3"/>
  <c r="E1057" i="3"/>
  <c r="A1058" i="3"/>
  <c r="B1058" i="3"/>
  <c r="C1058" i="3"/>
  <c r="D1058" i="3"/>
  <c r="E1058" i="3"/>
  <c r="A1059" i="3"/>
  <c r="B1059" i="3"/>
  <c r="C1059" i="3"/>
  <c r="D1059" i="3"/>
  <c r="E1059" i="3"/>
  <c r="A1060" i="3"/>
  <c r="B1060" i="3"/>
  <c r="C1060" i="3"/>
  <c r="D1060" i="3"/>
  <c r="E1060" i="3"/>
  <c r="A1061" i="3"/>
  <c r="B1061" i="3"/>
  <c r="C1061" i="3"/>
  <c r="D1061" i="3"/>
  <c r="E1061" i="3"/>
  <c r="A1062" i="3"/>
  <c r="B1062" i="3"/>
  <c r="C1062" i="3"/>
  <c r="D1062" i="3"/>
  <c r="E1062" i="3"/>
  <c r="A1063" i="3"/>
  <c r="B1063" i="3"/>
  <c r="C1063" i="3"/>
  <c r="D1063" i="3"/>
  <c r="E1063" i="3"/>
  <c r="A1064" i="3"/>
  <c r="B1064" i="3"/>
  <c r="C1064" i="3"/>
  <c r="D1064" i="3"/>
  <c r="E1064" i="3"/>
  <c r="A1065" i="3"/>
  <c r="B1065" i="3"/>
  <c r="C1065" i="3"/>
  <c r="D1065" i="3"/>
  <c r="E1065" i="3"/>
  <c r="A1066" i="3"/>
  <c r="B1066" i="3"/>
  <c r="C1066" i="3"/>
  <c r="D1066" i="3"/>
  <c r="E1066" i="3"/>
  <c r="A1067" i="3"/>
  <c r="B1067" i="3"/>
  <c r="C1067" i="3"/>
  <c r="D1067" i="3"/>
  <c r="E1067" i="3"/>
  <c r="A1068" i="3"/>
  <c r="B1068" i="3"/>
  <c r="C1068" i="3"/>
  <c r="D1068" i="3"/>
  <c r="E1068" i="3"/>
  <c r="A1069" i="3"/>
  <c r="B1069" i="3"/>
  <c r="C1069" i="3"/>
  <c r="D1069" i="3"/>
  <c r="E1069" i="3"/>
  <c r="A1070" i="3"/>
  <c r="B1070" i="3"/>
  <c r="C1070" i="3"/>
  <c r="D1070" i="3"/>
  <c r="E1070" i="3"/>
  <c r="A1071" i="3"/>
  <c r="B1071" i="3"/>
  <c r="C1071" i="3"/>
  <c r="D1071" i="3"/>
  <c r="E1071" i="3"/>
  <c r="A1072" i="3"/>
  <c r="B1072" i="3"/>
  <c r="C1072" i="3"/>
  <c r="D1072" i="3"/>
  <c r="E1072" i="3"/>
  <c r="A1073" i="3"/>
  <c r="B1073" i="3"/>
  <c r="C1073" i="3"/>
  <c r="D1073" i="3"/>
  <c r="E1073" i="3"/>
  <c r="A1074" i="3"/>
  <c r="B1074" i="3"/>
  <c r="C1074" i="3"/>
  <c r="D1074" i="3"/>
  <c r="E1074" i="3"/>
  <c r="A1075" i="3"/>
  <c r="B1075" i="3"/>
  <c r="C1075" i="3"/>
  <c r="D1075" i="3"/>
  <c r="E1075" i="3"/>
  <c r="A1076" i="3"/>
  <c r="B1076" i="3"/>
  <c r="C1076" i="3"/>
  <c r="D1076" i="3"/>
  <c r="E1076" i="3"/>
  <c r="A1077" i="3"/>
  <c r="B1077" i="3"/>
  <c r="C1077" i="3"/>
  <c r="D1077" i="3"/>
  <c r="E1077" i="3"/>
  <c r="A1078" i="3"/>
  <c r="B1078" i="3"/>
  <c r="C1078" i="3"/>
  <c r="D1078" i="3"/>
  <c r="E1078" i="3"/>
  <c r="A1079" i="3"/>
  <c r="B1079" i="3"/>
  <c r="C1079" i="3"/>
  <c r="D1079" i="3"/>
  <c r="E1079" i="3"/>
  <c r="A1080" i="3"/>
  <c r="B1080" i="3"/>
  <c r="C1080" i="3"/>
  <c r="D1080" i="3"/>
  <c r="E1080" i="3"/>
  <c r="A1081" i="3"/>
  <c r="B1081" i="3"/>
  <c r="C1081" i="3"/>
  <c r="D1081" i="3"/>
  <c r="E1081" i="3"/>
  <c r="A1082" i="3"/>
  <c r="B1082" i="3"/>
  <c r="C1082" i="3"/>
  <c r="D1082" i="3"/>
  <c r="E1082" i="3"/>
  <c r="A1083" i="3"/>
  <c r="B1083" i="3"/>
  <c r="C1083" i="3"/>
  <c r="D1083" i="3"/>
  <c r="E1083" i="3"/>
  <c r="A1084" i="3"/>
  <c r="B1084" i="3"/>
  <c r="C1084" i="3"/>
  <c r="D1084" i="3"/>
  <c r="E1084" i="3"/>
  <c r="A1085" i="3"/>
  <c r="B1085" i="3"/>
  <c r="C1085" i="3"/>
  <c r="D1085" i="3"/>
  <c r="E1085" i="3"/>
  <c r="A1086" i="3"/>
  <c r="B1086" i="3"/>
  <c r="C1086" i="3"/>
  <c r="D1086" i="3"/>
  <c r="E1086" i="3"/>
  <c r="A1087" i="3"/>
  <c r="B1087" i="3"/>
  <c r="C1087" i="3"/>
  <c r="D1087" i="3"/>
  <c r="E1087" i="3"/>
  <c r="A1088" i="3"/>
  <c r="B1088" i="3"/>
  <c r="C1088" i="3"/>
  <c r="D1088" i="3"/>
  <c r="E1088" i="3"/>
  <c r="A1089" i="3"/>
  <c r="B1089" i="3"/>
  <c r="C1089" i="3"/>
  <c r="D1089" i="3"/>
  <c r="E1089" i="3"/>
  <c r="A1090" i="3"/>
  <c r="B1090" i="3"/>
  <c r="C1090" i="3"/>
  <c r="D1090" i="3"/>
  <c r="E1090" i="3"/>
  <c r="A1091" i="3"/>
  <c r="B1091" i="3"/>
  <c r="C1091" i="3"/>
  <c r="D1091" i="3"/>
  <c r="E1091" i="3"/>
  <c r="A1092" i="3"/>
  <c r="B1092" i="3"/>
  <c r="C1092" i="3"/>
  <c r="D1092" i="3"/>
  <c r="E1092" i="3"/>
  <c r="A1093" i="3"/>
  <c r="B1093" i="3"/>
  <c r="C1093" i="3"/>
  <c r="D1093" i="3"/>
  <c r="E1093" i="3"/>
  <c r="A1094" i="3"/>
  <c r="B1094" i="3"/>
  <c r="C1094" i="3"/>
  <c r="D1094" i="3"/>
  <c r="E1094" i="3"/>
  <c r="A1095" i="3"/>
  <c r="B1095" i="3"/>
  <c r="C1095" i="3"/>
  <c r="D1095" i="3"/>
  <c r="E1095" i="3"/>
  <c r="A1096" i="3"/>
  <c r="B1096" i="3"/>
  <c r="C1096" i="3"/>
  <c r="D1096" i="3"/>
  <c r="E1096" i="3"/>
  <c r="A1097" i="3"/>
  <c r="B1097" i="3"/>
  <c r="C1097" i="3"/>
  <c r="D1097" i="3"/>
  <c r="E1097" i="3"/>
  <c r="A1098" i="3"/>
  <c r="B1098" i="3"/>
  <c r="C1098" i="3"/>
  <c r="D1098" i="3"/>
  <c r="E1098" i="3"/>
  <c r="A1099" i="3"/>
  <c r="B1099" i="3"/>
  <c r="C1099" i="3"/>
  <c r="D1099" i="3"/>
  <c r="E1099" i="3"/>
  <c r="A1100" i="3"/>
  <c r="B1100" i="3"/>
  <c r="C1100" i="3"/>
  <c r="D1100" i="3"/>
  <c r="E1100" i="3"/>
  <c r="A1101" i="3"/>
  <c r="B1101" i="3"/>
  <c r="C1101" i="3"/>
  <c r="D1101" i="3"/>
  <c r="E1101" i="3"/>
  <c r="A1102" i="3"/>
  <c r="B1102" i="3"/>
  <c r="C1102" i="3"/>
  <c r="D1102" i="3"/>
  <c r="E1102" i="3"/>
  <c r="A1103" i="3"/>
  <c r="B1103" i="3"/>
  <c r="C1103" i="3"/>
  <c r="D1103" i="3"/>
  <c r="E1103" i="3"/>
  <c r="A1104" i="3"/>
  <c r="B1104" i="3"/>
  <c r="C1104" i="3"/>
  <c r="D1104" i="3"/>
  <c r="E1104" i="3"/>
  <c r="A1105" i="3"/>
  <c r="B1105" i="3"/>
  <c r="C1105" i="3"/>
  <c r="D1105" i="3"/>
  <c r="E1105" i="3"/>
  <c r="A1106" i="3"/>
  <c r="B1106" i="3"/>
  <c r="C1106" i="3"/>
  <c r="D1106" i="3"/>
  <c r="E1106" i="3"/>
  <c r="A1107" i="3"/>
  <c r="B1107" i="3"/>
  <c r="C1107" i="3"/>
  <c r="D1107" i="3"/>
  <c r="E1107" i="3"/>
  <c r="A1108" i="3"/>
  <c r="B1108" i="3"/>
  <c r="C1108" i="3"/>
  <c r="D1108" i="3"/>
  <c r="E1108" i="3"/>
  <c r="A1109" i="3"/>
  <c r="B1109" i="3"/>
  <c r="C1109" i="3"/>
  <c r="D1109" i="3"/>
  <c r="E1109" i="3"/>
  <c r="A1110" i="3"/>
  <c r="B1110" i="3"/>
  <c r="C1110" i="3"/>
  <c r="D1110" i="3"/>
  <c r="E1110" i="3"/>
  <c r="A1111" i="3"/>
  <c r="B1111" i="3"/>
  <c r="C1111" i="3"/>
  <c r="D1111" i="3"/>
  <c r="E1111" i="3"/>
  <c r="A1112" i="3"/>
  <c r="B1112" i="3"/>
  <c r="C1112" i="3"/>
  <c r="D1112" i="3"/>
  <c r="E1112" i="3"/>
  <c r="A1113" i="3"/>
  <c r="B1113" i="3"/>
  <c r="C1113" i="3"/>
  <c r="D1113" i="3"/>
  <c r="E1113" i="3"/>
  <c r="A1114" i="3"/>
  <c r="B1114" i="3"/>
  <c r="C1114" i="3"/>
  <c r="D1114" i="3"/>
  <c r="E1114" i="3"/>
  <c r="A1115" i="3"/>
  <c r="B1115" i="3"/>
  <c r="C1115" i="3"/>
  <c r="D1115" i="3"/>
  <c r="E1115" i="3"/>
  <c r="A1116" i="3"/>
  <c r="B1116" i="3"/>
  <c r="C1116" i="3"/>
  <c r="D1116" i="3"/>
  <c r="E1116" i="3"/>
  <c r="A1117" i="3"/>
  <c r="B1117" i="3"/>
  <c r="C1117" i="3"/>
  <c r="D1117" i="3"/>
  <c r="E1117" i="3"/>
  <c r="A1118" i="3"/>
  <c r="B1118" i="3"/>
  <c r="C1118" i="3"/>
  <c r="D1118" i="3"/>
  <c r="E1118" i="3"/>
  <c r="A1119" i="3"/>
  <c r="B1119" i="3"/>
  <c r="C1119" i="3"/>
  <c r="D1119" i="3"/>
  <c r="E1119" i="3"/>
  <c r="A1120" i="3"/>
  <c r="B1120" i="3"/>
  <c r="C1120" i="3"/>
  <c r="D1120" i="3"/>
  <c r="E1120" i="3"/>
  <c r="A1121" i="3"/>
  <c r="B1121" i="3"/>
  <c r="C1121" i="3"/>
  <c r="D1121" i="3"/>
  <c r="E1121" i="3"/>
  <c r="A1122" i="3"/>
  <c r="B1122" i="3"/>
  <c r="C1122" i="3"/>
  <c r="D1122" i="3"/>
  <c r="E1122" i="3"/>
  <c r="A1123" i="3"/>
  <c r="B1123" i="3"/>
  <c r="C1123" i="3"/>
  <c r="D1123" i="3"/>
  <c r="E1123" i="3"/>
  <c r="A1124" i="3"/>
  <c r="B1124" i="3"/>
  <c r="C1124" i="3"/>
  <c r="D1124" i="3"/>
  <c r="E1124" i="3"/>
  <c r="A1125" i="3"/>
  <c r="B1125" i="3"/>
  <c r="C1125" i="3"/>
  <c r="D1125" i="3"/>
  <c r="E1125" i="3"/>
  <c r="A1126" i="3"/>
  <c r="B1126" i="3"/>
  <c r="C1126" i="3"/>
  <c r="D1126" i="3"/>
  <c r="E1126" i="3"/>
  <c r="A1127" i="3"/>
  <c r="B1127" i="3"/>
  <c r="C1127" i="3"/>
  <c r="D1127" i="3"/>
  <c r="E1127" i="3"/>
  <c r="A1128" i="3"/>
  <c r="B1128" i="3"/>
  <c r="C1128" i="3"/>
  <c r="D1128" i="3"/>
  <c r="E1128" i="3"/>
  <c r="A1129" i="3"/>
  <c r="B1129" i="3"/>
  <c r="C1129" i="3"/>
  <c r="D1129" i="3"/>
  <c r="E1129" i="3"/>
  <c r="A1130" i="3"/>
  <c r="B1130" i="3"/>
  <c r="C1130" i="3"/>
  <c r="D1130" i="3"/>
  <c r="E1130" i="3"/>
  <c r="A1131" i="3"/>
  <c r="B1131" i="3"/>
  <c r="C1131" i="3"/>
  <c r="D1131" i="3"/>
  <c r="E1131" i="3"/>
  <c r="A1132" i="3"/>
  <c r="B1132" i="3"/>
  <c r="C1132" i="3"/>
  <c r="D1132" i="3"/>
  <c r="E1132" i="3"/>
  <c r="A1133" i="3"/>
  <c r="B1133" i="3"/>
  <c r="C1133" i="3"/>
  <c r="D1133" i="3"/>
  <c r="E1133" i="3"/>
  <c r="A1134" i="3"/>
  <c r="B1134" i="3"/>
  <c r="C1134" i="3"/>
  <c r="D1134" i="3"/>
  <c r="E1134" i="3"/>
  <c r="A1135" i="3"/>
  <c r="B1135" i="3"/>
  <c r="C1135" i="3"/>
  <c r="D1135" i="3"/>
  <c r="E1135" i="3"/>
  <c r="A1136" i="3"/>
  <c r="B1136" i="3"/>
  <c r="C1136" i="3"/>
  <c r="D1136" i="3"/>
  <c r="E1136" i="3"/>
  <c r="A1137" i="3"/>
  <c r="B1137" i="3"/>
  <c r="C1137" i="3"/>
  <c r="D1137" i="3"/>
  <c r="E1137" i="3"/>
  <c r="A1138" i="3"/>
  <c r="B1138" i="3"/>
  <c r="C1138" i="3"/>
  <c r="D1138" i="3"/>
  <c r="E1138" i="3"/>
  <c r="A1139" i="3"/>
  <c r="B1139" i="3"/>
  <c r="C1139" i="3"/>
  <c r="D1139" i="3"/>
  <c r="E1139" i="3"/>
  <c r="A1140" i="3"/>
  <c r="B1140" i="3"/>
  <c r="C1140" i="3"/>
  <c r="D1140" i="3"/>
  <c r="E1140" i="3"/>
  <c r="A1141" i="3"/>
  <c r="B1141" i="3"/>
  <c r="C1141" i="3"/>
  <c r="D1141" i="3"/>
  <c r="E1141" i="3"/>
  <c r="A1142" i="3"/>
  <c r="B1142" i="3"/>
  <c r="C1142" i="3"/>
  <c r="D1142" i="3"/>
  <c r="E1142" i="3"/>
  <c r="A1143" i="3"/>
  <c r="B1143" i="3"/>
  <c r="C1143" i="3"/>
  <c r="D1143" i="3"/>
  <c r="E1143" i="3"/>
  <c r="A1144" i="3"/>
  <c r="B1144" i="3"/>
  <c r="C1144" i="3"/>
  <c r="D1144" i="3"/>
  <c r="E1144" i="3"/>
  <c r="A1145" i="3"/>
  <c r="B1145" i="3"/>
  <c r="C1145" i="3"/>
  <c r="D1145" i="3"/>
  <c r="E1145" i="3"/>
  <c r="A1146" i="3"/>
  <c r="B1146" i="3"/>
  <c r="C1146" i="3"/>
  <c r="D1146" i="3"/>
  <c r="E1146" i="3"/>
  <c r="A1147" i="3"/>
  <c r="B1147" i="3"/>
  <c r="C1147" i="3"/>
  <c r="D1147" i="3"/>
  <c r="E1147" i="3"/>
  <c r="A1148" i="3"/>
  <c r="B1148" i="3"/>
  <c r="C1148" i="3"/>
  <c r="D1148" i="3"/>
  <c r="E1148" i="3"/>
  <c r="A1149" i="3"/>
  <c r="B1149" i="3"/>
  <c r="C1149" i="3"/>
  <c r="D1149" i="3"/>
  <c r="E1149" i="3"/>
  <c r="A1150" i="3"/>
  <c r="B1150" i="3"/>
  <c r="C1150" i="3"/>
  <c r="D1150" i="3"/>
  <c r="E1150" i="3"/>
  <c r="A1151" i="3"/>
  <c r="B1151" i="3"/>
  <c r="C1151" i="3"/>
  <c r="D1151" i="3"/>
  <c r="E1151" i="3"/>
  <c r="A1152" i="3"/>
  <c r="B1152" i="3"/>
  <c r="C1152" i="3"/>
  <c r="D1152" i="3"/>
  <c r="E1152" i="3"/>
  <c r="A1153" i="3"/>
  <c r="B1153" i="3"/>
  <c r="C1153" i="3"/>
  <c r="D1153" i="3"/>
  <c r="E1153" i="3"/>
  <c r="A1154" i="3"/>
  <c r="B1154" i="3"/>
  <c r="C1154" i="3"/>
  <c r="D1154" i="3"/>
  <c r="E1154" i="3"/>
  <c r="A1155" i="3"/>
  <c r="B1155" i="3"/>
  <c r="C1155" i="3"/>
  <c r="D1155" i="3"/>
  <c r="E1155" i="3"/>
  <c r="A1156" i="3"/>
  <c r="B1156" i="3"/>
  <c r="C1156" i="3"/>
  <c r="D1156" i="3"/>
  <c r="E1156" i="3"/>
  <c r="A1157" i="3"/>
  <c r="B1157" i="3"/>
  <c r="C1157" i="3"/>
  <c r="D1157" i="3"/>
  <c r="E1157" i="3"/>
  <c r="A1158" i="3"/>
  <c r="B1158" i="3"/>
  <c r="C1158" i="3"/>
  <c r="D1158" i="3"/>
  <c r="E1158" i="3"/>
  <c r="A1159" i="3"/>
  <c r="B1159" i="3"/>
  <c r="C1159" i="3"/>
  <c r="D1159" i="3"/>
  <c r="E1159" i="3"/>
  <c r="A1160" i="3"/>
  <c r="B1160" i="3"/>
  <c r="C1160" i="3"/>
  <c r="D1160" i="3"/>
  <c r="E1160" i="3"/>
  <c r="A1161" i="3"/>
  <c r="B1161" i="3"/>
  <c r="C1161" i="3"/>
  <c r="D1161" i="3"/>
  <c r="E1161" i="3"/>
  <c r="A1162" i="3"/>
  <c r="B1162" i="3"/>
  <c r="C1162" i="3"/>
  <c r="D1162" i="3"/>
  <c r="E1162" i="3"/>
  <c r="A1163" i="3"/>
  <c r="B1163" i="3"/>
  <c r="C1163" i="3"/>
  <c r="D1163" i="3"/>
  <c r="E1163" i="3"/>
  <c r="A1164" i="3"/>
  <c r="B1164" i="3"/>
  <c r="C1164" i="3"/>
  <c r="D1164" i="3"/>
  <c r="E1164" i="3"/>
  <c r="A1165" i="3"/>
  <c r="B1165" i="3"/>
  <c r="C1165" i="3"/>
  <c r="D1165" i="3"/>
  <c r="E1165" i="3"/>
  <c r="A1166" i="3"/>
  <c r="B1166" i="3"/>
  <c r="C1166" i="3"/>
  <c r="D1166" i="3"/>
  <c r="E1166" i="3"/>
  <c r="A1167" i="3"/>
  <c r="B1167" i="3"/>
  <c r="C1167" i="3"/>
  <c r="D1167" i="3"/>
  <c r="E1167" i="3"/>
  <c r="A1168" i="3"/>
  <c r="B1168" i="3"/>
  <c r="C1168" i="3"/>
  <c r="D1168" i="3"/>
  <c r="E1168" i="3"/>
  <c r="A1169" i="3"/>
  <c r="B1169" i="3"/>
  <c r="C1169" i="3"/>
  <c r="D1169" i="3"/>
  <c r="E1169" i="3"/>
  <c r="A1170" i="3"/>
  <c r="B1170" i="3"/>
  <c r="C1170" i="3"/>
  <c r="D1170" i="3"/>
  <c r="E1170" i="3"/>
  <c r="A1171" i="3"/>
  <c r="B1171" i="3"/>
  <c r="C1171" i="3"/>
  <c r="D1171" i="3"/>
  <c r="E1171" i="3"/>
  <c r="A1172" i="3"/>
  <c r="B1172" i="3"/>
  <c r="C1172" i="3"/>
  <c r="D1172" i="3"/>
  <c r="E1172" i="3"/>
  <c r="A1173" i="3"/>
  <c r="B1173" i="3"/>
  <c r="C1173" i="3"/>
  <c r="D1173" i="3"/>
  <c r="E1173" i="3"/>
  <c r="A1174" i="3"/>
  <c r="B1174" i="3"/>
  <c r="C1174" i="3"/>
  <c r="D1174" i="3"/>
  <c r="E1174" i="3"/>
  <c r="A1175" i="3"/>
  <c r="B1175" i="3"/>
  <c r="C1175" i="3"/>
  <c r="D1175" i="3"/>
  <c r="E1175" i="3"/>
  <c r="A1176" i="3"/>
  <c r="B1176" i="3"/>
  <c r="C1176" i="3"/>
  <c r="D1176" i="3"/>
  <c r="E1176" i="3"/>
  <c r="A1177" i="3"/>
  <c r="B1177" i="3"/>
  <c r="C1177" i="3"/>
  <c r="D1177" i="3"/>
  <c r="E1177" i="3"/>
  <c r="A1178" i="3"/>
  <c r="B1178" i="3"/>
  <c r="C1178" i="3"/>
  <c r="D1178" i="3"/>
  <c r="E1178" i="3"/>
  <c r="A1179" i="3"/>
  <c r="B1179" i="3"/>
  <c r="C1179" i="3"/>
  <c r="D1179" i="3"/>
  <c r="E1179" i="3"/>
  <c r="A1180" i="3"/>
  <c r="B1180" i="3"/>
  <c r="C1180" i="3"/>
  <c r="D1180" i="3"/>
  <c r="E1180" i="3"/>
  <c r="A1181" i="3"/>
  <c r="B1181" i="3"/>
  <c r="C1181" i="3"/>
  <c r="D1181" i="3"/>
  <c r="E1181" i="3"/>
  <c r="A1182" i="3"/>
  <c r="B1182" i="3"/>
  <c r="C1182" i="3"/>
  <c r="D1182" i="3"/>
  <c r="E1182" i="3"/>
  <c r="A1183" i="3"/>
  <c r="B1183" i="3"/>
  <c r="C1183" i="3"/>
  <c r="D1183" i="3"/>
  <c r="E1183" i="3"/>
  <c r="A1184" i="3"/>
  <c r="B1184" i="3"/>
  <c r="C1184" i="3"/>
  <c r="D1184" i="3"/>
  <c r="E1184" i="3"/>
  <c r="A1185" i="3"/>
  <c r="B1185" i="3"/>
  <c r="C1185" i="3"/>
  <c r="D1185" i="3"/>
  <c r="E1185" i="3"/>
  <c r="A1186" i="3"/>
  <c r="B1186" i="3"/>
  <c r="C1186" i="3"/>
  <c r="D1186" i="3"/>
  <c r="E1186" i="3"/>
  <c r="A1187" i="3"/>
  <c r="B1187" i="3"/>
  <c r="C1187" i="3"/>
  <c r="D1187" i="3"/>
  <c r="E1187" i="3"/>
  <c r="A1188" i="3"/>
  <c r="B1188" i="3"/>
  <c r="C1188" i="3"/>
  <c r="D1188" i="3"/>
  <c r="E1188" i="3"/>
  <c r="A1189" i="3"/>
  <c r="B1189" i="3"/>
  <c r="C1189" i="3"/>
  <c r="D1189" i="3"/>
  <c r="E1189" i="3"/>
  <c r="A1190" i="3"/>
  <c r="B1190" i="3"/>
  <c r="C1190" i="3"/>
  <c r="D1190" i="3"/>
  <c r="E1190" i="3"/>
  <c r="A1191" i="3"/>
  <c r="B1191" i="3"/>
  <c r="C1191" i="3"/>
  <c r="D1191" i="3"/>
  <c r="E1191" i="3"/>
  <c r="A1192" i="3"/>
  <c r="B1192" i="3"/>
  <c r="C1192" i="3"/>
  <c r="D1192" i="3"/>
  <c r="E1192" i="3"/>
  <c r="A1193" i="3"/>
  <c r="B1193" i="3"/>
  <c r="C1193" i="3"/>
  <c r="D1193" i="3"/>
  <c r="E1193" i="3"/>
  <c r="A1194" i="3"/>
  <c r="B1194" i="3"/>
  <c r="C1194" i="3"/>
  <c r="D1194" i="3"/>
  <c r="E1194" i="3"/>
  <c r="A1195" i="3"/>
  <c r="B1195" i="3"/>
  <c r="C1195" i="3"/>
  <c r="D1195" i="3"/>
  <c r="E1195" i="3"/>
  <c r="A1196" i="3"/>
  <c r="B1196" i="3"/>
  <c r="C1196" i="3"/>
  <c r="D1196" i="3"/>
  <c r="E1196" i="3"/>
  <c r="A1197" i="3"/>
  <c r="B1197" i="3"/>
  <c r="C1197" i="3"/>
  <c r="D1197" i="3"/>
  <c r="E1197" i="3"/>
  <c r="A1198" i="3"/>
  <c r="B1198" i="3"/>
  <c r="C1198" i="3"/>
  <c r="D1198" i="3"/>
  <c r="E1198" i="3"/>
  <c r="A1199" i="3"/>
  <c r="B1199" i="3"/>
  <c r="C1199" i="3"/>
  <c r="D1199" i="3"/>
  <c r="E1199" i="3"/>
  <c r="A1200" i="3"/>
  <c r="B1200" i="3"/>
  <c r="C1200" i="3"/>
  <c r="D1200" i="3"/>
  <c r="E1200" i="3"/>
  <c r="A1201" i="3"/>
  <c r="B1201" i="3"/>
  <c r="C1201" i="3"/>
  <c r="D1201" i="3"/>
  <c r="E1201" i="3"/>
  <c r="A1202" i="3"/>
  <c r="B1202" i="3"/>
  <c r="C1202" i="3"/>
  <c r="D1202" i="3"/>
  <c r="E1202" i="3"/>
  <c r="A1203" i="3"/>
  <c r="B1203" i="3"/>
  <c r="C1203" i="3"/>
  <c r="D1203" i="3"/>
  <c r="E1203" i="3"/>
  <c r="A1204" i="3"/>
  <c r="B1204" i="3"/>
  <c r="C1204" i="3"/>
  <c r="D1204" i="3"/>
  <c r="E1204" i="3"/>
  <c r="A1205" i="3"/>
  <c r="B1205" i="3"/>
  <c r="C1205" i="3"/>
  <c r="D1205" i="3"/>
  <c r="E1205" i="3"/>
  <c r="A1206" i="3"/>
  <c r="B1206" i="3"/>
  <c r="C1206" i="3"/>
  <c r="D1206" i="3"/>
  <c r="E1206" i="3"/>
  <c r="A1207" i="3"/>
  <c r="B1207" i="3"/>
  <c r="C1207" i="3"/>
  <c r="D1207" i="3"/>
  <c r="E1207" i="3"/>
  <c r="A1208" i="3"/>
  <c r="B1208" i="3"/>
  <c r="C1208" i="3"/>
  <c r="D1208" i="3"/>
  <c r="E1208" i="3"/>
  <c r="A1209" i="3"/>
  <c r="B1209" i="3"/>
  <c r="C1209" i="3"/>
  <c r="D1209" i="3"/>
  <c r="E1209" i="3"/>
  <c r="A1210" i="3"/>
  <c r="B1210" i="3"/>
  <c r="C1210" i="3"/>
  <c r="D1210" i="3"/>
  <c r="E1210" i="3"/>
  <c r="A1211" i="3"/>
  <c r="B1211" i="3"/>
  <c r="C1211" i="3"/>
  <c r="D1211" i="3"/>
  <c r="E1211" i="3"/>
  <c r="A1212" i="3"/>
  <c r="B1212" i="3"/>
  <c r="C1212" i="3"/>
  <c r="D1212" i="3"/>
  <c r="E1212" i="3"/>
  <c r="A1213" i="3"/>
  <c r="B1213" i="3"/>
  <c r="C1213" i="3"/>
  <c r="D1213" i="3"/>
  <c r="E1213" i="3"/>
  <c r="A1214" i="3"/>
  <c r="B1214" i="3"/>
  <c r="C1214" i="3"/>
  <c r="D1214" i="3"/>
  <c r="E1214" i="3"/>
  <c r="A1215" i="3"/>
  <c r="B1215" i="3"/>
  <c r="C1215" i="3"/>
  <c r="D1215" i="3"/>
  <c r="E1215" i="3"/>
  <c r="A1216" i="3"/>
  <c r="B1216" i="3"/>
  <c r="C1216" i="3"/>
  <c r="D1216" i="3"/>
  <c r="E1216" i="3"/>
  <c r="A1217" i="3"/>
  <c r="B1217" i="3"/>
  <c r="C1217" i="3"/>
  <c r="D1217" i="3"/>
  <c r="E1217" i="3"/>
  <c r="A1218" i="3"/>
  <c r="B1218" i="3"/>
  <c r="C1218" i="3"/>
  <c r="D1218" i="3"/>
  <c r="E1218" i="3"/>
  <c r="A1219" i="3"/>
  <c r="B1219" i="3"/>
  <c r="C1219" i="3"/>
  <c r="D1219" i="3"/>
  <c r="E1219" i="3"/>
  <c r="A1220" i="3"/>
  <c r="B1220" i="3"/>
  <c r="C1220" i="3"/>
  <c r="D1220" i="3"/>
  <c r="E1220" i="3"/>
  <c r="A1221" i="3"/>
  <c r="B1221" i="3"/>
  <c r="C1221" i="3"/>
  <c r="D1221" i="3"/>
  <c r="E1221" i="3"/>
  <c r="A1222" i="3"/>
  <c r="B1222" i="3"/>
  <c r="C1222" i="3"/>
  <c r="D1222" i="3"/>
  <c r="E1222" i="3"/>
  <c r="A1223" i="3"/>
  <c r="B1223" i="3"/>
  <c r="C1223" i="3"/>
  <c r="D1223" i="3"/>
  <c r="E1223" i="3"/>
  <c r="A1224" i="3"/>
  <c r="B1224" i="3"/>
  <c r="C1224" i="3"/>
  <c r="D1224" i="3"/>
  <c r="E1224" i="3"/>
  <c r="A1225" i="3"/>
  <c r="B1225" i="3"/>
  <c r="C1225" i="3"/>
  <c r="D1225" i="3"/>
  <c r="E1225" i="3"/>
  <c r="A1226" i="3"/>
  <c r="B1226" i="3"/>
  <c r="C1226" i="3"/>
  <c r="D1226" i="3"/>
  <c r="E1226" i="3"/>
  <c r="A1227" i="3"/>
  <c r="B1227" i="3"/>
  <c r="C1227" i="3"/>
  <c r="D1227" i="3"/>
  <c r="E1227" i="3"/>
  <c r="A1228" i="3"/>
  <c r="B1228" i="3"/>
  <c r="C1228" i="3"/>
  <c r="D1228" i="3"/>
  <c r="E1228" i="3"/>
  <c r="A1229" i="3"/>
  <c r="B1229" i="3"/>
  <c r="C1229" i="3"/>
  <c r="D1229" i="3"/>
  <c r="E1229" i="3"/>
  <c r="A1230" i="3"/>
  <c r="B1230" i="3"/>
  <c r="C1230" i="3"/>
  <c r="D1230" i="3"/>
  <c r="E1230" i="3"/>
  <c r="A1231" i="3"/>
  <c r="B1231" i="3"/>
  <c r="C1231" i="3"/>
  <c r="D1231" i="3"/>
  <c r="E1231" i="3"/>
  <c r="A1232" i="3"/>
  <c r="B1232" i="3"/>
  <c r="C1232" i="3"/>
  <c r="D1232" i="3"/>
  <c r="E1232" i="3"/>
  <c r="A1233" i="3"/>
  <c r="B1233" i="3"/>
  <c r="C1233" i="3"/>
  <c r="D1233" i="3"/>
  <c r="E1233" i="3"/>
  <c r="A1234" i="3"/>
  <c r="B1234" i="3"/>
  <c r="C1234" i="3"/>
  <c r="D1234" i="3"/>
  <c r="E1234" i="3"/>
  <c r="A1235" i="3"/>
  <c r="B1235" i="3"/>
  <c r="C1235" i="3"/>
  <c r="D1235" i="3"/>
  <c r="E1235" i="3"/>
  <c r="A1236" i="3"/>
  <c r="B1236" i="3"/>
  <c r="C1236" i="3"/>
  <c r="D1236" i="3"/>
  <c r="E1236" i="3"/>
  <c r="A1237" i="3"/>
  <c r="B1237" i="3"/>
  <c r="C1237" i="3"/>
  <c r="D1237" i="3"/>
  <c r="E1237" i="3"/>
  <c r="A1238" i="3"/>
  <c r="B1238" i="3"/>
  <c r="C1238" i="3"/>
  <c r="D1238" i="3"/>
  <c r="E1238" i="3"/>
  <c r="A1239" i="3"/>
  <c r="B1239" i="3"/>
  <c r="C1239" i="3"/>
  <c r="D1239" i="3"/>
  <c r="E1239" i="3"/>
  <c r="A1240" i="3"/>
  <c r="B1240" i="3"/>
  <c r="C1240" i="3"/>
  <c r="D1240" i="3"/>
  <c r="E1240" i="3"/>
  <c r="A1241" i="3"/>
  <c r="B1241" i="3"/>
  <c r="C1241" i="3"/>
  <c r="D1241" i="3"/>
  <c r="E1241" i="3"/>
  <c r="A1242" i="3"/>
  <c r="B1242" i="3"/>
  <c r="C1242" i="3"/>
  <c r="D1242" i="3"/>
  <c r="E1242" i="3"/>
  <c r="A1243" i="3"/>
  <c r="B1243" i="3"/>
  <c r="C1243" i="3"/>
  <c r="D1243" i="3"/>
  <c r="E1243" i="3"/>
  <c r="A1244" i="3"/>
  <c r="B1244" i="3"/>
  <c r="C1244" i="3"/>
  <c r="D1244" i="3"/>
  <c r="E1244" i="3"/>
  <c r="A1245" i="3"/>
  <c r="B1245" i="3"/>
  <c r="C1245" i="3"/>
  <c r="D1245" i="3"/>
  <c r="E1245" i="3"/>
  <c r="A1246" i="3"/>
  <c r="B1246" i="3"/>
  <c r="C1246" i="3"/>
  <c r="D1246" i="3"/>
  <c r="E1246" i="3"/>
  <c r="A1247" i="3"/>
  <c r="B1247" i="3"/>
  <c r="C1247" i="3"/>
  <c r="D1247" i="3"/>
  <c r="E1247" i="3"/>
  <c r="A1248" i="3"/>
  <c r="B1248" i="3"/>
  <c r="C1248" i="3"/>
  <c r="D1248" i="3"/>
  <c r="E1248" i="3"/>
  <c r="A1249" i="3"/>
  <c r="B1249" i="3"/>
  <c r="C1249" i="3"/>
  <c r="D1249" i="3"/>
  <c r="E1249" i="3"/>
  <c r="A1250" i="3"/>
  <c r="B1250" i="3"/>
  <c r="C1250" i="3"/>
  <c r="D1250" i="3"/>
  <c r="E1250" i="3"/>
  <c r="A1251" i="3"/>
  <c r="B1251" i="3"/>
  <c r="C1251" i="3"/>
  <c r="D1251" i="3"/>
  <c r="E1251" i="3"/>
  <c r="A1252" i="3"/>
  <c r="B1252" i="3"/>
  <c r="C1252" i="3"/>
  <c r="D1252" i="3"/>
  <c r="E1252" i="3"/>
  <c r="A1253" i="3"/>
  <c r="B1253" i="3"/>
  <c r="C1253" i="3"/>
  <c r="D1253" i="3"/>
  <c r="E1253" i="3"/>
  <c r="A1254" i="3"/>
  <c r="B1254" i="3"/>
  <c r="C1254" i="3"/>
  <c r="D1254" i="3"/>
  <c r="E1254" i="3"/>
  <c r="A1255" i="3"/>
  <c r="B1255" i="3"/>
  <c r="C1255" i="3"/>
  <c r="D1255" i="3"/>
  <c r="E1255" i="3"/>
  <c r="A1256" i="3"/>
  <c r="B1256" i="3"/>
  <c r="C1256" i="3"/>
  <c r="D1256" i="3"/>
  <c r="E1256" i="3"/>
  <c r="A1257" i="3"/>
  <c r="B1257" i="3"/>
  <c r="C1257" i="3"/>
  <c r="D1257" i="3"/>
  <c r="E1257" i="3"/>
  <c r="A1258" i="3"/>
  <c r="B1258" i="3"/>
  <c r="C1258" i="3"/>
  <c r="D1258" i="3"/>
  <c r="E1258" i="3"/>
  <c r="A1259" i="3"/>
  <c r="B1259" i="3"/>
  <c r="C1259" i="3"/>
  <c r="D1259" i="3"/>
  <c r="E1259" i="3"/>
  <c r="A1260" i="3"/>
  <c r="B1260" i="3"/>
  <c r="C1260" i="3"/>
  <c r="D1260" i="3"/>
  <c r="E1260" i="3"/>
  <c r="A1261" i="3"/>
  <c r="B1261" i="3"/>
  <c r="C1261" i="3"/>
  <c r="D1261" i="3"/>
  <c r="E1261" i="3"/>
  <c r="A1262" i="3"/>
  <c r="B1262" i="3"/>
  <c r="C1262" i="3"/>
  <c r="D1262" i="3"/>
  <c r="E1262" i="3"/>
  <c r="A1263" i="3"/>
  <c r="B1263" i="3"/>
  <c r="C1263" i="3"/>
  <c r="D1263" i="3"/>
  <c r="E1263" i="3"/>
  <c r="A1264" i="3"/>
  <c r="B1264" i="3"/>
  <c r="C1264" i="3"/>
  <c r="D1264" i="3"/>
  <c r="E1264" i="3"/>
  <c r="A1265" i="3"/>
  <c r="B1265" i="3"/>
  <c r="C1265" i="3"/>
  <c r="D1265" i="3"/>
  <c r="E1265" i="3"/>
  <c r="A1266" i="3"/>
  <c r="B1266" i="3"/>
  <c r="C1266" i="3"/>
  <c r="D1266" i="3"/>
  <c r="E1266" i="3"/>
  <c r="A1267" i="3"/>
  <c r="B1267" i="3"/>
  <c r="C1267" i="3"/>
  <c r="D1267" i="3"/>
  <c r="E1267" i="3"/>
  <c r="A1268" i="3"/>
  <c r="B1268" i="3"/>
  <c r="C1268" i="3"/>
  <c r="D1268" i="3"/>
  <c r="E1268" i="3"/>
  <c r="A1269" i="3"/>
  <c r="B1269" i="3"/>
  <c r="C1269" i="3"/>
  <c r="D1269" i="3"/>
  <c r="E1269" i="3"/>
  <c r="A1270" i="3"/>
  <c r="B1270" i="3"/>
  <c r="C1270" i="3"/>
  <c r="D1270" i="3"/>
  <c r="E1270" i="3"/>
  <c r="A1271" i="3"/>
  <c r="B1271" i="3"/>
  <c r="C1271" i="3"/>
  <c r="D1271" i="3"/>
  <c r="E1271" i="3"/>
  <c r="A1272" i="3"/>
  <c r="B1272" i="3"/>
  <c r="C1272" i="3"/>
  <c r="D1272" i="3"/>
  <c r="E1272" i="3"/>
  <c r="A1273" i="3"/>
  <c r="B1273" i="3"/>
  <c r="C1273" i="3"/>
  <c r="D1273" i="3"/>
  <c r="E1273" i="3"/>
  <c r="A1274" i="3"/>
  <c r="B1274" i="3"/>
  <c r="C1274" i="3"/>
  <c r="D1274" i="3"/>
  <c r="E1274" i="3"/>
  <c r="A1275" i="3"/>
  <c r="B1275" i="3"/>
  <c r="C1275" i="3"/>
  <c r="D1275" i="3"/>
  <c r="E1275" i="3"/>
  <c r="A1276" i="3"/>
  <c r="B1276" i="3"/>
  <c r="C1276" i="3"/>
  <c r="D1276" i="3"/>
  <c r="E1276" i="3"/>
  <c r="A1277" i="3"/>
  <c r="B1277" i="3"/>
  <c r="C1277" i="3"/>
  <c r="D1277" i="3"/>
  <c r="E1277" i="3"/>
  <c r="A1278" i="3"/>
  <c r="B1278" i="3"/>
  <c r="C1278" i="3"/>
  <c r="D1278" i="3"/>
  <c r="E1278" i="3"/>
  <c r="A1279" i="3"/>
  <c r="B1279" i="3"/>
  <c r="C1279" i="3"/>
  <c r="D1279" i="3"/>
  <c r="E1279" i="3"/>
  <c r="A1280" i="3"/>
  <c r="B1280" i="3"/>
  <c r="C1280" i="3"/>
  <c r="D1280" i="3"/>
  <c r="E1280" i="3"/>
  <c r="A1281" i="3"/>
  <c r="B1281" i="3"/>
  <c r="C1281" i="3"/>
  <c r="D1281" i="3"/>
  <c r="E1281" i="3"/>
  <c r="A1282" i="3"/>
  <c r="B1282" i="3"/>
  <c r="C1282" i="3"/>
  <c r="D1282" i="3"/>
  <c r="E1282" i="3"/>
  <c r="A1283" i="3"/>
  <c r="B1283" i="3"/>
  <c r="C1283" i="3"/>
  <c r="D1283" i="3"/>
  <c r="E1283" i="3"/>
  <c r="A1284" i="3"/>
  <c r="B1284" i="3"/>
  <c r="C1284" i="3"/>
  <c r="D1284" i="3"/>
  <c r="E1284" i="3"/>
  <c r="A1285" i="3"/>
  <c r="B1285" i="3"/>
  <c r="C1285" i="3"/>
  <c r="D1285" i="3"/>
  <c r="E1285" i="3"/>
  <c r="A1286" i="3"/>
  <c r="B1286" i="3"/>
  <c r="C1286" i="3"/>
  <c r="D1286" i="3"/>
  <c r="E1286" i="3"/>
  <c r="A1287" i="3"/>
  <c r="B1287" i="3"/>
  <c r="C1287" i="3"/>
  <c r="D1287" i="3"/>
  <c r="E1287" i="3"/>
  <c r="A1288" i="3"/>
  <c r="B1288" i="3"/>
  <c r="C1288" i="3"/>
  <c r="D1288" i="3"/>
  <c r="E1288" i="3"/>
  <c r="A1289" i="3"/>
  <c r="B1289" i="3"/>
  <c r="C1289" i="3"/>
  <c r="D1289" i="3"/>
  <c r="E1289" i="3"/>
  <c r="A1290" i="3"/>
  <c r="B1290" i="3"/>
  <c r="C1290" i="3"/>
  <c r="D1290" i="3"/>
  <c r="E1290" i="3"/>
  <c r="A1291" i="3"/>
  <c r="B1291" i="3"/>
  <c r="C1291" i="3"/>
  <c r="D1291" i="3"/>
  <c r="E1291" i="3"/>
  <c r="A1292" i="3"/>
  <c r="B1292" i="3"/>
  <c r="C1292" i="3"/>
  <c r="D1292" i="3"/>
  <c r="E1292" i="3"/>
  <c r="A1293" i="3"/>
  <c r="B1293" i="3"/>
  <c r="C1293" i="3"/>
  <c r="D1293" i="3"/>
  <c r="E1293" i="3"/>
  <c r="A1294" i="3"/>
  <c r="B1294" i="3"/>
  <c r="C1294" i="3"/>
  <c r="D1294" i="3"/>
  <c r="E1294" i="3"/>
  <c r="A1295" i="3"/>
  <c r="B1295" i="3"/>
  <c r="C1295" i="3"/>
  <c r="D1295" i="3"/>
  <c r="E1295" i="3"/>
  <c r="A1296" i="3"/>
  <c r="B1296" i="3"/>
  <c r="C1296" i="3"/>
  <c r="D1296" i="3"/>
  <c r="E1296" i="3"/>
  <c r="A1297" i="3"/>
  <c r="B1297" i="3"/>
  <c r="C1297" i="3"/>
  <c r="D1297" i="3"/>
  <c r="E1297" i="3"/>
  <c r="A1298" i="3"/>
  <c r="B1298" i="3"/>
  <c r="C1298" i="3"/>
  <c r="D1298" i="3"/>
  <c r="E1298" i="3"/>
  <c r="A1299" i="3"/>
  <c r="B1299" i="3"/>
  <c r="C1299" i="3"/>
  <c r="D1299" i="3"/>
  <c r="E1299" i="3"/>
  <c r="A1300" i="3"/>
  <c r="B1300" i="3"/>
  <c r="C1300" i="3"/>
  <c r="D1300" i="3"/>
  <c r="E1300" i="3"/>
  <c r="A1301" i="3"/>
  <c r="B1301" i="3"/>
  <c r="C1301" i="3"/>
  <c r="D1301" i="3"/>
  <c r="E1301" i="3"/>
  <c r="A1302" i="3"/>
  <c r="B1302" i="3"/>
  <c r="C1302" i="3"/>
  <c r="D1302" i="3"/>
  <c r="E1302" i="3"/>
  <c r="A1303" i="3"/>
  <c r="B1303" i="3"/>
  <c r="C1303" i="3"/>
  <c r="D1303" i="3"/>
  <c r="E1303" i="3"/>
  <c r="A1304" i="3"/>
  <c r="B1304" i="3"/>
  <c r="C1304" i="3"/>
  <c r="D1304" i="3"/>
  <c r="E1304" i="3"/>
  <c r="A1305" i="3"/>
  <c r="B1305" i="3"/>
  <c r="C1305" i="3"/>
  <c r="D1305" i="3"/>
  <c r="E1305" i="3"/>
  <c r="A1306" i="3"/>
  <c r="B1306" i="3"/>
  <c r="C1306" i="3"/>
  <c r="D1306" i="3"/>
  <c r="E1306" i="3"/>
  <c r="A1307" i="3"/>
  <c r="B1307" i="3"/>
  <c r="C1307" i="3"/>
  <c r="D1307" i="3"/>
  <c r="E1307" i="3"/>
  <c r="A1308" i="3"/>
  <c r="B1308" i="3"/>
  <c r="C1308" i="3"/>
  <c r="D1308" i="3"/>
  <c r="E1308" i="3"/>
  <c r="A1309" i="3"/>
  <c r="B1309" i="3"/>
  <c r="C1309" i="3"/>
  <c r="D1309" i="3"/>
  <c r="E1309" i="3"/>
  <c r="A1310" i="3"/>
  <c r="B1310" i="3"/>
  <c r="C1310" i="3"/>
  <c r="D1310" i="3"/>
  <c r="E1310" i="3"/>
  <c r="A1311" i="3"/>
  <c r="B1311" i="3"/>
  <c r="C1311" i="3"/>
  <c r="D1311" i="3"/>
  <c r="E1311" i="3"/>
  <c r="A1312" i="3"/>
  <c r="B1312" i="3"/>
  <c r="C1312" i="3"/>
  <c r="D1312" i="3"/>
  <c r="E1312" i="3"/>
  <c r="A1313" i="3"/>
  <c r="B1313" i="3"/>
  <c r="C1313" i="3"/>
  <c r="D1313" i="3"/>
  <c r="E1313" i="3"/>
  <c r="A1314" i="3"/>
  <c r="B1314" i="3"/>
  <c r="C1314" i="3"/>
  <c r="D1314" i="3"/>
  <c r="E1314" i="3"/>
  <c r="A1315" i="3"/>
  <c r="B1315" i="3"/>
  <c r="C1315" i="3"/>
  <c r="D1315" i="3"/>
  <c r="E1315" i="3"/>
  <c r="A1316" i="3"/>
  <c r="B1316" i="3"/>
  <c r="C1316" i="3"/>
  <c r="D1316" i="3"/>
  <c r="E1316" i="3"/>
  <c r="A1317" i="3"/>
  <c r="B1317" i="3"/>
  <c r="C1317" i="3"/>
  <c r="D1317" i="3"/>
  <c r="E1317" i="3"/>
  <c r="A1318" i="3"/>
  <c r="B1318" i="3"/>
  <c r="C1318" i="3"/>
  <c r="D1318" i="3"/>
  <c r="E1318" i="3"/>
  <c r="A1319" i="3"/>
  <c r="B1319" i="3"/>
  <c r="C1319" i="3"/>
  <c r="D1319" i="3"/>
  <c r="E1319" i="3"/>
  <c r="A1320" i="3"/>
  <c r="B1320" i="3"/>
  <c r="C1320" i="3"/>
  <c r="D1320" i="3"/>
  <c r="E1320" i="3"/>
  <c r="A1321" i="3"/>
  <c r="B1321" i="3"/>
  <c r="C1321" i="3"/>
  <c r="D1321" i="3"/>
  <c r="E1321" i="3"/>
  <c r="A1322" i="3"/>
  <c r="B1322" i="3"/>
  <c r="C1322" i="3"/>
  <c r="D1322" i="3"/>
  <c r="E1322" i="3"/>
  <c r="A1323" i="3"/>
  <c r="B1323" i="3"/>
  <c r="C1323" i="3"/>
  <c r="D1323" i="3"/>
  <c r="E1323" i="3"/>
  <c r="A1324" i="3"/>
  <c r="B1324" i="3"/>
  <c r="C1324" i="3"/>
  <c r="D1324" i="3"/>
  <c r="E1324" i="3"/>
  <c r="A1325" i="3"/>
  <c r="B1325" i="3"/>
  <c r="C1325" i="3"/>
  <c r="D1325" i="3"/>
  <c r="E1325" i="3"/>
  <c r="A1326" i="3"/>
  <c r="B1326" i="3"/>
  <c r="C1326" i="3"/>
  <c r="D1326" i="3"/>
  <c r="E1326" i="3"/>
  <c r="A1327" i="3"/>
  <c r="B1327" i="3"/>
  <c r="C1327" i="3"/>
  <c r="D1327" i="3"/>
  <c r="E1327" i="3"/>
  <c r="A1328" i="3"/>
  <c r="B1328" i="3"/>
  <c r="C1328" i="3"/>
  <c r="D1328" i="3"/>
  <c r="E1328" i="3"/>
  <c r="A1329" i="3"/>
  <c r="B1329" i="3"/>
  <c r="C1329" i="3"/>
  <c r="D1329" i="3"/>
  <c r="E1329" i="3"/>
  <c r="A1330" i="3"/>
  <c r="B1330" i="3"/>
  <c r="C1330" i="3"/>
  <c r="D1330" i="3"/>
  <c r="E1330" i="3"/>
  <c r="A1331" i="3"/>
  <c r="B1331" i="3"/>
  <c r="C1331" i="3"/>
  <c r="D1331" i="3"/>
  <c r="E1331" i="3"/>
  <c r="A1332" i="3"/>
  <c r="B1332" i="3"/>
  <c r="C1332" i="3"/>
  <c r="D1332" i="3"/>
  <c r="E1332" i="3"/>
  <c r="A1333" i="3"/>
  <c r="B1333" i="3"/>
  <c r="C1333" i="3"/>
  <c r="D1333" i="3"/>
  <c r="E1333" i="3"/>
  <c r="A1334" i="3"/>
  <c r="B1334" i="3"/>
  <c r="C1334" i="3"/>
  <c r="D1334" i="3"/>
  <c r="E1334" i="3"/>
  <c r="A1335" i="3"/>
  <c r="B1335" i="3"/>
  <c r="C1335" i="3"/>
  <c r="D1335" i="3"/>
  <c r="E1335" i="3"/>
  <c r="A1336" i="3"/>
  <c r="B1336" i="3"/>
  <c r="C1336" i="3"/>
  <c r="D1336" i="3"/>
  <c r="E1336" i="3"/>
  <c r="A1337" i="3"/>
  <c r="B1337" i="3"/>
  <c r="C1337" i="3"/>
  <c r="D1337" i="3"/>
  <c r="E1337" i="3"/>
  <c r="A1338" i="3"/>
  <c r="B1338" i="3"/>
  <c r="C1338" i="3"/>
  <c r="D1338" i="3"/>
  <c r="E1338" i="3"/>
  <c r="A1339" i="3"/>
  <c r="B1339" i="3"/>
  <c r="C1339" i="3"/>
  <c r="D1339" i="3"/>
  <c r="E1339" i="3"/>
  <c r="A1340" i="3"/>
  <c r="B1340" i="3"/>
  <c r="C1340" i="3"/>
  <c r="D1340" i="3"/>
  <c r="E1340" i="3"/>
  <c r="A1341" i="3"/>
  <c r="B1341" i="3"/>
  <c r="C1341" i="3"/>
  <c r="D1341" i="3"/>
  <c r="E1341" i="3"/>
  <c r="A1342" i="3"/>
  <c r="B1342" i="3"/>
  <c r="C1342" i="3"/>
  <c r="D1342" i="3"/>
  <c r="E1342" i="3"/>
  <c r="A1343" i="3"/>
  <c r="B1343" i="3"/>
  <c r="C1343" i="3"/>
  <c r="D1343" i="3"/>
  <c r="E1343" i="3"/>
  <c r="A1344" i="3"/>
  <c r="B1344" i="3"/>
  <c r="C1344" i="3"/>
  <c r="D1344" i="3"/>
  <c r="E1344" i="3"/>
  <c r="A1345" i="3"/>
  <c r="B1345" i="3"/>
  <c r="C1345" i="3"/>
  <c r="D1345" i="3"/>
  <c r="E1345" i="3"/>
  <c r="A1346" i="3"/>
  <c r="B1346" i="3"/>
  <c r="C1346" i="3"/>
  <c r="D1346" i="3"/>
  <c r="E1346" i="3"/>
  <c r="A1347" i="3"/>
  <c r="B1347" i="3"/>
  <c r="C1347" i="3"/>
  <c r="D1347" i="3"/>
  <c r="E1347" i="3"/>
  <c r="A1348" i="3"/>
  <c r="B1348" i="3"/>
  <c r="C1348" i="3"/>
  <c r="D1348" i="3"/>
  <c r="E1348" i="3"/>
  <c r="A1349" i="3"/>
  <c r="B1349" i="3"/>
  <c r="C1349" i="3"/>
  <c r="D1349" i="3"/>
  <c r="E1349" i="3"/>
  <c r="A1350" i="3"/>
  <c r="B1350" i="3"/>
  <c r="C1350" i="3"/>
  <c r="D1350" i="3"/>
  <c r="E1350" i="3"/>
  <c r="A1351" i="3"/>
  <c r="B1351" i="3"/>
  <c r="C1351" i="3"/>
  <c r="D1351" i="3"/>
  <c r="E1351" i="3"/>
  <c r="A1352" i="3"/>
  <c r="B1352" i="3"/>
  <c r="C1352" i="3"/>
  <c r="D1352" i="3"/>
  <c r="E1352" i="3"/>
  <c r="A1353" i="3"/>
  <c r="B1353" i="3"/>
  <c r="C1353" i="3"/>
  <c r="D1353" i="3"/>
  <c r="E1353" i="3"/>
  <c r="A1354" i="3"/>
  <c r="B1354" i="3"/>
  <c r="C1354" i="3"/>
  <c r="D1354" i="3"/>
  <c r="E1354" i="3"/>
  <c r="A1355" i="3"/>
  <c r="B1355" i="3"/>
  <c r="C1355" i="3"/>
  <c r="D1355" i="3"/>
  <c r="E1355" i="3"/>
  <c r="A1356" i="3"/>
  <c r="B1356" i="3"/>
  <c r="C1356" i="3"/>
  <c r="D1356" i="3"/>
  <c r="E1356" i="3"/>
  <c r="A1357" i="3"/>
  <c r="B1357" i="3"/>
  <c r="C1357" i="3"/>
  <c r="D1357" i="3"/>
  <c r="E1357" i="3"/>
  <c r="A1358" i="3"/>
  <c r="B1358" i="3"/>
  <c r="C1358" i="3"/>
  <c r="D1358" i="3"/>
  <c r="E1358" i="3"/>
  <c r="A1359" i="3"/>
  <c r="B1359" i="3"/>
  <c r="C1359" i="3"/>
  <c r="D1359" i="3"/>
  <c r="E1359" i="3"/>
  <c r="A1360" i="3"/>
  <c r="B1360" i="3"/>
  <c r="C1360" i="3"/>
  <c r="D1360" i="3"/>
  <c r="E1360" i="3"/>
  <c r="A1361" i="3"/>
  <c r="B1361" i="3"/>
  <c r="C1361" i="3"/>
  <c r="D1361" i="3"/>
  <c r="E1361" i="3"/>
  <c r="A1362" i="3"/>
  <c r="B1362" i="3"/>
  <c r="C1362" i="3"/>
  <c r="D1362" i="3"/>
  <c r="E1362" i="3"/>
  <c r="A1363" i="3"/>
  <c r="B1363" i="3"/>
  <c r="C1363" i="3"/>
  <c r="D1363" i="3"/>
  <c r="E1363" i="3"/>
  <c r="A1364" i="3"/>
  <c r="B1364" i="3"/>
  <c r="C1364" i="3"/>
  <c r="D1364" i="3"/>
  <c r="E1364" i="3"/>
  <c r="A1365" i="3"/>
  <c r="B1365" i="3"/>
  <c r="C1365" i="3"/>
  <c r="D1365" i="3"/>
  <c r="E1365" i="3"/>
  <c r="A1366" i="3"/>
  <c r="B1366" i="3"/>
  <c r="C1366" i="3"/>
  <c r="D1366" i="3"/>
  <c r="E1366" i="3"/>
  <c r="A1367" i="3"/>
  <c r="B1367" i="3"/>
  <c r="C1367" i="3"/>
  <c r="D1367" i="3"/>
  <c r="E1367" i="3"/>
  <c r="A1368" i="3"/>
  <c r="B1368" i="3"/>
  <c r="C1368" i="3"/>
  <c r="D1368" i="3"/>
  <c r="E1368" i="3"/>
  <c r="A1369" i="3"/>
  <c r="B1369" i="3"/>
  <c r="C1369" i="3"/>
  <c r="D1369" i="3"/>
  <c r="E1369" i="3"/>
  <c r="A1370" i="3"/>
  <c r="B1370" i="3"/>
  <c r="C1370" i="3"/>
  <c r="D1370" i="3"/>
  <c r="E1370" i="3"/>
  <c r="A1371" i="3"/>
  <c r="B1371" i="3"/>
  <c r="C1371" i="3"/>
  <c r="D1371" i="3"/>
  <c r="E1371" i="3"/>
  <c r="A1372" i="3"/>
  <c r="B1372" i="3"/>
  <c r="C1372" i="3"/>
  <c r="D1372" i="3"/>
  <c r="E1372" i="3"/>
  <c r="A1373" i="3"/>
  <c r="B1373" i="3"/>
  <c r="C1373" i="3"/>
  <c r="D1373" i="3"/>
  <c r="E1373" i="3"/>
  <c r="A1374" i="3"/>
  <c r="B1374" i="3"/>
  <c r="C1374" i="3"/>
  <c r="D1374" i="3"/>
  <c r="E1374" i="3"/>
  <c r="A1375" i="3"/>
  <c r="B1375" i="3"/>
  <c r="C1375" i="3"/>
  <c r="D1375" i="3"/>
  <c r="E1375" i="3"/>
  <c r="A1376" i="3"/>
  <c r="B1376" i="3"/>
  <c r="C1376" i="3"/>
  <c r="D1376" i="3"/>
  <c r="E1376" i="3"/>
  <c r="A1377" i="3"/>
  <c r="B1377" i="3"/>
  <c r="C1377" i="3"/>
  <c r="D1377" i="3"/>
  <c r="E1377" i="3"/>
  <c r="A1378" i="3"/>
  <c r="B1378" i="3"/>
  <c r="C1378" i="3"/>
  <c r="D1378" i="3"/>
  <c r="E1378" i="3"/>
  <c r="A1379" i="3"/>
  <c r="B1379" i="3"/>
  <c r="C1379" i="3"/>
  <c r="D1379" i="3"/>
  <c r="E1379" i="3"/>
  <c r="A1380" i="3"/>
  <c r="B1380" i="3"/>
  <c r="C1380" i="3"/>
  <c r="D1380" i="3"/>
  <c r="E1380" i="3"/>
  <c r="A1381" i="3"/>
  <c r="B1381" i="3"/>
  <c r="C1381" i="3"/>
  <c r="D1381" i="3"/>
  <c r="E1381" i="3"/>
  <c r="A1382" i="3"/>
  <c r="B1382" i="3"/>
  <c r="C1382" i="3"/>
  <c r="D1382" i="3"/>
  <c r="E1382" i="3"/>
  <c r="A1383" i="3"/>
  <c r="B1383" i="3"/>
  <c r="C1383" i="3"/>
  <c r="D1383" i="3"/>
  <c r="E1383" i="3"/>
  <c r="A1384" i="3"/>
  <c r="B1384" i="3"/>
  <c r="C1384" i="3"/>
  <c r="D1384" i="3"/>
  <c r="E1384" i="3"/>
  <c r="A1385" i="3"/>
  <c r="B1385" i="3"/>
  <c r="C1385" i="3"/>
  <c r="D1385" i="3"/>
  <c r="E1385" i="3"/>
  <c r="A1386" i="3"/>
  <c r="B1386" i="3"/>
  <c r="C1386" i="3"/>
  <c r="D1386" i="3"/>
  <c r="E1386" i="3"/>
  <c r="A1387" i="3"/>
  <c r="B1387" i="3"/>
  <c r="C1387" i="3"/>
  <c r="D1387" i="3"/>
  <c r="E1387" i="3"/>
  <c r="A1388" i="3"/>
  <c r="B1388" i="3"/>
  <c r="C1388" i="3"/>
  <c r="D1388" i="3"/>
  <c r="E1388" i="3"/>
  <c r="A1389" i="3"/>
  <c r="B1389" i="3"/>
  <c r="C1389" i="3"/>
  <c r="D1389" i="3"/>
  <c r="E1389" i="3"/>
  <c r="A1390" i="3"/>
  <c r="B1390" i="3"/>
  <c r="C1390" i="3"/>
  <c r="D1390" i="3"/>
  <c r="E1390" i="3"/>
  <c r="A1391" i="3"/>
  <c r="B1391" i="3"/>
  <c r="C1391" i="3"/>
  <c r="D1391" i="3"/>
  <c r="E1391" i="3"/>
  <c r="A1392" i="3"/>
  <c r="B1392" i="3"/>
  <c r="C1392" i="3"/>
  <c r="D1392" i="3"/>
  <c r="E1392" i="3"/>
  <c r="A1393" i="3"/>
  <c r="B1393" i="3"/>
  <c r="C1393" i="3"/>
  <c r="D1393" i="3"/>
  <c r="E1393" i="3"/>
  <c r="A1394" i="3"/>
  <c r="B1394" i="3"/>
  <c r="C1394" i="3"/>
  <c r="D1394" i="3"/>
  <c r="E1394" i="3"/>
  <c r="A1395" i="3"/>
  <c r="B1395" i="3"/>
  <c r="C1395" i="3"/>
  <c r="D1395" i="3"/>
  <c r="E1395" i="3"/>
  <c r="A1396" i="3"/>
  <c r="B1396" i="3"/>
  <c r="C1396" i="3"/>
  <c r="D1396" i="3"/>
  <c r="E1396" i="3"/>
  <c r="A1397" i="3"/>
  <c r="B1397" i="3"/>
  <c r="C1397" i="3"/>
  <c r="D1397" i="3"/>
  <c r="E1397" i="3"/>
  <c r="A1398" i="3"/>
  <c r="B1398" i="3"/>
  <c r="C1398" i="3"/>
  <c r="D1398" i="3"/>
  <c r="E1398" i="3"/>
  <c r="A1399" i="3"/>
  <c r="B1399" i="3"/>
  <c r="C1399" i="3"/>
  <c r="D1399" i="3"/>
  <c r="E1399" i="3"/>
  <c r="A1400" i="3"/>
  <c r="B1400" i="3"/>
  <c r="C1400" i="3"/>
  <c r="D1400" i="3"/>
  <c r="E1400" i="3"/>
  <c r="A1401" i="3"/>
  <c r="B1401" i="3"/>
  <c r="C1401" i="3"/>
  <c r="D1401" i="3"/>
  <c r="E1401" i="3"/>
  <c r="A1402" i="3"/>
  <c r="B1402" i="3"/>
  <c r="C1402" i="3"/>
  <c r="D1402" i="3"/>
  <c r="E1402" i="3"/>
  <c r="A1403" i="3"/>
  <c r="B1403" i="3"/>
  <c r="C1403" i="3"/>
  <c r="D1403" i="3"/>
  <c r="E1403" i="3"/>
  <c r="A1404" i="3"/>
  <c r="B1404" i="3"/>
  <c r="C1404" i="3"/>
  <c r="D1404" i="3"/>
  <c r="E1404" i="3"/>
  <c r="A1405" i="3"/>
  <c r="B1405" i="3"/>
  <c r="C1405" i="3"/>
  <c r="D1405" i="3"/>
  <c r="E1405" i="3"/>
  <c r="A1406" i="3"/>
  <c r="B1406" i="3"/>
  <c r="C1406" i="3"/>
  <c r="D1406" i="3"/>
  <c r="E1406" i="3"/>
  <c r="A1407" i="3"/>
  <c r="B1407" i="3"/>
  <c r="C1407" i="3"/>
  <c r="D1407" i="3"/>
  <c r="E1407" i="3"/>
  <c r="A1408" i="3"/>
  <c r="B1408" i="3"/>
  <c r="C1408" i="3"/>
  <c r="D1408" i="3"/>
  <c r="E1408" i="3"/>
  <c r="A1409" i="3"/>
  <c r="B1409" i="3"/>
  <c r="C1409" i="3"/>
  <c r="D1409" i="3"/>
  <c r="E1409" i="3"/>
  <c r="A1410" i="3"/>
  <c r="B1410" i="3"/>
  <c r="C1410" i="3"/>
  <c r="D1410" i="3"/>
  <c r="E1410" i="3"/>
  <c r="A1411" i="3"/>
  <c r="B1411" i="3"/>
  <c r="C1411" i="3"/>
  <c r="D1411" i="3"/>
  <c r="E1411" i="3"/>
  <c r="A1412" i="3"/>
  <c r="B1412" i="3"/>
  <c r="C1412" i="3"/>
  <c r="D1412" i="3"/>
  <c r="E1412" i="3"/>
  <c r="A1413" i="3"/>
  <c r="B1413" i="3"/>
  <c r="C1413" i="3"/>
  <c r="D1413" i="3"/>
  <c r="E1413" i="3"/>
  <c r="A1414" i="3"/>
  <c r="B1414" i="3"/>
  <c r="C1414" i="3"/>
  <c r="D1414" i="3"/>
  <c r="E1414" i="3"/>
  <c r="A1415" i="3"/>
  <c r="B1415" i="3"/>
  <c r="C1415" i="3"/>
  <c r="D1415" i="3"/>
  <c r="E1415" i="3"/>
  <c r="A1416" i="3"/>
  <c r="B1416" i="3"/>
  <c r="C1416" i="3"/>
  <c r="D1416" i="3"/>
  <c r="E1416" i="3"/>
  <c r="A1417" i="3"/>
  <c r="B1417" i="3"/>
  <c r="C1417" i="3"/>
  <c r="D1417" i="3"/>
  <c r="E1417" i="3"/>
  <c r="A1418" i="3"/>
  <c r="B1418" i="3"/>
  <c r="C1418" i="3"/>
  <c r="D1418" i="3"/>
  <c r="E1418" i="3"/>
  <c r="A1419" i="3"/>
  <c r="B1419" i="3"/>
  <c r="C1419" i="3"/>
  <c r="D1419" i="3"/>
  <c r="E1419" i="3"/>
  <c r="A1420" i="3"/>
  <c r="B1420" i="3"/>
  <c r="C1420" i="3"/>
  <c r="D1420" i="3"/>
  <c r="E1420" i="3"/>
  <c r="A1421" i="3"/>
  <c r="B1421" i="3"/>
  <c r="C1421" i="3"/>
  <c r="D1421" i="3"/>
  <c r="E1421" i="3"/>
  <c r="A1422" i="3"/>
  <c r="B1422" i="3"/>
  <c r="C1422" i="3"/>
  <c r="D1422" i="3"/>
  <c r="E1422" i="3"/>
  <c r="A1423" i="3"/>
  <c r="B1423" i="3"/>
  <c r="C1423" i="3"/>
  <c r="D1423" i="3"/>
  <c r="E1423" i="3"/>
  <c r="A1424" i="3"/>
  <c r="B1424" i="3"/>
  <c r="C1424" i="3"/>
  <c r="D1424" i="3"/>
  <c r="E1424" i="3"/>
  <c r="A1425" i="3"/>
  <c r="B1425" i="3"/>
  <c r="C1425" i="3"/>
  <c r="D1425" i="3"/>
  <c r="E1425" i="3"/>
  <c r="A1426" i="3"/>
  <c r="B1426" i="3"/>
  <c r="C1426" i="3"/>
  <c r="D1426" i="3"/>
  <c r="E1426" i="3"/>
  <c r="A1427" i="3"/>
  <c r="B1427" i="3"/>
  <c r="C1427" i="3"/>
  <c r="D1427" i="3"/>
  <c r="E1427" i="3"/>
  <c r="A1428" i="3"/>
  <c r="B1428" i="3"/>
  <c r="C1428" i="3"/>
  <c r="D1428" i="3"/>
  <c r="E1428" i="3"/>
  <c r="A1429" i="3"/>
  <c r="B1429" i="3"/>
  <c r="C1429" i="3"/>
  <c r="D1429" i="3"/>
  <c r="E1429" i="3"/>
  <c r="A1430" i="3"/>
  <c r="B1430" i="3"/>
  <c r="C1430" i="3"/>
  <c r="D1430" i="3"/>
  <c r="E1430" i="3"/>
  <c r="A1431" i="3"/>
  <c r="B1431" i="3"/>
  <c r="C1431" i="3"/>
  <c r="D1431" i="3"/>
  <c r="E1431" i="3"/>
  <c r="A1432" i="3"/>
  <c r="B1432" i="3"/>
  <c r="C1432" i="3"/>
  <c r="D1432" i="3"/>
  <c r="E1432" i="3"/>
  <c r="A1433" i="3"/>
  <c r="B1433" i="3"/>
  <c r="C1433" i="3"/>
  <c r="D1433" i="3"/>
  <c r="E1433" i="3"/>
  <c r="A1434" i="3"/>
  <c r="B1434" i="3"/>
  <c r="C1434" i="3"/>
  <c r="D1434" i="3"/>
  <c r="E1434" i="3"/>
  <c r="A1435" i="3"/>
  <c r="B1435" i="3"/>
  <c r="C1435" i="3"/>
  <c r="D1435" i="3"/>
  <c r="E1435" i="3"/>
  <c r="A1436" i="3"/>
  <c r="B1436" i="3"/>
  <c r="C1436" i="3"/>
  <c r="D1436" i="3"/>
  <c r="E1436" i="3"/>
  <c r="A1437" i="3"/>
  <c r="B1437" i="3"/>
  <c r="C1437" i="3"/>
  <c r="D1437" i="3"/>
  <c r="E1437" i="3"/>
  <c r="A1438" i="3"/>
  <c r="B1438" i="3"/>
  <c r="C1438" i="3"/>
  <c r="D1438" i="3"/>
  <c r="E1438" i="3"/>
  <c r="A1439" i="3"/>
  <c r="B1439" i="3"/>
  <c r="C1439" i="3"/>
  <c r="D1439" i="3"/>
  <c r="E1439" i="3"/>
  <c r="A1440" i="3"/>
  <c r="B1440" i="3"/>
  <c r="C1440" i="3"/>
  <c r="D1440" i="3"/>
  <c r="E1440" i="3"/>
  <c r="A1441" i="3"/>
  <c r="B1441" i="3"/>
  <c r="C1441" i="3"/>
  <c r="D1441" i="3"/>
  <c r="E1441" i="3"/>
  <c r="A1442" i="3"/>
  <c r="B1442" i="3"/>
  <c r="C1442" i="3"/>
  <c r="D1442" i="3"/>
  <c r="E1442" i="3"/>
  <c r="A1443" i="3"/>
  <c r="B1443" i="3"/>
  <c r="C1443" i="3"/>
  <c r="D1443" i="3"/>
  <c r="E1443" i="3"/>
  <c r="A1444" i="3"/>
  <c r="B1444" i="3"/>
  <c r="C1444" i="3"/>
  <c r="D1444" i="3"/>
  <c r="E1444" i="3"/>
  <c r="A1445" i="3"/>
  <c r="B1445" i="3"/>
  <c r="C1445" i="3"/>
  <c r="D1445" i="3"/>
  <c r="E1445" i="3"/>
  <c r="A1446" i="3"/>
  <c r="B1446" i="3"/>
  <c r="C1446" i="3"/>
  <c r="D1446" i="3"/>
  <c r="E1446" i="3"/>
  <c r="A1447" i="3"/>
  <c r="B1447" i="3"/>
  <c r="C1447" i="3"/>
  <c r="D1447" i="3"/>
  <c r="E1447" i="3"/>
  <c r="A1448" i="3"/>
  <c r="B1448" i="3"/>
  <c r="C1448" i="3"/>
  <c r="D1448" i="3"/>
  <c r="E1448" i="3"/>
  <c r="A1449" i="3"/>
  <c r="B1449" i="3"/>
  <c r="C1449" i="3"/>
  <c r="D1449" i="3"/>
  <c r="E1449" i="3"/>
  <c r="A1450" i="3"/>
  <c r="B1450" i="3"/>
  <c r="C1450" i="3"/>
  <c r="D1450" i="3"/>
  <c r="E1450" i="3"/>
  <c r="A1451" i="3"/>
  <c r="B1451" i="3"/>
  <c r="C1451" i="3"/>
  <c r="D1451" i="3"/>
  <c r="E1451" i="3"/>
  <c r="A1452" i="3"/>
  <c r="B1452" i="3"/>
  <c r="C1452" i="3"/>
  <c r="D1452" i="3"/>
  <c r="E1452" i="3"/>
  <c r="A1453" i="3"/>
  <c r="B1453" i="3"/>
  <c r="C1453" i="3"/>
  <c r="D1453" i="3"/>
  <c r="E1453" i="3"/>
  <c r="A1454" i="3"/>
  <c r="B1454" i="3"/>
  <c r="C1454" i="3"/>
  <c r="D1454" i="3"/>
  <c r="E1454" i="3"/>
  <c r="A1455" i="3"/>
  <c r="B1455" i="3"/>
  <c r="C1455" i="3"/>
  <c r="D1455" i="3"/>
  <c r="E1455" i="3"/>
  <c r="A1456" i="3"/>
  <c r="B1456" i="3"/>
  <c r="C1456" i="3"/>
  <c r="D1456" i="3"/>
  <c r="E1456" i="3"/>
  <c r="A1457" i="3"/>
  <c r="B1457" i="3"/>
  <c r="C1457" i="3"/>
  <c r="D1457" i="3"/>
  <c r="E1457" i="3"/>
  <c r="A1458" i="3"/>
  <c r="B1458" i="3"/>
  <c r="C1458" i="3"/>
  <c r="D1458" i="3"/>
  <c r="E1458" i="3"/>
  <c r="A1459" i="3"/>
  <c r="B1459" i="3"/>
  <c r="C1459" i="3"/>
  <c r="D1459" i="3"/>
  <c r="E1459" i="3"/>
  <c r="A1460" i="3"/>
  <c r="B1460" i="3"/>
  <c r="C1460" i="3"/>
  <c r="D1460" i="3"/>
  <c r="E1460" i="3"/>
  <c r="A1461" i="3"/>
  <c r="B1461" i="3"/>
  <c r="C1461" i="3"/>
  <c r="D1461" i="3"/>
  <c r="E1461" i="3"/>
  <c r="A1462" i="3"/>
  <c r="B1462" i="3"/>
  <c r="C1462" i="3"/>
  <c r="D1462" i="3"/>
  <c r="E1462" i="3"/>
  <c r="A1463" i="3"/>
  <c r="B1463" i="3"/>
  <c r="C1463" i="3"/>
  <c r="D1463" i="3"/>
  <c r="E1463" i="3"/>
  <c r="A1464" i="3"/>
  <c r="B1464" i="3"/>
  <c r="C1464" i="3"/>
  <c r="D1464" i="3"/>
  <c r="E1464" i="3"/>
  <c r="A1465" i="3"/>
  <c r="B1465" i="3"/>
  <c r="C1465" i="3"/>
  <c r="D1465" i="3"/>
  <c r="E1465" i="3"/>
  <c r="A1466" i="3"/>
  <c r="B1466" i="3"/>
  <c r="C1466" i="3"/>
  <c r="D1466" i="3"/>
  <c r="E1466" i="3"/>
  <c r="A1467" i="3"/>
  <c r="B1467" i="3"/>
  <c r="C1467" i="3"/>
  <c r="D1467" i="3"/>
  <c r="E1467" i="3"/>
  <c r="A1468" i="3"/>
  <c r="B1468" i="3"/>
  <c r="C1468" i="3"/>
  <c r="D1468" i="3"/>
  <c r="E1468" i="3"/>
  <c r="A1469" i="3"/>
  <c r="B1469" i="3"/>
  <c r="C1469" i="3"/>
  <c r="D1469" i="3"/>
  <c r="E1469" i="3"/>
  <c r="A1470" i="3"/>
  <c r="B1470" i="3"/>
  <c r="C1470" i="3"/>
  <c r="D1470" i="3"/>
  <c r="E1470" i="3"/>
  <c r="A1471" i="3"/>
  <c r="B1471" i="3"/>
  <c r="C1471" i="3"/>
  <c r="D1471" i="3"/>
  <c r="E1471" i="3"/>
  <c r="A1472" i="3"/>
  <c r="B1472" i="3"/>
  <c r="C1472" i="3"/>
  <c r="D1472" i="3"/>
  <c r="E1472" i="3"/>
  <c r="A1473" i="3"/>
  <c r="B1473" i="3"/>
  <c r="C1473" i="3"/>
  <c r="D1473" i="3"/>
  <c r="E1473" i="3"/>
  <c r="A1474" i="3"/>
  <c r="B1474" i="3"/>
  <c r="C1474" i="3"/>
  <c r="D1474" i="3"/>
  <c r="E1474" i="3"/>
  <c r="A1475" i="3"/>
  <c r="B1475" i="3"/>
  <c r="C1475" i="3"/>
  <c r="D1475" i="3"/>
  <c r="E1475" i="3"/>
  <c r="A1476" i="3"/>
  <c r="B1476" i="3"/>
  <c r="C1476" i="3"/>
  <c r="D1476" i="3"/>
  <c r="E1476" i="3"/>
  <c r="A1477" i="3"/>
  <c r="B1477" i="3"/>
  <c r="C1477" i="3"/>
  <c r="D1477" i="3"/>
  <c r="E1477" i="3"/>
  <c r="A1478" i="3"/>
  <c r="B1478" i="3"/>
  <c r="C1478" i="3"/>
  <c r="D1478" i="3"/>
  <c r="E1478" i="3"/>
  <c r="A1479" i="3"/>
  <c r="B1479" i="3"/>
  <c r="C1479" i="3"/>
  <c r="D1479" i="3"/>
  <c r="E1479" i="3"/>
  <c r="A1480" i="3"/>
  <c r="B1480" i="3"/>
  <c r="C1480" i="3"/>
  <c r="D1480" i="3"/>
  <c r="E1480" i="3"/>
  <c r="A1481" i="3"/>
  <c r="B1481" i="3"/>
  <c r="C1481" i="3"/>
  <c r="D1481" i="3"/>
  <c r="E1481" i="3"/>
  <c r="A1482" i="3"/>
  <c r="B1482" i="3"/>
  <c r="C1482" i="3"/>
  <c r="D1482" i="3"/>
  <c r="E1482" i="3"/>
  <c r="A1483" i="3"/>
  <c r="B1483" i="3"/>
  <c r="C1483" i="3"/>
  <c r="D1483" i="3"/>
  <c r="E1483" i="3"/>
  <c r="A1484" i="3"/>
  <c r="B1484" i="3"/>
  <c r="C1484" i="3"/>
  <c r="D1484" i="3"/>
  <c r="E1484" i="3"/>
  <c r="A1485" i="3"/>
  <c r="B1485" i="3"/>
  <c r="C1485" i="3"/>
  <c r="D1485" i="3"/>
  <c r="E1485" i="3"/>
  <c r="A1486" i="3"/>
  <c r="B1486" i="3"/>
  <c r="C1486" i="3"/>
  <c r="D1486" i="3"/>
  <c r="E1486" i="3"/>
  <c r="A1487" i="3"/>
  <c r="B1487" i="3"/>
  <c r="C1487" i="3"/>
  <c r="D1487" i="3"/>
  <c r="E1487" i="3"/>
  <c r="A1488" i="3"/>
  <c r="B1488" i="3"/>
  <c r="C1488" i="3"/>
  <c r="D1488" i="3"/>
  <c r="E1488" i="3"/>
  <c r="A1489" i="3"/>
  <c r="B1489" i="3"/>
  <c r="C1489" i="3"/>
  <c r="D1489" i="3"/>
  <c r="E1489" i="3"/>
  <c r="A1490" i="3"/>
  <c r="B1490" i="3"/>
  <c r="C1490" i="3"/>
  <c r="D1490" i="3"/>
  <c r="E1490" i="3"/>
  <c r="A1491" i="3"/>
  <c r="B1491" i="3"/>
  <c r="C1491" i="3"/>
  <c r="D1491" i="3"/>
  <c r="E1491" i="3"/>
  <c r="A1492" i="3"/>
  <c r="B1492" i="3"/>
  <c r="C1492" i="3"/>
  <c r="D1492" i="3"/>
  <c r="E1492" i="3"/>
  <c r="A1493" i="3"/>
  <c r="B1493" i="3"/>
  <c r="C1493" i="3"/>
  <c r="D1493" i="3"/>
  <c r="E1493" i="3"/>
  <c r="A1494" i="3"/>
  <c r="B1494" i="3"/>
  <c r="C1494" i="3"/>
  <c r="D1494" i="3"/>
  <c r="E1494" i="3"/>
  <c r="A1495" i="3"/>
  <c r="B1495" i="3"/>
  <c r="C1495" i="3"/>
  <c r="D1495" i="3"/>
  <c r="E1495" i="3"/>
  <c r="A1496" i="3"/>
  <c r="B1496" i="3"/>
  <c r="C1496" i="3"/>
  <c r="D1496" i="3"/>
  <c r="E1496" i="3"/>
  <c r="A1497" i="3"/>
  <c r="B1497" i="3"/>
  <c r="C1497" i="3"/>
  <c r="D1497" i="3"/>
  <c r="E1497" i="3"/>
  <c r="A1498" i="3"/>
  <c r="B1498" i="3"/>
  <c r="C1498" i="3"/>
  <c r="D1498" i="3"/>
  <c r="E1498" i="3"/>
  <c r="A1499" i="3"/>
  <c r="B1499" i="3"/>
  <c r="C1499" i="3"/>
  <c r="D1499" i="3"/>
  <c r="E1499" i="3"/>
  <c r="A1500" i="3"/>
  <c r="B1500" i="3"/>
  <c r="C1500" i="3"/>
  <c r="D1500" i="3"/>
  <c r="E1500" i="3"/>
  <c r="A1501" i="3"/>
  <c r="B1501" i="3"/>
  <c r="C1501" i="3"/>
  <c r="D1501" i="3"/>
  <c r="E1501" i="3"/>
  <c r="A1502" i="3"/>
  <c r="B1502" i="3"/>
  <c r="C1502" i="3"/>
  <c r="D1502" i="3"/>
  <c r="E1502" i="3"/>
  <c r="A1503" i="3"/>
  <c r="B1503" i="3"/>
  <c r="C1503" i="3"/>
  <c r="D1503" i="3"/>
  <c r="E1503" i="3"/>
  <c r="A1504" i="3"/>
  <c r="B1504" i="3"/>
  <c r="C1504" i="3"/>
  <c r="D1504" i="3"/>
  <c r="E1504" i="3"/>
  <c r="A1505" i="3"/>
  <c r="B1505" i="3"/>
  <c r="C1505" i="3"/>
  <c r="D1505" i="3"/>
  <c r="E1505" i="3"/>
  <c r="A1506" i="3"/>
  <c r="B1506" i="3"/>
  <c r="C1506" i="3"/>
  <c r="D1506" i="3"/>
  <c r="E1506" i="3"/>
  <c r="A1507" i="3"/>
  <c r="B1507" i="3"/>
  <c r="C1507" i="3"/>
  <c r="D1507" i="3"/>
  <c r="E1507" i="3"/>
  <c r="A1508" i="3"/>
  <c r="B1508" i="3"/>
  <c r="C1508" i="3"/>
  <c r="D1508" i="3"/>
  <c r="E1508" i="3"/>
  <c r="A1509" i="3"/>
  <c r="B1509" i="3"/>
  <c r="C1509" i="3"/>
  <c r="D1509" i="3"/>
  <c r="E1509" i="3"/>
  <c r="A1510" i="3"/>
  <c r="B1510" i="3"/>
  <c r="C1510" i="3"/>
  <c r="D1510" i="3"/>
  <c r="E1510" i="3"/>
  <c r="A1511" i="3"/>
  <c r="B1511" i="3"/>
  <c r="C1511" i="3"/>
  <c r="D1511" i="3"/>
  <c r="E1511" i="3"/>
  <c r="A1512" i="3"/>
  <c r="B1512" i="3"/>
  <c r="C1512" i="3"/>
  <c r="D1512" i="3"/>
  <c r="E1512" i="3"/>
  <c r="A1513" i="3"/>
  <c r="B1513" i="3"/>
  <c r="C1513" i="3"/>
  <c r="D1513" i="3"/>
  <c r="E1513" i="3"/>
  <c r="A1514" i="3"/>
  <c r="B1514" i="3"/>
  <c r="C1514" i="3"/>
  <c r="D1514" i="3"/>
  <c r="E1514" i="3"/>
  <c r="A1515" i="3"/>
  <c r="B1515" i="3"/>
  <c r="C1515" i="3"/>
  <c r="D1515" i="3"/>
  <c r="E1515" i="3"/>
  <c r="A1516" i="3"/>
  <c r="B1516" i="3"/>
  <c r="C1516" i="3"/>
  <c r="D1516" i="3"/>
  <c r="E1516" i="3"/>
  <c r="A1517" i="3"/>
  <c r="B1517" i="3"/>
  <c r="C1517" i="3"/>
  <c r="D1517" i="3"/>
  <c r="E1517" i="3"/>
  <c r="A1518" i="3"/>
  <c r="B1518" i="3"/>
  <c r="C1518" i="3"/>
  <c r="D1518" i="3"/>
  <c r="E1518" i="3"/>
  <c r="A1519" i="3"/>
  <c r="B1519" i="3"/>
  <c r="C1519" i="3"/>
  <c r="D1519" i="3"/>
  <c r="E1519" i="3"/>
  <c r="A1520" i="3"/>
  <c r="B1520" i="3"/>
  <c r="C1520" i="3"/>
  <c r="D1520" i="3"/>
  <c r="E1520" i="3"/>
  <c r="A1521" i="3"/>
  <c r="B1521" i="3"/>
  <c r="C1521" i="3"/>
  <c r="D1521" i="3"/>
  <c r="E1521" i="3"/>
  <c r="A1522" i="3"/>
  <c r="B1522" i="3"/>
  <c r="C1522" i="3"/>
  <c r="D1522" i="3"/>
  <c r="E1522" i="3"/>
  <c r="A1523" i="3"/>
  <c r="B1523" i="3"/>
  <c r="C1523" i="3"/>
  <c r="D1523" i="3"/>
  <c r="E1523" i="3"/>
  <c r="A1524" i="3"/>
  <c r="B1524" i="3"/>
  <c r="C1524" i="3"/>
  <c r="D1524" i="3"/>
  <c r="E1524" i="3"/>
  <c r="A1525" i="3"/>
  <c r="B1525" i="3"/>
  <c r="C1525" i="3"/>
  <c r="D1525" i="3"/>
  <c r="E1525" i="3"/>
  <c r="A1526" i="3"/>
  <c r="B1526" i="3"/>
  <c r="C1526" i="3"/>
  <c r="D1526" i="3"/>
  <c r="E1526" i="3"/>
  <c r="A1527" i="3"/>
  <c r="B1527" i="3"/>
  <c r="C1527" i="3"/>
  <c r="D1527" i="3"/>
  <c r="E1527" i="3"/>
  <c r="A1528" i="3"/>
  <c r="B1528" i="3"/>
  <c r="C1528" i="3"/>
  <c r="D1528" i="3"/>
  <c r="E1528" i="3"/>
  <c r="A1529" i="3"/>
  <c r="B1529" i="3"/>
  <c r="C1529" i="3"/>
  <c r="D1529" i="3"/>
  <c r="E1529" i="3"/>
  <c r="A1530" i="3"/>
  <c r="B1530" i="3"/>
  <c r="C1530" i="3"/>
  <c r="D1530" i="3"/>
  <c r="E1530" i="3"/>
  <c r="A1531" i="3"/>
  <c r="B1531" i="3"/>
  <c r="C1531" i="3"/>
  <c r="D1531" i="3"/>
  <c r="E1531" i="3"/>
  <c r="A1532" i="3"/>
  <c r="B1532" i="3"/>
  <c r="C1532" i="3"/>
  <c r="D1532" i="3"/>
  <c r="E1532" i="3"/>
  <c r="A1533" i="3"/>
  <c r="B1533" i="3"/>
  <c r="C1533" i="3"/>
  <c r="D1533" i="3"/>
  <c r="E1533" i="3"/>
  <c r="A1534" i="3"/>
  <c r="B1534" i="3"/>
  <c r="C1534" i="3"/>
  <c r="D1534" i="3"/>
  <c r="E1534" i="3"/>
  <c r="A1535" i="3"/>
  <c r="B1535" i="3"/>
  <c r="C1535" i="3"/>
  <c r="D1535" i="3"/>
  <c r="E1535" i="3"/>
  <c r="A1536" i="3"/>
  <c r="B1536" i="3"/>
  <c r="C1536" i="3"/>
  <c r="D1536" i="3"/>
  <c r="E1536" i="3"/>
  <c r="A1537" i="3"/>
  <c r="B1537" i="3"/>
  <c r="C1537" i="3"/>
  <c r="D1537" i="3"/>
  <c r="E1537" i="3"/>
  <c r="A1538" i="3"/>
  <c r="B1538" i="3"/>
  <c r="C1538" i="3"/>
  <c r="D1538" i="3"/>
  <c r="E1538" i="3"/>
  <c r="A1539" i="3"/>
  <c r="B1539" i="3"/>
  <c r="C1539" i="3"/>
  <c r="D1539" i="3"/>
  <c r="E1539" i="3"/>
  <c r="A1540" i="3"/>
  <c r="B1540" i="3"/>
  <c r="C1540" i="3"/>
  <c r="D1540" i="3"/>
  <c r="E1540" i="3"/>
  <c r="A1541" i="3"/>
  <c r="B1541" i="3"/>
  <c r="C1541" i="3"/>
  <c r="D1541" i="3"/>
  <c r="E1541" i="3"/>
  <c r="A1542" i="3"/>
  <c r="B1542" i="3"/>
  <c r="C1542" i="3"/>
  <c r="D1542" i="3"/>
  <c r="E1542" i="3"/>
  <c r="A1543" i="3"/>
  <c r="B1543" i="3"/>
  <c r="C1543" i="3"/>
  <c r="D1543" i="3"/>
  <c r="E1543" i="3"/>
  <c r="A1544" i="3"/>
  <c r="B1544" i="3"/>
  <c r="C1544" i="3"/>
  <c r="D1544" i="3"/>
  <c r="E1544" i="3"/>
  <c r="A1545" i="3"/>
  <c r="B1545" i="3"/>
  <c r="C1545" i="3"/>
  <c r="D1545" i="3"/>
  <c r="E1545" i="3"/>
  <c r="A1546" i="3"/>
  <c r="B1546" i="3"/>
  <c r="C1546" i="3"/>
  <c r="D1546" i="3"/>
  <c r="E1546" i="3"/>
  <c r="A1547" i="3"/>
  <c r="B1547" i="3"/>
  <c r="C1547" i="3"/>
  <c r="D1547" i="3"/>
  <c r="E1547" i="3"/>
  <c r="A1548" i="3"/>
  <c r="B1548" i="3"/>
  <c r="C1548" i="3"/>
  <c r="D1548" i="3"/>
  <c r="E1548" i="3"/>
  <c r="A1549" i="3"/>
  <c r="B1549" i="3"/>
  <c r="C1549" i="3"/>
  <c r="D1549" i="3"/>
  <c r="E1549" i="3"/>
  <c r="A1550" i="3"/>
  <c r="B1550" i="3"/>
  <c r="C1550" i="3"/>
  <c r="D1550" i="3"/>
  <c r="E1550" i="3"/>
  <c r="A1551" i="3"/>
  <c r="B1551" i="3"/>
  <c r="C1551" i="3"/>
  <c r="D1551" i="3"/>
  <c r="E1551" i="3"/>
  <c r="A1552" i="3"/>
  <c r="B1552" i="3"/>
  <c r="C1552" i="3"/>
  <c r="D1552" i="3"/>
  <c r="E1552" i="3"/>
  <c r="A1553" i="3"/>
  <c r="B1553" i="3"/>
  <c r="C1553" i="3"/>
  <c r="D1553" i="3"/>
  <c r="E1553" i="3"/>
  <c r="A1554" i="3"/>
  <c r="B1554" i="3"/>
  <c r="C1554" i="3"/>
  <c r="D1554" i="3"/>
  <c r="E1554" i="3"/>
  <c r="A1555" i="3"/>
  <c r="B1555" i="3"/>
  <c r="C1555" i="3"/>
  <c r="D1555" i="3"/>
  <c r="E1555" i="3"/>
  <c r="A1556" i="3"/>
  <c r="B1556" i="3"/>
  <c r="C1556" i="3"/>
  <c r="D1556" i="3"/>
  <c r="E1556" i="3"/>
  <c r="A1557" i="3"/>
  <c r="B1557" i="3"/>
  <c r="C1557" i="3"/>
  <c r="D1557" i="3"/>
  <c r="E1557" i="3"/>
  <c r="A1558" i="3"/>
  <c r="B1558" i="3"/>
  <c r="C1558" i="3"/>
  <c r="D1558" i="3"/>
  <c r="E1558" i="3"/>
  <c r="A1559" i="3"/>
  <c r="B1559" i="3"/>
  <c r="C1559" i="3"/>
  <c r="D1559" i="3"/>
  <c r="E1559" i="3"/>
  <c r="A1560" i="3"/>
  <c r="B1560" i="3"/>
  <c r="C1560" i="3"/>
  <c r="D1560" i="3"/>
  <c r="E1560" i="3"/>
  <c r="A1561" i="3"/>
  <c r="B1561" i="3"/>
  <c r="C1561" i="3"/>
  <c r="D1561" i="3"/>
  <c r="E1561" i="3"/>
  <c r="A1562" i="3"/>
  <c r="B1562" i="3"/>
  <c r="C1562" i="3"/>
  <c r="D1562" i="3"/>
  <c r="E1562" i="3"/>
  <c r="A1563" i="3"/>
  <c r="B1563" i="3"/>
  <c r="C1563" i="3"/>
  <c r="D1563" i="3"/>
  <c r="E1563" i="3"/>
  <c r="A1564" i="3"/>
  <c r="B1564" i="3"/>
  <c r="C1564" i="3"/>
  <c r="D1564" i="3"/>
  <c r="E1564" i="3"/>
  <c r="A1565" i="3"/>
  <c r="B1565" i="3"/>
  <c r="C1565" i="3"/>
  <c r="D1565" i="3"/>
  <c r="E1565" i="3"/>
  <c r="A1566" i="3"/>
  <c r="B1566" i="3"/>
  <c r="C1566" i="3"/>
  <c r="D1566" i="3"/>
  <c r="E1566" i="3"/>
  <c r="A1567" i="3"/>
  <c r="B1567" i="3"/>
  <c r="C1567" i="3"/>
  <c r="D1567" i="3"/>
  <c r="E1567" i="3"/>
  <c r="A1568" i="3"/>
  <c r="B1568" i="3"/>
  <c r="C1568" i="3"/>
  <c r="D1568" i="3"/>
  <c r="E1568" i="3"/>
  <c r="A1569" i="3"/>
  <c r="B1569" i="3"/>
  <c r="C1569" i="3"/>
  <c r="D1569" i="3"/>
  <c r="E1569" i="3"/>
  <c r="A1570" i="3"/>
  <c r="B1570" i="3"/>
  <c r="C1570" i="3"/>
  <c r="D1570" i="3"/>
  <c r="E1570" i="3"/>
  <c r="A1571" i="3"/>
  <c r="B1571" i="3"/>
  <c r="C1571" i="3"/>
  <c r="D1571" i="3"/>
  <c r="E1571" i="3"/>
  <c r="A1572" i="3"/>
  <c r="B1572" i="3"/>
  <c r="C1572" i="3"/>
  <c r="D1572" i="3"/>
  <c r="E1572" i="3"/>
  <c r="A1573" i="3"/>
  <c r="B1573" i="3"/>
  <c r="C1573" i="3"/>
  <c r="D1573" i="3"/>
  <c r="E1573" i="3"/>
  <c r="A1574" i="3"/>
  <c r="B1574" i="3"/>
  <c r="C1574" i="3"/>
  <c r="D1574" i="3"/>
  <c r="E1574" i="3"/>
  <c r="A1575" i="3"/>
  <c r="B1575" i="3"/>
  <c r="C1575" i="3"/>
  <c r="D1575" i="3"/>
  <c r="E1575" i="3"/>
  <c r="A1576" i="3"/>
  <c r="B1576" i="3"/>
  <c r="C1576" i="3"/>
  <c r="D1576" i="3"/>
  <c r="E1576" i="3"/>
  <c r="A1577" i="3"/>
  <c r="B1577" i="3"/>
  <c r="C1577" i="3"/>
  <c r="D1577" i="3"/>
  <c r="E1577" i="3"/>
  <c r="A1578" i="3"/>
  <c r="B1578" i="3"/>
  <c r="C1578" i="3"/>
  <c r="D1578" i="3"/>
  <c r="E1578" i="3"/>
  <c r="A1579" i="3"/>
  <c r="B1579" i="3"/>
  <c r="C1579" i="3"/>
  <c r="D1579" i="3"/>
  <c r="E1579" i="3"/>
  <c r="A1580" i="3"/>
  <c r="B1580" i="3"/>
  <c r="C1580" i="3"/>
  <c r="D1580" i="3"/>
  <c r="E1580" i="3"/>
  <c r="A1581" i="3"/>
  <c r="B1581" i="3"/>
  <c r="C1581" i="3"/>
  <c r="D1581" i="3"/>
  <c r="E1581" i="3"/>
  <c r="A1582" i="3"/>
  <c r="B1582" i="3"/>
  <c r="C1582" i="3"/>
  <c r="D1582" i="3"/>
  <c r="E1582" i="3"/>
  <c r="A1583" i="3"/>
  <c r="B1583" i="3"/>
  <c r="C1583" i="3"/>
  <c r="D1583" i="3"/>
  <c r="E1583" i="3"/>
  <c r="A1584" i="3"/>
  <c r="B1584" i="3"/>
  <c r="C1584" i="3"/>
  <c r="D1584" i="3"/>
  <c r="E1584" i="3"/>
  <c r="A1585" i="3"/>
  <c r="B1585" i="3"/>
  <c r="C1585" i="3"/>
  <c r="D1585" i="3"/>
  <c r="E1585" i="3"/>
  <c r="A1586" i="3"/>
  <c r="B1586" i="3"/>
  <c r="C1586" i="3"/>
  <c r="D1586" i="3"/>
  <c r="E1586" i="3"/>
  <c r="A1587" i="3"/>
  <c r="B1587" i="3"/>
  <c r="C1587" i="3"/>
  <c r="D1587" i="3"/>
  <c r="E1587" i="3"/>
  <c r="A1588" i="3"/>
  <c r="B1588" i="3"/>
  <c r="C1588" i="3"/>
  <c r="D1588" i="3"/>
  <c r="E1588" i="3"/>
  <c r="A1589" i="3"/>
  <c r="B1589" i="3"/>
  <c r="C1589" i="3"/>
  <c r="D1589" i="3"/>
  <c r="E1589" i="3"/>
  <c r="A1590" i="3"/>
  <c r="B1590" i="3"/>
  <c r="C1590" i="3"/>
  <c r="D1590" i="3"/>
  <c r="E1590" i="3"/>
  <c r="A1591" i="3"/>
  <c r="B1591" i="3"/>
  <c r="C1591" i="3"/>
  <c r="D1591" i="3"/>
  <c r="E1591" i="3"/>
  <c r="A1592" i="3"/>
  <c r="B1592" i="3"/>
  <c r="C1592" i="3"/>
  <c r="D1592" i="3"/>
  <c r="E1592" i="3"/>
  <c r="A1593" i="3"/>
  <c r="B1593" i="3"/>
  <c r="C1593" i="3"/>
  <c r="D1593" i="3"/>
  <c r="E1593" i="3"/>
  <c r="A1594" i="3"/>
  <c r="B1594" i="3"/>
  <c r="C1594" i="3"/>
  <c r="D1594" i="3"/>
  <c r="E1594" i="3"/>
  <c r="A1595" i="3"/>
  <c r="B1595" i="3"/>
  <c r="C1595" i="3"/>
  <c r="D1595" i="3"/>
  <c r="E1595" i="3"/>
  <c r="A1596" i="3"/>
  <c r="B1596" i="3"/>
  <c r="C1596" i="3"/>
  <c r="D1596" i="3"/>
  <c r="E1596" i="3"/>
  <c r="A1597" i="3"/>
  <c r="B1597" i="3"/>
  <c r="C1597" i="3"/>
  <c r="D1597" i="3"/>
  <c r="E1597" i="3"/>
  <c r="A1598" i="3"/>
  <c r="B1598" i="3"/>
  <c r="C1598" i="3"/>
  <c r="D1598" i="3"/>
  <c r="E1598" i="3"/>
  <c r="A1599" i="3"/>
  <c r="B1599" i="3"/>
  <c r="C1599" i="3"/>
  <c r="D1599" i="3"/>
  <c r="E1599" i="3"/>
  <c r="A1600" i="3"/>
  <c r="B1600" i="3"/>
  <c r="C1600" i="3"/>
  <c r="D1600" i="3"/>
  <c r="E1600" i="3"/>
  <c r="A1601" i="3"/>
  <c r="B1601" i="3"/>
  <c r="C1601" i="3"/>
  <c r="D1601" i="3"/>
  <c r="E1601" i="3"/>
  <c r="A1602" i="3"/>
  <c r="B1602" i="3"/>
  <c r="C1602" i="3"/>
  <c r="D1602" i="3"/>
  <c r="E1602" i="3"/>
  <c r="A1603" i="3"/>
  <c r="B1603" i="3"/>
  <c r="C1603" i="3"/>
  <c r="D1603" i="3"/>
  <c r="E1603" i="3"/>
  <c r="A1604" i="3"/>
  <c r="B1604" i="3"/>
  <c r="C1604" i="3"/>
  <c r="D1604" i="3"/>
  <c r="E1604" i="3"/>
  <c r="A1605" i="3"/>
  <c r="B1605" i="3"/>
  <c r="C1605" i="3"/>
  <c r="D1605" i="3"/>
  <c r="E1605" i="3"/>
  <c r="A1606" i="3"/>
  <c r="B1606" i="3"/>
  <c r="C1606" i="3"/>
  <c r="D1606" i="3"/>
  <c r="E1606" i="3"/>
  <c r="A1607" i="3"/>
  <c r="B1607" i="3"/>
  <c r="C1607" i="3"/>
  <c r="D1607" i="3"/>
  <c r="E1607" i="3"/>
  <c r="A1608" i="3"/>
  <c r="B1608" i="3"/>
  <c r="C1608" i="3"/>
  <c r="D1608" i="3"/>
  <c r="E1608" i="3"/>
  <c r="A1609" i="3"/>
  <c r="B1609" i="3"/>
  <c r="C1609" i="3"/>
  <c r="D1609" i="3"/>
  <c r="E1609" i="3"/>
  <c r="A1610" i="3"/>
  <c r="B1610" i="3"/>
  <c r="C1610" i="3"/>
  <c r="D1610" i="3"/>
  <c r="E1610" i="3"/>
  <c r="A1611" i="3"/>
  <c r="B1611" i="3"/>
  <c r="C1611" i="3"/>
  <c r="D1611" i="3"/>
  <c r="E1611" i="3"/>
  <c r="A1612" i="3"/>
  <c r="B1612" i="3"/>
  <c r="C1612" i="3"/>
  <c r="D1612" i="3"/>
  <c r="E1612" i="3"/>
  <c r="A1613" i="3"/>
  <c r="B1613" i="3"/>
  <c r="C1613" i="3"/>
  <c r="D1613" i="3"/>
  <c r="E1613" i="3"/>
  <c r="A1614" i="3"/>
  <c r="B1614" i="3"/>
  <c r="C1614" i="3"/>
  <c r="D1614" i="3"/>
  <c r="E1614" i="3"/>
  <c r="A1615" i="3"/>
  <c r="B1615" i="3"/>
  <c r="C1615" i="3"/>
  <c r="D1615" i="3"/>
  <c r="E1615" i="3"/>
  <c r="A1616" i="3"/>
  <c r="B1616" i="3"/>
  <c r="C1616" i="3"/>
  <c r="D1616" i="3"/>
  <c r="E1616" i="3"/>
  <c r="A1617" i="3"/>
  <c r="B1617" i="3"/>
  <c r="C1617" i="3"/>
  <c r="D1617" i="3"/>
  <c r="E1617" i="3"/>
  <c r="A1618" i="3"/>
  <c r="B1618" i="3"/>
  <c r="C1618" i="3"/>
  <c r="D1618" i="3"/>
  <c r="E1618" i="3"/>
  <c r="A1619" i="3"/>
  <c r="B1619" i="3"/>
  <c r="C1619" i="3"/>
  <c r="D1619" i="3"/>
  <c r="E1619" i="3"/>
  <c r="A1620" i="3"/>
  <c r="B1620" i="3"/>
  <c r="C1620" i="3"/>
  <c r="D1620" i="3"/>
  <c r="E1620" i="3"/>
  <c r="A1621" i="3"/>
  <c r="B1621" i="3"/>
  <c r="C1621" i="3"/>
  <c r="D1621" i="3"/>
  <c r="E1621" i="3"/>
  <c r="A1622" i="3"/>
  <c r="B1622" i="3"/>
  <c r="C1622" i="3"/>
  <c r="D1622" i="3"/>
  <c r="E1622" i="3"/>
  <c r="A1623" i="3"/>
  <c r="B1623" i="3"/>
  <c r="C1623" i="3"/>
  <c r="D1623" i="3"/>
  <c r="E1623" i="3"/>
  <c r="A1624" i="3"/>
  <c r="B1624" i="3"/>
  <c r="C1624" i="3"/>
  <c r="D1624" i="3"/>
  <c r="E1624" i="3"/>
  <c r="A1625" i="3"/>
  <c r="B1625" i="3"/>
  <c r="C1625" i="3"/>
  <c r="D1625" i="3"/>
  <c r="E1625" i="3"/>
  <c r="A1626" i="3"/>
  <c r="B1626" i="3"/>
  <c r="C1626" i="3"/>
  <c r="D1626" i="3"/>
  <c r="E1626" i="3"/>
  <c r="A1627" i="3"/>
  <c r="B1627" i="3"/>
  <c r="C1627" i="3"/>
  <c r="D1627" i="3"/>
  <c r="E1627" i="3"/>
  <c r="A1628" i="3"/>
  <c r="B1628" i="3"/>
  <c r="C1628" i="3"/>
  <c r="D1628" i="3"/>
  <c r="E1628" i="3"/>
  <c r="A1629" i="3"/>
  <c r="B1629" i="3"/>
  <c r="C1629" i="3"/>
  <c r="D1629" i="3"/>
  <c r="E1629" i="3"/>
  <c r="A1630" i="3"/>
  <c r="B1630" i="3"/>
  <c r="C1630" i="3"/>
  <c r="D1630" i="3"/>
  <c r="E1630" i="3"/>
  <c r="A1631" i="3"/>
  <c r="B1631" i="3"/>
  <c r="C1631" i="3"/>
  <c r="D1631" i="3"/>
  <c r="E1631" i="3"/>
  <c r="A1632" i="3"/>
  <c r="B1632" i="3"/>
  <c r="C1632" i="3"/>
  <c r="D1632" i="3"/>
  <c r="E1632" i="3"/>
  <c r="A1633" i="3"/>
  <c r="B1633" i="3"/>
  <c r="C1633" i="3"/>
  <c r="D1633" i="3"/>
  <c r="E1633" i="3"/>
  <c r="A1634" i="3"/>
  <c r="B1634" i="3"/>
  <c r="C1634" i="3"/>
  <c r="D1634" i="3"/>
  <c r="E1634" i="3"/>
  <c r="A1635" i="3"/>
  <c r="B1635" i="3"/>
  <c r="C1635" i="3"/>
  <c r="D1635" i="3"/>
  <c r="E1635" i="3"/>
  <c r="A1636" i="3"/>
  <c r="B1636" i="3"/>
  <c r="C1636" i="3"/>
  <c r="D1636" i="3"/>
  <c r="E1636" i="3"/>
  <c r="A1637" i="3"/>
  <c r="B1637" i="3"/>
  <c r="C1637" i="3"/>
  <c r="D1637" i="3"/>
  <c r="E1637" i="3"/>
  <c r="A1638" i="3"/>
  <c r="B1638" i="3"/>
  <c r="C1638" i="3"/>
  <c r="D1638" i="3"/>
  <c r="E1638" i="3"/>
  <c r="A1639" i="3"/>
  <c r="B1639" i="3"/>
  <c r="C1639" i="3"/>
  <c r="D1639" i="3"/>
  <c r="E1639" i="3"/>
  <c r="A1640" i="3"/>
  <c r="B1640" i="3"/>
  <c r="C1640" i="3"/>
  <c r="D1640" i="3"/>
  <c r="E1640" i="3"/>
  <c r="A1641" i="3"/>
  <c r="B1641" i="3"/>
  <c r="C1641" i="3"/>
  <c r="D1641" i="3"/>
  <c r="E1641" i="3"/>
  <c r="A1642" i="3"/>
  <c r="B1642" i="3"/>
  <c r="C1642" i="3"/>
  <c r="D1642" i="3"/>
  <c r="E1642" i="3"/>
  <c r="A1643" i="3"/>
  <c r="B1643" i="3"/>
  <c r="C1643" i="3"/>
  <c r="D1643" i="3"/>
  <c r="E1643" i="3"/>
  <c r="A1644" i="3"/>
  <c r="B1644" i="3"/>
  <c r="C1644" i="3"/>
  <c r="D1644" i="3"/>
  <c r="E1644" i="3"/>
  <c r="A1645" i="3"/>
  <c r="B1645" i="3"/>
  <c r="C1645" i="3"/>
  <c r="D1645" i="3"/>
  <c r="E1645" i="3"/>
  <c r="A1646" i="3"/>
  <c r="B1646" i="3"/>
  <c r="C1646" i="3"/>
  <c r="D1646" i="3"/>
  <c r="E1646" i="3"/>
  <c r="A1647" i="3"/>
  <c r="B1647" i="3"/>
  <c r="C1647" i="3"/>
  <c r="D1647" i="3"/>
  <c r="E1647" i="3"/>
  <c r="A1648" i="3"/>
  <c r="B1648" i="3"/>
  <c r="C1648" i="3"/>
  <c r="D1648" i="3"/>
  <c r="E1648" i="3"/>
  <c r="A1649" i="3"/>
  <c r="B1649" i="3"/>
  <c r="C1649" i="3"/>
  <c r="D1649" i="3"/>
  <c r="E1649" i="3"/>
  <c r="A1650" i="3"/>
  <c r="B1650" i="3"/>
  <c r="C1650" i="3"/>
  <c r="D1650" i="3"/>
  <c r="E1650" i="3"/>
  <c r="A1651" i="3"/>
  <c r="B1651" i="3"/>
  <c r="C1651" i="3"/>
  <c r="D1651" i="3"/>
  <c r="E1651" i="3"/>
  <c r="A1652" i="3"/>
  <c r="B1652" i="3"/>
  <c r="C1652" i="3"/>
  <c r="D1652" i="3"/>
  <c r="E1652" i="3"/>
  <c r="A1653" i="3"/>
  <c r="B1653" i="3"/>
  <c r="C1653" i="3"/>
  <c r="D1653" i="3"/>
  <c r="E1653" i="3"/>
  <c r="A1654" i="3"/>
  <c r="B1654" i="3"/>
  <c r="C1654" i="3"/>
  <c r="D1654" i="3"/>
  <c r="E1654" i="3"/>
  <c r="A1655" i="3"/>
  <c r="B1655" i="3"/>
  <c r="C1655" i="3"/>
  <c r="D1655" i="3"/>
  <c r="E1655" i="3"/>
  <c r="A1656" i="3"/>
  <c r="B1656" i="3"/>
  <c r="C1656" i="3"/>
  <c r="D1656" i="3"/>
  <c r="E1656" i="3"/>
  <c r="A1657" i="3"/>
  <c r="B1657" i="3"/>
  <c r="C1657" i="3"/>
  <c r="D1657" i="3"/>
  <c r="E1657" i="3"/>
  <c r="A1658" i="3"/>
  <c r="B1658" i="3"/>
  <c r="C1658" i="3"/>
  <c r="D1658" i="3"/>
  <c r="E1658" i="3"/>
  <c r="A1659" i="3"/>
  <c r="B1659" i="3"/>
  <c r="C1659" i="3"/>
  <c r="D1659" i="3"/>
  <c r="E1659" i="3"/>
  <c r="A1660" i="3"/>
  <c r="B1660" i="3"/>
  <c r="C1660" i="3"/>
  <c r="D1660" i="3"/>
  <c r="E1660" i="3"/>
  <c r="A1661" i="3"/>
  <c r="B1661" i="3"/>
  <c r="C1661" i="3"/>
  <c r="D1661" i="3"/>
  <c r="E1661" i="3"/>
  <c r="A1662" i="3"/>
  <c r="B1662" i="3"/>
  <c r="C1662" i="3"/>
  <c r="D1662" i="3"/>
  <c r="E1662" i="3"/>
  <c r="A1663" i="3"/>
  <c r="B1663" i="3"/>
  <c r="C1663" i="3"/>
  <c r="D1663" i="3"/>
  <c r="E1663" i="3"/>
  <c r="A1664" i="3"/>
  <c r="B1664" i="3"/>
  <c r="C1664" i="3"/>
  <c r="D1664" i="3"/>
  <c r="E1664" i="3"/>
  <c r="A1665" i="3"/>
  <c r="B1665" i="3"/>
  <c r="C1665" i="3"/>
  <c r="D1665" i="3"/>
  <c r="E1665" i="3"/>
  <c r="A1666" i="3"/>
  <c r="B1666" i="3"/>
  <c r="C1666" i="3"/>
  <c r="D1666" i="3"/>
  <c r="E1666" i="3"/>
  <c r="A1667" i="3"/>
  <c r="B1667" i="3"/>
  <c r="C1667" i="3"/>
  <c r="D1667" i="3"/>
  <c r="E1667" i="3"/>
  <c r="A1668" i="3"/>
  <c r="B1668" i="3"/>
  <c r="C1668" i="3"/>
  <c r="D1668" i="3"/>
  <c r="E1668" i="3"/>
  <c r="A1669" i="3"/>
  <c r="B1669" i="3"/>
  <c r="C1669" i="3"/>
  <c r="D1669" i="3"/>
  <c r="E1669" i="3"/>
  <c r="A1670" i="3"/>
  <c r="B1670" i="3"/>
  <c r="C1670" i="3"/>
  <c r="D1670" i="3"/>
  <c r="E1670" i="3"/>
  <c r="A1671" i="3"/>
  <c r="B1671" i="3"/>
  <c r="C1671" i="3"/>
  <c r="D1671" i="3"/>
  <c r="E1671" i="3"/>
  <c r="A1672" i="3"/>
  <c r="B1672" i="3"/>
  <c r="C1672" i="3"/>
  <c r="D1672" i="3"/>
  <c r="E1672" i="3"/>
  <c r="A1673" i="3"/>
  <c r="B1673" i="3"/>
  <c r="C1673" i="3"/>
  <c r="D1673" i="3"/>
  <c r="E1673" i="3"/>
  <c r="A1674" i="3"/>
  <c r="B1674" i="3"/>
  <c r="C1674" i="3"/>
  <c r="D1674" i="3"/>
  <c r="E1674" i="3"/>
  <c r="A1675" i="3"/>
  <c r="B1675" i="3"/>
  <c r="C1675" i="3"/>
  <c r="D1675" i="3"/>
  <c r="E1675" i="3"/>
  <c r="A1676" i="3"/>
  <c r="B1676" i="3"/>
  <c r="C1676" i="3"/>
  <c r="D1676" i="3"/>
  <c r="E1676" i="3"/>
  <c r="A1677" i="3"/>
  <c r="B1677" i="3"/>
  <c r="C1677" i="3"/>
  <c r="D1677" i="3"/>
  <c r="E1677" i="3"/>
  <c r="A1678" i="3"/>
  <c r="B1678" i="3"/>
  <c r="C1678" i="3"/>
  <c r="D1678" i="3"/>
  <c r="E1678" i="3"/>
  <c r="A1679" i="3"/>
  <c r="B1679" i="3"/>
  <c r="C1679" i="3"/>
  <c r="D1679" i="3"/>
  <c r="E1679" i="3"/>
  <c r="A1680" i="3"/>
  <c r="B1680" i="3"/>
  <c r="C1680" i="3"/>
  <c r="D1680" i="3"/>
  <c r="E1680" i="3"/>
  <c r="A1681" i="3"/>
  <c r="B1681" i="3"/>
  <c r="C1681" i="3"/>
  <c r="D1681" i="3"/>
  <c r="E1681" i="3"/>
  <c r="A1682" i="3"/>
  <c r="B1682" i="3"/>
  <c r="C1682" i="3"/>
  <c r="D1682" i="3"/>
  <c r="E1682" i="3"/>
  <c r="A1683" i="3"/>
  <c r="B1683" i="3"/>
  <c r="C1683" i="3"/>
  <c r="D1683" i="3"/>
  <c r="E1683" i="3"/>
  <c r="A1684" i="3"/>
  <c r="B1684" i="3"/>
  <c r="C1684" i="3"/>
  <c r="D1684" i="3"/>
  <c r="E1684" i="3"/>
  <c r="A1685" i="3"/>
  <c r="B1685" i="3"/>
  <c r="C1685" i="3"/>
  <c r="D1685" i="3"/>
  <c r="E1685" i="3"/>
  <c r="A1686" i="3"/>
  <c r="B1686" i="3"/>
  <c r="C1686" i="3"/>
  <c r="D1686" i="3"/>
  <c r="E1686" i="3"/>
  <c r="A1687" i="3"/>
  <c r="B1687" i="3"/>
  <c r="C1687" i="3"/>
  <c r="D1687" i="3"/>
  <c r="E1687" i="3"/>
  <c r="A1688" i="3"/>
  <c r="B1688" i="3"/>
  <c r="C1688" i="3"/>
  <c r="D1688" i="3"/>
  <c r="E1688" i="3"/>
  <c r="A1689" i="3"/>
  <c r="B1689" i="3"/>
  <c r="C1689" i="3"/>
  <c r="D1689" i="3"/>
  <c r="E1689" i="3"/>
  <c r="A1690" i="3"/>
  <c r="B1690" i="3"/>
  <c r="C1690" i="3"/>
  <c r="D1690" i="3"/>
  <c r="E1690" i="3"/>
  <c r="A1691" i="3"/>
  <c r="B1691" i="3"/>
  <c r="C1691" i="3"/>
  <c r="D1691" i="3"/>
  <c r="E1691" i="3"/>
  <c r="A1692" i="3"/>
  <c r="B1692" i="3"/>
  <c r="C1692" i="3"/>
  <c r="D1692" i="3"/>
  <c r="E1692" i="3"/>
  <c r="A1693" i="3"/>
  <c r="B1693" i="3"/>
  <c r="C1693" i="3"/>
  <c r="D1693" i="3"/>
  <c r="E1693" i="3"/>
  <c r="A1694" i="3"/>
  <c r="B1694" i="3"/>
  <c r="C1694" i="3"/>
  <c r="D1694" i="3"/>
  <c r="E1694" i="3"/>
  <c r="A1695" i="3"/>
  <c r="B1695" i="3"/>
  <c r="C1695" i="3"/>
  <c r="D1695" i="3"/>
  <c r="E1695" i="3"/>
  <c r="A1696" i="3"/>
  <c r="B1696" i="3"/>
  <c r="C1696" i="3"/>
  <c r="D1696" i="3"/>
  <c r="E1696" i="3"/>
  <c r="A1697" i="3"/>
  <c r="B1697" i="3"/>
  <c r="C1697" i="3"/>
  <c r="D1697" i="3"/>
  <c r="E1697" i="3"/>
  <c r="A1698" i="3"/>
  <c r="B1698" i="3"/>
  <c r="C1698" i="3"/>
  <c r="D1698" i="3"/>
  <c r="E1698" i="3"/>
  <c r="A1699" i="3"/>
  <c r="B1699" i="3"/>
  <c r="C1699" i="3"/>
  <c r="D1699" i="3"/>
  <c r="E1699" i="3"/>
  <c r="A1700" i="3"/>
  <c r="B1700" i="3"/>
  <c r="C1700" i="3"/>
  <c r="D1700" i="3"/>
  <c r="E1700" i="3"/>
  <c r="A1701" i="3"/>
  <c r="B1701" i="3"/>
  <c r="C1701" i="3"/>
  <c r="D1701" i="3"/>
  <c r="E1701" i="3"/>
  <c r="A1702" i="3"/>
  <c r="B1702" i="3"/>
  <c r="C1702" i="3"/>
  <c r="D1702" i="3"/>
  <c r="E1702" i="3"/>
  <c r="A1703" i="3"/>
  <c r="B1703" i="3"/>
  <c r="C1703" i="3"/>
  <c r="D1703" i="3"/>
  <c r="E1703" i="3"/>
  <c r="A1704" i="3"/>
  <c r="B1704" i="3"/>
  <c r="C1704" i="3"/>
  <c r="D1704" i="3"/>
  <c r="E1704" i="3"/>
  <c r="A1705" i="3"/>
  <c r="B1705" i="3"/>
  <c r="C1705" i="3"/>
  <c r="D1705" i="3"/>
  <c r="E1705" i="3"/>
  <c r="A1706" i="3"/>
  <c r="B1706" i="3"/>
  <c r="C1706" i="3"/>
  <c r="D1706" i="3"/>
  <c r="E1706" i="3"/>
  <c r="A1707" i="3"/>
  <c r="B1707" i="3"/>
  <c r="C1707" i="3"/>
  <c r="D1707" i="3"/>
  <c r="E1707" i="3"/>
  <c r="A1708" i="3"/>
  <c r="B1708" i="3"/>
  <c r="C1708" i="3"/>
  <c r="D1708" i="3"/>
  <c r="E1708" i="3"/>
  <c r="A1709" i="3"/>
  <c r="B1709" i="3"/>
  <c r="C1709" i="3"/>
  <c r="D1709" i="3"/>
  <c r="E1709" i="3"/>
  <c r="A1710" i="3"/>
  <c r="B1710" i="3"/>
  <c r="C1710" i="3"/>
  <c r="D1710" i="3"/>
  <c r="E1710" i="3"/>
  <c r="A1711" i="3"/>
  <c r="B1711" i="3"/>
  <c r="C1711" i="3"/>
  <c r="D1711" i="3"/>
  <c r="E1711" i="3"/>
  <c r="A1712" i="3"/>
  <c r="B1712" i="3"/>
  <c r="C1712" i="3"/>
  <c r="D1712" i="3"/>
  <c r="E1712" i="3"/>
  <c r="A1713" i="3"/>
  <c r="B1713" i="3"/>
  <c r="C1713" i="3"/>
  <c r="D1713" i="3"/>
  <c r="E1713" i="3"/>
  <c r="A1714" i="3"/>
  <c r="B1714" i="3"/>
  <c r="C1714" i="3"/>
  <c r="D1714" i="3"/>
  <c r="E1714" i="3"/>
  <c r="A1715" i="3"/>
  <c r="B1715" i="3"/>
  <c r="C1715" i="3"/>
  <c r="D1715" i="3"/>
  <c r="E1715" i="3"/>
  <c r="A1716" i="3"/>
  <c r="B1716" i="3"/>
  <c r="C1716" i="3"/>
  <c r="D1716" i="3"/>
  <c r="E1716" i="3"/>
  <c r="A1717" i="3"/>
  <c r="B1717" i="3"/>
  <c r="C1717" i="3"/>
  <c r="D1717" i="3"/>
  <c r="E1717" i="3"/>
  <c r="A1718" i="3"/>
  <c r="B1718" i="3"/>
  <c r="C1718" i="3"/>
  <c r="D1718" i="3"/>
  <c r="E1718" i="3"/>
  <c r="A1719" i="3"/>
  <c r="B1719" i="3"/>
  <c r="C1719" i="3"/>
  <c r="D1719" i="3"/>
  <c r="E1719" i="3"/>
  <c r="A1720" i="3"/>
  <c r="B1720" i="3"/>
  <c r="C1720" i="3"/>
  <c r="D1720" i="3"/>
  <c r="E1720" i="3"/>
  <c r="A1721" i="3"/>
  <c r="B1721" i="3"/>
  <c r="C1721" i="3"/>
  <c r="D1721" i="3"/>
  <c r="E1721" i="3"/>
  <c r="A1722" i="3"/>
  <c r="B1722" i="3"/>
  <c r="C1722" i="3"/>
  <c r="D1722" i="3"/>
  <c r="E1722" i="3"/>
  <c r="A1723" i="3"/>
  <c r="B1723" i="3"/>
  <c r="C1723" i="3"/>
  <c r="D1723" i="3"/>
  <c r="E1723" i="3"/>
  <c r="A1724" i="3"/>
  <c r="B1724" i="3"/>
  <c r="C1724" i="3"/>
  <c r="D1724" i="3"/>
  <c r="E1724" i="3"/>
  <c r="A1725" i="3"/>
  <c r="B1725" i="3"/>
  <c r="C1725" i="3"/>
  <c r="D1725" i="3"/>
  <c r="E1725" i="3"/>
  <c r="A1726" i="3"/>
  <c r="B1726" i="3"/>
  <c r="C1726" i="3"/>
  <c r="D1726" i="3"/>
  <c r="E1726" i="3"/>
  <c r="A1727" i="3"/>
  <c r="B1727" i="3"/>
  <c r="C1727" i="3"/>
  <c r="D1727" i="3"/>
  <c r="E1727" i="3"/>
  <c r="A1728" i="3"/>
  <c r="B1728" i="3"/>
  <c r="C1728" i="3"/>
  <c r="D1728" i="3"/>
  <c r="E1728" i="3"/>
  <c r="A1729" i="3"/>
  <c r="B1729" i="3"/>
  <c r="C1729" i="3"/>
  <c r="D1729" i="3"/>
  <c r="E1729" i="3"/>
  <c r="A1730" i="3"/>
  <c r="B1730" i="3"/>
  <c r="C1730" i="3"/>
  <c r="D1730" i="3"/>
  <c r="E1730" i="3"/>
  <c r="A1731" i="3"/>
  <c r="B1731" i="3"/>
  <c r="C1731" i="3"/>
  <c r="D1731" i="3"/>
  <c r="E1731" i="3"/>
  <c r="A1732" i="3"/>
  <c r="B1732" i="3"/>
  <c r="C1732" i="3"/>
  <c r="D1732" i="3"/>
  <c r="E1732" i="3"/>
  <c r="A1733" i="3"/>
  <c r="B1733" i="3"/>
  <c r="C1733" i="3"/>
  <c r="D1733" i="3"/>
  <c r="E1733" i="3"/>
  <c r="A1734" i="3"/>
  <c r="B1734" i="3"/>
  <c r="C1734" i="3"/>
  <c r="D1734" i="3"/>
  <c r="E1734" i="3"/>
  <c r="A1735" i="3"/>
  <c r="B1735" i="3"/>
  <c r="C1735" i="3"/>
  <c r="D1735" i="3"/>
  <c r="E1735" i="3"/>
  <c r="A1736" i="3"/>
  <c r="B1736" i="3"/>
  <c r="C1736" i="3"/>
  <c r="D1736" i="3"/>
  <c r="E1736" i="3"/>
  <c r="A1737" i="3"/>
  <c r="B1737" i="3"/>
  <c r="C1737" i="3"/>
  <c r="D1737" i="3"/>
  <c r="E1737" i="3"/>
  <c r="A1738" i="3"/>
  <c r="B1738" i="3"/>
  <c r="C1738" i="3"/>
  <c r="D1738" i="3"/>
  <c r="E1738" i="3"/>
  <c r="A1739" i="3"/>
  <c r="B1739" i="3"/>
  <c r="C1739" i="3"/>
  <c r="D1739" i="3"/>
  <c r="E1739" i="3"/>
  <c r="A1740" i="3"/>
  <c r="B1740" i="3"/>
  <c r="C1740" i="3"/>
  <c r="D1740" i="3"/>
  <c r="E1740" i="3"/>
  <c r="A1741" i="3"/>
  <c r="B1741" i="3"/>
  <c r="C1741" i="3"/>
  <c r="D1741" i="3"/>
  <c r="E1741" i="3"/>
  <c r="A1742" i="3"/>
  <c r="B1742" i="3"/>
  <c r="C1742" i="3"/>
  <c r="D1742" i="3"/>
  <c r="E1742" i="3"/>
  <c r="A1743" i="3"/>
  <c r="B1743" i="3"/>
  <c r="C1743" i="3"/>
  <c r="D1743" i="3"/>
  <c r="E1743" i="3"/>
  <c r="A1744" i="3"/>
  <c r="B1744" i="3"/>
  <c r="C1744" i="3"/>
  <c r="D1744" i="3"/>
  <c r="E1744" i="3"/>
  <c r="A1745" i="3"/>
  <c r="B1745" i="3"/>
  <c r="C1745" i="3"/>
  <c r="D1745" i="3"/>
  <c r="E1745" i="3"/>
  <c r="A1746" i="3"/>
  <c r="B1746" i="3"/>
  <c r="C1746" i="3"/>
  <c r="D1746" i="3"/>
  <c r="E1746" i="3"/>
  <c r="A1747" i="3"/>
  <c r="B1747" i="3"/>
  <c r="C1747" i="3"/>
  <c r="D1747" i="3"/>
  <c r="E1747" i="3"/>
  <c r="A1748" i="3"/>
  <c r="B1748" i="3"/>
  <c r="C1748" i="3"/>
  <c r="D1748" i="3"/>
  <c r="E1748" i="3"/>
  <c r="A1749" i="3"/>
  <c r="B1749" i="3"/>
  <c r="C1749" i="3"/>
  <c r="D1749" i="3"/>
  <c r="E1749" i="3"/>
  <c r="A1750" i="3"/>
  <c r="B1750" i="3"/>
  <c r="C1750" i="3"/>
  <c r="D1750" i="3"/>
  <c r="E1750" i="3"/>
  <c r="A1751" i="3"/>
  <c r="B1751" i="3"/>
  <c r="C1751" i="3"/>
  <c r="D1751" i="3"/>
  <c r="E1751" i="3"/>
  <c r="A1752" i="3"/>
  <c r="B1752" i="3"/>
  <c r="C1752" i="3"/>
  <c r="D1752" i="3"/>
  <c r="E1752" i="3"/>
  <c r="A1753" i="3"/>
  <c r="B1753" i="3"/>
  <c r="C1753" i="3"/>
  <c r="D1753" i="3"/>
  <c r="E1753" i="3"/>
  <c r="A1754" i="3"/>
  <c r="B1754" i="3"/>
  <c r="C1754" i="3"/>
  <c r="D1754" i="3"/>
  <c r="E1754" i="3"/>
  <c r="A1755" i="3"/>
  <c r="B1755" i="3"/>
  <c r="C1755" i="3"/>
  <c r="D1755" i="3"/>
  <c r="E1755" i="3"/>
  <c r="A1756" i="3"/>
  <c r="B1756" i="3"/>
  <c r="C1756" i="3"/>
  <c r="D1756" i="3"/>
  <c r="E1756" i="3"/>
  <c r="A1757" i="3"/>
  <c r="B1757" i="3"/>
  <c r="C1757" i="3"/>
  <c r="D1757" i="3"/>
  <c r="E1757" i="3"/>
  <c r="A1758" i="3"/>
  <c r="B1758" i="3"/>
  <c r="C1758" i="3"/>
  <c r="D1758" i="3"/>
  <c r="E1758" i="3"/>
  <c r="A1759" i="3"/>
  <c r="B1759" i="3"/>
  <c r="C1759" i="3"/>
  <c r="D1759" i="3"/>
  <c r="E1759" i="3"/>
  <c r="A1760" i="3"/>
  <c r="B1760" i="3"/>
  <c r="C1760" i="3"/>
  <c r="D1760" i="3"/>
  <c r="E1760" i="3"/>
  <c r="A1761" i="3"/>
  <c r="B1761" i="3"/>
  <c r="C1761" i="3"/>
  <c r="D1761" i="3"/>
  <c r="E1761" i="3"/>
  <c r="A1762" i="3"/>
  <c r="B1762" i="3"/>
  <c r="C1762" i="3"/>
  <c r="D1762" i="3"/>
  <c r="E1762" i="3"/>
  <c r="A1763" i="3"/>
  <c r="B1763" i="3"/>
  <c r="C1763" i="3"/>
  <c r="D1763" i="3"/>
  <c r="E1763" i="3"/>
  <c r="A1764" i="3"/>
  <c r="B1764" i="3"/>
  <c r="C1764" i="3"/>
  <c r="D1764" i="3"/>
  <c r="E1764" i="3"/>
  <c r="A1765" i="3"/>
  <c r="B1765" i="3"/>
  <c r="C1765" i="3"/>
  <c r="D1765" i="3"/>
  <c r="E1765" i="3"/>
  <c r="A1766" i="3"/>
  <c r="B1766" i="3"/>
  <c r="C1766" i="3"/>
  <c r="D1766" i="3"/>
  <c r="E1766" i="3"/>
  <c r="A1767" i="3"/>
  <c r="B1767" i="3"/>
  <c r="C1767" i="3"/>
  <c r="D1767" i="3"/>
  <c r="E1767" i="3"/>
  <c r="A1768" i="3"/>
  <c r="B1768" i="3"/>
  <c r="C1768" i="3"/>
  <c r="D1768" i="3"/>
  <c r="E1768" i="3"/>
  <c r="A1769" i="3"/>
  <c r="B1769" i="3"/>
  <c r="C1769" i="3"/>
  <c r="D1769" i="3"/>
  <c r="E1769" i="3"/>
  <c r="A1770" i="3"/>
  <c r="B1770" i="3"/>
  <c r="C1770" i="3"/>
  <c r="D1770" i="3"/>
  <c r="E1770" i="3"/>
  <c r="A1771" i="3"/>
  <c r="B1771" i="3"/>
  <c r="C1771" i="3"/>
  <c r="D1771" i="3"/>
  <c r="E1771" i="3"/>
  <c r="A1772" i="3"/>
  <c r="B1772" i="3"/>
  <c r="C1772" i="3"/>
  <c r="D1772" i="3"/>
  <c r="E1772" i="3"/>
  <c r="A1773" i="3"/>
  <c r="B1773" i="3"/>
  <c r="C1773" i="3"/>
  <c r="D1773" i="3"/>
  <c r="E1773" i="3"/>
  <c r="A1774" i="3"/>
  <c r="B1774" i="3"/>
  <c r="C1774" i="3"/>
  <c r="D1774" i="3"/>
  <c r="E1774" i="3"/>
  <c r="A1775" i="3"/>
  <c r="B1775" i="3"/>
  <c r="C1775" i="3"/>
  <c r="D1775" i="3"/>
  <c r="E1775" i="3"/>
  <c r="A1776" i="3"/>
  <c r="B1776" i="3"/>
  <c r="C1776" i="3"/>
  <c r="D1776" i="3"/>
  <c r="E1776" i="3"/>
  <c r="A1777" i="3"/>
  <c r="B1777" i="3"/>
  <c r="C1777" i="3"/>
  <c r="D1777" i="3"/>
  <c r="E1777" i="3"/>
  <c r="A1778" i="3"/>
  <c r="B1778" i="3"/>
  <c r="C1778" i="3"/>
  <c r="D1778" i="3"/>
  <c r="E1778" i="3"/>
  <c r="A1779" i="3"/>
  <c r="B1779" i="3"/>
  <c r="C1779" i="3"/>
  <c r="D1779" i="3"/>
  <c r="E1779" i="3"/>
  <c r="A1780" i="3"/>
  <c r="B1780" i="3"/>
  <c r="C1780" i="3"/>
  <c r="D1780" i="3"/>
  <c r="E1780" i="3"/>
  <c r="A1781" i="3"/>
  <c r="B1781" i="3"/>
  <c r="C1781" i="3"/>
  <c r="D1781" i="3"/>
  <c r="E1781" i="3"/>
  <c r="A1782" i="3"/>
  <c r="B1782" i="3"/>
  <c r="C1782" i="3"/>
  <c r="D1782" i="3"/>
  <c r="E1782" i="3"/>
  <c r="A1783" i="3"/>
  <c r="B1783" i="3"/>
  <c r="C1783" i="3"/>
  <c r="D1783" i="3"/>
  <c r="E1783" i="3"/>
  <c r="A1784" i="3"/>
  <c r="B1784" i="3"/>
  <c r="C1784" i="3"/>
  <c r="D1784" i="3"/>
  <c r="E1784" i="3"/>
  <c r="A1785" i="3"/>
  <c r="B1785" i="3"/>
  <c r="C1785" i="3"/>
  <c r="D1785" i="3"/>
  <c r="E1785" i="3"/>
  <c r="A1786" i="3"/>
  <c r="B1786" i="3"/>
  <c r="C1786" i="3"/>
  <c r="D1786" i="3"/>
  <c r="E1786" i="3"/>
  <c r="A1787" i="3"/>
  <c r="B1787" i="3"/>
  <c r="C1787" i="3"/>
  <c r="D1787" i="3"/>
  <c r="E1787" i="3"/>
  <c r="A1788" i="3"/>
  <c r="B1788" i="3"/>
  <c r="C1788" i="3"/>
  <c r="D1788" i="3"/>
  <c r="E1788" i="3"/>
  <c r="A1789" i="3"/>
  <c r="B1789" i="3"/>
  <c r="C1789" i="3"/>
  <c r="D1789" i="3"/>
  <c r="E1789" i="3"/>
  <c r="A1790" i="3"/>
  <c r="B1790" i="3"/>
  <c r="C1790" i="3"/>
  <c r="D1790" i="3"/>
  <c r="E1790" i="3"/>
  <c r="A1791" i="3"/>
  <c r="B1791" i="3"/>
  <c r="C1791" i="3"/>
  <c r="D1791" i="3"/>
  <c r="E1791" i="3"/>
  <c r="A1792" i="3"/>
  <c r="B1792" i="3"/>
  <c r="C1792" i="3"/>
  <c r="D1792" i="3"/>
  <c r="E1792" i="3"/>
  <c r="A1793" i="3"/>
  <c r="B1793" i="3"/>
  <c r="C1793" i="3"/>
  <c r="D1793" i="3"/>
  <c r="E1793" i="3"/>
  <c r="A1794" i="3"/>
  <c r="B1794" i="3"/>
  <c r="C1794" i="3"/>
  <c r="D1794" i="3"/>
  <c r="E1794" i="3"/>
  <c r="A1795" i="3"/>
  <c r="B1795" i="3"/>
  <c r="C1795" i="3"/>
  <c r="D1795" i="3"/>
  <c r="E1795" i="3"/>
  <c r="A1796" i="3"/>
  <c r="B1796" i="3"/>
  <c r="C1796" i="3"/>
  <c r="D1796" i="3"/>
  <c r="E1796" i="3"/>
  <c r="A1797" i="3"/>
  <c r="B1797" i="3"/>
  <c r="C1797" i="3"/>
  <c r="D1797" i="3"/>
  <c r="E1797" i="3"/>
  <c r="A1798" i="3"/>
  <c r="B1798" i="3"/>
  <c r="C1798" i="3"/>
  <c r="D1798" i="3"/>
  <c r="E1798" i="3"/>
  <c r="A1799" i="3"/>
  <c r="B1799" i="3"/>
  <c r="C1799" i="3"/>
  <c r="D1799" i="3"/>
  <c r="E1799" i="3"/>
  <c r="A1800" i="3"/>
  <c r="B1800" i="3"/>
  <c r="C1800" i="3"/>
  <c r="D1800" i="3"/>
  <c r="E1800" i="3"/>
  <c r="A1801" i="3"/>
  <c r="B1801" i="3"/>
  <c r="C1801" i="3"/>
  <c r="D1801" i="3"/>
  <c r="E1801" i="3"/>
  <c r="A1802" i="3"/>
  <c r="B1802" i="3"/>
  <c r="C1802" i="3"/>
  <c r="D1802" i="3"/>
  <c r="E1802" i="3"/>
  <c r="A1803" i="3"/>
  <c r="B1803" i="3"/>
  <c r="C1803" i="3"/>
  <c r="D1803" i="3"/>
  <c r="E1803" i="3"/>
  <c r="A1804" i="3"/>
  <c r="B1804" i="3"/>
  <c r="C1804" i="3"/>
  <c r="D1804" i="3"/>
  <c r="E1804" i="3"/>
  <c r="A1805" i="3"/>
  <c r="B1805" i="3"/>
  <c r="C1805" i="3"/>
  <c r="D1805" i="3"/>
  <c r="E1805" i="3"/>
  <c r="A1806" i="3"/>
  <c r="B1806" i="3"/>
  <c r="C1806" i="3"/>
  <c r="D1806" i="3"/>
  <c r="E1806" i="3"/>
  <c r="A1807" i="3"/>
  <c r="B1807" i="3"/>
  <c r="C1807" i="3"/>
  <c r="D1807" i="3"/>
  <c r="E1807" i="3"/>
  <c r="A1808" i="3"/>
  <c r="B1808" i="3"/>
  <c r="C1808" i="3"/>
  <c r="D1808" i="3"/>
  <c r="E1808" i="3"/>
  <c r="A1809" i="3"/>
  <c r="B1809" i="3"/>
  <c r="C1809" i="3"/>
  <c r="D1809" i="3"/>
  <c r="E1809" i="3"/>
  <c r="A1810" i="3"/>
  <c r="B1810" i="3"/>
  <c r="C1810" i="3"/>
  <c r="D1810" i="3"/>
  <c r="E1810" i="3"/>
  <c r="A1811" i="3"/>
  <c r="B1811" i="3"/>
  <c r="C1811" i="3"/>
  <c r="D1811" i="3"/>
  <c r="E1811" i="3"/>
  <c r="A1812" i="3"/>
  <c r="B1812" i="3"/>
  <c r="C1812" i="3"/>
  <c r="D1812" i="3"/>
  <c r="E1812" i="3"/>
  <c r="A1813" i="3"/>
  <c r="B1813" i="3"/>
  <c r="C1813" i="3"/>
  <c r="D1813" i="3"/>
  <c r="E1813" i="3"/>
  <c r="A1814" i="3"/>
  <c r="B1814" i="3"/>
  <c r="C1814" i="3"/>
  <c r="D1814" i="3"/>
  <c r="E1814" i="3"/>
  <c r="A1815" i="3"/>
  <c r="B1815" i="3"/>
  <c r="C1815" i="3"/>
  <c r="D1815" i="3"/>
  <c r="E1815" i="3"/>
  <c r="A1816" i="3"/>
  <c r="B1816" i="3"/>
  <c r="C1816" i="3"/>
  <c r="D1816" i="3"/>
  <c r="E1816" i="3"/>
  <c r="A1817" i="3"/>
  <c r="B1817" i="3"/>
  <c r="C1817" i="3"/>
  <c r="D1817" i="3"/>
  <c r="E1817" i="3"/>
  <c r="A1818" i="3"/>
  <c r="B1818" i="3"/>
  <c r="C1818" i="3"/>
  <c r="D1818" i="3"/>
  <c r="E1818" i="3"/>
  <c r="A1819" i="3"/>
  <c r="B1819" i="3"/>
  <c r="C1819" i="3"/>
  <c r="D1819" i="3"/>
  <c r="E1819" i="3"/>
  <c r="A1820" i="3"/>
  <c r="B1820" i="3"/>
  <c r="C1820" i="3"/>
  <c r="D1820" i="3"/>
  <c r="E1820" i="3"/>
  <c r="A1821" i="3"/>
  <c r="B1821" i="3"/>
  <c r="C1821" i="3"/>
  <c r="D1821" i="3"/>
  <c r="E1821" i="3"/>
  <c r="A1822" i="3"/>
  <c r="B1822" i="3"/>
  <c r="C1822" i="3"/>
  <c r="D1822" i="3"/>
  <c r="E1822" i="3"/>
  <c r="A1823" i="3"/>
  <c r="B1823" i="3"/>
  <c r="C1823" i="3"/>
  <c r="D1823" i="3"/>
  <c r="E1823" i="3"/>
  <c r="A1824" i="3"/>
  <c r="B1824" i="3"/>
  <c r="C1824" i="3"/>
  <c r="D1824" i="3"/>
  <c r="E1824" i="3"/>
  <c r="A1825" i="3"/>
  <c r="B1825" i="3"/>
  <c r="C1825" i="3"/>
  <c r="D1825" i="3"/>
  <c r="E1825" i="3"/>
  <c r="A1826" i="3"/>
  <c r="B1826" i="3"/>
  <c r="C1826" i="3"/>
  <c r="D1826" i="3"/>
  <c r="E1826" i="3"/>
  <c r="A1827" i="3"/>
  <c r="B1827" i="3"/>
  <c r="C1827" i="3"/>
  <c r="D1827" i="3"/>
  <c r="E1827" i="3"/>
  <c r="A1828" i="3"/>
  <c r="B1828" i="3"/>
  <c r="C1828" i="3"/>
  <c r="D1828" i="3"/>
  <c r="E1828" i="3"/>
  <c r="A1829" i="3"/>
  <c r="B1829" i="3"/>
  <c r="C1829" i="3"/>
  <c r="D1829" i="3"/>
  <c r="E1829" i="3"/>
  <c r="A1830" i="3"/>
  <c r="B1830" i="3"/>
  <c r="C1830" i="3"/>
  <c r="D1830" i="3"/>
  <c r="E1830" i="3"/>
  <c r="A1831" i="3"/>
  <c r="B1831" i="3"/>
  <c r="C1831" i="3"/>
  <c r="D1831" i="3"/>
  <c r="E1831" i="3"/>
  <c r="A1832" i="3"/>
  <c r="B1832" i="3"/>
  <c r="C1832" i="3"/>
  <c r="D1832" i="3"/>
  <c r="E1832" i="3"/>
  <c r="A1833" i="3"/>
  <c r="B1833" i="3"/>
  <c r="C1833" i="3"/>
  <c r="D1833" i="3"/>
  <c r="E1833" i="3"/>
  <c r="A1834" i="3"/>
  <c r="B1834" i="3"/>
  <c r="C1834" i="3"/>
  <c r="D1834" i="3"/>
  <c r="E1834" i="3"/>
  <c r="A1835" i="3"/>
  <c r="B1835" i="3"/>
  <c r="C1835" i="3"/>
  <c r="D1835" i="3"/>
  <c r="E1835" i="3"/>
  <c r="A1836" i="3"/>
  <c r="B1836" i="3"/>
  <c r="C1836" i="3"/>
  <c r="D1836" i="3"/>
  <c r="E1836" i="3"/>
  <c r="A1837" i="3"/>
  <c r="B1837" i="3"/>
  <c r="C1837" i="3"/>
  <c r="D1837" i="3"/>
  <c r="E1837" i="3"/>
  <c r="A1838" i="3"/>
  <c r="B1838" i="3"/>
  <c r="C1838" i="3"/>
  <c r="D1838" i="3"/>
  <c r="E1838" i="3"/>
  <c r="A1839" i="3"/>
  <c r="B1839" i="3"/>
  <c r="C1839" i="3"/>
  <c r="D1839" i="3"/>
  <c r="E1839" i="3"/>
  <c r="A1840" i="3"/>
  <c r="B1840" i="3"/>
  <c r="C1840" i="3"/>
  <c r="G1840" i="3" s="1"/>
  <c r="D1840" i="3"/>
  <c r="E1840" i="3"/>
  <c r="A1841" i="3"/>
  <c r="B1841" i="3"/>
  <c r="C1841" i="3"/>
  <c r="G1841" i="3" s="1"/>
  <c r="D1841" i="3"/>
  <c r="E1841" i="3"/>
  <c r="A1842" i="3"/>
  <c r="B1842" i="3"/>
  <c r="C1842" i="3"/>
  <c r="G1842" i="3" s="1"/>
  <c r="D1842" i="3"/>
  <c r="E1842" i="3"/>
  <c r="A1843" i="3"/>
  <c r="B1843" i="3"/>
  <c r="C1843" i="3"/>
  <c r="D1843" i="3"/>
  <c r="E1843" i="3"/>
  <c r="A1844" i="3"/>
  <c r="B1844" i="3"/>
  <c r="C1844" i="3"/>
  <c r="D1844" i="3"/>
  <c r="E1844" i="3"/>
  <c r="A1845" i="3"/>
  <c r="B1845" i="3"/>
  <c r="C1845" i="3"/>
  <c r="D1845" i="3"/>
  <c r="E1845" i="3"/>
  <c r="A1846" i="3"/>
  <c r="B1846" i="3"/>
  <c r="C1846" i="3"/>
  <c r="D1846" i="3"/>
  <c r="E1846" i="3"/>
  <c r="A1847" i="3"/>
  <c r="B1847" i="3"/>
  <c r="C1847" i="3"/>
  <c r="D1847" i="3"/>
  <c r="E1847" i="3"/>
  <c r="A1848" i="3"/>
  <c r="B1848" i="3"/>
  <c r="C1848" i="3"/>
  <c r="D1848" i="3"/>
  <c r="E1848" i="3"/>
  <c r="A1849" i="3"/>
  <c r="B1849" i="3"/>
  <c r="C1849" i="3"/>
  <c r="D1849" i="3"/>
  <c r="E1849" i="3"/>
  <c r="A1850" i="3"/>
  <c r="B1850" i="3"/>
  <c r="C1850" i="3"/>
  <c r="D1850" i="3"/>
  <c r="E1850" i="3"/>
  <c r="A1851" i="3"/>
  <c r="B1851" i="3"/>
  <c r="C1851" i="3"/>
  <c r="D1851" i="3"/>
  <c r="E1851" i="3"/>
  <c r="B10" i="3"/>
  <c r="C10" i="3"/>
  <c r="D10" i="3"/>
  <c r="E10" i="3"/>
  <c r="A10" i="3"/>
  <c r="F9" i="8"/>
  <c r="F10" i="8" s="1"/>
  <c r="F11" i="8" s="1"/>
  <c r="F12" i="8" s="1"/>
  <c r="F13" i="8" s="1"/>
  <c r="F14" i="8" s="1"/>
  <c r="F15" i="8" s="1"/>
  <c r="F16" i="8" s="1"/>
  <c r="F17" i="8" s="1"/>
  <c r="F18" i="8" s="1"/>
  <c r="F19" i="8" s="1"/>
  <c r="F20" i="8" s="1"/>
  <c r="F21" i="8" s="1"/>
  <c r="F22" i="8" s="1"/>
  <c r="F23" i="8" s="1"/>
  <c r="F24" i="8" s="1"/>
  <c r="F25" i="8" s="1"/>
  <c r="F26" i="8" s="1"/>
  <c r="F27" i="8" s="1"/>
  <c r="F28" i="8" s="1"/>
  <c r="F29" i="8" s="1"/>
  <c r="F30" i="8" s="1"/>
  <c r="F31" i="8" s="1"/>
  <c r="F32" i="8" s="1"/>
  <c r="F33" i="8" s="1"/>
  <c r="F34" i="8" s="1"/>
  <c r="F35" i="8" s="1"/>
  <c r="F36" i="8" s="1"/>
  <c r="F37" i="8" s="1"/>
  <c r="F38" i="8" s="1"/>
  <c r="F39" i="8" s="1"/>
  <c r="F40" i="8" s="1"/>
  <c r="F41" i="8" s="1"/>
  <c r="F42" i="8" s="1"/>
  <c r="F43" i="8" s="1"/>
  <c r="F44" i="8" s="1"/>
  <c r="F45" i="8" s="1"/>
  <c r="G10" i="8"/>
  <c r="R10" i="8" s="1"/>
  <c r="G11" i="8"/>
  <c r="R11" i="8" s="1"/>
  <c r="G12" i="8"/>
  <c r="R12" i="8" s="1"/>
  <c r="G13" i="8"/>
  <c r="R13" i="8" s="1"/>
  <c r="G14" i="8"/>
  <c r="R14" i="8" s="1"/>
  <c r="G15" i="8"/>
  <c r="R15" i="8" s="1"/>
  <c r="G16" i="8"/>
  <c r="R16" i="8" s="1"/>
  <c r="G17" i="8"/>
  <c r="R17" i="8" s="1"/>
  <c r="G18" i="8"/>
  <c r="R18" i="8" s="1"/>
  <c r="G19" i="8"/>
  <c r="R19" i="8" s="1"/>
  <c r="G20" i="8"/>
  <c r="R20" i="8" s="1"/>
  <c r="G22" i="8"/>
  <c r="R22" i="8" s="1"/>
  <c r="G23" i="8"/>
  <c r="R23" i="8" s="1"/>
  <c r="G24" i="8"/>
  <c r="R24" i="8" s="1"/>
  <c r="G25" i="8"/>
  <c r="R25" i="8" s="1"/>
  <c r="G26" i="8"/>
  <c r="R26" i="8" s="1"/>
  <c r="G27" i="8"/>
  <c r="G28" i="8"/>
  <c r="R27" i="8" s="1"/>
  <c r="G29" i="8"/>
  <c r="R28" i="8" s="1"/>
  <c r="G30" i="8"/>
  <c r="R29" i="8" s="1"/>
  <c r="G31" i="8"/>
  <c r="R30" i="8" s="1"/>
  <c r="G32" i="8"/>
  <c r="R32" i="8" s="1"/>
  <c r="G34" i="8"/>
  <c r="R33" i="8" s="1"/>
  <c r="R34" i="8"/>
  <c r="G35" i="8"/>
  <c r="R35" i="8" s="1"/>
  <c r="G36" i="8"/>
  <c r="R36" i="8"/>
  <c r="G37" i="8"/>
  <c r="R37" i="8" s="1"/>
  <c r="G38" i="8"/>
  <c r="R38" i="8"/>
  <c r="G39" i="8"/>
  <c r="R39" i="8" s="1"/>
  <c r="G40" i="8"/>
  <c r="R40" i="8"/>
  <c r="G41" i="8"/>
  <c r="R41" i="8" s="1"/>
  <c r="G42" i="8"/>
  <c r="R42" i="8"/>
  <c r="G43" i="8"/>
  <c r="R43" i="8" s="1"/>
  <c r="G44" i="8"/>
  <c r="R44" i="8"/>
  <c r="F46" i="8"/>
  <c r="F47" i="8" s="1"/>
  <c r="G46" i="8"/>
  <c r="R45" i="8" s="1"/>
  <c r="G47" i="8"/>
  <c r="R47" i="8" s="1"/>
  <c r="F48" i="8"/>
  <c r="F49" i="8" s="1"/>
  <c r="G48" i="8"/>
  <c r="R48" i="8" s="1"/>
  <c r="G49" i="8"/>
  <c r="R49" i="8" s="1"/>
  <c r="F50" i="8"/>
  <c r="F51" i="8" s="1"/>
  <c r="F52" i="8" s="1"/>
  <c r="F53" i="8" s="1"/>
  <c r="G50" i="8"/>
  <c r="R50" i="8" s="1"/>
  <c r="G51" i="8"/>
  <c r="R51" i="8" s="1"/>
  <c r="G52" i="8"/>
  <c r="R52" i="8" s="1"/>
  <c r="G53" i="8"/>
  <c r="R53" i="8" s="1"/>
  <c r="F54" i="8"/>
  <c r="F55" i="8" s="1"/>
  <c r="F56" i="8" s="1"/>
  <c r="F57" i="8" s="1"/>
  <c r="F58" i="8" s="1"/>
  <c r="F59" i="8" s="1"/>
  <c r="F60" i="8" s="1"/>
  <c r="F61" i="8" s="1"/>
  <c r="F62" i="8" s="1"/>
  <c r="F63" i="8" s="1"/>
  <c r="F64" i="8" s="1"/>
  <c r="F65" i="8" s="1"/>
  <c r="F66" i="8" s="1"/>
  <c r="F67" i="8" s="1"/>
  <c r="F68" i="8" s="1"/>
  <c r="F69" i="8" s="1"/>
  <c r="F70" i="8" s="1"/>
  <c r="F71" i="8" s="1"/>
  <c r="F72" i="8" s="1"/>
  <c r="F73" i="8" s="1"/>
  <c r="F74" i="8" s="1"/>
  <c r="F75" i="8" s="1"/>
  <c r="F76" i="8" s="1"/>
  <c r="F77" i="8" s="1"/>
  <c r="F78" i="8" s="1"/>
  <c r="F79" i="8" s="1"/>
  <c r="F80" i="8" s="1"/>
  <c r="F81" i="8" s="1"/>
  <c r="F82" i="8" s="1"/>
  <c r="F83" i="8" s="1"/>
  <c r="F84" i="8" s="1"/>
  <c r="F85" i="8" s="1"/>
  <c r="F86" i="8" s="1"/>
  <c r="F87" i="8" s="1"/>
  <c r="F88" i="8" s="1"/>
  <c r="F89" i="8" s="1"/>
  <c r="F90" i="8" s="1"/>
  <c r="F91" i="8" s="1"/>
  <c r="F92" i="8" s="1"/>
  <c r="F93" i="8" s="1"/>
  <c r="F94" i="8" s="1"/>
  <c r="F95" i="8" s="1"/>
  <c r="F96" i="8" s="1"/>
  <c r="F97" i="8" s="1"/>
  <c r="F98" i="8" s="1"/>
  <c r="F99" i="8" s="1"/>
  <c r="F100" i="8" s="1"/>
  <c r="F101" i="8" s="1"/>
  <c r="F102" i="8" s="1"/>
  <c r="F103" i="8" s="1"/>
  <c r="F104" i="8" s="1"/>
  <c r="F105" i="8" s="1"/>
  <c r="F106" i="8" s="1"/>
  <c r="F107" i="8" s="1"/>
  <c r="F108" i="8" s="1"/>
  <c r="F109" i="8" s="1"/>
  <c r="F110" i="8" s="1"/>
  <c r="F111" i="8" s="1"/>
  <c r="F112" i="8" s="1"/>
  <c r="F113" i="8" s="1"/>
  <c r="F114" i="8" s="1"/>
  <c r="G54" i="8"/>
  <c r="R54" i="8" s="1"/>
  <c r="G55" i="8"/>
  <c r="R55" i="8" s="1"/>
  <c r="G56" i="8"/>
  <c r="R56" i="8" s="1"/>
  <c r="G58" i="8"/>
  <c r="G59" i="8"/>
  <c r="G60" i="8"/>
  <c r="G61" i="8"/>
  <c r="G62" i="8"/>
  <c r="G63" i="8"/>
  <c r="G64" i="8"/>
  <c r="G65" i="8"/>
  <c r="G66" i="8"/>
  <c r="G67" i="8"/>
  <c r="R67" i="8"/>
  <c r="G68" i="8"/>
  <c r="R68" i="8"/>
  <c r="G70" i="8"/>
  <c r="R69" i="8" s="1"/>
  <c r="R70" i="8"/>
  <c r="G71" i="8"/>
  <c r="G72" i="8"/>
  <c r="R72" i="8" s="1"/>
  <c r="G73" i="8"/>
  <c r="G74" i="8"/>
  <c r="R74" i="8"/>
  <c r="G75" i="8"/>
  <c r="G76" i="8"/>
  <c r="R76" i="8" s="1"/>
  <c r="G77" i="8"/>
  <c r="R77" i="8" s="1"/>
  <c r="G78" i="8"/>
  <c r="R78" i="8" s="1"/>
  <c r="G79" i="8"/>
  <c r="R79" i="8" s="1"/>
  <c r="G80" i="8"/>
  <c r="R80" i="8" s="1"/>
  <c r="G82" i="8"/>
  <c r="G83" i="8"/>
  <c r="G84" i="8"/>
  <c r="G85" i="8"/>
  <c r="G86" i="8"/>
  <c r="G87" i="8"/>
  <c r="G88" i="8"/>
  <c r="G89" i="8"/>
  <c r="G90" i="8"/>
  <c r="G91" i="8"/>
  <c r="G92" i="8"/>
  <c r="R93" i="8"/>
  <c r="G94" i="8"/>
  <c r="R94" i="8" s="1"/>
  <c r="G95" i="8"/>
  <c r="G96" i="8"/>
  <c r="R96" i="8" s="1"/>
  <c r="G97" i="8"/>
  <c r="G98" i="8"/>
  <c r="G99" i="8"/>
  <c r="R99" i="8"/>
  <c r="G100" i="8"/>
  <c r="R100" i="8" s="1"/>
  <c r="G101" i="8"/>
  <c r="G102" i="8"/>
  <c r="G103" i="8"/>
  <c r="R103" i="8"/>
  <c r="G104" i="8"/>
  <c r="R104" i="8" s="1"/>
  <c r="R105" i="8"/>
  <c r="G106" i="8"/>
  <c r="G107" i="8"/>
  <c r="R106" i="8" s="1"/>
  <c r="R107" i="8"/>
  <c r="G108" i="8"/>
  <c r="G109" i="8"/>
  <c r="R108" i="8" s="1"/>
  <c r="R109" i="8"/>
  <c r="G110" i="8"/>
  <c r="G111" i="8"/>
  <c r="R110" i="8" s="1"/>
  <c r="R111" i="8"/>
  <c r="G112" i="8"/>
  <c r="G113" i="8"/>
  <c r="R112" i="8" s="1"/>
  <c r="G114" i="8"/>
  <c r="F115" i="8"/>
  <c r="F116" i="8" s="1"/>
  <c r="F117" i="8" s="1"/>
  <c r="F118" i="8" s="1"/>
  <c r="F119" i="8" s="1"/>
  <c r="F120" i="8" s="1"/>
  <c r="F121" i="8" s="1"/>
  <c r="F122" i="8" s="1"/>
  <c r="F123" i="8" s="1"/>
  <c r="F124" i="8" s="1"/>
  <c r="F125" i="8" s="1"/>
  <c r="F126" i="8" s="1"/>
  <c r="F127" i="8" s="1"/>
  <c r="F128" i="8" s="1"/>
  <c r="F129" i="8" s="1"/>
  <c r="F130" i="8" s="1"/>
  <c r="F131" i="8" s="1"/>
  <c r="F132" i="8" s="1"/>
  <c r="F133" i="8" s="1"/>
  <c r="F134" i="8" s="1"/>
  <c r="F135" i="8" s="1"/>
  <c r="F136" i="8" s="1"/>
  <c r="F137" i="8" s="1"/>
  <c r="F138" i="8" s="1"/>
  <c r="F139" i="8" s="1"/>
  <c r="F140" i="8" s="1"/>
  <c r="F141" i="8" s="1"/>
  <c r="F142" i="8" s="1"/>
  <c r="F143" i="8" s="1"/>
  <c r="F144" i="8" s="1"/>
  <c r="F145" i="8" s="1"/>
  <c r="F146" i="8" s="1"/>
  <c r="F147" i="8" s="1"/>
  <c r="F148" i="8" s="1"/>
  <c r="F149" i="8" s="1"/>
  <c r="F150" i="8" s="1"/>
  <c r="F151" i="8" s="1"/>
  <c r="F152" i="8" s="1"/>
  <c r="F153" i="8" s="1"/>
  <c r="F154" i="8" s="1"/>
  <c r="F155" i="8" s="1"/>
  <c r="F156" i="8" s="1"/>
  <c r="F157" i="8" s="1"/>
  <c r="F158" i="8" s="1"/>
  <c r="F159" i="8" s="1"/>
  <c r="F160" i="8" s="1"/>
  <c r="F161" i="8" s="1"/>
  <c r="F162" i="8" s="1"/>
  <c r="F163" i="8" s="1"/>
  <c r="F164" i="8" s="1"/>
  <c r="F165" i="8" s="1"/>
  <c r="F166" i="8" s="1"/>
  <c r="F167" i="8" s="1"/>
  <c r="F168" i="8" s="1"/>
  <c r="F169" i="8" s="1"/>
  <c r="F170" i="8" s="1"/>
  <c r="F171" i="8" s="1"/>
  <c r="F172" i="8" s="1"/>
  <c r="F173" i="8" s="1"/>
  <c r="F174" i="8" s="1"/>
  <c r="F175" i="8" s="1"/>
  <c r="F176" i="8" s="1"/>
  <c r="F177" i="8" s="1"/>
  <c r="F178" i="8" s="1"/>
  <c r="F179" i="8" s="1"/>
  <c r="F180" i="8" s="1"/>
  <c r="F181" i="8" s="1"/>
  <c r="F182" i="8" s="1"/>
  <c r="F183" i="8" s="1"/>
  <c r="F184" i="8" s="1"/>
  <c r="F185" i="8" s="1"/>
  <c r="F186" i="8" s="1"/>
  <c r="F187" i="8" s="1"/>
  <c r="F188" i="8" s="1"/>
  <c r="F189" i="8" s="1"/>
  <c r="F190" i="8" s="1"/>
  <c r="F191" i="8" s="1"/>
  <c r="F192" i="8" s="1"/>
  <c r="F193" i="8" s="1"/>
  <c r="G115" i="8"/>
  <c r="G116" i="8"/>
  <c r="R116" i="8"/>
  <c r="R117" i="8"/>
  <c r="G118" i="8"/>
  <c r="G119" i="8"/>
  <c r="R119" i="8" s="1"/>
  <c r="G120" i="8"/>
  <c r="R120" i="8"/>
  <c r="G121" i="8"/>
  <c r="R121" i="8"/>
  <c r="G122" i="8"/>
  <c r="R122" i="8"/>
  <c r="G123" i="8"/>
  <c r="G124" i="8"/>
  <c r="G125" i="8"/>
  <c r="G126" i="8"/>
  <c r="R125" i="8" s="1"/>
  <c r="R126" i="8"/>
  <c r="G127" i="8"/>
  <c r="R127" i="8"/>
  <c r="G128" i="8"/>
  <c r="R128" i="8"/>
  <c r="G130" i="8"/>
  <c r="R129" i="8" s="1"/>
  <c r="G131" i="8"/>
  <c r="R131" i="8"/>
  <c r="G132" i="8"/>
  <c r="R132" i="8"/>
  <c r="G133" i="8"/>
  <c r="R133" i="8" s="1"/>
  <c r="G134" i="8"/>
  <c r="R134" i="8" s="1"/>
  <c r="G135" i="8"/>
  <c r="R135" i="8"/>
  <c r="G136" i="8"/>
  <c r="R136" i="8"/>
  <c r="G137" i="8"/>
  <c r="G138" i="8"/>
  <c r="R138" i="8"/>
  <c r="G139" i="8"/>
  <c r="G140" i="8"/>
  <c r="R140" i="8" s="1"/>
  <c r="R141" i="8"/>
  <c r="G142" i="8"/>
  <c r="R142" i="8"/>
  <c r="G143" i="8"/>
  <c r="R143" i="8"/>
  <c r="G144" i="8"/>
  <c r="G145" i="8"/>
  <c r="R145" i="8" s="1"/>
  <c r="G146" i="8"/>
  <c r="R146" i="8"/>
  <c r="G147" i="8"/>
  <c r="G148" i="8"/>
  <c r="R147" i="8" s="1"/>
  <c r="G149" i="8"/>
  <c r="R149" i="8"/>
  <c r="G150" i="8"/>
  <c r="R150" i="8" s="1"/>
  <c r="G151" i="8"/>
  <c r="R151" i="8"/>
  <c r="G152" i="8"/>
  <c r="R152" i="8"/>
  <c r="R153" i="8"/>
  <c r="G154" i="8"/>
  <c r="G155" i="8"/>
  <c r="G156" i="8"/>
  <c r="R155" i="8" s="1"/>
  <c r="G157" i="8"/>
  <c r="R157" i="8"/>
  <c r="G158" i="8"/>
  <c r="G159" i="8"/>
  <c r="G160" i="8"/>
  <c r="R160" i="8"/>
  <c r="G161" i="8"/>
  <c r="G162" i="8"/>
  <c r="G163" i="8"/>
  <c r="G164" i="8"/>
  <c r="R163" i="8" s="1"/>
  <c r="G166" i="8"/>
  <c r="R165" i="8" s="1"/>
  <c r="G167" i="8"/>
  <c r="R166" i="8" s="1"/>
  <c r="G168" i="8"/>
  <c r="G169" i="8"/>
  <c r="G170" i="8"/>
  <c r="R170" i="8"/>
  <c r="G171" i="8"/>
  <c r="G172" i="8"/>
  <c r="R171" i="8" s="1"/>
  <c r="G173" i="8"/>
  <c r="R172" i="8" s="1"/>
  <c r="R173" i="8"/>
  <c r="G174" i="8"/>
  <c r="G175" i="8"/>
  <c r="R175" i="8" s="1"/>
  <c r="G176" i="8"/>
  <c r="R176" i="8"/>
  <c r="G178" i="8"/>
  <c r="R178" i="8" s="1"/>
  <c r="G179" i="8"/>
  <c r="R179" i="8"/>
  <c r="G180" i="8"/>
  <c r="G181" i="8"/>
  <c r="G182" i="8"/>
  <c r="R182" i="8"/>
  <c r="G183" i="8"/>
  <c r="G184" i="8"/>
  <c r="R184" i="8" s="1"/>
  <c r="G185" i="8"/>
  <c r="R185" i="8"/>
  <c r="G186" i="8"/>
  <c r="R186" i="8"/>
  <c r="G187" i="8"/>
  <c r="R187" i="8" s="1"/>
  <c r="G188" i="8"/>
  <c r="R188" i="8"/>
  <c r="R189" i="8"/>
  <c r="G190" i="8"/>
  <c r="R190" i="8"/>
  <c r="G191" i="8"/>
  <c r="G192" i="8"/>
  <c r="G193" i="8"/>
  <c r="R193" i="8" s="1"/>
  <c r="F194" i="8"/>
  <c r="F195" i="8" s="1"/>
  <c r="F196" i="8" s="1"/>
  <c r="F197" i="8" s="1"/>
  <c r="F198" i="8" s="1"/>
  <c r="F199" i="8" s="1"/>
  <c r="F200" i="8" s="1"/>
  <c r="F201" i="8" s="1"/>
  <c r="F202" i="8" s="1"/>
  <c r="F203" i="8" s="1"/>
  <c r="F204" i="8" s="1"/>
  <c r="F205" i="8" s="1"/>
  <c r="F206" i="8" s="1"/>
  <c r="F207" i="8" s="1"/>
  <c r="F208" i="8" s="1"/>
  <c r="F209" i="8" s="1"/>
  <c r="F210" i="8" s="1"/>
  <c r="F211" i="8" s="1"/>
  <c r="F212" i="8" s="1"/>
  <c r="F213" i="8" s="1"/>
  <c r="F214" i="8" s="1"/>
  <c r="F215" i="8" s="1"/>
  <c r="F216" i="8" s="1"/>
  <c r="F217" i="8" s="1"/>
  <c r="F218" i="8" s="1"/>
  <c r="F219" i="8" s="1"/>
  <c r="F220" i="8" s="1"/>
  <c r="F221" i="8" s="1"/>
  <c r="F222" i="8" s="1"/>
  <c r="F223" i="8" s="1"/>
  <c r="F224" i="8" s="1"/>
  <c r="F225" i="8" s="1"/>
  <c r="F226" i="8" s="1"/>
  <c r="F227" i="8" s="1"/>
  <c r="F228" i="8" s="1"/>
  <c r="F229" i="8" s="1"/>
  <c r="F230" i="8" s="1"/>
  <c r="G194" i="8"/>
  <c r="R194" i="8" s="1"/>
  <c r="G195" i="8"/>
  <c r="R195" i="8"/>
  <c r="G196" i="8"/>
  <c r="G197" i="8"/>
  <c r="R197" i="8" s="1"/>
  <c r="G198" i="8"/>
  <c r="G199" i="8"/>
  <c r="R199" i="8" s="1"/>
  <c r="G200" i="8"/>
  <c r="R200" i="8"/>
  <c r="R201" i="8"/>
  <c r="G202" i="8"/>
  <c r="G203" i="8"/>
  <c r="R202" i="8" s="1"/>
  <c r="R203" i="8"/>
  <c r="G204" i="8"/>
  <c r="R204" i="8"/>
  <c r="G205" i="8"/>
  <c r="G206" i="8"/>
  <c r="R205" i="8" s="1"/>
  <c r="G207" i="8"/>
  <c r="G208" i="8"/>
  <c r="G209" i="8"/>
  <c r="R209" i="8" s="1"/>
  <c r="G210" i="8"/>
  <c r="R210" i="8"/>
  <c r="G211" i="8"/>
  <c r="R211" i="8"/>
  <c r="G212" i="8"/>
  <c r="R212" i="8"/>
  <c r="R213" i="8"/>
  <c r="G214" i="8"/>
  <c r="G215" i="8"/>
  <c r="R214" i="8" s="1"/>
  <c r="G216" i="8"/>
  <c r="R215" i="8" s="1"/>
  <c r="R216" i="8"/>
  <c r="G217" i="8"/>
  <c r="R217" i="8" s="1"/>
  <c r="G218" i="8"/>
  <c r="R218" i="8"/>
  <c r="G219" i="8"/>
  <c r="R219" i="8"/>
  <c r="G220" i="8"/>
  <c r="G221" i="8"/>
  <c r="G222" i="8"/>
  <c r="G223" i="8"/>
  <c r="R223" i="8"/>
  <c r="G224" i="8"/>
  <c r="R224" i="8" s="1"/>
  <c r="R225" i="8"/>
  <c r="G226" i="8"/>
  <c r="G227" i="8"/>
  <c r="R227" i="8" s="1"/>
  <c r="G228" i="8"/>
  <c r="R228" i="8"/>
  <c r="G229" i="8"/>
  <c r="G230" i="8"/>
  <c r="R229" i="8" s="1"/>
  <c r="R230" i="8"/>
  <c r="F231" i="8"/>
  <c r="F232" i="8" s="1"/>
  <c r="F233" i="8" s="1"/>
  <c r="F234" i="8" s="1"/>
  <c r="F235" i="8" s="1"/>
  <c r="F236" i="8" s="1"/>
  <c r="F237" i="8" s="1"/>
  <c r="F238" i="8" s="1"/>
  <c r="F239" i="8" s="1"/>
  <c r="F240" i="8" s="1"/>
  <c r="F241" i="8" s="1"/>
  <c r="F242" i="8" s="1"/>
  <c r="F243" i="8" s="1"/>
  <c r="F244" i="8" s="1"/>
  <c r="F245" i="8" s="1"/>
  <c r="F246" i="8" s="1"/>
  <c r="F247" i="8" s="1"/>
  <c r="F248" i="8" s="1"/>
  <c r="F249" i="8" s="1"/>
  <c r="F250" i="8" s="1"/>
  <c r="F251" i="8" s="1"/>
  <c r="F252" i="8" s="1"/>
  <c r="F253" i="8" s="1"/>
  <c r="F254" i="8" s="1"/>
  <c r="F255" i="8" s="1"/>
  <c r="F256" i="8" s="1"/>
  <c r="F257" i="8" s="1"/>
  <c r="F258" i="8" s="1"/>
  <c r="F259" i="8" s="1"/>
  <c r="F260" i="8" s="1"/>
  <c r="F261" i="8" s="1"/>
  <c r="F262" i="8" s="1"/>
  <c r="F263" i="8" s="1"/>
  <c r="F264" i="8" s="1"/>
  <c r="F265" i="8" s="1"/>
  <c r="F266" i="8" s="1"/>
  <c r="F267" i="8" s="1"/>
  <c r="F268" i="8" s="1"/>
  <c r="F269" i="8" s="1"/>
  <c r="F270" i="8" s="1"/>
  <c r="F271" i="8" s="1"/>
  <c r="F272" i="8" s="1"/>
  <c r="F273" i="8" s="1"/>
  <c r="F274" i="8" s="1"/>
  <c r="F275" i="8" s="1"/>
  <c r="F276" i="8" s="1"/>
  <c r="F277" i="8" s="1"/>
  <c r="F278" i="8" s="1"/>
  <c r="F279" i="8" s="1"/>
  <c r="F280" i="8" s="1"/>
  <c r="F281" i="8" s="1"/>
  <c r="F282" i="8" s="1"/>
  <c r="F283" i="8" s="1"/>
  <c r="F284" i="8" s="1"/>
  <c r="F285" i="8" s="1"/>
  <c r="F286" i="8" s="1"/>
  <c r="F287" i="8" s="1"/>
  <c r="F288" i="8" s="1"/>
  <c r="F289" i="8" s="1"/>
  <c r="F290" i="8" s="1"/>
  <c r="F291" i="8" s="1"/>
  <c r="F292" i="8" s="1"/>
  <c r="F293" i="8" s="1"/>
  <c r="F294" i="8" s="1"/>
  <c r="F295" i="8" s="1"/>
  <c r="F296" i="8" s="1"/>
  <c r="F297" i="8" s="1"/>
  <c r="F298" i="8" s="1"/>
  <c r="F299" i="8" s="1"/>
  <c r="F300" i="8" s="1"/>
  <c r="F301" i="8" s="1"/>
  <c r="F302" i="8" s="1"/>
  <c r="F303" i="8" s="1"/>
  <c r="F304" i="8" s="1"/>
  <c r="F305" i="8" s="1"/>
  <c r="F306" i="8" s="1"/>
  <c r="F307" i="8" s="1"/>
  <c r="F308" i="8" s="1"/>
  <c r="F309" i="8" s="1"/>
  <c r="F310" i="8" s="1"/>
  <c r="F311" i="8" s="1"/>
  <c r="F312" i="8" s="1"/>
  <c r="F313" i="8" s="1"/>
  <c r="F314" i="8" s="1"/>
  <c r="F315" i="8" s="1"/>
  <c r="F316" i="8" s="1"/>
  <c r="F317" i="8" s="1"/>
  <c r="F318" i="8" s="1"/>
  <c r="F319" i="8" s="1"/>
  <c r="F320" i="8" s="1"/>
  <c r="F321" i="8" s="1"/>
  <c r="F322" i="8" s="1"/>
  <c r="F323" i="8" s="1"/>
  <c r="F324" i="8" s="1"/>
  <c r="F325" i="8" s="1"/>
  <c r="F326" i="8" s="1"/>
  <c r="F327" i="8" s="1"/>
  <c r="F328" i="8" s="1"/>
  <c r="F329" i="8" s="1"/>
  <c r="F330" i="8" s="1"/>
  <c r="F331" i="8" s="1"/>
  <c r="F332" i="8" s="1"/>
  <c r="F333" i="8" s="1"/>
  <c r="F334" i="8" s="1"/>
  <c r="F335" i="8" s="1"/>
  <c r="F336" i="8" s="1"/>
  <c r="F337" i="8" s="1"/>
  <c r="F338" i="8" s="1"/>
  <c r="F339" i="8" s="1"/>
  <c r="F340" i="8" s="1"/>
  <c r="F341" i="8" s="1"/>
  <c r="F342" i="8" s="1"/>
  <c r="F343" i="8" s="1"/>
  <c r="F344" i="8" s="1"/>
  <c r="F345" i="8" s="1"/>
  <c r="F346" i="8" s="1"/>
  <c r="F347" i="8" s="1"/>
  <c r="F348" i="8" s="1"/>
  <c r="F349" i="8" s="1"/>
  <c r="F350" i="8" s="1"/>
  <c r="F351" i="8" s="1"/>
  <c r="F352" i="8" s="1"/>
  <c r="F353" i="8" s="1"/>
  <c r="F354" i="8" s="1"/>
  <c r="F355" i="8" s="1"/>
  <c r="F356" i="8" s="1"/>
  <c r="F357" i="8" s="1"/>
  <c r="F358" i="8" s="1"/>
  <c r="F359" i="8" s="1"/>
  <c r="F360" i="8" s="1"/>
  <c r="F361" i="8" s="1"/>
  <c r="F362" i="8" s="1"/>
  <c r="F363" i="8" s="1"/>
  <c r="F364" i="8" s="1"/>
  <c r="F365" i="8" s="1"/>
  <c r="F366" i="8" s="1"/>
  <c r="F367" i="8" s="1"/>
  <c r="F368" i="8" s="1"/>
  <c r="F369" i="8" s="1"/>
  <c r="F370" i="8" s="1"/>
  <c r="F371" i="8" s="1"/>
  <c r="F372" i="8" s="1"/>
  <c r="F373" i="8" s="1"/>
  <c r="F374" i="8" s="1"/>
  <c r="F375" i="8" s="1"/>
  <c r="F376" i="8" s="1"/>
  <c r="F377" i="8" s="1"/>
  <c r="F378" i="8" s="1"/>
  <c r="F379" i="8" s="1"/>
  <c r="F380" i="8" s="1"/>
  <c r="F381" i="8" s="1"/>
  <c r="F382" i="8" s="1"/>
  <c r="F383" i="8" s="1"/>
  <c r="F384" i="8" s="1"/>
  <c r="F385" i="8" s="1"/>
  <c r="F386" i="8" s="1"/>
  <c r="F387" i="8" s="1"/>
  <c r="F388" i="8" s="1"/>
  <c r="F389" i="8" s="1"/>
  <c r="F390" i="8" s="1"/>
  <c r="F391" i="8" s="1"/>
  <c r="F392" i="8" s="1"/>
  <c r="F393" i="8" s="1"/>
  <c r="F394" i="8" s="1"/>
  <c r="F395" i="8" s="1"/>
  <c r="F396" i="8" s="1"/>
  <c r="F397" i="8" s="1"/>
  <c r="F398" i="8" s="1"/>
  <c r="F399" i="8" s="1"/>
  <c r="F400" i="8" s="1"/>
  <c r="F401" i="8" s="1"/>
  <c r="F402" i="8" s="1"/>
  <c r="F403" i="8" s="1"/>
  <c r="F404" i="8" s="1"/>
  <c r="F405" i="8" s="1"/>
  <c r="F406" i="8" s="1"/>
  <c r="F407" i="8" s="1"/>
  <c r="F408" i="8" s="1"/>
  <c r="F409" i="8" s="1"/>
  <c r="F410" i="8" s="1"/>
  <c r="F411" i="8" s="1"/>
  <c r="F412" i="8" s="1"/>
  <c r="F413" i="8" s="1"/>
  <c r="F414" i="8" s="1"/>
  <c r="F415" i="8" s="1"/>
  <c r="F416" i="8" s="1"/>
  <c r="F417" i="8" s="1"/>
  <c r="F418" i="8" s="1"/>
  <c r="F419" i="8" s="1"/>
  <c r="F420" i="8" s="1"/>
  <c r="F421" i="8" s="1"/>
  <c r="F422" i="8" s="1"/>
  <c r="F423" i="8" s="1"/>
  <c r="F424" i="8" s="1"/>
  <c r="F425" i="8" s="1"/>
  <c r="F426" i="8" s="1"/>
  <c r="F427" i="8" s="1"/>
  <c r="F428" i="8" s="1"/>
  <c r="F429" i="8" s="1"/>
  <c r="F430" i="8" s="1"/>
  <c r="F431" i="8" s="1"/>
  <c r="F432" i="8" s="1"/>
  <c r="F433" i="8" s="1"/>
  <c r="F434" i="8" s="1"/>
  <c r="F435" i="8" s="1"/>
  <c r="F436" i="8" s="1"/>
  <c r="F437" i="8" s="1"/>
  <c r="F438" i="8" s="1"/>
  <c r="F439" i="8" s="1"/>
  <c r="F440" i="8" s="1"/>
  <c r="F441" i="8" s="1"/>
  <c r="F442" i="8" s="1"/>
  <c r="F443" i="8" s="1"/>
  <c r="F444" i="8" s="1"/>
  <c r="F445" i="8" s="1"/>
  <c r="F446" i="8" s="1"/>
  <c r="F447" i="8" s="1"/>
  <c r="F448" i="8" s="1"/>
  <c r="F449" i="8" s="1"/>
  <c r="F450" i="8" s="1"/>
  <c r="F451" i="8" s="1"/>
  <c r="F452" i="8" s="1"/>
  <c r="F453" i="8" s="1"/>
  <c r="F454" i="8" s="1"/>
  <c r="F455" i="8" s="1"/>
  <c r="F456" i="8" s="1"/>
  <c r="F457" i="8" s="1"/>
  <c r="F458" i="8" s="1"/>
  <c r="F459" i="8" s="1"/>
  <c r="G231" i="8"/>
  <c r="G232" i="8"/>
  <c r="R231" i="8" s="1"/>
  <c r="G233" i="8"/>
  <c r="R232" i="8" s="1"/>
  <c r="R233" i="8"/>
  <c r="G234" i="8"/>
  <c r="G235" i="8"/>
  <c r="G236" i="8"/>
  <c r="R236" i="8" s="1"/>
  <c r="R237" i="8"/>
  <c r="G238" i="8"/>
  <c r="R238" i="8"/>
  <c r="G239" i="8"/>
  <c r="R239" i="8"/>
  <c r="G240" i="8"/>
  <c r="R240" i="8"/>
  <c r="G241" i="8"/>
  <c r="R241" i="8"/>
  <c r="G242" i="8"/>
  <c r="R242" i="8" s="1"/>
  <c r="G243" i="8"/>
  <c r="G244" i="8"/>
  <c r="G245" i="8"/>
  <c r="G246" i="8"/>
  <c r="R246" i="8" s="1"/>
  <c r="G247" i="8"/>
  <c r="R247" i="8"/>
  <c r="G248" i="8"/>
  <c r="R248" i="8"/>
  <c r="G250" i="8"/>
  <c r="G251" i="8"/>
  <c r="R251" i="8"/>
  <c r="G252" i="8"/>
  <c r="G253" i="8"/>
  <c r="R253" i="8" s="1"/>
  <c r="G254" i="8"/>
  <c r="R254" i="8"/>
  <c r="G255" i="8"/>
  <c r="R255" i="8"/>
  <c r="G256" i="8"/>
  <c r="G257" i="8"/>
  <c r="G258" i="8"/>
  <c r="G259" i="8"/>
  <c r="R259" i="8" s="1"/>
  <c r="G260" i="8"/>
  <c r="R260" i="8"/>
  <c r="R261" i="8"/>
  <c r="G262" i="8"/>
  <c r="R262" i="8" s="1"/>
  <c r="G263" i="8"/>
  <c r="R263" i="8"/>
  <c r="G264" i="8"/>
  <c r="R264" i="8" s="1"/>
  <c r="G265" i="8"/>
  <c r="G266" i="8"/>
  <c r="R265" i="8" s="1"/>
  <c r="R266" i="8"/>
  <c r="G267" i="8"/>
  <c r="G268" i="8"/>
  <c r="R267" i="8" s="1"/>
  <c r="G269" i="8"/>
  <c r="R269" i="8" s="1"/>
  <c r="G270" i="8"/>
  <c r="R270" i="8"/>
  <c r="G271" i="8"/>
  <c r="G272" i="8"/>
  <c r="G274" i="8"/>
  <c r="R273" i="8" s="1"/>
  <c r="G275" i="8"/>
  <c r="R274" i="8" s="1"/>
  <c r="G276" i="8"/>
  <c r="G277" i="8"/>
  <c r="R276" i="8" s="1"/>
  <c r="R277" i="8"/>
  <c r="G278" i="8"/>
  <c r="R278" i="8"/>
  <c r="G279" i="8"/>
  <c r="G280" i="8"/>
  <c r="R280" i="8"/>
  <c r="G281" i="8"/>
  <c r="R281" i="8" s="1"/>
  <c r="G282" i="8"/>
  <c r="G283" i="8"/>
  <c r="G284" i="8"/>
  <c r="R284" i="8"/>
  <c r="R285" i="8"/>
  <c r="G286" i="8"/>
  <c r="G287" i="8"/>
  <c r="G288" i="8"/>
  <c r="R288" i="8"/>
  <c r="G289" i="8"/>
  <c r="G290" i="8"/>
  <c r="G291" i="8"/>
  <c r="R291" i="8"/>
  <c r="G292" i="8"/>
  <c r="R292" i="8"/>
  <c r="G293" i="8"/>
  <c r="R293" i="8"/>
  <c r="G294" i="8"/>
  <c r="R294" i="8"/>
  <c r="G295" i="8"/>
  <c r="G296" i="8"/>
  <c r="R296" i="8"/>
  <c r="G298" i="8"/>
  <c r="R297" i="8" s="1"/>
  <c r="G299" i="8"/>
  <c r="R299" i="8"/>
  <c r="G300" i="8"/>
  <c r="R300" i="8"/>
  <c r="G301" i="8"/>
  <c r="R301" i="8"/>
  <c r="G302" i="8"/>
  <c r="G303" i="8"/>
  <c r="G304" i="8"/>
  <c r="R303" i="8" s="1"/>
  <c r="G305" i="8"/>
  <c r="R305" i="8" s="1"/>
  <c r="G306" i="8"/>
  <c r="G307" i="8"/>
  <c r="R306" i="8" s="1"/>
  <c r="R307" i="8"/>
  <c r="G308" i="8"/>
  <c r="R308" i="8"/>
  <c r="G310" i="8"/>
  <c r="R309" i="8" s="1"/>
  <c r="G311" i="8"/>
  <c r="R310" i="8" s="1"/>
  <c r="G312" i="8"/>
  <c r="R311" i="8" s="1"/>
  <c r="G313" i="8"/>
  <c r="R313" i="8" s="1"/>
  <c r="G314" i="8"/>
  <c r="G315" i="8"/>
  <c r="R314" i="8" s="1"/>
  <c r="R315" i="8"/>
  <c r="G316" i="8"/>
  <c r="R316" i="8"/>
  <c r="G317" i="8"/>
  <c r="G318" i="8"/>
  <c r="R318" i="8" s="1"/>
  <c r="G319" i="8"/>
  <c r="R319" i="8"/>
  <c r="G320" i="8"/>
  <c r="R320" i="8"/>
  <c r="G322" i="8"/>
  <c r="G323" i="8"/>
  <c r="G324" i="8"/>
  <c r="G325" i="8"/>
  <c r="R325" i="8" s="1"/>
  <c r="G326" i="8"/>
  <c r="R326" i="8"/>
  <c r="G327" i="8"/>
  <c r="G328" i="8"/>
  <c r="R327" i="8" s="1"/>
  <c r="G329" i="8"/>
  <c r="R329" i="8" s="1"/>
  <c r="G330" i="8"/>
  <c r="R330" i="8"/>
  <c r="G331" i="8"/>
  <c r="G332" i="8"/>
  <c r="R332" i="8" s="1"/>
  <c r="R333" i="8"/>
  <c r="G334" i="8"/>
  <c r="G335" i="8"/>
  <c r="R334" i="8" s="1"/>
  <c r="G336" i="8"/>
  <c r="R335" i="8" s="1"/>
  <c r="G337" i="8"/>
  <c r="R337" i="8" s="1"/>
  <c r="G338" i="8"/>
  <c r="R338" i="8"/>
  <c r="G339" i="8"/>
  <c r="R339" i="8" s="1"/>
  <c r="G340" i="8"/>
  <c r="G341" i="8"/>
  <c r="G342" i="8"/>
  <c r="R342" i="8"/>
  <c r="G343" i="8"/>
  <c r="R343" i="8"/>
  <c r="G344" i="8"/>
  <c r="R344" i="8"/>
  <c r="G346" i="8"/>
  <c r="G347" i="8"/>
  <c r="G348" i="8"/>
  <c r="R348" i="8" s="1"/>
  <c r="G349" i="8"/>
  <c r="R349" i="8"/>
  <c r="G350" i="8"/>
  <c r="G351" i="8"/>
  <c r="G352" i="8"/>
  <c r="R352" i="8"/>
  <c r="G353" i="8"/>
  <c r="G354" i="8"/>
  <c r="R353" i="8" s="1"/>
  <c r="R354" i="8"/>
  <c r="G355" i="8"/>
  <c r="R355" i="8" s="1"/>
  <c r="G356" i="8"/>
  <c r="R356" i="8"/>
  <c r="R357" i="8"/>
  <c r="G358" i="8"/>
  <c r="R358" i="8" s="1"/>
  <c r="G359" i="8"/>
  <c r="G360" i="8"/>
  <c r="R359" i="8" s="1"/>
  <c r="G361" i="8"/>
  <c r="R361" i="8" s="1"/>
  <c r="G362" i="8"/>
  <c r="R362" i="8" s="1"/>
  <c r="G363" i="8"/>
  <c r="R363" i="8" s="1"/>
  <c r="G364" i="8"/>
  <c r="R364" i="8" s="1"/>
  <c r="G365" i="8"/>
  <c r="R365" i="8"/>
  <c r="G366" i="8"/>
  <c r="G367" i="8"/>
  <c r="R367" i="8" s="1"/>
  <c r="G368" i="8"/>
  <c r="R368" i="8" s="1"/>
  <c r="R369" i="8"/>
  <c r="G370" i="8"/>
  <c r="G371" i="8"/>
  <c r="G372" i="8"/>
  <c r="G373" i="8"/>
  <c r="G374" i="8"/>
  <c r="G375" i="8"/>
  <c r="R374" i="8" s="1"/>
  <c r="R375" i="8"/>
  <c r="G376" i="8"/>
  <c r="G377" i="8"/>
  <c r="G378" i="8"/>
  <c r="G379" i="8"/>
  <c r="R379" i="8" s="1"/>
  <c r="G380" i="8"/>
  <c r="R380" i="8"/>
  <c r="G382" i="8"/>
  <c r="G383" i="8"/>
  <c r="G384" i="8"/>
  <c r="R384" i="8" s="1"/>
  <c r="G385" i="8"/>
  <c r="G386" i="8"/>
  <c r="R385" i="8" s="1"/>
  <c r="R386" i="8"/>
  <c r="G387" i="8"/>
  <c r="G388" i="8"/>
  <c r="G389" i="8"/>
  <c r="R389" i="8"/>
  <c r="G390" i="8"/>
  <c r="R390" i="8"/>
  <c r="G391" i="8"/>
  <c r="G392" i="8"/>
  <c r="R391" i="8" s="1"/>
  <c r="R392" i="8"/>
  <c r="R393" i="8"/>
  <c r="G394" i="8"/>
  <c r="R394" i="8"/>
  <c r="G395" i="8"/>
  <c r="R395" i="8" s="1"/>
  <c r="G396" i="8"/>
  <c r="G397" i="8"/>
  <c r="G398" i="8"/>
  <c r="R398" i="8" s="1"/>
  <c r="G399" i="8"/>
  <c r="R399" i="8"/>
  <c r="G400" i="8"/>
  <c r="R400" i="8"/>
  <c r="G401" i="8"/>
  <c r="R401" i="8" s="1"/>
  <c r="G402" i="8"/>
  <c r="R402" i="8"/>
  <c r="G403" i="8"/>
  <c r="G404" i="8"/>
  <c r="R404" i="8" s="1"/>
  <c r="R405" i="8"/>
  <c r="G406" i="8"/>
  <c r="R406" i="8"/>
  <c r="G407" i="8"/>
  <c r="R407" i="8"/>
  <c r="G408" i="8"/>
  <c r="G409" i="8"/>
  <c r="R409" i="8" s="1"/>
  <c r="G410" i="8"/>
  <c r="G411" i="8"/>
  <c r="R411" i="8" s="1"/>
  <c r="G412" i="8"/>
  <c r="R412" i="8"/>
  <c r="G413" i="8"/>
  <c r="R413" i="8"/>
  <c r="G414" i="8"/>
  <c r="G415" i="8"/>
  <c r="G416" i="8"/>
  <c r="R416" i="8"/>
  <c r="R417" i="8"/>
  <c r="G418" i="8"/>
  <c r="R418" i="8" s="1"/>
  <c r="G419" i="8"/>
  <c r="R419" i="8"/>
  <c r="G420" i="8"/>
  <c r="R420" i="8"/>
  <c r="G421" i="8"/>
  <c r="G422" i="8"/>
  <c r="G423" i="8"/>
  <c r="R423" i="8"/>
  <c r="G424" i="8"/>
  <c r="R424" i="8" s="1"/>
  <c r="G425" i="8"/>
  <c r="R425" i="8"/>
  <c r="G426" i="8"/>
  <c r="G427" i="8"/>
  <c r="R427" i="8" s="1"/>
  <c r="G428" i="8"/>
  <c r="R428" i="8"/>
  <c r="R429" i="8"/>
  <c r="G430" i="8"/>
  <c r="R430" i="8"/>
  <c r="G431" i="8"/>
  <c r="R431" i="8" s="1"/>
  <c r="G432" i="8"/>
  <c r="G433" i="8"/>
  <c r="G434" i="8"/>
  <c r="R434" i="8"/>
  <c r="G435" i="8"/>
  <c r="R435" i="8"/>
  <c r="G436" i="8"/>
  <c r="G437" i="8"/>
  <c r="R437" i="8" s="1"/>
  <c r="G438" i="8"/>
  <c r="R438" i="8"/>
  <c r="G439" i="8"/>
  <c r="R439" i="8" s="1"/>
  <c r="G440" i="8"/>
  <c r="R440" i="8"/>
  <c r="R441" i="8"/>
  <c r="G442" i="8"/>
  <c r="G443" i="8"/>
  <c r="R443" i="8" s="1"/>
  <c r="G444" i="8"/>
  <c r="R444" i="8"/>
  <c r="G445" i="8"/>
  <c r="G446" i="8"/>
  <c r="R446" i="8" s="1"/>
  <c r="G447" i="8"/>
  <c r="R447" i="8"/>
  <c r="G448" i="8"/>
  <c r="G449" i="8"/>
  <c r="R449" i="8" s="1"/>
  <c r="G450" i="8"/>
  <c r="R450" i="8"/>
  <c r="G451" i="8"/>
  <c r="G452" i="8"/>
  <c r="R452" i="8" s="1"/>
  <c r="G454" i="8"/>
  <c r="R453" i="8" s="1"/>
  <c r="R454" i="8"/>
  <c r="G455" i="8"/>
  <c r="G456" i="8"/>
  <c r="R456" i="8"/>
  <c r="G457" i="8"/>
  <c r="R457" i="8" s="1"/>
  <c r="G458" i="8"/>
  <c r="G459" i="8"/>
  <c r="R459" i="8" s="1"/>
  <c r="F460" i="8"/>
  <c r="F461" i="8" s="1"/>
  <c r="F462" i="8" s="1"/>
  <c r="F463" i="8" s="1"/>
  <c r="F464" i="8" s="1"/>
  <c r="F465" i="8" s="1"/>
  <c r="F466" i="8" s="1"/>
  <c r="F467" i="8" s="1"/>
  <c r="F468" i="8" s="1"/>
  <c r="F469" i="8" s="1"/>
  <c r="F470" i="8" s="1"/>
  <c r="F471" i="8" s="1"/>
  <c r="F472" i="8" s="1"/>
  <c r="F473" i="8" s="1"/>
  <c r="F474" i="8" s="1"/>
  <c r="F475" i="8" s="1"/>
  <c r="F476" i="8" s="1"/>
  <c r="F477" i="8" s="1"/>
  <c r="F478" i="8" s="1"/>
  <c r="F479" i="8" s="1"/>
  <c r="F480" i="8" s="1"/>
  <c r="F481" i="8" s="1"/>
  <c r="F482" i="8" s="1"/>
  <c r="F483" i="8" s="1"/>
  <c r="F484" i="8" s="1"/>
  <c r="F485" i="8" s="1"/>
  <c r="F486" i="8" s="1"/>
  <c r="F487" i="8" s="1"/>
  <c r="F488" i="8" s="1"/>
  <c r="F489" i="8" s="1"/>
  <c r="F490" i="8" s="1"/>
  <c r="F491" i="8" s="1"/>
  <c r="F492" i="8" s="1"/>
  <c r="F493" i="8" s="1"/>
  <c r="F494" i="8" s="1"/>
  <c r="F495" i="8" s="1"/>
  <c r="F496" i="8" s="1"/>
  <c r="F497" i="8" s="1"/>
  <c r="F498" i="8" s="1"/>
  <c r="F499" i="8" s="1"/>
  <c r="F500" i="8" s="1"/>
  <c r="F501" i="8" s="1"/>
  <c r="F502" i="8" s="1"/>
  <c r="F503" i="8" s="1"/>
  <c r="F504" i="8" s="1"/>
  <c r="F505" i="8" s="1"/>
  <c r="F506" i="8" s="1"/>
  <c r="F507" i="8" s="1"/>
  <c r="F508" i="8" s="1"/>
  <c r="F509" i="8" s="1"/>
  <c r="F510" i="8" s="1"/>
  <c r="F511" i="8" s="1"/>
  <c r="F512" i="8" s="1"/>
  <c r="F513" i="8" s="1"/>
  <c r="F514" i="8" s="1"/>
  <c r="F515" i="8" s="1"/>
  <c r="F516" i="8" s="1"/>
  <c r="F517" i="8" s="1"/>
  <c r="F518" i="8" s="1"/>
  <c r="F519" i="8" s="1"/>
  <c r="F520" i="8" s="1"/>
  <c r="F521" i="8" s="1"/>
  <c r="F522" i="8" s="1"/>
  <c r="F523" i="8" s="1"/>
  <c r="F524" i="8" s="1"/>
  <c r="F525" i="8" s="1"/>
  <c r="F526" i="8" s="1"/>
  <c r="F527" i="8" s="1"/>
  <c r="F528" i="8" s="1"/>
  <c r="F529" i="8" s="1"/>
  <c r="F530" i="8" s="1"/>
  <c r="F531" i="8" s="1"/>
  <c r="F532" i="8" s="1"/>
  <c r="F533" i="8" s="1"/>
  <c r="F534" i="8" s="1"/>
  <c r="F535" i="8" s="1"/>
  <c r="F536" i="8" s="1"/>
  <c r="F537" i="8" s="1"/>
  <c r="F538" i="8" s="1"/>
  <c r="F539" i="8" s="1"/>
  <c r="F540" i="8" s="1"/>
  <c r="F541" i="8" s="1"/>
  <c r="F542" i="8" s="1"/>
  <c r="F543" i="8" s="1"/>
  <c r="F544" i="8" s="1"/>
  <c r="F545" i="8" s="1"/>
  <c r="F546" i="8" s="1"/>
  <c r="F547" i="8" s="1"/>
  <c r="F548" i="8" s="1"/>
  <c r="F549" i="8" s="1"/>
  <c r="F550" i="8" s="1"/>
  <c r="F551" i="8" s="1"/>
  <c r="F552" i="8" s="1"/>
  <c r="F553" i="8" s="1"/>
  <c r="F554" i="8" s="1"/>
  <c r="F555" i="8" s="1"/>
  <c r="F556" i="8" s="1"/>
  <c r="F557" i="8" s="1"/>
  <c r="F558" i="8" s="1"/>
  <c r="F559" i="8" s="1"/>
  <c r="F560" i="8" s="1"/>
  <c r="F561" i="8" s="1"/>
  <c r="F562" i="8" s="1"/>
  <c r="F563" i="8" s="1"/>
  <c r="F564" i="8" s="1"/>
  <c r="F565" i="8" s="1"/>
  <c r="F566" i="8" s="1"/>
  <c r="F567" i="8" s="1"/>
  <c r="F568" i="8" s="1"/>
  <c r="F569" i="8" s="1"/>
  <c r="F570" i="8" s="1"/>
  <c r="F571" i="8" s="1"/>
  <c r="F572" i="8" s="1"/>
  <c r="F573" i="8" s="1"/>
  <c r="F574" i="8" s="1"/>
  <c r="F575" i="8" s="1"/>
  <c r="F576" i="8" s="1"/>
  <c r="F577" i="8" s="1"/>
  <c r="F578" i="8" s="1"/>
  <c r="F579" i="8" s="1"/>
  <c r="F580" i="8" s="1"/>
  <c r="F581" i="8" s="1"/>
  <c r="F582" i="8" s="1"/>
  <c r="F583" i="8" s="1"/>
  <c r="F584" i="8" s="1"/>
  <c r="F585" i="8" s="1"/>
  <c r="F586" i="8" s="1"/>
  <c r="F587" i="8" s="1"/>
  <c r="F588" i="8" s="1"/>
  <c r="F589" i="8" s="1"/>
  <c r="F590" i="8" s="1"/>
  <c r="F591" i="8" s="1"/>
  <c r="F592" i="8" s="1"/>
  <c r="F593" i="8" s="1"/>
  <c r="F594" i="8" s="1"/>
  <c r="F595" i="8" s="1"/>
  <c r="F596" i="8" s="1"/>
  <c r="F597" i="8" s="1"/>
  <c r="F598" i="8" s="1"/>
  <c r="F599" i="8" s="1"/>
  <c r="F600" i="8" s="1"/>
  <c r="F601" i="8" s="1"/>
  <c r="F602" i="8" s="1"/>
  <c r="F603" i="8" s="1"/>
  <c r="F604" i="8" s="1"/>
  <c r="F605" i="8" s="1"/>
  <c r="F606" i="8" s="1"/>
  <c r="F607" i="8" s="1"/>
  <c r="F608" i="8" s="1"/>
  <c r="F609" i="8" s="1"/>
  <c r="F610" i="8" s="1"/>
  <c r="F611" i="8" s="1"/>
  <c r="F612" i="8" s="1"/>
  <c r="F613" i="8" s="1"/>
  <c r="F614" i="8" s="1"/>
  <c r="F615" i="8" s="1"/>
  <c r="F616" i="8" s="1"/>
  <c r="F617" i="8" s="1"/>
  <c r="F618" i="8" s="1"/>
  <c r="F619" i="8" s="1"/>
  <c r="F620" i="8" s="1"/>
  <c r="F621" i="8" s="1"/>
  <c r="F622" i="8" s="1"/>
  <c r="F623" i="8" s="1"/>
  <c r="F624" i="8" s="1"/>
  <c r="F625" i="8" s="1"/>
  <c r="F626" i="8" s="1"/>
  <c r="F627" i="8" s="1"/>
  <c r="F628" i="8" s="1"/>
  <c r="F629" i="8" s="1"/>
  <c r="F630" i="8" s="1"/>
  <c r="F631" i="8" s="1"/>
  <c r="F632" i="8" s="1"/>
  <c r="F633" i="8" s="1"/>
  <c r="F634" i="8" s="1"/>
  <c r="F635" i="8" s="1"/>
  <c r="F636" i="8" s="1"/>
  <c r="F637" i="8" s="1"/>
  <c r="F638" i="8" s="1"/>
  <c r="F639" i="8" s="1"/>
  <c r="F640" i="8" s="1"/>
  <c r="F641" i="8" s="1"/>
  <c r="F642" i="8" s="1"/>
  <c r="F643" i="8" s="1"/>
  <c r="F644" i="8" s="1"/>
  <c r="F645" i="8" s="1"/>
  <c r="F646" i="8" s="1"/>
  <c r="F647" i="8" s="1"/>
  <c r="F648" i="8" s="1"/>
  <c r="F649" i="8" s="1"/>
  <c r="F650" i="8" s="1"/>
  <c r="F651" i="8" s="1"/>
  <c r="F652" i="8" s="1"/>
  <c r="F653" i="8" s="1"/>
  <c r="F654" i="8" s="1"/>
  <c r="F655" i="8" s="1"/>
  <c r="F656" i="8" s="1"/>
  <c r="F657" i="8" s="1"/>
  <c r="F658" i="8" s="1"/>
  <c r="F659" i="8" s="1"/>
  <c r="F660" i="8" s="1"/>
  <c r="F661" i="8" s="1"/>
  <c r="F662" i="8" s="1"/>
  <c r="F663" i="8" s="1"/>
  <c r="F664" i="8" s="1"/>
  <c r="F665" i="8" s="1"/>
  <c r="F666" i="8" s="1"/>
  <c r="F667" i="8" s="1"/>
  <c r="F668" i="8" s="1"/>
  <c r="F669" i="8" s="1"/>
  <c r="F670" i="8" s="1"/>
  <c r="F671" i="8" s="1"/>
  <c r="F672" i="8" s="1"/>
  <c r="F673" i="8" s="1"/>
  <c r="F674" i="8" s="1"/>
  <c r="F675" i="8" s="1"/>
  <c r="F676" i="8" s="1"/>
  <c r="F677" i="8" s="1"/>
  <c r="F678" i="8" s="1"/>
  <c r="F679" i="8" s="1"/>
  <c r="F680" i="8" s="1"/>
  <c r="F681" i="8" s="1"/>
  <c r="F682" i="8" s="1"/>
  <c r="F683" i="8" s="1"/>
  <c r="F684" i="8" s="1"/>
  <c r="F685" i="8" s="1"/>
  <c r="F686" i="8" s="1"/>
  <c r="F687" i="8" s="1"/>
  <c r="F688" i="8" s="1"/>
  <c r="F689" i="8" s="1"/>
  <c r="F690" i="8" s="1"/>
  <c r="F691" i="8" s="1"/>
  <c r="F692" i="8" s="1"/>
  <c r="F693" i="8" s="1"/>
  <c r="F694" i="8" s="1"/>
  <c r="F695" i="8" s="1"/>
  <c r="F696" i="8" s="1"/>
  <c r="F697" i="8" s="1"/>
  <c r="F698" i="8" s="1"/>
  <c r="F699" i="8" s="1"/>
  <c r="F700" i="8" s="1"/>
  <c r="F701" i="8" s="1"/>
  <c r="F702" i="8" s="1"/>
  <c r="F703" i="8" s="1"/>
  <c r="F704" i="8" s="1"/>
  <c r="F705" i="8" s="1"/>
  <c r="F706" i="8" s="1"/>
  <c r="F707" i="8" s="1"/>
  <c r="F708" i="8" s="1"/>
  <c r="F709" i="8" s="1"/>
  <c r="F710" i="8" s="1"/>
  <c r="F711" i="8" s="1"/>
  <c r="F712" i="8" s="1"/>
  <c r="F713" i="8" s="1"/>
  <c r="F714" i="8" s="1"/>
  <c r="F715" i="8" s="1"/>
  <c r="F716" i="8" s="1"/>
  <c r="F717" i="8" s="1"/>
  <c r="F718" i="8" s="1"/>
  <c r="F719" i="8" s="1"/>
  <c r="F720" i="8" s="1"/>
  <c r="F721" i="8" s="1"/>
  <c r="F722" i="8" s="1"/>
  <c r="F723" i="8" s="1"/>
  <c r="F724" i="8" s="1"/>
  <c r="F725" i="8" s="1"/>
  <c r="F726" i="8" s="1"/>
  <c r="F727" i="8" s="1"/>
  <c r="F728" i="8" s="1"/>
  <c r="F729" i="8" s="1"/>
  <c r="F730" i="8" s="1"/>
  <c r="F731" i="8" s="1"/>
  <c r="F732" i="8" s="1"/>
  <c r="F733" i="8" s="1"/>
  <c r="F734" i="8" s="1"/>
  <c r="F735" i="8" s="1"/>
  <c r="F736" i="8" s="1"/>
  <c r="F737" i="8" s="1"/>
  <c r="F738" i="8" s="1"/>
  <c r="F739" i="8" s="1"/>
  <c r="F740" i="8" s="1"/>
  <c r="F741" i="8" s="1"/>
  <c r="F742" i="8" s="1"/>
  <c r="F743" i="8" s="1"/>
  <c r="F744" i="8" s="1"/>
  <c r="F745" i="8" s="1"/>
  <c r="F746" i="8" s="1"/>
  <c r="F747" i="8" s="1"/>
  <c r="F748" i="8" s="1"/>
  <c r="F749" i="8" s="1"/>
  <c r="F750" i="8" s="1"/>
  <c r="F751" i="8" s="1"/>
  <c r="F752" i="8" s="1"/>
  <c r="F753" i="8" s="1"/>
  <c r="F754" i="8" s="1"/>
  <c r="F755" i="8" s="1"/>
  <c r="F756" i="8" s="1"/>
  <c r="F757" i="8" s="1"/>
  <c r="F758" i="8" s="1"/>
  <c r="F759" i="8" s="1"/>
  <c r="F760" i="8" s="1"/>
  <c r="F761" i="8" s="1"/>
  <c r="F762" i="8" s="1"/>
  <c r="F763" i="8" s="1"/>
  <c r="F764" i="8" s="1"/>
  <c r="F765" i="8" s="1"/>
  <c r="F766" i="8" s="1"/>
  <c r="F767" i="8" s="1"/>
  <c r="F768" i="8" s="1"/>
  <c r="F769" i="8" s="1"/>
  <c r="F770" i="8" s="1"/>
  <c r="F771" i="8" s="1"/>
  <c r="F772" i="8" s="1"/>
  <c r="F773" i="8" s="1"/>
  <c r="F774" i="8" s="1"/>
  <c r="F775" i="8" s="1"/>
  <c r="F776" i="8" s="1"/>
  <c r="F777" i="8" s="1"/>
  <c r="F778" i="8" s="1"/>
  <c r="F779" i="8" s="1"/>
  <c r="F780" i="8" s="1"/>
  <c r="F781" i="8" s="1"/>
  <c r="F782" i="8" s="1"/>
  <c r="F783" i="8" s="1"/>
  <c r="F784" i="8" s="1"/>
  <c r="F785" i="8" s="1"/>
  <c r="F786" i="8" s="1"/>
  <c r="F787" i="8" s="1"/>
  <c r="F788" i="8" s="1"/>
  <c r="F789" i="8" s="1"/>
  <c r="F790" i="8" s="1"/>
  <c r="F791" i="8" s="1"/>
  <c r="F792" i="8" s="1"/>
  <c r="F793" i="8" s="1"/>
  <c r="F794" i="8" s="1"/>
  <c r="F795" i="8" s="1"/>
  <c r="F796" i="8" s="1"/>
  <c r="F797" i="8" s="1"/>
  <c r="F798" i="8" s="1"/>
  <c r="F799" i="8" s="1"/>
  <c r="F800" i="8" s="1"/>
  <c r="F801" i="8" s="1"/>
  <c r="F802" i="8" s="1"/>
  <c r="F803" i="8" s="1"/>
  <c r="F804" i="8" s="1"/>
  <c r="F805" i="8" s="1"/>
  <c r="F806" i="8" s="1"/>
  <c r="F807" i="8" s="1"/>
  <c r="F808" i="8" s="1"/>
  <c r="F809" i="8" s="1"/>
  <c r="F810" i="8" s="1"/>
  <c r="F811" i="8" s="1"/>
  <c r="F812" i="8" s="1"/>
  <c r="F813" i="8" s="1"/>
  <c r="F814" i="8" s="1"/>
  <c r="F815" i="8" s="1"/>
  <c r="F816" i="8" s="1"/>
  <c r="F817" i="8" s="1"/>
  <c r="F818" i="8" s="1"/>
  <c r="F819" i="8" s="1"/>
  <c r="F820" i="8" s="1"/>
  <c r="F821" i="8" s="1"/>
  <c r="F822" i="8" s="1"/>
  <c r="F823" i="8" s="1"/>
  <c r="F824" i="8" s="1"/>
  <c r="F825" i="8" s="1"/>
  <c r="F826" i="8" s="1"/>
  <c r="F827" i="8" s="1"/>
  <c r="F828" i="8" s="1"/>
  <c r="F829" i="8" s="1"/>
  <c r="F830" i="8" s="1"/>
  <c r="F831" i="8" s="1"/>
  <c r="F832" i="8" s="1"/>
  <c r="F833" i="8" s="1"/>
  <c r="F834" i="8" s="1"/>
  <c r="F835" i="8" s="1"/>
  <c r="F836" i="8" s="1"/>
  <c r="F837" i="8" s="1"/>
  <c r="F838" i="8" s="1"/>
  <c r="F839" i="8" s="1"/>
  <c r="F840" i="8" s="1"/>
  <c r="F841" i="8" s="1"/>
  <c r="F842" i="8" s="1"/>
  <c r="F843" i="8" s="1"/>
  <c r="F844" i="8" s="1"/>
  <c r="F845" i="8" s="1"/>
  <c r="F846" i="8" s="1"/>
  <c r="F847" i="8" s="1"/>
  <c r="F848" i="8" s="1"/>
  <c r="F849" i="8" s="1"/>
  <c r="F850" i="8" s="1"/>
  <c r="F851" i="8" s="1"/>
  <c r="F852" i="8" s="1"/>
  <c r="F853" i="8" s="1"/>
  <c r="F854" i="8" s="1"/>
  <c r="F855" i="8" s="1"/>
  <c r="F856" i="8" s="1"/>
  <c r="F857" i="8" s="1"/>
  <c r="F858" i="8" s="1"/>
  <c r="F859" i="8" s="1"/>
  <c r="F860" i="8" s="1"/>
  <c r="F861" i="8" s="1"/>
  <c r="F862" i="8" s="1"/>
  <c r="F863" i="8" s="1"/>
  <c r="F864" i="8" s="1"/>
  <c r="F865" i="8" s="1"/>
  <c r="F866" i="8" s="1"/>
  <c r="F867" i="8" s="1"/>
  <c r="F868" i="8" s="1"/>
  <c r="F869" i="8" s="1"/>
  <c r="F870" i="8" s="1"/>
  <c r="F871" i="8" s="1"/>
  <c r="F872" i="8" s="1"/>
  <c r="F873" i="8" s="1"/>
  <c r="F874" i="8" s="1"/>
  <c r="F875" i="8" s="1"/>
  <c r="F876" i="8" s="1"/>
  <c r="F877" i="8" s="1"/>
  <c r="F878" i="8" s="1"/>
  <c r="F879" i="8" s="1"/>
  <c r="G460" i="8"/>
  <c r="G461" i="8"/>
  <c r="R461" i="8"/>
  <c r="G462" i="8"/>
  <c r="R462" i="8"/>
  <c r="G463" i="8"/>
  <c r="R463" i="8"/>
  <c r="G464" i="8"/>
  <c r="R464" i="8"/>
  <c r="G466" i="8"/>
  <c r="R466" i="8" s="1"/>
  <c r="G467" i="8"/>
  <c r="G468" i="8"/>
  <c r="R468" i="8"/>
  <c r="G469" i="8"/>
  <c r="R469" i="8"/>
  <c r="G470" i="8"/>
  <c r="R470" i="8"/>
  <c r="G471" i="8"/>
  <c r="G472" i="8"/>
  <c r="R471" i="8" s="1"/>
  <c r="G473" i="8"/>
  <c r="R472" i="8" s="1"/>
  <c r="G474" i="8"/>
  <c r="R474" i="8" s="1"/>
  <c r="G475" i="8"/>
  <c r="R475" i="8" s="1"/>
  <c r="G476" i="8"/>
  <c r="R476" i="8"/>
  <c r="R477" i="8"/>
  <c r="G478" i="8"/>
  <c r="G479" i="8"/>
  <c r="R478" i="8" s="1"/>
  <c r="R479" i="8"/>
  <c r="G480" i="8"/>
  <c r="G481" i="8"/>
  <c r="R481" i="8" s="1"/>
  <c r="G482" i="8"/>
  <c r="R482" i="8" s="1"/>
  <c r="G483" i="8"/>
  <c r="R483" i="8"/>
  <c r="G484" i="8"/>
  <c r="R484" i="8"/>
  <c r="G485" i="8"/>
  <c r="R485" i="8"/>
  <c r="G486" i="8"/>
  <c r="G487" i="8"/>
  <c r="R487" i="8" s="1"/>
  <c r="G488" i="8"/>
  <c r="R488" i="8"/>
  <c r="G490" i="8"/>
  <c r="R489" i="8" s="1"/>
  <c r="G491" i="8"/>
  <c r="R491" i="8"/>
  <c r="G492" i="8"/>
  <c r="R492" i="8"/>
  <c r="G493" i="8"/>
  <c r="G494" i="8"/>
  <c r="R494" i="8" s="1"/>
  <c r="G495" i="8"/>
  <c r="G496" i="8"/>
  <c r="R496" i="8" s="1"/>
  <c r="G497" i="8"/>
  <c r="G498" i="8"/>
  <c r="R498" i="8" s="1"/>
  <c r="G499" i="8"/>
  <c r="R499" i="8"/>
  <c r="G500" i="8"/>
  <c r="R500" i="8"/>
  <c r="G502" i="8"/>
  <c r="R501" i="8" s="1"/>
  <c r="G503" i="8"/>
  <c r="R503" i="8" s="1"/>
  <c r="G504" i="8"/>
  <c r="G505" i="8"/>
  <c r="R505" i="8" s="1"/>
  <c r="G506" i="8"/>
  <c r="R506" i="8"/>
  <c r="G507" i="8"/>
  <c r="R507" i="8"/>
  <c r="G508" i="8"/>
  <c r="G509" i="8"/>
  <c r="G510" i="8"/>
  <c r="R510" i="8" s="1"/>
  <c r="G511" i="8"/>
  <c r="R511" i="8"/>
  <c r="G512" i="8"/>
  <c r="R512" i="8"/>
  <c r="G514" i="8"/>
  <c r="R514" i="8" s="1"/>
  <c r="G515" i="8"/>
  <c r="G516" i="8"/>
  <c r="G517" i="8"/>
  <c r="R517" i="8" s="1"/>
  <c r="G518" i="8"/>
  <c r="R518" i="8"/>
  <c r="G519" i="8"/>
  <c r="R519" i="8" s="1"/>
  <c r="G520" i="8"/>
  <c r="R520" i="8"/>
  <c r="G521" i="8"/>
  <c r="G522" i="8"/>
  <c r="R522" i="8" s="1"/>
  <c r="G523" i="8"/>
  <c r="G524" i="8"/>
  <c r="R525" i="8"/>
  <c r="G526" i="8"/>
  <c r="R526" i="8"/>
  <c r="G527" i="8"/>
  <c r="R527" i="8"/>
  <c r="G528" i="8"/>
  <c r="G529" i="8"/>
  <c r="R529" i="8" s="1"/>
  <c r="G530" i="8"/>
  <c r="G531" i="8"/>
  <c r="G532" i="8"/>
  <c r="G533" i="8"/>
  <c r="R533" i="8" s="1"/>
  <c r="G534" i="8"/>
  <c r="R534" i="8"/>
  <c r="G535" i="8"/>
  <c r="R535" i="8"/>
  <c r="G536" i="8"/>
  <c r="R536" i="8"/>
  <c r="G538" i="8"/>
  <c r="G539" i="8"/>
  <c r="R539" i="8"/>
  <c r="G540" i="8"/>
  <c r="R540" i="8"/>
  <c r="G541" i="8"/>
  <c r="R541" i="8"/>
  <c r="G542" i="8"/>
  <c r="R542" i="8"/>
  <c r="G543" i="8"/>
  <c r="G544" i="8"/>
  <c r="R544" i="8" s="1"/>
  <c r="G545" i="8"/>
  <c r="G546" i="8"/>
  <c r="G547" i="8"/>
  <c r="R547" i="8" s="1"/>
  <c r="G548" i="8"/>
  <c r="R548" i="8"/>
  <c r="R549" i="8"/>
  <c r="G550" i="8"/>
  <c r="G551" i="8"/>
  <c r="R551" i="8" s="1"/>
  <c r="G552" i="8"/>
  <c r="G553" i="8"/>
  <c r="G554" i="8"/>
  <c r="R554" i="8"/>
  <c r="G555" i="8"/>
  <c r="R555" i="8" s="1"/>
  <c r="G556" i="8"/>
  <c r="R556" i="8"/>
  <c r="G557" i="8"/>
  <c r="R557" i="8"/>
  <c r="G558" i="8"/>
  <c r="G559" i="8"/>
  <c r="R559" i="8" s="1"/>
  <c r="G560" i="8"/>
  <c r="R560" i="8"/>
  <c r="R561" i="8"/>
  <c r="G562" i="8"/>
  <c r="R562" i="8"/>
  <c r="G563" i="8"/>
  <c r="R563" i="8"/>
  <c r="G564" i="8"/>
  <c r="R564" i="8"/>
  <c r="G565" i="8"/>
  <c r="G566" i="8"/>
  <c r="G567" i="8"/>
  <c r="G568" i="8"/>
  <c r="R568" i="8" s="1"/>
  <c r="G569" i="8"/>
  <c r="R569" i="8"/>
  <c r="G570" i="8"/>
  <c r="R570" i="8"/>
  <c r="G571" i="8"/>
  <c r="R571" i="8"/>
  <c r="G572" i="8"/>
  <c r="R572" i="8"/>
  <c r="G574" i="8"/>
  <c r="R573" i="8" s="1"/>
  <c r="G575" i="8"/>
  <c r="R575" i="8" s="1"/>
  <c r="G576" i="8"/>
  <c r="R576" i="8"/>
  <c r="G577" i="8"/>
  <c r="R577" i="8"/>
  <c r="G578" i="8"/>
  <c r="R578" i="8"/>
  <c r="G579" i="8"/>
  <c r="G580" i="8"/>
  <c r="G581" i="8"/>
  <c r="R581" i="8" s="1"/>
  <c r="G582" i="8"/>
  <c r="G583" i="8"/>
  <c r="R583" i="8" s="1"/>
  <c r="G584" i="8"/>
  <c r="R584" i="8"/>
  <c r="G586" i="8"/>
  <c r="R585" i="8" s="1"/>
  <c r="R586" i="8"/>
  <c r="G587" i="8"/>
  <c r="R587" i="8"/>
  <c r="G588" i="8"/>
  <c r="G589" i="8"/>
  <c r="R589" i="8" s="1"/>
  <c r="G590" i="8"/>
  <c r="R590" i="8"/>
  <c r="G591" i="8"/>
  <c r="R591" i="8" s="1"/>
  <c r="G592" i="8"/>
  <c r="G593" i="8"/>
  <c r="G594" i="8"/>
  <c r="R594" i="8" s="1"/>
  <c r="G595" i="8"/>
  <c r="R595" i="8"/>
  <c r="G596" i="8"/>
  <c r="R596" i="8"/>
  <c r="R597" i="8"/>
  <c r="G598" i="8"/>
  <c r="R598" i="8" s="1"/>
  <c r="G599" i="8"/>
  <c r="G600" i="8"/>
  <c r="G601" i="8"/>
  <c r="R601" i="8" s="1"/>
  <c r="G602" i="8"/>
  <c r="R602" i="8"/>
  <c r="G603" i="8"/>
  <c r="G604" i="8"/>
  <c r="R604" i="8" s="1"/>
  <c r="G605" i="8"/>
  <c r="R605" i="8"/>
  <c r="G606" i="8"/>
  <c r="R606" i="8" s="1"/>
  <c r="G607" i="8"/>
  <c r="G608" i="8"/>
  <c r="R609" i="8"/>
  <c r="G610" i="8"/>
  <c r="G611" i="8"/>
  <c r="R611" i="8" s="1"/>
  <c r="G612" i="8"/>
  <c r="R612" i="8"/>
  <c r="G613" i="8"/>
  <c r="R613" i="8" s="1"/>
  <c r="G614" i="8"/>
  <c r="G615" i="8"/>
  <c r="G616" i="8"/>
  <c r="R616" i="8" s="1"/>
  <c r="G617" i="8"/>
  <c r="R617" i="8"/>
  <c r="G618" i="8"/>
  <c r="G619" i="8"/>
  <c r="R619" i="8" s="1"/>
  <c r="G620" i="8"/>
  <c r="R620" i="8"/>
  <c r="G622" i="8"/>
  <c r="G623" i="8"/>
  <c r="R623" i="8" s="1"/>
  <c r="G624" i="8"/>
  <c r="R624" i="8"/>
  <c r="G625" i="8"/>
  <c r="G626" i="8"/>
  <c r="R626" i="8" s="1"/>
  <c r="G627" i="8"/>
  <c r="R627" i="8"/>
  <c r="G628" i="8"/>
  <c r="R628" i="8" s="1"/>
  <c r="G629" i="8"/>
  <c r="G630" i="8"/>
  <c r="G631" i="8"/>
  <c r="R631" i="8" s="1"/>
  <c r="G632" i="8"/>
  <c r="R632" i="8"/>
  <c r="G634" i="8"/>
  <c r="R633" i="8" s="1"/>
  <c r="R634" i="8"/>
  <c r="G635" i="8"/>
  <c r="R635" i="8" s="1"/>
  <c r="G636" i="8"/>
  <c r="G637" i="8"/>
  <c r="G638" i="8"/>
  <c r="R638" i="8" s="1"/>
  <c r="G639" i="8"/>
  <c r="R639" i="8"/>
  <c r="G640" i="8"/>
  <c r="G641" i="8"/>
  <c r="R641" i="8" s="1"/>
  <c r="G642" i="8"/>
  <c r="R642" i="8"/>
  <c r="G643" i="8"/>
  <c r="R643" i="8" s="1"/>
  <c r="G644" i="8"/>
  <c r="R644" i="8"/>
  <c r="R645" i="8"/>
  <c r="G646" i="8"/>
  <c r="R646" i="8"/>
  <c r="G647" i="8"/>
  <c r="G648" i="8"/>
  <c r="R648" i="8" s="1"/>
  <c r="G649" i="8"/>
  <c r="R649" i="8"/>
  <c r="G650" i="8"/>
  <c r="R650" i="8" s="1"/>
  <c r="G651" i="8"/>
  <c r="G652" i="8"/>
  <c r="G653" i="8"/>
  <c r="R653" i="8"/>
  <c r="G654" i="8"/>
  <c r="R654" i="8"/>
  <c r="G655" i="8"/>
  <c r="G656" i="8"/>
  <c r="R656" i="8" s="1"/>
  <c r="R657" i="8"/>
  <c r="G658" i="8"/>
  <c r="G659" i="8"/>
  <c r="G660" i="8"/>
  <c r="R660" i="8" s="1"/>
  <c r="G661" i="8"/>
  <c r="R661" i="8"/>
  <c r="G662" i="8"/>
  <c r="G663" i="8"/>
  <c r="R663" i="8" s="1"/>
  <c r="G664" i="8"/>
  <c r="R664" i="8"/>
  <c r="G665" i="8"/>
  <c r="R665" i="8" s="1"/>
  <c r="G666" i="8"/>
  <c r="G667" i="8"/>
  <c r="G668" i="8"/>
  <c r="R668" i="8"/>
  <c r="G670" i="8"/>
  <c r="R670" i="8" s="1"/>
  <c r="G671" i="8"/>
  <c r="R671" i="8"/>
  <c r="G672" i="8"/>
  <c r="R672" i="8" s="1"/>
  <c r="G673" i="8"/>
  <c r="G674" i="8"/>
  <c r="G675" i="8"/>
  <c r="R675" i="8"/>
  <c r="G676" i="8"/>
  <c r="R676" i="8"/>
  <c r="G677" i="8"/>
  <c r="G678" i="8"/>
  <c r="R678" i="8" s="1"/>
  <c r="G679" i="8"/>
  <c r="R679" i="8"/>
  <c r="G680" i="8"/>
  <c r="R680" i="8" s="1"/>
  <c r="G682" i="8"/>
  <c r="R681" i="8" s="1"/>
  <c r="R682" i="8"/>
  <c r="G683" i="8"/>
  <c r="R683" i="8"/>
  <c r="G684" i="8"/>
  <c r="G685" i="8"/>
  <c r="R685" i="8" s="1"/>
  <c r="G686" i="8"/>
  <c r="R686" i="8"/>
  <c r="G687" i="8"/>
  <c r="R687" i="8" s="1"/>
  <c r="G688" i="8"/>
  <c r="G689" i="8"/>
  <c r="G690" i="8"/>
  <c r="R690" i="8" s="1"/>
  <c r="G691" i="8"/>
  <c r="R691" i="8"/>
  <c r="G692" i="8"/>
  <c r="R692" i="8"/>
  <c r="R693" i="8"/>
  <c r="G694" i="8"/>
  <c r="R694" i="8" s="1"/>
  <c r="G695" i="8"/>
  <c r="G696" i="8"/>
  <c r="G697" i="8"/>
  <c r="R697" i="8"/>
  <c r="G698" i="8"/>
  <c r="R698" i="8"/>
  <c r="G699" i="8"/>
  <c r="G700" i="8"/>
  <c r="G701" i="8"/>
  <c r="R701" i="8"/>
  <c r="G702" i="8"/>
  <c r="R702" i="8" s="1"/>
  <c r="G703" i="8"/>
  <c r="G704" i="8"/>
  <c r="R705" i="8"/>
  <c r="G706" i="8"/>
  <c r="G707" i="8"/>
  <c r="G708" i="8"/>
  <c r="R708" i="8"/>
  <c r="G709" i="8"/>
  <c r="R709" i="8" s="1"/>
  <c r="G710" i="8"/>
  <c r="G711" i="8"/>
  <c r="G712" i="8"/>
  <c r="R712" i="8" s="1"/>
  <c r="G713" i="8"/>
  <c r="R713" i="8"/>
  <c r="G714" i="8"/>
  <c r="G715" i="8"/>
  <c r="G716" i="8"/>
  <c r="R716" i="8"/>
  <c r="G718" i="8"/>
  <c r="G719" i="8"/>
  <c r="R719" i="8" s="1"/>
  <c r="G720" i="8"/>
  <c r="R720" i="8"/>
  <c r="G721" i="8"/>
  <c r="G722" i="8"/>
  <c r="G723" i="8"/>
  <c r="R723" i="8"/>
  <c r="G724" i="8"/>
  <c r="R724" i="8"/>
  <c r="G725" i="8"/>
  <c r="G726" i="8"/>
  <c r="R725" i="8" s="1"/>
  <c r="G727" i="8"/>
  <c r="R727" i="8" s="1"/>
  <c r="G728" i="8"/>
  <c r="R728" i="8"/>
  <c r="G730" i="8"/>
  <c r="G731" i="8"/>
  <c r="R731" i="8"/>
  <c r="G732" i="8"/>
  <c r="R732" i="8"/>
  <c r="G733" i="8"/>
  <c r="G734" i="8"/>
  <c r="G735" i="8"/>
  <c r="G736" i="8"/>
  <c r="G737" i="8"/>
  <c r="G738" i="8"/>
  <c r="G739" i="8"/>
  <c r="R738" i="8" s="1"/>
  <c r="R739" i="8"/>
  <c r="G740" i="8"/>
  <c r="R740" i="8"/>
  <c r="G742" i="8"/>
  <c r="R741" i="8" s="1"/>
  <c r="R742" i="8"/>
  <c r="G743" i="8"/>
  <c r="R743" i="8"/>
  <c r="G744" i="8"/>
  <c r="R744" i="8"/>
  <c r="G745" i="8"/>
  <c r="G746" i="8"/>
  <c r="G747" i="8"/>
  <c r="R747" i="8" s="1"/>
  <c r="G748" i="8"/>
  <c r="R748" i="8"/>
  <c r="G749" i="8"/>
  <c r="G750" i="8"/>
  <c r="R750" i="8" s="1"/>
  <c r="G751" i="8"/>
  <c r="R751" i="8" s="1"/>
  <c r="G752" i="8"/>
  <c r="R752" i="8"/>
  <c r="G754" i="8"/>
  <c r="G755" i="8"/>
  <c r="R755" i="8"/>
  <c r="G756" i="8"/>
  <c r="R756" i="8" s="1"/>
  <c r="G757" i="8"/>
  <c r="R757" i="8" s="1"/>
  <c r="G758" i="8"/>
  <c r="R758" i="8" s="1"/>
  <c r="G759" i="8"/>
  <c r="R759" i="8"/>
  <c r="G760" i="8"/>
  <c r="G761" i="8"/>
  <c r="G762" i="8"/>
  <c r="R762" i="8"/>
  <c r="G763" i="8"/>
  <c r="R763" i="8"/>
  <c r="G764" i="8"/>
  <c r="R764" i="8" s="1"/>
  <c r="R765" i="8"/>
  <c r="G766" i="8"/>
  <c r="R766" i="8"/>
  <c r="G767" i="8"/>
  <c r="G768" i="8"/>
  <c r="G769" i="8"/>
  <c r="R769" i="8"/>
  <c r="G770" i="8"/>
  <c r="R770" i="8"/>
  <c r="G771" i="8"/>
  <c r="R771" i="8" s="1"/>
  <c r="G772" i="8"/>
  <c r="R772" i="8" s="1"/>
  <c r="G773" i="8"/>
  <c r="R773" i="8" s="1"/>
  <c r="G774" i="8"/>
  <c r="R774" i="8"/>
  <c r="G775" i="8"/>
  <c r="G776" i="8"/>
  <c r="R777" i="8"/>
  <c r="G778" i="8"/>
  <c r="R778" i="8" s="1"/>
  <c r="G779" i="8"/>
  <c r="R779" i="8" s="1"/>
  <c r="G780" i="8"/>
  <c r="R780" i="8" s="1"/>
  <c r="G781" i="8"/>
  <c r="R781" i="8"/>
  <c r="G782" i="8"/>
  <c r="G783" i="8"/>
  <c r="G784" i="8"/>
  <c r="R784" i="8" s="1"/>
  <c r="G785" i="8"/>
  <c r="R785" i="8"/>
  <c r="G786" i="8"/>
  <c r="R786" i="8" s="1"/>
  <c r="G787" i="8"/>
  <c r="R787" i="8" s="1"/>
  <c r="G788" i="8"/>
  <c r="R788" i="8" s="1"/>
  <c r="G790" i="8"/>
  <c r="G791" i="8"/>
  <c r="R791" i="8" s="1"/>
  <c r="G792" i="8"/>
  <c r="R792" i="8"/>
  <c r="G793" i="8"/>
  <c r="R793" i="8" s="1"/>
  <c r="G794" i="8"/>
  <c r="R794" i="8" s="1"/>
  <c r="G795" i="8"/>
  <c r="R795" i="8" s="1"/>
  <c r="G796" i="8"/>
  <c r="R796" i="8"/>
  <c r="G797" i="8"/>
  <c r="G798" i="8"/>
  <c r="G799" i="8"/>
  <c r="R799" i="8"/>
  <c r="G800" i="8"/>
  <c r="R800" i="8"/>
  <c r="G802" i="8"/>
  <c r="G803" i="8"/>
  <c r="R803" i="8"/>
  <c r="G804" i="8"/>
  <c r="G805" i="8"/>
  <c r="G806" i="8"/>
  <c r="R806" i="8"/>
  <c r="G807" i="8"/>
  <c r="R807" i="8"/>
  <c r="G808" i="8"/>
  <c r="G809" i="8"/>
  <c r="G810" i="8"/>
  <c r="R810" i="8" s="1"/>
  <c r="G811" i="8"/>
  <c r="R811" i="8"/>
  <c r="G812" i="8"/>
  <c r="R812" i="8"/>
  <c r="R813" i="8"/>
  <c r="G814" i="8"/>
  <c r="R814" i="8"/>
  <c r="G815" i="8"/>
  <c r="G816" i="8"/>
  <c r="R816" i="8" s="1"/>
  <c r="G817" i="8"/>
  <c r="R817" i="8" s="1"/>
  <c r="G818" i="8"/>
  <c r="R818" i="8"/>
  <c r="G819" i="8"/>
  <c r="G820" i="8"/>
  <c r="G821" i="8"/>
  <c r="R821" i="8" s="1"/>
  <c r="G822" i="8"/>
  <c r="R822" i="8"/>
  <c r="G823" i="8"/>
  <c r="G824" i="8"/>
  <c r="R824" i="8" s="1"/>
  <c r="R825" i="8"/>
  <c r="G826" i="8"/>
  <c r="G827" i="8"/>
  <c r="G828" i="8"/>
  <c r="R828" i="8" s="1"/>
  <c r="G829" i="8"/>
  <c r="R829" i="8"/>
  <c r="G830" i="8"/>
  <c r="G831" i="8"/>
  <c r="G832" i="8"/>
  <c r="R832" i="8" s="1"/>
  <c r="G833" i="8"/>
  <c r="R833" i="8"/>
  <c r="G834" i="8"/>
  <c r="G835" i="8"/>
  <c r="G836" i="8"/>
  <c r="R836" i="8" s="1"/>
  <c r="G838" i="8"/>
  <c r="R838" i="8" s="1"/>
  <c r="G839" i="8"/>
  <c r="R839" i="8" s="1"/>
  <c r="G840" i="8"/>
  <c r="R840" i="8"/>
  <c r="G841" i="8"/>
  <c r="G842" i="8"/>
  <c r="R842" i="8" s="1"/>
  <c r="G843" i="8"/>
  <c r="R843" i="8"/>
  <c r="G844" i="8"/>
  <c r="R844" i="8"/>
  <c r="G845" i="8"/>
  <c r="G846" i="8"/>
  <c r="R846" i="8" s="1"/>
  <c r="G847" i="8"/>
  <c r="R847" i="8" s="1"/>
  <c r="G848" i="8"/>
  <c r="R848" i="8"/>
  <c r="G850" i="8"/>
  <c r="G851" i="8"/>
  <c r="R851" i="8"/>
  <c r="G852" i="8"/>
  <c r="G853" i="8"/>
  <c r="R853" i="8" s="1"/>
  <c r="G854" i="8"/>
  <c r="R854" i="8" s="1"/>
  <c r="G855" i="8"/>
  <c r="R855" i="8"/>
  <c r="G856" i="8"/>
  <c r="R856" i="8" s="1"/>
  <c r="G857" i="8"/>
  <c r="R857" i="8" s="1"/>
  <c r="G858" i="8"/>
  <c r="R858" i="8"/>
  <c r="G859" i="8"/>
  <c r="R859" i="8"/>
  <c r="G860" i="8"/>
  <c r="R860" i="8"/>
  <c r="R861" i="8"/>
  <c r="G862" i="8"/>
  <c r="R862" i="8"/>
  <c r="G863" i="8"/>
  <c r="R863" i="8" s="1"/>
  <c r="G864" i="8"/>
  <c r="G865" i="8"/>
  <c r="R865" i="8"/>
  <c r="G866" i="8"/>
  <c r="R866" i="8"/>
  <c r="G867" i="8"/>
  <c r="G868" i="8"/>
  <c r="G869" i="8"/>
  <c r="R869" i="8" s="1"/>
  <c r="G870" i="8"/>
  <c r="R870" i="8"/>
  <c r="G871" i="8"/>
  <c r="R871" i="8"/>
  <c r="G872" i="8"/>
  <c r="R872" i="8" s="1"/>
  <c r="R873" i="8"/>
  <c r="G874" i="8"/>
  <c r="G875" i="8"/>
  <c r="G876" i="8"/>
  <c r="R876" i="8"/>
  <c r="G877" i="8"/>
  <c r="G878" i="8"/>
  <c r="R878" i="8" s="1"/>
  <c r="G879" i="8"/>
  <c r="R879" i="8"/>
  <c r="F880" i="8"/>
  <c r="F881" i="8" s="1"/>
  <c r="F882" i="8" s="1"/>
  <c r="F883" i="8" s="1"/>
  <c r="F884" i="8" s="1"/>
  <c r="F885" i="8" s="1"/>
  <c r="F886" i="8" s="1"/>
  <c r="F887" i="8" s="1"/>
  <c r="F888" i="8" s="1"/>
  <c r="F889" i="8" s="1"/>
  <c r="F890" i="8" s="1"/>
  <c r="F891" i="8" s="1"/>
  <c r="F892" i="8" s="1"/>
  <c r="F893" i="8" s="1"/>
  <c r="F894" i="8" s="1"/>
  <c r="F895" i="8" s="1"/>
  <c r="F896" i="8" s="1"/>
  <c r="F897" i="8" s="1"/>
  <c r="F898" i="8" s="1"/>
  <c r="F899" i="8" s="1"/>
  <c r="F900" i="8" s="1"/>
  <c r="F901" i="8" s="1"/>
  <c r="F902" i="8" s="1"/>
  <c r="F903" i="8" s="1"/>
  <c r="F904" i="8" s="1"/>
  <c r="F905" i="8" s="1"/>
  <c r="F906" i="8" s="1"/>
  <c r="F907" i="8" s="1"/>
  <c r="F908" i="8" s="1"/>
  <c r="F909" i="8" s="1"/>
  <c r="F910" i="8" s="1"/>
  <c r="F911" i="8" s="1"/>
  <c r="F912" i="8" s="1"/>
  <c r="F913" i="8" s="1"/>
  <c r="F914" i="8" s="1"/>
  <c r="F915" i="8" s="1"/>
  <c r="F916" i="8" s="1"/>
  <c r="F917" i="8" s="1"/>
  <c r="F918" i="8" s="1"/>
  <c r="F919" i="8" s="1"/>
  <c r="F920" i="8" s="1"/>
  <c r="F921" i="8" s="1"/>
  <c r="F922" i="8" s="1"/>
  <c r="F923" i="8" s="1"/>
  <c r="F924" i="8" s="1"/>
  <c r="F925" i="8" s="1"/>
  <c r="F926" i="8" s="1"/>
  <c r="F927" i="8" s="1"/>
  <c r="F928" i="8" s="1"/>
  <c r="F929" i="8" s="1"/>
  <c r="F930" i="8" s="1"/>
  <c r="F931" i="8" s="1"/>
  <c r="F932" i="8" s="1"/>
  <c r="F933" i="8" s="1"/>
  <c r="F934" i="8" s="1"/>
  <c r="F935" i="8" s="1"/>
  <c r="F936" i="8" s="1"/>
  <c r="F937" i="8" s="1"/>
  <c r="F938" i="8" s="1"/>
  <c r="F939" i="8" s="1"/>
  <c r="F940" i="8" s="1"/>
  <c r="F941" i="8" s="1"/>
  <c r="F942" i="8" s="1"/>
  <c r="F943" i="8" s="1"/>
  <c r="F944" i="8" s="1"/>
  <c r="F945" i="8" s="1"/>
  <c r="F946" i="8" s="1"/>
  <c r="F947" i="8" s="1"/>
  <c r="F948" i="8" s="1"/>
  <c r="F949" i="8" s="1"/>
  <c r="F950" i="8" s="1"/>
  <c r="F951" i="8" s="1"/>
  <c r="F952" i="8" s="1"/>
  <c r="F953" i="8" s="1"/>
  <c r="F954" i="8" s="1"/>
  <c r="F955" i="8" s="1"/>
  <c r="F956" i="8" s="1"/>
  <c r="F957" i="8" s="1"/>
  <c r="F958" i="8" s="1"/>
  <c r="F959" i="8" s="1"/>
  <c r="F960" i="8" s="1"/>
  <c r="F961" i="8" s="1"/>
  <c r="F962" i="8" s="1"/>
  <c r="F963" i="8" s="1"/>
  <c r="F964" i="8" s="1"/>
  <c r="F965" i="8" s="1"/>
  <c r="F966" i="8" s="1"/>
  <c r="F967" i="8" s="1"/>
  <c r="F968" i="8" s="1"/>
  <c r="F969" i="8" s="1"/>
  <c r="F970" i="8" s="1"/>
  <c r="F971" i="8" s="1"/>
  <c r="F972" i="8" s="1"/>
  <c r="F973" i="8" s="1"/>
  <c r="F974" i="8" s="1"/>
  <c r="F975" i="8" s="1"/>
  <c r="F976" i="8" s="1"/>
  <c r="F977" i="8" s="1"/>
  <c r="F978" i="8" s="1"/>
  <c r="F979" i="8" s="1"/>
  <c r="F980" i="8" s="1"/>
  <c r="F981" i="8" s="1"/>
  <c r="F982" i="8" s="1"/>
  <c r="F983" i="8" s="1"/>
  <c r="F984" i="8" s="1"/>
  <c r="F985" i="8" s="1"/>
  <c r="F986" i="8" s="1"/>
  <c r="F987" i="8" s="1"/>
  <c r="F988" i="8" s="1"/>
  <c r="F989" i="8" s="1"/>
  <c r="F990" i="8" s="1"/>
  <c r="F991" i="8" s="1"/>
  <c r="F992" i="8" s="1"/>
  <c r="F993" i="8" s="1"/>
  <c r="F994" i="8" s="1"/>
  <c r="F995" i="8" s="1"/>
  <c r="G880" i="8"/>
  <c r="G881" i="8"/>
  <c r="G882" i="8"/>
  <c r="R882" i="8" s="1"/>
  <c r="G883" i="8"/>
  <c r="R883" i="8"/>
  <c r="G884" i="8"/>
  <c r="R884" i="8"/>
  <c r="G886" i="8"/>
  <c r="R885" i="8" s="1"/>
  <c r="R886" i="8"/>
  <c r="G887" i="8"/>
  <c r="G888" i="8"/>
  <c r="G889" i="8"/>
  <c r="R889" i="8" s="1"/>
  <c r="G890" i="8"/>
  <c r="R890" i="8"/>
  <c r="G891" i="8"/>
  <c r="R891" i="8"/>
  <c r="G892" i="8"/>
  <c r="G893" i="8"/>
  <c r="R893" i="8" s="1"/>
  <c r="G894" i="8"/>
  <c r="R894" i="8"/>
  <c r="G895" i="8"/>
  <c r="G896" i="8"/>
  <c r="R897" i="8"/>
  <c r="G898" i="8"/>
  <c r="R898" i="8"/>
  <c r="G899" i="8"/>
  <c r="G900" i="8"/>
  <c r="R900" i="8" s="1"/>
  <c r="G901" i="8"/>
  <c r="R901" i="8"/>
  <c r="G902" i="8"/>
  <c r="G903" i="8"/>
  <c r="G904" i="8"/>
  <c r="R904" i="8" s="1"/>
  <c r="G905" i="8"/>
  <c r="R905" i="8"/>
  <c r="G906" i="8"/>
  <c r="R906" i="8"/>
  <c r="G907" i="8"/>
  <c r="G908" i="8"/>
  <c r="R908" i="8" s="1"/>
  <c r="G910" i="8"/>
  <c r="G911" i="8"/>
  <c r="R911" i="8" s="1"/>
  <c r="G912" i="8"/>
  <c r="R912" i="8"/>
  <c r="G913" i="8"/>
  <c r="R913" i="8"/>
  <c r="G914" i="8"/>
  <c r="R914" i="8" s="1"/>
  <c r="G915" i="8"/>
  <c r="R915" i="8" s="1"/>
  <c r="G916" i="8"/>
  <c r="R916" i="8"/>
  <c r="G917" i="8"/>
  <c r="G918" i="8"/>
  <c r="G919" i="8"/>
  <c r="R919" i="8"/>
  <c r="G920" i="8"/>
  <c r="R920" i="8"/>
  <c r="G922" i="8"/>
  <c r="R922" i="8" s="1"/>
  <c r="G923" i="8"/>
  <c r="R923" i="8"/>
  <c r="G924" i="8"/>
  <c r="G925" i="8"/>
  <c r="G926" i="8"/>
  <c r="R926" i="8" s="1"/>
  <c r="G927" i="8"/>
  <c r="R927" i="8"/>
  <c r="G928" i="8"/>
  <c r="R928" i="8"/>
  <c r="G929" i="8"/>
  <c r="R929" i="8" s="1"/>
  <c r="G930" i="8"/>
  <c r="R930" i="8" s="1"/>
  <c r="G931" i="8"/>
  <c r="R931" i="8"/>
  <c r="G932" i="8"/>
  <c r="R932" i="8"/>
  <c r="R933" i="8"/>
  <c r="G934" i="8"/>
  <c r="R934" i="8"/>
  <c r="G935" i="8"/>
  <c r="R935" i="8"/>
  <c r="G936" i="8"/>
  <c r="G937" i="8"/>
  <c r="R937" i="8" s="1"/>
  <c r="G938" i="8"/>
  <c r="R938" i="8"/>
  <c r="G939" i="8"/>
  <c r="G940" i="8"/>
  <c r="G941" i="8"/>
  <c r="R941" i="8"/>
  <c r="G942" i="8"/>
  <c r="R942" i="8"/>
  <c r="G943" i="8"/>
  <c r="R943" i="8"/>
  <c r="G944" i="8"/>
  <c r="R944" i="8" s="1"/>
  <c r="R945" i="8"/>
  <c r="G946" i="8"/>
  <c r="G947" i="8"/>
  <c r="G948" i="8"/>
  <c r="R948" i="8"/>
  <c r="G949" i="8"/>
  <c r="R949" i="8"/>
  <c r="G950" i="8"/>
  <c r="R950" i="8"/>
  <c r="G951" i="8"/>
  <c r="R951" i="8" s="1"/>
  <c r="G952" i="8"/>
  <c r="R952" i="8" s="1"/>
  <c r="G953" i="8"/>
  <c r="R953" i="8"/>
  <c r="G954" i="8"/>
  <c r="G955" i="8"/>
  <c r="G956" i="8"/>
  <c r="R956" i="8" s="1"/>
  <c r="R957" i="8"/>
  <c r="G958" i="8"/>
  <c r="R958" i="8" s="1"/>
  <c r="G959" i="8"/>
  <c r="R959" i="8" s="1"/>
  <c r="G960" i="8"/>
  <c r="R960" i="8"/>
  <c r="G961" i="8"/>
  <c r="G962" i="8"/>
  <c r="G963" i="8"/>
  <c r="R963" i="8" s="1"/>
  <c r="G964" i="8"/>
  <c r="R964" i="8"/>
  <c r="G965" i="8"/>
  <c r="R965" i="8"/>
  <c r="G966" i="8"/>
  <c r="R966" i="8" s="1"/>
  <c r="G967" i="8"/>
  <c r="R967" i="8" s="1"/>
  <c r="G968" i="8"/>
  <c r="R968" i="8"/>
  <c r="G970" i="8"/>
  <c r="R969" i="8" s="1"/>
  <c r="G971" i="8"/>
  <c r="R971" i="8"/>
  <c r="G972" i="8"/>
  <c r="R972" i="8"/>
  <c r="G973" i="8"/>
  <c r="R973" i="8" s="1"/>
  <c r="G974" i="8"/>
  <c r="R974" i="8" s="1"/>
  <c r="G975" i="8"/>
  <c r="R975" i="8"/>
  <c r="G976" i="8"/>
  <c r="G977" i="8"/>
  <c r="G978" i="8"/>
  <c r="R978" i="8"/>
  <c r="G979" i="8"/>
  <c r="R979" i="8"/>
  <c r="G980" i="8"/>
  <c r="R980" i="8"/>
  <c r="G982" i="8"/>
  <c r="R981" i="8" s="1"/>
  <c r="R982" i="8"/>
  <c r="G983" i="8"/>
  <c r="G984" i="8"/>
  <c r="G985" i="8"/>
  <c r="R985" i="8"/>
  <c r="G986" i="8"/>
  <c r="R986" i="8"/>
  <c r="G987" i="8"/>
  <c r="R987" i="8"/>
  <c r="G988" i="8"/>
  <c r="G989" i="8"/>
  <c r="R989" i="8" s="1"/>
  <c r="G990" i="8"/>
  <c r="R990" i="8"/>
  <c r="G991" i="8"/>
  <c r="G992" i="8"/>
  <c r="R993" i="8"/>
  <c r="R994" i="8"/>
  <c r="R995" i="8"/>
  <c r="F996" i="8"/>
  <c r="F997" i="8" s="1"/>
  <c r="F998" i="8" s="1"/>
  <c r="F999" i="8" s="1"/>
  <c r="F1000" i="8" s="1"/>
  <c r="F1001" i="8" s="1"/>
  <c r="F1002" i="8" s="1"/>
  <c r="F1003" i="8" s="1"/>
  <c r="F1004" i="8" s="1"/>
  <c r="F1005" i="8" s="1"/>
  <c r="F1006" i="8" s="1"/>
  <c r="F1007" i="8" s="1"/>
  <c r="F1008" i="8" s="1"/>
  <c r="F1009" i="8" s="1"/>
  <c r="F1010" i="8" s="1"/>
  <c r="F1011" i="8" s="1"/>
  <c r="F1012" i="8" s="1"/>
  <c r="F1013" i="8" s="1"/>
  <c r="F1014" i="8" s="1"/>
  <c r="F1015" i="8" s="1"/>
  <c r="F1016" i="8" s="1"/>
  <c r="F1017" i="8" s="1"/>
  <c r="F1018" i="8" s="1"/>
  <c r="F1019" i="8" s="1"/>
  <c r="F1020" i="8" s="1"/>
  <c r="F1021" i="8" s="1"/>
  <c r="F1022" i="8" s="1"/>
  <c r="F1023" i="8" s="1"/>
  <c r="F1024" i="8" s="1"/>
  <c r="F1025" i="8" s="1"/>
  <c r="F1026" i="8" s="1"/>
  <c r="F1027" i="8" s="1"/>
  <c r="F1028" i="8" s="1"/>
  <c r="F1029" i="8" s="1"/>
  <c r="F1030" i="8" s="1"/>
  <c r="F1031" i="8" s="1"/>
  <c r="F1032" i="8" s="1"/>
  <c r="F1033" i="8" s="1"/>
  <c r="F1034" i="8" s="1"/>
  <c r="F1035" i="8" s="1"/>
  <c r="F1036" i="8" s="1"/>
  <c r="F1037" i="8" s="1"/>
  <c r="F1038" i="8" s="1"/>
  <c r="F1039" i="8" s="1"/>
  <c r="F1040" i="8" s="1"/>
  <c r="F1041" i="8" s="1"/>
  <c r="F1042" i="8" s="1"/>
  <c r="F1043" i="8" s="1"/>
  <c r="F1044" i="8" s="1"/>
  <c r="F1045" i="8" s="1"/>
  <c r="F1046" i="8" s="1"/>
  <c r="F1047" i="8" s="1"/>
  <c r="F1048" i="8" s="1"/>
  <c r="F1049" i="8" s="1"/>
  <c r="F1050" i="8" s="1"/>
  <c r="F1051" i="8" s="1"/>
  <c r="F1052" i="8" s="1"/>
  <c r="F1053" i="8" s="1"/>
  <c r="F1054" i="8" s="1"/>
  <c r="F1055" i="8" s="1"/>
  <c r="F1056" i="8" s="1"/>
  <c r="F1057" i="8" s="1"/>
  <c r="F1058" i="8" s="1"/>
  <c r="F1059" i="8" s="1"/>
  <c r="F1060" i="8" s="1"/>
  <c r="F1061" i="8" s="1"/>
  <c r="F1062" i="8" s="1"/>
  <c r="F1063" i="8" s="1"/>
  <c r="F1064" i="8" s="1"/>
  <c r="F1065" i="8" s="1"/>
  <c r="F1066" i="8" s="1"/>
  <c r="F1067" i="8" s="1"/>
  <c r="F1068" i="8" s="1"/>
  <c r="F1069" i="8" s="1"/>
  <c r="F1070" i="8" s="1"/>
  <c r="F1071" i="8" s="1"/>
  <c r="F1072" i="8" s="1"/>
  <c r="F1073" i="8" s="1"/>
  <c r="F1074" i="8" s="1"/>
  <c r="R996" i="8"/>
  <c r="R997" i="8"/>
  <c r="R998" i="8"/>
  <c r="R999" i="8"/>
  <c r="R1000" i="8"/>
  <c r="R1001" i="8"/>
  <c r="R1002" i="8"/>
  <c r="R1003" i="8"/>
  <c r="R1004" i="8"/>
  <c r="R1005" i="8"/>
  <c r="R1006" i="8"/>
  <c r="R1007" i="8"/>
  <c r="R1008" i="8"/>
  <c r="R1009" i="8"/>
  <c r="R1010" i="8"/>
  <c r="R1011" i="8"/>
  <c r="R1012" i="8"/>
  <c r="R1013" i="8"/>
  <c r="R1014" i="8"/>
  <c r="R1015" i="8"/>
  <c r="R1016" i="8"/>
  <c r="R1017" i="8"/>
  <c r="R1018" i="8"/>
  <c r="R1019" i="8"/>
  <c r="R1020" i="8"/>
  <c r="R1021" i="8"/>
  <c r="R1022" i="8"/>
  <c r="R1023" i="8"/>
  <c r="R1024" i="8"/>
  <c r="R1025" i="8"/>
  <c r="R1026" i="8"/>
  <c r="R1027" i="8"/>
  <c r="R1028" i="8"/>
  <c r="R1029" i="8"/>
  <c r="R1030" i="8"/>
  <c r="R1031" i="8"/>
  <c r="R1032" i="8"/>
  <c r="R1033" i="8"/>
  <c r="R1034" i="8"/>
  <c r="R1035" i="8"/>
  <c r="R1036" i="8"/>
  <c r="R1037" i="8"/>
  <c r="R1038" i="8"/>
  <c r="R1039" i="8"/>
  <c r="R1040" i="8"/>
  <c r="R1041" i="8"/>
  <c r="R1042" i="8"/>
  <c r="R1043" i="8"/>
  <c r="R1044" i="8"/>
  <c r="R1045" i="8"/>
  <c r="R1046" i="8"/>
  <c r="R1047" i="8"/>
  <c r="R1048" i="8"/>
  <c r="R1049" i="8"/>
  <c r="R1050" i="8"/>
  <c r="R1051" i="8"/>
  <c r="R1052" i="8"/>
  <c r="R1053" i="8"/>
  <c r="R1054" i="8"/>
  <c r="R1055" i="8"/>
  <c r="R1056" i="8"/>
  <c r="R1057" i="8"/>
  <c r="R1058" i="8"/>
  <c r="R1059" i="8"/>
  <c r="R1060" i="8"/>
  <c r="R1061" i="8"/>
  <c r="R1062" i="8"/>
  <c r="R1063" i="8"/>
  <c r="R1064" i="8"/>
  <c r="R1065" i="8"/>
  <c r="R1066" i="8"/>
  <c r="R1067" i="8"/>
  <c r="R1068" i="8"/>
  <c r="R1069" i="8"/>
  <c r="R1070" i="8"/>
  <c r="R1071" i="8"/>
  <c r="R1072" i="8"/>
  <c r="R1073" i="8"/>
  <c r="R1074" i="8"/>
  <c r="F1075" i="8"/>
  <c r="F1076" i="8" s="1"/>
  <c r="F1077" i="8" s="1"/>
  <c r="F1078" i="8" s="1"/>
  <c r="F1079" i="8" s="1"/>
  <c r="F1080" i="8" s="1"/>
  <c r="F1081" i="8" s="1"/>
  <c r="F1082" i="8" s="1"/>
  <c r="F1083" i="8" s="1"/>
  <c r="F1084" i="8" s="1"/>
  <c r="F1085" i="8" s="1"/>
  <c r="F1086" i="8" s="1"/>
  <c r="F1087" i="8" s="1"/>
  <c r="F1088" i="8" s="1"/>
  <c r="F1089" i="8" s="1"/>
  <c r="F1090" i="8" s="1"/>
  <c r="F1091" i="8" s="1"/>
  <c r="F1092" i="8" s="1"/>
  <c r="F1093" i="8" s="1"/>
  <c r="F1094" i="8" s="1"/>
  <c r="F1095" i="8" s="1"/>
  <c r="F1096" i="8" s="1"/>
  <c r="F1097" i="8" s="1"/>
  <c r="F1098" i="8" s="1"/>
  <c r="F1099" i="8" s="1"/>
  <c r="F1100" i="8" s="1"/>
  <c r="F1101" i="8" s="1"/>
  <c r="F1102" i="8" s="1"/>
  <c r="F1103" i="8" s="1"/>
  <c r="F1104" i="8" s="1"/>
  <c r="F1105" i="8" s="1"/>
  <c r="F1106" i="8" s="1"/>
  <c r="F1107" i="8" s="1"/>
  <c r="F1108" i="8" s="1"/>
  <c r="F1109" i="8" s="1"/>
  <c r="F1110" i="8" s="1"/>
  <c r="F1111" i="8" s="1"/>
  <c r="F1112" i="8" s="1"/>
  <c r="F1113" i="8" s="1"/>
  <c r="F1114" i="8" s="1"/>
  <c r="F1115" i="8" s="1"/>
  <c r="F1116" i="8" s="1"/>
  <c r="F1117" i="8" s="1"/>
  <c r="F1118" i="8" s="1"/>
  <c r="F1119" i="8" s="1"/>
  <c r="F1120" i="8" s="1"/>
  <c r="F1121" i="8" s="1"/>
  <c r="F1122" i="8" s="1"/>
  <c r="F1123" i="8" s="1"/>
  <c r="F1124" i="8" s="1"/>
  <c r="F1125" i="8" s="1"/>
  <c r="F1126" i="8" s="1"/>
  <c r="F1127" i="8" s="1"/>
  <c r="F1128" i="8" s="1"/>
  <c r="F1129" i="8" s="1"/>
  <c r="F1130" i="8" s="1"/>
  <c r="F1131" i="8" s="1"/>
  <c r="F1132" i="8" s="1"/>
  <c r="F1133" i="8" s="1"/>
  <c r="F1134" i="8" s="1"/>
  <c r="F1135" i="8" s="1"/>
  <c r="F1136" i="8" s="1"/>
  <c r="F1137" i="8" s="1"/>
  <c r="F1138" i="8" s="1"/>
  <c r="F1139" i="8" s="1"/>
  <c r="F1140" i="8" s="1"/>
  <c r="F1141" i="8" s="1"/>
  <c r="F1142" i="8" s="1"/>
  <c r="F1143" i="8" s="1"/>
  <c r="F1144" i="8" s="1"/>
  <c r="F1145" i="8" s="1"/>
  <c r="F1146" i="8" s="1"/>
  <c r="F1147" i="8" s="1"/>
  <c r="F1148" i="8" s="1"/>
  <c r="F1149" i="8" s="1"/>
  <c r="F1150" i="8" s="1"/>
  <c r="F1151" i="8" s="1"/>
  <c r="F1152" i="8" s="1"/>
  <c r="F1153" i="8" s="1"/>
  <c r="F1154" i="8" s="1"/>
  <c r="F1155" i="8" s="1"/>
  <c r="F1156" i="8" s="1"/>
  <c r="F1157" i="8" s="1"/>
  <c r="F1158" i="8" s="1"/>
  <c r="F1159" i="8" s="1"/>
  <c r="F1160" i="8" s="1"/>
  <c r="F1161" i="8" s="1"/>
  <c r="F1162" i="8" s="1"/>
  <c r="F1163" i="8" s="1"/>
  <c r="F1164" i="8" s="1"/>
  <c r="F1165" i="8" s="1"/>
  <c r="F1166" i="8" s="1"/>
  <c r="F1167" i="8" s="1"/>
  <c r="F1168" i="8" s="1"/>
  <c r="F1169" i="8" s="1"/>
  <c r="F1170" i="8" s="1"/>
  <c r="F1171" i="8" s="1"/>
  <c r="F1172" i="8" s="1"/>
  <c r="F1173" i="8" s="1"/>
  <c r="F1174" i="8" s="1"/>
  <c r="F1175" i="8" s="1"/>
  <c r="F1176" i="8" s="1"/>
  <c r="F1177" i="8" s="1"/>
  <c r="F1178" i="8" s="1"/>
  <c r="F1179" i="8" s="1"/>
  <c r="F1180" i="8" s="1"/>
  <c r="F1181" i="8" s="1"/>
  <c r="F1182" i="8" s="1"/>
  <c r="F1183" i="8" s="1"/>
  <c r="F1184" i="8" s="1"/>
  <c r="F1185" i="8" s="1"/>
  <c r="F1186" i="8" s="1"/>
  <c r="F1187" i="8" s="1"/>
  <c r="F1188" i="8" s="1"/>
  <c r="F1189" i="8" s="1"/>
  <c r="F1190" i="8" s="1"/>
  <c r="F1191" i="8" s="1"/>
  <c r="F1192" i="8" s="1"/>
  <c r="F1193" i="8" s="1"/>
  <c r="F1194" i="8" s="1"/>
  <c r="F1195" i="8" s="1"/>
  <c r="F1196" i="8" s="1"/>
  <c r="F1197" i="8" s="1"/>
  <c r="F1198" i="8" s="1"/>
  <c r="F1199" i="8" s="1"/>
  <c r="F1200" i="8" s="1"/>
  <c r="F1201" i="8" s="1"/>
  <c r="F1202" i="8" s="1"/>
  <c r="F1203" i="8" s="1"/>
  <c r="F1204" i="8" s="1"/>
  <c r="F1205" i="8" s="1"/>
  <c r="F1206" i="8" s="1"/>
  <c r="F1207" i="8" s="1"/>
  <c r="F1208" i="8" s="1"/>
  <c r="F1209" i="8" s="1"/>
  <c r="F1210" i="8" s="1"/>
  <c r="F1211" i="8" s="1"/>
  <c r="F1212" i="8" s="1"/>
  <c r="F1213" i="8" s="1"/>
  <c r="F1214" i="8" s="1"/>
  <c r="F1215" i="8" s="1"/>
  <c r="F1216" i="8" s="1"/>
  <c r="F1217" i="8" s="1"/>
  <c r="F1218" i="8" s="1"/>
  <c r="F1219" i="8" s="1"/>
  <c r="F1220" i="8" s="1"/>
  <c r="F1221" i="8" s="1"/>
  <c r="F1222" i="8" s="1"/>
  <c r="F1223" i="8" s="1"/>
  <c r="F1224" i="8" s="1"/>
  <c r="F1225" i="8" s="1"/>
  <c r="F1226" i="8" s="1"/>
  <c r="F1227" i="8" s="1"/>
  <c r="F1228" i="8" s="1"/>
  <c r="F1229" i="8" s="1"/>
  <c r="F1230" i="8" s="1"/>
  <c r="F1231" i="8" s="1"/>
  <c r="F1232" i="8" s="1"/>
  <c r="F1233" i="8" s="1"/>
  <c r="F1234" i="8" s="1"/>
  <c r="F1235" i="8" s="1"/>
  <c r="F1236" i="8" s="1"/>
  <c r="F1237" i="8" s="1"/>
  <c r="F1238" i="8" s="1"/>
  <c r="F1239" i="8" s="1"/>
  <c r="F1240" i="8" s="1"/>
  <c r="F1241" i="8" s="1"/>
  <c r="F1242" i="8" s="1"/>
  <c r="F1243" i="8" s="1"/>
  <c r="F1244" i="8" s="1"/>
  <c r="F1245" i="8" s="1"/>
  <c r="F1246" i="8" s="1"/>
  <c r="F1247" i="8" s="1"/>
  <c r="F1248" i="8" s="1"/>
  <c r="F1249" i="8" s="1"/>
  <c r="F1250" i="8" s="1"/>
  <c r="F1251" i="8" s="1"/>
  <c r="F1252" i="8" s="1"/>
  <c r="F1253" i="8" s="1"/>
  <c r="F1254" i="8" s="1"/>
  <c r="F1255" i="8" s="1"/>
  <c r="F1256" i="8" s="1"/>
  <c r="F1257" i="8" s="1"/>
  <c r="F1258" i="8" s="1"/>
  <c r="F1259" i="8" s="1"/>
  <c r="F1260" i="8" s="1"/>
  <c r="F1261" i="8" s="1"/>
  <c r="F1262" i="8" s="1"/>
  <c r="F1263" i="8" s="1"/>
  <c r="F1264" i="8" s="1"/>
  <c r="F1265" i="8" s="1"/>
  <c r="F1266" i="8" s="1"/>
  <c r="F1267" i="8" s="1"/>
  <c r="F1268" i="8" s="1"/>
  <c r="F1269" i="8" s="1"/>
  <c r="F1270" i="8" s="1"/>
  <c r="F1271" i="8" s="1"/>
  <c r="F1272" i="8" s="1"/>
  <c r="F1273" i="8" s="1"/>
  <c r="F1274" i="8" s="1"/>
  <c r="F1275" i="8" s="1"/>
  <c r="F1276" i="8" s="1"/>
  <c r="F1277" i="8" s="1"/>
  <c r="F1278" i="8" s="1"/>
  <c r="F1279" i="8" s="1"/>
  <c r="F1280" i="8" s="1"/>
  <c r="F1281" i="8" s="1"/>
  <c r="F1282" i="8" s="1"/>
  <c r="F1283" i="8" s="1"/>
  <c r="F1284" i="8" s="1"/>
  <c r="F1285" i="8" s="1"/>
  <c r="F1286" i="8" s="1"/>
  <c r="F1287" i="8" s="1"/>
  <c r="F1288" i="8" s="1"/>
  <c r="F1289" i="8" s="1"/>
  <c r="F1290" i="8" s="1"/>
  <c r="F1291" i="8" s="1"/>
  <c r="F1292" i="8" s="1"/>
  <c r="F1293" i="8" s="1"/>
  <c r="F1294" i="8" s="1"/>
  <c r="F1295" i="8" s="1"/>
  <c r="F1296" i="8" s="1"/>
  <c r="F1297" i="8" s="1"/>
  <c r="F1298" i="8" s="1"/>
  <c r="F1299" i="8" s="1"/>
  <c r="F1300" i="8" s="1"/>
  <c r="F1301" i="8" s="1"/>
  <c r="F1302" i="8" s="1"/>
  <c r="F1303" i="8" s="1"/>
  <c r="F1304" i="8" s="1"/>
  <c r="F1305" i="8" s="1"/>
  <c r="F1306" i="8" s="1"/>
  <c r="F1307" i="8" s="1"/>
  <c r="F1308" i="8" s="1"/>
  <c r="F1309" i="8" s="1"/>
  <c r="F1310" i="8" s="1"/>
  <c r="F1311" i="8" s="1"/>
  <c r="F1312" i="8" s="1"/>
  <c r="F1313" i="8" s="1"/>
  <c r="F1314" i="8" s="1"/>
  <c r="F1315" i="8" s="1"/>
  <c r="F1316" i="8" s="1"/>
  <c r="F1317" i="8" s="1"/>
  <c r="F1318" i="8" s="1"/>
  <c r="F1319" i="8" s="1"/>
  <c r="F1320" i="8" s="1"/>
  <c r="F1321" i="8" s="1"/>
  <c r="F1322" i="8" s="1"/>
  <c r="F1323" i="8" s="1"/>
  <c r="F1324" i="8" s="1"/>
  <c r="F1325" i="8" s="1"/>
  <c r="F1326" i="8" s="1"/>
  <c r="F1327" i="8" s="1"/>
  <c r="F1328" i="8" s="1"/>
  <c r="F1329" i="8" s="1"/>
  <c r="F1330" i="8" s="1"/>
  <c r="F1331" i="8" s="1"/>
  <c r="F1332" i="8" s="1"/>
  <c r="F1333" i="8" s="1"/>
  <c r="F1334" i="8" s="1"/>
  <c r="F1335" i="8" s="1"/>
  <c r="F1336" i="8" s="1"/>
  <c r="F1337" i="8" s="1"/>
  <c r="F1338" i="8" s="1"/>
  <c r="F1339" i="8" s="1"/>
  <c r="F1340" i="8" s="1"/>
  <c r="F1341" i="8" s="1"/>
  <c r="F1342" i="8" s="1"/>
  <c r="F1343" i="8" s="1"/>
  <c r="F1344" i="8" s="1"/>
  <c r="F1345" i="8" s="1"/>
  <c r="F1346" i="8" s="1"/>
  <c r="F1347" i="8" s="1"/>
  <c r="F1348" i="8" s="1"/>
  <c r="F1349" i="8" s="1"/>
  <c r="F1350" i="8" s="1"/>
  <c r="F1351" i="8" s="1"/>
  <c r="F1352" i="8" s="1"/>
  <c r="F1353" i="8" s="1"/>
  <c r="F1354" i="8" s="1"/>
  <c r="F1355" i="8" s="1"/>
  <c r="F1356" i="8" s="1"/>
  <c r="F1357" i="8" s="1"/>
  <c r="F1358" i="8" s="1"/>
  <c r="F1359" i="8" s="1"/>
  <c r="F1360" i="8" s="1"/>
  <c r="F1361" i="8" s="1"/>
  <c r="F1362" i="8" s="1"/>
  <c r="F1363" i="8" s="1"/>
  <c r="F1364" i="8" s="1"/>
  <c r="F1365" i="8" s="1"/>
  <c r="F1366" i="8" s="1"/>
  <c r="F1367" i="8" s="1"/>
  <c r="F1368" i="8" s="1"/>
  <c r="F1369" i="8" s="1"/>
  <c r="F1370" i="8" s="1"/>
  <c r="F1371" i="8" s="1"/>
  <c r="F1372" i="8" s="1"/>
  <c r="F1373" i="8" s="1"/>
  <c r="F1374" i="8" s="1"/>
  <c r="F1375" i="8" s="1"/>
  <c r="F1376" i="8" s="1"/>
  <c r="F1377" i="8" s="1"/>
  <c r="F1378" i="8" s="1"/>
  <c r="F1379" i="8" s="1"/>
  <c r="F1380" i="8" s="1"/>
  <c r="F1381" i="8" s="1"/>
  <c r="F1382" i="8" s="1"/>
  <c r="F1383" i="8" s="1"/>
  <c r="F1384" i="8" s="1"/>
  <c r="F1385" i="8" s="1"/>
  <c r="F1386" i="8" s="1"/>
  <c r="F1387" i="8" s="1"/>
  <c r="F1388" i="8" s="1"/>
  <c r="F1389" i="8" s="1"/>
  <c r="F1390" i="8" s="1"/>
  <c r="F1391" i="8" s="1"/>
  <c r="F1392" i="8" s="1"/>
  <c r="F1393" i="8" s="1"/>
  <c r="F1394" i="8" s="1"/>
  <c r="F1395" i="8" s="1"/>
  <c r="F1396" i="8" s="1"/>
  <c r="F1397" i="8" s="1"/>
  <c r="F1398" i="8" s="1"/>
  <c r="F1399" i="8" s="1"/>
  <c r="F1400" i="8" s="1"/>
  <c r="F1401" i="8" s="1"/>
  <c r="F1402" i="8" s="1"/>
  <c r="F1403" i="8" s="1"/>
  <c r="F1404" i="8" s="1"/>
  <c r="F1405" i="8" s="1"/>
  <c r="F1406" i="8" s="1"/>
  <c r="F1407" i="8" s="1"/>
  <c r="F1408" i="8" s="1"/>
  <c r="F1409" i="8" s="1"/>
  <c r="F1410" i="8" s="1"/>
  <c r="F1411" i="8" s="1"/>
  <c r="F1412" i="8" s="1"/>
  <c r="F1413" i="8" s="1"/>
  <c r="F1414" i="8" s="1"/>
  <c r="F1415" i="8" s="1"/>
  <c r="F1416" i="8" s="1"/>
  <c r="F1417" i="8" s="1"/>
  <c r="F1418" i="8" s="1"/>
  <c r="F1419" i="8" s="1"/>
  <c r="F1420" i="8" s="1"/>
  <c r="F1421" i="8" s="1"/>
  <c r="F1422" i="8" s="1"/>
  <c r="F1423" i="8" s="1"/>
  <c r="F1424" i="8" s="1"/>
  <c r="F1425" i="8" s="1"/>
  <c r="F1426" i="8" s="1"/>
  <c r="F1427" i="8" s="1"/>
  <c r="F1428" i="8" s="1"/>
  <c r="F1429" i="8" s="1"/>
  <c r="F1430" i="8" s="1"/>
  <c r="F1431" i="8" s="1"/>
  <c r="F1432" i="8" s="1"/>
  <c r="F1433" i="8" s="1"/>
  <c r="F1434" i="8" s="1"/>
  <c r="F1435" i="8" s="1"/>
  <c r="F1436" i="8" s="1"/>
  <c r="F1437" i="8" s="1"/>
  <c r="F1438" i="8" s="1"/>
  <c r="F1439" i="8" s="1"/>
  <c r="F1440" i="8" s="1"/>
  <c r="F1441" i="8" s="1"/>
  <c r="F1442" i="8" s="1"/>
  <c r="F1443" i="8" s="1"/>
  <c r="F1444" i="8" s="1"/>
  <c r="F1445" i="8" s="1"/>
  <c r="F1446" i="8" s="1"/>
  <c r="F1447" i="8" s="1"/>
  <c r="F1448" i="8" s="1"/>
  <c r="F1449" i="8" s="1"/>
  <c r="F1450" i="8" s="1"/>
  <c r="F1451" i="8" s="1"/>
  <c r="F1452" i="8" s="1"/>
  <c r="F1453" i="8" s="1"/>
  <c r="F1454" i="8" s="1"/>
  <c r="F1455" i="8" s="1"/>
  <c r="F1456" i="8" s="1"/>
  <c r="F1457" i="8" s="1"/>
  <c r="F1458" i="8" s="1"/>
  <c r="F1459" i="8" s="1"/>
  <c r="F1460" i="8" s="1"/>
  <c r="F1461" i="8" s="1"/>
  <c r="F1462" i="8" s="1"/>
  <c r="F1463" i="8" s="1"/>
  <c r="F1464" i="8" s="1"/>
  <c r="F1465" i="8" s="1"/>
  <c r="F1466" i="8" s="1"/>
  <c r="F1467" i="8" s="1"/>
  <c r="F1468" i="8" s="1"/>
  <c r="F1469" i="8" s="1"/>
  <c r="F1470" i="8" s="1"/>
  <c r="F1471" i="8" s="1"/>
  <c r="F1472" i="8" s="1"/>
  <c r="F1473" i="8" s="1"/>
  <c r="F1474" i="8" s="1"/>
  <c r="F1475" i="8" s="1"/>
  <c r="F1476" i="8" s="1"/>
  <c r="F1477" i="8" s="1"/>
  <c r="F1478" i="8" s="1"/>
  <c r="F1479" i="8" s="1"/>
  <c r="F1480" i="8" s="1"/>
  <c r="F1481" i="8" s="1"/>
  <c r="F1482" i="8" s="1"/>
  <c r="F1483" i="8" s="1"/>
  <c r="F1484" i="8" s="1"/>
  <c r="F1485" i="8" s="1"/>
  <c r="F1486" i="8" s="1"/>
  <c r="F1487" i="8" s="1"/>
  <c r="F1488" i="8" s="1"/>
  <c r="F1489" i="8" s="1"/>
  <c r="F1490" i="8" s="1"/>
  <c r="F1491" i="8" s="1"/>
  <c r="F1492" i="8" s="1"/>
  <c r="F1493" i="8" s="1"/>
  <c r="F1494" i="8" s="1"/>
  <c r="F1495" i="8" s="1"/>
  <c r="F1496" i="8" s="1"/>
  <c r="F1497" i="8" s="1"/>
  <c r="F1498" i="8" s="1"/>
  <c r="F1499" i="8" s="1"/>
  <c r="F1500" i="8" s="1"/>
  <c r="F1501" i="8" s="1"/>
  <c r="F1502" i="8" s="1"/>
  <c r="F1503" i="8" s="1"/>
  <c r="F1504" i="8" s="1"/>
  <c r="F1505" i="8" s="1"/>
  <c r="F1506" i="8" s="1"/>
  <c r="F1507" i="8" s="1"/>
  <c r="F1508" i="8" s="1"/>
  <c r="F1509" i="8" s="1"/>
  <c r="F1510" i="8" s="1"/>
  <c r="F1511" i="8" s="1"/>
  <c r="F1512" i="8" s="1"/>
  <c r="F1513" i="8" s="1"/>
  <c r="F1514" i="8" s="1"/>
  <c r="F1515" i="8" s="1"/>
  <c r="F1516" i="8" s="1"/>
  <c r="F1517" i="8" s="1"/>
  <c r="F1518" i="8" s="1"/>
  <c r="F1519" i="8" s="1"/>
  <c r="F1520" i="8" s="1"/>
  <c r="F1521" i="8" s="1"/>
  <c r="F1522" i="8" s="1"/>
  <c r="F1523" i="8" s="1"/>
  <c r="F1524" i="8" s="1"/>
  <c r="F1525" i="8" s="1"/>
  <c r="F1526" i="8" s="1"/>
  <c r="F1527" i="8" s="1"/>
  <c r="F1528" i="8" s="1"/>
  <c r="F1529" i="8" s="1"/>
  <c r="F1530" i="8" s="1"/>
  <c r="F1531" i="8" s="1"/>
  <c r="F1532" i="8" s="1"/>
  <c r="F1533" i="8" s="1"/>
  <c r="F1534" i="8" s="1"/>
  <c r="F1535" i="8" s="1"/>
  <c r="F1536" i="8" s="1"/>
  <c r="F1537" i="8" s="1"/>
  <c r="F1538" i="8" s="1"/>
  <c r="F1539" i="8" s="1"/>
  <c r="F1540" i="8" s="1"/>
  <c r="F1541" i="8" s="1"/>
  <c r="F1542" i="8" s="1"/>
  <c r="F1543" i="8" s="1"/>
  <c r="F1544" i="8" s="1"/>
  <c r="F1545" i="8" s="1"/>
  <c r="F1546" i="8" s="1"/>
  <c r="F1547" i="8" s="1"/>
  <c r="F1548" i="8" s="1"/>
  <c r="F1549" i="8" s="1"/>
  <c r="F1550" i="8" s="1"/>
  <c r="F1551" i="8" s="1"/>
  <c r="F1552" i="8" s="1"/>
  <c r="F1553" i="8" s="1"/>
  <c r="F1554" i="8" s="1"/>
  <c r="F1555" i="8" s="1"/>
  <c r="F1556" i="8" s="1"/>
  <c r="F1557" i="8" s="1"/>
  <c r="F1558" i="8" s="1"/>
  <c r="F1559" i="8" s="1"/>
  <c r="F1560" i="8" s="1"/>
  <c r="F1561" i="8" s="1"/>
  <c r="F1562" i="8" s="1"/>
  <c r="F1563" i="8" s="1"/>
  <c r="F1564" i="8" s="1"/>
  <c r="F1565" i="8" s="1"/>
  <c r="F1566" i="8" s="1"/>
  <c r="F1567" i="8" s="1"/>
  <c r="F1568" i="8" s="1"/>
  <c r="F1569" i="8" s="1"/>
  <c r="F1570" i="8" s="1"/>
  <c r="F1571" i="8" s="1"/>
  <c r="F1572" i="8" s="1"/>
  <c r="F1573" i="8" s="1"/>
  <c r="F1574" i="8" s="1"/>
  <c r="F1575" i="8" s="1"/>
  <c r="F1576" i="8" s="1"/>
  <c r="F1577" i="8" s="1"/>
  <c r="F1578" i="8" s="1"/>
  <c r="F1579" i="8" s="1"/>
  <c r="F1580" i="8" s="1"/>
  <c r="F1581" i="8" s="1"/>
  <c r="F1582" i="8" s="1"/>
  <c r="F1583" i="8" s="1"/>
  <c r="F1584" i="8" s="1"/>
  <c r="F1585" i="8" s="1"/>
  <c r="F1586" i="8" s="1"/>
  <c r="F1587" i="8" s="1"/>
  <c r="F1588" i="8" s="1"/>
  <c r="F1589" i="8" s="1"/>
  <c r="F1590" i="8" s="1"/>
  <c r="F1591" i="8" s="1"/>
  <c r="F1592" i="8" s="1"/>
  <c r="F1593" i="8" s="1"/>
  <c r="F1594" i="8" s="1"/>
  <c r="F1595" i="8" s="1"/>
  <c r="F1596" i="8" s="1"/>
  <c r="F1597" i="8" s="1"/>
  <c r="F1598" i="8" s="1"/>
  <c r="F1599" i="8" s="1"/>
  <c r="F1600" i="8" s="1"/>
  <c r="F1601" i="8" s="1"/>
  <c r="F1602" i="8" s="1"/>
  <c r="F1603" i="8" s="1"/>
  <c r="F1604" i="8" s="1"/>
  <c r="F1605" i="8" s="1"/>
  <c r="F1606" i="8" s="1"/>
  <c r="F1607" i="8" s="1"/>
  <c r="F1608" i="8" s="1"/>
  <c r="F1609" i="8" s="1"/>
  <c r="F1610" i="8" s="1"/>
  <c r="F1611" i="8" s="1"/>
  <c r="F1612" i="8" s="1"/>
  <c r="F1613" i="8" s="1"/>
  <c r="F1614" i="8" s="1"/>
  <c r="F1615" i="8" s="1"/>
  <c r="F1616" i="8" s="1"/>
  <c r="F1617" i="8" s="1"/>
  <c r="F1618" i="8" s="1"/>
  <c r="F1619" i="8" s="1"/>
  <c r="F1620" i="8" s="1"/>
  <c r="F1621" i="8" s="1"/>
  <c r="F1622" i="8" s="1"/>
  <c r="F1623" i="8" s="1"/>
  <c r="F1624" i="8" s="1"/>
  <c r="F1625" i="8" s="1"/>
  <c r="F1626" i="8" s="1"/>
  <c r="F1627" i="8" s="1"/>
  <c r="F1628" i="8" s="1"/>
  <c r="F1629" i="8" s="1"/>
  <c r="F1630" i="8" s="1"/>
  <c r="F1631" i="8" s="1"/>
  <c r="F1632" i="8" s="1"/>
  <c r="F1633" i="8" s="1"/>
  <c r="F1634" i="8" s="1"/>
  <c r="F1635" i="8" s="1"/>
  <c r="F1636" i="8" s="1"/>
  <c r="F1637" i="8" s="1"/>
  <c r="F1638" i="8" s="1"/>
  <c r="F1639" i="8" s="1"/>
  <c r="F1640" i="8" s="1"/>
  <c r="F1641" i="8" s="1"/>
  <c r="F1642" i="8" s="1"/>
  <c r="F1643" i="8" s="1"/>
  <c r="F1644" i="8" s="1"/>
  <c r="F1645" i="8" s="1"/>
  <c r="F1646" i="8" s="1"/>
  <c r="F1647" i="8" s="1"/>
  <c r="F1648" i="8" s="1"/>
  <c r="F1649" i="8" s="1"/>
  <c r="F1650" i="8" s="1"/>
  <c r="F1651" i="8" s="1"/>
  <c r="F1652" i="8" s="1"/>
  <c r="F1653" i="8" s="1"/>
  <c r="F1654" i="8" s="1"/>
  <c r="F1655" i="8" s="1"/>
  <c r="F1656" i="8" s="1"/>
  <c r="F1657" i="8" s="1"/>
  <c r="F1658" i="8" s="1"/>
  <c r="F1659" i="8" s="1"/>
  <c r="F1660" i="8" s="1"/>
  <c r="F1661" i="8" s="1"/>
  <c r="F1662" i="8" s="1"/>
  <c r="F1663" i="8" s="1"/>
  <c r="F1664" i="8" s="1"/>
  <c r="F1665" i="8" s="1"/>
  <c r="F1666" i="8" s="1"/>
  <c r="F1667" i="8" s="1"/>
  <c r="F1668" i="8" s="1"/>
  <c r="F1669" i="8" s="1"/>
  <c r="F1670" i="8" s="1"/>
  <c r="F1671" i="8" s="1"/>
  <c r="F1672" i="8" s="1"/>
  <c r="F1673" i="8" s="1"/>
  <c r="F1674" i="8" s="1"/>
  <c r="F1675" i="8" s="1"/>
  <c r="F1676" i="8" s="1"/>
  <c r="F1677" i="8" s="1"/>
  <c r="F1678" i="8" s="1"/>
  <c r="F1679" i="8" s="1"/>
  <c r="F1680" i="8" s="1"/>
  <c r="F1681" i="8" s="1"/>
  <c r="F1682" i="8" s="1"/>
  <c r="F1683" i="8" s="1"/>
  <c r="F1684" i="8" s="1"/>
  <c r="F1685" i="8" s="1"/>
  <c r="F1686" i="8" s="1"/>
  <c r="F1687" i="8" s="1"/>
  <c r="F1688" i="8" s="1"/>
  <c r="F1689" i="8" s="1"/>
  <c r="F1690" i="8" s="1"/>
  <c r="F1691" i="8" s="1"/>
  <c r="F1692" i="8" s="1"/>
  <c r="F1693" i="8" s="1"/>
  <c r="F1694" i="8" s="1"/>
  <c r="F1695" i="8" s="1"/>
  <c r="F1696" i="8" s="1"/>
  <c r="F1697" i="8" s="1"/>
  <c r="F1698" i="8" s="1"/>
  <c r="F1699" i="8" s="1"/>
  <c r="F1700" i="8" s="1"/>
  <c r="F1701" i="8" s="1"/>
  <c r="F1702" i="8" s="1"/>
  <c r="F1703" i="8" s="1"/>
  <c r="F1704" i="8" s="1"/>
  <c r="F1705" i="8" s="1"/>
  <c r="F1706" i="8" s="1"/>
  <c r="F1707" i="8" s="1"/>
  <c r="F1708" i="8" s="1"/>
  <c r="F1709" i="8" s="1"/>
  <c r="F1710" i="8" s="1"/>
  <c r="F1711" i="8" s="1"/>
  <c r="F1712" i="8" s="1"/>
  <c r="F1713" i="8" s="1"/>
  <c r="F1714" i="8" s="1"/>
  <c r="F1715" i="8" s="1"/>
  <c r="F1716" i="8" s="1"/>
  <c r="F1717" i="8" s="1"/>
  <c r="F1718" i="8" s="1"/>
  <c r="F1719" i="8" s="1"/>
  <c r="F1720" i="8" s="1"/>
  <c r="F1721" i="8" s="1"/>
  <c r="F1722" i="8" s="1"/>
  <c r="F1723" i="8" s="1"/>
  <c r="F1724" i="8" s="1"/>
  <c r="F1725" i="8" s="1"/>
  <c r="F1726" i="8" s="1"/>
  <c r="F1727" i="8" s="1"/>
  <c r="F1728" i="8" s="1"/>
  <c r="F1729" i="8" s="1"/>
  <c r="F1730" i="8" s="1"/>
  <c r="F1731" i="8" s="1"/>
  <c r="F1732" i="8" s="1"/>
  <c r="F1733" i="8" s="1"/>
  <c r="F1734" i="8" s="1"/>
  <c r="F1735" i="8" s="1"/>
  <c r="F1736" i="8" s="1"/>
  <c r="F1737" i="8" s="1"/>
  <c r="F1738" i="8" s="1"/>
  <c r="F1739" i="8" s="1"/>
  <c r="F1740" i="8" s="1"/>
  <c r="F1741" i="8" s="1"/>
  <c r="F1742" i="8" s="1"/>
  <c r="F1743" i="8" s="1"/>
  <c r="F1744" i="8" s="1"/>
  <c r="F1745" i="8" s="1"/>
  <c r="F1746" i="8" s="1"/>
  <c r="F1747" i="8" s="1"/>
  <c r="F1748" i="8" s="1"/>
  <c r="F1749" i="8" s="1"/>
  <c r="F1750" i="8" s="1"/>
  <c r="F1751" i="8" s="1"/>
  <c r="F1752" i="8" s="1"/>
  <c r="F1753" i="8" s="1"/>
  <c r="F1754" i="8" s="1"/>
  <c r="F1755" i="8" s="1"/>
  <c r="F1756" i="8" s="1"/>
  <c r="F1757" i="8" s="1"/>
  <c r="F1758" i="8" s="1"/>
  <c r="F1759" i="8" s="1"/>
  <c r="F1760" i="8" s="1"/>
  <c r="F1761" i="8" s="1"/>
  <c r="F1762" i="8" s="1"/>
  <c r="F1763" i="8" s="1"/>
  <c r="F1764" i="8" s="1"/>
  <c r="F1765" i="8" s="1"/>
  <c r="F1766" i="8" s="1"/>
  <c r="F1767" i="8" s="1"/>
  <c r="F1768" i="8" s="1"/>
  <c r="F1769" i="8" s="1"/>
  <c r="F1770" i="8" s="1"/>
  <c r="F1771" i="8" s="1"/>
  <c r="F1772" i="8" s="1"/>
  <c r="F1773" i="8" s="1"/>
  <c r="F1774" i="8" s="1"/>
  <c r="F1775" i="8" s="1"/>
  <c r="F1776" i="8" s="1"/>
  <c r="F1777" i="8" s="1"/>
  <c r="F1778" i="8" s="1"/>
  <c r="F1779" i="8" s="1"/>
  <c r="F1780" i="8" s="1"/>
  <c r="F1781" i="8" s="1"/>
  <c r="F1782" i="8" s="1"/>
  <c r="F1783" i="8" s="1"/>
  <c r="F1784" i="8" s="1"/>
  <c r="F1785" i="8" s="1"/>
  <c r="F1786" i="8" s="1"/>
  <c r="F1787" i="8" s="1"/>
  <c r="F1788" i="8" s="1"/>
  <c r="F1789" i="8" s="1"/>
  <c r="F1790" i="8" s="1"/>
  <c r="F1791" i="8" s="1"/>
  <c r="F1792" i="8" s="1"/>
  <c r="F1793" i="8" s="1"/>
  <c r="F1794" i="8" s="1"/>
  <c r="F1795" i="8" s="1"/>
  <c r="F1796" i="8" s="1"/>
  <c r="F1797" i="8" s="1"/>
  <c r="F1798" i="8" s="1"/>
  <c r="F1799" i="8" s="1"/>
  <c r="F1800" i="8" s="1"/>
  <c r="F1801" i="8" s="1"/>
  <c r="F1802" i="8" s="1"/>
  <c r="F1803" i="8" s="1"/>
  <c r="F1804" i="8" s="1"/>
  <c r="F1805" i="8" s="1"/>
  <c r="F1806" i="8" s="1"/>
  <c r="F1807" i="8" s="1"/>
  <c r="F1808" i="8" s="1"/>
  <c r="F1809" i="8" s="1"/>
  <c r="F1810" i="8" s="1"/>
  <c r="F1811" i="8" s="1"/>
  <c r="F1812" i="8" s="1"/>
  <c r="F1813" i="8" s="1"/>
  <c r="F1814" i="8" s="1"/>
  <c r="F1815" i="8" s="1"/>
  <c r="F1816" i="8" s="1"/>
  <c r="F1817" i="8" s="1"/>
  <c r="F1818" i="8" s="1"/>
  <c r="F1819" i="8" s="1"/>
  <c r="F1820" i="8" s="1"/>
  <c r="F1821" i="8" s="1"/>
  <c r="F1822" i="8" s="1"/>
  <c r="F1823" i="8" s="1"/>
  <c r="F1824" i="8" s="1"/>
  <c r="F1825" i="8" s="1"/>
  <c r="F1826" i="8" s="1"/>
  <c r="F1827" i="8" s="1"/>
  <c r="F1828" i="8" s="1"/>
  <c r="F1829" i="8" s="1"/>
  <c r="F1830" i="8" s="1"/>
  <c r="F1831" i="8" s="1"/>
  <c r="F1832" i="8" s="1"/>
  <c r="F1833" i="8" s="1"/>
  <c r="F1834" i="8" s="1"/>
  <c r="F1835" i="8" s="1"/>
  <c r="F1836" i="8" s="1"/>
  <c r="F1837" i="8" s="1"/>
  <c r="F1838" i="8" s="1"/>
  <c r="F1839" i="8" s="1"/>
  <c r="F1840" i="8" s="1"/>
  <c r="F1841" i="8" s="1"/>
  <c r="F1842" i="8" s="1"/>
  <c r="F1843" i="8" s="1"/>
  <c r="F1844" i="8" s="1"/>
  <c r="F1845" i="8" s="1"/>
  <c r="F1846" i="8" s="1"/>
  <c r="F1847" i="8" s="1"/>
  <c r="F1848" i="8" s="1"/>
  <c r="F1849" i="8" s="1"/>
  <c r="F1850" i="8" s="1"/>
  <c r="F1851" i="8" s="1"/>
  <c r="F1852" i="8" s="1"/>
  <c r="F1853" i="8" s="1"/>
  <c r="R1075" i="8"/>
  <c r="R1076" i="8"/>
  <c r="R1077" i="8"/>
  <c r="R1078" i="8"/>
  <c r="R1079" i="8"/>
  <c r="R1080" i="8"/>
  <c r="R1081" i="8"/>
  <c r="R1082" i="8"/>
  <c r="R1083" i="8"/>
  <c r="R1084" i="8"/>
  <c r="R1085" i="8"/>
  <c r="R1086" i="8"/>
  <c r="R1087" i="8"/>
  <c r="R1088" i="8"/>
  <c r="R1089" i="8"/>
  <c r="R1090" i="8"/>
  <c r="R1091" i="8"/>
  <c r="R1092" i="8"/>
  <c r="R1093" i="8"/>
  <c r="R1094" i="8"/>
  <c r="R1095" i="8"/>
  <c r="R1096" i="8"/>
  <c r="R1097" i="8"/>
  <c r="R1098" i="8"/>
  <c r="R1099" i="8"/>
  <c r="R1100" i="8"/>
  <c r="R1101" i="8"/>
  <c r="R1102" i="8"/>
  <c r="R1103" i="8"/>
  <c r="R1104" i="8"/>
  <c r="R1105" i="8"/>
  <c r="R1106" i="8"/>
  <c r="R1107" i="8"/>
  <c r="R1108" i="8"/>
  <c r="R1109" i="8"/>
  <c r="R1110" i="8"/>
  <c r="R1111" i="8"/>
  <c r="R1112" i="8"/>
  <c r="R1113" i="8"/>
  <c r="R1114" i="8"/>
  <c r="R1115" i="8"/>
  <c r="R1116" i="8"/>
  <c r="R1117" i="8"/>
  <c r="R1118" i="8"/>
  <c r="R1119" i="8"/>
  <c r="R1120" i="8"/>
  <c r="R1121" i="8"/>
  <c r="R1122" i="8"/>
  <c r="R1123" i="8"/>
  <c r="R1124" i="8"/>
  <c r="R1125" i="8"/>
  <c r="R1126" i="8"/>
  <c r="R1127" i="8"/>
  <c r="R1128" i="8"/>
  <c r="R1129" i="8"/>
  <c r="R1130" i="8"/>
  <c r="R1131" i="8"/>
  <c r="R1132" i="8"/>
  <c r="R1133" i="8"/>
  <c r="R1134" i="8"/>
  <c r="R1135" i="8"/>
  <c r="R1136" i="8"/>
  <c r="R1137" i="8"/>
  <c r="R1138" i="8"/>
  <c r="R1139" i="8"/>
  <c r="R1140" i="8"/>
  <c r="R1141" i="8"/>
  <c r="R1142" i="8"/>
  <c r="R1143" i="8"/>
  <c r="R1144" i="8"/>
  <c r="R1145" i="8"/>
  <c r="R1146" i="8"/>
  <c r="R1147" i="8"/>
  <c r="R1148" i="8"/>
  <c r="R1149" i="8"/>
  <c r="R1150" i="8"/>
  <c r="R1151" i="8"/>
  <c r="R1152" i="8"/>
  <c r="R1153" i="8"/>
  <c r="R1154" i="8"/>
  <c r="R1155" i="8"/>
  <c r="R1156" i="8"/>
  <c r="R1157" i="8"/>
  <c r="R1158" i="8"/>
  <c r="R1159" i="8"/>
  <c r="R1160" i="8"/>
  <c r="R1161" i="8"/>
  <c r="R1162" i="8"/>
  <c r="R1163" i="8"/>
  <c r="R1164" i="8"/>
  <c r="R1165" i="8"/>
  <c r="R1166" i="8"/>
  <c r="R1167" i="8"/>
  <c r="R1168" i="8"/>
  <c r="R1169" i="8"/>
  <c r="R1170" i="8"/>
  <c r="R1171" i="8"/>
  <c r="R1172" i="8"/>
  <c r="R1173" i="8"/>
  <c r="R1174" i="8"/>
  <c r="R1175" i="8"/>
  <c r="R1176" i="8"/>
  <c r="R1177" i="8"/>
  <c r="R1178" i="8"/>
  <c r="R1179" i="8"/>
  <c r="R1180" i="8"/>
  <c r="R1181" i="8"/>
  <c r="R1182" i="8"/>
  <c r="R1183" i="8"/>
  <c r="R1184" i="8"/>
  <c r="R1185" i="8"/>
  <c r="R1186" i="8"/>
  <c r="R1187" i="8"/>
  <c r="R1188" i="8"/>
  <c r="R1189" i="8"/>
  <c r="R1190" i="8"/>
  <c r="R1191" i="8"/>
  <c r="R1192" i="8"/>
  <c r="R1193" i="8"/>
  <c r="R1194" i="8"/>
  <c r="R1195" i="8"/>
  <c r="R1196" i="8"/>
  <c r="R1197" i="8"/>
  <c r="R1198" i="8"/>
  <c r="R1199" i="8"/>
  <c r="R1200" i="8"/>
  <c r="R1201" i="8"/>
  <c r="R1202" i="8"/>
  <c r="R1203" i="8"/>
  <c r="R1204" i="8"/>
  <c r="R1205" i="8"/>
  <c r="R1206" i="8"/>
  <c r="R1207" i="8"/>
  <c r="R1208" i="8"/>
  <c r="R1209" i="8"/>
  <c r="R1210" i="8"/>
  <c r="R1211" i="8"/>
  <c r="R1212" i="8"/>
  <c r="R1213" i="8"/>
  <c r="R1214" i="8"/>
  <c r="R1215" i="8"/>
  <c r="R1216" i="8"/>
  <c r="R1217" i="8"/>
  <c r="R1218" i="8"/>
  <c r="R1219" i="8"/>
  <c r="R1220" i="8"/>
  <c r="R1221" i="8"/>
  <c r="R1222" i="8"/>
  <c r="R1223" i="8"/>
  <c r="R1224" i="8"/>
  <c r="R1225" i="8"/>
  <c r="R1226" i="8"/>
  <c r="R1227" i="8"/>
  <c r="R1228" i="8"/>
  <c r="R1229" i="8"/>
  <c r="R1230" i="8"/>
  <c r="R1231" i="8"/>
  <c r="R1232" i="8"/>
  <c r="R1233" i="8"/>
  <c r="R1234" i="8"/>
  <c r="R1235" i="8"/>
  <c r="R1236" i="8"/>
  <c r="R1237" i="8"/>
  <c r="R1238" i="8"/>
  <c r="R1239" i="8"/>
  <c r="R1240" i="8"/>
  <c r="R1241" i="8"/>
  <c r="R1242" i="8"/>
  <c r="R1243" i="8"/>
  <c r="R1244" i="8"/>
  <c r="R1245" i="8"/>
  <c r="R1246" i="8"/>
  <c r="R1247" i="8"/>
  <c r="R1248" i="8"/>
  <c r="R1249" i="8"/>
  <c r="R1250" i="8"/>
  <c r="R1251" i="8"/>
  <c r="R1252" i="8"/>
  <c r="R1253" i="8"/>
  <c r="R1254" i="8"/>
  <c r="R1255" i="8"/>
  <c r="R1256" i="8"/>
  <c r="R1257" i="8"/>
  <c r="R1258" i="8"/>
  <c r="R1259" i="8"/>
  <c r="R1260" i="8"/>
  <c r="R1261" i="8"/>
  <c r="R1262" i="8"/>
  <c r="R1263" i="8"/>
  <c r="R1264" i="8"/>
  <c r="R1265" i="8"/>
  <c r="R1266" i="8"/>
  <c r="R1267" i="8"/>
  <c r="R1268" i="8"/>
  <c r="R1269" i="8"/>
  <c r="R1270" i="8"/>
  <c r="R1271" i="8"/>
  <c r="R1272" i="8"/>
  <c r="R1273" i="8"/>
  <c r="R1274" i="8"/>
  <c r="R1275" i="8"/>
  <c r="R1276" i="8"/>
  <c r="R1277" i="8"/>
  <c r="R1278" i="8"/>
  <c r="R1279" i="8"/>
  <c r="R1280" i="8"/>
  <c r="R1281" i="8"/>
  <c r="R1282" i="8"/>
  <c r="R1283" i="8"/>
  <c r="R1284" i="8"/>
  <c r="R1285" i="8"/>
  <c r="R1286" i="8"/>
  <c r="R1287" i="8"/>
  <c r="R1288" i="8"/>
  <c r="R1289" i="8"/>
  <c r="R1290" i="8"/>
  <c r="R1291" i="8"/>
  <c r="R1292" i="8"/>
  <c r="R1293" i="8"/>
  <c r="R1294" i="8"/>
  <c r="R1295" i="8"/>
  <c r="R1296" i="8"/>
  <c r="R1297" i="8"/>
  <c r="R1298" i="8"/>
  <c r="R1299" i="8"/>
  <c r="R1300" i="8"/>
  <c r="R1301" i="8"/>
  <c r="R1302" i="8"/>
  <c r="R1303" i="8"/>
  <c r="R1304" i="8"/>
  <c r="R1305" i="8"/>
  <c r="R1306" i="8"/>
  <c r="R1307" i="8"/>
  <c r="R1308" i="8"/>
  <c r="R1309" i="8"/>
  <c r="R1310" i="8"/>
  <c r="R1311" i="8"/>
  <c r="R1312" i="8"/>
  <c r="R1313" i="8"/>
  <c r="R1314" i="8"/>
  <c r="R1315" i="8"/>
  <c r="R1316" i="8"/>
  <c r="R1317" i="8"/>
  <c r="R1318" i="8"/>
  <c r="R1319" i="8"/>
  <c r="R1320" i="8"/>
  <c r="R1321" i="8"/>
  <c r="R1322" i="8"/>
  <c r="R1323" i="8"/>
  <c r="R1324" i="8"/>
  <c r="R1325" i="8"/>
  <c r="R1326" i="8"/>
  <c r="R1327" i="8"/>
  <c r="R1328" i="8"/>
  <c r="R1329" i="8"/>
  <c r="R1330" i="8"/>
  <c r="R1331" i="8"/>
  <c r="R1332" i="8"/>
  <c r="R1333" i="8"/>
  <c r="R1334" i="8"/>
  <c r="R1335" i="8"/>
  <c r="R1336" i="8"/>
  <c r="R1337" i="8"/>
  <c r="R1338" i="8"/>
  <c r="R1339" i="8"/>
  <c r="R1340" i="8"/>
  <c r="R1341" i="8"/>
  <c r="R1342" i="8"/>
  <c r="R1343" i="8"/>
  <c r="R1344" i="8"/>
  <c r="R1345" i="8"/>
  <c r="R1346" i="8"/>
  <c r="R1347" i="8"/>
  <c r="R1348" i="8"/>
  <c r="R1349" i="8"/>
  <c r="R1350" i="8"/>
  <c r="R1351" i="8"/>
  <c r="R1352" i="8"/>
  <c r="R1353" i="8"/>
  <c r="R1354" i="8"/>
  <c r="R1355" i="8"/>
  <c r="R1356" i="8"/>
  <c r="R1357" i="8"/>
  <c r="R1358" i="8"/>
  <c r="R1359" i="8"/>
  <c r="R1360" i="8"/>
  <c r="R1361" i="8"/>
  <c r="R1362" i="8"/>
  <c r="R1363" i="8"/>
  <c r="R1364" i="8"/>
  <c r="R1365" i="8"/>
  <c r="R1366" i="8"/>
  <c r="R1367" i="8"/>
  <c r="R1368" i="8"/>
  <c r="R1369" i="8"/>
  <c r="R1370" i="8"/>
  <c r="R1371" i="8"/>
  <c r="R1372" i="8"/>
  <c r="R1373" i="8"/>
  <c r="R1374" i="8"/>
  <c r="R1375" i="8"/>
  <c r="R1376" i="8"/>
  <c r="R1377" i="8"/>
  <c r="R1378" i="8"/>
  <c r="R1379" i="8"/>
  <c r="R1380" i="8"/>
  <c r="R1381" i="8"/>
  <c r="R1382" i="8"/>
  <c r="R1383" i="8"/>
  <c r="R1384" i="8"/>
  <c r="R1385" i="8"/>
  <c r="R1386" i="8"/>
  <c r="R1387" i="8"/>
  <c r="R1388" i="8"/>
  <c r="R1389" i="8"/>
  <c r="R1390" i="8"/>
  <c r="R1391" i="8"/>
  <c r="R1392" i="8"/>
  <c r="R1393" i="8"/>
  <c r="R1394" i="8"/>
  <c r="R1395" i="8"/>
  <c r="R1396" i="8"/>
  <c r="R1397" i="8"/>
  <c r="R1398" i="8"/>
  <c r="R1399" i="8"/>
  <c r="R1400" i="8"/>
  <c r="R1401" i="8"/>
  <c r="R1402" i="8"/>
  <c r="R1403" i="8"/>
  <c r="R1404" i="8"/>
  <c r="R1405" i="8"/>
  <c r="R1406" i="8"/>
  <c r="R1407" i="8"/>
  <c r="R1408" i="8"/>
  <c r="R1409" i="8"/>
  <c r="R1410" i="8"/>
  <c r="R1411" i="8"/>
  <c r="R1412" i="8"/>
  <c r="R1413" i="8"/>
  <c r="R1414" i="8"/>
  <c r="R1415" i="8"/>
  <c r="R1416" i="8"/>
  <c r="R1417" i="8"/>
  <c r="R1418" i="8"/>
  <c r="R1419" i="8"/>
  <c r="R1420" i="8"/>
  <c r="R1421" i="8"/>
  <c r="R1422" i="8"/>
  <c r="R1423" i="8"/>
  <c r="R1424" i="8"/>
  <c r="R1425" i="8"/>
  <c r="R1426" i="8"/>
  <c r="R1427" i="8"/>
  <c r="R1428" i="8"/>
  <c r="R1429" i="8"/>
  <c r="R1430" i="8"/>
  <c r="R1431" i="8"/>
  <c r="R1432" i="8"/>
  <c r="R1433" i="8"/>
  <c r="R1434" i="8"/>
  <c r="R1435" i="8"/>
  <c r="R1436" i="8"/>
  <c r="R1437" i="8"/>
  <c r="R1438" i="8"/>
  <c r="R1439" i="8"/>
  <c r="R1440" i="8"/>
  <c r="R1441" i="8"/>
  <c r="R1442" i="8"/>
  <c r="R1443" i="8"/>
  <c r="R1444" i="8"/>
  <c r="R1445" i="8"/>
  <c r="R1446" i="8"/>
  <c r="R1447" i="8"/>
  <c r="R1448" i="8"/>
  <c r="R1449" i="8"/>
  <c r="R1450" i="8"/>
  <c r="R1451" i="8"/>
  <c r="R1452" i="8"/>
  <c r="R1453" i="8"/>
  <c r="R1454" i="8"/>
  <c r="R1455" i="8"/>
  <c r="R1456" i="8"/>
  <c r="R1457" i="8"/>
  <c r="R1458" i="8"/>
  <c r="R1459" i="8"/>
  <c r="R1460" i="8"/>
  <c r="R1461" i="8"/>
  <c r="R1462" i="8"/>
  <c r="R1463" i="8"/>
  <c r="R1464" i="8"/>
  <c r="R1465" i="8"/>
  <c r="R1466" i="8"/>
  <c r="R1467" i="8"/>
  <c r="R1468" i="8"/>
  <c r="R1469" i="8"/>
  <c r="R1470" i="8"/>
  <c r="R1471" i="8"/>
  <c r="R1472" i="8"/>
  <c r="R1473" i="8"/>
  <c r="R1474" i="8"/>
  <c r="R1475" i="8"/>
  <c r="R1476" i="8"/>
  <c r="R1477" i="8"/>
  <c r="R1478" i="8"/>
  <c r="R1479" i="8"/>
  <c r="R1480" i="8"/>
  <c r="R1481" i="8"/>
  <c r="R1482" i="8"/>
  <c r="R1483" i="8"/>
  <c r="R1484" i="8"/>
  <c r="R1485" i="8"/>
  <c r="R1486" i="8"/>
  <c r="R1487" i="8"/>
  <c r="R1488" i="8"/>
  <c r="R1489" i="8"/>
  <c r="R1490" i="8"/>
  <c r="R1491" i="8"/>
  <c r="R1492" i="8"/>
  <c r="R1493" i="8"/>
  <c r="R1494" i="8"/>
  <c r="R1495" i="8"/>
  <c r="R1496" i="8"/>
  <c r="R1497" i="8"/>
  <c r="R1498" i="8"/>
  <c r="R1499" i="8"/>
  <c r="R1500" i="8"/>
  <c r="R1501" i="8"/>
  <c r="R1502" i="8"/>
  <c r="R1503" i="8"/>
  <c r="R1504" i="8"/>
  <c r="R1505" i="8"/>
  <c r="R1506" i="8"/>
  <c r="R1507" i="8"/>
  <c r="R1508" i="8"/>
  <c r="R1509" i="8"/>
  <c r="R1510" i="8"/>
  <c r="R1511" i="8"/>
  <c r="R1512" i="8"/>
  <c r="R1513" i="8"/>
  <c r="R1514" i="8"/>
  <c r="R1515" i="8"/>
  <c r="R1516" i="8"/>
  <c r="R1517" i="8"/>
  <c r="R1518" i="8"/>
  <c r="R1519" i="8"/>
  <c r="R1520" i="8"/>
  <c r="R1521" i="8"/>
  <c r="R1522" i="8"/>
  <c r="R1523" i="8"/>
  <c r="R1524" i="8"/>
  <c r="R1525" i="8"/>
  <c r="R1526" i="8"/>
  <c r="R1527" i="8"/>
  <c r="R1528" i="8"/>
  <c r="R1529" i="8"/>
  <c r="R1530" i="8"/>
  <c r="R1531" i="8"/>
  <c r="R1532" i="8"/>
  <c r="R1533" i="8"/>
  <c r="R1534" i="8"/>
  <c r="R1535" i="8"/>
  <c r="R1536" i="8"/>
  <c r="R1537" i="8"/>
  <c r="R1538" i="8"/>
  <c r="R1539" i="8"/>
  <c r="R1540" i="8"/>
  <c r="R1541" i="8"/>
  <c r="R1542" i="8"/>
  <c r="R1543" i="8"/>
  <c r="R1544" i="8"/>
  <c r="R1545" i="8"/>
  <c r="R1546" i="8"/>
  <c r="R1547" i="8"/>
  <c r="C1548" i="8"/>
  <c r="R1548" i="8"/>
  <c r="C1549" i="8"/>
  <c r="R1549" i="8"/>
  <c r="R1550" i="8"/>
  <c r="C1551" i="8"/>
  <c r="R1551" i="8"/>
  <c r="C1552" i="8"/>
  <c r="R1552" i="8"/>
  <c r="R1553" i="8"/>
  <c r="C1554" i="8"/>
  <c r="D1554" i="8"/>
  <c r="R1554" i="8"/>
  <c r="C1555" i="8"/>
  <c r="D1555" i="8"/>
  <c r="R1555" i="8"/>
  <c r="R1556" i="8"/>
  <c r="C1557" i="8"/>
  <c r="D1557" i="8"/>
  <c r="R1557" i="8"/>
  <c r="C1558" i="8"/>
  <c r="D1558" i="8"/>
  <c r="R1558" i="8"/>
  <c r="R1559" i="8"/>
  <c r="C1560" i="8"/>
  <c r="D1560" i="8"/>
  <c r="R1560" i="8"/>
  <c r="C1561" i="8"/>
  <c r="D1561" i="8"/>
  <c r="R1561" i="8"/>
  <c r="R1562" i="8"/>
  <c r="C1563" i="8"/>
  <c r="D1563" i="8"/>
  <c r="R1563" i="8"/>
  <c r="C1564" i="8"/>
  <c r="D1564" i="8"/>
  <c r="R1564" i="8"/>
  <c r="R1565" i="8"/>
  <c r="C1566" i="8"/>
  <c r="D1566" i="8"/>
  <c r="R1566" i="8"/>
  <c r="C1567" i="8"/>
  <c r="D1567" i="8"/>
  <c r="R1567" i="8"/>
  <c r="R1568" i="8"/>
  <c r="C1569" i="8"/>
  <c r="D1569" i="8"/>
  <c r="R1569" i="8"/>
  <c r="C1570" i="8"/>
  <c r="D1570" i="8"/>
  <c r="R1570" i="8"/>
  <c r="R1571" i="8"/>
  <c r="C1572" i="8"/>
  <c r="D1572" i="8"/>
  <c r="R1572" i="8"/>
  <c r="C1573" i="8"/>
  <c r="D1573" i="8"/>
  <c r="R1573" i="8"/>
  <c r="R1574" i="8"/>
  <c r="C1575" i="8"/>
  <c r="D1575" i="8"/>
  <c r="R1575" i="8"/>
  <c r="C1576" i="8"/>
  <c r="D1576" i="8"/>
  <c r="R1576" i="8"/>
  <c r="R1577" i="8"/>
  <c r="C1578" i="8"/>
  <c r="D1578" i="8"/>
  <c r="R1578" i="8"/>
  <c r="C1579" i="8"/>
  <c r="D1579" i="8"/>
  <c r="R1579" i="8"/>
  <c r="R1580" i="8"/>
  <c r="C1581" i="8"/>
  <c r="D1581" i="8"/>
  <c r="R1581" i="8"/>
  <c r="C1582" i="8"/>
  <c r="D1582" i="8"/>
  <c r="R1582" i="8"/>
  <c r="R1583" i="8"/>
  <c r="C1584" i="8"/>
  <c r="D1584" i="8"/>
  <c r="R1584" i="8"/>
  <c r="C1585" i="8"/>
  <c r="D1585" i="8"/>
  <c r="R1585" i="8"/>
  <c r="R1586" i="8"/>
  <c r="C1587" i="8"/>
  <c r="D1587" i="8"/>
  <c r="R1587" i="8"/>
  <c r="C1588" i="8"/>
  <c r="D1588" i="8"/>
  <c r="R1588" i="8"/>
  <c r="R1589" i="8"/>
  <c r="C1590" i="8"/>
  <c r="D1590" i="8"/>
  <c r="R1590" i="8"/>
  <c r="C1591" i="8"/>
  <c r="D1591" i="8"/>
  <c r="R1591" i="8"/>
  <c r="R1592" i="8"/>
  <c r="C1593" i="8"/>
  <c r="D1593" i="8"/>
  <c r="R1593" i="8"/>
  <c r="C1594" i="8"/>
  <c r="D1594" i="8"/>
  <c r="R1594" i="8"/>
  <c r="R1595" i="8"/>
  <c r="C1596" i="8"/>
  <c r="D1596" i="8"/>
  <c r="R1596" i="8"/>
  <c r="C1597" i="8"/>
  <c r="D1597" i="8"/>
  <c r="R1597" i="8"/>
  <c r="R1598" i="8"/>
  <c r="C1599" i="8"/>
  <c r="D1599" i="8"/>
  <c r="R1599" i="8"/>
  <c r="C1600" i="8"/>
  <c r="D1600" i="8"/>
  <c r="R1600" i="8"/>
  <c r="R1601" i="8"/>
  <c r="C1602" i="8"/>
  <c r="D1602" i="8"/>
  <c r="R1602" i="8"/>
  <c r="C1603" i="8"/>
  <c r="D1603" i="8"/>
  <c r="R1603" i="8"/>
  <c r="R1604" i="8"/>
  <c r="C1605" i="8"/>
  <c r="D1605" i="8"/>
  <c r="R1605" i="8"/>
  <c r="C1606" i="8"/>
  <c r="D1606" i="8"/>
  <c r="R1606" i="8"/>
  <c r="R1607" i="8"/>
  <c r="C1608" i="8"/>
  <c r="D1608" i="8"/>
  <c r="R1608" i="8"/>
  <c r="C1609" i="8"/>
  <c r="D1609" i="8"/>
  <c r="R1609" i="8"/>
  <c r="R1610" i="8"/>
  <c r="C1611" i="8"/>
  <c r="D1611" i="8"/>
  <c r="R1611" i="8"/>
  <c r="C1612" i="8"/>
  <c r="D1612" i="8"/>
  <c r="R1612" i="8"/>
  <c r="R1613" i="8"/>
  <c r="C1614" i="8"/>
  <c r="D1614" i="8"/>
  <c r="R1614" i="8"/>
  <c r="C1615" i="8"/>
  <c r="D1615" i="8"/>
  <c r="R1615" i="8"/>
  <c r="R1616" i="8"/>
  <c r="C1617" i="8"/>
  <c r="D1617" i="8"/>
  <c r="R1617" i="8"/>
  <c r="C1618" i="8"/>
  <c r="D1618" i="8"/>
  <c r="R1618" i="8"/>
  <c r="R1619" i="8"/>
  <c r="C1620" i="8"/>
  <c r="D1620" i="8"/>
  <c r="R1620" i="8"/>
  <c r="C1621" i="8"/>
  <c r="D1621" i="8"/>
  <c r="R1621" i="8"/>
  <c r="R1622" i="8"/>
  <c r="C1623" i="8"/>
  <c r="D1623" i="8"/>
  <c r="R1623" i="8"/>
  <c r="C1624" i="8"/>
  <c r="D1624" i="8"/>
  <c r="R1624" i="8"/>
  <c r="R1625" i="8"/>
  <c r="C1626" i="8"/>
  <c r="D1626" i="8"/>
  <c r="R1626" i="8"/>
  <c r="C1627" i="8"/>
  <c r="D1627" i="8"/>
  <c r="R1627" i="8"/>
  <c r="R1628" i="8"/>
  <c r="C1629" i="8"/>
  <c r="D1629" i="8"/>
  <c r="R1629" i="8"/>
  <c r="C1630" i="8"/>
  <c r="D1630" i="8"/>
  <c r="R1630" i="8"/>
  <c r="R1631" i="8"/>
  <c r="C1632" i="8"/>
  <c r="D1632" i="8"/>
  <c r="R1632" i="8"/>
  <c r="C1633" i="8"/>
  <c r="D1633" i="8"/>
  <c r="R1633" i="8"/>
  <c r="R1634" i="8"/>
  <c r="C1635" i="8"/>
  <c r="D1635" i="8"/>
  <c r="R1635" i="8"/>
  <c r="C1636" i="8"/>
  <c r="D1636" i="8"/>
  <c r="R1636" i="8"/>
  <c r="R1637" i="8"/>
  <c r="C1638" i="8"/>
  <c r="D1638" i="8"/>
  <c r="R1638" i="8"/>
  <c r="C1639" i="8"/>
  <c r="D1639" i="8"/>
  <c r="R1639" i="8"/>
  <c r="R1640" i="8"/>
  <c r="C1641" i="8"/>
  <c r="D1641" i="8"/>
  <c r="R1641" i="8"/>
  <c r="C1642" i="8"/>
  <c r="D1642" i="8"/>
  <c r="R1642" i="8"/>
  <c r="R1643" i="8"/>
  <c r="C1644" i="8"/>
  <c r="D1644" i="8"/>
  <c r="R1644" i="8"/>
  <c r="C1645" i="8"/>
  <c r="D1645" i="8"/>
  <c r="R1645" i="8"/>
  <c r="R1646" i="8"/>
  <c r="C1647" i="8"/>
  <c r="D1647" i="8"/>
  <c r="R1647" i="8"/>
  <c r="C1648" i="8"/>
  <c r="D1648" i="8"/>
  <c r="R1648" i="8"/>
  <c r="R1649" i="8"/>
  <c r="C1650" i="8"/>
  <c r="D1650" i="8"/>
  <c r="R1650" i="8"/>
  <c r="C1651" i="8"/>
  <c r="D1651" i="8"/>
  <c r="R1651" i="8"/>
  <c r="R1652" i="8"/>
  <c r="C1653" i="8"/>
  <c r="D1653" i="8"/>
  <c r="R1653" i="8"/>
  <c r="C1654" i="8"/>
  <c r="D1654" i="8"/>
  <c r="R1654" i="8"/>
  <c r="R1655" i="8"/>
  <c r="C1656" i="8"/>
  <c r="D1656" i="8"/>
  <c r="R1656" i="8"/>
  <c r="C1657" i="8"/>
  <c r="D1657" i="8"/>
  <c r="R1657" i="8"/>
  <c r="R1658" i="8"/>
  <c r="C1659" i="8"/>
  <c r="R1659" i="8"/>
  <c r="C1660" i="8"/>
  <c r="R1660" i="8"/>
  <c r="D1661" i="8"/>
  <c r="D1659" i="8" s="1"/>
  <c r="R1661" i="8"/>
  <c r="C1662" i="8"/>
  <c r="D1662" i="8"/>
  <c r="R1662" i="8"/>
  <c r="C1663" i="8"/>
  <c r="D1663" i="8"/>
  <c r="R1663" i="8"/>
  <c r="R1664" i="8"/>
  <c r="C1665" i="8"/>
  <c r="D1665" i="8"/>
  <c r="R1665" i="8"/>
  <c r="C1666" i="8"/>
  <c r="D1666" i="8"/>
  <c r="R1666" i="8"/>
  <c r="R1667" i="8"/>
  <c r="C1668" i="8"/>
  <c r="D1668" i="8"/>
  <c r="R1668" i="8"/>
  <c r="C1669" i="8"/>
  <c r="D1669" i="8"/>
  <c r="R1669" i="8"/>
  <c r="R1670" i="8"/>
  <c r="C1671" i="8"/>
  <c r="D1671" i="8"/>
  <c r="R1671" i="8"/>
  <c r="C1672" i="8"/>
  <c r="D1672" i="8"/>
  <c r="R1672" i="8"/>
  <c r="R1673" i="8"/>
  <c r="C1674" i="8"/>
  <c r="D1674" i="8"/>
  <c r="R1674" i="8"/>
  <c r="C1675" i="8"/>
  <c r="D1675" i="8"/>
  <c r="R1675" i="8"/>
  <c r="R1676" i="8"/>
  <c r="C1677" i="8"/>
  <c r="D1677" i="8"/>
  <c r="R1677" i="8"/>
  <c r="C1678" i="8"/>
  <c r="D1678" i="8"/>
  <c r="R1678" i="8"/>
  <c r="R1679" i="8"/>
  <c r="C1680" i="8"/>
  <c r="D1680" i="8"/>
  <c r="R1680" i="8"/>
  <c r="C1681" i="8"/>
  <c r="D1681" i="8"/>
  <c r="R1681" i="8"/>
  <c r="R1682" i="8"/>
  <c r="C1683" i="8"/>
  <c r="D1683" i="8"/>
  <c r="R1683" i="8"/>
  <c r="C1684" i="8"/>
  <c r="D1684" i="8"/>
  <c r="R1684" i="8"/>
  <c r="R1685" i="8"/>
  <c r="C1686" i="8"/>
  <c r="D1686" i="8"/>
  <c r="R1686" i="8"/>
  <c r="C1687" i="8"/>
  <c r="D1687" i="8"/>
  <c r="R1687" i="8"/>
  <c r="R1688" i="8"/>
  <c r="C1689" i="8"/>
  <c r="D1689" i="8"/>
  <c r="R1689" i="8"/>
  <c r="C1690" i="8"/>
  <c r="D1690" i="8"/>
  <c r="R1690" i="8"/>
  <c r="R1691" i="8"/>
  <c r="C1692" i="8"/>
  <c r="D1692" i="8"/>
  <c r="R1692" i="8"/>
  <c r="C1693" i="8"/>
  <c r="D1693" i="8"/>
  <c r="R1693" i="8"/>
  <c r="R1694" i="8"/>
  <c r="C1695" i="8"/>
  <c r="D1695" i="8"/>
  <c r="R1695" i="8"/>
  <c r="C1696" i="8"/>
  <c r="D1696" i="8"/>
  <c r="R1696" i="8"/>
  <c r="R1697" i="8"/>
  <c r="C1698" i="8"/>
  <c r="D1698" i="8"/>
  <c r="R1698" i="8"/>
  <c r="C1699" i="8"/>
  <c r="D1699" i="8"/>
  <c r="R1699" i="8"/>
  <c r="R1700" i="8"/>
  <c r="C1701" i="8"/>
  <c r="D1701" i="8"/>
  <c r="R1701" i="8"/>
  <c r="C1702" i="8"/>
  <c r="D1702" i="8"/>
  <c r="R1702" i="8"/>
  <c r="R1703" i="8"/>
  <c r="C1704" i="8"/>
  <c r="D1704" i="8"/>
  <c r="R1704" i="8"/>
  <c r="C1705" i="8"/>
  <c r="D1705" i="8"/>
  <c r="R1705" i="8"/>
  <c r="R1706" i="8"/>
  <c r="C1707" i="8"/>
  <c r="D1707" i="8"/>
  <c r="R1707" i="8"/>
  <c r="C1708" i="8"/>
  <c r="D1708" i="8"/>
  <c r="R1708" i="8"/>
  <c r="R1709" i="8"/>
  <c r="C1710" i="8"/>
  <c r="D1710" i="8"/>
  <c r="R1710" i="8"/>
  <c r="C1711" i="8"/>
  <c r="D1711" i="8"/>
  <c r="R1711" i="8"/>
  <c r="R1712" i="8"/>
  <c r="C1713" i="8"/>
  <c r="D1713" i="8"/>
  <c r="R1713" i="8"/>
  <c r="C1714" i="8"/>
  <c r="D1714" i="8"/>
  <c r="R1714" i="8"/>
  <c r="R1715" i="8"/>
  <c r="C1716" i="8"/>
  <c r="D1716" i="8"/>
  <c r="R1716" i="8"/>
  <c r="C1717" i="8"/>
  <c r="D1717" i="8"/>
  <c r="R1717" i="8"/>
  <c r="R1718" i="8"/>
  <c r="C1719" i="8"/>
  <c r="D1719" i="8"/>
  <c r="R1719" i="8"/>
  <c r="C1720" i="8"/>
  <c r="D1720" i="8"/>
  <c r="R1720" i="8"/>
  <c r="R1721" i="8"/>
  <c r="C1722" i="8"/>
  <c r="D1722" i="8"/>
  <c r="R1722" i="8"/>
  <c r="C1723" i="8"/>
  <c r="D1723" i="8"/>
  <c r="R1723" i="8"/>
  <c r="R1724" i="8"/>
  <c r="C1725" i="8"/>
  <c r="D1725" i="8"/>
  <c r="R1725" i="8"/>
  <c r="C1726" i="8"/>
  <c r="D1726" i="8"/>
  <c r="R1726" i="8"/>
  <c r="R1727" i="8"/>
  <c r="C1728" i="8"/>
  <c r="D1728" i="8"/>
  <c r="R1728" i="8"/>
  <c r="C1729" i="8"/>
  <c r="D1729" i="8"/>
  <c r="R1729" i="8"/>
  <c r="R1730" i="8"/>
  <c r="C1731" i="8"/>
  <c r="D1731" i="8"/>
  <c r="R1731" i="8"/>
  <c r="C1732" i="8"/>
  <c r="D1732" i="8"/>
  <c r="R1732" i="8"/>
  <c r="R1733" i="8"/>
  <c r="C1734" i="8"/>
  <c r="D1734" i="8"/>
  <c r="R1734" i="8"/>
  <c r="C1735" i="8"/>
  <c r="D1735" i="8"/>
  <c r="R1735" i="8"/>
  <c r="R1736" i="8"/>
  <c r="C1737" i="8"/>
  <c r="D1737" i="8"/>
  <c r="R1737" i="8"/>
  <c r="C1738" i="8"/>
  <c r="D1738" i="8"/>
  <c r="R1738" i="8"/>
  <c r="R1739" i="8"/>
  <c r="C1740" i="8"/>
  <c r="D1740" i="8"/>
  <c r="R1740" i="8"/>
  <c r="C1741" i="8"/>
  <c r="D1741" i="8"/>
  <c r="R1741" i="8"/>
  <c r="R1742" i="8"/>
  <c r="C1743" i="8"/>
  <c r="D1743" i="8"/>
  <c r="R1743" i="8"/>
  <c r="C1744" i="8"/>
  <c r="D1744" i="8"/>
  <c r="R1744" i="8"/>
  <c r="R1745" i="8"/>
  <c r="C1746" i="8"/>
  <c r="D1746" i="8"/>
  <c r="R1746" i="8"/>
  <c r="C1747" i="8"/>
  <c r="D1747" i="8"/>
  <c r="R1747" i="8"/>
  <c r="R1748" i="8"/>
  <c r="C1749" i="8"/>
  <c r="D1749" i="8"/>
  <c r="R1749" i="8"/>
  <c r="C1750" i="8"/>
  <c r="D1750" i="8"/>
  <c r="R1750" i="8"/>
  <c r="R1751" i="8"/>
  <c r="C1752" i="8"/>
  <c r="D1752" i="8"/>
  <c r="R1752" i="8"/>
  <c r="C1753" i="8"/>
  <c r="D1753" i="8"/>
  <c r="R1753" i="8"/>
  <c r="R1754" i="8"/>
  <c r="C1755" i="8"/>
  <c r="D1755" i="8"/>
  <c r="R1755" i="8"/>
  <c r="C1756" i="8"/>
  <c r="D1756" i="8"/>
  <c r="R1756" i="8"/>
  <c r="R1757" i="8"/>
  <c r="C1758" i="8"/>
  <c r="D1758" i="8"/>
  <c r="R1758" i="8"/>
  <c r="C1759" i="8"/>
  <c r="D1759" i="8"/>
  <c r="R1759" i="8"/>
  <c r="R1760" i="8"/>
  <c r="C1761" i="8"/>
  <c r="D1761" i="8"/>
  <c r="R1761" i="8"/>
  <c r="C1762" i="8"/>
  <c r="D1762" i="8"/>
  <c r="R1762" i="8"/>
  <c r="R1763" i="8"/>
  <c r="C1764" i="8"/>
  <c r="D1764" i="8"/>
  <c r="R1764" i="8"/>
  <c r="C1765" i="8"/>
  <c r="D1765" i="8"/>
  <c r="R1765" i="8"/>
  <c r="R1766" i="8"/>
  <c r="C1767" i="8"/>
  <c r="D1767" i="8"/>
  <c r="R1767" i="8"/>
  <c r="C1768" i="8"/>
  <c r="D1768" i="8"/>
  <c r="R1768" i="8"/>
  <c r="R1769" i="8"/>
  <c r="C1770" i="8"/>
  <c r="D1770" i="8"/>
  <c r="R1770" i="8"/>
  <c r="C1771" i="8"/>
  <c r="D1771" i="8"/>
  <c r="R1771" i="8"/>
  <c r="R1772" i="8"/>
  <c r="C1773" i="8"/>
  <c r="D1773" i="8"/>
  <c r="R1773" i="8"/>
  <c r="C1774" i="8"/>
  <c r="D1774" i="8"/>
  <c r="R1774" i="8"/>
  <c r="R1775" i="8"/>
  <c r="C1776" i="8"/>
  <c r="D1776" i="8"/>
  <c r="R1776" i="8"/>
  <c r="C1777" i="8"/>
  <c r="D1777" i="8"/>
  <c r="R1777" i="8"/>
  <c r="R1778" i="8"/>
  <c r="C1779" i="8"/>
  <c r="D1779" i="8"/>
  <c r="R1779" i="8"/>
  <c r="C1780" i="8"/>
  <c r="D1780" i="8"/>
  <c r="R1780" i="8"/>
  <c r="R1781" i="8"/>
  <c r="C1782" i="8"/>
  <c r="D1782" i="8"/>
  <c r="R1782" i="8"/>
  <c r="C1783" i="8"/>
  <c r="D1783" i="8"/>
  <c r="R1783" i="8"/>
  <c r="R1784" i="8"/>
  <c r="C1785" i="8"/>
  <c r="D1785" i="8"/>
  <c r="R1785" i="8"/>
  <c r="C1786" i="8"/>
  <c r="D1786" i="8"/>
  <c r="R1786" i="8"/>
  <c r="R1787" i="8"/>
  <c r="C1788" i="8"/>
  <c r="D1788" i="8"/>
  <c r="R1788" i="8"/>
  <c r="C1789" i="8"/>
  <c r="D1789" i="8"/>
  <c r="R1789" i="8"/>
  <c r="R1790" i="8"/>
  <c r="C1791" i="8"/>
  <c r="D1791" i="8"/>
  <c r="R1791" i="8"/>
  <c r="C1792" i="8"/>
  <c r="D1792" i="8"/>
  <c r="R1792" i="8"/>
  <c r="R1793" i="8"/>
  <c r="C1794" i="8"/>
  <c r="D1794" i="8"/>
  <c r="R1794" i="8"/>
  <c r="C1795" i="8"/>
  <c r="D1795" i="8"/>
  <c r="R1795" i="8"/>
  <c r="R1796" i="8"/>
  <c r="C1797" i="8"/>
  <c r="D1797" i="8"/>
  <c r="R1797" i="8"/>
  <c r="C1798" i="8"/>
  <c r="D1798" i="8"/>
  <c r="R1798" i="8"/>
  <c r="R1799" i="8"/>
  <c r="C1800" i="8"/>
  <c r="D1800" i="8"/>
  <c r="R1800" i="8"/>
  <c r="C1801" i="8"/>
  <c r="D1801" i="8"/>
  <c r="R1801" i="8"/>
  <c r="R1802" i="8"/>
  <c r="C1803" i="8"/>
  <c r="D1803" i="8"/>
  <c r="R1803" i="8"/>
  <c r="C1804" i="8"/>
  <c r="D1804" i="8"/>
  <c r="R1804" i="8"/>
  <c r="C1805" i="8"/>
  <c r="C1806" i="8" s="1"/>
  <c r="R1805" i="8"/>
  <c r="D1806" i="8"/>
  <c r="R1806" i="8"/>
  <c r="C1807" i="8"/>
  <c r="D1807" i="8"/>
  <c r="R1807" i="8"/>
  <c r="R1808" i="8"/>
  <c r="C1809" i="8"/>
  <c r="D1809" i="8"/>
  <c r="R1809" i="8"/>
  <c r="C1810" i="8"/>
  <c r="D1810" i="8"/>
  <c r="R1810" i="8"/>
  <c r="R1811" i="8"/>
  <c r="C1812" i="8"/>
  <c r="D1812" i="8"/>
  <c r="R1812" i="8"/>
  <c r="C1813" i="8"/>
  <c r="D1813" i="8"/>
  <c r="R1813" i="8"/>
  <c r="R1814" i="8"/>
  <c r="C1815" i="8"/>
  <c r="D1815" i="8"/>
  <c r="R1815" i="8"/>
  <c r="C1816" i="8"/>
  <c r="D1816" i="8"/>
  <c r="E1816" i="8"/>
  <c r="R1816" i="8"/>
  <c r="R1817" i="8"/>
  <c r="C1818" i="8"/>
  <c r="D1818" i="8"/>
  <c r="R1818" i="8"/>
  <c r="C1819" i="8"/>
  <c r="D1819" i="8"/>
  <c r="R1819" i="8"/>
  <c r="R1820" i="8"/>
  <c r="C1821" i="8"/>
  <c r="D1821" i="8"/>
  <c r="R1821" i="8"/>
  <c r="C1822" i="8"/>
  <c r="D1822" i="8"/>
  <c r="R1822" i="8"/>
  <c r="R1823" i="8"/>
  <c r="C1824" i="8"/>
  <c r="D1824" i="8"/>
  <c r="R1824" i="8"/>
  <c r="C1825" i="8"/>
  <c r="D1825" i="8"/>
  <c r="R1825" i="8"/>
  <c r="R1826" i="8"/>
  <c r="C1827" i="8"/>
  <c r="D1827" i="8"/>
  <c r="R1827" i="8"/>
  <c r="C1828" i="8"/>
  <c r="D1828" i="8"/>
  <c r="R1828" i="8"/>
  <c r="R1829" i="8"/>
  <c r="C1830" i="8"/>
  <c r="D1830" i="8"/>
  <c r="R1830" i="8"/>
  <c r="C1831" i="8"/>
  <c r="D1831" i="8"/>
  <c r="R1831" i="8"/>
  <c r="R1832" i="8"/>
  <c r="C1833" i="8"/>
  <c r="D1833" i="8"/>
  <c r="R1833" i="8"/>
  <c r="C1834" i="8"/>
  <c r="D1834" i="8"/>
  <c r="R1834" i="8"/>
  <c r="R1835" i="8"/>
  <c r="C1836" i="8"/>
  <c r="D1836" i="8"/>
  <c r="R1836" i="8"/>
  <c r="C1837" i="8"/>
  <c r="D1837" i="8"/>
  <c r="R1837" i="8"/>
  <c r="R1838" i="8"/>
  <c r="C1839" i="8"/>
  <c r="D1839" i="8"/>
  <c r="R1839" i="8"/>
  <c r="C1840" i="8"/>
  <c r="D1840" i="8"/>
  <c r="R1840" i="8"/>
  <c r="R1841" i="8"/>
  <c r="C1842" i="8"/>
  <c r="D1842" i="8"/>
  <c r="R1842" i="8"/>
  <c r="C1843" i="8"/>
  <c r="D1843" i="8"/>
  <c r="R1843" i="8"/>
  <c r="R1844" i="8"/>
  <c r="C1845" i="8"/>
  <c r="D1845" i="8"/>
  <c r="R1845" i="8"/>
  <c r="C1846" i="8"/>
  <c r="D1846" i="8"/>
  <c r="R1846" i="8"/>
  <c r="R1847" i="8"/>
  <c r="C1848" i="8"/>
  <c r="D1848" i="8"/>
  <c r="R1848" i="8"/>
  <c r="C1849" i="8"/>
  <c r="D1849" i="8"/>
  <c r="R1849" i="8"/>
  <c r="R1850" i="8"/>
  <c r="R1851" i="8"/>
  <c r="E1852" i="8"/>
  <c r="R1852" i="8"/>
  <c r="E1853" i="8"/>
  <c r="H1280" i="8" s="1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229" i="5"/>
  <c r="E230" i="5"/>
  <c r="E231" i="5"/>
  <c r="E232" i="5"/>
  <c r="E233" i="5"/>
  <c r="E234" i="5"/>
  <c r="E235" i="5"/>
  <c r="E236" i="5"/>
  <c r="E237" i="5"/>
  <c r="E238" i="5"/>
  <c r="E239" i="5"/>
  <c r="E240" i="5"/>
  <c r="E241" i="5"/>
  <c r="E242" i="5"/>
  <c r="E243" i="5"/>
  <c r="E244" i="5"/>
  <c r="E245" i="5"/>
  <c r="E246" i="5"/>
  <c r="E247" i="5"/>
  <c r="E248" i="5"/>
  <c r="E249" i="5"/>
  <c r="E250" i="5"/>
  <c r="E251" i="5"/>
  <c r="E252" i="5"/>
  <c r="E253" i="5"/>
  <c r="E254" i="5"/>
  <c r="E255" i="5"/>
  <c r="E256" i="5"/>
  <c r="E257" i="5"/>
  <c r="E258" i="5"/>
  <c r="E259" i="5"/>
  <c r="E260" i="5"/>
  <c r="E261" i="5"/>
  <c r="E262" i="5"/>
  <c r="E263" i="5"/>
  <c r="E264" i="5"/>
  <c r="E265" i="5"/>
  <c r="E266" i="5"/>
  <c r="E267" i="5"/>
  <c r="E268" i="5"/>
  <c r="E269" i="5"/>
  <c r="E270" i="5"/>
  <c r="E271" i="5"/>
  <c r="E272" i="5"/>
  <c r="E273" i="5"/>
  <c r="E274" i="5"/>
  <c r="E275" i="5"/>
  <c r="E276" i="5"/>
  <c r="E277" i="5"/>
  <c r="E278" i="5"/>
  <c r="E279" i="5"/>
  <c r="E280" i="5"/>
  <c r="E281" i="5"/>
  <c r="E282" i="5"/>
  <c r="E283" i="5"/>
  <c r="E284" i="5"/>
  <c r="E285" i="5"/>
  <c r="E286" i="5"/>
  <c r="E287" i="5"/>
  <c r="E288" i="5"/>
  <c r="E289" i="5"/>
  <c r="E290" i="5"/>
  <c r="E291" i="5"/>
  <c r="E292" i="5"/>
  <c r="E293" i="5"/>
  <c r="E294" i="5"/>
  <c r="E295" i="5"/>
  <c r="E296" i="5"/>
  <c r="E297" i="5"/>
  <c r="E298" i="5"/>
  <c r="E299" i="5"/>
  <c r="E300" i="5"/>
  <c r="E301" i="5"/>
  <c r="E302" i="5"/>
  <c r="E303" i="5"/>
  <c r="E304" i="5"/>
  <c r="E305" i="5"/>
  <c r="E306" i="5"/>
  <c r="E307" i="5"/>
  <c r="E308" i="5"/>
  <c r="E309" i="5"/>
  <c r="E310" i="5"/>
  <c r="E311" i="5"/>
  <c r="E312" i="5"/>
  <c r="E313" i="5"/>
  <c r="E314" i="5"/>
  <c r="E315" i="5"/>
  <c r="E316" i="5"/>
  <c r="E317" i="5"/>
  <c r="E318" i="5"/>
  <c r="E319" i="5"/>
  <c r="E320" i="5"/>
  <c r="E321" i="5"/>
  <c r="E322" i="5"/>
  <c r="E323" i="5"/>
  <c r="E324" i="5"/>
  <c r="E325" i="5"/>
  <c r="E326" i="5"/>
  <c r="E327" i="5"/>
  <c r="E328" i="5"/>
  <c r="E329" i="5"/>
  <c r="E330" i="5"/>
  <c r="E331" i="5"/>
  <c r="E332" i="5"/>
  <c r="E333" i="5"/>
  <c r="E334" i="5"/>
  <c r="E335" i="5"/>
  <c r="E336" i="5"/>
  <c r="E337" i="5"/>
  <c r="E338" i="5"/>
  <c r="E339" i="5"/>
  <c r="E340" i="5"/>
  <c r="E341" i="5"/>
  <c r="E342" i="5"/>
  <c r="E343" i="5"/>
  <c r="E344" i="5"/>
  <c r="E345" i="5"/>
  <c r="E346" i="5"/>
  <c r="E347" i="5"/>
  <c r="E348" i="5"/>
  <c r="E349" i="5"/>
  <c r="E350" i="5"/>
  <c r="E351" i="5"/>
  <c r="E352" i="5"/>
  <c r="E353" i="5"/>
  <c r="E354" i="5"/>
  <c r="E355" i="5"/>
  <c r="E356" i="5"/>
  <c r="E357" i="5"/>
  <c r="E358" i="5"/>
  <c r="E359" i="5"/>
  <c r="E360" i="5"/>
  <c r="E361" i="5"/>
  <c r="E362" i="5"/>
  <c r="E363" i="5"/>
  <c r="E364" i="5"/>
  <c r="E365" i="5"/>
  <c r="E366" i="5"/>
  <c r="E367" i="5"/>
  <c r="E368" i="5"/>
  <c r="E369" i="5"/>
  <c r="E370" i="5"/>
  <c r="E371" i="5"/>
  <c r="E372" i="5"/>
  <c r="E373" i="5"/>
  <c r="E374" i="5"/>
  <c r="E375" i="5"/>
  <c r="E376" i="5"/>
  <c r="E377" i="5"/>
  <c r="E378" i="5"/>
  <c r="E379" i="5"/>
  <c r="E380" i="5"/>
  <c r="E381" i="5"/>
  <c r="E382" i="5"/>
  <c r="E383" i="5"/>
  <c r="E384" i="5"/>
  <c r="E385" i="5"/>
  <c r="E386" i="5"/>
  <c r="E387" i="5"/>
  <c r="E388" i="5"/>
  <c r="E389" i="5"/>
  <c r="E390" i="5"/>
  <c r="E391" i="5"/>
  <c r="E392" i="5"/>
  <c r="E393" i="5"/>
  <c r="E394" i="5"/>
  <c r="E395" i="5"/>
  <c r="E396" i="5"/>
  <c r="E397" i="5"/>
  <c r="E398" i="5"/>
  <c r="E399" i="5"/>
  <c r="E400" i="5"/>
  <c r="E401" i="5"/>
  <c r="E402" i="5"/>
  <c r="E403" i="5"/>
  <c r="E404" i="5"/>
  <c r="E405" i="5"/>
  <c r="E406" i="5"/>
  <c r="E407" i="5"/>
  <c r="E408" i="5"/>
  <c r="E409" i="5"/>
  <c r="E410" i="5"/>
  <c r="E411" i="5"/>
  <c r="E412" i="5"/>
  <c r="E413" i="5"/>
  <c r="E414" i="5"/>
  <c r="E415" i="5"/>
  <c r="E416" i="5"/>
  <c r="E417" i="5"/>
  <c r="E418" i="5"/>
  <c r="E419" i="5"/>
  <c r="E420" i="5"/>
  <c r="E421" i="5"/>
  <c r="E422" i="5"/>
  <c r="E423" i="5"/>
  <c r="E424" i="5"/>
  <c r="E425" i="5"/>
  <c r="E426" i="5"/>
  <c r="E427" i="5"/>
  <c r="E428" i="5"/>
  <c r="E429" i="5"/>
  <c r="E430" i="5"/>
  <c r="E431" i="5"/>
  <c r="E432" i="5"/>
  <c r="E433" i="5"/>
  <c r="E434" i="5"/>
  <c r="E435" i="5"/>
  <c r="E436" i="5"/>
  <c r="E437" i="5"/>
  <c r="E438" i="5"/>
  <c r="E439" i="5"/>
  <c r="E440" i="5"/>
  <c r="E441" i="5"/>
  <c r="E442" i="5"/>
  <c r="E443" i="5"/>
  <c r="E444" i="5"/>
  <c r="E445" i="5"/>
  <c r="E446" i="5"/>
  <c r="E447" i="5"/>
  <c r="E448" i="5"/>
  <c r="E449" i="5"/>
  <c r="E450" i="5"/>
  <c r="E451" i="5"/>
  <c r="E452" i="5"/>
  <c r="E453" i="5"/>
  <c r="E454" i="5"/>
  <c r="E455" i="5"/>
  <c r="E456" i="5"/>
  <c r="E457" i="5"/>
  <c r="E458" i="5"/>
  <c r="E459" i="5"/>
  <c r="E460" i="5"/>
  <c r="E461" i="5"/>
  <c r="E462" i="5"/>
  <c r="E463" i="5"/>
  <c r="E464" i="5"/>
  <c r="E465" i="5"/>
  <c r="E466" i="5"/>
  <c r="E467" i="5"/>
  <c r="E468" i="5"/>
  <c r="E469" i="5"/>
  <c r="E470" i="5"/>
  <c r="E471" i="5"/>
  <c r="E472" i="5"/>
  <c r="E473" i="5"/>
  <c r="E474" i="5"/>
  <c r="E475" i="5"/>
  <c r="E476" i="5"/>
  <c r="E477" i="5"/>
  <c r="E478" i="5"/>
  <c r="E479" i="5"/>
  <c r="E480" i="5"/>
  <c r="E481" i="5"/>
  <c r="E482" i="5"/>
  <c r="E483" i="5"/>
  <c r="E484" i="5"/>
  <c r="E485" i="5"/>
  <c r="E486" i="5"/>
  <c r="E487" i="5"/>
  <c r="E488" i="5"/>
  <c r="E489" i="5"/>
  <c r="E490" i="5"/>
  <c r="E491" i="5"/>
  <c r="E492" i="5"/>
  <c r="E493" i="5"/>
  <c r="E494" i="5"/>
  <c r="E495" i="5"/>
  <c r="E496" i="5"/>
  <c r="E497" i="5"/>
  <c r="E498" i="5"/>
  <c r="E499" i="5"/>
  <c r="E500" i="5"/>
  <c r="E501" i="5"/>
  <c r="E502" i="5"/>
  <c r="E503" i="5"/>
  <c r="C222" i="5"/>
  <c r="C226" i="5" s="1"/>
  <c r="C230" i="5" s="1"/>
  <c r="C234" i="5" s="1"/>
  <c r="C238" i="5" s="1"/>
  <c r="C242" i="5" s="1"/>
  <c r="C246" i="5" s="1"/>
  <c r="C250" i="5" s="1"/>
  <c r="C254" i="5" s="1"/>
  <c r="C258" i="5" s="1"/>
  <c r="C262" i="5" s="1"/>
  <c r="C266" i="5" s="1"/>
  <c r="C270" i="5" s="1"/>
  <c r="C274" i="5" s="1"/>
  <c r="C278" i="5" s="1"/>
  <c r="C282" i="5" s="1"/>
  <c r="C286" i="5" s="1"/>
  <c r="C290" i="5" s="1"/>
  <c r="C294" i="5" s="1"/>
  <c r="C298" i="5" s="1"/>
  <c r="C302" i="5" s="1"/>
  <c r="C306" i="5" s="1"/>
  <c r="C310" i="5" s="1"/>
  <c r="C314" i="5" s="1"/>
  <c r="C318" i="5" s="1"/>
  <c r="C322" i="5" s="1"/>
  <c r="C326" i="5" s="1"/>
  <c r="C330" i="5" s="1"/>
  <c r="C334" i="5" s="1"/>
  <c r="C338" i="5" s="1"/>
  <c r="C342" i="5" s="1"/>
  <c r="C346" i="5" s="1"/>
  <c r="C350" i="5" s="1"/>
  <c r="C354" i="5" s="1"/>
  <c r="C358" i="5" s="1"/>
  <c r="C362" i="5" s="1"/>
  <c r="C366" i="5" s="1"/>
  <c r="C370" i="5" s="1"/>
  <c r="C374" i="5" s="1"/>
  <c r="C378" i="5" s="1"/>
  <c r="C382" i="5" s="1"/>
  <c r="C386" i="5" s="1"/>
  <c r="C390" i="5" s="1"/>
  <c r="C394" i="5" s="1"/>
  <c r="C398" i="5" s="1"/>
  <c r="C402" i="5" s="1"/>
  <c r="C406" i="5" s="1"/>
  <c r="C410" i="5" s="1"/>
  <c r="C414" i="5" s="1"/>
  <c r="C418" i="5" s="1"/>
  <c r="C422" i="5" s="1"/>
  <c r="C426" i="5" s="1"/>
  <c r="C430" i="5" s="1"/>
  <c r="C434" i="5" s="1"/>
  <c r="C438" i="5" s="1"/>
  <c r="C442" i="5" s="1"/>
  <c r="C446" i="5" s="1"/>
  <c r="C450" i="5" s="1"/>
  <c r="C454" i="5" s="1"/>
  <c r="C458" i="5" s="1"/>
  <c r="C462" i="5" s="1"/>
  <c r="C466" i="5" s="1"/>
  <c r="C470" i="5" s="1"/>
  <c r="C474" i="5" s="1"/>
  <c r="C478" i="5" s="1"/>
  <c r="C482" i="5" s="1"/>
  <c r="C486" i="5" s="1"/>
  <c r="C490" i="5" s="1"/>
  <c r="C494" i="5" s="1"/>
  <c r="C218" i="5"/>
  <c r="O563" i="3" l="1"/>
  <c r="O547" i="3"/>
  <c r="O531" i="3"/>
  <c r="O515" i="3"/>
  <c r="O499" i="3"/>
  <c r="O554" i="3"/>
  <c r="O490" i="3"/>
  <c r="O557" i="3"/>
  <c r="O549" i="3"/>
  <c r="O533" i="3"/>
  <c r="O517" i="3"/>
  <c r="O501" i="3"/>
  <c r="O473" i="3"/>
  <c r="O560" i="3"/>
  <c r="O540" i="3"/>
  <c r="O524" i="3"/>
  <c r="O508" i="3"/>
  <c r="O492" i="3"/>
  <c r="O488" i="3"/>
  <c r="O436" i="3"/>
  <c r="I1849" i="3"/>
  <c r="J1849" i="3" s="1"/>
  <c r="K1849" i="3" s="1"/>
  <c r="I1844" i="3"/>
  <c r="J1844" i="3" s="1"/>
  <c r="K1844" i="3" s="1"/>
  <c r="I1848" i="3"/>
  <c r="J1848" i="3" s="1"/>
  <c r="K1848" i="3" s="1"/>
  <c r="I1851" i="3"/>
  <c r="J1851" i="3" s="1"/>
  <c r="K1851" i="3" s="1"/>
  <c r="I1841" i="3"/>
  <c r="J1841" i="3" s="1"/>
  <c r="K1841" i="3" s="1"/>
  <c r="I1845" i="3"/>
  <c r="J1845" i="3" s="1"/>
  <c r="K1845" i="3" s="1"/>
  <c r="I1842" i="3"/>
  <c r="J1842" i="3" s="1"/>
  <c r="K1842" i="3" s="1"/>
  <c r="I1846" i="3"/>
  <c r="J1846" i="3" s="1"/>
  <c r="K1846" i="3" s="1"/>
  <c r="I1840" i="3"/>
  <c r="J1840" i="3" s="1"/>
  <c r="K1840" i="3" s="1"/>
  <c r="I1843" i="3"/>
  <c r="J1843" i="3" s="1"/>
  <c r="K1843" i="3" s="1"/>
  <c r="I1847" i="3"/>
  <c r="J1847" i="3" s="1"/>
  <c r="K1847" i="3" s="1"/>
  <c r="I1850" i="3"/>
  <c r="J1850" i="3" s="1"/>
  <c r="K1850" i="3" s="1"/>
  <c r="K1831" i="8"/>
  <c r="H1827" i="8"/>
  <c r="I1823" i="8"/>
  <c r="I1809" i="8"/>
  <c r="I1794" i="8"/>
  <c r="K1786" i="8"/>
  <c r="I1781" i="8"/>
  <c r="I1748" i="8"/>
  <c r="K1740" i="8"/>
  <c r="I1722" i="8"/>
  <c r="I1711" i="8"/>
  <c r="I1698" i="8"/>
  <c r="I1674" i="8"/>
  <c r="I1647" i="8"/>
  <c r="I1634" i="8"/>
  <c r="K1622" i="8"/>
  <c r="K1591" i="8"/>
  <c r="K1519" i="8"/>
  <c r="K1503" i="8"/>
  <c r="H1259" i="8"/>
  <c r="H1167" i="8"/>
  <c r="K1840" i="8"/>
  <c r="H1836" i="8"/>
  <c r="I1831" i="8"/>
  <c r="H1823" i="8"/>
  <c r="K1815" i="8"/>
  <c r="K1798" i="8"/>
  <c r="K1795" i="8"/>
  <c r="H1781" i="8"/>
  <c r="K1777" i="8"/>
  <c r="I1756" i="8"/>
  <c r="H1748" i="8"/>
  <c r="K1735" i="8"/>
  <c r="K1645" i="8"/>
  <c r="K1614" i="8"/>
  <c r="I1564" i="8"/>
  <c r="K1338" i="8"/>
  <c r="H1319" i="8"/>
  <c r="H1132" i="8"/>
  <c r="I1848" i="8"/>
  <c r="H1845" i="8"/>
  <c r="K1841" i="8"/>
  <c r="I1840" i="8"/>
  <c r="I1828" i="8"/>
  <c r="K1827" i="8"/>
  <c r="K1824" i="8"/>
  <c r="I1812" i="8"/>
  <c r="K1807" i="8"/>
  <c r="H1803" i="8"/>
  <c r="K1799" i="8"/>
  <c r="I1798" i="8"/>
  <c r="I1786" i="8"/>
  <c r="K1785" i="8"/>
  <c r="K1782" i="8"/>
  <c r="I1770" i="8"/>
  <c r="K1765" i="8"/>
  <c r="K1762" i="8"/>
  <c r="H1761" i="8"/>
  <c r="I1757" i="8"/>
  <c r="H1753" i="8"/>
  <c r="K1752" i="8"/>
  <c r="I1743" i="8"/>
  <c r="I1740" i="8"/>
  <c r="I1735" i="8"/>
  <c r="K1725" i="8"/>
  <c r="K1713" i="8"/>
  <c r="K1701" i="8"/>
  <c r="K1689" i="8"/>
  <c r="K1677" i="8"/>
  <c r="K1665" i="8"/>
  <c r="K1658" i="8"/>
  <c r="K1637" i="8"/>
  <c r="I1635" i="8"/>
  <c r="K1627" i="8"/>
  <c r="I1622" i="8"/>
  <c r="K1610" i="8"/>
  <c r="K1589" i="8"/>
  <c r="I1587" i="8"/>
  <c r="K1579" i="8"/>
  <c r="I1562" i="8"/>
  <c r="K1547" i="8"/>
  <c r="K1531" i="8"/>
  <c r="K1515" i="8"/>
  <c r="K1499" i="8"/>
  <c r="K1483" i="8"/>
  <c r="K1467" i="8"/>
  <c r="K1451" i="8"/>
  <c r="K1435" i="8"/>
  <c r="K1419" i="8"/>
  <c r="K1403" i="8"/>
  <c r="I1307" i="8"/>
  <c r="H1231" i="8"/>
  <c r="H1216" i="8"/>
  <c r="K1097" i="8"/>
  <c r="H1028" i="8"/>
  <c r="K1828" i="8"/>
  <c r="K1818" i="8"/>
  <c r="H1777" i="8"/>
  <c r="I1759" i="8"/>
  <c r="I1699" i="8"/>
  <c r="I1675" i="8"/>
  <c r="K1649" i="8"/>
  <c r="K1601" i="8"/>
  <c r="I1586" i="8"/>
  <c r="K1471" i="8"/>
  <c r="K1455" i="8"/>
  <c r="K1407" i="8"/>
  <c r="H1851" i="8"/>
  <c r="K1837" i="8"/>
  <c r="I1789" i="8"/>
  <c r="I1776" i="8"/>
  <c r="K1760" i="8"/>
  <c r="K1743" i="8"/>
  <c r="K1620" i="8"/>
  <c r="I1612" i="8"/>
  <c r="H1368" i="8"/>
  <c r="H1852" i="8"/>
  <c r="K1849" i="8"/>
  <c r="K1846" i="8"/>
  <c r="I1832" i="8"/>
  <c r="H1825" i="8"/>
  <c r="I1821" i="8"/>
  <c r="I1815" i="8"/>
  <c r="H1812" i="8"/>
  <c r="K1808" i="8"/>
  <c r="I1807" i="8"/>
  <c r="K1804" i="8"/>
  <c r="K1803" i="8"/>
  <c r="I1790" i="8"/>
  <c r="I1785" i="8"/>
  <c r="H1783" i="8"/>
  <c r="I1779" i="8"/>
  <c r="K1774" i="8"/>
  <c r="K1771" i="8"/>
  <c r="H1770" i="8"/>
  <c r="K1766" i="8"/>
  <c r="I1765" i="8"/>
  <c r="H1757" i="8"/>
  <c r="K1753" i="8"/>
  <c r="I1752" i="8"/>
  <c r="K1736" i="8"/>
  <c r="K1732" i="8"/>
  <c r="I1729" i="8"/>
  <c r="I1728" i="8"/>
  <c r="I1727" i="8"/>
  <c r="K1726" i="8"/>
  <c r="I1725" i="8"/>
  <c r="K1720" i="8"/>
  <c r="I1717" i="8"/>
  <c r="I1716" i="8"/>
  <c r="I1715" i="8"/>
  <c r="K1714" i="8"/>
  <c r="I1713" i="8"/>
  <c r="K1708" i="8"/>
  <c r="I1705" i="8"/>
  <c r="I1704" i="8"/>
  <c r="I1703" i="8"/>
  <c r="K1702" i="8"/>
  <c r="I1701" i="8"/>
  <c r="K1696" i="8"/>
  <c r="I1693" i="8"/>
  <c r="I1692" i="8"/>
  <c r="I1691" i="8"/>
  <c r="K1690" i="8"/>
  <c r="I1689" i="8"/>
  <c r="K1684" i="8"/>
  <c r="I1681" i="8"/>
  <c r="I1680" i="8"/>
  <c r="I1679" i="8"/>
  <c r="K1678" i="8"/>
  <c r="I1677" i="8"/>
  <c r="K1672" i="8"/>
  <c r="I1669" i="8"/>
  <c r="I1668" i="8"/>
  <c r="I1667" i="8"/>
  <c r="K1666" i="8"/>
  <c r="I1665" i="8"/>
  <c r="K1650" i="8"/>
  <c r="I1648" i="8"/>
  <c r="K1633" i="8"/>
  <c r="K1608" i="8"/>
  <c r="K1602" i="8"/>
  <c r="I1600" i="8"/>
  <c r="K1585" i="8"/>
  <c r="K1372" i="8"/>
  <c r="R962" i="8"/>
  <c r="R961" i="8"/>
  <c r="H11" i="8"/>
  <c r="H13" i="8"/>
  <c r="H15" i="8"/>
  <c r="H17" i="8"/>
  <c r="H19" i="8"/>
  <c r="I21" i="8"/>
  <c r="I23" i="8"/>
  <c r="I25" i="8"/>
  <c r="I27" i="8"/>
  <c r="I29" i="8"/>
  <c r="I31" i="8"/>
  <c r="K45" i="8"/>
  <c r="K47" i="8"/>
  <c r="K49" i="8"/>
  <c r="K51" i="8"/>
  <c r="K53" i="8"/>
  <c r="K55" i="8"/>
  <c r="H58" i="8"/>
  <c r="H60" i="8"/>
  <c r="H62" i="8"/>
  <c r="H9" i="8"/>
  <c r="J9" i="8" s="1"/>
  <c r="I11" i="8"/>
  <c r="I13" i="8"/>
  <c r="I15" i="8"/>
  <c r="I17" i="8"/>
  <c r="I19" i="8"/>
  <c r="K33" i="8"/>
  <c r="K35" i="8"/>
  <c r="K37" i="8"/>
  <c r="K39" i="8"/>
  <c r="K41" i="8"/>
  <c r="K43" i="8"/>
  <c r="H46" i="8"/>
  <c r="H48" i="8"/>
  <c r="H50" i="8"/>
  <c r="H52" i="8"/>
  <c r="H54" i="8"/>
  <c r="H56" i="8"/>
  <c r="I58" i="8"/>
  <c r="I60" i="8"/>
  <c r="I62" i="8"/>
  <c r="I64" i="8"/>
  <c r="I9" i="8"/>
  <c r="K21" i="8"/>
  <c r="K23" i="8"/>
  <c r="K25" i="8"/>
  <c r="K27" i="8"/>
  <c r="K29" i="8"/>
  <c r="K31" i="8"/>
  <c r="H34" i="8"/>
  <c r="H36" i="8"/>
  <c r="H38" i="8"/>
  <c r="H40" i="8"/>
  <c r="H42" i="8"/>
  <c r="H44" i="8"/>
  <c r="I46" i="8"/>
  <c r="I48" i="8"/>
  <c r="I50" i="8"/>
  <c r="I52" i="8"/>
  <c r="I54" i="8"/>
  <c r="I56" i="8"/>
  <c r="K11" i="8"/>
  <c r="K13" i="8"/>
  <c r="K15" i="8"/>
  <c r="K17" i="8"/>
  <c r="K19" i="8"/>
  <c r="H22" i="8"/>
  <c r="H24" i="8"/>
  <c r="H26" i="8"/>
  <c r="H28" i="8"/>
  <c r="H30" i="8"/>
  <c r="H32" i="8"/>
  <c r="I34" i="8"/>
  <c r="I36" i="8"/>
  <c r="I38" i="8"/>
  <c r="I40" i="8"/>
  <c r="I42" i="8"/>
  <c r="I44" i="8"/>
  <c r="K58" i="8"/>
  <c r="K60" i="8"/>
  <c r="K62" i="8"/>
  <c r="K64" i="8"/>
  <c r="K9" i="8"/>
  <c r="L9" i="8" s="1"/>
  <c r="H10" i="8"/>
  <c r="H12" i="8"/>
  <c r="H14" i="8"/>
  <c r="H16" i="8"/>
  <c r="H18" i="8"/>
  <c r="H20" i="8"/>
  <c r="I22" i="8"/>
  <c r="I24" i="8"/>
  <c r="I26" i="8"/>
  <c r="I28" i="8"/>
  <c r="I30" i="8"/>
  <c r="I32" i="8"/>
  <c r="K46" i="8"/>
  <c r="K48" i="8"/>
  <c r="K50" i="8"/>
  <c r="K52" i="8"/>
  <c r="K54" i="8"/>
  <c r="K56" i="8"/>
  <c r="H57" i="8"/>
  <c r="H59" i="8"/>
  <c r="H61" i="8"/>
  <c r="H63" i="8"/>
  <c r="I10" i="8"/>
  <c r="I12" i="8"/>
  <c r="I14" i="8"/>
  <c r="I16" i="8"/>
  <c r="I18" i="8"/>
  <c r="I20" i="8"/>
  <c r="K34" i="8"/>
  <c r="K36" i="8"/>
  <c r="K38" i="8"/>
  <c r="K40" i="8"/>
  <c r="K42" i="8"/>
  <c r="K44" i="8"/>
  <c r="H45" i="8"/>
  <c r="H47" i="8"/>
  <c r="H49" i="8"/>
  <c r="H51" i="8"/>
  <c r="H53" i="8"/>
  <c r="H55" i="8"/>
  <c r="I57" i="8"/>
  <c r="I59" i="8"/>
  <c r="I61" i="8"/>
  <c r="I63" i="8"/>
  <c r="I65" i="8"/>
  <c r="K22" i="8"/>
  <c r="K24" i="8"/>
  <c r="K26" i="8"/>
  <c r="K28" i="8"/>
  <c r="K30" i="8"/>
  <c r="K32" i="8"/>
  <c r="H33" i="8"/>
  <c r="H35" i="8"/>
  <c r="H37" i="8"/>
  <c r="H39" i="8"/>
  <c r="H41" i="8"/>
  <c r="H43" i="8"/>
  <c r="I45" i="8"/>
  <c r="I47" i="8"/>
  <c r="I49" i="8"/>
  <c r="I51" i="8"/>
  <c r="I53" i="8"/>
  <c r="I55" i="8"/>
  <c r="K69" i="8"/>
  <c r="H21" i="8"/>
  <c r="H66" i="8"/>
  <c r="H70" i="8"/>
  <c r="H72" i="8"/>
  <c r="H74" i="8"/>
  <c r="H76" i="8"/>
  <c r="H78" i="8"/>
  <c r="H80" i="8"/>
  <c r="I82" i="8"/>
  <c r="I84" i="8"/>
  <c r="I86" i="8"/>
  <c r="I88" i="8"/>
  <c r="I90" i="8"/>
  <c r="I92" i="8"/>
  <c r="K106" i="8"/>
  <c r="K108" i="8"/>
  <c r="K110" i="8"/>
  <c r="H31" i="8"/>
  <c r="I41" i="8"/>
  <c r="I66" i="8"/>
  <c r="H67" i="8"/>
  <c r="I70" i="8"/>
  <c r="I72" i="8"/>
  <c r="I74" i="8"/>
  <c r="I76" i="8"/>
  <c r="I78" i="8"/>
  <c r="I80" i="8"/>
  <c r="K94" i="8"/>
  <c r="K96" i="8"/>
  <c r="K98" i="8"/>
  <c r="K100" i="8"/>
  <c r="K102" i="8"/>
  <c r="K104" i="8"/>
  <c r="H105" i="8"/>
  <c r="H107" i="8"/>
  <c r="H109" i="8"/>
  <c r="H111" i="8"/>
  <c r="H113" i="8"/>
  <c r="H115" i="8"/>
  <c r="H25" i="8"/>
  <c r="I35" i="8"/>
  <c r="H65" i="8"/>
  <c r="K66" i="8"/>
  <c r="I67" i="8"/>
  <c r="K82" i="8"/>
  <c r="K84" i="8"/>
  <c r="K86" i="8"/>
  <c r="K88" i="8"/>
  <c r="K90" i="8"/>
  <c r="K92" i="8"/>
  <c r="H93" i="8"/>
  <c r="H95" i="8"/>
  <c r="H97" i="8"/>
  <c r="H99" i="8"/>
  <c r="H101" i="8"/>
  <c r="H103" i="8"/>
  <c r="I105" i="8"/>
  <c r="I107" i="8"/>
  <c r="I109" i="8"/>
  <c r="I111" i="8"/>
  <c r="I113" i="8"/>
  <c r="I115" i="8"/>
  <c r="K10" i="8"/>
  <c r="K14" i="8"/>
  <c r="K18" i="8"/>
  <c r="K59" i="8"/>
  <c r="K63" i="8"/>
  <c r="K65" i="8"/>
  <c r="K67" i="8"/>
  <c r="H68" i="8"/>
  <c r="K70" i="8"/>
  <c r="K72" i="8"/>
  <c r="K74" i="8"/>
  <c r="K76" i="8"/>
  <c r="K78" i="8"/>
  <c r="K80" i="8"/>
  <c r="H81" i="8"/>
  <c r="H83" i="8"/>
  <c r="H85" i="8"/>
  <c r="H87" i="8"/>
  <c r="H89" i="8"/>
  <c r="H91" i="8"/>
  <c r="I93" i="8"/>
  <c r="I95" i="8"/>
  <c r="I97" i="8"/>
  <c r="I99" i="8"/>
  <c r="I101" i="8"/>
  <c r="I103" i="8"/>
  <c r="H29" i="8"/>
  <c r="I39" i="8"/>
  <c r="I68" i="8"/>
  <c r="H71" i="8"/>
  <c r="H73" i="8"/>
  <c r="H75" i="8"/>
  <c r="H77" i="8"/>
  <c r="H79" i="8"/>
  <c r="I81" i="8"/>
  <c r="I83" i="8"/>
  <c r="I85" i="8"/>
  <c r="I87" i="8"/>
  <c r="I89" i="8"/>
  <c r="I91" i="8"/>
  <c r="K105" i="8"/>
  <c r="K107" i="8"/>
  <c r="K109" i="8"/>
  <c r="K111" i="8"/>
  <c r="K113" i="8"/>
  <c r="K115" i="8"/>
  <c r="H118" i="8"/>
  <c r="H120" i="8"/>
  <c r="H122" i="8"/>
  <c r="H23" i="8"/>
  <c r="I33" i="8"/>
  <c r="K57" i="8"/>
  <c r="K71" i="8"/>
  <c r="I73" i="8"/>
  <c r="K79" i="8"/>
  <c r="K81" i="8"/>
  <c r="H86" i="8"/>
  <c r="K89" i="8"/>
  <c r="H96" i="8"/>
  <c r="K99" i="8"/>
  <c r="H104" i="8"/>
  <c r="I110" i="8"/>
  <c r="I114" i="8"/>
  <c r="K117" i="8"/>
  <c r="H119" i="8"/>
  <c r="K122" i="8"/>
  <c r="K124" i="8"/>
  <c r="K126" i="8"/>
  <c r="K128" i="8"/>
  <c r="H129" i="8"/>
  <c r="I130" i="8"/>
  <c r="K132" i="8"/>
  <c r="H137" i="8"/>
  <c r="I138" i="8"/>
  <c r="K140" i="8"/>
  <c r="H144" i="8"/>
  <c r="I145" i="8"/>
  <c r="K147" i="8"/>
  <c r="K75" i="8"/>
  <c r="I79" i="8"/>
  <c r="H90" i="8"/>
  <c r="K101" i="8"/>
  <c r="I108" i="8"/>
  <c r="K16" i="8"/>
  <c r="K68" i="8"/>
  <c r="K77" i="8"/>
  <c r="H94" i="8"/>
  <c r="K83" i="8"/>
  <c r="H92" i="8"/>
  <c r="I94" i="8"/>
  <c r="I96" i="8"/>
  <c r="H98" i="8"/>
  <c r="H112" i="8"/>
  <c r="I116" i="8"/>
  <c r="H117" i="8"/>
  <c r="I118" i="8"/>
  <c r="I119" i="8"/>
  <c r="I120" i="8"/>
  <c r="I37" i="8"/>
  <c r="H64" i="8"/>
  <c r="K85" i="8"/>
  <c r="K12" i="8"/>
  <c r="H69" i="8"/>
  <c r="H82" i="8"/>
  <c r="K87" i="8"/>
  <c r="I100" i="8"/>
  <c r="H102" i="8"/>
  <c r="I43" i="8"/>
  <c r="I69" i="8"/>
  <c r="I71" i="8"/>
  <c r="K93" i="8"/>
  <c r="I102" i="8"/>
  <c r="I104" i="8"/>
  <c r="H106" i="8"/>
  <c r="K112" i="8"/>
  <c r="I122" i="8"/>
  <c r="H125" i="8"/>
  <c r="H130" i="8"/>
  <c r="I133" i="8"/>
  <c r="I136" i="8"/>
  <c r="I139" i="8"/>
  <c r="H141" i="8"/>
  <c r="K142" i="8"/>
  <c r="K145" i="8"/>
  <c r="H147" i="8"/>
  <c r="K148" i="8"/>
  <c r="I150" i="8"/>
  <c r="K151" i="8"/>
  <c r="H154" i="8"/>
  <c r="I155" i="8"/>
  <c r="K157" i="8"/>
  <c r="H162" i="8"/>
  <c r="I163" i="8"/>
  <c r="H169" i="8"/>
  <c r="I170" i="8"/>
  <c r="K172" i="8"/>
  <c r="I177" i="8"/>
  <c r="K179" i="8"/>
  <c r="H184" i="8"/>
  <c r="I185" i="8"/>
  <c r="K187" i="8"/>
  <c r="H191" i="8"/>
  <c r="I192" i="8"/>
  <c r="K194" i="8"/>
  <c r="H199" i="8"/>
  <c r="I200" i="8"/>
  <c r="K201" i="8"/>
  <c r="K95" i="8"/>
  <c r="K123" i="8"/>
  <c r="I124" i="8"/>
  <c r="K131" i="8"/>
  <c r="H134" i="8"/>
  <c r="K137" i="8"/>
  <c r="H140" i="8"/>
  <c r="K146" i="8"/>
  <c r="H149" i="8"/>
  <c r="H151" i="8"/>
  <c r="H153" i="8"/>
  <c r="K154" i="8"/>
  <c r="H156" i="8"/>
  <c r="I159" i="8"/>
  <c r="I162" i="8"/>
  <c r="H167" i="8"/>
  <c r="K171" i="8"/>
  <c r="I75" i="8"/>
  <c r="H84" i="8"/>
  <c r="H88" i="8"/>
  <c r="I112" i="8"/>
  <c r="K118" i="8"/>
  <c r="I125" i="8"/>
  <c r="K129" i="8"/>
  <c r="H132" i="8"/>
  <c r="I134" i="8"/>
  <c r="H138" i="8"/>
  <c r="I140" i="8"/>
  <c r="K144" i="8"/>
  <c r="I149" i="8"/>
  <c r="I151" i="8"/>
  <c r="I153" i="8"/>
  <c r="I156" i="8"/>
  <c r="H110" i="8"/>
  <c r="H114" i="8"/>
  <c r="H126" i="8"/>
  <c r="I132" i="8"/>
  <c r="H136" i="8"/>
  <c r="H143" i="8"/>
  <c r="I147" i="8"/>
  <c r="K156" i="8"/>
  <c r="H158" i="8"/>
  <c r="K159" i="8"/>
  <c r="H161" i="8"/>
  <c r="K162" i="8"/>
  <c r="H164" i="8"/>
  <c r="H27" i="8"/>
  <c r="H108" i="8"/>
  <c r="H116" i="8"/>
  <c r="I117" i="8"/>
  <c r="K125" i="8"/>
  <c r="I126" i="8"/>
  <c r="K134" i="8"/>
  <c r="K138" i="8"/>
  <c r="I141" i="8"/>
  <c r="I143" i="8"/>
  <c r="H145" i="8"/>
  <c r="K149" i="8"/>
  <c r="K153" i="8"/>
  <c r="H155" i="8"/>
  <c r="I158" i="8"/>
  <c r="I161" i="8"/>
  <c r="I164" i="8"/>
  <c r="H166" i="8"/>
  <c r="M166" i="8" s="1"/>
  <c r="Q166" i="8" s="1"/>
  <c r="K167" i="8"/>
  <c r="K20" i="8"/>
  <c r="H100" i="8"/>
  <c r="K103" i="8"/>
  <c r="K114" i="8"/>
  <c r="H121" i="8"/>
  <c r="H127" i="8"/>
  <c r="K130" i="8"/>
  <c r="H135" i="8"/>
  <c r="K136" i="8"/>
  <c r="H150" i="8"/>
  <c r="H152" i="8"/>
  <c r="H160" i="8"/>
  <c r="K164" i="8"/>
  <c r="I166" i="8"/>
  <c r="I169" i="8"/>
  <c r="K73" i="8"/>
  <c r="I77" i="8"/>
  <c r="K97" i="8"/>
  <c r="I106" i="8"/>
  <c r="K116" i="8"/>
  <c r="I121" i="8"/>
  <c r="H123" i="8"/>
  <c r="I127" i="8"/>
  <c r="H133" i="8"/>
  <c r="I135" i="8"/>
  <c r="H139" i="8"/>
  <c r="K141" i="8"/>
  <c r="K143" i="8"/>
  <c r="H148" i="8"/>
  <c r="I152" i="8"/>
  <c r="K155" i="8"/>
  <c r="H157" i="8"/>
  <c r="K158" i="8"/>
  <c r="I160" i="8"/>
  <c r="K161" i="8"/>
  <c r="H163" i="8"/>
  <c r="H174" i="8"/>
  <c r="K175" i="8"/>
  <c r="H177" i="8"/>
  <c r="M177" i="8" s="1"/>
  <c r="Q177" i="8" s="1"/>
  <c r="I180" i="8"/>
  <c r="I183" i="8"/>
  <c r="I186" i="8"/>
  <c r="K189" i="8"/>
  <c r="K192" i="8"/>
  <c r="H194" i="8"/>
  <c r="K195" i="8"/>
  <c r="I197" i="8"/>
  <c r="K198" i="8"/>
  <c r="H200" i="8"/>
  <c r="I206" i="8"/>
  <c r="K208" i="8"/>
  <c r="I213" i="8"/>
  <c r="K215" i="8"/>
  <c r="H220" i="8"/>
  <c r="I221" i="8"/>
  <c r="K223" i="8"/>
  <c r="H227" i="8"/>
  <c r="I228" i="8"/>
  <c r="K230" i="8"/>
  <c r="H235" i="8"/>
  <c r="I236" i="8"/>
  <c r="K237" i="8"/>
  <c r="H242" i="8"/>
  <c r="I243" i="8"/>
  <c r="K245" i="8"/>
  <c r="H249" i="8"/>
  <c r="I250" i="8"/>
  <c r="K252" i="8"/>
  <c r="H257" i="8"/>
  <c r="I258" i="8"/>
  <c r="K260" i="8"/>
  <c r="H264" i="8"/>
  <c r="I265" i="8"/>
  <c r="K267" i="8"/>
  <c r="H272" i="8"/>
  <c r="K274" i="8"/>
  <c r="H279" i="8"/>
  <c r="I280" i="8"/>
  <c r="K282" i="8"/>
  <c r="K91" i="8"/>
  <c r="K119" i="8"/>
  <c r="K127" i="8"/>
  <c r="I129" i="8"/>
  <c r="I131" i="8"/>
  <c r="K135" i="8"/>
  <c r="H159" i="8"/>
  <c r="K165" i="8"/>
  <c r="I168" i="8"/>
  <c r="I171" i="8"/>
  <c r="H172" i="8"/>
  <c r="I175" i="8"/>
  <c r="K177" i="8"/>
  <c r="H182" i="8"/>
  <c r="K183" i="8"/>
  <c r="H188" i="8"/>
  <c r="H190" i="8"/>
  <c r="I194" i="8"/>
  <c r="H201" i="8"/>
  <c r="H203" i="8"/>
  <c r="H205" i="8"/>
  <c r="I208" i="8"/>
  <c r="K214" i="8"/>
  <c r="I98" i="8"/>
  <c r="K133" i="8"/>
  <c r="I137" i="8"/>
  <c r="K139" i="8"/>
  <c r="K168" i="8"/>
  <c r="I172" i="8"/>
  <c r="H180" i="8"/>
  <c r="I182" i="8"/>
  <c r="H186" i="8"/>
  <c r="I188" i="8"/>
  <c r="I190" i="8"/>
  <c r="H192" i="8"/>
  <c r="K196" i="8"/>
  <c r="K120" i="8"/>
  <c r="I167" i="8"/>
  <c r="H173" i="8"/>
  <c r="H178" i="8"/>
  <c r="M178" i="8" s="1"/>
  <c r="Q178" i="8" s="1"/>
  <c r="I184" i="8"/>
  <c r="K186" i="8"/>
  <c r="H197" i="8"/>
  <c r="I199" i="8"/>
  <c r="K203" i="8"/>
  <c r="H207" i="8"/>
  <c r="I210" i="8"/>
  <c r="H218" i="8"/>
  <c r="K222" i="8"/>
  <c r="H224" i="8"/>
  <c r="K61" i="8"/>
  <c r="I123" i="8"/>
  <c r="H142" i="8"/>
  <c r="I154" i="8"/>
  <c r="I173" i="8"/>
  <c r="H128" i="8"/>
  <c r="I142" i="8"/>
  <c r="H146" i="8"/>
  <c r="K150" i="8"/>
  <c r="K152" i="8"/>
  <c r="K173" i="8"/>
  <c r="I174" i="8"/>
  <c r="I176" i="8"/>
  <c r="K178" i="8"/>
  <c r="H181" i="8"/>
  <c r="K184" i="8"/>
  <c r="H187" i="8"/>
  <c r="H189" i="8"/>
  <c r="H193" i="8"/>
  <c r="I195" i="8"/>
  <c r="K197" i="8"/>
  <c r="K199" i="8"/>
  <c r="H202" i="8"/>
  <c r="I204" i="8"/>
  <c r="K207" i="8"/>
  <c r="H209" i="8"/>
  <c r="K210" i="8"/>
  <c r="H212" i="8"/>
  <c r="K121" i="8"/>
  <c r="I128" i="8"/>
  <c r="I144" i="8"/>
  <c r="I146" i="8"/>
  <c r="I148" i="8"/>
  <c r="K160" i="8"/>
  <c r="K166" i="8"/>
  <c r="H179" i="8"/>
  <c r="I181" i="8"/>
  <c r="H185" i="8"/>
  <c r="I187" i="8"/>
  <c r="I189" i="8"/>
  <c r="I191" i="8"/>
  <c r="I193" i="8"/>
  <c r="I202" i="8"/>
  <c r="H206" i="8"/>
  <c r="I209" i="8"/>
  <c r="I212" i="8"/>
  <c r="H217" i="8"/>
  <c r="K218" i="8"/>
  <c r="K221" i="8"/>
  <c r="H223" i="8"/>
  <c r="K224" i="8"/>
  <c r="I226" i="8"/>
  <c r="I229" i="8"/>
  <c r="H237" i="8"/>
  <c r="K238" i="8"/>
  <c r="I240" i="8"/>
  <c r="K241" i="8"/>
  <c r="H243" i="8"/>
  <c r="I246" i="8"/>
  <c r="K249" i="8"/>
  <c r="H251" i="8"/>
  <c r="I254" i="8"/>
  <c r="I257" i="8"/>
  <c r="I260" i="8"/>
  <c r="H262" i="8"/>
  <c r="K266" i="8"/>
  <c r="H268" i="8"/>
  <c r="K269" i="8"/>
  <c r="H271" i="8"/>
  <c r="K272" i="8"/>
  <c r="I274" i="8"/>
  <c r="K170" i="8"/>
  <c r="H175" i="8"/>
  <c r="I178" i="8"/>
  <c r="K181" i="8"/>
  <c r="K202" i="8"/>
  <c r="I207" i="8"/>
  <c r="K216" i="8"/>
  <c r="I217" i="8"/>
  <c r="I224" i="8"/>
  <c r="K228" i="8"/>
  <c r="H233" i="8"/>
  <c r="K234" i="8"/>
  <c r="I237" i="8"/>
  <c r="K163" i="8"/>
  <c r="H183" i="8"/>
  <c r="M183" i="8" s="1"/>
  <c r="Q183" i="8" s="1"/>
  <c r="I201" i="8"/>
  <c r="K220" i="8"/>
  <c r="H225" i="8"/>
  <c r="K226" i="8"/>
  <c r="H231" i="8"/>
  <c r="I233" i="8"/>
  <c r="K239" i="8"/>
  <c r="H244" i="8"/>
  <c r="K250" i="8"/>
  <c r="H253" i="8"/>
  <c r="I255" i="8"/>
  <c r="K259" i="8"/>
  <c r="H124" i="8"/>
  <c r="I205" i="8"/>
  <c r="K206" i="8"/>
  <c r="K217" i="8"/>
  <c r="I218" i="8"/>
  <c r="H221" i="8"/>
  <c r="I225" i="8"/>
  <c r="H229" i="8"/>
  <c r="I231" i="8"/>
  <c r="I235" i="8"/>
  <c r="H240" i="8"/>
  <c r="I242" i="8"/>
  <c r="I244" i="8"/>
  <c r="K246" i="8"/>
  <c r="K248" i="8"/>
  <c r="I253" i="8"/>
  <c r="K257" i="8"/>
  <c r="H168" i="8"/>
  <c r="H171" i="8"/>
  <c r="K180" i="8"/>
  <c r="K188" i="8"/>
  <c r="K191" i="8"/>
  <c r="H196" i="8"/>
  <c r="K200" i="8"/>
  <c r="H204" i="8"/>
  <c r="K205" i="8"/>
  <c r="H213" i="8"/>
  <c r="H165" i="8"/>
  <c r="M165" i="8" s="1"/>
  <c r="Q165" i="8" s="1"/>
  <c r="K174" i="8"/>
  <c r="K182" i="8"/>
  <c r="K193" i="8"/>
  <c r="I196" i="8"/>
  <c r="K204" i="8"/>
  <c r="H210" i="8"/>
  <c r="H211" i="8"/>
  <c r="K213" i="8"/>
  <c r="H214" i="8"/>
  <c r="H219" i="8"/>
  <c r="H222" i="8"/>
  <c r="K225" i="8"/>
  <c r="I157" i="8"/>
  <c r="I165" i="8"/>
  <c r="K169" i="8"/>
  <c r="H176" i="8"/>
  <c r="M176" i="8" s="1"/>
  <c r="Q176" i="8" s="1"/>
  <c r="I179" i="8"/>
  <c r="K185" i="8"/>
  <c r="K190" i="8"/>
  <c r="H195" i="8"/>
  <c r="I203" i="8"/>
  <c r="I211" i="8"/>
  <c r="I214" i="8"/>
  <c r="H215" i="8"/>
  <c r="M215" i="8" s="1"/>
  <c r="Q215" i="8" s="1"/>
  <c r="I219" i="8"/>
  <c r="I222" i="8"/>
  <c r="K227" i="8"/>
  <c r="H230" i="8"/>
  <c r="H232" i="8"/>
  <c r="H234" i="8"/>
  <c r="H236" i="8"/>
  <c r="I245" i="8"/>
  <c r="H254" i="8"/>
  <c r="I256" i="8"/>
  <c r="H261" i="8"/>
  <c r="H263" i="8"/>
  <c r="H265" i="8"/>
  <c r="I267" i="8"/>
  <c r="K271" i="8"/>
  <c r="H274" i="8"/>
  <c r="I276" i="8"/>
  <c r="I278" i="8"/>
  <c r="K280" i="8"/>
  <c r="K284" i="8"/>
  <c r="H287" i="8"/>
  <c r="I288" i="8"/>
  <c r="K290" i="8"/>
  <c r="H295" i="8"/>
  <c r="I296" i="8"/>
  <c r="K297" i="8"/>
  <c r="H302" i="8"/>
  <c r="I303" i="8"/>
  <c r="K305" i="8"/>
  <c r="H309" i="8"/>
  <c r="I310" i="8"/>
  <c r="K312" i="8"/>
  <c r="H317" i="8"/>
  <c r="I318" i="8"/>
  <c r="K320" i="8"/>
  <c r="H324" i="8"/>
  <c r="I325" i="8"/>
  <c r="K327" i="8"/>
  <c r="H332" i="8"/>
  <c r="K334" i="8"/>
  <c r="H339" i="8"/>
  <c r="I340" i="8"/>
  <c r="K342" i="8"/>
  <c r="H346" i="8"/>
  <c r="I347" i="8"/>
  <c r="K349" i="8"/>
  <c r="K212" i="8"/>
  <c r="K236" i="8"/>
  <c r="K243" i="8"/>
  <c r="H259" i="8"/>
  <c r="H260" i="8"/>
  <c r="I261" i="8"/>
  <c r="K265" i="8"/>
  <c r="I269" i="8"/>
  <c r="H273" i="8"/>
  <c r="K279" i="8"/>
  <c r="I283" i="8"/>
  <c r="I287" i="8"/>
  <c r="I290" i="8"/>
  <c r="H298" i="8"/>
  <c r="K299" i="8"/>
  <c r="H301" i="8"/>
  <c r="K302" i="8"/>
  <c r="H304" i="8"/>
  <c r="K176" i="8"/>
  <c r="I215" i="8"/>
  <c r="I230" i="8"/>
  <c r="K231" i="8"/>
  <c r="K235" i="8"/>
  <c r="H241" i="8"/>
  <c r="K242" i="8"/>
  <c r="H258" i="8"/>
  <c r="I259" i="8"/>
  <c r="I262" i="8"/>
  <c r="H266" i="8"/>
  <c r="H270" i="8"/>
  <c r="I273" i="8"/>
  <c r="K276" i="8"/>
  <c r="H277" i="8"/>
  <c r="H280" i="8"/>
  <c r="K283" i="8"/>
  <c r="H284" i="8"/>
  <c r="H292" i="8"/>
  <c r="K293" i="8"/>
  <c r="K296" i="8"/>
  <c r="I298" i="8"/>
  <c r="I301" i="8"/>
  <c r="I304" i="8"/>
  <c r="I309" i="8"/>
  <c r="I312" i="8"/>
  <c r="K321" i="8"/>
  <c r="H323" i="8"/>
  <c r="K324" i="8"/>
  <c r="H326" i="8"/>
  <c r="I329" i="8"/>
  <c r="I332" i="8"/>
  <c r="H337" i="8"/>
  <c r="K341" i="8"/>
  <c r="H343" i="8"/>
  <c r="K344" i="8"/>
  <c r="H198" i="8"/>
  <c r="H208" i="8"/>
  <c r="K219" i="8"/>
  <c r="H226" i="8"/>
  <c r="M226" i="8" s="1"/>
  <c r="Q226" i="8" s="1"/>
  <c r="I234" i="8"/>
  <c r="H238" i="8"/>
  <c r="H239" i="8"/>
  <c r="K240" i="8"/>
  <c r="I241" i="8"/>
  <c r="H256" i="8"/>
  <c r="K258" i="8"/>
  <c r="K261" i="8"/>
  <c r="K262" i="8"/>
  <c r="I263" i="8"/>
  <c r="I266" i="8"/>
  <c r="I270" i="8"/>
  <c r="K273" i="8"/>
  <c r="I277" i="8"/>
  <c r="H281" i="8"/>
  <c r="I284" i="8"/>
  <c r="H286" i="8"/>
  <c r="K287" i="8"/>
  <c r="H289" i="8"/>
  <c r="I292" i="8"/>
  <c r="I295" i="8"/>
  <c r="H300" i="8"/>
  <c r="K304" i="8"/>
  <c r="H306" i="8"/>
  <c r="K307" i="8"/>
  <c r="H131" i="8"/>
  <c r="I198" i="8"/>
  <c r="K229" i="8"/>
  <c r="I238" i="8"/>
  <c r="I239" i="8"/>
  <c r="H255" i="8"/>
  <c r="K263" i="8"/>
  <c r="H267" i="8"/>
  <c r="K277" i="8"/>
  <c r="I281" i="8"/>
  <c r="I286" i="8"/>
  <c r="I289" i="8"/>
  <c r="H297" i="8"/>
  <c r="K298" i="8"/>
  <c r="I300" i="8"/>
  <c r="K211" i="8"/>
  <c r="I223" i="8"/>
  <c r="H228" i="8"/>
  <c r="K233" i="8"/>
  <c r="H247" i="8"/>
  <c r="H250" i="8"/>
  <c r="I251" i="8"/>
  <c r="K255" i="8"/>
  <c r="K256" i="8"/>
  <c r="I264" i="8"/>
  <c r="K270" i="8"/>
  <c r="H275" i="8"/>
  <c r="H278" i="8"/>
  <c r="K281" i="8"/>
  <c r="H285" i="8"/>
  <c r="K289" i="8"/>
  <c r="H291" i="8"/>
  <c r="K292" i="8"/>
  <c r="H294" i="8"/>
  <c r="K295" i="8"/>
  <c r="I297" i="8"/>
  <c r="H170" i="8"/>
  <c r="K209" i="8"/>
  <c r="H216" i="8"/>
  <c r="M216" i="8" s="1"/>
  <c r="Q216" i="8" s="1"/>
  <c r="H245" i="8"/>
  <c r="H246" i="8"/>
  <c r="I247" i="8"/>
  <c r="H248" i="8"/>
  <c r="I249" i="8"/>
  <c r="K251" i="8"/>
  <c r="H252" i="8"/>
  <c r="K254" i="8"/>
  <c r="I268" i="8"/>
  <c r="I271" i="8"/>
  <c r="I275" i="8"/>
  <c r="H282" i="8"/>
  <c r="I285" i="8"/>
  <c r="K286" i="8"/>
  <c r="H288" i="8"/>
  <c r="I291" i="8"/>
  <c r="I294" i="8"/>
  <c r="H299" i="8"/>
  <c r="K300" i="8"/>
  <c r="K303" i="8"/>
  <c r="H305" i="8"/>
  <c r="K306" i="8"/>
  <c r="I308" i="8"/>
  <c r="K311" i="8"/>
  <c r="H313" i="8"/>
  <c r="K314" i="8"/>
  <c r="H316" i="8"/>
  <c r="K317" i="8"/>
  <c r="H319" i="8"/>
  <c r="H330" i="8"/>
  <c r="H333" i="8"/>
  <c r="I336" i="8"/>
  <c r="I339" i="8"/>
  <c r="I342" i="8"/>
  <c r="K345" i="8"/>
  <c r="H347" i="8"/>
  <c r="I350" i="8"/>
  <c r="I353" i="8"/>
  <c r="K354" i="8"/>
  <c r="H358" i="8"/>
  <c r="I359" i="8"/>
  <c r="K361" i="8"/>
  <c r="H366" i="8"/>
  <c r="I367" i="8"/>
  <c r="H373" i="8"/>
  <c r="I374" i="8"/>
  <c r="K376" i="8"/>
  <c r="I381" i="8"/>
  <c r="K383" i="8"/>
  <c r="H388" i="8"/>
  <c r="I389" i="8"/>
  <c r="K391" i="8"/>
  <c r="H395" i="8"/>
  <c r="I396" i="8"/>
  <c r="I216" i="8"/>
  <c r="K288" i="8"/>
  <c r="H290" i="8"/>
  <c r="I305" i="8"/>
  <c r="I314" i="8"/>
  <c r="H318" i="8"/>
  <c r="H322" i="8"/>
  <c r="K325" i="8"/>
  <c r="K333" i="8"/>
  <c r="K340" i="8"/>
  <c r="H341" i="8"/>
  <c r="H345" i="8"/>
  <c r="K347" i="8"/>
  <c r="H352" i="8"/>
  <c r="K353" i="8"/>
  <c r="I355" i="8"/>
  <c r="H357" i="8"/>
  <c r="K358" i="8"/>
  <c r="H360" i="8"/>
  <c r="I363" i="8"/>
  <c r="I366" i="8"/>
  <c r="H371" i="8"/>
  <c r="K375" i="8"/>
  <c r="H377" i="8"/>
  <c r="K378" i="8"/>
  <c r="H380" i="8"/>
  <c r="I383" i="8"/>
  <c r="H394" i="8"/>
  <c r="K395" i="8"/>
  <c r="H397" i="8"/>
  <c r="K398" i="8"/>
  <c r="H403" i="8"/>
  <c r="I404" i="8"/>
  <c r="K405" i="8"/>
  <c r="K244" i="8"/>
  <c r="K247" i="8"/>
  <c r="K275" i="8"/>
  <c r="I282" i="8"/>
  <c r="I306" i="8"/>
  <c r="H307" i="8"/>
  <c r="H308" i="8"/>
  <c r="H315" i="8"/>
  <c r="K318" i="8"/>
  <c r="I322" i="8"/>
  <c r="I220" i="8"/>
  <c r="I232" i="8"/>
  <c r="I252" i="8"/>
  <c r="K278" i="8"/>
  <c r="H303" i="8"/>
  <c r="I307" i="8"/>
  <c r="K309" i="8"/>
  <c r="H310" i="8"/>
  <c r="I315" i="8"/>
  <c r="I319" i="8"/>
  <c r="K322" i="8"/>
  <c r="K326" i="8"/>
  <c r="I334" i="8"/>
  <c r="I338" i="8"/>
  <c r="H342" i="8"/>
  <c r="H348" i="8"/>
  <c r="H354" i="8"/>
  <c r="K355" i="8"/>
  <c r="K360" i="8"/>
  <c r="H362" i="8"/>
  <c r="K363" i="8"/>
  <c r="H365" i="8"/>
  <c r="K366" i="8"/>
  <c r="H368" i="8"/>
  <c r="H379" i="8"/>
  <c r="H382" i="8"/>
  <c r="I385" i="8"/>
  <c r="I388" i="8"/>
  <c r="I391" i="8"/>
  <c r="H393" i="8"/>
  <c r="K397" i="8"/>
  <c r="H401" i="8"/>
  <c r="I402" i="8"/>
  <c r="K404" i="8"/>
  <c r="H408" i="8"/>
  <c r="K232" i="8"/>
  <c r="K268" i="8"/>
  <c r="H276" i="8"/>
  <c r="M276" i="8" s="1"/>
  <c r="Q276" i="8" s="1"/>
  <c r="K285" i="8"/>
  <c r="I302" i="8"/>
  <c r="K308" i="8"/>
  <c r="H311" i="8"/>
  <c r="K315" i="8"/>
  <c r="K319" i="8"/>
  <c r="I323" i="8"/>
  <c r="H327" i="8"/>
  <c r="M327" i="8" s="1"/>
  <c r="Q327" i="8" s="1"/>
  <c r="K330" i="8"/>
  <c r="H331" i="8"/>
  <c r="H335" i="8"/>
  <c r="K338" i="8"/>
  <c r="I346" i="8"/>
  <c r="I348" i="8"/>
  <c r="H283" i="8"/>
  <c r="K301" i="8"/>
  <c r="K310" i="8"/>
  <c r="I311" i="8"/>
  <c r="H312" i="8"/>
  <c r="I316" i="8"/>
  <c r="H320" i="8"/>
  <c r="I327" i="8"/>
  <c r="I331" i="8"/>
  <c r="I335" i="8"/>
  <c r="I343" i="8"/>
  <c r="K348" i="8"/>
  <c r="H351" i="8"/>
  <c r="I248" i="8"/>
  <c r="K253" i="8"/>
  <c r="K264" i="8"/>
  <c r="H269" i="8"/>
  <c r="K291" i="8"/>
  <c r="K294" i="8"/>
  <c r="H296" i="8"/>
  <c r="I313" i="8"/>
  <c r="I320" i="8"/>
  <c r="K323" i="8"/>
  <c r="I324" i="8"/>
  <c r="H328" i="8"/>
  <c r="K331" i="8"/>
  <c r="K335" i="8"/>
  <c r="H336" i="8"/>
  <c r="K339" i="8"/>
  <c r="K346" i="8"/>
  <c r="H349" i="8"/>
  <c r="I351" i="8"/>
  <c r="I356" i="8"/>
  <c r="K359" i="8"/>
  <c r="H361" i="8"/>
  <c r="K362" i="8"/>
  <c r="I364" i="8"/>
  <c r="K365" i="8"/>
  <c r="H367" i="8"/>
  <c r="H378" i="8"/>
  <c r="K379" i="8"/>
  <c r="H381" i="8"/>
  <c r="I384" i="8"/>
  <c r="I387" i="8"/>
  <c r="I390" i="8"/>
  <c r="K393" i="8"/>
  <c r="I293" i="8"/>
  <c r="K316" i="8"/>
  <c r="K329" i="8"/>
  <c r="I370" i="8"/>
  <c r="I371" i="8"/>
  <c r="K377" i="8"/>
  <c r="I380" i="8"/>
  <c r="I382" i="8"/>
  <c r="H383" i="8"/>
  <c r="H384" i="8"/>
  <c r="I392" i="8"/>
  <c r="I393" i="8"/>
  <c r="H398" i="8"/>
  <c r="I400" i="8"/>
  <c r="H405" i="8"/>
  <c r="I407" i="8"/>
  <c r="H411" i="8"/>
  <c r="I412" i="8"/>
  <c r="K414" i="8"/>
  <c r="H418" i="8"/>
  <c r="I419" i="8"/>
  <c r="K421" i="8"/>
  <c r="H426" i="8"/>
  <c r="I427" i="8"/>
  <c r="H433" i="8"/>
  <c r="I434" i="8"/>
  <c r="K436" i="8"/>
  <c r="I441" i="8"/>
  <c r="K443" i="8"/>
  <c r="H448" i="8"/>
  <c r="I449" i="8"/>
  <c r="K451" i="8"/>
  <c r="H455" i="8"/>
  <c r="I272" i="8"/>
  <c r="H314" i="8"/>
  <c r="H321" i="8"/>
  <c r="M321" i="8" s="1"/>
  <c r="Q321" i="8" s="1"/>
  <c r="I333" i="8"/>
  <c r="K336" i="8"/>
  <c r="H338" i="8"/>
  <c r="I345" i="8"/>
  <c r="K351" i="8"/>
  <c r="H356" i="8"/>
  <c r="I357" i="8"/>
  <c r="K370" i="8"/>
  <c r="K371" i="8"/>
  <c r="H372" i="8"/>
  <c r="K380" i="8"/>
  <c r="K381" i="8"/>
  <c r="K382" i="8"/>
  <c r="I321" i="8"/>
  <c r="I326" i="8"/>
  <c r="H340" i="8"/>
  <c r="M340" i="8" s="1"/>
  <c r="Q340" i="8" s="1"/>
  <c r="H350" i="8"/>
  <c r="H355" i="8"/>
  <c r="K357" i="8"/>
  <c r="I358" i="8"/>
  <c r="I372" i="8"/>
  <c r="I373" i="8"/>
  <c r="K384" i="8"/>
  <c r="H386" i="8"/>
  <c r="K394" i="8"/>
  <c r="I395" i="8"/>
  <c r="K400" i="8"/>
  <c r="K407" i="8"/>
  <c r="H409" i="8"/>
  <c r="I410" i="8"/>
  <c r="K412" i="8"/>
  <c r="I417" i="8"/>
  <c r="K419" i="8"/>
  <c r="H424" i="8"/>
  <c r="I425" i="8"/>
  <c r="K427" i="8"/>
  <c r="H431" i="8"/>
  <c r="I432" i="8"/>
  <c r="K434" i="8"/>
  <c r="H439" i="8"/>
  <c r="I440" i="8"/>
  <c r="K441" i="8"/>
  <c r="H446" i="8"/>
  <c r="I447" i="8"/>
  <c r="K449" i="8"/>
  <c r="H453" i="8"/>
  <c r="I454" i="8"/>
  <c r="K456" i="8"/>
  <c r="I227" i="8"/>
  <c r="I279" i="8"/>
  <c r="I299" i="8"/>
  <c r="I328" i="8"/>
  <c r="H344" i="8"/>
  <c r="I349" i="8"/>
  <c r="K350" i="8"/>
  <c r="K356" i="8"/>
  <c r="H359" i="8"/>
  <c r="K372" i="8"/>
  <c r="K373" i="8"/>
  <c r="H374" i="8"/>
  <c r="K385" i="8"/>
  <c r="I386" i="8"/>
  <c r="H399" i="8"/>
  <c r="I401" i="8"/>
  <c r="I403" i="8"/>
  <c r="H406" i="8"/>
  <c r="I409" i="8"/>
  <c r="I317" i="8"/>
  <c r="K328" i="8"/>
  <c r="I330" i="8"/>
  <c r="I337" i="8"/>
  <c r="I344" i="8"/>
  <c r="I354" i="8"/>
  <c r="I360" i="8"/>
  <c r="I361" i="8"/>
  <c r="I362" i="8"/>
  <c r="H363" i="8"/>
  <c r="H364" i="8"/>
  <c r="K374" i="8"/>
  <c r="H375" i="8"/>
  <c r="K386" i="8"/>
  <c r="H387" i="8"/>
  <c r="H396" i="8"/>
  <c r="I399" i="8"/>
  <c r="K403" i="8"/>
  <c r="I406" i="8"/>
  <c r="K410" i="8"/>
  <c r="H415" i="8"/>
  <c r="I416" i="8"/>
  <c r="K417" i="8"/>
  <c r="H422" i="8"/>
  <c r="I423" i="8"/>
  <c r="K425" i="8"/>
  <c r="K337" i="8"/>
  <c r="H353" i="8"/>
  <c r="I365" i="8"/>
  <c r="H369" i="8"/>
  <c r="I375" i="8"/>
  <c r="H389" i="8"/>
  <c r="H390" i="8"/>
  <c r="K401" i="8"/>
  <c r="I408" i="8"/>
  <c r="K409" i="8"/>
  <c r="H414" i="8"/>
  <c r="I415" i="8"/>
  <c r="H421" i="8"/>
  <c r="I422" i="8"/>
  <c r="K424" i="8"/>
  <c r="I429" i="8"/>
  <c r="K431" i="8"/>
  <c r="H436" i="8"/>
  <c r="I437" i="8"/>
  <c r="K439" i="8"/>
  <c r="H443" i="8"/>
  <c r="I444" i="8"/>
  <c r="K446" i="8"/>
  <c r="H293" i="8"/>
  <c r="I368" i="8"/>
  <c r="I379" i="8"/>
  <c r="H385" i="8"/>
  <c r="K387" i="8"/>
  <c r="K389" i="8"/>
  <c r="H391" i="8"/>
  <c r="H400" i="8"/>
  <c r="K406" i="8"/>
  <c r="I428" i="8"/>
  <c r="H429" i="8"/>
  <c r="K432" i="8"/>
  <c r="I433" i="8"/>
  <c r="K437" i="8"/>
  <c r="H438" i="8"/>
  <c r="I442" i="8"/>
  <c r="H447" i="8"/>
  <c r="H452" i="8"/>
  <c r="H460" i="8"/>
  <c r="I461" i="8"/>
  <c r="K463" i="8"/>
  <c r="H467" i="8"/>
  <c r="I468" i="8"/>
  <c r="K470" i="8"/>
  <c r="H475" i="8"/>
  <c r="I476" i="8"/>
  <c r="K477" i="8"/>
  <c r="H482" i="8"/>
  <c r="I483" i="8"/>
  <c r="K485" i="8"/>
  <c r="H489" i="8"/>
  <c r="I490" i="8"/>
  <c r="K492" i="8"/>
  <c r="H497" i="8"/>
  <c r="I498" i="8"/>
  <c r="K500" i="8"/>
  <c r="H504" i="8"/>
  <c r="I505" i="8"/>
  <c r="K507" i="8"/>
  <c r="K313" i="8"/>
  <c r="H334" i="8"/>
  <c r="K368" i="8"/>
  <c r="H376" i="8"/>
  <c r="K428" i="8"/>
  <c r="K433" i="8"/>
  <c r="H434" i="8"/>
  <c r="I438" i="8"/>
  <c r="K442" i="8"/>
  <c r="I443" i="8"/>
  <c r="I452" i="8"/>
  <c r="K454" i="8"/>
  <c r="H459" i="8"/>
  <c r="I460" i="8"/>
  <c r="K462" i="8"/>
  <c r="H466" i="8"/>
  <c r="I467" i="8"/>
  <c r="K469" i="8"/>
  <c r="H474" i="8"/>
  <c r="I475" i="8"/>
  <c r="H481" i="8"/>
  <c r="I482" i="8"/>
  <c r="K484" i="8"/>
  <c r="I489" i="8"/>
  <c r="K491" i="8"/>
  <c r="H496" i="8"/>
  <c r="I497" i="8"/>
  <c r="K499" i="8"/>
  <c r="H503" i="8"/>
  <c r="I504" i="8"/>
  <c r="K506" i="8"/>
  <c r="I369" i="8"/>
  <c r="I376" i="8"/>
  <c r="H419" i="8"/>
  <c r="H420" i="8"/>
  <c r="K429" i="8"/>
  <c r="H430" i="8"/>
  <c r="K438" i="8"/>
  <c r="I439" i="8"/>
  <c r="H444" i="8"/>
  <c r="K447" i="8"/>
  <c r="H450" i="8"/>
  <c r="H458" i="8"/>
  <c r="I459" i="8"/>
  <c r="K461" i="8"/>
  <c r="H465" i="8"/>
  <c r="I466" i="8"/>
  <c r="K468" i="8"/>
  <c r="H473" i="8"/>
  <c r="I474" i="8"/>
  <c r="K476" i="8"/>
  <c r="H480" i="8"/>
  <c r="I481" i="8"/>
  <c r="K483" i="8"/>
  <c r="H488" i="8"/>
  <c r="K490" i="8"/>
  <c r="H495" i="8"/>
  <c r="I496" i="8"/>
  <c r="K498" i="8"/>
  <c r="H502" i="8"/>
  <c r="I503" i="8"/>
  <c r="K505" i="8"/>
  <c r="K343" i="8"/>
  <c r="K364" i="8"/>
  <c r="K369" i="8"/>
  <c r="I397" i="8"/>
  <c r="H402" i="8"/>
  <c r="I405" i="8"/>
  <c r="K408" i="8"/>
  <c r="H412" i="8"/>
  <c r="H413" i="8"/>
  <c r="H417" i="8"/>
  <c r="I418" i="8"/>
  <c r="I420" i="8"/>
  <c r="I421" i="8"/>
  <c r="H423" i="8"/>
  <c r="I424" i="8"/>
  <c r="H425" i="8"/>
  <c r="I430" i="8"/>
  <c r="H435" i="8"/>
  <c r="I450" i="8"/>
  <c r="K452" i="8"/>
  <c r="I453" i="8"/>
  <c r="I455" i="8"/>
  <c r="H457" i="8"/>
  <c r="I458" i="8"/>
  <c r="K460" i="8"/>
  <c r="I465" i="8"/>
  <c r="K467" i="8"/>
  <c r="H472" i="8"/>
  <c r="I473" i="8"/>
  <c r="K475" i="8"/>
  <c r="H479" i="8"/>
  <c r="I480" i="8"/>
  <c r="K482" i="8"/>
  <c r="H487" i="8"/>
  <c r="I488" i="8"/>
  <c r="K489" i="8"/>
  <c r="H494" i="8"/>
  <c r="I495" i="8"/>
  <c r="K497" i="8"/>
  <c r="H501" i="8"/>
  <c r="I502" i="8"/>
  <c r="K504" i="8"/>
  <c r="H509" i="8"/>
  <c r="I510" i="8"/>
  <c r="K512" i="8"/>
  <c r="I377" i="8"/>
  <c r="K388" i="8"/>
  <c r="K390" i="8"/>
  <c r="H392" i="8"/>
  <c r="K399" i="8"/>
  <c r="K402" i="8"/>
  <c r="H407" i="8"/>
  <c r="I411" i="8"/>
  <c r="I413" i="8"/>
  <c r="I414" i="8"/>
  <c r="H416" i="8"/>
  <c r="K418" i="8"/>
  <c r="K420" i="8"/>
  <c r="K422" i="8"/>
  <c r="K423" i="8"/>
  <c r="I426" i="8"/>
  <c r="K430" i="8"/>
  <c r="I431" i="8"/>
  <c r="I435" i="8"/>
  <c r="H440" i="8"/>
  <c r="K444" i="8"/>
  <c r="H445" i="8"/>
  <c r="I448" i="8"/>
  <c r="K450" i="8"/>
  <c r="K455" i="8"/>
  <c r="I457" i="8"/>
  <c r="K459" i="8"/>
  <c r="H464" i="8"/>
  <c r="K466" i="8"/>
  <c r="H471" i="8"/>
  <c r="I472" i="8"/>
  <c r="K474" i="8"/>
  <c r="H478" i="8"/>
  <c r="I479" i="8"/>
  <c r="K481" i="8"/>
  <c r="H486" i="8"/>
  <c r="I487" i="8"/>
  <c r="H493" i="8"/>
  <c r="I494" i="8"/>
  <c r="K496" i="8"/>
  <c r="I501" i="8"/>
  <c r="K503" i="8"/>
  <c r="H508" i="8"/>
  <c r="I509" i="8"/>
  <c r="K332" i="8"/>
  <c r="I352" i="8"/>
  <c r="K392" i="8"/>
  <c r="K411" i="8"/>
  <c r="K413" i="8"/>
  <c r="K415" i="8"/>
  <c r="K416" i="8"/>
  <c r="K426" i="8"/>
  <c r="H427" i="8"/>
  <c r="K435" i="8"/>
  <c r="I436" i="8"/>
  <c r="H441" i="8"/>
  <c r="I445" i="8"/>
  <c r="K448" i="8"/>
  <c r="H451" i="8"/>
  <c r="K453" i="8"/>
  <c r="K458" i="8"/>
  <c r="H463" i="8"/>
  <c r="I464" i="8"/>
  <c r="K465" i="8"/>
  <c r="H470" i="8"/>
  <c r="I471" i="8"/>
  <c r="K473" i="8"/>
  <c r="H477" i="8"/>
  <c r="I478" i="8"/>
  <c r="K480" i="8"/>
  <c r="H485" i="8"/>
  <c r="I486" i="8"/>
  <c r="K488" i="8"/>
  <c r="H492" i="8"/>
  <c r="I493" i="8"/>
  <c r="K495" i="8"/>
  <c r="H500" i="8"/>
  <c r="K502" i="8"/>
  <c r="H507" i="8"/>
  <c r="H462" i="8"/>
  <c r="H469" i="8"/>
  <c r="K472" i="8"/>
  <c r="I500" i="8"/>
  <c r="K513" i="8"/>
  <c r="H516" i="8"/>
  <c r="I517" i="8"/>
  <c r="K519" i="8"/>
  <c r="H524" i="8"/>
  <c r="K526" i="8"/>
  <c r="H531" i="8"/>
  <c r="I532" i="8"/>
  <c r="K534" i="8"/>
  <c r="H538" i="8"/>
  <c r="I539" i="8"/>
  <c r="K541" i="8"/>
  <c r="H546" i="8"/>
  <c r="I547" i="8"/>
  <c r="H553" i="8"/>
  <c r="I554" i="8"/>
  <c r="K556" i="8"/>
  <c r="I561" i="8"/>
  <c r="K563" i="8"/>
  <c r="H568" i="8"/>
  <c r="I569" i="8"/>
  <c r="K571" i="8"/>
  <c r="H575" i="8"/>
  <c r="I576" i="8"/>
  <c r="K578" i="8"/>
  <c r="H583" i="8"/>
  <c r="I584" i="8"/>
  <c r="K585" i="8"/>
  <c r="K396" i="8"/>
  <c r="H404" i="8"/>
  <c r="I462" i="8"/>
  <c r="I469" i="8"/>
  <c r="H476" i="8"/>
  <c r="H483" i="8"/>
  <c r="K486" i="8"/>
  <c r="K510" i="8"/>
  <c r="H512" i="8"/>
  <c r="H515" i="8"/>
  <c r="I516" i="8"/>
  <c r="K518" i="8"/>
  <c r="H523" i="8"/>
  <c r="I524" i="8"/>
  <c r="K525" i="8"/>
  <c r="H530" i="8"/>
  <c r="I531" i="8"/>
  <c r="K533" i="8"/>
  <c r="H537" i="8"/>
  <c r="I538" i="8"/>
  <c r="K540" i="8"/>
  <c r="H545" i="8"/>
  <c r="I546" i="8"/>
  <c r="K548" i="8"/>
  <c r="H552" i="8"/>
  <c r="I553" i="8"/>
  <c r="K555" i="8"/>
  <c r="H560" i="8"/>
  <c r="K367" i="8"/>
  <c r="H432" i="8"/>
  <c r="I446" i="8"/>
  <c r="I485" i="8"/>
  <c r="H490" i="8"/>
  <c r="K493" i="8"/>
  <c r="H506" i="8"/>
  <c r="I512" i="8"/>
  <c r="H514" i="8"/>
  <c r="I515" i="8"/>
  <c r="K517" i="8"/>
  <c r="H522" i="8"/>
  <c r="I523" i="8"/>
  <c r="H529" i="8"/>
  <c r="I530" i="8"/>
  <c r="K532" i="8"/>
  <c r="I537" i="8"/>
  <c r="K539" i="8"/>
  <c r="H544" i="8"/>
  <c r="I545" i="8"/>
  <c r="K547" i="8"/>
  <c r="H551" i="8"/>
  <c r="I552" i="8"/>
  <c r="K554" i="8"/>
  <c r="H559" i="8"/>
  <c r="I560" i="8"/>
  <c r="K561" i="8"/>
  <c r="H566" i="8"/>
  <c r="I567" i="8"/>
  <c r="K569" i="8"/>
  <c r="H573" i="8"/>
  <c r="I574" i="8"/>
  <c r="K576" i="8"/>
  <c r="H581" i="8"/>
  <c r="I582" i="8"/>
  <c r="K584" i="8"/>
  <c r="I378" i="8"/>
  <c r="H437" i="8"/>
  <c r="K457" i="8"/>
  <c r="K478" i="8"/>
  <c r="I492" i="8"/>
  <c r="H499" i="8"/>
  <c r="I506" i="8"/>
  <c r="I514" i="8"/>
  <c r="K516" i="8"/>
  <c r="H521" i="8"/>
  <c r="I522" i="8"/>
  <c r="K524" i="8"/>
  <c r="H528" i="8"/>
  <c r="I529" i="8"/>
  <c r="K531" i="8"/>
  <c r="H536" i="8"/>
  <c r="K538" i="8"/>
  <c r="H543" i="8"/>
  <c r="I544" i="8"/>
  <c r="K546" i="8"/>
  <c r="H550" i="8"/>
  <c r="I551" i="8"/>
  <c r="K553" i="8"/>
  <c r="H558" i="8"/>
  <c r="I559" i="8"/>
  <c r="H565" i="8"/>
  <c r="I566" i="8"/>
  <c r="K568" i="8"/>
  <c r="I573" i="8"/>
  <c r="K575" i="8"/>
  <c r="H580" i="8"/>
  <c r="I581" i="8"/>
  <c r="K583" i="8"/>
  <c r="I398" i="8"/>
  <c r="H428" i="8"/>
  <c r="M428" i="8" s="1"/>
  <c r="Q428" i="8" s="1"/>
  <c r="H449" i="8"/>
  <c r="I451" i="8"/>
  <c r="H461" i="8"/>
  <c r="K464" i="8"/>
  <c r="H468" i="8"/>
  <c r="K471" i="8"/>
  <c r="I477" i="8"/>
  <c r="I499" i="8"/>
  <c r="H511" i="8"/>
  <c r="K515" i="8"/>
  <c r="H520" i="8"/>
  <c r="I521" i="8"/>
  <c r="K523" i="8"/>
  <c r="H527" i="8"/>
  <c r="I528" i="8"/>
  <c r="K530" i="8"/>
  <c r="H535" i="8"/>
  <c r="I536" i="8"/>
  <c r="K537" i="8"/>
  <c r="H542" i="8"/>
  <c r="I543" i="8"/>
  <c r="K545" i="8"/>
  <c r="H549" i="8"/>
  <c r="I550" i="8"/>
  <c r="K552" i="8"/>
  <c r="H557" i="8"/>
  <c r="I558" i="8"/>
  <c r="K560" i="8"/>
  <c r="H564" i="8"/>
  <c r="I565" i="8"/>
  <c r="K567" i="8"/>
  <c r="H572" i="8"/>
  <c r="K574" i="8"/>
  <c r="H579" i="8"/>
  <c r="I580" i="8"/>
  <c r="K582" i="8"/>
  <c r="H329" i="8"/>
  <c r="I394" i="8"/>
  <c r="H442" i="8"/>
  <c r="H454" i="8"/>
  <c r="M454" i="8" s="1"/>
  <c r="Q454" i="8" s="1"/>
  <c r="H456" i="8"/>
  <c r="I463" i="8"/>
  <c r="I470" i="8"/>
  <c r="H484" i="8"/>
  <c r="K487" i="8"/>
  <c r="K501" i="8"/>
  <c r="I508" i="8"/>
  <c r="I511" i="8"/>
  <c r="H513" i="8"/>
  <c r="K514" i="8"/>
  <c r="H519" i="8"/>
  <c r="I520" i="8"/>
  <c r="K522" i="8"/>
  <c r="H526" i="8"/>
  <c r="I341" i="8"/>
  <c r="K352" i="8"/>
  <c r="K511" i="8"/>
  <c r="K529" i="8"/>
  <c r="I533" i="8"/>
  <c r="I542" i="8"/>
  <c r="I556" i="8"/>
  <c r="K557" i="8"/>
  <c r="I586" i="8"/>
  <c r="K588" i="8"/>
  <c r="H593" i="8"/>
  <c r="I594" i="8"/>
  <c r="K596" i="8"/>
  <c r="H600" i="8"/>
  <c r="I601" i="8"/>
  <c r="K603" i="8"/>
  <c r="H608" i="8"/>
  <c r="K610" i="8"/>
  <c r="H615" i="8"/>
  <c r="I616" i="8"/>
  <c r="K618" i="8"/>
  <c r="H622" i="8"/>
  <c r="I623" i="8"/>
  <c r="K625" i="8"/>
  <c r="H630" i="8"/>
  <c r="I631" i="8"/>
  <c r="H637" i="8"/>
  <c r="I638" i="8"/>
  <c r="K640" i="8"/>
  <c r="I645" i="8"/>
  <c r="K647" i="8"/>
  <c r="H652" i="8"/>
  <c r="I653" i="8"/>
  <c r="K655" i="8"/>
  <c r="H659" i="8"/>
  <c r="I660" i="8"/>
  <c r="K662" i="8"/>
  <c r="H667" i="8"/>
  <c r="I668" i="8"/>
  <c r="K669" i="8"/>
  <c r="H674" i="8"/>
  <c r="I675" i="8"/>
  <c r="K677" i="8"/>
  <c r="H681" i="8"/>
  <c r="I682" i="8"/>
  <c r="K684" i="8"/>
  <c r="H689" i="8"/>
  <c r="I690" i="8"/>
  <c r="K692" i="8"/>
  <c r="H696" i="8"/>
  <c r="I697" i="8"/>
  <c r="K699" i="8"/>
  <c r="H704" i="8"/>
  <c r="K706" i="8"/>
  <c r="H711" i="8"/>
  <c r="I712" i="8"/>
  <c r="K714" i="8"/>
  <c r="H718" i="8"/>
  <c r="I719" i="8"/>
  <c r="K721" i="8"/>
  <c r="H726" i="8"/>
  <c r="I727" i="8"/>
  <c r="H733" i="8"/>
  <c r="I734" i="8"/>
  <c r="K736" i="8"/>
  <c r="H370" i="8"/>
  <c r="M370" i="8" s="1"/>
  <c r="Q370" i="8" s="1"/>
  <c r="H491" i="8"/>
  <c r="H498" i="8"/>
  <c r="I513" i="8"/>
  <c r="K520" i="8"/>
  <c r="I527" i="8"/>
  <c r="H541" i="8"/>
  <c r="K543" i="8"/>
  <c r="H547" i="8"/>
  <c r="H555" i="8"/>
  <c r="H562" i="8"/>
  <c r="H563" i="8"/>
  <c r="K587" i="8"/>
  <c r="H592" i="8"/>
  <c r="I593" i="8"/>
  <c r="K595" i="8"/>
  <c r="H599" i="8"/>
  <c r="I600" i="8"/>
  <c r="K602" i="8"/>
  <c r="H607" i="8"/>
  <c r="I608" i="8"/>
  <c r="K609" i="8"/>
  <c r="H614" i="8"/>
  <c r="I615" i="8"/>
  <c r="K617" i="8"/>
  <c r="H621" i="8"/>
  <c r="I622" i="8"/>
  <c r="K624" i="8"/>
  <c r="H629" i="8"/>
  <c r="I630" i="8"/>
  <c r="K632" i="8"/>
  <c r="H636" i="8"/>
  <c r="I637" i="8"/>
  <c r="K639" i="8"/>
  <c r="H644" i="8"/>
  <c r="K646" i="8"/>
  <c r="H651" i="8"/>
  <c r="I652" i="8"/>
  <c r="K654" i="8"/>
  <c r="H658" i="8"/>
  <c r="I659" i="8"/>
  <c r="K661" i="8"/>
  <c r="H666" i="8"/>
  <c r="I667" i="8"/>
  <c r="H673" i="8"/>
  <c r="I674" i="8"/>
  <c r="K676" i="8"/>
  <c r="I681" i="8"/>
  <c r="K683" i="8"/>
  <c r="H688" i="8"/>
  <c r="I689" i="8"/>
  <c r="K691" i="8"/>
  <c r="H695" i="8"/>
  <c r="I696" i="8"/>
  <c r="K698" i="8"/>
  <c r="H703" i="8"/>
  <c r="I704" i="8"/>
  <c r="K705" i="8"/>
  <c r="H710" i="8"/>
  <c r="I711" i="8"/>
  <c r="K713" i="8"/>
  <c r="H717" i="8"/>
  <c r="H410" i="8"/>
  <c r="K440" i="8"/>
  <c r="I484" i="8"/>
  <c r="I491" i="8"/>
  <c r="K494" i="8"/>
  <c r="K509" i="8"/>
  <c r="H517" i="8"/>
  <c r="K528" i="8"/>
  <c r="H532" i="8"/>
  <c r="I541" i="8"/>
  <c r="K542" i="8"/>
  <c r="K551" i="8"/>
  <c r="I555" i="8"/>
  <c r="H561" i="8"/>
  <c r="I562" i="8"/>
  <c r="I563" i="8"/>
  <c r="I564" i="8"/>
  <c r="H570" i="8"/>
  <c r="H571" i="8"/>
  <c r="H577" i="8"/>
  <c r="H578" i="8"/>
  <c r="H585" i="8"/>
  <c r="K586" i="8"/>
  <c r="H591" i="8"/>
  <c r="I592" i="8"/>
  <c r="K594" i="8"/>
  <c r="H598" i="8"/>
  <c r="I599" i="8"/>
  <c r="K601" i="8"/>
  <c r="H606" i="8"/>
  <c r="I607" i="8"/>
  <c r="H613" i="8"/>
  <c r="I614" i="8"/>
  <c r="K616" i="8"/>
  <c r="I621" i="8"/>
  <c r="K623" i="8"/>
  <c r="H628" i="8"/>
  <c r="I629" i="8"/>
  <c r="K631" i="8"/>
  <c r="H635" i="8"/>
  <c r="I636" i="8"/>
  <c r="K638" i="8"/>
  <c r="H643" i="8"/>
  <c r="I644" i="8"/>
  <c r="K645" i="8"/>
  <c r="H650" i="8"/>
  <c r="I651" i="8"/>
  <c r="K653" i="8"/>
  <c r="H657" i="8"/>
  <c r="I658" i="8"/>
  <c r="K660" i="8"/>
  <c r="H665" i="8"/>
  <c r="I666" i="8"/>
  <c r="K668" i="8"/>
  <c r="H672" i="8"/>
  <c r="I673" i="8"/>
  <c r="K675" i="8"/>
  <c r="H680" i="8"/>
  <c r="K682" i="8"/>
  <c r="H687" i="8"/>
  <c r="I688" i="8"/>
  <c r="K690" i="8"/>
  <c r="H694" i="8"/>
  <c r="I695" i="8"/>
  <c r="K697" i="8"/>
  <c r="H702" i="8"/>
  <c r="I703" i="8"/>
  <c r="H709" i="8"/>
  <c r="I710" i="8"/>
  <c r="K712" i="8"/>
  <c r="I717" i="8"/>
  <c r="K719" i="8"/>
  <c r="H325" i="8"/>
  <c r="I507" i="8"/>
  <c r="I519" i="8"/>
  <c r="I526" i="8"/>
  <c r="K527" i="8"/>
  <c r="H540" i="8"/>
  <c r="I549" i="8"/>
  <c r="K562" i="8"/>
  <c r="H569" i="8"/>
  <c r="I570" i="8"/>
  <c r="I571" i="8"/>
  <c r="I572" i="8"/>
  <c r="H576" i="8"/>
  <c r="I577" i="8"/>
  <c r="I578" i="8"/>
  <c r="I579" i="8"/>
  <c r="H584" i="8"/>
  <c r="I585" i="8"/>
  <c r="H590" i="8"/>
  <c r="I591" i="8"/>
  <c r="K593" i="8"/>
  <c r="H597" i="8"/>
  <c r="I598" i="8"/>
  <c r="K600" i="8"/>
  <c r="H605" i="8"/>
  <c r="I606" i="8"/>
  <c r="K608" i="8"/>
  <c r="H612" i="8"/>
  <c r="I613" i="8"/>
  <c r="K615" i="8"/>
  <c r="H620" i="8"/>
  <c r="K622" i="8"/>
  <c r="H627" i="8"/>
  <c r="I628" i="8"/>
  <c r="K630" i="8"/>
  <c r="H634" i="8"/>
  <c r="I635" i="8"/>
  <c r="K637" i="8"/>
  <c r="H642" i="8"/>
  <c r="I643" i="8"/>
  <c r="H649" i="8"/>
  <c r="I650" i="8"/>
  <c r="K652" i="8"/>
  <c r="I657" i="8"/>
  <c r="K659" i="8"/>
  <c r="H664" i="8"/>
  <c r="I665" i="8"/>
  <c r="K667" i="8"/>
  <c r="H671" i="8"/>
  <c r="I672" i="8"/>
  <c r="K674" i="8"/>
  <c r="H679" i="8"/>
  <c r="I680" i="8"/>
  <c r="K681" i="8"/>
  <c r="H686" i="8"/>
  <c r="H510" i="8"/>
  <c r="I535" i="8"/>
  <c r="I540" i="8"/>
  <c r="K550" i="8"/>
  <c r="H554" i="8"/>
  <c r="K564" i="8"/>
  <c r="K566" i="8"/>
  <c r="H567" i="8"/>
  <c r="I568" i="8"/>
  <c r="K570" i="8"/>
  <c r="K573" i="8"/>
  <c r="H574" i="8"/>
  <c r="I575" i="8"/>
  <c r="K577" i="8"/>
  <c r="K581" i="8"/>
  <c r="H582" i="8"/>
  <c r="I583" i="8"/>
  <c r="H589" i="8"/>
  <c r="I590" i="8"/>
  <c r="K592" i="8"/>
  <c r="I597" i="8"/>
  <c r="K599" i="8"/>
  <c r="H604" i="8"/>
  <c r="I605" i="8"/>
  <c r="K607" i="8"/>
  <c r="H611" i="8"/>
  <c r="I612" i="8"/>
  <c r="K614" i="8"/>
  <c r="H619" i="8"/>
  <c r="I620" i="8"/>
  <c r="K621" i="8"/>
  <c r="H626" i="8"/>
  <c r="I627" i="8"/>
  <c r="K629" i="8"/>
  <c r="H633" i="8"/>
  <c r="I634" i="8"/>
  <c r="K636" i="8"/>
  <c r="H641" i="8"/>
  <c r="I642" i="8"/>
  <c r="K644" i="8"/>
  <c r="H648" i="8"/>
  <c r="I649" i="8"/>
  <c r="K651" i="8"/>
  <c r="H656" i="8"/>
  <c r="K658" i="8"/>
  <c r="H663" i="8"/>
  <c r="I664" i="8"/>
  <c r="K666" i="8"/>
  <c r="H670" i="8"/>
  <c r="I671" i="8"/>
  <c r="K673" i="8"/>
  <c r="H678" i="8"/>
  <c r="I679" i="8"/>
  <c r="H685" i="8"/>
  <c r="I686" i="8"/>
  <c r="K688" i="8"/>
  <c r="I693" i="8"/>
  <c r="K695" i="8"/>
  <c r="H700" i="8"/>
  <c r="I701" i="8"/>
  <c r="K703" i="8"/>
  <c r="H707" i="8"/>
  <c r="I708" i="8"/>
  <c r="K710" i="8"/>
  <c r="H715" i="8"/>
  <c r="I716" i="8"/>
  <c r="K717" i="8"/>
  <c r="H722" i="8"/>
  <c r="I723" i="8"/>
  <c r="K725" i="8"/>
  <c r="H729" i="8"/>
  <c r="I730" i="8"/>
  <c r="K732" i="8"/>
  <c r="H737" i="8"/>
  <c r="I738" i="8"/>
  <c r="K740" i="8"/>
  <c r="K445" i="8"/>
  <c r="H534" i="8"/>
  <c r="K536" i="8"/>
  <c r="K549" i="8"/>
  <c r="K559" i="8"/>
  <c r="K565" i="8"/>
  <c r="K572" i="8"/>
  <c r="K579" i="8"/>
  <c r="K580" i="8"/>
  <c r="H588" i="8"/>
  <c r="I589" i="8"/>
  <c r="K591" i="8"/>
  <c r="H596" i="8"/>
  <c r="K598" i="8"/>
  <c r="H603" i="8"/>
  <c r="I604" i="8"/>
  <c r="K606" i="8"/>
  <c r="H610" i="8"/>
  <c r="I611" i="8"/>
  <c r="K613" i="8"/>
  <c r="H618" i="8"/>
  <c r="I619" i="8"/>
  <c r="H625" i="8"/>
  <c r="I626" i="8"/>
  <c r="K628" i="8"/>
  <c r="I633" i="8"/>
  <c r="K635" i="8"/>
  <c r="H640" i="8"/>
  <c r="I641" i="8"/>
  <c r="K643" i="8"/>
  <c r="H647" i="8"/>
  <c r="I648" i="8"/>
  <c r="K650" i="8"/>
  <c r="H655" i="8"/>
  <c r="I656" i="8"/>
  <c r="K657" i="8"/>
  <c r="H662" i="8"/>
  <c r="I663" i="8"/>
  <c r="K665" i="8"/>
  <c r="H669" i="8"/>
  <c r="I670" i="8"/>
  <c r="K672" i="8"/>
  <c r="H677" i="8"/>
  <c r="I678" i="8"/>
  <c r="K680" i="8"/>
  <c r="H684" i="8"/>
  <c r="I685" i="8"/>
  <c r="K687" i="8"/>
  <c r="H692" i="8"/>
  <c r="K694" i="8"/>
  <c r="H699" i="8"/>
  <c r="I700" i="8"/>
  <c r="K702" i="8"/>
  <c r="H706" i="8"/>
  <c r="I707" i="8"/>
  <c r="K709" i="8"/>
  <c r="H714" i="8"/>
  <c r="I715" i="8"/>
  <c r="H721" i="8"/>
  <c r="I722" i="8"/>
  <c r="K724" i="8"/>
  <c r="I729" i="8"/>
  <c r="I518" i="8"/>
  <c r="K535" i="8"/>
  <c r="H548" i="8"/>
  <c r="K590" i="8"/>
  <c r="K597" i="8"/>
  <c r="I618" i="8"/>
  <c r="I632" i="8"/>
  <c r="K634" i="8"/>
  <c r="H646" i="8"/>
  <c r="K656" i="8"/>
  <c r="H660" i="8"/>
  <c r="I669" i="8"/>
  <c r="H676" i="8"/>
  <c r="H683" i="8"/>
  <c r="I699" i="8"/>
  <c r="K704" i="8"/>
  <c r="K708" i="8"/>
  <c r="H712" i="8"/>
  <c r="H725" i="8"/>
  <c r="K729" i="8"/>
  <c r="H730" i="8"/>
  <c r="I735" i="8"/>
  <c r="H739" i="8"/>
  <c r="H746" i="8"/>
  <c r="I747" i="8"/>
  <c r="K749" i="8"/>
  <c r="H753" i="8"/>
  <c r="I754" i="8"/>
  <c r="K756" i="8"/>
  <c r="H761" i="8"/>
  <c r="I762" i="8"/>
  <c r="K764" i="8"/>
  <c r="H768" i="8"/>
  <c r="I769" i="8"/>
  <c r="K771" i="8"/>
  <c r="H776" i="8"/>
  <c r="K778" i="8"/>
  <c r="H783" i="8"/>
  <c r="I784" i="8"/>
  <c r="K786" i="8"/>
  <c r="H790" i="8"/>
  <c r="I791" i="8"/>
  <c r="K793" i="8"/>
  <c r="H798" i="8"/>
  <c r="I799" i="8"/>
  <c r="H805" i="8"/>
  <c r="I806" i="8"/>
  <c r="K808" i="8"/>
  <c r="I813" i="8"/>
  <c r="K815" i="8"/>
  <c r="H820" i="8"/>
  <c r="I821" i="8"/>
  <c r="K823" i="8"/>
  <c r="H827" i="8"/>
  <c r="I828" i="8"/>
  <c r="K830" i="8"/>
  <c r="H835" i="8"/>
  <c r="I836" i="8"/>
  <c r="K837" i="8"/>
  <c r="H842" i="8"/>
  <c r="I843" i="8"/>
  <c r="K845" i="8"/>
  <c r="H849" i="8"/>
  <c r="I850" i="8"/>
  <c r="K852" i="8"/>
  <c r="H857" i="8"/>
  <c r="I858" i="8"/>
  <c r="K860" i="8"/>
  <c r="H864" i="8"/>
  <c r="I865" i="8"/>
  <c r="K867" i="8"/>
  <c r="H872" i="8"/>
  <c r="I456" i="8"/>
  <c r="H539" i="8"/>
  <c r="I548" i="8"/>
  <c r="H587" i="8"/>
  <c r="K604" i="8"/>
  <c r="K611" i="8"/>
  <c r="K627" i="8"/>
  <c r="K641" i="8"/>
  <c r="I646" i="8"/>
  <c r="H653" i="8"/>
  <c r="I662" i="8"/>
  <c r="I676" i="8"/>
  <c r="I683" i="8"/>
  <c r="I694" i="8"/>
  <c r="H698" i="8"/>
  <c r="H716" i="8"/>
  <c r="I725" i="8"/>
  <c r="K730" i="8"/>
  <c r="H731" i="8"/>
  <c r="I733" i="8"/>
  <c r="K735" i="8"/>
  <c r="K737" i="8"/>
  <c r="I739" i="8"/>
  <c r="H741" i="8"/>
  <c r="K742" i="8"/>
  <c r="H745" i="8"/>
  <c r="I746" i="8"/>
  <c r="K748" i="8"/>
  <c r="I753" i="8"/>
  <c r="K755" i="8"/>
  <c r="H760" i="8"/>
  <c r="I761" i="8"/>
  <c r="K763" i="8"/>
  <c r="H767" i="8"/>
  <c r="I768" i="8"/>
  <c r="K770" i="8"/>
  <c r="H775" i="8"/>
  <c r="I776" i="8"/>
  <c r="K777" i="8"/>
  <c r="H782" i="8"/>
  <c r="I783" i="8"/>
  <c r="K785" i="8"/>
  <c r="H789" i="8"/>
  <c r="I790" i="8"/>
  <c r="K792" i="8"/>
  <c r="H797" i="8"/>
  <c r="I798" i="8"/>
  <c r="K800" i="8"/>
  <c r="H804" i="8"/>
  <c r="I805" i="8"/>
  <c r="K807" i="8"/>
  <c r="H812" i="8"/>
  <c r="K814" i="8"/>
  <c r="H819" i="8"/>
  <c r="I820" i="8"/>
  <c r="K822" i="8"/>
  <c r="H826" i="8"/>
  <c r="I827" i="8"/>
  <c r="K829" i="8"/>
  <c r="H834" i="8"/>
  <c r="I835" i="8"/>
  <c r="H841" i="8"/>
  <c r="I842" i="8"/>
  <c r="K844" i="8"/>
  <c r="I849" i="8"/>
  <c r="K851" i="8"/>
  <c r="H856" i="8"/>
  <c r="I857" i="8"/>
  <c r="K859" i="8"/>
  <c r="H863" i="8"/>
  <c r="I864" i="8"/>
  <c r="K866" i="8"/>
  <c r="H533" i="8"/>
  <c r="I587" i="8"/>
  <c r="H594" i="8"/>
  <c r="H601" i="8"/>
  <c r="K620" i="8"/>
  <c r="H624" i="8"/>
  <c r="H638" i="8"/>
  <c r="I655" i="8"/>
  <c r="K671" i="8"/>
  <c r="K689" i="8"/>
  <c r="H693" i="8"/>
  <c r="I698" i="8"/>
  <c r="K707" i="8"/>
  <c r="K716" i="8"/>
  <c r="I726" i="8"/>
  <c r="I731" i="8"/>
  <c r="K739" i="8"/>
  <c r="I741" i="8"/>
  <c r="H744" i="8"/>
  <c r="I745" i="8"/>
  <c r="K747" i="8"/>
  <c r="H752" i="8"/>
  <c r="K754" i="8"/>
  <c r="H759" i="8"/>
  <c r="I760" i="8"/>
  <c r="K762" i="8"/>
  <c r="H766" i="8"/>
  <c r="I767" i="8"/>
  <c r="K769" i="8"/>
  <c r="H774" i="8"/>
  <c r="I775" i="8"/>
  <c r="H781" i="8"/>
  <c r="I782" i="8"/>
  <c r="K784" i="8"/>
  <c r="I789" i="8"/>
  <c r="K791" i="8"/>
  <c r="H556" i="8"/>
  <c r="K558" i="8"/>
  <c r="I596" i="8"/>
  <c r="I603" i="8"/>
  <c r="I610" i="8"/>
  <c r="H617" i="8"/>
  <c r="M617" i="8" s="1"/>
  <c r="Q617" i="8" s="1"/>
  <c r="I624" i="8"/>
  <c r="H631" i="8"/>
  <c r="I640" i="8"/>
  <c r="K648" i="8"/>
  <c r="K664" i="8"/>
  <c r="K678" i="8"/>
  <c r="K685" i="8"/>
  <c r="K693" i="8"/>
  <c r="H697" i="8"/>
  <c r="I702" i="8"/>
  <c r="I706" i="8"/>
  <c r="K711" i="8"/>
  <c r="H727" i="8"/>
  <c r="K731" i="8"/>
  <c r="K733" i="8"/>
  <c r="H736" i="8"/>
  <c r="H738" i="8"/>
  <c r="I744" i="8"/>
  <c r="K746" i="8"/>
  <c r="H751" i="8"/>
  <c r="I752" i="8"/>
  <c r="K753" i="8"/>
  <c r="H758" i="8"/>
  <c r="I759" i="8"/>
  <c r="K761" i="8"/>
  <c r="H765" i="8"/>
  <c r="I766" i="8"/>
  <c r="K768" i="8"/>
  <c r="H773" i="8"/>
  <c r="I774" i="8"/>
  <c r="K776" i="8"/>
  <c r="H780" i="8"/>
  <c r="I781" i="8"/>
  <c r="K783" i="8"/>
  <c r="H788" i="8"/>
  <c r="K790" i="8"/>
  <c r="H795" i="8"/>
  <c r="I796" i="8"/>
  <c r="K798" i="8"/>
  <c r="H802" i="8"/>
  <c r="I803" i="8"/>
  <c r="K805" i="8"/>
  <c r="H810" i="8"/>
  <c r="I811" i="8"/>
  <c r="H817" i="8"/>
  <c r="I818" i="8"/>
  <c r="K820" i="8"/>
  <c r="I825" i="8"/>
  <c r="K827" i="8"/>
  <c r="H832" i="8"/>
  <c r="I833" i="8"/>
  <c r="K835" i="8"/>
  <c r="H839" i="8"/>
  <c r="I840" i="8"/>
  <c r="K842" i="8"/>
  <c r="H847" i="8"/>
  <c r="I848" i="8"/>
  <c r="K849" i="8"/>
  <c r="H854" i="8"/>
  <c r="I855" i="8"/>
  <c r="K857" i="8"/>
  <c r="H861" i="8"/>
  <c r="I862" i="8"/>
  <c r="K864" i="8"/>
  <c r="H869" i="8"/>
  <c r="I870" i="8"/>
  <c r="K872" i="8"/>
  <c r="I534" i="8"/>
  <c r="K589" i="8"/>
  <c r="I617" i="8"/>
  <c r="K633" i="8"/>
  <c r="H645" i="8"/>
  <c r="H661" i="8"/>
  <c r="H675" i="8"/>
  <c r="H682" i="8"/>
  <c r="I692" i="8"/>
  <c r="H701" i="8"/>
  <c r="H705" i="8"/>
  <c r="K715" i="8"/>
  <c r="H719" i="8"/>
  <c r="H720" i="8"/>
  <c r="K726" i="8"/>
  <c r="H734" i="8"/>
  <c r="I736" i="8"/>
  <c r="K741" i="8"/>
  <c r="H743" i="8"/>
  <c r="K745" i="8"/>
  <c r="H750" i="8"/>
  <c r="I751" i="8"/>
  <c r="H757" i="8"/>
  <c r="I758" i="8"/>
  <c r="K760" i="8"/>
  <c r="I765" i="8"/>
  <c r="K767" i="8"/>
  <c r="H772" i="8"/>
  <c r="I773" i="8"/>
  <c r="K775" i="8"/>
  <c r="H779" i="8"/>
  <c r="I780" i="8"/>
  <c r="K782" i="8"/>
  <c r="H787" i="8"/>
  <c r="I788" i="8"/>
  <c r="K789" i="8"/>
  <c r="H794" i="8"/>
  <c r="I795" i="8"/>
  <c r="K797" i="8"/>
  <c r="H801" i="8"/>
  <c r="I802" i="8"/>
  <c r="K804" i="8"/>
  <c r="H809" i="8"/>
  <c r="I810" i="8"/>
  <c r="K812" i="8"/>
  <c r="H816" i="8"/>
  <c r="I817" i="8"/>
  <c r="K819" i="8"/>
  <c r="H824" i="8"/>
  <c r="K826" i="8"/>
  <c r="H831" i="8"/>
  <c r="I832" i="8"/>
  <c r="K834" i="8"/>
  <c r="H838" i="8"/>
  <c r="I839" i="8"/>
  <c r="K841" i="8"/>
  <c r="H846" i="8"/>
  <c r="I847" i="8"/>
  <c r="H853" i="8"/>
  <c r="I854" i="8"/>
  <c r="K856" i="8"/>
  <c r="I861" i="8"/>
  <c r="K863" i="8"/>
  <c r="H868" i="8"/>
  <c r="I869" i="8"/>
  <c r="K871" i="8"/>
  <c r="H875" i="8"/>
  <c r="I876" i="8"/>
  <c r="K479" i="8"/>
  <c r="H505" i="8"/>
  <c r="K508" i="8"/>
  <c r="H525" i="8"/>
  <c r="H586" i="8"/>
  <c r="K605" i="8"/>
  <c r="K612" i="8"/>
  <c r="K626" i="8"/>
  <c r="K642" i="8"/>
  <c r="I647" i="8"/>
  <c r="H654" i="8"/>
  <c r="I661" i="8"/>
  <c r="H668" i="8"/>
  <c r="I677" i="8"/>
  <c r="I684" i="8"/>
  <c r="I687" i="8"/>
  <c r="H691" i="8"/>
  <c r="K701" i="8"/>
  <c r="I705" i="8"/>
  <c r="I714" i="8"/>
  <c r="I718" i="8"/>
  <c r="I720" i="8"/>
  <c r="I721" i="8"/>
  <c r="H723" i="8"/>
  <c r="K727" i="8"/>
  <c r="H728" i="8"/>
  <c r="H732" i="8"/>
  <c r="K738" i="8"/>
  <c r="H740" i="8"/>
  <c r="I743" i="8"/>
  <c r="K744" i="8"/>
  <c r="H749" i="8"/>
  <c r="I750" i="8"/>
  <c r="K752" i="8"/>
  <c r="H756" i="8"/>
  <c r="I757" i="8"/>
  <c r="K759" i="8"/>
  <c r="H764" i="8"/>
  <c r="K766" i="8"/>
  <c r="H771" i="8"/>
  <c r="I772" i="8"/>
  <c r="K774" i="8"/>
  <c r="H778" i="8"/>
  <c r="I779" i="8"/>
  <c r="K781" i="8"/>
  <c r="H786" i="8"/>
  <c r="I787" i="8"/>
  <c r="H793" i="8"/>
  <c r="I794" i="8"/>
  <c r="K796" i="8"/>
  <c r="I801" i="8"/>
  <c r="K803" i="8"/>
  <c r="H808" i="8"/>
  <c r="I809" i="8"/>
  <c r="K811" i="8"/>
  <c r="H815" i="8"/>
  <c r="I816" i="8"/>
  <c r="K818" i="8"/>
  <c r="H823" i="8"/>
  <c r="I824" i="8"/>
  <c r="K825" i="8"/>
  <c r="H830" i="8"/>
  <c r="I831" i="8"/>
  <c r="K833" i="8"/>
  <c r="H837" i="8"/>
  <c r="I838" i="8"/>
  <c r="K840" i="8"/>
  <c r="H845" i="8"/>
  <c r="I846" i="8"/>
  <c r="K848" i="8"/>
  <c r="H852" i="8"/>
  <c r="I853" i="8"/>
  <c r="K855" i="8"/>
  <c r="H860" i="8"/>
  <c r="K862" i="8"/>
  <c r="H867" i="8"/>
  <c r="I868" i="8"/>
  <c r="K870" i="8"/>
  <c r="H874" i="8"/>
  <c r="I875" i="8"/>
  <c r="H518" i="8"/>
  <c r="M518" i="8" s="1"/>
  <c r="Q518" i="8" s="1"/>
  <c r="H708" i="8"/>
  <c r="K720" i="8"/>
  <c r="I742" i="8"/>
  <c r="H747" i="8"/>
  <c r="H754" i="8"/>
  <c r="K773" i="8"/>
  <c r="K780" i="8"/>
  <c r="H791" i="8"/>
  <c r="K810" i="8"/>
  <c r="I815" i="8"/>
  <c r="K816" i="8"/>
  <c r="H828" i="8"/>
  <c r="H833" i="8"/>
  <c r="K850" i="8"/>
  <c r="I859" i="8"/>
  <c r="K869" i="8"/>
  <c r="H876" i="8"/>
  <c r="H881" i="8"/>
  <c r="I882" i="8"/>
  <c r="K884" i="8"/>
  <c r="H888" i="8"/>
  <c r="I889" i="8"/>
  <c r="K891" i="8"/>
  <c r="H896" i="8"/>
  <c r="K898" i="8"/>
  <c r="H903" i="8"/>
  <c r="I904" i="8"/>
  <c r="K906" i="8"/>
  <c r="H910" i="8"/>
  <c r="I911" i="8"/>
  <c r="K913" i="8"/>
  <c r="H918" i="8"/>
  <c r="I919" i="8"/>
  <c r="H925" i="8"/>
  <c r="I926" i="8"/>
  <c r="K928" i="8"/>
  <c r="I933" i="8"/>
  <c r="K935" i="8"/>
  <c r="H940" i="8"/>
  <c r="I941" i="8"/>
  <c r="K943" i="8"/>
  <c r="H947" i="8"/>
  <c r="I948" i="8"/>
  <c r="K950" i="8"/>
  <c r="H955" i="8"/>
  <c r="I956" i="8"/>
  <c r="K957" i="8"/>
  <c r="H962" i="8"/>
  <c r="I963" i="8"/>
  <c r="K965" i="8"/>
  <c r="H969" i="8"/>
  <c r="I970" i="8"/>
  <c r="K972" i="8"/>
  <c r="H977" i="8"/>
  <c r="I978" i="8"/>
  <c r="K980" i="8"/>
  <c r="H984" i="8"/>
  <c r="I985" i="8"/>
  <c r="K987" i="8"/>
  <c r="H992" i="8"/>
  <c r="H996" i="8"/>
  <c r="H1000" i="8"/>
  <c r="H1004" i="8"/>
  <c r="H1008" i="8"/>
  <c r="H1012" i="8"/>
  <c r="H1016" i="8"/>
  <c r="H1020" i="8"/>
  <c r="I557" i="8"/>
  <c r="H595" i="8"/>
  <c r="H602" i="8"/>
  <c r="H639" i="8"/>
  <c r="I732" i="8"/>
  <c r="I749" i="8"/>
  <c r="I756" i="8"/>
  <c r="H763" i="8"/>
  <c r="H770" i="8"/>
  <c r="H777" i="8"/>
  <c r="K787" i="8"/>
  <c r="I793" i="8"/>
  <c r="I797" i="8"/>
  <c r="K801" i="8"/>
  <c r="H814" i="8"/>
  <c r="K828" i="8"/>
  <c r="I841" i="8"/>
  <c r="I845" i="8"/>
  <c r="K846" i="8"/>
  <c r="K854" i="8"/>
  <c r="H858" i="8"/>
  <c r="I874" i="8"/>
  <c r="K876" i="8"/>
  <c r="H880" i="8"/>
  <c r="I881" i="8"/>
  <c r="K883" i="8"/>
  <c r="H887" i="8"/>
  <c r="I888" i="8"/>
  <c r="K890" i="8"/>
  <c r="H895" i="8"/>
  <c r="I896" i="8"/>
  <c r="K897" i="8"/>
  <c r="H902" i="8"/>
  <c r="I903" i="8"/>
  <c r="K905" i="8"/>
  <c r="H909" i="8"/>
  <c r="I910" i="8"/>
  <c r="K912" i="8"/>
  <c r="H917" i="8"/>
  <c r="I918" i="8"/>
  <c r="K920" i="8"/>
  <c r="H924" i="8"/>
  <c r="I925" i="8"/>
  <c r="K927" i="8"/>
  <c r="H932" i="8"/>
  <c r="K934" i="8"/>
  <c r="H939" i="8"/>
  <c r="I940" i="8"/>
  <c r="K942" i="8"/>
  <c r="H946" i="8"/>
  <c r="I947" i="8"/>
  <c r="K949" i="8"/>
  <c r="H954" i="8"/>
  <c r="I955" i="8"/>
  <c r="H961" i="8"/>
  <c r="I962" i="8"/>
  <c r="K964" i="8"/>
  <c r="I969" i="8"/>
  <c r="K971" i="8"/>
  <c r="H976" i="8"/>
  <c r="I977" i="8"/>
  <c r="K979" i="8"/>
  <c r="H983" i="8"/>
  <c r="I984" i="8"/>
  <c r="K986" i="8"/>
  <c r="H991" i="8"/>
  <c r="I992" i="8"/>
  <c r="K993" i="8"/>
  <c r="I996" i="8"/>
  <c r="K997" i="8"/>
  <c r="I1000" i="8"/>
  <c r="K1001" i="8"/>
  <c r="I1004" i="8"/>
  <c r="K1005" i="8"/>
  <c r="I1008" i="8"/>
  <c r="K1009" i="8"/>
  <c r="I525" i="8"/>
  <c r="I595" i="8"/>
  <c r="I602" i="8"/>
  <c r="K619" i="8"/>
  <c r="H623" i="8"/>
  <c r="I639" i="8"/>
  <c r="I654" i="8"/>
  <c r="K670" i="8"/>
  <c r="K718" i="8"/>
  <c r="K723" i="8"/>
  <c r="K734" i="8"/>
  <c r="I763" i="8"/>
  <c r="K765" i="8"/>
  <c r="I770" i="8"/>
  <c r="I777" i="8"/>
  <c r="H784" i="8"/>
  <c r="H796" i="8"/>
  <c r="H800" i="8"/>
  <c r="I814" i="8"/>
  <c r="I819" i="8"/>
  <c r="I823" i="8"/>
  <c r="K824" i="8"/>
  <c r="K832" i="8"/>
  <c r="H836" i="8"/>
  <c r="H840" i="8"/>
  <c r="H844" i="8"/>
  <c r="K858" i="8"/>
  <c r="H879" i="8"/>
  <c r="I880" i="8"/>
  <c r="K882" i="8"/>
  <c r="H886" i="8"/>
  <c r="I887" i="8"/>
  <c r="K889" i="8"/>
  <c r="H894" i="8"/>
  <c r="I895" i="8"/>
  <c r="H901" i="8"/>
  <c r="I902" i="8"/>
  <c r="K904" i="8"/>
  <c r="I909" i="8"/>
  <c r="K911" i="8"/>
  <c r="H916" i="8"/>
  <c r="I917" i="8"/>
  <c r="K919" i="8"/>
  <c r="H923" i="8"/>
  <c r="I924" i="8"/>
  <c r="K926" i="8"/>
  <c r="H931" i="8"/>
  <c r="I932" i="8"/>
  <c r="K933" i="8"/>
  <c r="H938" i="8"/>
  <c r="I939" i="8"/>
  <c r="K941" i="8"/>
  <c r="H945" i="8"/>
  <c r="I946" i="8"/>
  <c r="K948" i="8"/>
  <c r="H953" i="8"/>
  <c r="I954" i="8"/>
  <c r="K956" i="8"/>
  <c r="H960" i="8"/>
  <c r="I961" i="8"/>
  <c r="K963" i="8"/>
  <c r="H968" i="8"/>
  <c r="K970" i="8"/>
  <c r="H975" i="8"/>
  <c r="I976" i="8"/>
  <c r="K978" i="8"/>
  <c r="H982" i="8"/>
  <c r="I983" i="8"/>
  <c r="I588" i="8"/>
  <c r="K686" i="8"/>
  <c r="I709" i="8"/>
  <c r="K751" i="8"/>
  <c r="K758" i="8"/>
  <c r="I786" i="8"/>
  <c r="I800" i="8"/>
  <c r="I804" i="8"/>
  <c r="I808" i="8"/>
  <c r="K809" i="8"/>
  <c r="H813" i="8"/>
  <c r="H818" i="8"/>
  <c r="H822" i="8"/>
  <c r="K836" i="8"/>
  <c r="I844" i="8"/>
  <c r="I863" i="8"/>
  <c r="I867" i="8"/>
  <c r="K868" i="8"/>
  <c r="K874" i="8"/>
  <c r="H878" i="8"/>
  <c r="I879" i="8"/>
  <c r="K881" i="8"/>
  <c r="H885" i="8"/>
  <c r="I886" i="8"/>
  <c r="K888" i="8"/>
  <c r="H893" i="8"/>
  <c r="I894" i="8"/>
  <c r="K896" i="8"/>
  <c r="H900" i="8"/>
  <c r="I901" i="8"/>
  <c r="K903" i="8"/>
  <c r="H908" i="8"/>
  <c r="K910" i="8"/>
  <c r="H915" i="8"/>
  <c r="I916" i="8"/>
  <c r="K918" i="8"/>
  <c r="H922" i="8"/>
  <c r="I923" i="8"/>
  <c r="K925" i="8"/>
  <c r="H930" i="8"/>
  <c r="I931" i="8"/>
  <c r="H937" i="8"/>
  <c r="I938" i="8"/>
  <c r="K940" i="8"/>
  <c r="I945" i="8"/>
  <c r="K947" i="8"/>
  <c r="H952" i="8"/>
  <c r="I953" i="8"/>
  <c r="K955" i="8"/>
  <c r="H959" i="8"/>
  <c r="I960" i="8"/>
  <c r="K962" i="8"/>
  <c r="H967" i="8"/>
  <c r="I968" i="8"/>
  <c r="K969" i="8"/>
  <c r="H974" i="8"/>
  <c r="I975" i="8"/>
  <c r="K977" i="8"/>
  <c r="H981" i="8"/>
  <c r="I982" i="8"/>
  <c r="K984" i="8"/>
  <c r="H989" i="8"/>
  <c r="I990" i="8"/>
  <c r="K992" i="8"/>
  <c r="I995" i="8"/>
  <c r="K996" i="8"/>
  <c r="I999" i="8"/>
  <c r="K1000" i="8"/>
  <c r="I1003" i="8"/>
  <c r="K1004" i="8"/>
  <c r="I1007" i="8"/>
  <c r="K1008" i="8"/>
  <c r="H616" i="8"/>
  <c r="H632" i="8"/>
  <c r="K663" i="8"/>
  <c r="K696" i="8"/>
  <c r="H713" i="8"/>
  <c r="I728" i="8"/>
  <c r="I737" i="8"/>
  <c r="H748" i="8"/>
  <c r="H755" i="8"/>
  <c r="K772" i="8"/>
  <c r="K779" i="8"/>
  <c r="H792" i="8"/>
  <c r="K795" i="8"/>
  <c r="H799" i="8"/>
  <c r="H803" i="8"/>
  <c r="H807" i="8"/>
  <c r="K813" i="8"/>
  <c r="I822" i="8"/>
  <c r="K839" i="8"/>
  <c r="H843" i="8"/>
  <c r="H848" i="8"/>
  <c r="I852" i="8"/>
  <c r="K853" i="8"/>
  <c r="H862" i="8"/>
  <c r="H866" i="8"/>
  <c r="H873" i="8"/>
  <c r="H877" i="8"/>
  <c r="I878" i="8"/>
  <c r="K880" i="8"/>
  <c r="I885" i="8"/>
  <c r="K887" i="8"/>
  <c r="H892" i="8"/>
  <c r="I893" i="8"/>
  <c r="K895" i="8"/>
  <c r="H899" i="8"/>
  <c r="I900" i="8"/>
  <c r="K902" i="8"/>
  <c r="H907" i="8"/>
  <c r="I908" i="8"/>
  <c r="K909" i="8"/>
  <c r="H914" i="8"/>
  <c r="I915" i="8"/>
  <c r="K917" i="8"/>
  <c r="H921" i="8"/>
  <c r="I922" i="8"/>
  <c r="K924" i="8"/>
  <c r="H929" i="8"/>
  <c r="I930" i="8"/>
  <c r="K932" i="8"/>
  <c r="H936" i="8"/>
  <c r="I937" i="8"/>
  <c r="K939" i="8"/>
  <c r="H944" i="8"/>
  <c r="K946" i="8"/>
  <c r="H951" i="8"/>
  <c r="I952" i="8"/>
  <c r="K954" i="8"/>
  <c r="H958" i="8"/>
  <c r="I959" i="8"/>
  <c r="K961" i="8"/>
  <c r="H966" i="8"/>
  <c r="I967" i="8"/>
  <c r="H973" i="8"/>
  <c r="I974" i="8"/>
  <c r="K976" i="8"/>
  <c r="I981" i="8"/>
  <c r="K983" i="8"/>
  <c r="H988" i="8"/>
  <c r="I989" i="8"/>
  <c r="K991" i="8"/>
  <c r="H994" i="8"/>
  <c r="H998" i="8"/>
  <c r="H1002" i="8"/>
  <c r="H1006" i="8"/>
  <c r="H1010" i="8"/>
  <c r="K544" i="8"/>
  <c r="K679" i="8"/>
  <c r="H690" i="8"/>
  <c r="I713" i="8"/>
  <c r="K728" i="8"/>
  <c r="H735" i="8"/>
  <c r="I748" i="8"/>
  <c r="I755" i="8"/>
  <c r="H762" i="8"/>
  <c r="H769" i="8"/>
  <c r="M769" i="8" s="1"/>
  <c r="Q769" i="8" s="1"/>
  <c r="K788" i="8"/>
  <c r="I792" i="8"/>
  <c r="K799" i="8"/>
  <c r="I807" i="8"/>
  <c r="I812" i="8"/>
  <c r="K817" i="8"/>
  <c r="H821" i="8"/>
  <c r="I826" i="8"/>
  <c r="I830" i="8"/>
  <c r="K831" i="8"/>
  <c r="K843" i="8"/>
  <c r="H851" i="8"/>
  <c r="K861" i="8"/>
  <c r="I866" i="8"/>
  <c r="I873" i="8"/>
  <c r="I877" i="8"/>
  <c r="K879" i="8"/>
  <c r="H884" i="8"/>
  <c r="K886" i="8"/>
  <c r="H891" i="8"/>
  <c r="I892" i="8"/>
  <c r="K894" i="8"/>
  <c r="H898" i="8"/>
  <c r="I899" i="8"/>
  <c r="K901" i="8"/>
  <c r="H906" i="8"/>
  <c r="I907" i="8"/>
  <c r="H913" i="8"/>
  <c r="I914" i="8"/>
  <c r="K916" i="8"/>
  <c r="I921" i="8"/>
  <c r="K923" i="8"/>
  <c r="H928" i="8"/>
  <c r="I929" i="8"/>
  <c r="K931" i="8"/>
  <c r="H935" i="8"/>
  <c r="I936" i="8"/>
  <c r="K938" i="8"/>
  <c r="H943" i="8"/>
  <c r="I944" i="8"/>
  <c r="K945" i="8"/>
  <c r="H950" i="8"/>
  <c r="I951" i="8"/>
  <c r="K953" i="8"/>
  <c r="H957" i="8"/>
  <c r="I958" i="8"/>
  <c r="K960" i="8"/>
  <c r="H965" i="8"/>
  <c r="I966" i="8"/>
  <c r="K968" i="8"/>
  <c r="H972" i="8"/>
  <c r="I973" i="8"/>
  <c r="K975" i="8"/>
  <c r="H980" i="8"/>
  <c r="K982" i="8"/>
  <c r="H987" i="8"/>
  <c r="I988" i="8"/>
  <c r="K990" i="8"/>
  <c r="I994" i="8"/>
  <c r="K995" i="8"/>
  <c r="I998" i="8"/>
  <c r="K999" i="8"/>
  <c r="I1002" i="8"/>
  <c r="K1003" i="8"/>
  <c r="K700" i="8"/>
  <c r="K722" i="8"/>
  <c r="K743" i="8"/>
  <c r="K750" i="8"/>
  <c r="K794" i="8"/>
  <c r="H882" i="8"/>
  <c r="H889" i="8"/>
  <c r="K892" i="8"/>
  <c r="I906" i="8"/>
  <c r="H920" i="8"/>
  <c r="I927" i="8"/>
  <c r="H942" i="8"/>
  <c r="H949" i="8"/>
  <c r="K952" i="8"/>
  <c r="K959" i="8"/>
  <c r="I971" i="8"/>
  <c r="H1003" i="8"/>
  <c r="H1009" i="8"/>
  <c r="I1011" i="8"/>
  <c r="H1013" i="8"/>
  <c r="H1015" i="8"/>
  <c r="H1023" i="8"/>
  <c r="H1027" i="8"/>
  <c r="H1031" i="8"/>
  <c r="H1035" i="8"/>
  <c r="H1039" i="8"/>
  <c r="H1043" i="8"/>
  <c r="H1047" i="8"/>
  <c r="H1051" i="8"/>
  <c r="H1055" i="8"/>
  <c r="H1059" i="8"/>
  <c r="H1063" i="8"/>
  <c r="H1067" i="8"/>
  <c r="H1071" i="8"/>
  <c r="H1075" i="8"/>
  <c r="H1079" i="8"/>
  <c r="H1083" i="8"/>
  <c r="H1087" i="8"/>
  <c r="H1091" i="8"/>
  <c r="H1095" i="8"/>
  <c r="H1099" i="8"/>
  <c r="H1103" i="8"/>
  <c r="H1107" i="8"/>
  <c r="H1111" i="8"/>
  <c r="H1115" i="8"/>
  <c r="H1119" i="8"/>
  <c r="H1123" i="8"/>
  <c r="H1127" i="8"/>
  <c r="H1131" i="8"/>
  <c r="H1135" i="8"/>
  <c r="H1139" i="8"/>
  <c r="H1143" i="8"/>
  <c r="H1147" i="8"/>
  <c r="H1151" i="8"/>
  <c r="K649" i="8"/>
  <c r="I778" i="8"/>
  <c r="H850" i="8"/>
  <c r="I856" i="8"/>
  <c r="H859" i="8"/>
  <c r="I884" i="8"/>
  <c r="I891" i="8"/>
  <c r="K899" i="8"/>
  <c r="I920" i="8"/>
  <c r="K922" i="8"/>
  <c r="I942" i="8"/>
  <c r="I949" i="8"/>
  <c r="H978" i="8"/>
  <c r="I987" i="8"/>
  <c r="H999" i="8"/>
  <c r="I1006" i="8"/>
  <c r="H1007" i="8"/>
  <c r="I1009" i="8"/>
  <c r="K1010" i="8"/>
  <c r="I1013" i="8"/>
  <c r="I1015" i="8"/>
  <c r="K1018" i="8"/>
  <c r="K1020" i="8"/>
  <c r="I1023" i="8"/>
  <c r="K1024" i="8"/>
  <c r="I1027" i="8"/>
  <c r="K1028" i="8"/>
  <c r="I1031" i="8"/>
  <c r="K1032" i="8"/>
  <c r="I1035" i="8"/>
  <c r="K1036" i="8"/>
  <c r="I1039" i="8"/>
  <c r="K1040" i="8"/>
  <c r="I1043" i="8"/>
  <c r="K1044" i="8"/>
  <c r="I1047" i="8"/>
  <c r="K1048" i="8"/>
  <c r="I1051" i="8"/>
  <c r="K1052" i="8"/>
  <c r="I1055" i="8"/>
  <c r="K1056" i="8"/>
  <c r="I1059" i="8"/>
  <c r="K1060" i="8"/>
  <c r="I1063" i="8"/>
  <c r="K1064" i="8"/>
  <c r="I1067" i="8"/>
  <c r="K1068" i="8"/>
  <c r="I1071" i="8"/>
  <c r="K1072" i="8"/>
  <c r="I1075" i="8"/>
  <c r="K1076" i="8"/>
  <c r="I1079" i="8"/>
  <c r="K1080" i="8"/>
  <c r="I1083" i="8"/>
  <c r="K1084" i="8"/>
  <c r="I1087" i="8"/>
  <c r="K1088" i="8"/>
  <c r="I1091" i="8"/>
  <c r="K1092" i="8"/>
  <c r="I1095" i="8"/>
  <c r="K1096" i="8"/>
  <c r="I1099" i="8"/>
  <c r="K1100" i="8"/>
  <c r="I1103" i="8"/>
  <c r="K1104" i="8"/>
  <c r="I1107" i="8"/>
  <c r="K1108" i="8"/>
  <c r="I1111" i="8"/>
  <c r="K1112" i="8"/>
  <c r="I1115" i="8"/>
  <c r="K1116" i="8"/>
  <c r="I1119" i="8"/>
  <c r="K1120" i="8"/>
  <c r="I1123" i="8"/>
  <c r="K1124" i="8"/>
  <c r="I1127" i="8"/>
  <c r="K1128" i="8"/>
  <c r="I1131" i="8"/>
  <c r="K1132" i="8"/>
  <c r="I1135" i="8"/>
  <c r="K1136" i="8"/>
  <c r="I1139" i="8"/>
  <c r="K1140" i="8"/>
  <c r="I1143" i="8"/>
  <c r="K1144" i="8"/>
  <c r="I1147" i="8"/>
  <c r="K1148" i="8"/>
  <c r="I1151" i="8"/>
  <c r="K1152" i="8"/>
  <c r="I740" i="8"/>
  <c r="H811" i="8"/>
  <c r="I837" i="8"/>
  <c r="H865" i="8"/>
  <c r="K873" i="8"/>
  <c r="K875" i="8"/>
  <c r="K877" i="8"/>
  <c r="I898" i="8"/>
  <c r="H912" i="8"/>
  <c r="K915" i="8"/>
  <c r="H934" i="8"/>
  <c r="K937" i="8"/>
  <c r="H956" i="8"/>
  <c r="H963" i="8"/>
  <c r="K966" i="8"/>
  <c r="I980" i="8"/>
  <c r="H986" i="8"/>
  <c r="K988" i="8"/>
  <c r="H995" i="8"/>
  <c r="K1007" i="8"/>
  <c r="K1011" i="8"/>
  <c r="K1013" i="8"/>
  <c r="H1017" i="8"/>
  <c r="H1019" i="8"/>
  <c r="H1022" i="8"/>
  <c r="H1026" i="8"/>
  <c r="H1030" i="8"/>
  <c r="H1034" i="8"/>
  <c r="H1038" i="8"/>
  <c r="H1042" i="8"/>
  <c r="H1046" i="8"/>
  <c r="H1050" i="8"/>
  <c r="H1054" i="8"/>
  <c r="H1058" i="8"/>
  <c r="H1062" i="8"/>
  <c r="H1066" i="8"/>
  <c r="H1070" i="8"/>
  <c r="H1074" i="8"/>
  <c r="H1078" i="8"/>
  <c r="H1082" i="8"/>
  <c r="H1086" i="8"/>
  <c r="H1090" i="8"/>
  <c r="H1094" i="8"/>
  <c r="H1098" i="8"/>
  <c r="H1102" i="8"/>
  <c r="K521" i="8"/>
  <c r="K802" i="8"/>
  <c r="K821" i="8"/>
  <c r="K847" i="8"/>
  <c r="I851" i="8"/>
  <c r="K865" i="8"/>
  <c r="H871" i="8"/>
  <c r="H905" i="8"/>
  <c r="K908" i="8"/>
  <c r="I912" i="8"/>
  <c r="H926" i="8"/>
  <c r="K929" i="8"/>
  <c r="I934" i="8"/>
  <c r="I965" i="8"/>
  <c r="H970" i="8"/>
  <c r="K973" i="8"/>
  <c r="I986" i="8"/>
  <c r="K1002" i="8"/>
  <c r="H1005" i="8"/>
  <c r="K1006" i="8"/>
  <c r="I1012" i="8"/>
  <c r="K1015" i="8"/>
  <c r="I1017" i="8"/>
  <c r="I1019" i="8"/>
  <c r="I1022" i="8"/>
  <c r="K1023" i="8"/>
  <c r="I1026" i="8"/>
  <c r="K1027" i="8"/>
  <c r="I1030" i="8"/>
  <c r="K1031" i="8"/>
  <c r="I1034" i="8"/>
  <c r="K1035" i="8"/>
  <c r="I1038" i="8"/>
  <c r="K1039" i="8"/>
  <c r="I1042" i="8"/>
  <c r="K1043" i="8"/>
  <c r="I1046" i="8"/>
  <c r="K1047" i="8"/>
  <c r="I1050" i="8"/>
  <c r="K1051" i="8"/>
  <c r="I1054" i="8"/>
  <c r="K1055" i="8"/>
  <c r="I1058" i="8"/>
  <c r="K1059" i="8"/>
  <c r="I1062" i="8"/>
  <c r="K1063" i="8"/>
  <c r="I1066" i="8"/>
  <c r="K1067" i="8"/>
  <c r="I1070" i="8"/>
  <c r="K1071" i="8"/>
  <c r="I1074" i="8"/>
  <c r="K1075" i="8"/>
  <c r="I1078" i="8"/>
  <c r="K1079" i="8"/>
  <c r="I1082" i="8"/>
  <c r="K1083" i="8"/>
  <c r="I1086" i="8"/>
  <c r="K1087" i="8"/>
  <c r="I1090" i="8"/>
  <c r="K1091" i="8"/>
  <c r="I1094" i="8"/>
  <c r="K1095" i="8"/>
  <c r="I1098" i="8"/>
  <c r="K1099" i="8"/>
  <c r="I1102" i="8"/>
  <c r="K1103" i="8"/>
  <c r="I1106" i="8"/>
  <c r="K1107" i="8"/>
  <c r="I1110" i="8"/>
  <c r="K1111" i="8"/>
  <c r="I1114" i="8"/>
  <c r="K1115" i="8"/>
  <c r="I1118" i="8"/>
  <c r="K1119" i="8"/>
  <c r="I1122" i="8"/>
  <c r="K1123" i="8"/>
  <c r="I1126" i="8"/>
  <c r="K1127" i="8"/>
  <c r="I1130" i="8"/>
  <c r="K1131" i="8"/>
  <c r="I1134" i="8"/>
  <c r="K1135" i="8"/>
  <c r="I1138" i="8"/>
  <c r="K1139" i="8"/>
  <c r="I1142" i="8"/>
  <c r="K1143" i="8"/>
  <c r="I1146" i="8"/>
  <c r="K1147" i="8"/>
  <c r="I1150" i="8"/>
  <c r="K1151" i="8"/>
  <c r="I1154" i="8"/>
  <c r="K1155" i="8"/>
  <c r="I1158" i="8"/>
  <c r="H724" i="8"/>
  <c r="I764" i="8"/>
  <c r="I771" i="8"/>
  <c r="H825" i="8"/>
  <c r="I834" i="8"/>
  <c r="I860" i="8"/>
  <c r="I871" i="8"/>
  <c r="H883" i="8"/>
  <c r="H890" i="8"/>
  <c r="K893" i="8"/>
  <c r="I905" i="8"/>
  <c r="H919" i="8"/>
  <c r="I928" i="8"/>
  <c r="H941" i="8"/>
  <c r="K944" i="8"/>
  <c r="H948" i="8"/>
  <c r="K951" i="8"/>
  <c r="K958" i="8"/>
  <c r="I972" i="8"/>
  <c r="H985" i="8"/>
  <c r="I991" i="8"/>
  <c r="K998" i="8"/>
  <c r="H1001" i="8"/>
  <c r="I1005" i="8"/>
  <c r="H1014" i="8"/>
  <c r="K1017" i="8"/>
  <c r="H1021" i="8"/>
  <c r="H1025" i="8"/>
  <c r="H1029" i="8"/>
  <c r="H1033" i="8"/>
  <c r="H1037" i="8"/>
  <c r="H1041" i="8"/>
  <c r="H1045" i="8"/>
  <c r="H1049" i="8"/>
  <c r="H1053" i="8"/>
  <c r="H1057" i="8"/>
  <c r="H1061" i="8"/>
  <c r="H1065" i="8"/>
  <c r="H1069" i="8"/>
  <c r="H1073" i="8"/>
  <c r="H1077" i="8"/>
  <c r="H1081" i="8"/>
  <c r="H1085" i="8"/>
  <c r="H1089" i="8"/>
  <c r="H1093" i="8"/>
  <c r="H1097" i="8"/>
  <c r="H1101" i="8"/>
  <c r="H1105" i="8"/>
  <c r="H1109" i="8"/>
  <c r="H1113" i="8"/>
  <c r="H1117" i="8"/>
  <c r="H1121" i="8"/>
  <c r="H1125" i="8"/>
  <c r="H1129" i="8"/>
  <c r="H1133" i="8"/>
  <c r="H1137" i="8"/>
  <c r="H1141" i="8"/>
  <c r="H1145" i="8"/>
  <c r="I724" i="8"/>
  <c r="H742" i="8"/>
  <c r="K757" i="8"/>
  <c r="H806" i="8"/>
  <c r="K838" i="8"/>
  <c r="I883" i="8"/>
  <c r="I890" i="8"/>
  <c r="H897" i="8"/>
  <c r="K900" i="8"/>
  <c r="K921" i="8"/>
  <c r="I943" i="8"/>
  <c r="I950" i="8"/>
  <c r="I957" i="8"/>
  <c r="H979" i="8"/>
  <c r="K985" i="8"/>
  <c r="H990" i="8"/>
  <c r="K994" i="8"/>
  <c r="H997" i="8"/>
  <c r="I1001" i="8"/>
  <c r="K1012" i="8"/>
  <c r="I1014" i="8"/>
  <c r="I1016" i="8"/>
  <c r="K1019" i="8"/>
  <c r="I1021" i="8"/>
  <c r="K1022" i="8"/>
  <c r="I1025" i="8"/>
  <c r="K1026" i="8"/>
  <c r="I1029" i="8"/>
  <c r="K1030" i="8"/>
  <c r="I1033" i="8"/>
  <c r="K1034" i="8"/>
  <c r="I1037" i="8"/>
  <c r="K1038" i="8"/>
  <c r="I1041" i="8"/>
  <c r="K1042" i="8"/>
  <c r="I1045" i="8"/>
  <c r="K1046" i="8"/>
  <c r="I1049" i="8"/>
  <c r="K1050" i="8"/>
  <c r="I1053" i="8"/>
  <c r="K1054" i="8"/>
  <c r="I1057" i="8"/>
  <c r="K1058" i="8"/>
  <c r="I1061" i="8"/>
  <c r="K1062" i="8"/>
  <c r="I1065" i="8"/>
  <c r="K1066" i="8"/>
  <c r="I1069" i="8"/>
  <c r="K1070" i="8"/>
  <c r="I1073" i="8"/>
  <c r="K1074" i="8"/>
  <c r="I1077" i="8"/>
  <c r="K1078" i="8"/>
  <c r="I1081" i="8"/>
  <c r="K1082" i="8"/>
  <c r="I1085" i="8"/>
  <c r="K1086" i="8"/>
  <c r="I1089" i="8"/>
  <c r="K1090" i="8"/>
  <c r="I1093" i="8"/>
  <c r="K1094" i="8"/>
  <c r="I1097" i="8"/>
  <c r="K1098" i="8"/>
  <c r="I1101" i="8"/>
  <c r="K1102" i="8"/>
  <c r="I1105" i="8"/>
  <c r="K1106" i="8"/>
  <c r="I1109" i="8"/>
  <c r="K1110" i="8"/>
  <c r="I1113" i="8"/>
  <c r="K1114" i="8"/>
  <c r="I1117" i="8"/>
  <c r="K1118" i="8"/>
  <c r="I1121" i="8"/>
  <c r="K1122" i="8"/>
  <c r="I1125" i="8"/>
  <c r="K1126" i="8"/>
  <c r="I1129" i="8"/>
  <c r="K1130" i="8"/>
  <c r="K885" i="8"/>
  <c r="H904" i="8"/>
  <c r="K907" i="8"/>
  <c r="H927" i="8"/>
  <c r="I979" i="8"/>
  <c r="K1016" i="8"/>
  <c r="I1018" i="8"/>
  <c r="I1020" i="8"/>
  <c r="H1024" i="8"/>
  <c r="K1037" i="8"/>
  <c r="I1052" i="8"/>
  <c r="H1056" i="8"/>
  <c r="K1069" i="8"/>
  <c r="I1084" i="8"/>
  <c r="H1088" i="8"/>
  <c r="K1101" i="8"/>
  <c r="H1110" i="8"/>
  <c r="K1121" i="8"/>
  <c r="H1124" i="8"/>
  <c r="I1128" i="8"/>
  <c r="H1144" i="8"/>
  <c r="I1153" i="8"/>
  <c r="H1155" i="8"/>
  <c r="H1157" i="8"/>
  <c r="I1160" i="8"/>
  <c r="K1161" i="8"/>
  <c r="I1164" i="8"/>
  <c r="K1165" i="8"/>
  <c r="I1168" i="8"/>
  <c r="K1169" i="8"/>
  <c r="I1172" i="8"/>
  <c r="K1173" i="8"/>
  <c r="I1176" i="8"/>
  <c r="K1177" i="8"/>
  <c r="I1180" i="8"/>
  <c r="K1181" i="8"/>
  <c r="I1184" i="8"/>
  <c r="K1185" i="8"/>
  <c r="I1188" i="8"/>
  <c r="K1189" i="8"/>
  <c r="I1192" i="8"/>
  <c r="K1193" i="8"/>
  <c r="I1196" i="8"/>
  <c r="K1197" i="8"/>
  <c r="I1200" i="8"/>
  <c r="K1201" i="8"/>
  <c r="I1204" i="8"/>
  <c r="K1205" i="8"/>
  <c r="I1208" i="8"/>
  <c r="K1209" i="8"/>
  <c r="I1212" i="8"/>
  <c r="K1213" i="8"/>
  <c r="I1216" i="8"/>
  <c r="K1217" i="8"/>
  <c r="I1220" i="8"/>
  <c r="K1221" i="8"/>
  <c r="I1224" i="8"/>
  <c r="K1225" i="8"/>
  <c r="I1228" i="8"/>
  <c r="K1229" i="8"/>
  <c r="I1232" i="8"/>
  <c r="K1233" i="8"/>
  <c r="I1236" i="8"/>
  <c r="K1237" i="8"/>
  <c r="I1240" i="8"/>
  <c r="K1241" i="8"/>
  <c r="I1244" i="8"/>
  <c r="K1245" i="8"/>
  <c r="I1248" i="8"/>
  <c r="K1249" i="8"/>
  <c r="I1252" i="8"/>
  <c r="K1253" i="8"/>
  <c r="I1256" i="8"/>
  <c r="K1257" i="8"/>
  <c r="I1260" i="8"/>
  <c r="K1261" i="8"/>
  <c r="I1264" i="8"/>
  <c r="K1265" i="8"/>
  <c r="I1268" i="8"/>
  <c r="K1269" i="8"/>
  <c r="I1272" i="8"/>
  <c r="K1273" i="8"/>
  <c r="I1276" i="8"/>
  <c r="K1277" i="8"/>
  <c r="I1280" i="8"/>
  <c r="K1281" i="8"/>
  <c r="I1284" i="8"/>
  <c r="K1285" i="8"/>
  <c r="I1288" i="8"/>
  <c r="K1289" i="8"/>
  <c r="I1292" i="8"/>
  <c r="K1293" i="8"/>
  <c r="I1296" i="8"/>
  <c r="K1297" i="8"/>
  <c r="I1300" i="8"/>
  <c r="K1301" i="8"/>
  <c r="I1304" i="8"/>
  <c r="K1305" i="8"/>
  <c r="I1308" i="8"/>
  <c r="K1309" i="8"/>
  <c r="I1312" i="8"/>
  <c r="K1313" i="8"/>
  <c r="I1316" i="8"/>
  <c r="K1317" i="8"/>
  <c r="I1320" i="8"/>
  <c r="K1321" i="8"/>
  <c r="I1324" i="8"/>
  <c r="K1325" i="8"/>
  <c r="I1328" i="8"/>
  <c r="K1329" i="8"/>
  <c r="I1332" i="8"/>
  <c r="K1333" i="8"/>
  <c r="I1336" i="8"/>
  <c r="K1337" i="8"/>
  <c r="I1340" i="8"/>
  <c r="K1341" i="8"/>
  <c r="I1344" i="8"/>
  <c r="K1345" i="8"/>
  <c r="I1348" i="8"/>
  <c r="K1349" i="8"/>
  <c r="I1352" i="8"/>
  <c r="K1353" i="8"/>
  <c r="I1356" i="8"/>
  <c r="K1357" i="8"/>
  <c r="I1360" i="8"/>
  <c r="K1361" i="8"/>
  <c r="I1364" i="8"/>
  <c r="K1365" i="8"/>
  <c r="I1368" i="8"/>
  <c r="K1369" i="8"/>
  <c r="I1372" i="8"/>
  <c r="K1373" i="8"/>
  <c r="I1376" i="8"/>
  <c r="K1377" i="8"/>
  <c r="I1380" i="8"/>
  <c r="K1381" i="8"/>
  <c r="I1384" i="8"/>
  <c r="K1385" i="8"/>
  <c r="I1388" i="8"/>
  <c r="K1389" i="8"/>
  <c r="I1392" i="8"/>
  <c r="H609" i="8"/>
  <c r="M609" i="8" s="1"/>
  <c r="Q609" i="8" s="1"/>
  <c r="K878" i="8"/>
  <c r="I609" i="8"/>
  <c r="H785" i="8"/>
  <c r="K806" i="8"/>
  <c r="H870" i="8"/>
  <c r="H993" i="8"/>
  <c r="I1010" i="8"/>
  <c r="I1028" i="8"/>
  <c r="H1032" i="8"/>
  <c r="K1045" i="8"/>
  <c r="I1060" i="8"/>
  <c r="H1064" i="8"/>
  <c r="K1077" i="8"/>
  <c r="I1092" i="8"/>
  <c r="H1096" i="8"/>
  <c r="K1113" i="8"/>
  <c r="H1116" i="8"/>
  <c r="I1120" i="8"/>
  <c r="H1140" i="8"/>
  <c r="K1142" i="8"/>
  <c r="H1148" i="8"/>
  <c r="H1149" i="8"/>
  <c r="K1153" i="8"/>
  <c r="I1159" i="8"/>
  <c r="K1160" i="8"/>
  <c r="I1163" i="8"/>
  <c r="K1164" i="8"/>
  <c r="I1167" i="8"/>
  <c r="K1168" i="8"/>
  <c r="I1171" i="8"/>
  <c r="K1172" i="8"/>
  <c r="I1175" i="8"/>
  <c r="K1176" i="8"/>
  <c r="I1179" i="8"/>
  <c r="K1180" i="8"/>
  <c r="I1183" i="8"/>
  <c r="K1184" i="8"/>
  <c r="I1187" i="8"/>
  <c r="K1188" i="8"/>
  <c r="I1191" i="8"/>
  <c r="K1192" i="8"/>
  <c r="I1195" i="8"/>
  <c r="K1196" i="8"/>
  <c r="I1199" i="8"/>
  <c r="K1200" i="8"/>
  <c r="I1203" i="8"/>
  <c r="K1204" i="8"/>
  <c r="I1207" i="8"/>
  <c r="K1208" i="8"/>
  <c r="I1211" i="8"/>
  <c r="K1212" i="8"/>
  <c r="I1215" i="8"/>
  <c r="K1216" i="8"/>
  <c r="I1219" i="8"/>
  <c r="K1220" i="8"/>
  <c r="I1223" i="8"/>
  <c r="K1224" i="8"/>
  <c r="I1227" i="8"/>
  <c r="K1228" i="8"/>
  <c r="I1231" i="8"/>
  <c r="K1232" i="8"/>
  <c r="I1235" i="8"/>
  <c r="K1236" i="8"/>
  <c r="I1239" i="8"/>
  <c r="K1240" i="8"/>
  <c r="I1243" i="8"/>
  <c r="K1244" i="8"/>
  <c r="I1247" i="8"/>
  <c r="K1248" i="8"/>
  <c r="I1251" i="8"/>
  <c r="K1252" i="8"/>
  <c r="I1255" i="8"/>
  <c r="K1256" i="8"/>
  <c r="I1259" i="8"/>
  <c r="K1260" i="8"/>
  <c r="I1263" i="8"/>
  <c r="K1264" i="8"/>
  <c r="I1267" i="8"/>
  <c r="K1268" i="8"/>
  <c r="I1271" i="8"/>
  <c r="K1272" i="8"/>
  <c r="I1275" i="8"/>
  <c r="K1276" i="8"/>
  <c r="I1279" i="8"/>
  <c r="K1280" i="8"/>
  <c r="I1283" i="8"/>
  <c r="K1284" i="8"/>
  <c r="I1287" i="8"/>
  <c r="K1288" i="8"/>
  <c r="I1291" i="8"/>
  <c r="I785" i="8"/>
  <c r="I913" i="8"/>
  <c r="I935" i="8"/>
  <c r="I993" i="8"/>
  <c r="I997" i="8"/>
  <c r="I1032" i="8"/>
  <c r="H1036" i="8"/>
  <c r="K1049" i="8"/>
  <c r="I1064" i="8"/>
  <c r="H1068" i="8"/>
  <c r="K1081" i="8"/>
  <c r="I1096" i="8"/>
  <c r="H1100" i="8"/>
  <c r="K1109" i="8"/>
  <c r="H1112" i="8"/>
  <c r="I1116" i="8"/>
  <c r="H1130" i="8"/>
  <c r="I1137" i="8"/>
  <c r="H1138" i="8"/>
  <c r="I1140" i="8"/>
  <c r="K1141" i="8"/>
  <c r="I1148" i="8"/>
  <c r="I1149" i="8"/>
  <c r="H1150" i="8"/>
  <c r="K1157" i="8"/>
  <c r="H1162" i="8"/>
  <c r="H1166" i="8"/>
  <c r="H1170" i="8"/>
  <c r="H1174" i="8"/>
  <c r="H1178" i="8"/>
  <c r="H1182" i="8"/>
  <c r="H1186" i="8"/>
  <c r="H1190" i="8"/>
  <c r="H1194" i="8"/>
  <c r="H1198" i="8"/>
  <c r="H1202" i="8"/>
  <c r="H1206" i="8"/>
  <c r="H1210" i="8"/>
  <c r="H1214" i="8"/>
  <c r="H1218" i="8"/>
  <c r="H1222" i="8"/>
  <c r="H1226" i="8"/>
  <c r="H1230" i="8"/>
  <c r="H1234" i="8"/>
  <c r="H1238" i="8"/>
  <c r="H1242" i="8"/>
  <c r="H1246" i="8"/>
  <c r="H1250" i="8"/>
  <c r="H1254" i="8"/>
  <c r="H1258" i="8"/>
  <c r="H1262" i="8"/>
  <c r="H1266" i="8"/>
  <c r="H1270" i="8"/>
  <c r="H1274" i="8"/>
  <c r="H1278" i="8"/>
  <c r="H1282" i="8"/>
  <c r="H1286" i="8"/>
  <c r="H1290" i="8"/>
  <c r="H1294" i="8"/>
  <c r="H1298" i="8"/>
  <c r="H1302" i="8"/>
  <c r="H1306" i="8"/>
  <c r="H1310" i="8"/>
  <c r="H1314" i="8"/>
  <c r="H1318" i="8"/>
  <c r="H1322" i="8"/>
  <c r="H1326" i="8"/>
  <c r="H1330" i="8"/>
  <c r="H1334" i="8"/>
  <c r="H1338" i="8"/>
  <c r="H1342" i="8"/>
  <c r="H1346" i="8"/>
  <c r="H1350" i="8"/>
  <c r="H1354" i="8"/>
  <c r="H1358" i="8"/>
  <c r="H1362" i="8"/>
  <c r="H1366" i="8"/>
  <c r="H1370" i="8"/>
  <c r="H1374" i="8"/>
  <c r="H1378" i="8"/>
  <c r="I691" i="8"/>
  <c r="K1021" i="8"/>
  <c r="I1036" i="8"/>
  <c r="H1040" i="8"/>
  <c r="K1053" i="8"/>
  <c r="I1068" i="8"/>
  <c r="H1072" i="8"/>
  <c r="K1085" i="8"/>
  <c r="I1100" i="8"/>
  <c r="K1105" i="8"/>
  <c r="H1108" i="8"/>
  <c r="I1112" i="8"/>
  <c r="H1126" i="8"/>
  <c r="H1136" i="8"/>
  <c r="M1136" i="8" s="1"/>
  <c r="Q1136" i="8" s="1"/>
  <c r="K1138" i="8"/>
  <c r="H1154" i="8"/>
  <c r="H1156" i="8"/>
  <c r="K1159" i="8"/>
  <c r="I1162" i="8"/>
  <c r="K1163" i="8"/>
  <c r="I1166" i="8"/>
  <c r="K1167" i="8"/>
  <c r="I1170" i="8"/>
  <c r="K1171" i="8"/>
  <c r="I1174" i="8"/>
  <c r="K1175" i="8"/>
  <c r="I1178" i="8"/>
  <c r="K1179" i="8"/>
  <c r="I1182" i="8"/>
  <c r="K1183" i="8"/>
  <c r="I1186" i="8"/>
  <c r="K1187" i="8"/>
  <c r="I1190" i="8"/>
  <c r="K1191" i="8"/>
  <c r="I1194" i="8"/>
  <c r="K1195" i="8"/>
  <c r="I1198" i="8"/>
  <c r="K1199" i="8"/>
  <c r="I1202" i="8"/>
  <c r="K1203" i="8"/>
  <c r="I1206" i="8"/>
  <c r="K1207" i="8"/>
  <c r="I1210" i="8"/>
  <c r="K1211" i="8"/>
  <c r="I1214" i="8"/>
  <c r="K1215" i="8"/>
  <c r="I1218" i="8"/>
  <c r="K1219" i="8"/>
  <c r="I1222" i="8"/>
  <c r="K1223" i="8"/>
  <c r="I1226" i="8"/>
  <c r="K1227" i="8"/>
  <c r="I1230" i="8"/>
  <c r="K1231" i="8"/>
  <c r="I1234" i="8"/>
  <c r="K1235" i="8"/>
  <c r="I1238" i="8"/>
  <c r="K1239" i="8"/>
  <c r="I1242" i="8"/>
  <c r="K1243" i="8"/>
  <c r="I1246" i="8"/>
  <c r="K1247" i="8"/>
  <c r="I1250" i="8"/>
  <c r="K1251" i="8"/>
  <c r="I1254" i="8"/>
  <c r="K1255" i="8"/>
  <c r="I1258" i="8"/>
  <c r="K1259" i="8"/>
  <c r="I1262" i="8"/>
  <c r="K1263" i="8"/>
  <c r="I1266" i="8"/>
  <c r="K1267" i="8"/>
  <c r="I1270" i="8"/>
  <c r="K1271" i="8"/>
  <c r="I1274" i="8"/>
  <c r="K1275" i="8"/>
  <c r="I1278" i="8"/>
  <c r="K1279" i="8"/>
  <c r="I1282" i="8"/>
  <c r="K1283" i="8"/>
  <c r="I1286" i="8"/>
  <c r="K1287" i="8"/>
  <c r="I1290" i="8"/>
  <c r="K1291" i="8"/>
  <c r="I1294" i="8"/>
  <c r="K1295" i="8"/>
  <c r="I1298" i="8"/>
  <c r="K1299" i="8"/>
  <c r="I1302" i="8"/>
  <c r="K1303" i="8"/>
  <c r="I1306" i="8"/>
  <c r="K1307" i="8"/>
  <c r="I1310" i="8"/>
  <c r="K1311" i="8"/>
  <c r="I1314" i="8"/>
  <c r="K1315" i="8"/>
  <c r="I1318" i="8"/>
  <c r="K1319" i="8"/>
  <c r="I1322" i="8"/>
  <c r="K1323" i="8"/>
  <c r="I1326" i="8"/>
  <c r="K1327" i="8"/>
  <c r="I1330" i="8"/>
  <c r="K1331" i="8"/>
  <c r="I1334" i="8"/>
  <c r="K1335" i="8"/>
  <c r="I1338" i="8"/>
  <c r="K1339" i="8"/>
  <c r="I1342" i="8"/>
  <c r="K1343" i="8"/>
  <c r="I1346" i="8"/>
  <c r="K1347" i="8"/>
  <c r="I1350" i="8"/>
  <c r="K1351" i="8"/>
  <c r="I1354" i="8"/>
  <c r="K1355" i="8"/>
  <c r="I1358" i="8"/>
  <c r="K1359" i="8"/>
  <c r="I1362" i="8"/>
  <c r="K1363" i="8"/>
  <c r="I1366" i="8"/>
  <c r="K1367" i="8"/>
  <c r="I1370" i="8"/>
  <c r="K1371" i="8"/>
  <c r="I1374" i="8"/>
  <c r="K1375" i="8"/>
  <c r="I1378" i="8"/>
  <c r="K1379" i="8"/>
  <c r="I1382" i="8"/>
  <c r="K1383" i="8"/>
  <c r="I1386" i="8"/>
  <c r="K1387" i="8"/>
  <c r="I1390" i="8"/>
  <c r="K1391" i="8"/>
  <c r="H933" i="8"/>
  <c r="H964" i="8"/>
  <c r="K974" i="8"/>
  <c r="K981" i="8"/>
  <c r="H1011" i="8"/>
  <c r="K1025" i="8"/>
  <c r="I1040" i="8"/>
  <c r="H1044" i="8"/>
  <c r="K1057" i="8"/>
  <c r="I1072" i="8"/>
  <c r="H1076" i="8"/>
  <c r="K1089" i="8"/>
  <c r="H1104" i="8"/>
  <c r="I1108" i="8"/>
  <c r="H1122" i="8"/>
  <c r="I1133" i="8"/>
  <c r="H1134" i="8"/>
  <c r="I1136" i="8"/>
  <c r="K1137" i="8"/>
  <c r="K1149" i="8"/>
  <c r="K1150" i="8"/>
  <c r="I1156" i="8"/>
  <c r="H1158" i="8"/>
  <c r="H1161" i="8"/>
  <c r="H1165" i="8"/>
  <c r="H1169" i="8"/>
  <c r="H1173" i="8"/>
  <c r="H1177" i="8"/>
  <c r="H1181" i="8"/>
  <c r="H1185" i="8"/>
  <c r="H1189" i="8"/>
  <c r="H1193" i="8"/>
  <c r="H1197" i="8"/>
  <c r="H1201" i="8"/>
  <c r="H1205" i="8"/>
  <c r="H1209" i="8"/>
  <c r="H1213" i="8"/>
  <c r="H1217" i="8"/>
  <c r="H1221" i="8"/>
  <c r="H1225" i="8"/>
  <c r="H1229" i="8"/>
  <c r="H1233" i="8"/>
  <c r="H1237" i="8"/>
  <c r="H1241" i="8"/>
  <c r="H1245" i="8"/>
  <c r="H1249" i="8"/>
  <c r="H1253" i="8"/>
  <c r="H1257" i="8"/>
  <c r="H1261" i="8"/>
  <c r="H1265" i="8"/>
  <c r="H1269" i="8"/>
  <c r="H1273" i="8"/>
  <c r="H1277" i="8"/>
  <c r="H1281" i="8"/>
  <c r="H1285" i="8"/>
  <c r="H1289" i="8"/>
  <c r="H1293" i="8"/>
  <c r="H1297" i="8"/>
  <c r="H1301" i="8"/>
  <c r="H1305" i="8"/>
  <c r="H1309" i="8"/>
  <c r="H1313" i="8"/>
  <c r="H1317" i="8"/>
  <c r="H1321" i="8"/>
  <c r="H1325" i="8"/>
  <c r="H1329" i="8"/>
  <c r="H1333" i="8"/>
  <c r="H1337" i="8"/>
  <c r="H1341" i="8"/>
  <c r="H1345" i="8"/>
  <c r="H1349" i="8"/>
  <c r="H1353" i="8"/>
  <c r="H1357" i="8"/>
  <c r="H1361" i="8"/>
  <c r="H1365" i="8"/>
  <c r="H1369" i="8"/>
  <c r="H1373" i="8"/>
  <c r="H1377" i="8"/>
  <c r="I625" i="8"/>
  <c r="K967" i="8"/>
  <c r="K1029" i="8"/>
  <c r="K1065" i="8"/>
  <c r="I1076" i="8"/>
  <c r="I1124" i="8"/>
  <c r="I1145" i="8"/>
  <c r="H1153" i="8"/>
  <c r="K1156" i="8"/>
  <c r="K1162" i="8"/>
  <c r="I1165" i="8"/>
  <c r="H1176" i="8"/>
  <c r="H1187" i="8"/>
  <c r="K1194" i="8"/>
  <c r="I1197" i="8"/>
  <c r="H1208" i="8"/>
  <c r="H1219" i="8"/>
  <c r="K1226" i="8"/>
  <c r="I1229" i="8"/>
  <c r="H1240" i="8"/>
  <c r="H1251" i="8"/>
  <c r="K1258" i="8"/>
  <c r="I1261" i="8"/>
  <c r="H1272" i="8"/>
  <c r="H1283" i="8"/>
  <c r="K1290" i="8"/>
  <c r="H1300" i="8"/>
  <c r="K1302" i="8"/>
  <c r="I1303" i="8"/>
  <c r="K1304" i="8"/>
  <c r="H1316" i="8"/>
  <c r="K1318" i="8"/>
  <c r="I1319" i="8"/>
  <c r="K1320" i="8"/>
  <c r="H1332" i="8"/>
  <c r="K1334" i="8"/>
  <c r="I1335" i="8"/>
  <c r="K1336" i="8"/>
  <c r="H1348" i="8"/>
  <c r="K1350" i="8"/>
  <c r="I1351" i="8"/>
  <c r="K1352" i="8"/>
  <c r="H1364" i="8"/>
  <c r="K1366" i="8"/>
  <c r="I1367" i="8"/>
  <c r="K1368" i="8"/>
  <c r="K1388" i="8"/>
  <c r="H1389" i="8"/>
  <c r="H1396" i="8"/>
  <c r="H1400" i="8"/>
  <c r="H1404" i="8"/>
  <c r="H1408" i="8"/>
  <c r="H1412" i="8"/>
  <c r="H1416" i="8"/>
  <c r="H1420" i="8"/>
  <c r="H1424" i="8"/>
  <c r="H1428" i="8"/>
  <c r="H1432" i="8"/>
  <c r="H1436" i="8"/>
  <c r="H1440" i="8"/>
  <c r="H1444" i="8"/>
  <c r="H1448" i="8"/>
  <c r="H1452" i="8"/>
  <c r="H1456" i="8"/>
  <c r="H1460" i="8"/>
  <c r="H1464" i="8"/>
  <c r="H1468" i="8"/>
  <c r="H1472" i="8"/>
  <c r="H1476" i="8"/>
  <c r="H1480" i="8"/>
  <c r="H1484" i="8"/>
  <c r="H1488" i="8"/>
  <c r="H1492" i="8"/>
  <c r="H1496" i="8"/>
  <c r="H1500" i="8"/>
  <c r="H1504" i="8"/>
  <c r="H1508" i="8"/>
  <c r="H1512" i="8"/>
  <c r="H1516" i="8"/>
  <c r="H1520" i="8"/>
  <c r="H1524" i="8"/>
  <c r="H1528" i="8"/>
  <c r="H1532" i="8"/>
  <c r="H1536" i="8"/>
  <c r="H1540" i="8"/>
  <c r="H1544" i="8"/>
  <c r="H1549" i="8"/>
  <c r="K1551" i="8"/>
  <c r="H1556" i="8"/>
  <c r="H1557" i="8"/>
  <c r="H1558" i="8"/>
  <c r="H1568" i="8"/>
  <c r="H1569" i="8"/>
  <c r="H1570" i="8"/>
  <c r="H1580" i="8"/>
  <c r="H1581" i="8"/>
  <c r="H1582" i="8"/>
  <c r="H1592" i="8"/>
  <c r="H1593" i="8"/>
  <c r="H1594" i="8"/>
  <c r="H1604" i="8"/>
  <c r="H1605" i="8"/>
  <c r="H1606" i="8"/>
  <c r="H1616" i="8"/>
  <c r="H1617" i="8"/>
  <c r="H1618" i="8"/>
  <c r="H1628" i="8"/>
  <c r="H1629" i="8"/>
  <c r="H1630" i="8"/>
  <c r="H1640" i="8"/>
  <c r="H1641" i="8"/>
  <c r="H1642" i="8"/>
  <c r="H1652" i="8"/>
  <c r="H1653" i="8"/>
  <c r="H1654" i="8"/>
  <c r="K914" i="8"/>
  <c r="H1018" i="8"/>
  <c r="K1033" i="8"/>
  <c r="I1044" i="8"/>
  <c r="H1080" i="8"/>
  <c r="I1141" i="8"/>
  <c r="K1145" i="8"/>
  <c r="I1161" i="8"/>
  <c r="H1172" i="8"/>
  <c r="H1183" i="8"/>
  <c r="K1190" i="8"/>
  <c r="I1193" i="8"/>
  <c r="H1204" i="8"/>
  <c r="H1215" i="8"/>
  <c r="K1222" i="8"/>
  <c r="I1225" i="8"/>
  <c r="H1236" i="8"/>
  <c r="H1247" i="8"/>
  <c r="K1254" i="8"/>
  <c r="I1257" i="8"/>
  <c r="H1268" i="8"/>
  <c r="H1279" i="8"/>
  <c r="K1286" i="8"/>
  <c r="I1289" i="8"/>
  <c r="I1297" i="8"/>
  <c r="H1299" i="8"/>
  <c r="I1313" i="8"/>
  <c r="H1315" i="8"/>
  <c r="I1329" i="8"/>
  <c r="H1331" i="8"/>
  <c r="I1345" i="8"/>
  <c r="H1347" i="8"/>
  <c r="I1361" i="8"/>
  <c r="H1363" i="8"/>
  <c r="I1377" i="8"/>
  <c r="H1379" i="8"/>
  <c r="K1382" i="8"/>
  <c r="H1383" i="8"/>
  <c r="H1386" i="8"/>
  <c r="I1389" i="8"/>
  <c r="H1392" i="8"/>
  <c r="K1393" i="8"/>
  <c r="I1396" i="8"/>
  <c r="K1397" i="8"/>
  <c r="I1400" i="8"/>
  <c r="K1401" i="8"/>
  <c r="I1404" i="8"/>
  <c r="K1405" i="8"/>
  <c r="I1408" i="8"/>
  <c r="K1409" i="8"/>
  <c r="I1412" i="8"/>
  <c r="K1413" i="8"/>
  <c r="I1416" i="8"/>
  <c r="K1417" i="8"/>
  <c r="I1420" i="8"/>
  <c r="K1421" i="8"/>
  <c r="I1424" i="8"/>
  <c r="K1425" i="8"/>
  <c r="I1428" i="8"/>
  <c r="K1429" i="8"/>
  <c r="I1432" i="8"/>
  <c r="K1433" i="8"/>
  <c r="I1436" i="8"/>
  <c r="K1437" i="8"/>
  <c r="I1440" i="8"/>
  <c r="K1441" i="8"/>
  <c r="I1444" i="8"/>
  <c r="K1445" i="8"/>
  <c r="I1448" i="8"/>
  <c r="K1449" i="8"/>
  <c r="I1452" i="8"/>
  <c r="K1453" i="8"/>
  <c r="I1456" i="8"/>
  <c r="K1457" i="8"/>
  <c r="I1460" i="8"/>
  <c r="K1461" i="8"/>
  <c r="I1464" i="8"/>
  <c r="K1465" i="8"/>
  <c r="I1468" i="8"/>
  <c r="K1469" i="8"/>
  <c r="I1472" i="8"/>
  <c r="K1473" i="8"/>
  <c r="I1476" i="8"/>
  <c r="K1477" i="8"/>
  <c r="I1480" i="8"/>
  <c r="K1481" i="8"/>
  <c r="I1484" i="8"/>
  <c r="K1485" i="8"/>
  <c r="I1488" i="8"/>
  <c r="K1489" i="8"/>
  <c r="I1492" i="8"/>
  <c r="K1493" i="8"/>
  <c r="I1496" i="8"/>
  <c r="K1497" i="8"/>
  <c r="I1500" i="8"/>
  <c r="K1501" i="8"/>
  <c r="I1504" i="8"/>
  <c r="K1505" i="8"/>
  <c r="I1508" i="8"/>
  <c r="K1509" i="8"/>
  <c r="I1512" i="8"/>
  <c r="K1513" i="8"/>
  <c r="I1516" i="8"/>
  <c r="K1517" i="8"/>
  <c r="I1520" i="8"/>
  <c r="K1521" i="8"/>
  <c r="I1524" i="8"/>
  <c r="K1525" i="8"/>
  <c r="I1528" i="8"/>
  <c r="K1529" i="8"/>
  <c r="I1532" i="8"/>
  <c r="K1533" i="8"/>
  <c r="I1536" i="8"/>
  <c r="K1537" i="8"/>
  <c r="I1540" i="8"/>
  <c r="K1541" i="8"/>
  <c r="I1544" i="8"/>
  <c r="K1545" i="8"/>
  <c r="H1548" i="8"/>
  <c r="K1550" i="8"/>
  <c r="I1556" i="8"/>
  <c r="K1559" i="8"/>
  <c r="K1560" i="8"/>
  <c r="K1561" i="8"/>
  <c r="I1568" i="8"/>
  <c r="K1571" i="8"/>
  <c r="K1572" i="8"/>
  <c r="K1573" i="8"/>
  <c r="I1580" i="8"/>
  <c r="K1583" i="8"/>
  <c r="I1592" i="8"/>
  <c r="K1595" i="8"/>
  <c r="K1596" i="8"/>
  <c r="K1597" i="8"/>
  <c r="I1604" i="8"/>
  <c r="K1607" i="8"/>
  <c r="I1616" i="8"/>
  <c r="K1619" i="8"/>
  <c r="I1628" i="8"/>
  <c r="K1631" i="8"/>
  <c r="I1640" i="8"/>
  <c r="K1643" i="8"/>
  <c r="I1652" i="8"/>
  <c r="K1655" i="8"/>
  <c r="K1656" i="8"/>
  <c r="K1657" i="8"/>
  <c r="I872" i="8"/>
  <c r="H911" i="8"/>
  <c r="K930" i="8"/>
  <c r="I964" i="8"/>
  <c r="H1048" i="8"/>
  <c r="M1048" i="8" s="1"/>
  <c r="Q1048" i="8" s="1"/>
  <c r="K1073" i="8"/>
  <c r="I1080" i="8"/>
  <c r="H1084" i="8"/>
  <c r="H1128" i="8"/>
  <c r="K1133" i="8"/>
  <c r="K1158" i="8"/>
  <c r="H1168" i="8"/>
  <c r="H1179" i="8"/>
  <c r="M1179" i="8" s="1"/>
  <c r="Q1179" i="8" s="1"/>
  <c r="K1186" i="8"/>
  <c r="I1189" i="8"/>
  <c r="H1200" i="8"/>
  <c r="H1211" i="8"/>
  <c r="K1218" i="8"/>
  <c r="I1221" i="8"/>
  <c r="H1232" i="8"/>
  <c r="H1243" i="8"/>
  <c r="K1250" i="8"/>
  <c r="I1253" i="8"/>
  <c r="H1264" i="8"/>
  <c r="H1275" i="8"/>
  <c r="K1282" i="8"/>
  <c r="I1285" i="8"/>
  <c r="H1296" i="8"/>
  <c r="K1298" i="8"/>
  <c r="I1299" i="8"/>
  <c r="K1300" i="8"/>
  <c r="H1312" i="8"/>
  <c r="K1314" i="8"/>
  <c r="I1315" i="8"/>
  <c r="K1316" i="8"/>
  <c r="H1328" i="8"/>
  <c r="K1330" i="8"/>
  <c r="I1331" i="8"/>
  <c r="K1332" i="8"/>
  <c r="H1344" i="8"/>
  <c r="K1346" i="8"/>
  <c r="I1347" i="8"/>
  <c r="K1348" i="8"/>
  <c r="H1360" i="8"/>
  <c r="K1362" i="8"/>
  <c r="I1363" i="8"/>
  <c r="K1364" i="8"/>
  <c r="H1376" i="8"/>
  <c r="K1378" i="8"/>
  <c r="I1379" i="8"/>
  <c r="H1380" i="8"/>
  <c r="I1383" i="8"/>
  <c r="H1395" i="8"/>
  <c r="H1399" i="8"/>
  <c r="H1403" i="8"/>
  <c r="H1407" i="8"/>
  <c r="H1411" i="8"/>
  <c r="H1415" i="8"/>
  <c r="H1419" i="8"/>
  <c r="H1423" i="8"/>
  <c r="H1427" i="8"/>
  <c r="H1431" i="8"/>
  <c r="H1435" i="8"/>
  <c r="H1439" i="8"/>
  <c r="H1443" i="8"/>
  <c r="H1447" i="8"/>
  <c r="H1451" i="8"/>
  <c r="H1455" i="8"/>
  <c r="H1459" i="8"/>
  <c r="H1463" i="8"/>
  <c r="H1467" i="8"/>
  <c r="H1471" i="8"/>
  <c r="H1475" i="8"/>
  <c r="H1479" i="8"/>
  <c r="H1483" i="8"/>
  <c r="H1487" i="8"/>
  <c r="H1491" i="8"/>
  <c r="H1495" i="8"/>
  <c r="H1499" i="8"/>
  <c r="H1503" i="8"/>
  <c r="H1507" i="8"/>
  <c r="H1511" i="8"/>
  <c r="H1515" i="8"/>
  <c r="H1519" i="8"/>
  <c r="H1523" i="8"/>
  <c r="H1527" i="8"/>
  <c r="H1531" i="8"/>
  <c r="H1535" i="8"/>
  <c r="H1539" i="8"/>
  <c r="H1543" i="8"/>
  <c r="H1547" i="8"/>
  <c r="H1553" i="8"/>
  <c r="H1554" i="8"/>
  <c r="H1555" i="8"/>
  <c r="H1565" i="8"/>
  <c r="H1566" i="8"/>
  <c r="H1567" i="8"/>
  <c r="H1577" i="8"/>
  <c r="H1578" i="8"/>
  <c r="H1579" i="8"/>
  <c r="H1589" i="8"/>
  <c r="H1590" i="8"/>
  <c r="H1591" i="8"/>
  <c r="H1601" i="8"/>
  <c r="H1602" i="8"/>
  <c r="H1603" i="8"/>
  <c r="H1613" i="8"/>
  <c r="H1614" i="8"/>
  <c r="H1615" i="8"/>
  <c r="H1625" i="8"/>
  <c r="H1626" i="8"/>
  <c r="H1627" i="8"/>
  <c r="H1637" i="8"/>
  <c r="H1638" i="8"/>
  <c r="H1639" i="8"/>
  <c r="H1649" i="8"/>
  <c r="H1650" i="8"/>
  <c r="H1651" i="8"/>
  <c r="H829" i="8"/>
  <c r="K1014" i="8"/>
  <c r="K1041" i="8"/>
  <c r="I1048" i="8"/>
  <c r="H1052" i="8"/>
  <c r="I1088" i="8"/>
  <c r="H1114" i="8"/>
  <c r="M1114" i="8" s="1"/>
  <c r="Q1114" i="8" s="1"/>
  <c r="K1125" i="8"/>
  <c r="H1152" i="8"/>
  <c r="I1155" i="8"/>
  <c r="H1164" i="8"/>
  <c r="H1175" i="8"/>
  <c r="K1182" i="8"/>
  <c r="I1185" i="8"/>
  <c r="H1196" i="8"/>
  <c r="M1196" i="8" s="1"/>
  <c r="Q1196" i="8" s="1"/>
  <c r="H1207" i="8"/>
  <c r="K1214" i="8"/>
  <c r="I1217" i="8"/>
  <c r="H1228" i="8"/>
  <c r="H1239" i="8"/>
  <c r="K1246" i="8"/>
  <c r="I1249" i="8"/>
  <c r="H1260" i="8"/>
  <c r="H1271" i="8"/>
  <c r="K1278" i="8"/>
  <c r="I1281" i="8"/>
  <c r="I1293" i="8"/>
  <c r="H1295" i="8"/>
  <c r="I1309" i="8"/>
  <c r="H1311" i="8"/>
  <c r="I1325" i="8"/>
  <c r="H1327" i="8"/>
  <c r="I1341" i="8"/>
  <c r="H1343" i="8"/>
  <c r="I1357" i="8"/>
  <c r="H1359" i="8"/>
  <c r="I1373" i="8"/>
  <c r="H1375" i="8"/>
  <c r="K1386" i="8"/>
  <c r="H1387" i="8"/>
  <c r="H1390" i="8"/>
  <c r="K1392" i="8"/>
  <c r="I1395" i="8"/>
  <c r="K1396" i="8"/>
  <c r="I1399" i="8"/>
  <c r="K1400" i="8"/>
  <c r="I1403" i="8"/>
  <c r="K1404" i="8"/>
  <c r="I1407" i="8"/>
  <c r="K1408" i="8"/>
  <c r="I1411" i="8"/>
  <c r="K1412" i="8"/>
  <c r="I1415" i="8"/>
  <c r="K1416" i="8"/>
  <c r="I1419" i="8"/>
  <c r="K1420" i="8"/>
  <c r="I1423" i="8"/>
  <c r="K1424" i="8"/>
  <c r="I1427" i="8"/>
  <c r="K1428" i="8"/>
  <c r="I1431" i="8"/>
  <c r="K1432" i="8"/>
  <c r="I1435" i="8"/>
  <c r="K1436" i="8"/>
  <c r="I1439" i="8"/>
  <c r="K1440" i="8"/>
  <c r="I1443" i="8"/>
  <c r="K1444" i="8"/>
  <c r="I1447" i="8"/>
  <c r="K1448" i="8"/>
  <c r="I1451" i="8"/>
  <c r="K1452" i="8"/>
  <c r="I1455" i="8"/>
  <c r="K1456" i="8"/>
  <c r="I1459" i="8"/>
  <c r="K1460" i="8"/>
  <c r="I1463" i="8"/>
  <c r="K1464" i="8"/>
  <c r="I1467" i="8"/>
  <c r="K1468" i="8"/>
  <c r="I1471" i="8"/>
  <c r="K1472" i="8"/>
  <c r="I1475" i="8"/>
  <c r="K1476" i="8"/>
  <c r="I1479" i="8"/>
  <c r="K1480" i="8"/>
  <c r="I1483" i="8"/>
  <c r="K1484" i="8"/>
  <c r="I1487" i="8"/>
  <c r="K1488" i="8"/>
  <c r="I1491" i="8"/>
  <c r="K1492" i="8"/>
  <c r="I1495" i="8"/>
  <c r="K1496" i="8"/>
  <c r="I1499" i="8"/>
  <c r="K1500" i="8"/>
  <c r="I1503" i="8"/>
  <c r="K1504" i="8"/>
  <c r="I1507" i="8"/>
  <c r="K1508" i="8"/>
  <c r="I1511" i="8"/>
  <c r="K1512" i="8"/>
  <c r="I1515" i="8"/>
  <c r="K1516" i="8"/>
  <c r="I1519" i="8"/>
  <c r="K1520" i="8"/>
  <c r="I1523" i="8"/>
  <c r="K1524" i="8"/>
  <c r="I1527" i="8"/>
  <c r="K1528" i="8"/>
  <c r="I1531" i="8"/>
  <c r="K1532" i="8"/>
  <c r="I1535" i="8"/>
  <c r="K1536" i="8"/>
  <c r="I1539" i="8"/>
  <c r="K1540" i="8"/>
  <c r="I1543" i="8"/>
  <c r="K1544" i="8"/>
  <c r="I1547" i="8"/>
  <c r="K1549" i="8"/>
  <c r="I1553" i="8"/>
  <c r="K1556" i="8"/>
  <c r="I1565" i="8"/>
  <c r="K1568" i="8"/>
  <c r="I1577" i="8"/>
  <c r="K1580" i="8"/>
  <c r="I1589" i="8"/>
  <c r="K1592" i="8"/>
  <c r="I1601" i="8"/>
  <c r="K1604" i="8"/>
  <c r="I1613" i="8"/>
  <c r="K1616" i="8"/>
  <c r="I1625" i="8"/>
  <c r="K1628" i="8"/>
  <c r="I1637" i="8"/>
  <c r="K1640" i="8"/>
  <c r="I1649" i="8"/>
  <c r="K1652" i="8"/>
  <c r="H1661" i="8"/>
  <c r="I829" i="8"/>
  <c r="K989" i="8"/>
  <c r="I1056" i="8"/>
  <c r="H1092" i="8"/>
  <c r="M1092" i="8" s="1"/>
  <c r="Q1092" i="8" s="1"/>
  <c r="H1120" i="8"/>
  <c r="K1134" i="8"/>
  <c r="H1146" i="8"/>
  <c r="I1152" i="8"/>
  <c r="H1160" i="8"/>
  <c r="H1171" i="8"/>
  <c r="K1178" i="8"/>
  <c r="I1181" i="8"/>
  <c r="H1192" i="8"/>
  <c r="H1203" i="8"/>
  <c r="K1210" i="8"/>
  <c r="I1213" i="8"/>
  <c r="H1224" i="8"/>
  <c r="H1235" i="8"/>
  <c r="K1242" i="8"/>
  <c r="I1245" i="8"/>
  <c r="H1256" i="8"/>
  <c r="H1267" i="8"/>
  <c r="K1274" i="8"/>
  <c r="I1277" i="8"/>
  <c r="H1288" i="8"/>
  <c r="H1292" i="8"/>
  <c r="K1294" i="8"/>
  <c r="I1295" i="8"/>
  <c r="K1296" i="8"/>
  <c r="H1308" i="8"/>
  <c r="K1310" i="8"/>
  <c r="I1311" i="8"/>
  <c r="K1312" i="8"/>
  <c r="H1324" i="8"/>
  <c r="K1326" i="8"/>
  <c r="I1327" i="8"/>
  <c r="K1328" i="8"/>
  <c r="H1340" i="8"/>
  <c r="K1342" i="8"/>
  <c r="I1343" i="8"/>
  <c r="K1344" i="8"/>
  <c r="H1356" i="8"/>
  <c r="K1358" i="8"/>
  <c r="I1359" i="8"/>
  <c r="K1360" i="8"/>
  <c r="H1372" i="8"/>
  <c r="K1374" i="8"/>
  <c r="I1375" i="8"/>
  <c r="K1376" i="8"/>
  <c r="K1380" i="8"/>
  <c r="H1381" i="8"/>
  <c r="H1384" i="8"/>
  <c r="I1387" i="8"/>
  <c r="H1394" i="8"/>
  <c r="H1398" i="8"/>
  <c r="H1402" i="8"/>
  <c r="H1406" i="8"/>
  <c r="H1410" i="8"/>
  <c r="H1414" i="8"/>
  <c r="H1418" i="8"/>
  <c r="H1422" i="8"/>
  <c r="H1426" i="8"/>
  <c r="H1430" i="8"/>
  <c r="H1434" i="8"/>
  <c r="H1438" i="8"/>
  <c r="H1442" i="8"/>
  <c r="H1446" i="8"/>
  <c r="H1450" i="8"/>
  <c r="H1454" i="8"/>
  <c r="H1458" i="8"/>
  <c r="H1462" i="8"/>
  <c r="H1466" i="8"/>
  <c r="H1470" i="8"/>
  <c r="H1474" i="8"/>
  <c r="H1478" i="8"/>
  <c r="H1482" i="8"/>
  <c r="H1486" i="8"/>
  <c r="H1490" i="8"/>
  <c r="H1494" i="8"/>
  <c r="H1498" i="8"/>
  <c r="H1502" i="8"/>
  <c r="H1506" i="8"/>
  <c r="H1510" i="8"/>
  <c r="H1514" i="8"/>
  <c r="H1518" i="8"/>
  <c r="H1522" i="8"/>
  <c r="H1526" i="8"/>
  <c r="H1530" i="8"/>
  <c r="H1534" i="8"/>
  <c r="H1538" i="8"/>
  <c r="H1542" i="8"/>
  <c r="H1546" i="8"/>
  <c r="K1548" i="8"/>
  <c r="H1552" i="8"/>
  <c r="H1562" i="8"/>
  <c r="H1563" i="8"/>
  <c r="H1564" i="8"/>
  <c r="H1574" i="8"/>
  <c r="H1575" i="8"/>
  <c r="H1576" i="8"/>
  <c r="H1586" i="8"/>
  <c r="H1587" i="8"/>
  <c r="H1588" i="8"/>
  <c r="H1598" i="8"/>
  <c r="H1599" i="8"/>
  <c r="H1600" i="8"/>
  <c r="H1610" i="8"/>
  <c r="H1611" i="8"/>
  <c r="H1612" i="8"/>
  <c r="H1622" i="8"/>
  <c r="H1623" i="8"/>
  <c r="H1624" i="8"/>
  <c r="H1634" i="8"/>
  <c r="H1635" i="8"/>
  <c r="H1636" i="8"/>
  <c r="H1646" i="8"/>
  <c r="H1647" i="8"/>
  <c r="H1648" i="8"/>
  <c r="H1658" i="8"/>
  <c r="H1659" i="8"/>
  <c r="H1660" i="8"/>
  <c r="I1661" i="8"/>
  <c r="H1118" i="8"/>
  <c r="I1132" i="8"/>
  <c r="H1191" i="8"/>
  <c r="K1234" i="8"/>
  <c r="I1237" i="8"/>
  <c r="H1252" i="8"/>
  <c r="H1263" i="8"/>
  <c r="H1320" i="8"/>
  <c r="K1322" i="8"/>
  <c r="K1324" i="8"/>
  <c r="I1369" i="8"/>
  <c r="H1371" i="8"/>
  <c r="H1382" i="8"/>
  <c r="K1384" i="8"/>
  <c r="I1391" i="8"/>
  <c r="I1394" i="8"/>
  <c r="I1398" i="8"/>
  <c r="I1402" i="8"/>
  <c r="I1406" i="8"/>
  <c r="I1410" i="8"/>
  <c r="I1414" i="8"/>
  <c r="I1418" i="8"/>
  <c r="I1422" i="8"/>
  <c r="I1426" i="8"/>
  <c r="I1430" i="8"/>
  <c r="I1434" i="8"/>
  <c r="I1438" i="8"/>
  <c r="I1442" i="8"/>
  <c r="I1446" i="8"/>
  <c r="I1450" i="8"/>
  <c r="I1454" i="8"/>
  <c r="I1458" i="8"/>
  <c r="I1462" i="8"/>
  <c r="I1466" i="8"/>
  <c r="I1470" i="8"/>
  <c r="I1474" i="8"/>
  <c r="I1478" i="8"/>
  <c r="I1482" i="8"/>
  <c r="I1486" i="8"/>
  <c r="I1490" i="8"/>
  <c r="I1494" i="8"/>
  <c r="I1498" i="8"/>
  <c r="I1502" i="8"/>
  <c r="I1506" i="8"/>
  <c r="I1510" i="8"/>
  <c r="I1514" i="8"/>
  <c r="I1518" i="8"/>
  <c r="I1522" i="8"/>
  <c r="I1526" i="8"/>
  <c r="I1530" i="8"/>
  <c r="I1534" i="8"/>
  <c r="I1538" i="8"/>
  <c r="I1542" i="8"/>
  <c r="I1546" i="8"/>
  <c r="H1551" i="8"/>
  <c r="H1559" i="8"/>
  <c r="H1560" i="8"/>
  <c r="H1561" i="8"/>
  <c r="K1563" i="8"/>
  <c r="H1571" i="8"/>
  <c r="H1572" i="8"/>
  <c r="H1573" i="8"/>
  <c r="K1575" i="8"/>
  <c r="H1583" i="8"/>
  <c r="H1584" i="8"/>
  <c r="H1585" i="8"/>
  <c r="K1587" i="8"/>
  <c r="H1595" i="8"/>
  <c r="H1596" i="8"/>
  <c r="H1597" i="8"/>
  <c r="K1599" i="8"/>
  <c r="H1607" i="8"/>
  <c r="H1608" i="8"/>
  <c r="H1609" i="8"/>
  <c r="K1611" i="8"/>
  <c r="H1619" i="8"/>
  <c r="H1620" i="8"/>
  <c r="H1621" i="8"/>
  <c r="K1623" i="8"/>
  <c r="H1631" i="8"/>
  <c r="H1632" i="8"/>
  <c r="H1633" i="8"/>
  <c r="K1635" i="8"/>
  <c r="H1643" i="8"/>
  <c r="H1644" i="8"/>
  <c r="H1645" i="8"/>
  <c r="K1647" i="8"/>
  <c r="H1655" i="8"/>
  <c r="H1656" i="8"/>
  <c r="H1657" i="8"/>
  <c r="I1660" i="8"/>
  <c r="H1664" i="8"/>
  <c r="H1665" i="8"/>
  <c r="H1666" i="8"/>
  <c r="H1676" i="8"/>
  <c r="H1677" i="8"/>
  <c r="H1678" i="8"/>
  <c r="H1688" i="8"/>
  <c r="H1689" i="8"/>
  <c r="H1690" i="8"/>
  <c r="H1700" i="8"/>
  <c r="H1701" i="8"/>
  <c r="H1702" i="8"/>
  <c r="H1712" i="8"/>
  <c r="H1713" i="8"/>
  <c r="H1714" i="8"/>
  <c r="H1724" i="8"/>
  <c r="H1725" i="8"/>
  <c r="H1726" i="8"/>
  <c r="I1739" i="8"/>
  <c r="H1750" i="8"/>
  <c r="H1752" i="8"/>
  <c r="H1754" i="8"/>
  <c r="K1757" i="8"/>
  <c r="I1763" i="8"/>
  <c r="H1774" i="8"/>
  <c r="H1776" i="8"/>
  <c r="H1778" i="8"/>
  <c r="K1781" i="8"/>
  <c r="I1787" i="8"/>
  <c r="H1798" i="8"/>
  <c r="H1800" i="8"/>
  <c r="H1802" i="8"/>
  <c r="H1807" i="8"/>
  <c r="H1809" i="8"/>
  <c r="H1811" i="8"/>
  <c r="K1814" i="8"/>
  <c r="H1816" i="8"/>
  <c r="H1818" i="8"/>
  <c r="H1820" i="8"/>
  <c r="K1821" i="8"/>
  <c r="K1823" i="8"/>
  <c r="I1825" i="8"/>
  <c r="I1827" i="8"/>
  <c r="I1829" i="8"/>
  <c r="H1840" i="8"/>
  <c r="H1842" i="8"/>
  <c r="K1843" i="8"/>
  <c r="H1844" i="8"/>
  <c r="K1845" i="8"/>
  <c r="K1847" i="8"/>
  <c r="I1849" i="8"/>
  <c r="K936" i="8"/>
  <c r="K1061" i="8"/>
  <c r="K1093" i="8"/>
  <c r="I1104" i="8"/>
  <c r="H1142" i="8"/>
  <c r="K1146" i="8"/>
  <c r="K1154" i="8"/>
  <c r="I1157" i="8"/>
  <c r="K1174" i="8"/>
  <c r="I1177" i="8"/>
  <c r="H1223" i="8"/>
  <c r="K1266" i="8"/>
  <c r="I1269" i="8"/>
  <c r="H1284" i="8"/>
  <c r="H1304" i="8"/>
  <c r="K1306" i="8"/>
  <c r="K1308" i="8"/>
  <c r="I1353" i="8"/>
  <c r="H1355" i="8"/>
  <c r="I1371" i="8"/>
  <c r="I1551" i="8"/>
  <c r="K1552" i="8"/>
  <c r="I1559" i="8"/>
  <c r="I1560" i="8"/>
  <c r="I1561" i="8"/>
  <c r="K1564" i="8"/>
  <c r="I1571" i="8"/>
  <c r="I1572" i="8"/>
  <c r="I1573" i="8"/>
  <c r="K1576" i="8"/>
  <c r="I1583" i="8"/>
  <c r="I1584" i="8"/>
  <c r="I1585" i="8"/>
  <c r="K1588" i="8"/>
  <c r="I1595" i="8"/>
  <c r="I1596" i="8"/>
  <c r="I1597" i="8"/>
  <c r="K1600" i="8"/>
  <c r="I1607" i="8"/>
  <c r="I1608" i="8"/>
  <c r="I1609" i="8"/>
  <c r="K1612" i="8"/>
  <c r="I1619" i="8"/>
  <c r="I1620" i="8"/>
  <c r="I1621" i="8"/>
  <c r="K1624" i="8"/>
  <c r="I1631" i="8"/>
  <c r="I1632" i="8"/>
  <c r="I1633" i="8"/>
  <c r="K1636" i="8"/>
  <c r="I1643" i="8"/>
  <c r="I1644" i="8"/>
  <c r="I1645" i="8"/>
  <c r="K1648" i="8"/>
  <c r="I1655" i="8"/>
  <c r="I1656" i="8"/>
  <c r="I1657" i="8"/>
  <c r="I1664" i="8"/>
  <c r="K1667" i="8"/>
  <c r="K1668" i="8"/>
  <c r="K1669" i="8"/>
  <c r="I1676" i="8"/>
  <c r="K1679" i="8"/>
  <c r="K1680" i="8"/>
  <c r="K1681" i="8"/>
  <c r="I1688" i="8"/>
  <c r="K1691" i="8"/>
  <c r="K1692" i="8"/>
  <c r="K1693" i="8"/>
  <c r="I1700" i="8"/>
  <c r="K1703" i="8"/>
  <c r="K1704" i="8"/>
  <c r="K1705" i="8"/>
  <c r="I1712" i="8"/>
  <c r="K1715" i="8"/>
  <c r="K1716" i="8"/>
  <c r="K1717" i="8"/>
  <c r="I1724" i="8"/>
  <c r="K1727" i="8"/>
  <c r="K1728" i="8"/>
  <c r="K1729" i="8"/>
  <c r="H1741" i="8"/>
  <c r="H1743" i="8"/>
  <c r="K1744" i="8"/>
  <c r="H1745" i="8"/>
  <c r="K1746" i="8"/>
  <c r="K1748" i="8"/>
  <c r="I1754" i="8"/>
  <c r="H1765" i="8"/>
  <c r="H1767" i="8"/>
  <c r="K1768" i="8"/>
  <c r="H1769" i="8"/>
  <c r="K1770" i="8"/>
  <c r="K1772" i="8"/>
  <c r="I1778" i="8"/>
  <c r="H1789" i="8"/>
  <c r="H1791" i="8"/>
  <c r="K1792" i="8"/>
  <c r="H1793" i="8"/>
  <c r="K1794" i="8"/>
  <c r="K1796" i="8"/>
  <c r="I1802" i="8"/>
  <c r="K1805" i="8"/>
  <c r="I1811" i="8"/>
  <c r="I1816" i="8"/>
  <c r="I1820" i="8"/>
  <c r="H1831" i="8"/>
  <c r="H1833" i="8"/>
  <c r="K1834" i="8"/>
  <c r="H1835" i="8"/>
  <c r="K1836" i="8"/>
  <c r="K1838" i="8"/>
  <c r="I1844" i="8"/>
  <c r="I1024" i="8"/>
  <c r="K1129" i="8"/>
  <c r="H1163" i="8"/>
  <c r="M1163" i="8" s="1"/>
  <c r="Q1163" i="8" s="1"/>
  <c r="H1180" i="8"/>
  <c r="K1206" i="8"/>
  <c r="I1209" i="8"/>
  <c r="H1255" i="8"/>
  <c r="K1292" i="8"/>
  <c r="I1337" i="8"/>
  <c r="H1339" i="8"/>
  <c r="I1355" i="8"/>
  <c r="I1365" i="8"/>
  <c r="H1367" i="8"/>
  <c r="I1381" i="8"/>
  <c r="H1388" i="8"/>
  <c r="K1394" i="8"/>
  <c r="K1398" i="8"/>
  <c r="K1402" i="8"/>
  <c r="K1406" i="8"/>
  <c r="K1410" i="8"/>
  <c r="K1414" i="8"/>
  <c r="K1418" i="8"/>
  <c r="K1422" i="8"/>
  <c r="K1426" i="8"/>
  <c r="K1430" i="8"/>
  <c r="K1434" i="8"/>
  <c r="K1438" i="8"/>
  <c r="K1442" i="8"/>
  <c r="K1446" i="8"/>
  <c r="K1450" i="8"/>
  <c r="K1454" i="8"/>
  <c r="K1458" i="8"/>
  <c r="K1462" i="8"/>
  <c r="K1466" i="8"/>
  <c r="K1470" i="8"/>
  <c r="K1474" i="8"/>
  <c r="K1478" i="8"/>
  <c r="K1482" i="8"/>
  <c r="K1486" i="8"/>
  <c r="K1490" i="8"/>
  <c r="K1494" i="8"/>
  <c r="K1498" i="8"/>
  <c r="K1502" i="8"/>
  <c r="K1506" i="8"/>
  <c r="K1510" i="8"/>
  <c r="K1514" i="8"/>
  <c r="K1518" i="8"/>
  <c r="K1522" i="8"/>
  <c r="K1526" i="8"/>
  <c r="K1530" i="8"/>
  <c r="K1534" i="8"/>
  <c r="K1538" i="8"/>
  <c r="K1542" i="8"/>
  <c r="K1546" i="8"/>
  <c r="H1550" i="8"/>
  <c r="H1663" i="8"/>
  <c r="H1673" i="8"/>
  <c r="H1674" i="8"/>
  <c r="H1675" i="8"/>
  <c r="H1685" i="8"/>
  <c r="H1686" i="8"/>
  <c r="H1687" i="8"/>
  <c r="H1697" i="8"/>
  <c r="H1698" i="8"/>
  <c r="H1699" i="8"/>
  <c r="H1709" i="8"/>
  <c r="H1710" i="8"/>
  <c r="H1711" i="8"/>
  <c r="H1721" i="8"/>
  <c r="H1722" i="8"/>
  <c r="H1723" i="8"/>
  <c r="H1733" i="8"/>
  <c r="H1734" i="8"/>
  <c r="H1736" i="8"/>
  <c r="K1739" i="8"/>
  <c r="I1745" i="8"/>
  <c r="H1756" i="8"/>
  <c r="H1758" i="8"/>
  <c r="H1760" i="8"/>
  <c r="K1763" i="8"/>
  <c r="I1769" i="8"/>
  <c r="H1780" i="8"/>
  <c r="H1782" i="8"/>
  <c r="H1784" i="8"/>
  <c r="K1787" i="8"/>
  <c r="I1793" i="8"/>
  <c r="H1804" i="8"/>
  <c r="H1813" i="8"/>
  <c r="H1815" i="8"/>
  <c r="H1822" i="8"/>
  <c r="H1824" i="8"/>
  <c r="H1826" i="8"/>
  <c r="K1829" i="8"/>
  <c r="I1835" i="8"/>
  <c r="H1846" i="8"/>
  <c r="H1848" i="8"/>
  <c r="H1850" i="8"/>
  <c r="H855" i="8"/>
  <c r="H971" i="8"/>
  <c r="M971" i="8" s="1"/>
  <c r="Q971" i="8" s="1"/>
  <c r="K1166" i="8"/>
  <c r="I1169" i="8"/>
  <c r="H1195" i="8"/>
  <c r="H1212" i="8"/>
  <c r="K1238" i="8"/>
  <c r="I1241" i="8"/>
  <c r="H1287" i="8"/>
  <c r="I1321" i="8"/>
  <c r="H1323" i="8"/>
  <c r="I1339" i="8"/>
  <c r="I1349" i="8"/>
  <c r="H1351" i="8"/>
  <c r="K1390" i="8"/>
  <c r="H1393" i="8"/>
  <c r="H1397" i="8"/>
  <c r="H1401" i="8"/>
  <c r="H1405" i="8"/>
  <c r="H1409" i="8"/>
  <c r="H1413" i="8"/>
  <c r="H1417" i="8"/>
  <c r="H1421" i="8"/>
  <c r="H1425" i="8"/>
  <c r="H1429" i="8"/>
  <c r="H1433" i="8"/>
  <c r="H1437" i="8"/>
  <c r="H1441" i="8"/>
  <c r="H1445" i="8"/>
  <c r="H1449" i="8"/>
  <c r="H1453" i="8"/>
  <c r="H1457" i="8"/>
  <c r="H1461" i="8"/>
  <c r="H1465" i="8"/>
  <c r="H1469" i="8"/>
  <c r="H1473" i="8"/>
  <c r="H1477" i="8"/>
  <c r="H1481" i="8"/>
  <c r="H1485" i="8"/>
  <c r="H1489" i="8"/>
  <c r="H1493" i="8"/>
  <c r="H1497" i="8"/>
  <c r="H1501" i="8"/>
  <c r="H1505" i="8"/>
  <c r="H1509" i="8"/>
  <c r="H1513" i="8"/>
  <c r="H1517" i="8"/>
  <c r="H1521" i="8"/>
  <c r="H1525" i="8"/>
  <c r="H1529" i="8"/>
  <c r="H1533" i="8"/>
  <c r="H1537" i="8"/>
  <c r="H1541" i="8"/>
  <c r="H1545" i="8"/>
  <c r="I1550" i="8"/>
  <c r="K1661" i="8"/>
  <c r="I1663" i="8"/>
  <c r="K1664" i="8"/>
  <c r="I1673" i="8"/>
  <c r="K1676" i="8"/>
  <c r="I1685" i="8"/>
  <c r="K1688" i="8"/>
  <c r="I1697" i="8"/>
  <c r="K1700" i="8"/>
  <c r="I1709" i="8"/>
  <c r="K1712" i="8"/>
  <c r="I1721" i="8"/>
  <c r="K1724" i="8"/>
  <c r="I1733" i="8"/>
  <c r="I1736" i="8"/>
  <c r="H1747" i="8"/>
  <c r="H1749" i="8"/>
  <c r="H1751" i="8"/>
  <c r="K1754" i="8"/>
  <c r="I1760" i="8"/>
  <c r="H1771" i="8"/>
  <c r="H1773" i="8"/>
  <c r="H1775" i="8"/>
  <c r="K1778" i="8"/>
  <c r="I1784" i="8"/>
  <c r="H1795" i="8"/>
  <c r="H1797" i="8"/>
  <c r="H1799" i="8"/>
  <c r="K1802" i="8"/>
  <c r="H1806" i="8"/>
  <c r="H1808" i="8"/>
  <c r="K1811" i="8"/>
  <c r="H1817" i="8"/>
  <c r="K1820" i="8"/>
  <c r="I1826" i="8"/>
  <c r="H1837" i="8"/>
  <c r="H1839" i="8"/>
  <c r="H1841" i="8"/>
  <c r="K1844" i="8"/>
  <c r="I1850" i="8"/>
  <c r="H1106" i="8"/>
  <c r="H1184" i="8"/>
  <c r="K1198" i="8"/>
  <c r="I1201" i="8"/>
  <c r="H1227" i="8"/>
  <c r="H1244" i="8"/>
  <c r="K1270" i="8"/>
  <c r="I1273" i="8"/>
  <c r="I1305" i="8"/>
  <c r="H1307" i="8"/>
  <c r="I1323" i="8"/>
  <c r="I1333" i="8"/>
  <c r="H1335" i="8"/>
  <c r="H1385" i="8"/>
  <c r="I1393" i="8"/>
  <c r="I1397" i="8"/>
  <c r="I1401" i="8"/>
  <c r="I1405" i="8"/>
  <c r="I1409" i="8"/>
  <c r="I1413" i="8"/>
  <c r="I1417" i="8"/>
  <c r="I1421" i="8"/>
  <c r="I1425" i="8"/>
  <c r="I1429" i="8"/>
  <c r="I1433" i="8"/>
  <c r="I1437" i="8"/>
  <c r="I1441" i="8"/>
  <c r="I1445" i="8"/>
  <c r="I1449" i="8"/>
  <c r="I1453" i="8"/>
  <c r="I1457" i="8"/>
  <c r="I1461" i="8"/>
  <c r="I1465" i="8"/>
  <c r="I1469" i="8"/>
  <c r="I1473" i="8"/>
  <c r="I1477" i="8"/>
  <c r="I1481" i="8"/>
  <c r="I1485" i="8"/>
  <c r="I1489" i="8"/>
  <c r="I1493" i="8"/>
  <c r="I1497" i="8"/>
  <c r="I1501" i="8"/>
  <c r="I1505" i="8"/>
  <c r="I1509" i="8"/>
  <c r="I1513" i="8"/>
  <c r="I1517" i="8"/>
  <c r="I1521" i="8"/>
  <c r="I1525" i="8"/>
  <c r="I1529" i="8"/>
  <c r="I1533" i="8"/>
  <c r="I1537" i="8"/>
  <c r="I1541" i="8"/>
  <c r="I1545" i="8"/>
  <c r="H1662" i="8"/>
  <c r="H1670" i="8"/>
  <c r="H1671" i="8"/>
  <c r="H1672" i="8"/>
  <c r="H1682" i="8"/>
  <c r="H1683" i="8"/>
  <c r="H1684" i="8"/>
  <c r="H1694" i="8"/>
  <c r="H1695" i="8"/>
  <c r="H1696" i="8"/>
  <c r="H1706" i="8"/>
  <c r="H1707" i="8"/>
  <c r="H1708" i="8"/>
  <c r="H1718" i="8"/>
  <c r="H1719" i="8"/>
  <c r="H1720" i="8"/>
  <c r="H1730" i="8"/>
  <c r="H1731" i="8"/>
  <c r="H1732" i="8"/>
  <c r="H1738" i="8"/>
  <c r="H1740" i="8"/>
  <c r="H1742" i="8"/>
  <c r="K1745" i="8"/>
  <c r="I1747" i="8"/>
  <c r="I1749" i="8"/>
  <c r="I1751" i="8"/>
  <c r="H1762" i="8"/>
  <c r="H1764" i="8"/>
  <c r="H1766" i="8"/>
  <c r="K1769" i="8"/>
  <c r="I1771" i="8"/>
  <c r="I1773" i="8"/>
  <c r="I1775" i="8"/>
  <c r="H1786" i="8"/>
  <c r="H1788" i="8"/>
  <c r="H1790" i="8"/>
  <c r="K1793" i="8"/>
  <c r="I1795" i="8"/>
  <c r="I1797" i="8"/>
  <c r="I1799" i="8"/>
  <c r="I1808" i="8"/>
  <c r="I1817" i="8"/>
  <c r="H1828" i="8"/>
  <c r="H1830" i="8"/>
  <c r="H1832" i="8"/>
  <c r="K1835" i="8"/>
  <c r="I1837" i="8"/>
  <c r="I1841" i="8"/>
  <c r="I897" i="8"/>
  <c r="K1117" i="8"/>
  <c r="K1170" i="8"/>
  <c r="I1173" i="8"/>
  <c r="H1188" i="8"/>
  <c r="H1199" i="8"/>
  <c r="M1199" i="8" s="1"/>
  <c r="Q1199" i="8" s="1"/>
  <c r="H1248" i="8"/>
  <c r="K1262" i="8"/>
  <c r="I1265" i="8"/>
  <c r="H1291" i="8"/>
  <c r="I1301" i="8"/>
  <c r="H1303" i="8"/>
  <c r="H1352" i="8"/>
  <c r="K1354" i="8"/>
  <c r="K1356" i="8"/>
  <c r="K1553" i="8"/>
  <c r="K1554" i="8"/>
  <c r="K1555" i="8"/>
  <c r="I1563" i="8"/>
  <c r="K1565" i="8"/>
  <c r="K1566" i="8"/>
  <c r="K1567" i="8"/>
  <c r="I1575" i="8"/>
  <c r="K1577" i="8"/>
  <c r="K1848" i="8"/>
  <c r="I1839" i="8"/>
  <c r="H1819" i="8"/>
  <c r="H1814" i="8"/>
  <c r="K1789" i="8"/>
  <c r="H1785" i="8"/>
  <c r="I1767" i="8"/>
  <c r="I1744" i="8"/>
  <c r="H1739" i="8"/>
  <c r="I1710" i="8"/>
  <c r="I1687" i="8"/>
  <c r="K1639" i="8"/>
  <c r="K1423" i="8"/>
  <c r="H1849" i="8"/>
  <c r="I1845" i="8"/>
  <c r="K1832" i="8"/>
  <c r="I1818" i="8"/>
  <c r="I1803" i="8"/>
  <c r="H1794" i="8"/>
  <c r="K1790" i="8"/>
  <c r="I1753" i="8"/>
  <c r="K1749" i="8"/>
  <c r="H1744" i="8"/>
  <c r="K1562" i="8"/>
  <c r="H1276" i="8"/>
  <c r="I1838" i="8"/>
  <c r="I1834" i="8"/>
  <c r="K1830" i="8"/>
  <c r="H1829" i="8"/>
  <c r="I1824" i="8"/>
  <c r="H1821" i="8"/>
  <c r="K1817" i="8"/>
  <c r="K1816" i="8"/>
  <c r="K1813" i="8"/>
  <c r="K1812" i="8"/>
  <c r="I1805" i="8"/>
  <c r="I1796" i="8"/>
  <c r="I1792" i="8"/>
  <c r="K1788" i="8"/>
  <c r="H1787" i="8"/>
  <c r="I1782" i="8"/>
  <c r="H1779" i="8"/>
  <c r="K1775" i="8"/>
  <c r="I1774" i="8"/>
  <c r="I1762" i="8"/>
  <c r="K1761" i="8"/>
  <c r="K1758" i="8"/>
  <c r="I1746" i="8"/>
  <c r="K1741" i="8"/>
  <c r="K1738" i="8"/>
  <c r="H1737" i="8"/>
  <c r="K1731" i="8"/>
  <c r="H1729" i="8"/>
  <c r="H1728" i="8"/>
  <c r="H1727" i="8"/>
  <c r="I1726" i="8"/>
  <c r="K1719" i="8"/>
  <c r="H1717" i="8"/>
  <c r="H1716" i="8"/>
  <c r="H1715" i="8"/>
  <c r="I1714" i="8"/>
  <c r="K1707" i="8"/>
  <c r="H1705" i="8"/>
  <c r="H1704" i="8"/>
  <c r="H1703" i="8"/>
  <c r="I1702" i="8"/>
  <c r="K1695" i="8"/>
  <c r="H1693" i="8"/>
  <c r="H1692" i="8"/>
  <c r="H1691" i="8"/>
  <c r="I1690" i="8"/>
  <c r="K1683" i="8"/>
  <c r="H1681" i="8"/>
  <c r="H1680" i="8"/>
  <c r="H1679" i="8"/>
  <c r="I1678" i="8"/>
  <c r="K1671" i="8"/>
  <c r="H1669" i="8"/>
  <c r="H1668" i="8"/>
  <c r="H1667" i="8"/>
  <c r="I1666" i="8"/>
  <c r="I1658" i="8"/>
  <c r="K1646" i="8"/>
  <c r="K1625" i="8"/>
  <c r="I1623" i="8"/>
  <c r="K1615" i="8"/>
  <c r="I1610" i="8"/>
  <c r="K1598" i="8"/>
  <c r="I1552" i="8"/>
  <c r="K1543" i="8"/>
  <c r="K1527" i="8"/>
  <c r="K1511" i="8"/>
  <c r="K1495" i="8"/>
  <c r="K1479" i="8"/>
  <c r="K1463" i="8"/>
  <c r="K1447" i="8"/>
  <c r="K1431" i="8"/>
  <c r="K1415" i="8"/>
  <c r="K1399" i="8"/>
  <c r="H1336" i="8"/>
  <c r="K1230" i="8"/>
  <c r="H1220" i="8"/>
  <c r="M1220" i="8" s="1"/>
  <c r="Q1220" i="8" s="1"/>
  <c r="K1202" i="8"/>
  <c r="I1144" i="8"/>
  <c r="I1836" i="8"/>
  <c r="K1810" i="8"/>
  <c r="K1776" i="8"/>
  <c r="I1764" i="8"/>
  <c r="I1734" i="8"/>
  <c r="I1723" i="8"/>
  <c r="I1686" i="8"/>
  <c r="I1599" i="8"/>
  <c r="I1548" i="8"/>
  <c r="K1535" i="8"/>
  <c r="K1487" i="8"/>
  <c r="K1439" i="8"/>
  <c r="H1391" i="8"/>
  <c r="I1205" i="8"/>
  <c r="K1819" i="8"/>
  <c r="K1850" i="8"/>
  <c r="I1846" i="8"/>
  <c r="I1843" i="8"/>
  <c r="K1839" i="8"/>
  <c r="H1838" i="8"/>
  <c r="H1834" i="8"/>
  <c r="K1833" i="8"/>
  <c r="K1825" i="8"/>
  <c r="K1822" i="8"/>
  <c r="H1805" i="8"/>
  <c r="I1804" i="8"/>
  <c r="I1801" i="8"/>
  <c r="K1797" i="8"/>
  <c r="H1796" i="8"/>
  <c r="H1792" i="8"/>
  <c r="K1791" i="8"/>
  <c r="K1783" i="8"/>
  <c r="K1780" i="8"/>
  <c r="K1779" i="8"/>
  <c r="I1766" i="8"/>
  <c r="I1761" i="8"/>
  <c r="H1759" i="8"/>
  <c r="I1755" i="8"/>
  <c r="K1750" i="8"/>
  <c r="K1747" i="8"/>
  <c r="H1746" i="8"/>
  <c r="K1742" i="8"/>
  <c r="I1741" i="8"/>
  <c r="I1732" i="8"/>
  <c r="K1730" i="8"/>
  <c r="I1720" i="8"/>
  <c r="K1718" i="8"/>
  <c r="I1708" i="8"/>
  <c r="K1706" i="8"/>
  <c r="I1696" i="8"/>
  <c r="K1694" i="8"/>
  <c r="I1684" i="8"/>
  <c r="K1682" i="8"/>
  <c r="I1672" i="8"/>
  <c r="K1670" i="8"/>
  <c r="K1662" i="8"/>
  <c r="K1659" i="8"/>
  <c r="K1644" i="8"/>
  <c r="K1638" i="8"/>
  <c r="I1636" i="8"/>
  <c r="K1621" i="8"/>
  <c r="K1590" i="8"/>
  <c r="I1588" i="8"/>
  <c r="I1385" i="8"/>
  <c r="I1317" i="8"/>
  <c r="H1159" i="8"/>
  <c r="H1853" i="8"/>
  <c r="I1847" i="8"/>
  <c r="H1843" i="8"/>
  <c r="K1842" i="8"/>
  <c r="I1833" i="8"/>
  <c r="I1830" i="8"/>
  <c r="I1813" i="8"/>
  <c r="I1810" i="8"/>
  <c r="K1806" i="8"/>
  <c r="H1801" i="8"/>
  <c r="K1800" i="8"/>
  <c r="I1791" i="8"/>
  <c r="I1788" i="8"/>
  <c r="I1783" i="8"/>
  <c r="I1772" i="8"/>
  <c r="I1768" i="8"/>
  <c r="K1764" i="8"/>
  <c r="H1763" i="8"/>
  <c r="I1758" i="8"/>
  <c r="H1755" i="8"/>
  <c r="K1751" i="8"/>
  <c r="I1750" i="8"/>
  <c r="I1738" i="8"/>
  <c r="K1737" i="8"/>
  <c r="K1734" i="8"/>
  <c r="K1733" i="8"/>
  <c r="I1731" i="8"/>
  <c r="K1723" i="8"/>
  <c r="K1722" i="8"/>
  <c r="K1721" i="8"/>
  <c r="I1719" i="8"/>
  <c r="K1711" i="8"/>
  <c r="K1710" i="8"/>
  <c r="K1709" i="8"/>
  <c r="I1707" i="8"/>
  <c r="K1699" i="8"/>
  <c r="K1698" i="8"/>
  <c r="K1697" i="8"/>
  <c r="I1695" i="8"/>
  <c r="K1687" i="8"/>
  <c r="K1686" i="8"/>
  <c r="K1685" i="8"/>
  <c r="I1683" i="8"/>
  <c r="K1675" i="8"/>
  <c r="K1674" i="8"/>
  <c r="K1673" i="8"/>
  <c r="I1671" i="8"/>
  <c r="K1663" i="8"/>
  <c r="K1651" i="8"/>
  <c r="I1646" i="8"/>
  <c r="K1634" i="8"/>
  <c r="K1613" i="8"/>
  <c r="I1611" i="8"/>
  <c r="K1603" i="8"/>
  <c r="I1598" i="8"/>
  <c r="K1586" i="8"/>
  <c r="I1576" i="8"/>
  <c r="K1574" i="8"/>
  <c r="K1539" i="8"/>
  <c r="K1523" i="8"/>
  <c r="K1507" i="8"/>
  <c r="K1491" i="8"/>
  <c r="K1475" i="8"/>
  <c r="K1459" i="8"/>
  <c r="K1443" i="8"/>
  <c r="K1427" i="8"/>
  <c r="K1411" i="8"/>
  <c r="K1395" i="8"/>
  <c r="K1370" i="8"/>
  <c r="K1340" i="8"/>
  <c r="H1060" i="8"/>
  <c r="H1847" i="8"/>
  <c r="I1842" i="8"/>
  <c r="K1826" i="8"/>
  <c r="I1822" i="8"/>
  <c r="I1819" i="8"/>
  <c r="I1814" i="8"/>
  <c r="H1810" i="8"/>
  <c r="K1809" i="8"/>
  <c r="I1806" i="8"/>
  <c r="K1801" i="8"/>
  <c r="I1800" i="8"/>
  <c r="K1784" i="8"/>
  <c r="I1780" i="8"/>
  <c r="I1777" i="8"/>
  <c r="K1773" i="8"/>
  <c r="H1772" i="8"/>
  <c r="H1768" i="8"/>
  <c r="K1767" i="8"/>
  <c r="K1759" i="8"/>
  <c r="K1756" i="8"/>
  <c r="K1755" i="8"/>
  <c r="I1742" i="8"/>
  <c r="I1737" i="8"/>
  <c r="H1735" i="8"/>
  <c r="I1730" i="8"/>
  <c r="I1718" i="8"/>
  <c r="I1706" i="8"/>
  <c r="I1694" i="8"/>
  <c r="I1682" i="8"/>
  <c r="I1670" i="8"/>
  <c r="I1662" i="8"/>
  <c r="I1659" i="8"/>
  <c r="K1632" i="8"/>
  <c r="K1626" i="8"/>
  <c r="I1624" i="8"/>
  <c r="K1609" i="8"/>
  <c r="K1584" i="8"/>
  <c r="K1578" i="8"/>
  <c r="I1574" i="8"/>
  <c r="I1233" i="8"/>
  <c r="I1651" i="8"/>
  <c r="I1650" i="8"/>
  <c r="I1639" i="8"/>
  <c r="I1638" i="8"/>
  <c r="I1627" i="8"/>
  <c r="I1626" i="8"/>
  <c r="I1615" i="8"/>
  <c r="I1614" i="8"/>
  <c r="I1603" i="8"/>
  <c r="I1602" i="8"/>
  <c r="I1591" i="8"/>
  <c r="I1590" i="8"/>
  <c r="I1579" i="8"/>
  <c r="I1578" i="8"/>
  <c r="I1567" i="8"/>
  <c r="I1566" i="8"/>
  <c r="I1555" i="8"/>
  <c r="I1554" i="8"/>
  <c r="I1549" i="8"/>
  <c r="K1653" i="8"/>
  <c r="K1641" i="8"/>
  <c r="K1629" i="8"/>
  <c r="K1617" i="8"/>
  <c r="K1605" i="8"/>
  <c r="K1593" i="8"/>
  <c r="K1581" i="8"/>
  <c r="K1569" i="8"/>
  <c r="K1557" i="8"/>
  <c r="K1654" i="8"/>
  <c r="I1653" i="8"/>
  <c r="K1642" i="8"/>
  <c r="I1641" i="8"/>
  <c r="K1630" i="8"/>
  <c r="I1629" i="8"/>
  <c r="K1618" i="8"/>
  <c r="I1617" i="8"/>
  <c r="K1606" i="8"/>
  <c r="I1605" i="8"/>
  <c r="K1594" i="8"/>
  <c r="I1593" i="8"/>
  <c r="K1582" i="8"/>
  <c r="I1581" i="8"/>
  <c r="K1570" i="8"/>
  <c r="I1569" i="8"/>
  <c r="K1558" i="8"/>
  <c r="I1557" i="8"/>
  <c r="I1654" i="8"/>
  <c r="I1642" i="8"/>
  <c r="I1630" i="8"/>
  <c r="I1618" i="8"/>
  <c r="I1606" i="8"/>
  <c r="I1594" i="8"/>
  <c r="I1582" i="8"/>
  <c r="I1570" i="8"/>
  <c r="I1558" i="8"/>
  <c r="D1660" i="8"/>
  <c r="K1660" i="8" s="1"/>
  <c r="R955" i="8"/>
  <c r="R954" i="8"/>
  <c r="R925" i="8"/>
  <c r="R924" i="8"/>
  <c r="R984" i="8"/>
  <c r="R983" i="8"/>
  <c r="R753" i="8"/>
  <c r="R754" i="8"/>
  <c r="R977" i="8"/>
  <c r="R976" i="8"/>
  <c r="R970" i="8"/>
  <c r="R776" i="8"/>
  <c r="R775" i="8"/>
  <c r="R888" i="8"/>
  <c r="R887" i="8"/>
  <c r="R881" i="8"/>
  <c r="R880" i="8"/>
  <c r="R903" i="8"/>
  <c r="R902" i="8"/>
  <c r="R910" i="8"/>
  <c r="R909" i="8"/>
  <c r="R896" i="8"/>
  <c r="R895" i="8"/>
  <c r="R783" i="8"/>
  <c r="R782" i="8"/>
  <c r="R992" i="8"/>
  <c r="R991" i="8"/>
  <c r="R820" i="8"/>
  <c r="R819" i="8"/>
  <c r="R798" i="8"/>
  <c r="R797" i="8"/>
  <c r="R988" i="8"/>
  <c r="R947" i="8"/>
  <c r="R946" i="8"/>
  <c r="R940" i="8"/>
  <c r="R939" i="8"/>
  <c r="R918" i="8"/>
  <c r="R917" i="8"/>
  <c r="R849" i="8"/>
  <c r="R850" i="8"/>
  <c r="R802" i="8"/>
  <c r="R801" i="8"/>
  <c r="R637" i="8"/>
  <c r="R636" i="8"/>
  <c r="R600" i="8"/>
  <c r="R599" i="8"/>
  <c r="R593" i="8"/>
  <c r="R592" i="8"/>
  <c r="R936" i="8"/>
  <c r="R921" i="8"/>
  <c r="R907" i="8"/>
  <c r="R899" i="8"/>
  <c r="R892" i="8"/>
  <c r="R877" i="8"/>
  <c r="R875" i="8"/>
  <c r="R874" i="8"/>
  <c r="R835" i="8"/>
  <c r="R834" i="8"/>
  <c r="R790" i="8"/>
  <c r="R789" i="8"/>
  <c r="R746" i="8"/>
  <c r="R745" i="8"/>
  <c r="R734" i="8"/>
  <c r="R735" i="8"/>
  <c r="R831" i="8"/>
  <c r="R737" i="8"/>
  <c r="R736" i="8"/>
  <c r="R827" i="8"/>
  <c r="R826" i="8"/>
  <c r="R729" i="8"/>
  <c r="R730" i="8"/>
  <c r="R868" i="8"/>
  <c r="R809" i="8"/>
  <c r="R768" i="8"/>
  <c r="R767" i="8"/>
  <c r="R761" i="8"/>
  <c r="R760" i="8"/>
  <c r="R630" i="8"/>
  <c r="R629" i="8"/>
  <c r="R864" i="8"/>
  <c r="R841" i="8"/>
  <c r="R805" i="8"/>
  <c r="R804" i="8"/>
  <c r="R704" i="8"/>
  <c r="R703" i="8"/>
  <c r="R867" i="8"/>
  <c r="R852" i="8"/>
  <c r="R845" i="8"/>
  <c r="R837" i="8"/>
  <c r="R830" i="8"/>
  <c r="R823" i="8"/>
  <c r="R815" i="8"/>
  <c r="R808" i="8"/>
  <c r="R749" i="8"/>
  <c r="R700" i="8"/>
  <c r="R699" i="8"/>
  <c r="R696" i="8"/>
  <c r="R695" i="8"/>
  <c r="R652" i="8"/>
  <c r="R651" i="8"/>
  <c r="R722" i="8"/>
  <c r="R721" i="8"/>
  <c r="R718" i="8"/>
  <c r="R717" i="8"/>
  <c r="R659" i="8"/>
  <c r="R658" i="8"/>
  <c r="R553" i="8"/>
  <c r="R552" i="8"/>
  <c r="R340" i="8"/>
  <c r="R341" i="8"/>
  <c r="R615" i="8"/>
  <c r="R614" i="8"/>
  <c r="R608" i="8"/>
  <c r="R607" i="8"/>
  <c r="R516" i="8"/>
  <c r="R515" i="8"/>
  <c r="R715" i="8"/>
  <c r="R714" i="8"/>
  <c r="R711" i="8"/>
  <c r="R710" i="8"/>
  <c r="R622" i="8"/>
  <c r="R621" i="8"/>
  <c r="R726" i="8"/>
  <c r="R689" i="8"/>
  <c r="R688" i="8"/>
  <c r="R667" i="8"/>
  <c r="R666" i="8"/>
  <c r="R733" i="8"/>
  <c r="R707" i="8"/>
  <c r="R706" i="8"/>
  <c r="R674" i="8"/>
  <c r="R673" i="8"/>
  <c r="R532" i="8"/>
  <c r="R684" i="8"/>
  <c r="R677" i="8"/>
  <c r="R669" i="8"/>
  <c r="R662" i="8"/>
  <c r="R655" i="8"/>
  <c r="R647" i="8"/>
  <c r="R640" i="8"/>
  <c r="R625" i="8"/>
  <c r="R618" i="8"/>
  <c r="R610" i="8"/>
  <c r="R603" i="8"/>
  <c r="R588" i="8"/>
  <c r="R531" i="8"/>
  <c r="R530" i="8"/>
  <c r="R580" i="8"/>
  <c r="R566" i="8"/>
  <c r="R565" i="8"/>
  <c r="R546" i="8"/>
  <c r="R545" i="8"/>
  <c r="R524" i="8"/>
  <c r="R523" i="8"/>
  <c r="R582" i="8"/>
  <c r="R574" i="8"/>
  <c r="R567" i="8"/>
  <c r="R538" i="8"/>
  <c r="R537" i="8"/>
  <c r="R509" i="8"/>
  <c r="R433" i="8"/>
  <c r="R432" i="8"/>
  <c r="R579" i="8"/>
  <c r="R513" i="8"/>
  <c r="R490" i="8"/>
  <c r="R558" i="8"/>
  <c r="R550" i="8"/>
  <c r="R543" i="8"/>
  <c r="R528" i="8"/>
  <c r="R521" i="8"/>
  <c r="R497" i="8"/>
  <c r="R451" i="8"/>
  <c r="R504" i="8"/>
  <c r="R467" i="8"/>
  <c r="R460" i="8"/>
  <c r="R381" i="8"/>
  <c r="R382" i="8"/>
  <c r="R378" i="8"/>
  <c r="R508" i="8"/>
  <c r="R493" i="8"/>
  <c r="R486" i="8"/>
  <c r="R442" i="8"/>
  <c r="R436" i="8"/>
  <c r="R448" i="8"/>
  <c r="R426" i="8"/>
  <c r="R415" i="8"/>
  <c r="R414" i="8"/>
  <c r="R376" i="8"/>
  <c r="R377" i="8"/>
  <c r="R351" i="8"/>
  <c r="R350" i="8"/>
  <c r="R502" i="8"/>
  <c r="R495" i="8"/>
  <c r="R480" i="8"/>
  <c r="R473" i="8"/>
  <c r="R465" i="8"/>
  <c r="R458" i="8"/>
  <c r="R455" i="8"/>
  <c r="R422" i="8"/>
  <c r="R421" i="8"/>
  <c r="R396" i="8"/>
  <c r="R397" i="8"/>
  <c r="R445" i="8"/>
  <c r="R410" i="8"/>
  <c r="R383" i="8"/>
  <c r="R370" i="8"/>
  <c r="R371" i="8"/>
  <c r="R366" i="8"/>
  <c r="R408" i="8"/>
  <c r="R388" i="8"/>
  <c r="R321" i="8"/>
  <c r="R322" i="8"/>
  <c r="R403" i="8"/>
  <c r="R373" i="8"/>
  <c r="R372" i="8"/>
  <c r="R347" i="8"/>
  <c r="R387" i="8"/>
  <c r="R360" i="8"/>
  <c r="R289" i="8"/>
  <c r="R290" i="8"/>
  <c r="R272" i="8"/>
  <c r="R271" i="8"/>
  <c r="R317" i="8"/>
  <c r="R304" i="8"/>
  <c r="R298" i="8"/>
  <c r="R221" i="8"/>
  <c r="R222" i="8"/>
  <c r="R324" i="8"/>
  <c r="R287" i="8"/>
  <c r="R286" i="8"/>
  <c r="R282" i="8"/>
  <c r="R283" i="8"/>
  <c r="R346" i="8"/>
  <c r="R345" i="8"/>
  <c r="R336" i="8"/>
  <c r="R328" i="8"/>
  <c r="R331" i="8"/>
  <c r="R323" i="8"/>
  <c r="R312" i="8"/>
  <c r="R244" i="8"/>
  <c r="R243" i="8"/>
  <c r="R302" i="8"/>
  <c r="R279" i="8"/>
  <c r="R245" i="8"/>
  <c r="R162" i="8"/>
  <c r="R161" i="8"/>
  <c r="R249" i="8"/>
  <c r="R250" i="8"/>
  <c r="R268" i="8"/>
  <c r="R257" i="8"/>
  <c r="R256" i="8"/>
  <c r="R181" i="8"/>
  <c r="R180" i="8"/>
  <c r="R295" i="8"/>
  <c r="R275" i="8"/>
  <c r="R252" i="8"/>
  <c r="R258" i="8"/>
  <c r="R206" i="8"/>
  <c r="R207" i="8"/>
  <c r="R226" i="8"/>
  <c r="R169" i="8"/>
  <c r="R168" i="8"/>
  <c r="R114" i="8"/>
  <c r="R115" i="8"/>
  <c r="R174" i="8"/>
  <c r="R192" i="8"/>
  <c r="R235" i="8"/>
  <c r="R234" i="8"/>
  <c r="R208" i="8"/>
  <c r="R158" i="8"/>
  <c r="R159" i="8"/>
  <c r="R220" i="8"/>
  <c r="R177" i="8"/>
  <c r="R164" i="8"/>
  <c r="R156" i="8"/>
  <c r="R123" i="8"/>
  <c r="R124" i="8"/>
  <c r="R198" i="8"/>
  <c r="R196" i="8"/>
  <c r="R183" i="8"/>
  <c r="R167" i="8"/>
  <c r="R139" i="8"/>
  <c r="R98" i="8"/>
  <c r="R97" i="8"/>
  <c r="R191" i="8"/>
  <c r="R154" i="8"/>
  <c r="R137" i="8"/>
  <c r="R89" i="8"/>
  <c r="R90" i="8"/>
  <c r="R85" i="8"/>
  <c r="R86" i="8"/>
  <c r="R148" i="8"/>
  <c r="R130" i="8"/>
  <c r="R118" i="8"/>
  <c r="R102" i="8"/>
  <c r="R101" i="8"/>
  <c r="R87" i="8"/>
  <c r="R88" i="8"/>
  <c r="R144" i="8"/>
  <c r="R83" i="8"/>
  <c r="R84" i="8"/>
  <c r="R75" i="8"/>
  <c r="R73" i="8"/>
  <c r="R71" i="8"/>
  <c r="R81" i="8"/>
  <c r="R82" i="8"/>
  <c r="R113" i="8"/>
  <c r="R91" i="8"/>
  <c r="R92" i="8"/>
  <c r="R65" i="8"/>
  <c r="R66" i="8"/>
  <c r="R95" i="8"/>
  <c r="R63" i="8"/>
  <c r="R64" i="8"/>
  <c r="R59" i="8"/>
  <c r="R60" i="8"/>
  <c r="R61" i="8"/>
  <c r="R62" i="8"/>
  <c r="R57" i="8"/>
  <c r="R58" i="8"/>
  <c r="R46" i="8"/>
  <c r="R9" i="8"/>
  <c r="S10" i="8" s="1"/>
  <c r="S11" i="8" s="1"/>
  <c r="S12" i="8" s="1"/>
  <c r="S13" i="8" s="1"/>
  <c r="S14" i="8" s="1"/>
  <c r="S15" i="8" s="1"/>
  <c r="S16" i="8" s="1"/>
  <c r="S17" i="8" s="1"/>
  <c r="S18" i="8" s="1"/>
  <c r="S19" i="8" s="1"/>
  <c r="S20" i="8" s="1"/>
  <c r="S21" i="8" s="1"/>
  <c r="R31" i="8"/>
  <c r="R21" i="8"/>
  <c r="O701" i="3" l="1"/>
  <c r="O704" i="3"/>
  <c r="O703" i="3"/>
  <c r="O702" i="3"/>
  <c r="M1792" i="8"/>
  <c r="Q1792" i="8" s="1"/>
  <c r="M1669" i="8"/>
  <c r="Q1669" i="8" s="1"/>
  <c r="M1849" i="8"/>
  <c r="Q1849" i="8" s="1"/>
  <c r="M1742" i="8"/>
  <c r="Q1742" i="8" s="1"/>
  <c r="M1401" i="8"/>
  <c r="Q1401" i="8" s="1"/>
  <c r="M1710" i="8"/>
  <c r="Q1710" i="8" s="1"/>
  <c r="M1714" i="8"/>
  <c r="Q1714" i="8" s="1"/>
  <c r="M1609" i="8"/>
  <c r="Q1609" i="8" s="1"/>
  <c r="M1514" i="8"/>
  <c r="Q1514" i="8" s="1"/>
  <c r="M1384" i="8"/>
  <c r="Q1384" i="8" s="1"/>
  <c r="M1615" i="8"/>
  <c r="Q1615" i="8" s="1"/>
  <c r="M1557" i="8"/>
  <c r="Q1557" i="8" s="1"/>
  <c r="M1193" i="8"/>
  <c r="Q1193" i="8" s="1"/>
  <c r="M1338" i="8"/>
  <c r="Q1338" i="8" s="1"/>
  <c r="M1133" i="8"/>
  <c r="Q1133" i="8" s="1"/>
  <c r="M912" i="8"/>
  <c r="Q912" i="8" s="1"/>
  <c r="M1063" i="8"/>
  <c r="Q1063" i="8" s="1"/>
  <c r="M944" i="8"/>
  <c r="Q944" i="8" s="1"/>
  <c r="M922" i="8"/>
  <c r="Q922" i="8" s="1"/>
  <c r="M932" i="8"/>
  <c r="Q932" i="8" s="1"/>
  <c r="M962" i="8"/>
  <c r="Q962" i="8" s="1"/>
  <c r="M691" i="8"/>
  <c r="Q691" i="8" s="1"/>
  <c r="M645" i="8"/>
  <c r="Q645" i="8" s="1"/>
  <c r="M767" i="8"/>
  <c r="Q767" i="8" s="1"/>
  <c r="M656" i="8"/>
  <c r="Q656" i="8" s="1"/>
  <c r="M598" i="8"/>
  <c r="Q598" i="8" s="1"/>
  <c r="M718" i="8"/>
  <c r="Q718" i="8" s="1"/>
  <c r="M573" i="8"/>
  <c r="Q573" i="8" s="1"/>
  <c r="M492" i="8"/>
  <c r="Q492" i="8" s="1"/>
  <c r="M457" i="8"/>
  <c r="Q457" i="8" s="1"/>
  <c r="M459" i="8"/>
  <c r="Q459" i="8" s="1"/>
  <c r="M386" i="8"/>
  <c r="Q386" i="8" s="1"/>
  <c r="M274" i="8"/>
  <c r="Q274" i="8" s="1"/>
  <c r="M244" i="8"/>
  <c r="Q244" i="8" s="1"/>
  <c r="M218" i="8"/>
  <c r="Q218" i="8" s="1"/>
  <c r="M242" i="8"/>
  <c r="Q242" i="8" s="1"/>
  <c r="L129" i="8"/>
  <c r="M1836" i="8"/>
  <c r="Q1836" i="8" s="1"/>
  <c r="M1307" i="8"/>
  <c r="Q1307" i="8" s="1"/>
  <c r="M1525" i="8"/>
  <c r="Q1525" i="8" s="1"/>
  <c r="M855" i="8"/>
  <c r="Q855" i="8" s="1"/>
  <c r="M1831" i="8"/>
  <c r="Q1831" i="8" s="1"/>
  <c r="M1842" i="8"/>
  <c r="Q1842" i="8" s="1"/>
  <c r="M1656" i="8"/>
  <c r="Q1656" i="8" s="1"/>
  <c r="M1636" i="8"/>
  <c r="Q1636" i="8" s="1"/>
  <c r="M1414" i="8"/>
  <c r="Q1414" i="8" s="1"/>
  <c r="M1649" i="8"/>
  <c r="Q1649" i="8" s="1"/>
  <c r="M1455" i="8"/>
  <c r="Q1455" i="8" s="1"/>
  <c r="M1328" i="8"/>
  <c r="Q1328" i="8" s="1"/>
  <c r="M1652" i="8"/>
  <c r="Q1652" i="8" s="1"/>
  <c r="M1556" i="8"/>
  <c r="Q1556" i="8" s="1"/>
  <c r="M1283" i="8"/>
  <c r="Q1283" i="8" s="1"/>
  <c r="M1285" i="8"/>
  <c r="Q1285" i="8" s="1"/>
  <c r="M1366" i="8"/>
  <c r="Q1366" i="8" s="1"/>
  <c r="M1174" i="8"/>
  <c r="Q1174" i="8" s="1"/>
  <c r="M1097" i="8"/>
  <c r="Q1097" i="8" s="1"/>
  <c r="M926" i="8"/>
  <c r="Q926" i="8" s="1"/>
  <c r="M1123" i="8"/>
  <c r="Q1123" i="8" s="1"/>
  <c r="M762" i="8"/>
  <c r="Q762" i="8" s="1"/>
  <c r="M792" i="8"/>
  <c r="Q792" i="8" s="1"/>
  <c r="M878" i="8"/>
  <c r="Q878" i="8" s="1"/>
  <c r="M784" i="8"/>
  <c r="Q784" i="8" s="1"/>
  <c r="M909" i="8"/>
  <c r="Q909" i="8" s="1"/>
  <c r="M940" i="8"/>
  <c r="Q940" i="8" s="1"/>
  <c r="M793" i="8"/>
  <c r="Q793" i="8" s="1"/>
  <c r="M826" i="8"/>
  <c r="Q826" i="8" s="1"/>
  <c r="M646" i="8"/>
  <c r="Q646" i="8" s="1"/>
  <c r="M680" i="8"/>
  <c r="Q680" i="8" s="1"/>
  <c r="M608" i="8"/>
  <c r="Q608" i="8" s="1"/>
  <c r="M551" i="8"/>
  <c r="Q551" i="8" s="1"/>
  <c r="M478" i="8"/>
  <c r="Q478" i="8" s="1"/>
  <c r="M436" i="8"/>
  <c r="Q436" i="8" s="1"/>
  <c r="M399" i="8"/>
  <c r="Q399" i="8" s="1"/>
  <c r="M277" i="8"/>
  <c r="Q277" i="8" s="1"/>
  <c r="M236" i="8"/>
  <c r="Q236" i="8" s="1"/>
  <c r="M240" i="8"/>
  <c r="Q240" i="8" s="1"/>
  <c r="M140" i="8"/>
  <c r="Q140" i="8" s="1"/>
  <c r="M1763" i="8"/>
  <c r="Q1763" i="8" s="1"/>
  <c r="M1801" i="8"/>
  <c r="Q1801" i="8" s="1"/>
  <c r="M1838" i="8"/>
  <c r="Q1838" i="8" s="1"/>
  <c r="M1336" i="8"/>
  <c r="Q1336" i="8" s="1"/>
  <c r="M1693" i="8"/>
  <c r="Q1693" i="8" s="1"/>
  <c r="M1715" i="8"/>
  <c r="Q1715" i="8" s="1"/>
  <c r="M1814" i="8"/>
  <c r="Q1814" i="8" s="1"/>
  <c r="M1303" i="8"/>
  <c r="Q1303" i="8" s="1"/>
  <c r="M1830" i="8"/>
  <c r="Q1830" i="8" s="1"/>
  <c r="M1790" i="8"/>
  <c r="Q1790" i="8" s="1"/>
  <c r="M1764" i="8"/>
  <c r="Q1764" i="8" s="1"/>
  <c r="M1738" i="8"/>
  <c r="Q1738" i="8" s="1"/>
  <c r="M1707" i="8"/>
  <c r="Q1707" i="8" s="1"/>
  <c r="M1672" i="8"/>
  <c r="Q1672" i="8" s="1"/>
  <c r="M1106" i="8"/>
  <c r="Q1106" i="8" s="1"/>
  <c r="M1817" i="8"/>
  <c r="Q1817" i="8" s="1"/>
  <c r="M1749" i="8"/>
  <c r="Q1749" i="8" s="1"/>
  <c r="M1521" i="8"/>
  <c r="Q1521" i="8" s="1"/>
  <c r="M1489" i="8"/>
  <c r="Q1489" i="8" s="1"/>
  <c r="M1457" i="8"/>
  <c r="Q1457" i="8" s="1"/>
  <c r="M1425" i="8"/>
  <c r="Q1425" i="8" s="1"/>
  <c r="M1393" i="8"/>
  <c r="Q1393" i="8" s="1"/>
  <c r="M1850" i="8"/>
  <c r="Q1850" i="8" s="1"/>
  <c r="M1815" i="8"/>
  <c r="Q1815" i="8" s="1"/>
  <c r="M1734" i="8"/>
  <c r="Q1734" i="8" s="1"/>
  <c r="M1699" i="8"/>
  <c r="Q1699" i="8" s="1"/>
  <c r="M1673" i="8"/>
  <c r="Q1673" i="8" s="1"/>
  <c r="M1767" i="8"/>
  <c r="Q1767" i="8" s="1"/>
  <c r="M1741" i="8"/>
  <c r="Q1741" i="8" s="1"/>
  <c r="M1840" i="8"/>
  <c r="Q1840" i="8" s="1"/>
  <c r="M1816" i="8"/>
  <c r="Q1816" i="8" s="1"/>
  <c r="M1752" i="8"/>
  <c r="Q1752" i="8" s="1"/>
  <c r="M1712" i="8"/>
  <c r="Q1712" i="8" s="1"/>
  <c r="M1677" i="8"/>
  <c r="Q1677" i="8" s="1"/>
  <c r="M1655" i="8"/>
  <c r="Q1655" i="8" s="1"/>
  <c r="M1631" i="8"/>
  <c r="Q1631" i="8" s="1"/>
  <c r="M1607" i="8"/>
  <c r="Q1607" i="8" s="1"/>
  <c r="M1583" i="8"/>
  <c r="Q1583" i="8" s="1"/>
  <c r="M1559" i="8"/>
  <c r="Q1559" i="8" s="1"/>
  <c r="M1320" i="8"/>
  <c r="Q1320" i="8" s="1"/>
  <c r="M1635" i="8"/>
  <c r="Q1635" i="8" s="1"/>
  <c r="M1600" i="8"/>
  <c r="Q1600" i="8" s="1"/>
  <c r="M1574" i="8"/>
  <c r="Q1574" i="8" s="1"/>
  <c r="M1538" i="8"/>
  <c r="Q1538" i="8" s="1"/>
  <c r="M1506" i="8"/>
  <c r="Q1506" i="8" s="1"/>
  <c r="M1474" i="8"/>
  <c r="Q1474" i="8" s="1"/>
  <c r="M1442" i="8"/>
  <c r="Q1442" i="8" s="1"/>
  <c r="M1410" i="8"/>
  <c r="Q1410" i="8" s="1"/>
  <c r="M1356" i="8"/>
  <c r="Q1356" i="8" s="1"/>
  <c r="M1324" i="8"/>
  <c r="Q1324" i="8" s="1"/>
  <c r="M1292" i="8"/>
  <c r="Q1292" i="8" s="1"/>
  <c r="M1235" i="8"/>
  <c r="Q1235" i="8" s="1"/>
  <c r="M1171" i="8"/>
  <c r="Q1171" i="8" s="1"/>
  <c r="M1052" i="8"/>
  <c r="Q1052" i="8" s="1"/>
  <c r="M1639" i="8"/>
  <c r="Q1639" i="8" s="1"/>
  <c r="M1613" i="8"/>
  <c r="Q1613" i="8" s="1"/>
  <c r="M1578" i="8"/>
  <c r="Q1578" i="8" s="1"/>
  <c r="M1547" i="8"/>
  <c r="Q1547" i="8" s="1"/>
  <c r="M1515" i="8"/>
  <c r="Q1515" i="8" s="1"/>
  <c r="M1483" i="8"/>
  <c r="Q1483" i="8" s="1"/>
  <c r="M1451" i="8"/>
  <c r="Q1451" i="8" s="1"/>
  <c r="M1419" i="8"/>
  <c r="Q1419" i="8" s="1"/>
  <c r="M1380" i="8"/>
  <c r="Q1380" i="8" s="1"/>
  <c r="M1268" i="8"/>
  <c r="Q1268" i="8" s="1"/>
  <c r="M1204" i="8"/>
  <c r="Q1204" i="8" s="1"/>
  <c r="M1080" i="8"/>
  <c r="Q1080" i="8" s="1"/>
  <c r="M1642" i="8"/>
  <c r="Q1642" i="8" s="1"/>
  <c r="M1616" i="8"/>
  <c r="Q1616" i="8" s="1"/>
  <c r="M1581" i="8"/>
  <c r="Q1581" i="8" s="1"/>
  <c r="M1520" i="8"/>
  <c r="Q1520" i="8" s="1"/>
  <c r="M1488" i="8"/>
  <c r="Q1488" i="8" s="1"/>
  <c r="M1456" i="8"/>
  <c r="Q1456" i="8" s="1"/>
  <c r="M1424" i="8"/>
  <c r="Q1424" i="8" s="1"/>
  <c r="M1389" i="8"/>
  <c r="Q1389" i="8" s="1"/>
  <c r="M1272" i="8"/>
  <c r="Q1272" i="8" s="1"/>
  <c r="M1208" i="8"/>
  <c r="Q1208" i="8" s="1"/>
  <c r="M1153" i="8"/>
  <c r="Q1153" i="8" s="1"/>
  <c r="M1377" i="8"/>
  <c r="Q1377" i="8" s="1"/>
  <c r="M1345" i="8"/>
  <c r="Q1345" i="8" s="1"/>
  <c r="M1313" i="8"/>
  <c r="Q1313" i="8" s="1"/>
  <c r="M1281" i="8"/>
  <c r="Q1281" i="8" s="1"/>
  <c r="M1249" i="8"/>
  <c r="Q1249" i="8" s="1"/>
  <c r="M1217" i="8"/>
  <c r="Q1217" i="8" s="1"/>
  <c r="M1185" i="8"/>
  <c r="Q1185" i="8" s="1"/>
  <c r="M1040" i="8"/>
  <c r="Q1040" i="8" s="1"/>
  <c r="M1362" i="8"/>
  <c r="Q1362" i="8" s="1"/>
  <c r="M1330" i="8"/>
  <c r="Q1330" i="8" s="1"/>
  <c r="M1298" i="8"/>
  <c r="Q1298" i="8" s="1"/>
  <c r="M1266" i="8"/>
  <c r="Q1266" i="8" s="1"/>
  <c r="M1234" i="8"/>
  <c r="Q1234" i="8" s="1"/>
  <c r="M1202" i="8"/>
  <c r="Q1202" i="8" s="1"/>
  <c r="M1170" i="8"/>
  <c r="Q1170" i="8" s="1"/>
  <c r="M1149" i="8"/>
  <c r="Q1149" i="8" s="1"/>
  <c r="M993" i="8"/>
  <c r="Q993" i="8" s="1"/>
  <c r="M1056" i="8"/>
  <c r="Q1056" i="8" s="1"/>
  <c r="M927" i="8"/>
  <c r="Q927" i="8" s="1"/>
  <c r="M1125" i="8"/>
  <c r="Q1125" i="8" s="1"/>
  <c r="M1093" i="8"/>
  <c r="Q1093" i="8" s="1"/>
  <c r="M1061" i="8"/>
  <c r="Q1061" i="8" s="1"/>
  <c r="M1029" i="8"/>
  <c r="Q1029" i="8" s="1"/>
  <c r="M1078" i="8"/>
  <c r="Q1078" i="8" s="1"/>
  <c r="M1046" i="8"/>
  <c r="Q1046" i="8" s="1"/>
  <c r="M1017" i="8"/>
  <c r="Q1017" i="8" s="1"/>
  <c r="M1151" i="8"/>
  <c r="Q1151" i="8" s="1"/>
  <c r="M1119" i="8"/>
  <c r="Q1119" i="8" s="1"/>
  <c r="M1087" i="8"/>
  <c r="Q1087" i="8" s="1"/>
  <c r="M1055" i="8"/>
  <c r="Q1055" i="8" s="1"/>
  <c r="M1023" i="8"/>
  <c r="Q1023" i="8" s="1"/>
  <c r="M882" i="8"/>
  <c r="Q882" i="8" s="1"/>
  <c r="M980" i="8"/>
  <c r="Q980" i="8" s="1"/>
  <c r="M1010" i="8"/>
  <c r="Q1010" i="8" s="1"/>
  <c r="M899" i="8"/>
  <c r="Q899" i="8" s="1"/>
  <c r="M877" i="8"/>
  <c r="Q877" i="8" s="1"/>
  <c r="M981" i="8"/>
  <c r="Q981" i="8" s="1"/>
  <c r="M813" i="8"/>
  <c r="Q813" i="8" s="1"/>
  <c r="M931" i="8"/>
  <c r="Q931" i="8" s="1"/>
  <c r="M886" i="8"/>
  <c r="Q886" i="8" s="1"/>
  <c r="M887" i="8"/>
  <c r="Q887" i="8" s="1"/>
  <c r="M602" i="8"/>
  <c r="Q602" i="8" s="1"/>
  <c r="M1000" i="8"/>
  <c r="Q1000" i="8" s="1"/>
  <c r="M977" i="8"/>
  <c r="Q977" i="8" s="1"/>
  <c r="M874" i="8"/>
  <c r="Q874" i="8" s="1"/>
  <c r="M852" i="8"/>
  <c r="Q852" i="8" s="1"/>
  <c r="M875" i="8"/>
  <c r="Q875" i="8" s="1"/>
  <c r="M853" i="8"/>
  <c r="Q853" i="8" s="1"/>
  <c r="M831" i="8"/>
  <c r="Q831" i="8" s="1"/>
  <c r="M809" i="8"/>
  <c r="Q809" i="8" s="1"/>
  <c r="M743" i="8"/>
  <c r="Q743" i="8" s="1"/>
  <c r="M705" i="8"/>
  <c r="Q705" i="8" s="1"/>
  <c r="M861" i="8"/>
  <c r="Q861" i="8" s="1"/>
  <c r="M781" i="8"/>
  <c r="Q781" i="8" s="1"/>
  <c r="M759" i="8"/>
  <c r="Q759" i="8" s="1"/>
  <c r="M782" i="8"/>
  <c r="Q782" i="8" s="1"/>
  <c r="M741" i="8"/>
  <c r="Q741" i="8" s="1"/>
  <c r="M716" i="8"/>
  <c r="Q716" i="8" s="1"/>
  <c r="M872" i="8"/>
  <c r="Q872" i="8" s="1"/>
  <c r="M746" i="8"/>
  <c r="Q746" i="8" s="1"/>
  <c r="M706" i="8"/>
  <c r="Q706" i="8" s="1"/>
  <c r="M684" i="8"/>
  <c r="Q684" i="8" s="1"/>
  <c r="M737" i="8"/>
  <c r="Q737" i="8" s="1"/>
  <c r="M611" i="8"/>
  <c r="Q611" i="8" s="1"/>
  <c r="M589" i="8"/>
  <c r="Q589" i="8" s="1"/>
  <c r="M671" i="8"/>
  <c r="Q671" i="8" s="1"/>
  <c r="M649" i="8"/>
  <c r="Q649" i="8" s="1"/>
  <c r="M627" i="8"/>
  <c r="Q627" i="8" s="1"/>
  <c r="M605" i="8"/>
  <c r="Q605" i="8" s="1"/>
  <c r="M584" i="8"/>
  <c r="Q584" i="8" s="1"/>
  <c r="M569" i="8"/>
  <c r="Q569" i="8" s="1"/>
  <c r="M325" i="8"/>
  <c r="Q325" i="8" s="1"/>
  <c r="M657" i="8"/>
  <c r="Q657" i="8" s="1"/>
  <c r="M532" i="8"/>
  <c r="Q532" i="8" s="1"/>
  <c r="M410" i="8"/>
  <c r="Q410" i="8" s="1"/>
  <c r="M614" i="8"/>
  <c r="Q614" i="8" s="1"/>
  <c r="M541" i="8"/>
  <c r="Q541" i="8" s="1"/>
  <c r="M652" i="8"/>
  <c r="Q652" i="8" s="1"/>
  <c r="M526" i="8"/>
  <c r="Q526" i="8" s="1"/>
  <c r="M527" i="8"/>
  <c r="Q527" i="8" s="1"/>
  <c r="M490" i="8"/>
  <c r="Q490" i="8" s="1"/>
  <c r="M552" i="8"/>
  <c r="Q552" i="8" s="1"/>
  <c r="M512" i="8"/>
  <c r="Q512" i="8" s="1"/>
  <c r="M546" i="8"/>
  <c r="Q546" i="8" s="1"/>
  <c r="M524" i="8"/>
  <c r="Q524" i="8" s="1"/>
  <c r="M462" i="8"/>
  <c r="Q462" i="8" s="1"/>
  <c r="M441" i="8"/>
  <c r="Q441" i="8" s="1"/>
  <c r="M494" i="8"/>
  <c r="Q494" i="8" s="1"/>
  <c r="M402" i="8"/>
  <c r="Q402" i="8" s="1"/>
  <c r="M458" i="8"/>
  <c r="Q458" i="8" s="1"/>
  <c r="M420" i="8"/>
  <c r="Q420" i="8" s="1"/>
  <c r="M474" i="8"/>
  <c r="Q474" i="8" s="1"/>
  <c r="M497" i="8"/>
  <c r="Q497" i="8" s="1"/>
  <c r="M452" i="8"/>
  <c r="Q452" i="8" s="1"/>
  <c r="M364" i="8"/>
  <c r="Q364" i="8" s="1"/>
  <c r="M453" i="8"/>
  <c r="Q453" i="8" s="1"/>
  <c r="M356" i="8"/>
  <c r="Q356" i="8" s="1"/>
  <c r="M384" i="8"/>
  <c r="Q384" i="8" s="1"/>
  <c r="M378" i="8"/>
  <c r="Q378" i="8" s="1"/>
  <c r="M362" i="8"/>
  <c r="Q362" i="8" s="1"/>
  <c r="M307" i="8"/>
  <c r="Q307" i="8" s="1"/>
  <c r="M403" i="8"/>
  <c r="Q403" i="8" s="1"/>
  <c r="M377" i="8"/>
  <c r="Q377" i="8" s="1"/>
  <c r="M330" i="8"/>
  <c r="Q330" i="8" s="1"/>
  <c r="M170" i="8"/>
  <c r="Q170" i="8" s="1"/>
  <c r="M250" i="8"/>
  <c r="Q250" i="8" s="1"/>
  <c r="M297" i="8"/>
  <c r="Q297" i="8" s="1"/>
  <c r="M300" i="8"/>
  <c r="Q300" i="8" s="1"/>
  <c r="M256" i="8"/>
  <c r="Q256" i="8" s="1"/>
  <c r="M208" i="8"/>
  <c r="Q208" i="8" s="1"/>
  <c r="M326" i="8"/>
  <c r="Q326" i="8" s="1"/>
  <c r="M241" i="8"/>
  <c r="Q241" i="8" s="1"/>
  <c r="M301" i="8"/>
  <c r="Q301" i="8" s="1"/>
  <c r="M309" i="8"/>
  <c r="Q309" i="8" s="1"/>
  <c r="M234" i="8"/>
  <c r="Q234" i="8" s="1"/>
  <c r="M210" i="8"/>
  <c r="Q210" i="8" s="1"/>
  <c r="M168" i="8"/>
  <c r="Q168" i="8" s="1"/>
  <c r="M206" i="8"/>
  <c r="Q206" i="8" s="1"/>
  <c r="M179" i="8"/>
  <c r="Q179" i="8" s="1"/>
  <c r="M212" i="8"/>
  <c r="Q212" i="8" s="1"/>
  <c r="M207" i="8"/>
  <c r="Q207" i="8" s="1"/>
  <c r="M180" i="8"/>
  <c r="Q180" i="8" s="1"/>
  <c r="M182" i="8"/>
  <c r="Q182" i="8" s="1"/>
  <c r="M279" i="8"/>
  <c r="Q279" i="8" s="1"/>
  <c r="M257" i="8"/>
  <c r="Q257" i="8" s="1"/>
  <c r="M194" i="8"/>
  <c r="Q194" i="8" s="1"/>
  <c r="M174" i="8"/>
  <c r="Q174" i="8" s="1"/>
  <c r="M148" i="8"/>
  <c r="Q148" i="8" s="1"/>
  <c r="M164" i="8"/>
  <c r="Q164" i="8" s="1"/>
  <c r="M136" i="8"/>
  <c r="Q136" i="8" s="1"/>
  <c r="M199" i="8"/>
  <c r="Q199" i="8" s="1"/>
  <c r="M154" i="8"/>
  <c r="Q154" i="8" s="1"/>
  <c r="L87" i="8"/>
  <c r="M137" i="8"/>
  <c r="Q137" i="8" s="1"/>
  <c r="L106" i="8"/>
  <c r="L24" i="8"/>
  <c r="M1852" i="8"/>
  <c r="Q1852" i="8" s="1"/>
  <c r="M1216" i="8"/>
  <c r="Q1216" i="8" s="1"/>
  <c r="M1781" i="8"/>
  <c r="Q1781" i="8" s="1"/>
  <c r="M1167" i="8"/>
  <c r="Q1167" i="8" s="1"/>
  <c r="M1785" i="8"/>
  <c r="Q1785" i="8" s="1"/>
  <c r="M1683" i="8"/>
  <c r="Q1683" i="8" s="1"/>
  <c r="M1675" i="8"/>
  <c r="Q1675" i="8" s="1"/>
  <c r="M1800" i="8"/>
  <c r="Q1800" i="8" s="1"/>
  <c r="M1633" i="8"/>
  <c r="Q1633" i="8" s="1"/>
  <c r="M1611" i="8"/>
  <c r="Q1611" i="8" s="1"/>
  <c r="M1450" i="8"/>
  <c r="Q1450" i="8" s="1"/>
  <c r="M1523" i="8"/>
  <c r="Q1523" i="8" s="1"/>
  <c r="M1427" i="8"/>
  <c r="Q1427" i="8" s="1"/>
  <c r="M1548" i="8"/>
  <c r="Q1548" i="8" s="1"/>
  <c r="M1592" i="8"/>
  <c r="Q1592" i="8" s="1"/>
  <c r="M1400" i="8"/>
  <c r="Q1400" i="8" s="1"/>
  <c r="M1321" i="8"/>
  <c r="Q1321" i="8" s="1"/>
  <c r="M1210" i="8"/>
  <c r="Q1210" i="8" s="1"/>
  <c r="M1037" i="8"/>
  <c r="Q1037" i="8" s="1"/>
  <c r="M986" i="8"/>
  <c r="Q986" i="8" s="1"/>
  <c r="M1031" i="8"/>
  <c r="Q1031" i="8" s="1"/>
  <c r="M965" i="8"/>
  <c r="Q965" i="8" s="1"/>
  <c r="M966" i="8"/>
  <c r="Q966" i="8" s="1"/>
  <c r="M822" i="8"/>
  <c r="Q822" i="8" s="1"/>
  <c r="M796" i="8"/>
  <c r="Q796" i="8" s="1"/>
  <c r="M954" i="8"/>
  <c r="Q954" i="8" s="1"/>
  <c r="M719" i="8"/>
  <c r="Q719" i="8" s="1"/>
  <c r="M780" i="8"/>
  <c r="Q780" i="8" s="1"/>
  <c r="M857" i="8"/>
  <c r="Q857" i="8" s="1"/>
  <c r="M571" i="8"/>
  <c r="Q571" i="8" s="1"/>
  <c r="M531" i="8"/>
  <c r="Q531" i="8" s="1"/>
  <c r="M385" i="8"/>
  <c r="Q385" i="8" s="1"/>
  <c r="M306" i="8"/>
  <c r="Q306" i="8" s="1"/>
  <c r="M237" i="8"/>
  <c r="Q237" i="8" s="1"/>
  <c r="M186" i="8"/>
  <c r="Q186" i="8" s="1"/>
  <c r="M167" i="8"/>
  <c r="Q167" i="8" s="1"/>
  <c r="L74" i="8"/>
  <c r="L35" i="8"/>
  <c r="M1759" i="8"/>
  <c r="Q1759" i="8" s="1"/>
  <c r="M1729" i="8"/>
  <c r="Q1729" i="8" s="1"/>
  <c r="M1493" i="8"/>
  <c r="Q1493" i="8" s="1"/>
  <c r="M1780" i="8"/>
  <c r="Q1780" i="8" s="1"/>
  <c r="M1793" i="8"/>
  <c r="Q1793" i="8" s="1"/>
  <c r="M1798" i="8"/>
  <c r="Q1798" i="8" s="1"/>
  <c r="M1608" i="8"/>
  <c r="Q1608" i="8" s="1"/>
  <c r="M1575" i="8"/>
  <c r="Q1575" i="8" s="1"/>
  <c r="M1446" i="8"/>
  <c r="Q1446" i="8" s="1"/>
  <c r="M1519" i="8"/>
  <c r="Q1519" i="8" s="1"/>
  <c r="M1296" i="8"/>
  <c r="Q1296" i="8" s="1"/>
  <c r="M1215" i="8"/>
  <c r="Q1215" i="8" s="1"/>
  <c r="M1617" i="8"/>
  <c r="Q1617" i="8" s="1"/>
  <c r="M1524" i="8"/>
  <c r="Q1524" i="8" s="1"/>
  <c r="M1253" i="8"/>
  <c r="Q1253" i="8" s="1"/>
  <c r="M1334" i="8"/>
  <c r="Q1334" i="8" s="1"/>
  <c r="M1096" i="8"/>
  <c r="Q1096" i="8" s="1"/>
  <c r="M1033" i="8"/>
  <c r="Q1033" i="8" s="1"/>
  <c r="M889" i="8"/>
  <c r="Q889" i="8" s="1"/>
  <c r="M821" i="8"/>
  <c r="Q821" i="8" s="1"/>
  <c r="M921" i="8"/>
  <c r="Q921" i="8" s="1"/>
  <c r="M639" i="8"/>
  <c r="Q639" i="8" s="1"/>
  <c r="M815" i="8"/>
  <c r="Q815" i="8" s="1"/>
  <c r="M758" i="8"/>
  <c r="Q758" i="8" s="1"/>
  <c r="M804" i="8"/>
  <c r="Q804" i="8" s="1"/>
  <c r="M603" i="8"/>
  <c r="Q603" i="8" s="1"/>
  <c r="M630" i="8"/>
  <c r="Q630" i="8" s="1"/>
  <c r="M515" i="8"/>
  <c r="Q515" i="8" s="1"/>
  <c r="M429" i="8"/>
  <c r="Q429" i="8" s="1"/>
  <c r="M357" i="8"/>
  <c r="Q357" i="8" s="1"/>
  <c r="M171" i="8"/>
  <c r="Q171" i="8" s="1"/>
  <c r="M271" i="8"/>
  <c r="Q271" i="8" s="1"/>
  <c r="L72" i="8"/>
  <c r="S22" i="8"/>
  <c r="S23" i="8" s="1"/>
  <c r="S24" i="8" s="1"/>
  <c r="S25" i="8" s="1"/>
  <c r="S26" i="8" s="1"/>
  <c r="S27" i="8" s="1"/>
  <c r="S28" i="8" s="1"/>
  <c r="S29" i="8" s="1"/>
  <c r="S30" i="8" s="1"/>
  <c r="S31" i="8" s="1"/>
  <c r="S32" i="8" s="1"/>
  <c r="S33" i="8" s="1"/>
  <c r="S34" i="8" s="1"/>
  <c r="S35" i="8" s="1"/>
  <c r="S36" i="8" s="1"/>
  <c r="S37" i="8" s="1"/>
  <c r="S38" i="8" s="1"/>
  <c r="S39" i="8" s="1"/>
  <c r="S40" i="8" s="1"/>
  <c r="S41" i="8" s="1"/>
  <c r="S42" i="8" s="1"/>
  <c r="S43" i="8" s="1"/>
  <c r="S44" i="8" s="1"/>
  <c r="S45" i="8" s="1"/>
  <c r="S46" i="8" s="1"/>
  <c r="S47" i="8" s="1"/>
  <c r="S48" i="8" s="1"/>
  <c r="S49" i="8" s="1"/>
  <c r="S50" i="8" s="1"/>
  <c r="S51" i="8" s="1"/>
  <c r="S52" i="8" s="1"/>
  <c r="S53" i="8" s="1"/>
  <c r="S54" i="8" s="1"/>
  <c r="S55" i="8" s="1"/>
  <c r="S56" i="8" s="1"/>
  <c r="S57" i="8" s="1"/>
  <c r="S58" i="8" s="1"/>
  <c r="S59" i="8" s="1"/>
  <c r="S60" i="8" s="1"/>
  <c r="S61" i="8" s="1"/>
  <c r="S62" i="8" s="1"/>
  <c r="S63" i="8" s="1"/>
  <c r="S64" i="8" s="1"/>
  <c r="S65" i="8" s="1"/>
  <c r="S66" i="8" s="1"/>
  <c r="S67" i="8" s="1"/>
  <c r="S68" i="8" s="1"/>
  <c r="S69" i="8" s="1"/>
  <c r="S70" i="8" s="1"/>
  <c r="S71" i="8" s="1"/>
  <c r="S72" i="8" s="1"/>
  <c r="S73" i="8" s="1"/>
  <c r="S74" i="8" s="1"/>
  <c r="S75" i="8" s="1"/>
  <c r="S76" i="8" s="1"/>
  <c r="S77" i="8" s="1"/>
  <c r="S78" i="8" s="1"/>
  <c r="S79" i="8" s="1"/>
  <c r="S80" i="8" s="1"/>
  <c r="S81" i="8" s="1"/>
  <c r="S82" i="8" s="1"/>
  <c r="S83" i="8" s="1"/>
  <c r="S84" i="8" s="1"/>
  <c r="S85" i="8" s="1"/>
  <c r="S86" i="8" s="1"/>
  <c r="S87" i="8" s="1"/>
  <c r="S88" i="8" s="1"/>
  <c r="S89" i="8" s="1"/>
  <c r="S90" i="8" s="1"/>
  <c r="S91" i="8" s="1"/>
  <c r="S92" i="8" s="1"/>
  <c r="S93" i="8" s="1"/>
  <c r="S94" i="8" s="1"/>
  <c r="S95" i="8" s="1"/>
  <c r="S96" i="8" s="1"/>
  <c r="S97" i="8" s="1"/>
  <c r="S98" i="8" s="1"/>
  <c r="S99" i="8" s="1"/>
  <c r="S100" i="8" s="1"/>
  <c r="S101" i="8" s="1"/>
  <c r="S102" i="8" s="1"/>
  <c r="S103" i="8" s="1"/>
  <c r="S104" i="8" s="1"/>
  <c r="S105" i="8" s="1"/>
  <c r="S106" i="8" s="1"/>
  <c r="S107" i="8" s="1"/>
  <c r="S108" i="8" s="1"/>
  <c r="S109" i="8" s="1"/>
  <c r="S110" i="8" s="1"/>
  <c r="S111" i="8" s="1"/>
  <c r="S112" i="8" s="1"/>
  <c r="S113" i="8" s="1"/>
  <c r="S114" i="8" s="1"/>
  <c r="S115" i="8" s="1"/>
  <c r="S116" i="8" s="1"/>
  <c r="S117" i="8" s="1"/>
  <c r="S118" i="8" s="1"/>
  <c r="S119" i="8" s="1"/>
  <c r="S120" i="8" s="1"/>
  <c r="S121" i="8" s="1"/>
  <c r="S122" i="8" s="1"/>
  <c r="S123" i="8" s="1"/>
  <c r="S124" i="8" s="1"/>
  <c r="S125" i="8" s="1"/>
  <c r="S126" i="8" s="1"/>
  <c r="S127" i="8" s="1"/>
  <c r="S128" i="8" s="1"/>
  <c r="S129" i="8" s="1"/>
  <c r="M1853" i="8"/>
  <c r="Q1853" i="8" s="1"/>
  <c r="M1679" i="8"/>
  <c r="Q1679" i="8" s="1"/>
  <c r="M1716" i="8"/>
  <c r="Q1716" i="8" s="1"/>
  <c r="M1737" i="8"/>
  <c r="Q1737" i="8" s="1"/>
  <c r="M1794" i="8"/>
  <c r="Q1794" i="8" s="1"/>
  <c r="M1819" i="8"/>
  <c r="Q1819" i="8" s="1"/>
  <c r="M1828" i="8"/>
  <c r="Q1828" i="8" s="1"/>
  <c r="M1788" i="8"/>
  <c r="Q1788" i="8" s="1"/>
  <c r="M1762" i="8"/>
  <c r="Q1762" i="8" s="1"/>
  <c r="M1732" i="8"/>
  <c r="Q1732" i="8" s="1"/>
  <c r="M1706" i="8"/>
  <c r="Q1706" i="8" s="1"/>
  <c r="M1671" i="8"/>
  <c r="Q1671" i="8" s="1"/>
  <c r="M1747" i="8"/>
  <c r="Q1747" i="8" s="1"/>
  <c r="M1517" i="8"/>
  <c r="Q1517" i="8" s="1"/>
  <c r="M1485" i="8"/>
  <c r="Q1485" i="8" s="1"/>
  <c r="M1453" i="8"/>
  <c r="Q1453" i="8" s="1"/>
  <c r="M1421" i="8"/>
  <c r="Q1421" i="8" s="1"/>
  <c r="M1848" i="8"/>
  <c r="Q1848" i="8" s="1"/>
  <c r="M1813" i="8"/>
  <c r="Q1813" i="8" s="1"/>
  <c r="M1733" i="8"/>
  <c r="Q1733" i="8" s="1"/>
  <c r="M1698" i="8"/>
  <c r="Q1698" i="8" s="1"/>
  <c r="M1663" i="8"/>
  <c r="Q1663" i="8" s="1"/>
  <c r="M1791" i="8"/>
  <c r="Q1791" i="8" s="1"/>
  <c r="M1765" i="8"/>
  <c r="Q1765" i="8" s="1"/>
  <c r="M1750" i="8"/>
  <c r="Q1750" i="8" s="1"/>
  <c r="M1702" i="8"/>
  <c r="Q1702" i="8" s="1"/>
  <c r="M1676" i="8"/>
  <c r="Q1676" i="8" s="1"/>
  <c r="M1551" i="8"/>
  <c r="Q1551" i="8" s="1"/>
  <c r="M1263" i="8"/>
  <c r="Q1263" i="8" s="1"/>
  <c r="M1660" i="8"/>
  <c r="Q1660" i="8" s="1"/>
  <c r="M1634" i="8"/>
  <c r="Q1634" i="8" s="1"/>
  <c r="M1599" i="8"/>
  <c r="Q1599" i="8" s="1"/>
  <c r="M1564" i="8"/>
  <c r="Q1564" i="8" s="1"/>
  <c r="M1534" i="8"/>
  <c r="Q1534" i="8" s="1"/>
  <c r="M1502" i="8"/>
  <c r="Q1502" i="8" s="1"/>
  <c r="M1470" i="8"/>
  <c r="Q1470" i="8" s="1"/>
  <c r="M1438" i="8"/>
  <c r="Q1438" i="8" s="1"/>
  <c r="M1406" i="8"/>
  <c r="Q1406" i="8" s="1"/>
  <c r="M1288" i="8"/>
  <c r="Q1288" i="8" s="1"/>
  <c r="M1224" i="8"/>
  <c r="Q1224" i="8" s="1"/>
  <c r="M1160" i="8"/>
  <c r="Q1160" i="8" s="1"/>
  <c r="M1359" i="8"/>
  <c r="Q1359" i="8" s="1"/>
  <c r="M1295" i="8"/>
  <c r="Q1295" i="8" s="1"/>
  <c r="M1239" i="8"/>
  <c r="Q1239" i="8" s="1"/>
  <c r="M1175" i="8"/>
  <c r="Q1175" i="8" s="1"/>
  <c r="M1638" i="8"/>
  <c r="Q1638" i="8" s="1"/>
  <c r="M1603" i="8"/>
  <c r="Q1603" i="8" s="1"/>
  <c r="M1577" i="8"/>
  <c r="Q1577" i="8" s="1"/>
  <c r="M1543" i="8"/>
  <c r="Q1543" i="8" s="1"/>
  <c r="M1511" i="8"/>
  <c r="Q1511" i="8" s="1"/>
  <c r="M1479" i="8"/>
  <c r="Q1479" i="8" s="1"/>
  <c r="M1447" i="8"/>
  <c r="Q1447" i="8" s="1"/>
  <c r="M1415" i="8"/>
  <c r="Q1415" i="8" s="1"/>
  <c r="M911" i="8"/>
  <c r="Q911" i="8" s="1"/>
  <c r="M1379" i="8"/>
  <c r="Q1379" i="8" s="1"/>
  <c r="M1315" i="8"/>
  <c r="Q1315" i="8" s="1"/>
  <c r="M1641" i="8"/>
  <c r="Q1641" i="8" s="1"/>
  <c r="M1606" i="8"/>
  <c r="Q1606" i="8" s="1"/>
  <c r="M1580" i="8"/>
  <c r="Q1580" i="8" s="1"/>
  <c r="M1549" i="8"/>
  <c r="Q1549" i="8" s="1"/>
  <c r="M1516" i="8"/>
  <c r="Q1516" i="8" s="1"/>
  <c r="M1484" i="8"/>
  <c r="Q1484" i="8" s="1"/>
  <c r="M1452" i="8"/>
  <c r="Q1452" i="8" s="1"/>
  <c r="M1420" i="8"/>
  <c r="Q1420" i="8" s="1"/>
  <c r="M1348" i="8"/>
  <c r="Q1348" i="8" s="1"/>
  <c r="M1316" i="8"/>
  <c r="Q1316" i="8" s="1"/>
  <c r="M1373" i="8"/>
  <c r="Q1373" i="8" s="1"/>
  <c r="M1341" i="8"/>
  <c r="Q1341" i="8" s="1"/>
  <c r="M1309" i="8"/>
  <c r="Q1309" i="8" s="1"/>
  <c r="M1277" i="8"/>
  <c r="Q1277" i="8" s="1"/>
  <c r="M1245" i="8"/>
  <c r="Q1245" i="8" s="1"/>
  <c r="M1213" i="8"/>
  <c r="Q1213" i="8" s="1"/>
  <c r="M1181" i="8"/>
  <c r="Q1181" i="8" s="1"/>
  <c r="M1104" i="8"/>
  <c r="Q1104" i="8" s="1"/>
  <c r="M1011" i="8"/>
  <c r="Q1011" i="8" s="1"/>
  <c r="M1108" i="8"/>
  <c r="Q1108" i="8" s="1"/>
  <c r="M1358" i="8"/>
  <c r="Q1358" i="8" s="1"/>
  <c r="M1326" i="8"/>
  <c r="Q1326" i="8" s="1"/>
  <c r="M1294" i="8"/>
  <c r="Q1294" i="8" s="1"/>
  <c r="M1262" i="8"/>
  <c r="Q1262" i="8" s="1"/>
  <c r="M1230" i="8"/>
  <c r="Q1230" i="8" s="1"/>
  <c r="M1198" i="8"/>
  <c r="Q1198" i="8" s="1"/>
  <c r="M1166" i="8"/>
  <c r="Q1166" i="8" s="1"/>
  <c r="M1138" i="8"/>
  <c r="Q1138" i="8" s="1"/>
  <c r="M1148" i="8"/>
  <c r="Q1148" i="8" s="1"/>
  <c r="M870" i="8"/>
  <c r="Q870" i="8" s="1"/>
  <c r="M1124" i="8"/>
  <c r="Q1124" i="8" s="1"/>
  <c r="M997" i="8"/>
  <c r="Q997" i="8" s="1"/>
  <c r="M742" i="8"/>
  <c r="Q742" i="8" s="1"/>
  <c r="M1121" i="8"/>
  <c r="Q1121" i="8" s="1"/>
  <c r="M1089" i="8"/>
  <c r="Q1089" i="8" s="1"/>
  <c r="M1057" i="8"/>
  <c r="Q1057" i="8" s="1"/>
  <c r="M1025" i="8"/>
  <c r="Q1025" i="8" s="1"/>
  <c r="M985" i="8"/>
  <c r="Q985" i="8" s="1"/>
  <c r="M919" i="8"/>
  <c r="Q919" i="8" s="1"/>
  <c r="M825" i="8"/>
  <c r="Q825" i="8" s="1"/>
  <c r="M1074" i="8"/>
  <c r="Q1074" i="8" s="1"/>
  <c r="M1042" i="8"/>
  <c r="Q1042" i="8" s="1"/>
  <c r="M963" i="8"/>
  <c r="Q963" i="8" s="1"/>
  <c r="M999" i="8"/>
  <c r="Q999" i="8" s="1"/>
  <c r="M1147" i="8"/>
  <c r="Q1147" i="8" s="1"/>
  <c r="M1115" i="8"/>
  <c r="Q1115" i="8" s="1"/>
  <c r="M1083" i="8"/>
  <c r="Q1083" i="8" s="1"/>
  <c r="M1051" i="8"/>
  <c r="Q1051" i="8" s="1"/>
  <c r="M1015" i="8"/>
  <c r="Q1015" i="8" s="1"/>
  <c r="M949" i="8"/>
  <c r="Q949" i="8" s="1"/>
  <c r="M957" i="8"/>
  <c r="Q957" i="8" s="1"/>
  <c r="M1006" i="8"/>
  <c r="Q1006" i="8" s="1"/>
  <c r="M958" i="8"/>
  <c r="Q958" i="8" s="1"/>
  <c r="M936" i="8"/>
  <c r="Q936" i="8" s="1"/>
  <c r="M873" i="8"/>
  <c r="Q873" i="8" s="1"/>
  <c r="M632" i="8"/>
  <c r="Q632" i="8" s="1"/>
  <c r="M959" i="8"/>
  <c r="Q959" i="8" s="1"/>
  <c r="M937" i="8"/>
  <c r="Q937" i="8" s="1"/>
  <c r="M915" i="8"/>
  <c r="Q915" i="8" s="1"/>
  <c r="M893" i="8"/>
  <c r="Q893" i="8" s="1"/>
  <c r="M968" i="8"/>
  <c r="Q968" i="8" s="1"/>
  <c r="M991" i="8"/>
  <c r="Q991" i="8" s="1"/>
  <c r="M946" i="8"/>
  <c r="Q946" i="8" s="1"/>
  <c r="M924" i="8"/>
  <c r="Q924" i="8" s="1"/>
  <c r="M777" i="8"/>
  <c r="Q777" i="8" s="1"/>
  <c r="M595" i="8"/>
  <c r="Q595" i="8" s="1"/>
  <c r="M996" i="8"/>
  <c r="Q996" i="8" s="1"/>
  <c r="M955" i="8"/>
  <c r="Q955" i="8" s="1"/>
  <c r="M910" i="8"/>
  <c r="Q910" i="8" s="1"/>
  <c r="M888" i="8"/>
  <c r="Q888" i="8" s="1"/>
  <c r="M833" i="8"/>
  <c r="Q833" i="8" s="1"/>
  <c r="M754" i="8"/>
  <c r="Q754" i="8" s="1"/>
  <c r="M830" i="8"/>
  <c r="Q830" i="8" s="1"/>
  <c r="M786" i="8"/>
  <c r="Q786" i="8" s="1"/>
  <c r="M764" i="8"/>
  <c r="Q764" i="8" s="1"/>
  <c r="M787" i="8"/>
  <c r="Q787" i="8" s="1"/>
  <c r="M701" i="8"/>
  <c r="Q701" i="8" s="1"/>
  <c r="M839" i="8"/>
  <c r="Q839" i="8" s="1"/>
  <c r="M817" i="8"/>
  <c r="Q817" i="8" s="1"/>
  <c r="M795" i="8"/>
  <c r="Q795" i="8" s="1"/>
  <c r="M773" i="8"/>
  <c r="Q773" i="8" s="1"/>
  <c r="M727" i="8"/>
  <c r="Q727" i="8" s="1"/>
  <c r="M638" i="8"/>
  <c r="Q638" i="8" s="1"/>
  <c r="M760" i="8"/>
  <c r="Q760" i="8" s="1"/>
  <c r="M698" i="8"/>
  <c r="Q698" i="8" s="1"/>
  <c r="M849" i="8"/>
  <c r="Q849" i="8" s="1"/>
  <c r="M739" i="8"/>
  <c r="Q739" i="8" s="1"/>
  <c r="M662" i="8"/>
  <c r="Q662" i="8" s="1"/>
  <c r="M618" i="8"/>
  <c r="Q618" i="8" s="1"/>
  <c r="M596" i="8"/>
  <c r="Q596" i="8" s="1"/>
  <c r="M715" i="8"/>
  <c r="Q715" i="8" s="1"/>
  <c r="M670" i="8"/>
  <c r="Q670" i="8" s="1"/>
  <c r="M648" i="8"/>
  <c r="Q648" i="8" s="1"/>
  <c r="M510" i="8"/>
  <c r="Q510" i="8" s="1"/>
  <c r="M635" i="8"/>
  <c r="Q635" i="8" s="1"/>
  <c r="M613" i="8"/>
  <c r="Q613" i="8" s="1"/>
  <c r="M591" i="8"/>
  <c r="Q591" i="8" s="1"/>
  <c r="M717" i="8"/>
  <c r="Q717" i="8" s="1"/>
  <c r="M592" i="8"/>
  <c r="Q592" i="8" s="1"/>
  <c r="M733" i="8"/>
  <c r="Q733" i="8" s="1"/>
  <c r="M711" i="8"/>
  <c r="Q711" i="8" s="1"/>
  <c r="M689" i="8"/>
  <c r="Q689" i="8" s="1"/>
  <c r="M329" i="8"/>
  <c r="Q329" i="8" s="1"/>
  <c r="M564" i="8"/>
  <c r="Q564" i="8" s="1"/>
  <c r="M468" i="8"/>
  <c r="Q468" i="8" s="1"/>
  <c r="M558" i="8"/>
  <c r="Q558" i="8" s="1"/>
  <c r="M536" i="8"/>
  <c r="Q536" i="8" s="1"/>
  <c r="M566" i="8"/>
  <c r="Q566" i="8" s="1"/>
  <c r="M522" i="8"/>
  <c r="Q522" i="8" s="1"/>
  <c r="M530" i="8"/>
  <c r="Q530" i="8" s="1"/>
  <c r="M568" i="8"/>
  <c r="Q568" i="8" s="1"/>
  <c r="M507" i="8"/>
  <c r="Q507" i="8" s="1"/>
  <c r="M485" i="8"/>
  <c r="Q485" i="8" s="1"/>
  <c r="M407" i="8"/>
  <c r="Q407" i="8" s="1"/>
  <c r="M472" i="8"/>
  <c r="Q472" i="8" s="1"/>
  <c r="M450" i="8"/>
  <c r="Q450" i="8" s="1"/>
  <c r="M419" i="8"/>
  <c r="Q419" i="8" s="1"/>
  <c r="M496" i="8"/>
  <c r="Q496" i="8" s="1"/>
  <c r="M334" i="8"/>
  <c r="Q334" i="8" s="1"/>
  <c r="M475" i="8"/>
  <c r="Q475" i="8" s="1"/>
  <c r="M447" i="8"/>
  <c r="Q447" i="8" s="1"/>
  <c r="M293" i="8"/>
  <c r="Q293" i="8" s="1"/>
  <c r="M363" i="8"/>
  <c r="Q363" i="8" s="1"/>
  <c r="M344" i="8"/>
  <c r="Q344" i="8" s="1"/>
  <c r="M431" i="8"/>
  <c r="Q431" i="8" s="1"/>
  <c r="M409" i="8"/>
  <c r="Q409" i="8" s="1"/>
  <c r="M455" i="8"/>
  <c r="Q455" i="8" s="1"/>
  <c r="M433" i="8"/>
  <c r="Q433" i="8" s="1"/>
  <c r="M411" i="8"/>
  <c r="Q411" i="8" s="1"/>
  <c r="M383" i="8"/>
  <c r="Q383" i="8" s="1"/>
  <c r="M367" i="8"/>
  <c r="Q367" i="8" s="1"/>
  <c r="M349" i="8"/>
  <c r="Q349" i="8" s="1"/>
  <c r="M320" i="8"/>
  <c r="Q320" i="8" s="1"/>
  <c r="M408" i="8"/>
  <c r="Q408" i="8" s="1"/>
  <c r="M322" i="8"/>
  <c r="Q322" i="8" s="1"/>
  <c r="M395" i="8"/>
  <c r="Q395" i="8" s="1"/>
  <c r="M373" i="8"/>
  <c r="Q373" i="8" s="1"/>
  <c r="M319" i="8"/>
  <c r="Q319" i="8" s="1"/>
  <c r="M305" i="8"/>
  <c r="Q305" i="8" s="1"/>
  <c r="M278" i="8"/>
  <c r="Q278" i="8" s="1"/>
  <c r="M247" i="8"/>
  <c r="Q247" i="8" s="1"/>
  <c r="M198" i="8"/>
  <c r="Q198" i="8" s="1"/>
  <c r="M287" i="8"/>
  <c r="Q287" i="8" s="1"/>
  <c r="M265" i="8"/>
  <c r="Q265" i="8" s="1"/>
  <c r="M232" i="8"/>
  <c r="Q232" i="8" s="1"/>
  <c r="M204" i="8"/>
  <c r="Q204" i="8" s="1"/>
  <c r="M231" i="8"/>
  <c r="Q231" i="8" s="1"/>
  <c r="M268" i="8"/>
  <c r="Q268" i="8" s="1"/>
  <c r="M193" i="8"/>
  <c r="Q193" i="8" s="1"/>
  <c r="M142" i="8"/>
  <c r="Q142" i="8" s="1"/>
  <c r="L120" i="8"/>
  <c r="M205" i="8"/>
  <c r="Q205" i="8" s="1"/>
  <c r="M235" i="8"/>
  <c r="Q235" i="8" s="1"/>
  <c r="M163" i="8"/>
  <c r="Q163" i="8" s="1"/>
  <c r="M160" i="8"/>
  <c r="Q160" i="8" s="1"/>
  <c r="M156" i="8"/>
  <c r="Q156" i="8" s="1"/>
  <c r="M134" i="8"/>
  <c r="Q134" i="8" s="1"/>
  <c r="L81" i="8"/>
  <c r="L84" i="8"/>
  <c r="L31" i="8"/>
  <c r="L55" i="8"/>
  <c r="M1812" i="8"/>
  <c r="Q1812" i="8" s="1"/>
  <c r="M1368" i="8"/>
  <c r="Q1368" i="8" s="1"/>
  <c r="M1851" i="8"/>
  <c r="Q1851" i="8" s="1"/>
  <c r="M1231" i="8"/>
  <c r="Q1231" i="8" s="1"/>
  <c r="M1753" i="8"/>
  <c r="Q1753" i="8" s="1"/>
  <c r="M1259" i="8"/>
  <c r="Q1259" i="8" s="1"/>
  <c r="M1755" i="8"/>
  <c r="Q1755" i="8" s="1"/>
  <c r="M1718" i="8"/>
  <c r="Q1718" i="8" s="1"/>
  <c r="M1529" i="8"/>
  <c r="Q1529" i="8" s="1"/>
  <c r="M1824" i="8"/>
  <c r="Q1824" i="8" s="1"/>
  <c r="M1833" i="8"/>
  <c r="Q1833" i="8" s="1"/>
  <c r="M1585" i="8"/>
  <c r="Q1585" i="8" s="1"/>
  <c r="M1576" i="8"/>
  <c r="Q1576" i="8" s="1"/>
  <c r="M1386" i="8"/>
  <c r="Q1386" i="8" s="1"/>
  <c r="M1618" i="8"/>
  <c r="Q1618" i="8" s="1"/>
  <c r="M1432" i="8"/>
  <c r="Q1432" i="8" s="1"/>
  <c r="M1161" i="8"/>
  <c r="Q1161" i="8" s="1"/>
  <c r="M1178" i="8"/>
  <c r="Q1178" i="8" s="1"/>
  <c r="M1069" i="8"/>
  <c r="Q1069" i="8" s="1"/>
  <c r="M847" i="8"/>
  <c r="Q847" i="8" s="1"/>
  <c r="M539" i="8"/>
  <c r="Q539" i="8" s="1"/>
  <c r="M669" i="8"/>
  <c r="Q669" i="8" s="1"/>
  <c r="M590" i="8"/>
  <c r="Q590" i="8" s="1"/>
  <c r="M599" i="8"/>
  <c r="Q599" i="8" s="1"/>
  <c r="M572" i="8"/>
  <c r="Q572" i="8" s="1"/>
  <c r="M506" i="8"/>
  <c r="Q506" i="8" s="1"/>
  <c r="M430" i="8"/>
  <c r="Q430" i="8" s="1"/>
  <c r="M482" i="8"/>
  <c r="Q482" i="8" s="1"/>
  <c r="M414" i="8"/>
  <c r="Q414" i="8" s="1"/>
  <c r="M418" i="8"/>
  <c r="Q418" i="8" s="1"/>
  <c r="M393" i="8"/>
  <c r="Q393" i="8" s="1"/>
  <c r="M380" i="8"/>
  <c r="Q380" i="8" s="1"/>
  <c r="M258" i="8"/>
  <c r="Q258" i="8" s="1"/>
  <c r="M295" i="8"/>
  <c r="Q295" i="8" s="1"/>
  <c r="M185" i="8"/>
  <c r="Q185" i="8" s="1"/>
  <c r="M188" i="8"/>
  <c r="Q188" i="8" s="1"/>
  <c r="L104" i="8"/>
  <c r="L54" i="8"/>
  <c r="M1770" i="8"/>
  <c r="Q1770" i="8" s="1"/>
  <c r="M1028" i="8"/>
  <c r="Q1028" i="8" s="1"/>
  <c r="M1796" i="8"/>
  <c r="Q1796" i="8" s="1"/>
  <c r="M1829" i="8"/>
  <c r="Q1829" i="8" s="1"/>
  <c r="M1188" i="8"/>
  <c r="Q1188" i="8" s="1"/>
  <c r="M1682" i="8"/>
  <c r="Q1682" i="8" s="1"/>
  <c r="M1184" i="8"/>
  <c r="Q1184" i="8" s="1"/>
  <c r="M1397" i="8"/>
  <c r="Q1397" i="8" s="1"/>
  <c r="M1709" i="8"/>
  <c r="Q1709" i="8" s="1"/>
  <c r="M1743" i="8"/>
  <c r="Q1743" i="8" s="1"/>
  <c r="M1818" i="8"/>
  <c r="Q1818" i="8" s="1"/>
  <c r="M1632" i="8"/>
  <c r="Q1632" i="8" s="1"/>
  <c r="M1610" i="8"/>
  <c r="Q1610" i="8" s="1"/>
  <c r="M1381" i="8"/>
  <c r="Q1381" i="8" s="1"/>
  <c r="M1311" i="8"/>
  <c r="Q1311" i="8" s="1"/>
  <c r="M1614" i="8"/>
  <c r="Q1614" i="8" s="1"/>
  <c r="M1423" i="8"/>
  <c r="Q1423" i="8" s="1"/>
  <c r="M1168" i="8"/>
  <c r="Q1168" i="8" s="1"/>
  <c r="M1383" i="8"/>
  <c r="Q1383" i="8" s="1"/>
  <c r="M1582" i="8"/>
  <c r="Q1582" i="8" s="1"/>
  <c r="M1396" i="8"/>
  <c r="Q1396" i="8" s="1"/>
  <c r="M1349" i="8"/>
  <c r="Q1349" i="8" s="1"/>
  <c r="M1189" i="8"/>
  <c r="Q1189" i="8" s="1"/>
  <c r="M1270" i="8"/>
  <c r="Q1270" i="8" s="1"/>
  <c r="M1144" i="8"/>
  <c r="Q1144" i="8" s="1"/>
  <c r="M1065" i="8"/>
  <c r="Q1065" i="8" s="1"/>
  <c r="M1082" i="8"/>
  <c r="Q1082" i="8" s="1"/>
  <c r="M898" i="8"/>
  <c r="Q898" i="8" s="1"/>
  <c r="M975" i="8"/>
  <c r="Q975" i="8" s="1"/>
  <c r="M1004" i="8"/>
  <c r="Q1004" i="8" s="1"/>
  <c r="M835" i="8"/>
  <c r="Q835" i="8" s="1"/>
  <c r="M570" i="8"/>
  <c r="Q570" i="8" s="1"/>
  <c r="M521" i="8"/>
  <c r="Q521" i="8" s="1"/>
  <c r="M502" i="8"/>
  <c r="Q502" i="8" s="1"/>
  <c r="M269" i="8"/>
  <c r="Q269" i="8" s="1"/>
  <c r="M308" i="8"/>
  <c r="Q308" i="8" s="1"/>
  <c r="M333" i="8"/>
  <c r="Q333" i="8" s="1"/>
  <c r="M255" i="8"/>
  <c r="Q255" i="8" s="1"/>
  <c r="M211" i="8"/>
  <c r="Q211" i="8" s="1"/>
  <c r="M251" i="8"/>
  <c r="Q251" i="8" s="1"/>
  <c r="M159" i="8"/>
  <c r="Q159" i="8" s="1"/>
  <c r="M141" i="8"/>
  <c r="Q141" i="8" s="1"/>
  <c r="L102" i="8"/>
  <c r="M1768" i="8"/>
  <c r="Q1768" i="8" s="1"/>
  <c r="M1847" i="8"/>
  <c r="Q1847" i="8" s="1"/>
  <c r="M1159" i="8"/>
  <c r="Q1159" i="8" s="1"/>
  <c r="M1680" i="8"/>
  <c r="Q1680" i="8" s="1"/>
  <c r="M1717" i="8"/>
  <c r="Q1717" i="8" s="1"/>
  <c r="M1779" i="8"/>
  <c r="Q1779" i="8" s="1"/>
  <c r="M1291" i="8"/>
  <c r="Q1291" i="8" s="1"/>
  <c r="M1786" i="8"/>
  <c r="Q1786" i="8" s="1"/>
  <c r="M1731" i="8"/>
  <c r="Q1731" i="8" s="1"/>
  <c r="M1696" i="8"/>
  <c r="Q1696" i="8" s="1"/>
  <c r="M1670" i="8"/>
  <c r="Q1670" i="8" s="1"/>
  <c r="M1808" i="8"/>
  <c r="Q1808" i="8" s="1"/>
  <c r="M1775" i="8"/>
  <c r="Q1775" i="8" s="1"/>
  <c r="M1545" i="8"/>
  <c r="Q1545" i="8" s="1"/>
  <c r="M1513" i="8"/>
  <c r="Q1513" i="8" s="1"/>
  <c r="M1481" i="8"/>
  <c r="Q1481" i="8" s="1"/>
  <c r="M1449" i="8"/>
  <c r="Q1449" i="8" s="1"/>
  <c r="M1417" i="8"/>
  <c r="Q1417" i="8" s="1"/>
  <c r="M1351" i="8"/>
  <c r="Q1351" i="8" s="1"/>
  <c r="M1212" i="8"/>
  <c r="Q1212" i="8" s="1"/>
  <c r="M1846" i="8"/>
  <c r="Q1846" i="8" s="1"/>
  <c r="M1804" i="8"/>
  <c r="Q1804" i="8" s="1"/>
  <c r="M1760" i="8"/>
  <c r="Q1760" i="8" s="1"/>
  <c r="M1723" i="8"/>
  <c r="Q1723" i="8" s="1"/>
  <c r="M1697" i="8"/>
  <c r="Q1697" i="8" s="1"/>
  <c r="M1550" i="8"/>
  <c r="Q1550" i="8" s="1"/>
  <c r="M1388" i="8"/>
  <c r="Q1388" i="8" s="1"/>
  <c r="M1255" i="8"/>
  <c r="Q1255" i="8" s="1"/>
  <c r="M1789" i="8"/>
  <c r="Q1789" i="8" s="1"/>
  <c r="M1811" i="8"/>
  <c r="Q1811" i="8" s="1"/>
  <c r="M1778" i="8"/>
  <c r="Q1778" i="8" s="1"/>
  <c r="M1701" i="8"/>
  <c r="Q1701" i="8" s="1"/>
  <c r="M1666" i="8"/>
  <c r="Q1666" i="8" s="1"/>
  <c r="M1645" i="8"/>
  <c r="Q1645" i="8" s="1"/>
  <c r="M1621" i="8"/>
  <c r="Q1621" i="8" s="1"/>
  <c r="M1597" i="8"/>
  <c r="Q1597" i="8" s="1"/>
  <c r="M1573" i="8"/>
  <c r="Q1573" i="8" s="1"/>
  <c r="M1252" i="8"/>
  <c r="Q1252" i="8" s="1"/>
  <c r="M1659" i="8"/>
  <c r="Q1659" i="8" s="1"/>
  <c r="M1624" i="8"/>
  <c r="Q1624" i="8" s="1"/>
  <c r="M1598" i="8"/>
  <c r="Q1598" i="8" s="1"/>
  <c r="M1563" i="8"/>
  <c r="Q1563" i="8" s="1"/>
  <c r="M1530" i="8"/>
  <c r="Q1530" i="8" s="1"/>
  <c r="M1498" i="8"/>
  <c r="Q1498" i="8" s="1"/>
  <c r="M1466" i="8"/>
  <c r="Q1466" i="8" s="1"/>
  <c r="M1434" i="8"/>
  <c r="Q1434" i="8" s="1"/>
  <c r="M1402" i="8"/>
  <c r="Q1402" i="8" s="1"/>
  <c r="M1661" i="8"/>
  <c r="Q1661" i="8" s="1"/>
  <c r="M1228" i="8"/>
  <c r="Q1228" i="8" s="1"/>
  <c r="M1164" i="8"/>
  <c r="Q1164" i="8" s="1"/>
  <c r="M1637" i="8"/>
  <c r="Q1637" i="8" s="1"/>
  <c r="M1602" i="8"/>
  <c r="Q1602" i="8" s="1"/>
  <c r="M1567" i="8"/>
  <c r="Q1567" i="8" s="1"/>
  <c r="M1539" i="8"/>
  <c r="Q1539" i="8" s="1"/>
  <c r="M1507" i="8"/>
  <c r="Q1507" i="8" s="1"/>
  <c r="M1475" i="8"/>
  <c r="Q1475" i="8" s="1"/>
  <c r="M1443" i="8"/>
  <c r="Q1443" i="8" s="1"/>
  <c r="M1411" i="8"/>
  <c r="Q1411" i="8" s="1"/>
  <c r="M1275" i="8"/>
  <c r="Q1275" i="8" s="1"/>
  <c r="M1211" i="8"/>
  <c r="Q1211" i="8" s="1"/>
  <c r="M1128" i="8"/>
  <c r="Q1128" i="8" s="1"/>
  <c r="M1640" i="8"/>
  <c r="Q1640" i="8" s="1"/>
  <c r="M1605" i="8"/>
  <c r="Q1605" i="8" s="1"/>
  <c r="M1570" i="8"/>
  <c r="Q1570" i="8" s="1"/>
  <c r="M1544" i="8"/>
  <c r="Q1544" i="8" s="1"/>
  <c r="M1512" i="8"/>
  <c r="Q1512" i="8" s="1"/>
  <c r="M1480" i="8"/>
  <c r="Q1480" i="8" s="1"/>
  <c r="M1448" i="8"/>
  <c r="Q1448" i="8" s="1"/>
  <c r="M1416" i="8"/>
  <c r="Q1416" i="8" s="1"/>
  <c r="M1369" i="8"/>
  <c r="Q1369" i="8" s="1"/>
  <c r="M1337" i="8"/>
  <c r="Q1337" i="8" s="1"/>
  <c r="M1305" i="8"/>
  <c r="Q1305" i="8" s="1"/>
  <c r="M1273" i="8"/>
  <c r="Q1273" i="8" s="1"/>
  <c r="M1241" i="8"/>
  <c r="Q1241" i="8" s="1"/>
  <c r="M1209" i="8"/>
  <c r="Q1209" i="8" s="1"/>
  <c r="M1177" i="8"/>
  <c r="Q1177" i="8" s="1"/>
  <c r="M1354" i="8"/>
  <c r="Q1354" i="8" s="1"/>
  <c r="M1322" i="8"/>
  <c r="Q1322" i="8" s="1"/>
  <c r="M1290" i="8"/>
  <c r="Q1290" i="8" s="1"/>
  <c r="M1258" i="8"/>
  <c r="Q1258" i="8" s="1"/>
  <c r="M1226" i="8"/>
  <c r="Q1226" i="8" s="1"/>
  <c r="M1194" i="8"/>
  <c r="Q1194" i="8" s="1"/>
  <c r="M1162" i="8"/>
  <c r="Q1162" i="8" s="1"/>
  <c r="M1068" i="8"/>
  <c r="Q1068" i="8" s="1"/>
  <c r="M1064" i="8"/>
  <c r="Q1064" i="8" s="1"/>
  <c r="M904" i="8"/>
  <c r="Q904" i="8" s="1"/>
  <c r="M1117" i="8"/>
  <c r="Q1117" i="8" s="1"/>
  <c r="M1085" i="8"/>
  <c r="Q1085" i="8" s="1"/>
  <c r="M1053" i="8"/>
  <c r="Q1053" i="8" s="1"/>
  <c r="M1021" i="8"/>
  <c r="Q1021" i="8" s="1"/>
  <c r="M905" i="8"/>
  <c r="Q905" i="8" s="1"/>
  <c r="M1102" i="8"/>
  <c r="Q1102" i="8" s="1"/>
  <c r="M1070" i="8"/>
  <c r="Q1070" i="8" s="1"/>
  <c r="M1038" i="8"/>
  <c r="Q1038" i="8" s="1"/>
  <c r="M956" i="8"/>
  <c r="Q956" i="8" s="1"/>
  <c r="M1143" i="8"/>
  <c r="Q1143" i="8" s="1"/>
  <c r="M1111" i="8"/>
  <c r="Q1111" i="8" s="1"/>
  <c r="M1079" i="8"/>
  <c r="Q1079" i="8" s="1"/>
  <c r="M1047" i="8"/>
  <c r="Q1047" i="8" s="1"/>
  <c r="M1013" i="8"/>
  <c r="Q1013" i="8" s="1"/>
  <c r="M942" i="8"/>
  <c r="Q942" i="8" s="1"/>
  <c r="M935" i="8"/>
  <c r="Q935" i="8" s="1"/>
  <c r="M913" i="8"/>
  <c r="Q913" i="8" s="1"/>
  <c r="M891" i="8"/>
  <c r="Q891" i="8" s="1"/>
  <c r="M851" i="8"/>
  <c r="Q851" i="8" s="1"/>
  <c r="M735" i="8"/>
  <c r="Q735" i="8" s="1"/>
  <c r="M1002" i="8"/>
  <c r="Q1002" i="8" s="1"/>
  <c r="M914" i="8"/>
  <c r="Q914" i="8" s="1"/>
  <c r="M866" i="8"/>
  <c r="Q866" i="8" s="1"/>
  <c r="M755" i="8"/>
  <c r="Q755" i="8" s="1"/>
  <c r="M616" i="8"/>
  <c r="Q616" i="8" s="1"/>
  <c r="M945" i="8"/>
  <c r="Q945" i="8" s="1"/>
  <c r="M623" i="8"/>
  <c r="Q623" i="8" s="1"/>
  <c r="M902" i="8"/>
  <c r="Q902" i="8" s="1"/>
  <c r="M770" i="8"/>
  <c r="Q770" i="8" s="1"/>
  <c r="M992" i="8"/>
  <c r="Q992" i="8" s="1"/>
  <c r="M828" i="8"/>
  <c r="Q828" i="8" s="1"/>
  <c r="M747" i="8"/>
  <c r="Q747" i="8" s="1"/>
  <c r="M808" i="8"/>
  <c r="Q808" i="8" s="1"/>
  <c r="M740" i="8"/>
  <c r="Q740" i="8" s="1"/>
  <c r="M668" i="8"/>
  <c r="Q668" i="8" s="1"/>
  <c r="M586" i="8"/>
  <c r="Q586" i="8" s="1"/>
  <c r="M846" i="8"/>
  <c r="Q846" i="8" s="1"/>
  <c r="M824" i="8"/>
  <c r="Q824" i="8" s="1"/>
  <c r="M751" i="8"/>
  <c r="Q751" i="8" s="1"/>
  <c r="M774" i="8"/>
  <c r="Q774" i="8" s="1"/>
  <c r="M752" i="8"/>
  <c r="Q752" i="8" s="1"/>
  <c r="M624" i="8"/>
  <c r="Q624" i="8" s="1"/>
  <c r="M863" i="8"/>
  <c r="Q863" i="8" s="1"/>
  <c r="M841" i="8"/>
  <c r="Q841" i="8" s="1"/>
  <c r="M819" i="8"/>
  <c r="Q819" i="8" s="1"/>
  <c r="M797" i="8"/>
  <c r="Q797" i="8" s="1"/>
  <c r="M827" i="8"/>
  <c r="Q827" i="8" s="1"/>
  <c r="M805" i="8"/>
  <c r="Q805" i="8" s="1"/>
  <c r="M783" i="8"/>
  <c r="Q783" i="8" s="1"/>
  <c r="M761" i="8"/>
  <c r="Q761" i="8" s="1"/>
  <c r="M683" i="8"/>
  <c r="Q683" i="8" s="1"/>
  <c r="M640" i="8"/>
  <c r="Q640" i="8" s="1"/>
  <c r="M626" i="8"/>
  <c r="Q626" i="8" s="1"/>
  <c r="M582" i="8"/>
  <c r="Q582" i="8" s="1"/>
  <c r="M567" i="8"/>
  <c r="Q567" i="8" s="1"/>
  <c r="M686" i="8"/>
  <c r="Q686" i="8" s="1"/>
  <c r="M642" i="8"/>
  <c r="Q642" i="8" s="1"/>
  <c r="M620" i="8"/>
  <c r="Q620" i="8" s="1"/>
  <c r="M694" i="8"/>
  <c r="Q694" i="8" s="1"/>
  <c r="M672" i="8"/>
  <c r="Q672" i="8" s="1"/>
  <c r="M517" i="8"/>
  <c r="Q517" i="8" s="1"/>
  <c r="M695" i="8"/>
  <c r="Q695" i="8" s="1"/>
  <c r="M673" i="8"/>
  <c r="Q673" i="8" s="1"/>
  <c r="M651" i="8"/>
  <c r="Q651" i="8" s="1"/>
  <c r="M629" i="8"/>
  <c r="Q629" i="8" s="1"/>
  <c r="M667" i="8"/>
  <c r="Q667" i="8" s="1"/>
  <c r="M622" i="8"/>
  <c r="Q622" i="8" s="1"/>
  <c r="M600" i="8"/>
  <c r="Q600" i="8" s="1"/>
  <c r="M484" i="8"/>
  <c r="Q484" i="8" s="1"/>
  <c r="M542" i="8"/>
  <c r="Q542" i="8" s="1"/>
  <c r="M580" i="8"/>
  <c r="Q580" i="8" s="1"/>
  <c r="M544" i="8"/>
  <c r="Q544" i="8" s="1"/>
  <c r="M463" i="8"/>
  <c r="Q463" i="8" s="1"/>
  <c r="M493" i="8"/>
  <c r="Q493" i="8" s="1"/>
  <c r="M471" i="8"/>
  <c r="Q471" i="8" s="1"/>
  <c r="M445" i="8"/>
  <c r="Q445" i="8" s="1"/>
  <c r="M509" i="8"/>
  <c r="Q509" i="8" s="1"/>
  <c r="M495" i="8"/>
  <c r="Q495" i="8" s="1"/>
  <c r="M473" i="8"/>
  <c r="Q473" i="8" s="1"/>
  <c r="M400" i="8"/>
  <c r="Q400" i="8" s="1"/>
  <c r="M390" i="8"/>
  <c r="Q390" i="8" s="1"/>
  <c r="M374" i="8"/>
  <c r="Q374" i="8" s="1"/>
  <c r="M311" i="8"/>
  <c r="Q311" i="8" s="1"/>
  <c r="M382" i="8"/>
  <c r="Q382" i="8" s="1"/>
  <c r="M397" i="8"/>
  <c r="Q397" i="8" s="1"/>
  <c r="M371" i="8"/>
  <c r="Q371" i="8" s="1"/>
  <c r="M352" i="8"/>
  <c r="Q352" i="8" s="1"/>
  <c r="M318" i="8"/>
  <c r="Q318" i="8" s="1"/>
  <c r="M347" i="8"/>
  <c r="Q347" i="8" s="1"/>
  <c r="M282" i="8"/>
  <c r="Q282" i="8" s="1"/>
  <c r="M248" i="8"/>
  <c r="Q248" i="8" s="1"/>
  <c r="M275" i="8"/>
  <c r="Q275" i="8" s="1"/>
  <c r="M323" i="8"/>
  <c r="Q323" i="8" s="1"/>
  <c r="M270" i="8"/>
  <c r="Q270" i="8" s="1"/>
  <c r="M298" i="8"/>
  <c r="Q298" i="8" s="1"/>
  <c r="M346" i="8"/>
  <c r="Q346" i="8" s="1"/>
  <c r="M324" i="8"/>
  <c r="Q324" i="8" s="1"/>
  <c r="M263" i="8"/>
  <c r="Q263" i="8" s="1"/>
  <c r="M230" i="8"/>
  <c r="Q230" i="8" s="1"/>
  <c r="M195" i="8"/>
  <c r="Q195" i="8" s="1"/>
  <c r="M229" i="8"/>
  <c r="Q229" i="8" s="1"/>
  <c r="M233" i="8"/>
  <c r="Q233" i="8" s="1"/>
  <c r="M243" i="8"/>
  <c r="Q243" i="8" s="1"/>
  <c r="M223" i="8"/>
  <c r="Q223" i="8" s="1"/>
  <c r="M209" i="8"/>
  <c r="Q209" i="8" s="1"/>
  <c r="M189" i="8"/>
  <c r="Q189" i="8" s="1"/>
  <c r="M203" i="8"/>
  <c r="Q203" i="8" s="1"/>
  <c r="M272" i="8"/>
  <c r="Q272" i="8" s="1"/>
  <c r="M152" i="8"/>
  <c r="Q152" i="8" s="1"/>
  <c r="M155" i="8"/>
  <c r="Q155" i="8" s="1"/>
  <c r="M161" i="8"/>
  <c r="Q161" i="8" s="1"/>
  <c r="L96" i="8"/>
  <c r="L34" i="8"/>
  <c r="M1783" i="8"/>
  <c r="Q1783" i="8" s="1"/>
  <c r="M1797" i="8"/>
  <c r="Q1797" i="8" s="1"/>
  <c r="M1433" i="8"/>
  <c r="Q1433" i="8" s="1"/>
  <c r="M1561" i="8"/>
  <c r="Q1561" i="8" s="1"/>
  <c r="M1482" i="8"/>
  <c r="Q1482" i="8" s="1"/>
  <c r="M1589" i="8"/>
  <c r="Q1589" i="8" s="1"/>
  <c r="M1459" i="8"/>
  <c r="Q1459" i="8" s="1"/>
  <c r="M1528" i="8"/>
  <c r="Q1528" i="8" s="1"/>
  <c r="M1289" i="8"/>
  <c r="Q1289" i="8" s="1"/>
  <c r="M1044" i="8"/>
  <c r="Q1044" i="8" s="1"/>
  <c r="M1306" i="8"/>
  <c r="Q1306" i="8" s="1"/>
  <c r="M1001" i="8"/>
  <c r="Q1001" i="8" s="1"/>
  <c r="M1022" i="8"/>
  <c r="Q1022" i="8" s="1"/>
  <c r="M987" i="8"/>
  <c r="Q987" i="8" s="1"/>
  <c r="M967" i="8"/>
  <c r="Q967" i="8" s="1"/>
  <c r="M918" i="8"/>
  <c r="Q918" i="8" s="1"/>
  <c r="M837" i="8"/>
  <c r="Q837" i="8" s="1"/>
  <c r="M653" i="8"/>
  <c r="Q653" i="8" s="1"/>
  <c r="M574" i="8"/>
  <c r="Q574" i="8" s="1"/>
  <c r="M547" i="8"/>
  <c r="Q547" i="8" s="1"/>
  <c r="M696" i="8"/>
  <c r="Q696" i="8" s="1"/>
  <c r="M575" i="8"/>
  <c r="Q575" i="8" s="1"/>
  <c r="M503" i="8"/>
  <c r="Q503" i="8" s="1"/>
  <c r="M315" i="8"/>
  <c r="Q315" i="8" s="1"/>
  <c r="M280" i="8"/>
  <c r="Q280" i="8" s="1"/>
  <c r="M184" i="8"/>
  <c r="Q184" i="8" s="1"/>
  <c r="M1391" i="8"/>
  <c r="Q1391" i="8" s="1"/>
  <c r="M1832" i="8"/>
  <c r="Q1832" i="8" s="1"/>
  <c r="M1708" i="8"/>
  <c r="Q1708" i="8" s="1"/>
  <c r="M1287" i="8"/>
  <c r="Q1287" i="8" s="1"/>
  <c r="M1674" i="8"/>
  <c r="Q1674" i="8" s="1"/>
  <c r="M1339" i="8"/>
  <c r="Q1339" i="8" s="1"/>
  <c r="M1223" i="8"/>
  <c r="Q1223" i="8" s="1"/>
  <c r="M1713" i="8"/>
  <c r="Q1713" i="8" s="1"/>
  <c r="M1584" i="8"/>
  <c r="Q1584" i="8" s="1"/>
  <c r="M1542" i="8"/>
  <c r="Q1542" i="8" s="1"/>
  <c r="M1375" i="8"/>
  <c r="Q1375" i="8" s="1"/>
  <c r="M1553" i="8"/>
  <c r="Q1553" i="8" s="1"/>
  <c r="M1279" i="8"/>
  <c r="Q1279" i="8" s="1"/>
  <c r="M1460" i="8"/>
  <c r="Q1460" i="8" s="1"/>
  <c r="M1219" i="8"/>
  <c r="Q1219" i="8" s="1"/>
  <c r="M1221" i="8"/>
  <c r="Q1221" i="8" s="1"/>
  <c r="M1126" i="8"/>
  <c r="Q1126" i="8" s="1"/>
  <c r="M1238" i="8"/>
  <c r="Q1238" i="8" s="1"/>
  <c r="M806" i="8"/>
  <c r="Q806" i="8" s="1"/>
  <c r="M941" i="8"/>
  <c r="Q941" i="8" s="1"/>
  <c r="M1050" i="8"/>
  <c r="Q1050" i="8" s="1"/>
  <c r="M1007" i="8"/>
  <c r="Q1007" i="8" s="1"/>
  <c r="M1027" i="8"/>
  <c r="Q1027" i="8" s="1"/>
  <c r="M953" i="8"/>
  <c r="Q953" i="8" s="1"/>
  <c r="M771" i="8"/>
  <c r="Q771" i="8" s="1"/>
  <c r="M772" i="8"/>
  <c r="Q772" i="8" s="1"/>
  <c r="M533" i="8"/>
  <c r="Q533" i="8" s="1"/>
  <c r="M625" i="8"/>
  <c r="Q625" i="8" s="1"/>
  <c r="M636" i="8"/>
  <c r="Q636" i="8" s="1"/>
  <c r="M565" i="8"/>
  <c r="Q565" i="8" s="1"/>
  <c r="M529" i="8"/>
  <c r="Q529" i="8" s="1"/>
  <c r="M480" i="8"/>
  <c r="Q480" i="8" s="1"/>
  <c r="M376" i="8"/>
  <c r="Q376" i="8" s="1"/>
  <c r="M314" i="8"/>
  <c r="Q314" i="8" s="1"/>
  <c r="M303" i="8"/>
  <c r="Q303" i="8" s="1"/>
  <c r="M285" i="8"/>
  <c r="Q285" i="8" s="1"/>
  <c r="M332" i="8"/>
  <c r="Q332" i="8" s="1"/>
  <c r="M213" i="8"/>
  <c r="Q213" i="8" s="1"/>
  <c r="L121" i="8"/>
  <c r="M1735" i="8"/>
  <c r="Q1735" i="8" s="1"/>
  <c r="M1772" i="8"/>
  <c r="Q1772" i="8" s="1"/>
  <c r="M1060" i="8"/>
  <c r="Q1060" i="8" s="1"/>
  <c r="M1746" i="8"/>
  <c r="Q1746" i="8" s="1"/>
  <c r="M1805" i="8"/>
  <c r="Q1805" i="8" s="1"/>
  <c r="M1681" i="8"/>
  <c r="Q1681" i="8" s="1"/>
  <c r="M1703" i="8"/>
  <c r="Q1703" i="8" s="1"/>
  <c r="M1276" i="8"/>
  <c r="Q1276" i="8" s="1"/>
  <c r="M1739" i="8"/>
  <c r="Q1739" i="8" s="1"/>
  <c r="M1730" i="8"/>
  <c r="Q1730" i="8" s="1"/>
  <c r="M1695" i="8"/>
  <c r="Q1695" i="8" s="1"/>
  <c r="M1662" i="8"/>
  <c r="Q1662" i="8" s="1"/>
  <c r="M1385" i="8"/>
  <c r="Q1385" i="8" s="1"/>
  <c r="M1244" i="8"/>
  <c r="Q1244" i="8" s="1"/>
  <c r="M1841" i="8"/>
  <c r="Q1841" i="8" s="1"/>
  <c r="M1806" i="8"/>
  <c r="Q1806" i="8" s="1"/>
  <c r="M1773" i="8"/>
  <c r="Q1773" i="8" s="1"/>
  <c r="M1541" i="8"/>
  <c r="Q1541" i="8" s="1"/>
  <c r="M1509" i="8"/>
  <c r="Q1509" i="8" s="1"/>
  <c r="M1477" i="8"/>
  <c r="Q1477" i="8" s="1"/>
  <c r="M1445" i="8"/>
  <c r="Q1445" i="8" s="1"/>
  <c r="M1413" i="8"/>
  <c r="Q1413" i="8" s="1"/>
  <c r="M1195" i="8"/>
  <c r="Q1195" i="8" s="1"/>
  <c r="M1758" i="8"/>
  <c r="Q1758" i="8" s="1"/>
  <c r="M1722" i="8"/>
  <c r="Q1722" i="8" s="1"/>
  <c r="M1687" i="8"/>
  <c r="Q1687" i="8" s="1"/>
  <c r="M1304" i="8"/>
  <c r="Q1304" i="8" s="1"/>
  <c r="M1809" i="8"/>
  <c r="Q1809" i="8" s="1"/>
  <c r="M1776" i="8"/>
  <c r="Q1776" i="8" s="1"/>
  <c r="M1726" i="8"/>
  <c r="Q1726" i="8" s="1"/>
  <c r="M1700" i="8"/>
  <c r="Q1700" i="8" s="1"/>
  <c r="M1665" i="8"/>
  <c r="Q1665" i="8" s="1"/>
  <c r="M1644" i="8"/>
  <c r="Q1644" i="8" s="1"/>
  <c r="M1620" i="8"/>
  <c r="Q1620" i="8" s="1"/>
  <c r="M1596" i="8"/>
  <c r="Q1596" i="8" s="1"/>
  <c r="M1572" i="8"/>
  <c r="Q1572" i="8" s="1"/>
  <c r="M1382" i="8"/>
  <c r="Q1382" i="8" s="1"/>
  <c r="M1658" i="8"/>
  <c r="Q1658" i="8" s="1"/>
  <c r="M1623" i="8"/>
  <c r="Q1623" i="8" s="1"/>
  <c r="M1588" i="8"/>
  <c r="Q1588" i="8" s="1"/>
  <c r="M1562" i="8"/>
  <c r="Q1562" i="8" s="1"/>
  <c r="M1526" i="8"/>
  <c r="Q1526" i="8" s="1"/>
  <c r="M1494" i="8"/>
  <c r="Q1494" i="8" s="1"/>
  <c r="M1462" i="8"/>
  <c r="Q1462" i="8" s="1"/>
  <c r="M1430" i="8"/>
  <c r="Q1430" i="8" s="1"/>
  <c r="M1398" i="8"/>
  <c r="Q1398" i="8" s="1"/>
  <c r="M1146" i="8"/>
  <c r="Q1146" i="8" s="1"/>
  <c r="M1343" i="8"/>
  <c r="Q1343" i="8" s="1"/>
  <c r="M1627" i="8"/>
  <c r="Q1627" i="8" s="1"/>
  <c r="M1601" i="8"/>
  <c r="Q1601" i="8" s="1"/>
  <c r="M1566" i="8"/>
  <c r="Q1566" i="8" s="1"/>
  <c r="M1535" i="8"/>
  <c r="Q1535" i="8" s="1"/>
  <c r="M1503" i="8"/>
  <c r="Q1503" i="8" s="1"/>
  <c r="M1471" i="8"/>
  <c r="Q1471" i="8" s="1"/>
  <c r="M1439" i="8"/>
  <c r="Q1439" i="8" s="1"/>
  <c r="M1407" i="8"/>
  <c r="Q1407" i="8" s="1"/>
  <c r="M1376" i="8"/>
  <c r="Q1376" i="8" s="1"/>
  <c r="M1344" i="8"/>
  <c r="Q1344" i="8" s="1"/>
  <c r="M1312" i="8"/>
  <c r="Q1312" i="8" s="1"/>
  <c r="M1264" i="8"/>
  <c r="Q1264" i="8" s="1"/>
  <c r="M1200" i="8"/>
  <c r="Q1200" i="8" s="1"/>
  <c r="M1084" i="8"/>
  <c r="Q1084" i="8" s="1"/>
  <c r="M1363" i="8"/>
  <c r="Q1363" i="8" s="1"/>
  <c r="M1299" i="8"/>
  <c r="Q1299" i="8" s="1"/>
  <c r="M1247" i="8"/>
  <c r="Q1247" i="8" s="1"/>
  <c r="M1183" i="8"/>
  <c r="Q1183" i="8" s="1"/>
  <c r="M1018" i="8"/>
  <c r="Q1018" i="8" s="1"/>
  <c r="M1630" i="8"/>
  <c r="Q1630" i="8" s="1"/>
  <c r="M1604" i="8"/>
  <c r="Q1604" i="8" s="1"/>
  <c r="M1569" i="8"/>
  <c r="Q1569" i="8" s="1"/>
  <c r="M1540" i="8"/>
  <c r="Q1540" i="8" s="1"/>
  <c r="M1508" i="8"/>
  <c r="Q1508" i="8" s="1"/>
  <c r="M1476" i="8"/>
  <c r="Q1476" i="8" s="1"/>
  <c r="M1444" i="8"/>
  <c r="Q1444" i="8" s="1"/>
  <c r="M1412" i="8"/>
  <c r="Q1412" i="8" s="1"/>
  <c r="M1251" i="8"/>
  <c r="Q1251" i="8" s="1"/>
  <c r="M1187" i="8"/>
  <c r="Q1187" i="8" s="1"/>
  <c r="M1365" i="8"/>
  <c r="Q1365" i="8" s="1"/>
  <c r="M1333" i="8"/>
  <c r="Q1333" i="8" s="1"/>
  <c r="M1301" i="8"/>
  <c r="Q1301" i="8" s="1"/>
  <c r="M1269" i="8"/>
  <c r="Q1269" i="8" s="1"/>
  <c r="M1237" i="8"/>
  <c r="Q1237" i="8" s="1"/>
  <c r="M1205" i="8"/>
  <c r="Q1205" i="8" s="1"/>
  <c r="M1173" i="8"/>
  <c r="Q1173" i="8" s="1"/>
  <c r="M1076" i="8"/>
  <c r="Q1076" i="8" s="1"/>
  <c r="M1156" i="8"/>
  <c r="Q1156" i="8" s="1"/>
  <c r="M1350" i="8"/>
  <c r="Q1350" i="8" s="1"/>
  <c r="M1318" i="8"/>
  <c r="Q1318" i="8" s="1"/>
  <c r="M1286" i="8"/>
  <c r="Q1286" i="8" s="1"/>
  <c r="M1254" i="8"/>
  <c r="Q1254" i="8" s="1"/>
  <c r="M1222" i="8"/>
  <c r="Q1222" i="8" s="1"/>
  <c r="M1190" i="8"/>
  <c r="Q1190" i="8" s="1"/>
  <c r="M1130" i="8"/>
  <c r="Q1130" i="8" s="1"/>
  <c r="M1140" i="8"/>
  <c r="Q1140" i="8" s="1"/>
  <c r="M785" i="8"/>
  <c r="Q785" i="8" s="1"/>
  <c r="M1110" i="8"/>
  <c r="Q1110" i="8" s="1"/>
  <c r="M1024" i="8"/>
  <c r="Q1024" i="8" s="1"/>
  <c r="M990" i="8"/>
  <c r="Q990" i="8" s="1"/>
  <c r="M897" i="8"/>
  <c r="Q897" i="8" s="1"/>
  <c r="M1145" i="8"/>
  <c r="Q1145" i="8" s="1"/>
  <c r="M1113" i="8"/>
  <c r="Q1113" i="8" s="1"/>
  <c r="M1081" i="8"/>
  <c r="Q1081" i="8" s="1"/>
  <c r="M1049" i="8"/>
  <c r="Q1049" i="8" s="1"/>
  <c r="M970" i="8"/>
  <c r="Q970" i="8" s="1"/>
  <c r="M871" i="8"/>
  <c r="Q871" i="8" s="1"/>
  <c r="M1098" i="8"/>
  <c r="Q1098" i="8" s="1"/>
  <c r="M1066" i="8"/>
  <c r="Q1066" i="8" s="1"/>
  <c r="M1034" i="8"/>
  <c r="Q1034" i="8" s="1"/>
  <c r="M865" i="8"/>
  <c r="Q865" i="8" s="1"/>
  <c r="M978" i="8"/>
  <c r="Q978" i="8" s="1"/>
  <c r="M859" i="8"/>
  <c r="Q859" i="8" s="1"/>
  <c r="M1139" i="8"/>
  <c r="Q1139" i="8" s="1"/>
  <c r="M1107" i="8"/>
  <c r="Q1107" i="8" s="1"/>
  <c r="M1075" i="8"/>
  <c r="Q1075" i="8" s="1"/>
  <c r="M1043" i="8"/>
  <c r="Q1043" i="8" s="1"/>
  <c r="M972" i="8"/>
  <c r="Q972" i="8" s="1"/>
  <c r="M998" i="8"/>
  <c r="Q998" i="8" s="1"/>
  <c r="M892" i="8"/>
  <c r="Q892" i="8" s="1"/>
  <c r="M862" i="8"/>
  <c r="Q862" i="8" s="1"/>
  <c r="M807" i="8"/>
  <c r="Q807" i="8" s="1"/>
  <c r="M748" i="8"/>
  <c r="Q748" i="8" s="1"/>
  <c r="M974" i="8"/>
  <c r="Q974" i="8" s="1"/>
  <c r="M930" i="8"/>
  <c r="Q930" i="8" s="1"/>
  <c r="M908" i="8"/>
  <c r="Q908" i="8" s="1"/>
  <c r="M923" i="8"/>
  <c r="Q923" i="8" s="1"/>
  <c r="M901" i="8"/>
  <c r="Q901" i="8" s="1"/>
  <c r="M879" i="8"/>
  <c r="Q879" i="8" s="1"/>
  <c r="M880" i="8"/>
  <c r="Q880" i="8" s="1"/>
  <c r="M763" i="8"/>
  <c r="Q763" i="8" s="1"/>
  <c r="M1020" i="8"/>
  <c r="Q1020" i="8" s="1"/>
  <c r="M969" i="8"/>
  <c r="Q969" i="8" s="1"/>
  <c r="M867" i="8"/>
  <c r="Q867" i="8" s="1"/>
  <c r="M845" i="8"/>
  <c r="Q845" i="8" s="1"/>
  <c r="M525" i="8"/>
  <c r="Q525" i="8" s="1"/>
  <c r="M868" i="8"/>
  <c r="Q868" i="8" s="1"/>
  <c r="M801" i="8"/>
  <c r="Q801" i="8" s="1"/>
  <c r="M734" i="8"/>
  <c r="Q734" i="8" s="1"/>
  <c r="M682" i="8"/>
  <c r="Q682" i="8" s="1"/>
  <c r="M854" i="8"/>
  <c r="Q854" i="8" s="1"/>
  <c r="M810" i="8"/>
  <c r="Q810" i="8" s="1"/>
  <c r="M788" i="8"/>
  <c r="Q788" i="8" s="1"/>
  <c r="M556" i="8"/>
  <c r="Q556" i="8" s="1"/>
  <c r="M775" i="8"/>
  <c r="Q775" i="8" s="1"/>
  <c r="M864" i="8"/>
  <c r="Q864" i="8" s="1"/>
  <c r="M730" i="8"/>
  <c r="Q730" i="8" s="1"/>
  <c r="M676" i="8"/>
  <c r="Q676" i="8" s="1"/>
  <c r="M721" i="8"/>
  <c r="Q721" i="8" s="1"/>
  <c r="M699" i="8"/>
  <c r="Q699" i="8" s="1"/>
  <c r="M677" i="8"/>
  <c r="Q677" i="8" s="1"/>
  <c r="M729" i="8"/>
  <c r="Q729" i="8" s="1"/>
  <c r="M604" i="8"/>
  <c r="Q604" i="8" s="1"/>
  <c r="M664" i="8"/>
  <c r="Q664" i="8" s="1"/>
  <c r="M597" i="8"/>
  <c r="Q597" i="8" s="1"/>
  <c r="M540" i="8"/>
  <c r="Q540" i="8" s="1"/>
  <c r="M650" i="8"/>
  <c r="Q650" i="8" s="1"/>
  <c r="M606" i="8"/>
  <c r="Q606" i="8" s="1"/>
  <c r="M585" i="8"/>
  <c r="Q585" i="8" s="1"/>
  <c r="M561" i="8"/>
  <c r="Q561" i="8" s="1"/>
  <c r="M607" i="8"/>
  <c r="Q607" i="8" s="1"/>
  <c r="M563" i="8"/>
  <c r="Q563" i="8" s="1"/>
  <c r="M726" i="8"/>
  <c r="Q726" i="8" s="1"/>
  <c r="M704" i="8"/>
  <c r="Q704" i="8" s="1"/>
  <c r="M519" i="8"/>
  <c r="Q519" i="8" s="1"/>
  <c r="M520" i="8"/>
  <c r="Q520" i="8" s="1"/>
  <c r="M461" i="8"/>
  <c r="Q461" i="8" s="1"/>
  <c r="M499" i="8"/>
  <c r="Q499" i="8" s="1"/>
  <c r="M581" i="8"/>
  <c r="Q581" i="8" s="1"/>
  <c r="M432" i="8"/>
  <c r="Q432" i="8" s="1"/>
  <c r="M545" i="8"/>
  <c r="Q545" i="8" s="1"/>
  <c r="M483" i="8"/>
  <c r="Q483" i="8" s="1"/>
  <c r="M583" i="8"/>
  <c r="Q583" i="8" s="1"/>
  <c r="M538" i="8"/>
  <c r="Q538" i="8" s="1"/>
  <c r="M516" i="8"/>
  <c r="Q516" i="8" s="1"/>
  <c r="M500" i="8"/>
  <c r="Q500" i="8" s="1"/>
  <c r="M427" i="8"/>
  <c r="Q427" i="8" s="1"/>
  <c r="M487" i="8"/>
  <c r="Q487" i="8" s="1"/>
  <c r="M435" i="8"/>
  <c r="Q435" i="8" s="1"/>
  <c r="M417" i="8"/>
  <c r="Q417" i="8" s="1"/>
  <c r="M444" i="8"/>
  <c r="Q444" i="8" s="1"/>
  <c r="M466" i="8"/>
  <c r="Q466" i="8" s="1"/>
  <c r="M489" i="8"/>
  <c r="Q489" i="8" s="1"/>
  <c r="M438" i="8"/>
  <c r="Q438" i="8" s="1"/>
  <c r="M391" i="8"/>
  <c r="Q391" i="8" s="1"/>
  <c r="M389" i="8"/>
  <c r="Q389" i="8" s="1"/>
  <c r="M422" i="8"/>
  <c r="Q422" i="8" s="1"/>
  <c r="M396" i="8"/>
  <c r="Q396" i="8" s="1"/>
  <c r="M446" i="8"/>
  <c r="Q446" i="8" s="1"/>
  <c r="M338" i="8"/>
  <c r="Q338" i="8" s="1"/>
  <c r="M426" i="8"/>
  <c r="Q426" i="8" s="1"/>
  <c r="M405" i="8"/>
  <c r="Q405" i="8" s="1"/>
  <c r="M351" i="8"/>
  <c r="Q351" i="8" s="1"/>
  <c r="M312" i="8"/>
  <c r="Q312" i="8" s="1"/>
  <c r="M335" i="8"/>
  <c r="Q335" i="8" s="1"/>
  <c r="M379" i="8"/>
  <c r="Q379" i="8" s="1"/>
  <c r="M354" i="8"/>
  <c r="Q354" i="8" s="1"/>
  <c r="M366" i="8"/>
  <c r="Q366" i="8" s="1"/>
  <c r="M316" i="8"/>
  <c r="Q316" i="8" s="1"/>
  <c r="M294" i="8"/>
  <c r="Q294" i="8" s="1"/>
  <c r="M228" i="8"/>
  <c r="Q228" i="8" s="1"/>
  <c r="M289" i="8"/>
  <c r="Q289" i="8" s="1"/>
  <c r="M239" i="8"/>
  <c r="Q239" i="8" s="1"/>
  <c r="M343" i="8"/>
  <c r="Q343" i="8" s="1"/>
  <c r="M292" i="8"/>
  <c r="Q292" i="8" s="1"/>
  <c r="M266" i="8"/>
  <c r="Q266" i="8" s="1"/>
  <c r="M260" i="8"/>
  <c r="Q260" i="8" s="1"/>
  <c r="M302" i="8"/>
  <c r="Q302" i="8" s="1"/>
  <c r="M261" i="8"/>
  <c r="Q261" i="8" s="1"/>
  <c r="M222" i="8"/>
  <c r="Q222" i="8" s="1"/>
  <c r="M196" i="8"/>
  <c r="Q196" i="8" s="1"/>
  <c r="M225" i="8"/>
  <c r="Q225" i="8" s="1"/>
  <c r="M175" i="8"/>
  <c r="Q175" i="8" s="1"/>
  <c r="M262" i="8"/>
  <c r="Q262" i="8" s="1"/>
  <c r="M187" i="8"/>
  <c r="Q187" i="8" s="1"/>
  <c r="L61" i="8"/>
  <c r="M197" i="8"/>
  <c r="Q197" i="8" s="1"/>
  <c r="M192" i="8"/>
  <c r="Q192" i="8" s="1"/>
  <c r="M201" i="8"/>
  <c r="Q201" i="8" s="1"/>
  <c r="M172" i="8"/>
  <c r="Q172" i="8" s="1"/>
  <c r="M249" i="8"/>
  <c r="Q249" i="8" s="1"/>
  <c r="M139" i="8"/>
  <c r="Q139" i="8" s="1"/>
  <c r="M150" i="8"/>
  <c r="Q150" i="8" s="1"/>
  <c r="M138" i="8"/>
  <c r="Q138" i="8" s="1"/>
  <c r="M153" i="8"/>
  <c r="Q153" i="8" s="1"/>
  <c r="M191" i="8"/>
  <c r="Q191" i="8" s="1"/>
  <c r="M169" i="8"/>
  <c r="Q169" i="8" s="1"/>
  <c r="M130" i="8"/>
  <c r="Q130" i="8" s="1"/>
  <c r="M129" i="8"/>
  <c r="Q129" i="8" s="1"/>
  <c r="L115" i="8"/>
  <c r="L41" i="8"/>
  <c r="L51" i="8"/>
  <c r="M1757" i="8"/>
  <c r="Q1757" i="8" s="1"/>
  <c r="M1777" i="8"/>
  <c r="Q1777" i="8" s="1"/>
  <c r="M1761" i="8"/>
  <c r="Q1761" i="8" s="1"/>
  <c r="M1827" i="8"/>
  <c r="Q1827" i="8" s="1"/>
  <c r="M1728" i="8"/>
  <c r="Q1728" i="8" s="1"/>
  <c r="M1497" i="8"/>
  <c r="Q1497" i="8" s="1"/>
  <c r="M1820" i="8"/>
  <c r="Q1820" i="8" s="1"/>
  <c r="M1657" i="8"/>
  <c r="Q1657" i="8" s="1"/>
  <c r="M1546" i="8"/>
  <c r="Q1546" i="8" s="1"/>
  <c r="M1418" i="8"/>
  <c r="Q1418" i="8" s="1"/>
  <c r="M1260" i="8"/>
  <c r="Q1260" i="8" s="1"/>
  <c r="M1554" i="8"/>
  <c r="Q1554" i="8" s="1"/>
  <c r="M1395" i="8"/>
  <c r="Q1395" i="8" s="1"/>
  <c r="M1653" i="8"/>
  <c r="Q1653" i="8" s="1"/>
  <c r="M1464" i="8"/>
  <c r="Q1464" i="8" s="1"/>
  <c r="M1353" i="8"/>
  <c r="Q1353" i="8" s="1"/>
  <c r="M1257" i="8"/>
  <c r="Q1257" i="8" s="1"/>
  <c r="M1242" i="8"/>
  <c r="Q1242" i="8" s="1"/>
  <c r="M1054" i="8"/>
  <c r="Q1054" i="8" s="1"/>
  <c r="M1095" i="8"/>
  <c r="Q1095" i="8" s="1"/>
  <c r="M713" i="8"/>
  <c r="Q713" i="8" s="1"/>
  <c r="M916" i="8"/>
  <c r="Q916" i="8" s="1"/>
  <c r="M1008" i="8"/>
  <c r="Q1008" i="8" s="1"/>
  <c r="M896" i="8"/>
  <c r="Q896" i="8" s="1"/>
  <c r="M750" i="8"/>
  <c r="Q750" i="8" s="1"/>
  <c r="M802" i="8"/>
  <c r="Q802" i="8" s="1"/>
  <c r="M722" i="8"/>
  <c r="Q722" i="8" s="1"/>
  <c r="M537" i="8"/>
  <c r="Q537" i="8" s="1"/>
  <c r="M479" i="8"/>
  <c r="Q479" i="8" s="1"/>
  <c r="M375" i="8"/>
  <c r="Q375" i="8" s="1"/>
  <c r="M439" i="8"/>
  <c r="Q439" i="8" s="1"/>
  <c r="M365" i="8"/>
  <c r="Q365" i="8" s="1"/>
  <c r="M1132" i="8"/>
  <c r="Q1132" i="8" s="1"/>
  <c r="M1843" i="8"/>
  <c r="Q1843" i="8" s="1"/>
  <c r="M1766" i="8"/>
  <c r="Q1766" i="8" s="1"/>
  <c r="M1795" i="8"/>
  <c r="Q1795" i="8" s="1"/>
  <c r="M1461" i="8"/>
  <c r="Q1461" i="8" s="1"/>
  <c r="M1822" i="8"/>
  <c r="Q1822" i="8" s="1"/>
  <c r="M1678" i="8"/>
  <c r="Q1678" i="8" s="1"/>
  <c r="M1118" i="8"/>
  <c r="Q1118" i="8" s="1"/>
  <c r="M1478" i="8"/>
  <c r="Q1478" i="8" s="1"/>
  <c r="M1487" i="8"/>
  <c r="Q1487" i="8" s="1"/>
  <c r="M1232" i="8"/>
  <c r="Q1232" i="8" s="1"/>
  <c r="M1331" i="8"/>
  <c r="Q1331" i="8" s="1"/>
  <c r="M1428" i="8"/>
  <c r="Q1428" i="8" s="1"/>
  <c r="M1158" i="8"/>
  <c r="Q1158" i="8" s="1"/>
  <c r="M1206" i="8"/>
  <c r="Q1206" i="8" s="1"/>
  <c r="M1005" i="8"/>
  <c r="Q1005" i="8" s="1"/>
  <c r="M1059" i="8"/>
  <c r="Q1059" i="8" s="1"/>
  <c r="M836" i="8"/>
  <c r="Q836" i="8" s="1"/>
  <c r="M976" i="8"/>
  <c r="Q976" i="8" s="1"/>
  <c r="M723" i="8"/>
  <c r="Q723" i="8" s="1"/>
  <c r="M790" i="8"/>
  <c r="Q790" i="8" s="1"/>
  <c r="M647" i="8"/>
  <c r="Q647" i="8" s="1"/>
  <c r="M633" i="8"/>
  <c r="Q633" i="8" s="1"/>
  <c r="M658" i="8"/>
  <c r="Q658" i="8" s="1"/>
  <c r="M674" i="8"/>
  <c r="Q674" i="8" s="1"/>
  <c r="M549" i="8"/>
  <c r="Q549" i="8" s="1"/>
  <c r="M437" i="8"/>
  <c r="Q437" i="8" s="1"/>
  <c r="M404" i="8"/>
  <c r="Q404" i="8" s="1"/>
  <c r="M470" i="8"/>
  <c r="Q470" i="8" s="1"/>
  <c r="M353" i="8"/>
  <c r="Q353" i="8" s="1"/>
  <c r="M328" i="8"/>
  <c r="Q328" i="8" s="1"/>
  <c r="M288" i="8"/>
  <c r="Q288" i="8" s="1"/>
  <c r="M281" i="8"/>
  <c r="Q281" i="8" s="1"/>
  <c r="M273" i="8"/>
  <c r="Q273" i="8" s="1"/>
  <c r="M173" i="8"/>
  <c r="Q173" i="8" s="1"/>
  <c r="M143" i="8"/>
  <c r="Q143" i="8" s="1"/>
  <c r="M1319" i="8"/>
  <c r="Q1319" i="8" s="1"/>
  <c r="M1810" i="8"/>
  <c r="Q1810" i="8" s="1"/>
  <c r="M1667" i="8"/>
  <c r="Q1667" i="8" s="1"/>
  <c r="M1704" i="8"/>
  <c r="Q1704" i="8" s="1"/>
  <c r="M1787" i="8"/>
  <c r="Q1787" i="8" s="1"/>
  <c r="M1720" i="8"/>
  <c r="Q1720" i="8" s="1"/>
  <c r="M1694" i="8"/>
  <c r="Q1694" i="8" s="1"/>
  <c r="M1335" i="8"/>
  <c r="Q1335" i="8" s="1"/>
  <c r="M1227" i="8"/>
  <c r="Q1227" i="8" s="1"/>
  <c r="M1839" i="8"/>
  <c r="Q1839" i="8" s="1"/>
  <c r="M1771" i="8"/>
  <c r="Q1771" i="8" s="1"/>
  <c r="M1537" i="8"/>
  <c r="Q1537" i="8" s="1"/>
  <c r="M1505" i="8"/>
  <c r="Q1505" i="8" s="1"/>
  <c r="M1473" i="8"/>
  <c r="Q1473" i="8" s="1"/>
  <c r="M1441" i="8"/>
  <c r="Q1441" i="8" s="1"/>
  <c r="M1409" i="8"/>
  <c r="Q1409" i="8" s="1"/>
  <c r="M1756" i="8"/>
  <c r="Q1756" i="8" s="1"/>
  <c r="M1721" i="8"/>
  <c r="Q1721" i="8" s="1"/>
  <c r="M1686" i="8"/>
  <c r="Q1686" i="8" s="1"/>
  <c r="M1367" i="8"/>
  <c r="Q1367" i="8" s="1"/>
  <c r="M1835" i="8"/>
  <c r="Q1835" i="8" s="1"/>
  <c r="M1284" i="8"/>
  <c r="Q1284" i="8" s="1"/>
  <c r="M1807" i="8"/>
  <c r="Q1807" i="8" s="1"/>
  <c r="M1774" i="8"/>
  <c r="Q1774" i="8" s="1"/>
  <c r="M1725" i="8"/>
  <c r="Q1725" i="8" s="1"/>
  <c r="M1690" i="8"/>
  <c r="Q1690" i="8" s="1"/>
  <c r="M1664" i="8"/>
  <c r="Q1664" i="8" s="1"/>
  <c r="M1643" i="8"/>
  <c r="Q1643" i="8" s="1"/>
  <c r="M1619" i="8"/>
  <c r="Q1619" i="8" s="1"/>
  <c r="M1595" i="8"/>
  <c r="Q1595" i="8" s="1"/>
  <c r="M1571" i="8"/>
  <c r="Q1571" i="8" s="1"/>
  <c r="M1371" i="8"/>
  <c r="Q1371" i="8" s="1"/>
  <c r="M1648" i="8"/>
  <c r="Q1648" i="8" s="1"/>
  <c r="M1622" i="8"/>
  <c r="Q1622" i="8" s="1"/>
  <c r="M1587" i="8"/>
  <c r="Q1587" i="8" s="1"/>
  <c r="M1552" i="8"/>
  <c r="Q1552" i="8" s="1"/>
  <c r="M1522" i="8"/>
  <c r="Q1522" i="8" s="1"/>
  <c r="M1490" i="8"/>
  <c r="Q1490" i="8" s="1"/>
  <c r="M1458" i="8"/>
  <c r="Q1458" i="8" s="1"/>
  <c r="M1426" i="8"/>
  <c r="Q1426" i="8" s="1"/>
  <c r="M1394" i="8"/>
  <c r="Q1394" i="8" s="1"/>
  <c r="M1372" i="8"/>
  <c r="Q1372" i="8" s="1"/>
  <c r="M1340" i="8"/>
  <c r="Q1340" i="8" s="1"/>
  <c r="M1308" i="8"/>
  <c r="Q1308" i="8" s="1"/>
  <c r="M1267" i="8"/>
  <c r="Q1267" i="8" s="1"/>
  <c r="M1203" i="8"/>
  <c r="Q1203" i="8" s="1"/>
  <c r="M1390" i="8"/>
  <c r="Q1390" i="8" s="1"/>
  <c r="M1152" i="8"/>
  <c r="Q1152" i="8" s="1"/>
  <c r="M829" i="8"/>
  <c r="Q829" i="8" s="1"/>
  <c r="M1626" i="8"/>
  <c r="Q1626" i="8" s="1"/>
  <c r="M1591" i="8"/>
  <c r="Q1591" i="8" s="1"/>
  <c r="M1565" i="8"/>
  <c r="Q1565" i="8" s="1"/>
  <c r="M1531" i="8"/>
  <c r="Q1531" i="8" s="1"/>
  <c r="M1499" i="8"/>
  <c r="Q1499" i="8" s="1"/>
  <c r="M1467" i="8"/>
  <c r="Q1467" i="8" s="1"/>
  <c r="M1435" i="8"/>
  <c r="Q1435" i="8" s="1"/>
  <c r="M1403" i="8"/>
  <c r="Q1403" i="8" s="1"/>
  <c r="M1392" i="8"/>
  <c r="Q1392" i="8" s="1"/>
  <c r="M1236" i="8"/>
  <c r="Q1236" i="8" s="1"/>
  <c r="M1172" i="8"/>
  <c r="Q1172" i="8" s="1"/>
  <c r="M1629" i="8"/>
  <c r="Q1629" i="8" s="1"/>
  <c r="M1594" i="8"/>
  <c r="Q1594" i="8" s="1"/>
  <c r="M1568" i="8"/>
  <c r="Q1568" i="8" s="1"/>
  <c r="M1536" i="8"/>
  <c r="Q1536" i="8" s="1"/>
  <c r="M1504" i="8"/>
  <c r="Q1504" i="8" s="1"/>
  <c r="M1472" i="8"/>
  <c r="Q1472" i="8" s="1"/>
  <c r="M1440" i="8"/>
  <c r="Q1440" i="8" s="1"/>
  <c r="M1408" i="8"/>
  <c r="Q1408" i="8" s="1"/>
  <c r="M1240" i="8"/>
  <c r="Q1240" i="8" s="1"/>
  <c r="M1176" i="8"/>
  <c r="Q1176" i="8" s="1"/>
  <c r="M1361" i="8"/>
  <c r="Q1361" i="8" s="1"/>
  <c r="M1329" i="8"/>
  <c r="Q1329" i="8" s="1"/>
  <c r="M1297" i="8"/>
  <c r="Q1297" i="8" s="1"/>
  <c r="M1265" i="8"/>
  <c r="Q1265" i="8" s="1"/>
  <c r="M1233" i="8"/>
  <c r="Q1233" i="8" s="1"/>
  <c r="M1201" i="8"/>
  <c r="Q1201" i="8" s="1"/>
  <c r="M1169" i="8"/>
  <c r="Q1169" i="8" s="1"/>
  <c r="M964" i="8"/>
  <c r="Q964" i="8" s="1"/>
  <c r="M1154" i="8"/>
  <c r="Q1154" i="8" s="1"/>
  <c r="M1378" i="8"/>
  <c r="Q1378" i="8" s="1"/>
  <c r="M1346" i="8"/>
  <c r="Q1346" i="8" s="1"/>
  <c r="M1314" i="8"/>
  <c r="Q1314" i="8" s="1"/>
  <c r="M1282" i="8"/>
  <c r="Q1282" i="8" s="1"/>
  <c r="M1250" i="8"/>
  <c r="Q1250" i="8" s="1"/>
  <c r="M1218" i="8"/>
  <c r="Q1218" i="8" s="1"/>
  <c r="M1186" i="8"/>
  <c r="Q1186" i="8" s="1"/>
  <c r="M1150" i="8"/>
  <c r="Q1150" i="8" s="1"/>
  <c r="M1157" i="8"/>
  <c r="Q1157" i="8" s="1"/>
  <c r="M1141" i="8"/>
  <c r="Q1141" i="8" s="1"/>
  <c r="M1109" i="8"/>
  <c r="Q1109" i="8" s="1"/>
  <c r="M1077" i="8"/>
  <c r="Q1077" i="8" s="1"/>
  <c r="M1045" i="8"/>
  <c r="Q1045" i="8" s="1"/>
  <c r="M1014" i="8"/>
  <c r="Q1014" i="8" s="1"/>
  <c r="M890" i="8"/>
  <c r="Q890" i="8" s="1"/>
  <c r="M724" i="8"/>
  <c r="Q724" i="8" s="1"/>
  <c r="M1094" i="8"/>
  <c r="Q1094" i="8" s="1"/>
  <c r="M1062" i="8"/>
  <c r="Q1062" i="8" s="1"/>
  <c r="M1030" i="8"/>
  <c r="Q1030" i="8" s="1"/>
  <c r="M995" i="8"/>
  <c r="Q995" i="8" s="1"/>
  <c r="M934" i="8"/>
  <c r="Q934" i="8" s="1"/>
  <c r="M1135" i="8"/>
  <c r="Q1135" i="8" s="1"/>
  <c r="M1103" i="8"/>
  <c r="Q1103" i="8" s="1"/>
  <c r="M1071" i="8"/>
  <c r="Q1071" i="8" s="1"/>
  <c r="M1039" i="8"/>
  <c r="Q1039" i="8" s="1"/>
  <c r="M1009" i="8"/>
  <c r="Q1009" i="8" s="1"/>
  <c r="M920" i="8"/>
  <c r="Q920" i="8" s="1"/>
  <c r="M950" i="8"/>
  <c r="Q950" i="8" s="1"/>
  <c r="M906" i="8"/>
  <c r="Q906" i="8" s="1"/>
  <c r="M884" i="8"/>
  <c r="Q884" i="8" s="1"/>
  <c r="M994" i="8"/>
  <c r="Q994" i="8" s="1"/>
  <c r="M973" i="8"/>
  <c r="Q973" i="8" s="1"/>
  <c r="M951" i="8"/>
  <c r="Q951" i="8" s="1"/>
  <c r="M929" i="8"/>
  <c r="Q929" i="8" s="1"/>
  <c r="M803" i="8"/>
  <c r="Q803" i="8" s="1"/>
  <c r="M952" i="8"/>
  <c r="Q952" i="8" s="1"/>
  <c r="M885" i="8"/>
  <c r="Q885" i="8" s="1"/>
  <c r="M982" i="8"/>
  <c r="Q982" i="8" s="1"/>
  <c r="M960" i="8"/>
  <c r="Q960" i="8" s="1"/>
  <c r="M983" i="8"/>
  <c r="Q983" i="8" s="1"/>
  <c r="M961" i="8"/>
  <c r="Q961" i="8" s="1"/>
  <c r="M939" i="8"/>
  <c r="Q939" i="8" s="1"/>
  <c r="M917" i="8"/>
  <c r="Q917" i="8" s="1"/>
  <c r="M814" i="8"/>
  <c r="Q814" i="8" s="1"/>
  <c r="M1016" i="8"/>
  <c r="Q1016" i="8" s="1"/>
  <c r="M947" i="8"/>
  <c r="Q947" i="8" s="1"/>
  <c r="M925" i="8"/>
  <c r="Q925" i="8" s="1"/>
  <c r="M903" i="8"/>
  <c r="Q903" i="8" s="1"/>
  <c r="M881" i="8"/>
  <c r="Q881" i="8" s="1"/>
  <c r="M823" i="8"/>
  <c r="Q823" i="8" s="1"/>
  <c r="M778" i="8"/>
  <c r="Q778" i="8" s="1"/>
  <c r="M756" i="8"/>
  <c r="Q756" i="8" s="1"/>
  <c r="M732" i="8"/>
  <c r="Q732" i="8" s="1"/>
  <c r="M654" i="8"/>
  <c r="Q654" i="8" s="1"/>
  <c r="M779" i="8"/>
  <c r="Q779" i="8" s="1"/>
  <c r="M757" i="8"/>
  <c r="Q757" i="8" s="1"/>
  <c r="M675" i="8"/>
  <c r="Q675" i="8" s="1"/>
  <c r="M832" i="8"/>
  <c r="Q832" i="8" s="1"/>
  <c r="M765" i="8"/>
  <c r="Q765" i="8" s="1"/>
  <c r="M631" i="8"/>
  <c r="Q631" i="8" s="1"/>
  <c r="M601" i="8"/>
  <c r="Q601" i="8" s="1"/>
  <c r="M834" i="8"/>
  <c r="Q834" i="8" s="1"/>
  <c r="M812" i="8"/>
  <c r="Q812" i="8" s="1"/>
  <c r="M587" i="8"/>
  <c r="Q587" i="8" s="1"/>
  <c r="M842" i="8"/>
  <c r="Q842" i="8" s="1"/>
  <c r="M798" i="8"/>
  <c r="Q798" i="8" s="1"/>
  <c r="M776" i="8"/>
  <c r="Q776" i="8" s="1"/>
  <c r="M655" i="8"/>
  <c r="Q655" i="8" s="1"/>
  <c r="M610" i="8"/>
  <c r="Q610" i="8" s="1"/>
  <c r="M588" i="8"/>
  <c r="Q588" i="8" s="1"/>
  <c r="M534" i="8"/>
  <c r="Q534" i="8" s="1"/>
  <c r="M707" i="8"/>
  <c r="Q707" i="8" s="1"/>
  <c r="M685" i="8"/>
  <c r="Q685" i="8" s="1"/>
  <c r="M663" i="8"/>
  <c r="Q663" i="8" s="1"/>
  <c r="M641" i="8"/>
  <c r="Q641" i="8" s="1"/>
  <c r="M576" i="8"/>
  <c r="Q576" i="8" s="1"/>
  <c r="M628" i="8"/>
  <c r="Q628" i="8" s="1"/>
  <c r="M578" i="8"/>
  <c r="Q578" i="8" s="1"/>
  <c r="M710" i="8"/>
  <c r="Q710" i="8" s="1"/>
  <c r="M666" i="8"/>
  <c r="Q666" i="8" s="1"/>
  <c r="M644" i="8"/>
  <c r="Q644" i="8" s="1"/>
  <c r="M562" i="8"/>
  <c r="Q562" i="8" s="1"/>
  <c r="M498" i="8"/>
  <c r="Q498" i="8" s="1"/>
  <c r="M681" i="8"/>
  <c r="Q681" i="8" s="1"/>
  <c r="M579" i="8"/>
  <c r="Q579" i="8" s="1"/>
  <c r="M557" i="8"/>
  <c r="Q557" i="8" s="1"/>
  <c r="M550" i="8"/>
  <c r="Q550" i="8" s="1"/>
  <c r="M528" i="8"/>
  <c r="Q528" i="8" s="1"/>
  <c r="M559" i="8"/>
  <c r="Q559" i="8" s="1"/>
  <c r="M514" i="8"/>
  <c r="Q514" i="8" s="1"/>
  <c r="M523" i="8"/>
  <c r="Q523" i="8" s="1"/>
  <c r="M476" i="8"/>
  <c r="Q476" i="8" s="1"/>
  <c r="M477" i="8"/>
  <c r="Q477" i="8" s="1"/>
  <c r="M486" i="8"/>
  <c r="Q486" i="8" s="1"/>
  <c r="M464" i="8"/>
  <c r="Q464" i="8" s="1"/>
  <c r="M440" i="8"/>
  <c r="Q440" i="8" s="1"/>
  <c r="M392" i="8"/>
  <c r="Q392" i="8" s="1"/>
  <c r="M413" i="8"/>
  <c r="Q413" i="8" s="1"/>
  <c r="M488" i="8"/>
  <c r="Q488" i="8" s="1"/>
  <c r="M434" i="8"/>
  <c r="Q434" i="8" s="1"/>
  <c r="M467" i="8"/>
  <c r="Q467" i="8" s="1"/>
  <c r="M443" i="8"/>
  <c r="Q443" i="8" s="1"/>
  <c r="M421" i="8"/>
  <c r="Q421" i="8" s="1"/>
  <c r="M387" i="8"/>
  <c r="Q387" i="8" s="1"/>
  <c r="M406" i="8"/>
  <c r="Q406" i="8" s="1"/>
  <c r="M424" i="8"/>
  <c r="Q424" i="8" s="1"/>
  <c r="M355" i="8"/>
  <c r="Q355" i="8" s="1"/>
  <c r="M372" i="8"/>
  <c r="Q372" i="8" s="1"/>
  <c r="M448" i="8"/>
  <c r="Q448" i="8" s="1"/>
  <c r="M336" i="8"/>
  <c r="Q336" i="8" s="1"/>
  <c r="M296" i="8"/>
  <c r="Q296" i="8" s="1"/>
  <c r="M331" i="8"/>
  <c r="Q331" i="8" s="1"/>
  <c r="M401" i="8"/>
  <c r="Q401" i="8" s="1"/>
  <c r="M368" i="8"/>
  <c r="Q368" i="8" s="1"/>
  <c r="M348" i="8"/>
  <c r="Q348" i="8" s="1"/>
  <c r="M310" i="8"/>
  <c r="Q310" i="8" s="1"/>
  <c r="M394" i="8"/>
  <c r="Q394" i="8" s="1"/>
  <c r="M345" i="8"/>
  <c r="Q345" i="8" s="1"/>
  <c r="M388" i="8"/>
  <c r="Q388" i="8" s="1"/>
  <c r="M299" i="8"/>
  <c r="Q299" i="8" s="1"/>
  <c r="M246" i="8"/>
  <c r="Q246" i="8" s="1"/>
  <c r="M131" i="8"/>
  <c r="Q131" i="8" s="1"/>
  <c r="M238" i="8"/>
  <c r="Q238" i="8" s="1"/>
  <c r="M284" i="8"/>
  <c r="Q284" i="8" s="1"/>
  <c r="M259" i="8"/>
  <c r="Q259" i="8" s="1"/>
  <c r="M219" i="8"/>
  <c r="Q219" i="8" s="1"/>
  <c r="M221" i="8"/>
  <c r="Q221" i="8" s="1"/>
  <c r="M253" i="8"/>
  <c r="Q253" i="8" s="1"/>
  <c r="M146" i="8"/>
  <c r="Q146" i="8" s="1"/>
  <c r="M224" i="8"/>
  <c r="Q224" i="8" s="1"/>
  <c r="M227" i="8"/>
  <c r="Q227" i="8" s="1"/>
  <c r="M200" i="8"/>
  <c r="Q200" i="8" s="1"/>
  <c r="M158" i="8"/>
  <c r="Q158" i="8" s="1"/>
  <c r="M151" i="8"/>
  <c r="Q151" i="8" s="1"/>
  <c r="M147" i="8"/>
  <c r="Q147" i="8" s="1"/>
  <c r="L85" i="8"/>
  <c r="L66" i="8"/>
  <c r="L32" i="8"/>
  <c r="M1825" i="8"/>
  <c r="Q1825" i="8" s="1"/>
  <c r="M1803" i="8"/>
  <c r="Q1803" i="8" s="1"/>
  <c r="M1845" i="8"/>
  <c r="Q1845" i="8" s="1"/>
  <c r="M1823" i="8"/>
  <c r="Q1823" i="8" s="1"/>
  <c r="M1691" i="8"/>
  <c r="Q1691" i="8" s="1"/>
  <c r="M1465" i="8"/>
  <c r="Q1465" i="8" s="1"/>
  <c r="M1782" i="8"/>
  <c r="Q1782" i="8" s="1"/>
  <c r="M1769" i="8"/>
  <c r="Q1769" i="8" s="1"/>
  <c r="M1688" i="8"/>
  <c r="Q1688" i="8" s="1"/>
  <c r="M1646" i="8"/>
  <c r="Q1646" i="8" s="1"/>
  <c r="M1650" i="8"/>
  <c r="Q1650" i="8" s="1"/>
  <c r="M1491" i="8"/>
  <c r="Q1491" i="8" s="1"/>
  <c r="M1243" i="8"/>
  <c r="Q1243" i="8" s="1"/>
  <c r="M1496" i="8"/>
  <c r="Q1496" i="8" s="1"/>
  <c r="M1225" i="8"/>
  <c r="Q1225" i="8" s="1"/>
  <c r="M1370" i="8"/>
  <c r="Q1370" i="8" s="1"/>
  <c r="M1274" i="8"/>
  <c r="Q1274" i="8" s="1"/>
  <c r="M1101" i="8"/>
  <c r="Q1101" i="8" s="1"/>
  <c r="M1086" i="8"/>
  <c r="Q1086" i="8" s="1"/>
  <c r="M1127" i="8"/>
  <c r="Q1127" i="8" s="1"/>
  <c r="M848" i="8"/>
  <c r="Q848" i="8" s="1"/>
  <c r="M900" i="8"/>
  <c r="Q900" i="8" s="1"/>
  <c r="M840" i="8"/>
  <c r="Q840" i="8" s="1"/>
  <c r="M858" i="8"/>
  <c r="Q858" i="8" s="1"/>
  <c r="M791" i="8"/>
  <c r="Q791" i="8" s="1"/>
  <c r="M794" i="8"/>
  <c r="Q794" i="8" s="1"/>
  <c r="M736" i="8"/>
  <c r="Q736" i="8" s="1"/>
  <c r="M745" i="8"/>
  <c r="Q745" i="8" s="1"/>
  <c r="M712" i="8"/>
  <c r="Q712" i="8" s="1"/>
  <c r="M678" i="8"/>
  <c r="Q678" i="8" s="1"/>
  <c r="M643" i="8"/>
  <c r="Q643" i="8" s="1"/>
  <c r="M553" i="8"/>
  <c r="Q553" i="8" s="1"/>
  <c r="M481" i="8"/>
  <c r="Q481" i="8" s="1"/>
  <c r="M415" i="8"/>
  <c r="Q415" i="8" s="1"/>
  <c r="M381" i="8"/>
  <c r="Q381" i="8" s="1"/>
  <c r="M358" i="8"/>
  <c r="Q358" i="8" s="1"/>
  <c r="M304" i="8"/>
  <c r="Q304" i="8" s="1"/>
  <c r="M1834" i="8"/>
  <c r="Q1834" i="8" s="1"/>
  <c r="M1692" i="8"/>
  <c r="Q1692" i="8" s="1"/>
  <c r="M1352" i="8"/>
  <c r="Q1352" i="8" s="1"/>
  <c r="M1740" i="8"/>
  <c r="Q1740" i="8" s="1"/>
  <c r="M1751" i="8"/>
  <c r="Q1751" i="8" s="1"/>
  <c r="M1429" i="8"/>
  <c r="Q1429" i="8" s="1"/>
  <c r="M1736" i="8"/>
  <c r="Q1736" i="8" s="1"/>
  <c r="M1355" i="8"/>
  <c r="Q1355" i="8" s="1"/>
  <c r="M1754" i="8"/>
  <c r="Q1754" i="8" s="1"/>
  <c r="M1560" i="8"/>
  <c r="Q1560" i="8" s="1"/>
  <c r="M1510" i="8"/>
  <c r="Q1510" i="8" s="1"/>
  <c r="M1579" i="8"/>
  <c r="Q1579" i="8" s="1"/>
  <c r="M1360" i="8"/>
  <c r="Q1360" i="8" s="1"/>
  <c r="M1492" i="8"/>
  <c r="Q1492" i="8" s="1"/>
  <c r="M1317" i="8"/>
  <c r="Q1317" i="8" s="1"/>
  <c r="M1122" i="8"/>
  <c r="Q1122" i="8" s="1"/>
  <c r="M1302" i="8"/>
  <c r="Q1302" i="8" s="1"/>
  <c r="M1100" i="8"/>
  <c r="Q1100" i="8" s="1"/>
  <c r="M1129" i="8"/>
  <c r="Q1129" i="8" s="1"/>
  <c r="M1019" i="8"/>
  <c r="Q1019" i="8" s="1"/>
  <c r="M1091" i="8"/>
  <c r="Q1091" i="8" s="1"/>
  <c r="M943" i="8"/>
  <c r="Q943" i="8" s="1"/>
  <c r="M988" i="8"/>
  <c r="Q988" i="8" s="1"/>
  <c r="M843" i="8"/>
  <c r="Q843" i="8" s="1"/>
  <c r="M818" i="8"/>
  <c r="Q818" i="8" s="1"/>
  <c r="M749" i="8"/>
  <c r="Q749" i="8" s="1"/>
  <c r="M768" i="8"/>
  <c r="Q768" i="8" s="1"/>
  <c r="M700" i="8"/>
  <c r="Q700" i="8" s="1"/>
  <c r="M702" i="8"/>
  <c r="Q702" i="8" s="1"/>
  <c r="M703" i="8"/>
  <c r="Q703" i="8" s="1"/>
  <c r="M442" i="8"/>
  <c r="Q442" i="8" s="1"/>
  <c r="M543" i="8"/>
  <c r="Q543" i="8" s="1"/>
  <c r="M469" i="8"/>
  <c r="Q469" i="8" s="1"/>
  <c r="M423" i="8"/>
  <c r="Q423" i="8" s="1"/>
  <c r="M460" i="8"/>
  <c r="Q460" i="8" s="1"/>
  <c r="M283" i="8"/>
  <c r="Q283" i="8" s="1"/>
  <c r="M252" i="8"/>
  <c r="Q252" i="8" s="1"/>
  <c r="M220" i="8"/>
  <c r="Q220" i="8" s="1"/>
  <c r="L33" i="8"/>
  <c r="M1668" i="8"/>
  <c r="Q1668" i="8" s="1"/>
  <c r="M1705" i="8"/>
  <c r="Q1705" i="8" s="1"/>
  <c r="M1727" i="8"/>
  <c r="Q1727" i="8" s="1"/>
  <c r="M1821" i="8"/>
  <c r="Q1821" i="8" s="1"/>
  <c r="M1744" i="8"/>
  <c r="Q1744" i="8" s="1"/>
  <c r="M1248" i="8"/>
  <c r="Q1248" i="8" s="1"/>
  <c r="M1719" i="8"/>
  <c r="Q1719" i="8" s="1"/>
  <c r="M1684" i="8"/>
  <c r="Q1684" i="8" s="1"/>
  <c r="M1837" i="8"/>
  <c r="Q1837" i="8" s="1"/>
  <c r="M1799" i="8"/>
  <c r="Q1799" i="8" s="1"/>
  <c r="M1533" i="8"/>
  <c r="Q1533" i="8" s="1"/>
  <c r="M1501" i="8"/>
  <c r="Q1501" i="8" s="1"/>
  <c r="M1469" i="8"/>
  <c r="Q1469" i="8" s="1"/>
  <c r="M1437" i="8"/>
  <c r="Q1437" i="8" s="1"/>
  <c r="M1405" i="8"/>
  <c r="Q1405" i="8" s="1"/>
  <c r="M1323" i="8"/>
  <c r="Q1323" i="8" s="1"/>
  <c r="M1826" i="8"/>
  <c r="Q1826" i="8" s="1"/>
  <c r="M1784" i="8"/>
  <c r="Q1784" i="8" s="1"/>
  <c r="M1711" i="8"/>
  <c r="Q1711" i="8" s="1"/>
  <c r="M1685" i="8"/>
  <c r="Q1685" i="8" s="1"/>
  <c r="M1180" i="8"/>
  <c r="Q1180" i="8" s="1"/>
  <c r="M1745" i="8"/>
  <c r="Q1745" i="8" s="1"/>
  <c r="M1142" i="8"/>
  <c r="Q1142" i="8" s="1"/>
  <c r="M1844" i="8"/>
  <c r="Q1844" i="8" s="1"/>
  <c r="M1802" i="8"/>
  <c r="Q1802" i="8" s="1"/>
  <c r="M1724" i="8"/>
  <c r="Q1724" i="8" s="1"/>
  <c r="M1689" i="8"/>
  <c r="Q1689" i="8" s="1"/>
  <c r="M1191" i="8"/>
  <c r="Q1191" i="8" s="1"/>
  <c r="M1647" i="8"/>
  <c r="Q1647" i="8" s="1"/>
  <c r="M1612" i="8"/>
  <c r="Q1612" i="8" s="1"/>
  <c r="M1586" i="8"/>
  <c r="Q1586" i="8" s="1"/>
  <c r="M1518" i="8"/>
  <c r="Q1518" i="8" s="1"/>
  <c r="M1486" i="8"/>
  <c r="Q1486" i="8" s="1"/>
  <c r="M1454" i="8"/>
  <c r="Q1454" i="8" s="1"/>
  <c r="M1422" i="8"/>
  <c r="Q1422" i="8" s="1"/>
  <c r="M1256" i="8"/>
  <c r="Q1256" i="8" s="1"/>
  <c r="M1192" i="8"/>
  <c r="Q1192" i="8" s="1"/>
  <c r="M1120" i="8"/>
  <c r="Q1120" i="8" s="1"/>
  <c r="M1387" i="8"/>
  <c r="Q1387" i="8" s="1"/>
  <c r="M1327" i="8"/>
  <c r="Q1327" i="8" s="1"/>
  <c r="M1271" i="8"/>
  <c r="Q1271" i="8" s="1"/>
  <c r="M1207" i="8"/>
  <c r="Q1207" i="8" s="1"/>
  <c r="M1651" i="8"/>
  <c r="Q1651" i="8" s="1"/>
  <c r="M1625" i="8"/>
  <c r="Q1625" i="8" s="1"/>
  <c r="M1590" i="8"/>
  <c r="Q1590" i="8" s="1"/>
  <c r="M1555" i="8"/>
  <c r="Q1555" i="8" s="1"/>
  <c r="M1527" i="8"/>
  <c r="Q1527" i="8" s="1"/>
  <c r="M1495" i="8"/>
  <c r="Q1495" i="8" s="1"/>
  <c r="M1463" i="8"/>
  <c r="Q1463" i="8" s="1"/>
  <c r="M1431" i="8"/>
  <c r="Q1431" i="8" s="1"/>
  <c r="M1399" i="8"/>
  <c r="Q1399" i="8" s="1"/>
  <c r="M1347" i="8"/>
  <c r="Q1347" i="8" s="1"/>
  <c r="M1654" i="8"/>
  <c r="Q1654" i="8" s="1"/>
  <c r="M1628" i="8"/>
  <c r="Q1628" i="8" s="1"/>
  <c r="M1593" i="8"/>
  <c r="Q1593" i="8" s="1"/>
  <c r="M1558" i="8"/>
  <c r="Q1558" i="8" s="1"/>
  <c r="M1532" i="8"/>
  <c r="Q1532" i="8" s="1"/>
  <c r="M1500" i="8"/>
  <c r="Q1500" i="8" s="1"/>
  <c r="M1468" i="8"/>
  <c r="Q1468" i="8" s="1"/>
  <c r="M1436" i="8"/>
  <c r="Q1436" i="8" s="1"/>
  <c r="M1404" i="8"/>
  <c r="Q1404" i="8" s="1"/>
  <c r="M1364" i="8"/>
  <c r="Q1364" i="8" s="1"/>
  <c r="M1332" i="8"/>
  <c r="Q1332" i="8" s="1"/>
  <c r="M1300" i="8"/>
  <c r="Q1300" i="8" s="1"/>
  <c r="M1357" i="8"/>
  <c r="Q1357" i="8" s="1"/>
  <c r="M1325" i="8"/>
  <c r="Q1325" i="8" s="1"/>
  <c r="M1293" i="8"/>
  <c r="Q1293" i="8" s="1"/>
  <c r="M1261" i="8"/>
  <c r="Q1261" i="8" s="1"/>
  <c r="M1229" i="8"/>
  <c r="Q1229" i="8" s="1"/>
  <c r="M1197" i="8"/>
  <c r="Q1197" i="8" s="1"/>
  <c r="M1165" i="8"/>
  <c r="Q1165" i="8" s="1"/>
  <c r="M1134" i="8"/>
  <c r="Q1134" i="8" s="1"/>
  <c r="M933" i="8"/>
  <c r="Q933" i="8" s="1"/>
  <c r="M1072" i="8"/>
  <c r="Q1072" i="8" s="1"/>
  <c r="M1374" i="8"/>
  <c r="Q1374" i="8" s="1"/>
  <c r="M1342" i="8"/>
  <c r="Q1342" i="8" s="1"/>
  <c r="M1310" i="8"/>
  <c r="Q1310" i="8" s="1"/>
  <c r="M1278" i="8"/>
  <c r="Q1278" i="8" s="1"/>
  <c r="M1246" i="8"/>
  <c r="Q1246" i="8" s="1"/>
  <c r="M1214" i="8"/>
  <c r="Q1214" i="8" s="1"/>
  <c r="M1182" i="8"/>
  <c r="Q1182" i="8" s="1"/>
  <c r="M1112" i="8"/>
  <c r="Q1112" i="8" s="1"/>
  <c r="M1036" i="8"/>
  <c r="Q1036" i="8" s="1"/>
  <c r="M1116" i="8"/>
  <c r="Q1116" i="8" s="1"/>
  <c r="M1032" i="8"/>
  <c r="Q1032" i="8" s="1"/>
  <c r="M1155" i="8"/>
  <c r="Q1155" i="8" s="1"/>
  <c r="M1088" i="8"/>
  <c r="Q1088" i="8" s="1"/>
  <c r="M979" i="8"/>
  <c r="Q979" i="8" s="1"/>
  <c r="M1137" i="8"/>
  <c r="Q1137" i="8" s="1"/>
  <c r="M1105" i="8"/>
  <c r="Q1105" i="8" s="1"/>
  <c r="M1073" i="8"/>
  <c r="Q1073" i="8" s="1"/>
  <c r="M1041" i="8"/>
  <c r="Q1041" i="8" s="1"/>
  <c r="M948" i="8"/>
  <c r="Q948" i="8" s="1"/>
  <c r="M883" i="8"/>
  <c r="Q883" i="8" s="1"/>
  <c r="M1090" i="8"/>
  <c r="Q1090" i="8" s="1"/>
  <c r="M1058" i="8"/>
  <c r="Q1058" i="8" s="1"/>
  <c r="M1026" i="8"/>
  <c r="Q1026" i="8" s="1"/>
  <c r="M811" i="8"/>
  <c r="Q811" i="8" s="1"/>
  <c r="M850" i="8"/>
  <c r="Q850" i="8" s="1"/>
  <c r="M1131" i="8"/>
  <c r="Q1131" i="8" s="1"/>
  <c r="M1099" i="8"/>
  <c r="Q1099" i="8" s="1"/>
  <c r="M1067" i="8"/>
  <c r="Q1067" i="8" s="1"/>
  <c r="M1035" i="8"/>
  <c r="Q1035" i="8" s="1"/>
  <c r="M1003" i="8"/>
  <c r="Q1003" i="8" s="1"/>
  <c r="M928" i="8"/>
  <c r="Q928" i="8" s="1"/>
  <c r="M690" i="8"/>
  <c r="Q690" i="8" s="1"/>
  <c r="M907" i="8"/>
  <c r="Q907" i="8" s="1"/>
  <c r="M799" i="8"/>
  <c r="Q799" i="8" s="1"/>
  <c r="M989" i="8"/>
  <c r="Q989" i="8" s="1"/>
  <c r="M938" i="8"/>
  <c r="Q938" i="8" s="1"/>
  <c r="M894" i="8"/>
  <c r="Q894" i="8" s="1"/>
  <c r="M844" i="8"/>
  <c r="Q844" i="8" s="1"/>
  <c r="M800" i="8"/>
  <c r="Q800" i="8" s="1"/>
  <c r="M895" i="8"/>
  <c r="Q895" i="8" s="1"/>
  <c r="M1012" i="8"/>
  <c r="Q1012" i="8" s="1"/>
  <c r="M984" i="8"/>
  <c r="Q984" i="8" s="1"/>
  <c r="M876" i="8"/>
  <c r="Q876" i="8" s="1"/>
  <c r="M708" i="8"/>
  <c r="Q708" i="8" s="1"/>
  <c r="M860" i="8"/>
  <c r="Q860" i="8" s="1"/>
  <c r="M728" i="8"/>
  <c r="Q728" i="8" s="1"/>
  <c r="M505" i="8"/>
  <c r="Q505" i="8" s="1"/>
  <c r="M838" i="8"/>
  <c r="Q838" i="8" s="1"/>
  <c r="M816" i="8"/>
  <c r="Q816" i="8" s="1"/>
  <c r="M720" i="8"/>
  <c r="Q720" i="8" s="1"/>
  <c r="M661" i="8"/>
  <c r="Q661" i="8" s="1"/>
  <c r="M869" i="8"/>
  <c r="Q869" i="8" s="1"/>
  <c r="M738" i="8"/>
  <c r="Q738" i="8" s="1"/>
  <c r="M697" i="8"/>
  <c r="Q697" i="8" s="1"/>
  <c r="M766" i="8"/>
  <c r="Q766" i="8" s="1"/>
  <c r="M744" i="8"/>
  <c r="Q744" i="8" s="1"/>
  <c r="M693" i="8"/>
  <c r="Q693" i="8" s="1"/>
  <c r="M594" i="8"/>
  <c r="Q594" i="8" s="1"/>
  <c r="M856" i="8"/>
  <c r="Q856" i="8" s="1"/>
  <c r="M789" i="8"/>
  <c r="Q789" i="8" s="1"/>
  <c r="M731" i="8"/>
  <c r="Q731" i="8" s="1"/>
  <c r="M820" i="8"/>
  <c r="Q820" i="8" s="1"/>
  <c r="M753" i="8"/>
  <c r="Q753" i="8" s="1"/>
  <c r="M725" i="8"/>
  <c r="Q725" i="8" s="1"/>
  <c r="M660" i="8"/>
  <c r="Q660" i="8" s="1"/>
  <c r="M548" i="8"/>
  <c r="Q548" i="8" s="1"/>
  <c r="M714" i="8"/>
  <c r="Q714" i="8" s="1"/>
  <c r="M692" i="8"/>
  <c r="Q692" i="8" s="1"/>
  <c r="M619" i="8"/>
  <c r="Q619" i="8" s="1"/>
  <c r="M554" i="8"/>
  <c r="Q554" i="8" s="1"/>
  <c r="M679" i="8"/>
  <c r="Q679" i="8" s="1"/>
  <c r="M634" i="8"/>
  <c r="Q634" i="8" s="1"/>
  <c r="M612" i="8"/>
  <c r="Q612" i="8" s="1"/>
  <c r="M709" i="8"/>
  <c r="Q709" i="8" s="1"/>
  <c r="M687" i="8"/>
  <c r="Q687" i="8" s="1"/>
  <c r="M665" i="8"/>
  <c r="Q665" i="8" s="1"/>
  <c r="M577" i="8"/>
  <c r="Q577" i="8" s="1"/>
  <c r="M688" i="8"/>
  <c r="Q688" i="8" s="1"/>
  <c r="M621" i="8"/>
  <c r="Q621" i="8" s="1"/>
  <c r="M555" i="8"/>
  <c r="Q555" i="8" s="1"/>
  <c r="M491" i="8"/>
  <c r="Q491" i="8" s="1"/>
  <c r="M659" i="8"/>
  <c r="Q659" i="8" s="1"/>
  <c r="M637" i="8"/>
  <c r="Q637" i="8" s="1"/>
  <c r="M615" i="8"/>
  <c r="Q615" i="8" s="1"/>
  <c r="M593" i="8"/>
  <c r="Q593" i="8" s="1"/>
  <c r="M513" i="8"/>
  <c r="Q513" i="8" s="1"/>
  <c r="M456" i="8"/>
  <c r="Q456" i="8" s="1"/>
  <c r="M535" i="8"/>
  <c r="Q535" i="8" s="1"/>
  <c r="M511" i="8"/>
  <c r="Q511" i="8" s="1"/>
  <c r="M449" i="8"/>
  <c r="Q449" i="8" s="1"/>
  <c r="M560" i="8"/>
  <c r="Q560" i="8" s="1"/>
  <c r="M451" i="8"/>
  <c r="Q451" i="8" s="1"/>
  <c r="M508" i="8"/>
  <c r="Q508" i="8" s="1"/>
  <c r="M416" i="8"/>
  <c r="Q416" i="8" s="1"/>
  <c r="M501" i="8"/>
  <c r="Q501" i="8" s="1"/>
  <c r="M425" i="8"/>
  <c r="Q425" i="8" s="1"/>
  <c r="M412" i="8"/>
  <c r="Q412" i="8" s="1"/>
  <c r="M465" i="8"/>
  <c r="Q465" i="8" s="1"/>
  <c r="M504" i="8"/>
  <c r="Q504" i="8" s="1"/>
  <c r="M369" i="8"/>
  <c r="Q369" i="8" s="1"/>
  <c r="M359" i="8"/>
  <c r="Q359" i="8" s="1"/>
  <c r="M350" i="8"/>
  <c r="Q350" i="8" s="1"/>
  <c r="M398" i="8"/>
  <c r="Q398" i="8" s="1"/>
  <c r="M361" i="8"/>
  <c r="Q361" i="8" s="1"/>
  <c r="M342" i="8"/>
  <c r="Q342" i="8" s="1"/>
  <c r="M360" i="8"/>
  <c r="Q360" i="8" s="1"/>
  <c r="M341" i="8"/>
  <c r="Q341" i="8" s="1"/>
  <c r="M290" i="8"/>
  <c r="Q290" i="8" s="1"/>
  <c r="M313" i="8"/>
  <c r="Q313" i="8" s="1"/>
  <c r="M245" i="8"/>
  <c r="Q245" i="8" s="1"/>
  <c r="M291" i="8"/>
  <c r="Q291" i="8" s="1"/>
  <c r="M267" i="8"/>
  <c r="Q267" i="8" s="1"/>
  <c r="M286" i="8"/>
  <c r="Q286" i="8" s="1"/>
  <c r="M337" i="8"/>
  <c r="Q337" i="8" s="1"/>
  <c r="M339" i="8"/>
  <c r="Q339" i="8" s="1"/>
  <c r="M317" i="8"/>
  <c r="Q317" i="8" s="1"/>
  <c r="M254" i="8"/>
  <c r="Q254" i="8" s="1"/>
  <c r="M214" i="8"/>
  <c r="Q214" i="8" s="1"/>
  <c r="M217" i="8"/>
  <c r="Q217" i="8" s="1"/>
  <c r="M202" i="8"/>
  <c r="Q202" i="8" s="1"/>
  <c r="M181" i="8"/>
  <c r="Q181" i="8" s="1"/>
  <c r="M190" i="8"/>
  <c r="Q190" i="8" s="1"/>
  <c r="L91" i="8"/>
  <c r="M264" i="8"/>
  <c r="Q264" i="8" s="1"/>
  <c r="M157" i="8"/>
  <c r="Q157" i="8" s="1"/>
  <c r="M133" i="8"/>
  <c r="Q133" i="8" s="1"/>
  <c r="M135" i="8"/>
  <c r="Q135" i="8" s="1"/>
  <c r="M145" i="8"/>
  <c r="Q145" i="8" s="1"/>
  <c r="M132" i="8"/>
  <c r="Q132" i="8" s="1"/>
  <c r="M149" i="8"/>
  <c r="Q149" i="8" s="1"/>
  <c r="M162" i="8"/>
  <c r="Q162" i="8" s="1"/>
  <c r="L16" i="8"/>
  <c r="M144" i="8"/>
  <c r="Q144" i="8" s="1"/>
  <c r="L99" i="8"/>
  <c r="L57" i="8"/>
  <c r="L59" i="8"/>
  <c r="L30" i="8"/>
  <c r="L56" i="8"/>
  <c r="L23" i="8"/>
  <c r="J10" i="8"/>
  <c r="J11" i="8" s="1"/>
  <c r="J12" i="8" s="1"/>
  <c r="J13" i="8" s="1"/>
  <c r="J14" i="8" s="1"/>
  <c r="J15" i="8" s="1"/>
  <c r="J16" i="8" s="1"/>
  <c r="J17" i="8" s="1"/>
  <c r="J18" i="8" s="1"/>
  <c r="J19" i="8" s="1"/>
  <c r="J20" i="8" s="1"/>
  <c r="J21" i="8" s="1"/>
  <c r="J22" i="8" s="1"/>
  <c r="J23" i="8" s="1"/>
  <c r="J24" i="8" s="1"/>
  <c r="J25" i="8" s="1"/>
  <c r="J26" i="8" s="1"/>
  <c r="J27" i="8" s="1"/>
  <c r="J28" i="8" s="1"/>
  <c r="J29" i="8" s="1"/>
  <c r="J30" i="8" s="1"/>
  <c r="J31" i="8" s="1"/>
  <c r="J32" i="8" s="1"/>
  <c r="J33" i="8" s="1"/>
  <c r="J34" i="8" s="1"/>
  <c r="J35" i="8" s="1"/>
  <c r="J36" i="8" s="1"/>
  <c r="J37" i="8" s="1"/>
  <c r="J38" i="8" s="1"/>
  <c r="J39" i="8" s="1"/>
  <c r="J40" i="8" s="1"/>
  <c r="J41" i="8" s="1"/>
  <c r="J42" i="8" s="1"/>
  <c r="J43" i="8" s="1"/>
  <c r="J44" i="8" s="1"/>
  <c r="J45" i="8" s="1"/>
  <c r="J46" i="8" s="1"/>
  <c r="J47" i="8" s="1"/>
  <c r="J48" i="8" s="1"/>
  <c r="J49" i="8" s="1"/>
  <c r="J50" i="8" s="1"/>
  <c r="J51" i="8" s="1"/>
  <c r="J52" i="8" s="1"/>
  <c r="J53" i="8" s="1"/>
  <c r="J54" i="8" s="1"/>
  <c r="J55" i="8" s="1"/>
  <c r="J56" i="8" s="1"/>
  <c r="J57" i="8" s="1"/>
  <c r="J58" i="8" s="1"/>
  <c r="J59" i="8" s="1"/>
  <c r="J60" i="8" s="1"/>
  <c r="J61" i="8" s="1"/>
  <c r="J62" i="8" s="1"/>
  <c r="J63" i="8" s="1"/>
  <c r="J64" i="8" s="1"/>
  <c r="J65" i="8" s="1"/>
  <c r="J66" i="8" s="1"/>
  <c r="J67" i="8" s="1"/>
  <c r="J68" i="8" s="1"/>
  <c r="J69" i="8" s="1"/>
  <c r="J70" i="8" s="1"/>
  <c r="J71" i="8" s="1"/>
  <c r="J72" i="8" s="1"/>
  <c r="J73" i="8" s="1"/>
  <c r="J74" i="8" s="1"/>
  <c r="J75" i="8" s="1"/>
  <c r="J76" i="8" s="1"/>
  <c r="J77" i="8" s="1"/>
  <c r="J78" i="8" s="1"/>
  <c r="J79" i="8" s="1"/>
  <c r="J80" i="8" s="1"/>
  <c r="J81" i="8" s="1"/>
  <c r="J82" i="8" s="1"/>
  <c r="J83" i="8" s="1"/>
  <c r="J84" i="8" s="1"/>
  <c r="J85" i="8" s="1"/>
  <c r="J86" i="8" s="1"/>
  <c r="J87" i="8" s="1"/>
  <c r="J88" i="8" s="1"/>
  <c r="J89" i="8" s="1"/>
  <c r="J90" i="8" s="1"/>
  <c r="J91" i="8" s="1"/>
  <c r="J92" i="8" s="1"/>
  <c r="J93" i="8" s="1"/>
  <c r="J94" i="8" s="1"/>
  <c r="J95" i="8" s="1"/>
  <c r="J96" i="8" s="1"/>
  <c r="J97" i="8" s="1"/>
  <c r="J98" i="8" s="1"/>
  <c r="J99" i="8" s="1"/>
  <c r="J100" i="8" s="1"/>
  <c r="J101" i="8" s="1"/>
  <c r="J102" i="8" s="1"/>
  <c r="J103" i="8" s="1"/>
  <c r="J104" i="8" s="1"/>
  <c r="J105" i="8" s="1"/>
  <c r="J106" i="8" s="1"/>
  <c r="J107" i="8" s="1"/>
  <c r="J108" i="8" s="1"/>
  <c r="J109" i="8" s="1"/>
  <c r="J110" i="8" s="1"/>
  <c r="J111" i="8" s="1"/>
  <c r="J112" i="8" s="1"/>
  <c r="J113" i="8" s="1"/>
  <c r="J114" i="8" s="1"/>
  <c r="J115" i="8" s="1"/>
  <c r="J116" i="8" s="1"/>
  <c r="J117" i="8" s="1"/>
  <c r="J118" i="8" s="1"/>
  <c r="J119" i="8" s="1"/>
  <c r="J120" i="8" s="1"/>
  <c r="J121" i="8" s="1"/>
  <c r="J122" i="8" s="1"/>
  <c r="J123" i="8" s="1"/>
  <c r="J124" i="8" s="1"/>
  <c r="J125" i="8" s="1"/>
  <c r="J126" i="8" s="1"/>
  <c r="J127" i="8" s="1"/>
  <c r="J128" i="8" s="1"/>
  <c r="J129" i="8" s="1"/>
  <c r="L47" i="8"/>
  <c r="M1748" i="8"/>
  <c r="Q1748" i="8" s="1"/>
  <c r="M1280" i="8"/>
  <c r="Q1280" i="8" s="1"/>
  <c r="P702" i="3" l="1"/>
  <c r="P703" i="3"/>
  <c r="P704" i="3"/>
  <c r="P701" i="3"/>
  <c r="L44" i="8"/>
  <c r="L126" i="8"/>
  <c r="L69" i="8"/>
  <c r="L63" i="8"/>
  <c r="L27" i="8"/>
  <c r="L53" i="8"/>
  <c r="L82" i="8"/>
  <c r="L17" i="8"/>
  <c r="L117" i="8"/>
  <c r="L89" i="8"/>
  <c r="L100" i="8"/>
  <c r="L26" i="8"/>
  <c r="L122" i="8"/>
  <c r="L42" i="8"/>
  <c r="L78" i="8"/>
  <c r="L123" i="8"/>
  <c r="L13" i="8"/>
  <c r="L77" i="8"/>
  <c r="L127" i="8"/>
  <c r="L52" i="8"/>
  <c r="L43" i="8"/>
  <c r="L67" i="8"/>
  <c r="L103" i="8"/>
  <c r="L62" i="8"/>
  <c r="L86" i="8"/>
  <c r="L88" i="8"/>
  <c r="L92" i="8"/>
  <c r="L124" i="8"/>
  <c r="L49" i="8"/>
  <c r="L113" i="8"/>
  <c r="L40" i="8"/>
  <c r="L28" i="8"/>
  <c r="L58" i="8"/>
  <c r="L12" i="8"/>
  <c r="L125" i="8"/>
  <c r="L108" i="8"/>
  <c r="L29" i="8"/>
  <c r="L79" i="8"/>
  <c r="L48" i="8"/>
  <c r="L83" i="8"/>
  <c r="L19" i="8"/>
  <c r="L10" i="8"/>
  <c r="O129" i="8" s="1"/>
  <c r="L118" i="8"/>
  <c r="L107" i="8"/>
  <c r="L39" i="8"/>
  <c r="L71" i="8"/>
  <c r="L119" i="8"/>
  <c r="L14" i="8"/>
  <c r="L90" i="8"/>
  <c r="L94" i="8"/>
  <c r="L101" i="8"/>
  <c r="L45" i="8"/>
  <c r="L15" i="8"/>
  <c r="L75" i="8"/>
  <c r="L36" i="8"/>
  <c r="L114" i="8"/>
  <c r="U9" i="8"/>
  <c r="S130" i="8"/>
  <c r="L64" i="8"/>
  <c r="L70" i="8"/>
  <c r="T9" i="8"/>
  <c r="V9" i="8" s="1"/>
  <c r="J130" i="8"/>
  <c r="L76" i="8"/>
  <c r="L25" i="8"/>
  <c r="L128" i="8"/>
  <c r="L109" i="8"/>
  <c r="L65" i="8"/>
  <c r="L18" i="8"/>
  <c r="L60" i="8"/>
  <c r="L93" i="8"/>
  <c r="L22" i="8"/>
  <c r="L50" i="8"/>
  <c r="L105" i="8"/>
  <c r="L110" i="8"/>
  <c r="L37" i="8"/>
  <c r="L111" i="8"/>
  <c r="L95" i="8"/>
  <c r="L73" i="8"/>
  <c r="L11" i="8"/>
  <c r="L68" i="8"/>
  <c r="L20" i="8"/>
  <c r="L112" i="8"/>
  <c r="L80" i="8"/>
  <c r="L97" i="8"/>
  <c r="L46" i="8"/>
  <c r="L21" i="8"/>
  <c r="L98" i="8"/>
  <c r="L116" i="8"/>
  <c r="L38" i="8"/>
  <c r="U10" i="8" l="1"/>
  <c r="S131" i="8"/>
  <c r="T10" i="8"/>
  <c r="V10" i="8" s="1"/>
  <c r="J131" i="8"/>
  <c r="O130" i="8"/>
  <c r="L130" i="8"/>
  <c r="T11" i="8" l="1"/>
  <c r="O131" i="8"/>
  <c r="J132" i="8"/>
  <c r="L131" i="8"/>
  <c r="U11" i="8"/>
  <c r="S132" i="8"/>
  <c r="T12" i="8" l="1"/>
  <c r="V12" i="8" s="1"/>
  <c r="J133" i="8"/>
  <c r="O132" i="8"/>
  <c r="L132" i="8"/>
  <c r="V11" i="8"/>
  <c r="U12" i="8"/>
  <c r="S133" i="8"/>
  <c r="U13" i="8" l="1"/>
  <c r="S134" i="8"/>
  <c r="T13" i="8"/>
  <c r="O133" i="8"/>
  <c r="J134" i="8"/>
  <c r="L133" i="8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N163" i="3"/>
  <c r="N164" i="3"/>
  <c r="N165" i="3"/>
  <c r="N166" i="3"/>
  <c r="N167" i="3"/>
  <c r="N168" i="3"/>
  <c r="N169" i="3"/>
  <c r="N170" i="3"/>
  <c r="N171" i="3"/>
  <c r="N172" i="3"/>
  <c r="N173" i="3"/>
  <c r="N174" i="3"/>
  <c r="N175" i="3"/>
  <c r="N176" i="3"/>
  <c r="N177" i="3"/>
  <c r="N178" i="3"/>
  <c r="N179" i="3"/>
  <c r="N180" i="3"/>
  <c r="N181" i="3"/>
  <c r="N182" i="3"/>
  <c r="N183" i="3"/>
  <c r="N184" i="3"/>
  <c r="N185" i="3"/>
  <c r="N186" i="3"/>
  <c r="N187" i="3"/>
  <c r="N188" i="3"/>
  <c r="N189" i="3"/>
  <c r="N190" i="3"/>
  <c r="N191" i="3"/>
  <c r="N192" i="3"/>
  <c r="N193" i="3"/>
  <c r="N194" i="3"/>
  <c r="N195" i="3"/>
  <c r="N196" i="3"/>
  <c r="N197" i="3"/>
  <c r="N198" i="3"/>
  <c r="N199" i="3"/>
  <c r="N200" i="3"/>
  <c r="N201" i="3"/>
  <c r="N202" i="3"/>
  <c r="N203" i="3"/>
  <c r="N204" i="3"/>
  <c r="N205" i="3"/>
  <c r="N206" i="3"/>
  <c r="N207" i="3"/>
  <c r="N208" i="3"/>
  <c r="N209" i="3"/>
  <c r="N210" i="3"/>
  <c r="N211" i="3"/>
  <c r="N212" i="3"/>
  <c r="N213" i="3"/>
  <c r="N214" i="3"/>
  <c r="N215" i="3"/>
  <c r="N216" i="3"/>
  <c r="N217" i="3"/>
  <c r="N218" i="3"/>
  <c r="N219" i="3"/>
  <c r="N220" i="3"/>
  <c r="N221" i="3"/>
  <c r="N222" i="3"/>
  <c r="N223" i="3"/>
  <c r="N224" i="3"/>
  <c r="N225" i="3"/>
  <c r="N226" i="3"/>
  <c r="N227" i="3"/>
  <c r="N228" i="3"/>
  <c r="N229" i="3"/>
  <c r="N230" i="3"/>
  <c r="N231" i="3"/>
  <c r="N232" i="3"/>
  <c r="N233" i="3"/>
  <c r="N234" i="3"/>
  <c r="N235" i="3"/>
  <c r="N236" i="3"/>
  <c r="N237" i="3"/>
  <c r="N238" i="3"/>
  <c r="N239" i="3"/>
  <c r="N240" i="3"/>
  <c r="N241" i="3"/>
  <c r="N242" i="3"/>
  <c r="N243" i="3"/>
  <c r="N244" i="3"/>
  <c r="N245" i="3"/>
  <c r="N246" i="3"/>
  <c r="N247" i="3"/>
  <c r="N248" i="3"/>
  <c r="N249" i="3"/>
  <c r="N250" i="3"/>
  <c r="N251" i="3"/>
  <c r="N252" i="3"/>
  <c r="N253" i="3"/>
  <c r="N254" i="3"/>
  <c r="N255" i="3"/>
  <c r="N256" i="3"/>
  <c r="N257" i="3"/>
  <c r="N258" i="3"/>
  <c r="N259" i="3"/>
  <c r="N260" i="3"/>
  <c r="N261" i="3"/>
  <c r="N262" i="3"/>
  <c r="N263" i="3"/>
  <c r="N264" i="3"/>
  <c r="N265" i="3"/>
  <c r="N266" i="3"/>
  <c r="N267" i="3"/>
  <c r="N268" i="3"/>
  <c r="N269" i="3"/>
  <c r="N270" i="3"/>
  <c r="N271" i="3"/>
  <c r="N272" i="3"/>
  <c r="N273" i="3"/>
  <c r="N274" i="3"/>
  <c r="N275" i="3"/>
  <c r="N276" i="3"/>
  <c r="N277" i="3"/>
  <c r="N278" i="3"/>
  <c r="N279" i="3"/>
  <c r="N280" i="3"/>
  <c r="N281" i="3"/>
  <c r="N282" i="3"/>
  <c r="N283" i="3"/>
  <c r="N284" i="3"/>
  <c r="N285" i="3"/>
  <c r="N286" i="3"/>
  <c r="N287" i="3"/>
  <c r="N288" i="3"/>
  <c r="N289" i="3"/>
  <c r="N290" i="3"/>
  <c r="N291" i="3"/>
  <c r="N292" i="3"/>
  <c r="N293" i="3"/>
  <c r="N294" i="3"/>
  <c r="N295" i="3"/>
  <c r="N296" i="3"/>
  <c r="N297" i="3"/>
  <c r="N298" i="3"/>
  <c r="N299" i="3"/>
  <c r="N300" i="3"/>
  <c r="N301" i="3"/>
  <c r="N302" i="3"/>
  <c r="N303" i="3"/>
  <c r="N304" i="3"/>
  <c r="N305" i="3"/>
  <c r="N306" i="3"/>
  <c r="N307" i="3"/>
  <c r="N308" i="3"/>
  <c r="N309" i="3"/>
  <c r="N310" i="3"/>
  <c r="N311" i="3"/>
  <c r="N312" i="3"/>
  <c r="N313" i="3"/>
  <c r="N314" i="3"/>
  <c r="N315" i="3"/>
  <c r="N316" i="3"/>
  <c r="N317" i="3"/>
  <c r="N318" i="3"/>
  <c r="N319" i="3"/>
  <c r="N320" i="3"/>
  <c r="N321" i="3"/>
  <c r="N322" i="3"/>
  <c r="N323" i="3"/>
  <c r="N324" i="3"/>
  <c r="N325" i="3"/>
  <c r="N326" i="3"/>
  <c r="N327" i="3"/>
  <c r="N328" i="3"/>
  <c r="N329" i="3"/>
  <c r="N330" i="3"/>
  <c r="N331" i="3"/>
  <c r="N332" i="3"/>
  <c r="N333" i="3"/>
  <c r="N334" i="3"/>
  <c r="N335" i="3"/>
  <c r="N336" i="3"/>
  <c r="N337" i="3"/>
  <c r="N338" i="3"/>
  <c r="N339" i="3"/>
  <c r="N340" i="3"/>
  <c r="N341" i="3"/>
  <c r="N342" i="3"/>
  <c r="N343" i="3"/>
  <c r="N344" i="3"/>
  <c r="N345" i="3"/>
  <c r="N346" i="3"/>
  <c r="N347" i="3"/>
  <c r="N348" i="3"/>
  <c r="N349" i="3"/>
  <c r="N350" i="3"/>
  <c r="N351" i="3"/>
  <c r="N352" i="3"/>
  <c r="N353" i="3"/>
  <c r="N354" i="3"/>
  <c r="N355" i="3"/>
  <c r="N356" i="3"/>
  <c r="N357" i="3"/>
  <c r="N358" i="3"/>
  <c r="N359" i="3"/>
  <c r="N360" i="3"/>
  <c r="N361" i="3"/>
  <c r="N362" i="3"/>
  <c r="N363" i="3"/>
  <c r="N364" i="3"/>
  <c r="N365" i="3"/>
  <c r="N366" i="3"/>
  <c r="N367" i="3"/>
  <c r="N368" i="3"/>
  <c r="N369" i="3"/>
  <c r="N370" i="3"/>
  <c r="N371" i="3"/>
  <c r="N372" i="3"/>
  <c r="N373" i="3"/>
  <c r="N374" i="3"/>
  <c r="N375" i="3"/>
  <c r="N376" i="3"/>
  <c r="N377" i="3"/>
  <c r="N378" i="3"/>
  <c r="N379" i="3"/>
  <c r="N380" i="3"/>
  <c r="N381" i="3"/>
  <c r="N382" i="3"/>
  <c r="N383" i="3"/>
  <c r="N384" i="3"/>
  <c r="N385" i="3"/>
  <c r="N386" i="3"/>
  <c r="N387" i="3"/>
  <c r="N388" i="3"/>
  <c r="N389" i="3"/>
  <c r="N390" i="3"/>
  <c r="N391" i="3"/>
  <c r="N392" i="3"/>
  <c r="N393" i="3"/>
  <c r="N394" i="3"/>
  <c r="N395" i="3"/>
  <c r="N396" i="3"/>
  <c r="N397" i="3"/>
  <c r="N398" i="3"/>
  <c r="N399" i="3"/>
  <c r="N400" i="3"/>
  <c r="N401" i="3"/>
  <c r="N402" i="3"/>
  <c r="N403" i="3"/>
  <c r="N404" i="3"/>
  <c r="N405" i="3"/>
  <c r="N406" i="3"/>
  <c r="N407" i="3"/>
  <c r="N408" i="3"/>
  <c r="N409" i="3"/>
  <c r="N410" i="3"/>
  <c r="N411" i="3"/>
  <c r="N412" i="3"/>
  <c r="N413" i="3"/>
  <c r="N414" i="3"/>
  <c r="N415" i="3"/>
  <c r="N416" i="3"/>
  <c r="N417" i="3"/>
  <c r="N418" i="3"/>
  <c r="N419" i="3"/>
  <c r="N420" i="3"/>
  <c r="N421" i="3"/>
  <c r="N422" i="3"/>
  <c r="N423" i="3"/>
  <c r="N424" i="3"/>
  <c r="N425" i="3"/>
  <c r="N426" i="3"/>
  <c r="N427" i="3"/>
  <c r="N428" i="3"/>
  <c r="N429" i="3"/>
  <c r="N430" i="3"/>
  <c r="N431" i="3"/>
  <c r="N432" i="3"/>
  <c r="N433" i="3"/>
  <c r="N434" i="3"/>
  <c r="N435" i="3"/>
  <c r="N436" i="3"/>
  <c r="N437" i="3"/>
  <c r="N438" i="3"/>
  <c r="N439" i="3"/>
  <c r="N440" i="3"/>
  <c r="N441" i="3"/>
  <c r="N442" i="3"/>
  <c r="N443" i="3"/>
  <c r="N444" i="3"/>
  <c r="N445" i="3"/>
  <c r="N446" i="3"/>
  <c r="N447" i="3"/>
  <c r="N448" i="3"/>
  <c r="N449" i="3"/>
  <c r="N450" i="3"/>
  <c r="N451" i="3"/>
  <c r="N452" i="3"/>
  <c r="N453" i="3"/>
  <c r="N454" i="3"/>
  <c r="N455" i="3"/>
  <c r="N456" i="3"/>
  <c r="N457" i="3"/>
  <c r="N458" i="3"/>
  <c r="N459" i="3"/>
  <c r="N460" i="3"/>
  <c r="N461" i="3"/>
  <c r="N462" i="3"/>
  <c r="N463" i="3"/>
  <c r="N464" i="3"/>
  <c r="N465" i="3"/>
  <c r="N466" i="3"/>
  <c r="N467" i="3"/>
  <c r="N468" i="3"/>
  <c r="N469" i="3"/>
  <c r="N470" i="3"/>
  <c r="N471" i="3"/>
  <c r="N472" i="3"/>
  <c r="N473" i="3"/>
  <c r="N474" i="3"/>
  <c r="N475" i="3"/>
  <c r="N476" i="3"/>
  <c r="N477" i="3"/>
  <c r="N478" i="3"/>
  <c r="N479" i="3"/>
  <c r="N480" i="3"/>
  <c r="N481" i="3"/>
  <c r="N482" i="3"/>
  <c r="N483" i="3"/>
  <c r="N484" i="3"/>
  <c r="N485" i="3"/>
  <c r="N486" i="3"/>
  <c r="N487" i="3"/>
  <c r="N488" i="3"/>
  <c r="N489" i="3"/>
  <c r="N490" i="3"/>
  <c r="N491" i="3"/>
  <c r="N492" i="3"/>
  <c r="N493" i="3"/>
  <c r="N494" i="3"/>
  <c r="N495" i="3"/>
  <c r="N496" i="3"/>
  <c r="N497" i="3"/>
  <c r="N498" i="3"/>
  <c r="N499" i="3"/>
  <c r="N500" i="3"/>
  <c r="N501" i="3"/>
  <c r="N502" i="3"/>
  <c r="N503" i="3"/>
  <c r="N504" i="3"/>
  <c r="N505" i="3"/>
  <c r="N506" i="3"/>
  <c r="N507" i="3"/>
  <c r="N508" i="3"/>
  <c r="N509" i="3"/>
  <c r="N510" i="3"/>
  <c r="N511" i="3"/>
  <c r="N512" i="3"/>
  <c r="N513" i="3"/>
  <c r="N514" i="3"/>
  <c r="N515" i="3"/>
  <c r="N516" i="3"/>
  <c r="N517" i="3"/>
  <c r="N518" i="3"/>
  <c r="N519" i="3"/>
  <c r="N520" i="3"/>
  <c r="N521" i="3"/>
  <c r="N522" i="3"/>
  <c r="N523" i="3"/>
  <c r="N524" i="3"/>
  <c r="N525" i="3"/>
  <c r="N526" i="3"/>
  <c r="N527" i="3"/>
  <c r="N528" i="3"/>
  <c r="N529" i="3"/>
  <c r="N530" i="3"/>
  <c r="N531" i="3"/>
  <c r="N532" i="3"/>
  <c r="N533" i="3"/>
  <c r="N534" i="3"/>
  <c r="N535" i="3"/>
  <c r="N536" i="3"/>
  <c r="N537" i="3"/>
  <c r="N538" i="3"/>
  <c r="N539" i="3"/>
  <c r="N540" i="3"/>
  <c r="N541" i="3"/>
  <c r="N542" i="3"/>
  <c r="N543" i="3"/>
  <c r="N544" i="3"/>
  <c r="N545" i="3"/>
  <c r="N546" i="3"/>
  <c r="N547" i="3"/>
  <c r="N548" i="3"/>
  <c r="N549" i="3"/>
  <c r="N550" i="3"/>
  <c r="N551" i="3"/>
  <c r="N552" i="3"/>
  <c r="N553" i="3"/>
  <c r="N554" i="3"/>
  <c r="N555" i="3"/>
  <c r="N556" i="3"/>
  <c r="N557" i="3"/>
  <c r="N558" i="3"/>
  <c r="N559" i="3"/>
  <c r="N560" i="3"/>
  <c r="N561" i="3"/>
  <c r="N562" i="3"/>
  <c r="N563" i="3"/>
  <c r="N564" i="3"/>
  <c r="N565" i="3"/>
  <c r="N566" i="3"/>
  <c r="N567" i="3"/>
  <c r="N568" i="3"/>
  <c r="N569" i="3"/>
  <c r="N570" i="3"/>
  <c r="N571" i="3"/>
  <c r="N572" i="3"/>
  <c r="N573" i="3"/>
  <c r="N574" i="3"/>
  <c r="N575" i="3"/>
  <c r="N576" i="3"/>
  <c r="N577" i="3"/>
  <c r="N578" i="3"/>
  <c r="N579" i="3"/>
  <c r="N580" i="3"/>
  <c r="N581" i="3"/>
  <c r="N582" i="3"/>
  <c r="N583" i="3"/>
  <c r="N584" i="3"/>
  <c r="N585" i="3"/>
  <c r="N586" i="3"/>
  <c r="N587" i="3"/>
  <c r="N588" i="3"/>
  <c r="N589" i="3"/>
  <c r="N590" i="3"/>
  <c r="N591" i="3"/>
  <c r="N592" i="3"/>
  <c r="N593" i="3"/>
  <c r="N594" i="3"/>
  <c r="N595" i="3"/>
  <c r="N596" i="3"/>
  <c r="N597" i="3"/>
  <c r="N598" i="3"/>
  <c r="N599" i="3"/>
  <c r="N600" i="3"/>
  <c r="N601" i="3"/>
  <c r="N602" i="3"/>
  <c r="N603" i="3"/>
  <c r="N604" i="3"/>
  <c r="N605" i="3"/>
  <c r="N606" i="3"/>
  <c r="N607" i="3"/>
  <c r="N608" i="3"/>
  <c r="N609" i="3"/>
  <c r="N610" i="3"/>
  <c r="N611" i="3"/>
  <c r="N612" i="3"/>
  <c r="N613" i="3"/>
  <c r="N614" i="3"/>
  <c r="N615" i="3"/>
  <c r="N616" i="3"/>
  <c r="N617" i="3"/>
  <c r="N618" i="3"/>
  <c r="N619" i="3"/>
  <c r="N620" i="3"/>
  <c r="N621" i="3"/>
  <c r="N622" i="3"/>
  <c r="N623" i="3"/>
  <c r="N624" i="3"/>
  <c r="N625" i="3"/>
  <c r="N626" i="3"/>
  <c r="N627" i="3"/>
  <c r="N628" i="3"/>
  <c r="N629" i="3"/>
  <c r="N630" i="3"/>
  <c r="N631" i="3"/>
  <c r="N632" i="3"/>
  <c r="N633" i="3"/>
  <c r="N634" i="3"/>
  <c r="N635" i="3"/>
  <c r="N636" i="3"/>
  <c r="N637" i="3"/>
  <c r="N638" i="3"/>
  <c r="N639" i="3"/>
  <c r="N640" i="3"/>
  <c r="N641" i="3"/>
  <c r="N642" i="3"/>
  <c r="N643" i="3"/>
  <c r="N644" i="3"/>
  <c r="N645" i="3"/>
  <c r="N646" i="3"/>
  <c r="N647" i="3"/>
  <c r="N648" i="3"/>
  <c r="N649" i="3"/>
  <c r="N650" i="3"/>
  <c r="N651" i="3"/>
  <c r="N652" i="3"/>
  <c r="N653" i="3"/>
  <c r="N654" i="3"/>
  <c r="N655" i="3"/>
  <c r="N656" i="3"/>
  <c r="N657" i="3"/>
  <c r="N658" i="3"/>
  <c r="N659" i="3"/>
  <c r="N660" i="3"/>
  <c r="N661" i="3"/>
  <c r="N662" i="3"/>
  <c r="N663" i="3"/>
  <c r="N664" i="3"/>
  <c r="N665" i="3"/>
  <c r="N666" i="3"/>
  <c r="N667" i="3"/>
  <c r="N668" i="3"/>
  <c r="N669" i="3"/>
  <c r="N670" i="3"/>
  <c r="N671" i="3"/>
  <c r="N672" i="3"/>
  <c r="N673" i="3"/>
  <c r="N674" i="3"/>
  <c r="N675" i="3"/>
  <c r="N676" i="3"/>
  <c r="N677" i="3"/>
  <c r="N678" i="3"/>
  <c r="N679" i="3"/>
  <c r="N680" i="3"/>
  <c r="N681" i="3"/>
  <c r="N682" i="3"/>
  <c r="N683" i="3"/>
  <c r="N684" i="3"/>
  <c r="N685" i="3"/>
  <c r="N686" i="3"/>
  <c r="N687" i="3"/>
  <c r="N688" i="3"/>
  <c r="N689" i="3"/>
  <c r="N690" i="3"/>
  <c r="N691" i="3"/>
  <c r="N692" i="3"/>
  <c r="N693" i="3"/>
  <c r="N694" i="3"/>
  <c r="N695" i="3"/>
  <c r="N696" i="3"/>
  <c r="N697" i="3"/>
  <c r="N698" i="3"/>
  <c r="N699" i="3"/>
  <c r="N700" i="3"/>
  <c r="N130" i="3"/>
  <c r="L128" i="3"/>
  <c r="Q129" i="3" s="1"/>
  <c r="K128" i="3"/>
  <c r="P129" i="3" s="1"/>
  <c r="J128" i="3"/>
  <c r="O129" i="3" s="1"/>
  <c r="I9" i="3"/>
  <c r="H9" i="3"/>
  <c r="E9" i="3"/>
  <c r="D9" i="3"/>
  <c r="C9" i="3"/>
  <c r="B9" i="3"/>
  <c r="A9" i="3"/>
  <c r="H8" i="3"/>
  <c r="E8" i="3"/>
  <c r="D8" i="3"/>
  <c r="C8" i="3"/>
  <c r="B8" i="3"/>
  <c r="E7" i="3"/>
  <c r="B7" i="3"/>
  <c r="E6" i="3"/>
  <c r="P505" i="1"/>
  <c r="O505" i="1"/>
  <c r="N508" i="1"/>
  <c r="N505" i="1"/>
  <c r="M505" i="1"/>
  <c r="L203" i="1"/>
  <c r="L199" i="1"/>
  <c r="L195" i="1"/>
  <c r="L191" i="1"/>
  <c r="L207" i="1"/>
  <c r="L211" i="1"/>
  <c r="L215" i="1"/>
  <c r="L216" i="1"/>
  <c r="L217" i="1"/>
  <c r="L218" i="1"/>
  <c r="L219" i="1"/>
  <c r="L220" i="1"/>
  <c r="L221" i="1"/>
  <c r="L222" i="1"/>
  <c r="M222" i="1" s="1"/>
  <c r="L223" i="1"/>
  <c r="L224" i="1"/>
  <c r="L225" i="1"/>
  <c r="L226" i="1"/>
  <c r="L227" i="1"/>
  <c r="L228" i="1"/>
  <c r="L229" i="1"/>
  <c r="L230" i="1"/>
  <c r="M230" i="1" s="1"/>
  <c r="L231" i="1"/>
  <c r="L232" i="1"/>
  <c r="L233" i="1"/>
  <c r="L234" i="1"/>
  <c r="L235" i="1"/>
  <c r="L236" i="1"/>
  <c r="L237" i="1"/>
  <c r="L238" i="1"/>
  <c r="M238" i="1" s="1"/>
  <c r="L239" i="1"/>
  <c r="L240" i="1"/>
  <c r="L241" i="1"/>
  <c r="L242" i="1"/>
  <c r="L243" i="1"/>
  <c r="L244" i="1"/>
  <c r="L245" i="1"/>
  <c r="L246" i="1"/>
  <c r="M246" i="1" s="1"/>
  <c r="L247" i="1"/>
  <c r="L248" i="1"/>
  <c r="L249" i="1"/>
  <c r="L250" i="1"/>
  <c r="L251" i="1"/>
  <c r="L252" i="1"/>
  <c r="L253" i="1"/>
  <c r="L254" i="1"/>
  <c r="M254" i="1" s="1"/>
  <c r="L255" i="1"/>
  <c r="L256" i="1"/>
  <c r="L257" i="1"/>
  <c r="L258" i="1"/>
  <c r="L259" i="1"/>
  <c r="L260" i="1"/>
  <c r="L261" i="1"/>
  <c r="L262" i="1"/>
  <c r="M262" i="1" s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M278" i="1" s="1"/>
  <c r="L279" i="1"/>
  <c r="L280" i="1"/>
  <c r="L281" i="1"/>
  <c r="L282" i="1"/>
  <c r="L283" i="1"/>
  <c r="L284" i="1"/>
  <c r="L285" i="1"/>
  <c r="L286" i="1"/>
  <c r="M286" i="1" s="1"/>
  <c r="L287" i="1"/>
  <c r="L288" i="1"/>
  <c r="L289" i="1"/>
  <c r="L290" i="1"/>
  <c r="L291" i="1"/>
  <c r="L292" i="1"/>
  <c r="L293" i="1"/>
  <c r="L294" i="1"/>
  <c r="M294" i="1" s="1"/>
  <c r="L295" i="1"/>
  <c r="L296" i="1"/>
  <c r="L297" i="1"/>
  <c r="L298" i="1"/>
  <c r="L299" i="1"/>
  <c r="L300" i="1"/>
  <c r="L301" i="1"/>
  <c r="L302" i="1"/>
  <c r="M302" i="1" s="1"/>
  <c r="L303" i="1"/>
  <c r="L304" i="1"/>
  <c r="L305" i="1"/>
  <c r="L306" i="1"/>
  <c r="L307" i="1"/>
  <c r="L308" i="1"/>
  <c r="L309" i="1"/>
  <c r="L310" i="1"/>
  <c r="M310" i="1" s="1"/>
  <c r="L311" i="1"/>
  <c r="L312" i="1"/>
  <c r="L313" i="1"/>
  <c r="L314" i="1"/>
  <c r="L315" i="1"/>
  <c r="L316" i="1"/>
  <c r="L317" i="1"/>
  <c r="L318" i="1"/>
  <c r="M318" i="1" s="1"/>
  <c r="L319" i="1"/>
  <c r="L320" i="1"/>
  <c r="L321" i="1"/>
  <c r="L322" i="1"/>
  <c r="L323" i="1"/>
  <c r="L324" i="1"/>
  <c r="L325" i="1"/>
  <c r="L326" i="1"/>
  <c r="M326" i="1" s="1"/>
  <c r="L327" i="1"/>
  <c r="L328" i="1"/>
  <c r="L329" i="1"/>
  <c r="L330" i="1"/>
  <c r="L331" i="1"/>
  <c r="L332" i="1"/>
  <c r="L333" i="1"/>
  <c r="L334" i="1"/>
  <c r="M334" i="1" s="1"/>
  <c r="L335" i="1"/>
  <c r="L336" i="1"/>
  <c r="L337" i="1"/>
  <c r="L338" i="1"/>
  <c r="L339" i="1"/>
  <c r="L340" i="1"/>
  <c r="L341" i="1"/>
  <c r="L342" i="1"/>
  <c r="M342" i="1" s="1"/>
  <c r="L343" i="1"/>
  <c r="L344" i="1"/>
  <c r="L345" i="1"/>
  <c r="L346" i="1"/>
  <c r="L347" i="1"/>
  <c r="L348" i="1"/>
  <c r="L349" i="1"/>
  <c r="L350" i="1"/>
  <c r="M350" i="1" s="1"/>
  <c r="L351" i="1"/>
  <c r="L352" i="1"/>
  <c r="L353" i="1"/>
  <c r="L354" i="1"/>
  <c r="L355" i="1"/>
  <c r="L356" i="1"/>
  <c r="L357" i="1"/>
  <c r="L358" i="1"/>
  <c r="M358" i="1" s="1"/>
  <c r="L359" i="1"/>
  <c r="L360" i="1"/>
  <c r="L361" i="1"/>
  <c r="L362" i="1"/>
  <c r="L363" i="1"/>
  <c r="L364" i="1"/>
  <c r="L365" i="1"/>
  <c r="L366" i="1"/>
  <c r="M366" i="1" s="1"/>
  <c r="L367" i="1"/>
  <c r="L368" i="1"/>
  <c r="L369" i="1"/>
  <c r="L370" i="1"/>
  <c r="L371" i="1"/>
  <c r="L372" i="1"/>
  <c r="L373" i="1"/>
  <c r="L374" i="1"/>
  <c r="M374" i="1" s="1"/>
  <c r="L375" i="1"/>
  <c r="L376" i="1"/>
  <c r="L377" i="1"/>
  <c r="L378" i="1"/>
  <c r="L379" i="1"/>
  <c r="L380" i="1"/>
  <c r="L381" i="1"/>
  <c r="L382" i="1"/>
  <c r="M382" i="1" s="1"/>
  <c r="L383" i="1"/>
  <c r="L384" i="1"/>
  <c r="L385" i="1"/>
  <c r="L386" i="1"/>
  <c r="L387" i="1"/>
  <c r="L388" i="1"/>
  <c r="L389" i="1"/>
  <c r="L390" i="1"/>
  <c r="M390" i="1" s="1"/>
  <c r="L391" i="1"/>
  <c r="L392" i="1"/>
  <c r="L393" i="1"/>
  <c r="L394" i="1"/>
  <c r="L395" i="1"/>
  <c r="L396" i="1"/>
  <c r="L397" i="1"/>
  <c r="L398" i="1"/>
  <c r="M398" i="1" s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M414" i="1" s="1"/>
  <c r="L415" i="1"/>
  <c r="L416" i="1"/>
  <c r="L417" i="1"/>
  <c r="L418" i="1"/>
  <c r="L419" i="1"/>
  <c r="L420" i="1"/>
  <c r="L421" i="1"/>
  <c r="L422" i="1"/>
  <c r="M422" i="1" s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M454" i="1" s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M470" i="1" s="1"/>
  <c r="L471" i="1"/>
  <c r="L472" i="1"/>
  <c r="L473" i="1"/>
  <c r="L474" i="1"/>
  <c r="L475" i="1"/>
  <c r="L476" i="1"/>
  <c r="L477" i="1"/>
  <c r="L478" i="1"/>
  <c r="M478" i="1" s="1"/>
  <c r="L479" i="1"/>
  <c r="L480" i="1"/>
  <c r="L481" i="1"/>
  <c r="L482" i="1"/>
  <c r="L483" i="1"/>
  <c r="L484" i="1"/>
  <c r="L485" i="1"/>
  <c r="L486" i="1"/>
  <c r="M486" i="1" s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M502" i="1" s="1"/>
  <c r="L503" i="1"/>
  <c r="L504" i="1"/>
  <c r="L505" i="1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U327" i="2"/>
  <c r="V327" i="2"/>
  <c r="W327" i="2"/>
  <c r="X327" i="2"/>
  <c r="Y327" i="2"/>
  <c r="Z327" i="2"/>
  <c r="AA327" i="2"/>
  <c r="AB327" i="2"/>
  <c r="AC327" i="2"/>
  <c r="AD327" i="2"/>
  <c r="AE327" i="2"/>
  <c r="AF327" i="2"/>
  <c r="AG327" i="2"/>
  <c r="AH327" i="2"/>
  <c r="AI327" i="2"/>
  <c r="AJ327" i="2"/>
  <c r="AK327" i="2"/>
  <c r="AL327" i="2"/>
  <c r="AM327" i="2"/>
  <c r="AN327" i="2"/>
  <c r="AO327" i="2"/>
  <c r="AP327" i="2"/>
  <c r="AQ327" i="2"/>
  <c r="AR327" i="2"/>
  <c r="AS327" i="2"/>
  <c r="AT327" i="2"/>
  <c r="AU327" i="2"/>
  <c r="AV327" i="2"/>
  <c r="AW327" i="2"/>
  <c r="AX327" i="2"/>
  <c r="AY327" i="2"/>
  <c r="AZ327" i="2"/>
  <c r="BA327" i="2"/>
  <c r="BB327" i="2"/>
  <c r="BC327" i="2"/>
  <c r="BD327" i="2"/>
  <c r="BE327" i="2"/>
  <c r="BF327" i="2"/>
  <c r="BG327" i="2"/>
  <c r="B327" i="2"/>
  <c r="D325" i="2"/>
  <c r="E325" i="2"/>
  <c r="F325" i="2" s="1"/>
  <c r="G325" i="2" s="1"/>
  <c r="H325" i="2" s="1"/>
  <c r="I325" i="2" s="1"/>
  <c r="J325" i="2" s="1"/>
  <c r="K325" i="2" s="1"/>
  <c r="L325" i="2" s="1"/>
  <c r="M325" i="2" s="1"/>
  <c r="N325" i="2" s="1"/>
  <c r="O325" i="2" s="1"/>
  <c r="P325" i="2" s="1"/>
  <c r="Q325" i="2" s="1"/>
  <c r="R325" i="2" s="1"/>
  <c r="S325" i="2" s="1"/>
  <c r="T325" i="2" s="1"/>
  <c r="U325" i="2" s="1"/>
  <c r="V325" i="2" s="1"/>
  <c r="W325" i="2" s="1"/>
  <c r="X325" i="2" s="1"/>
  <c r="Y325" i="2" s="1"/>
  <c r="Z325" i="2" s="1"/>
  <c r="AA325" i="2" s="1"/>
  <c r="AB325" i="2" s="1"/>
  <c r="AC325" i="2" s="1"/>
  <c r="AD325" i="2" s="1"/>
  <c r="AE325" i="2" s="1"/>
  <c r="AF325" i="2" s="1"/>
  <c r="AG325" i="2" s="1"/>
  <c r="AH325" i="2" s="1"/>
  <c r="AI325" i="2" s="1"/>
  <c r="AJ325" i="2" s="1"/>
  <c r="AK325" i="2" s="1"/>
  <c r="AL325" i="2" s="1"/>
  <c r="AM325" i="2" s="1"/>
  <c r="AN325" i="2" s="1"/>
  <c r="AO325" i="2" s="1"/>
  <c r="AP325" i="2" s="1"/>
  <c r="AQ325" i="2" s="1"/>
  <c r="AR325" i="2" s="1"/>
  <c r="AS325" i="2" s="1"/>
  <c r="AT325" i="2" s="1"/>
  <c r="AU325" i="2" s="1"/>
  <c r="AV325" i="2" s="1"/>
  <c r="AW325" i="2" s="1"/>
  <c r="AX325" i="2" s="1"/>
  <c r="AY325" i="2" s="1"/>
  <c r="AZ325" i="2" s="1"/>
  <c r="BA325" i="2" s="1"/>
  <c r="BB325" i="2" s="1"/>
  <c r="BC325" i="2" s="1"/>
  <c r="BD325" i="2" s="1"/>
  <c r="BE325" i="2" s="1"/>
  <c r="BF325" i="2" s="1"/>
  <c r="BG325" i="2" s="1"/>
  <c r="C325" i="2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M110" i="1"/>
  <c r="N110" i="1" s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M165" i="1"/>
  <c r="N165" i="1" s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G191" i="1"/>
  <c r="J191" i="1"/>
  <c r="K191" i="1"/>
  <c r="R191" i="1"/>
  <c r="S191" i="1" s="1"/>
  <c r="K192" i="1"/>
  <c r="K193" i="1"/>
  <c r="K194" i="1"/>
  <c r="G195" i="1"/>
  <c r="J195" i="1"/>
  <c r="K195" i="1"/>
  <c r="M195" i="1"/>
  <c r="N195" i="1" s="1"/>
  <c r="R195" i="1"/>
  <c r="S195" i="1" s="1"/>
  <c r="T195" i="1" s="1"/>
  <c r="K196" i="1"/>
  <c r="K197" i="1"/>
  <c r="K198" i="1"/>
  <c r="G199" i="1"/>
  <c r="J199" i="1"/>
  <c r="K199" i="1"/>
  <c r="R199" i="1"/>
  <c r="K200" i="1"/>
  <c r="K201" i="1"/>
  <c r="K202" i="1"/>
  <c r="G203" i="1"/>
  <c r="J203" i="1"/>
  <c r="K203" i="1"/>
  <c r="R203" i="1"/>
  <c r="K204" i="1"/>
  <c r="K205" i="1"/>
  <c r="K206" i="1"/>
  <c r="G207" i="1"/>
  <c r="J207" i="1"/>
  <c r="K207" i="1"/>
  <c r="R207" i="1"/>
  <c r="S207" i="1" s="1"/>
  <c r="T207" i="1" s="1"/>
  <c r="K208" i="1"/>
  <c r="M208" i="1"/>
  <c r="N208" i="1" s="1"/>
  <c r="K209" i="1"/>
  <c r="K210" i="1"/>
  <c r="G211" i="1"/>
  <c r="J211" i="1"/>
  <c r="K211" i="1"/>
  <c r="R211" i="1"/>
  <c r="S211" i="1" s="1"/>
  <c r="T211" i="1" s="1"/>
  <c r="K212" i="1"/>
  <c r="K213" i="1"/>
  <c r="K214" i="1"/>
  <c r="G215" i="1"/>
  <c r="J215" i="1"/>
  <c r="K215" i="1"/>
  <c r="M215" i="1"/>
  <c r="M206" i="1" s="1"/>
  <c r="N206" i="1" s="1"/>
  <c r="R215" i="1"/>
  <c r="S215" i="1" s="1"/>
  <c r="T215" i="1" s="1"/>
  <c r="G216" i="1"/>
  <c r="J216" i="1"/>
  <c r="K216" i="1"/>
  <c r="M216" i="1"/>
  <c r="N216" i="1" s="1"/>
  <c r="R216" i="1"/>
  <c r="S216" i="1" s="1"/>
  <c r="T216" i="1" s="1"/>
  <c r="G217" i="1"/>
  <c r="J217" i="1"/>
  <c r="K217" i="1"/>
  <c r="M217" i="1"/>
  <c r="N217" i="1" s="1"/>
  <c r="R217" i="1"/>
  <c r="S217" i="1" s="1"/>
  <c r="T217" i="1" s="1"/>
  <c r="G218" i="1"/>
  <c r="J218" i="1"/>
  <c r="K218" i="1"/>
  <c r="M218" i="1"/>
  <c r="N218" i="1" s="1"/>
  <c r="R218" i="1"/>
  <c r="S218" i="1" s="1"/>
  <c r="T218" i="1" s="1"/>
  <c r="G219" i="1"/>
  <c r="J219" i="1"/>
  <c r="K219" i="1"/>
  <c r="M219" i="1"/>
  <c r="N219" i="1" s="1"/>
  <c r="R219" i="1"/>
  <c r="S219" i="1" s="1"/>
  <c r="T219" i="1" s="1"/>
  <c r="D220" i="1"/>
  <c r="D224" i="1" s="1"/>
  <c r="D228" i="1" s="1"/>
  <c r="D232" i="1" s="1"/>
  <c r="D236" i="1" s="1"/>
  <c r="D240" i="1" s="1"/>
  <c r="D244" i="1" s="1"/>
  <c r="D248" i="1" s="1"/>
  <c r="D252" i="1" s="1"/>
  <c r="D256" i="1" s="1"/>
  <c r="D260" i="1" s="1"/>
  <c r="D264" i="1" s="1"/>
  <c r="D268" i="1" s="1"/>
  <c r="D272" i="1" s="1"/>
  <c r="D276" i="1" s="1"/>
  <c r="D280" i="1" s="1"/>
  <c r="G220" i="1"/>
  <c r="J220" i="1"/>
  <c r="M220" i="1"/>
  <c r="N220" i="1" s="1"/>
  <c r="R220" i="1"/>
  <c r="S220" i="1" s="1"/>
  <c r="T220" i="1" s="1"/>
  <c r="G221" i="1"/>
  <c r="J221" i="1"/>
  <c r="M221" i="1"/>
  <c r="N221" i="1" s="1"/>
  <c r="R221" i="1"/>
  <c r="S221" i="1" s="1"/>
  <c r="T221" i="1" s="1"/>
  <c r="G222" i="1"/>
  <c r="J222" i="1"/>
  <c r="R222" i="1"/>
  <c r="S222" i="1" s="1"/>
  <c r="T222" i="1" s="1"/>
  <c r="G223" i="1"/>
  <c r="J223" i="1"/>
  <c r="M223" i="1"/>
  <c r="N223" i="1" s="1"/>
  <c r="R223" i="1"/>
  <c r="S223" i="1" s="1"/>
  <c r="T223" i="1" s="1"/>
  <c r="G224" i="1"/>
  <c r="J224" i="1"/>
  <c r="M224" i="1"/>
  <c r="N224" i="1"/>
  <c r="R224" i="1"/>
  <c r="S224" i="1"/>
  <c r="T224" i="1" s="1"/>
  <c r="G225" i="1"/>
  <c r="J225" i="1"/>
  <c r="M225" i="1"/>
  <c r="N225" i="1" s="1"/>
  <c r="R225" i="1"/>
  <c r="S225" i="1" s="1"/>
  <c r="T225" i="1" s="1"/>
  <c r="G226" i="1"/>
  <c r="J226" i="1"/>
  <c r="M226" i="1"/>
  <c r="N226" i="1" s="1"/>
  <c r="R226" i="1"/>
  <c r="S226" i="1" s="1"/>
  <c r="T226" i="1" s="1"/>
  <c r="G227" i="1"/>
  <c r="J227" i="1"/>
  <c r="M227" i="1"/>
  <c r="N227" i="1" s="1"/>
  <c r="R227" i="1"/>
  <c r="S227" i="1" s="1"/>
  <c r="T227" i="1" s="1"/>
  <c r="G228" i="1"/>
  <c r="J228" i="1"/>
  <c r="M228" i="1"/>
  <c r="N228" i="1" s="1"/>
  <c r="R228" i="1"/>
  <c r="S228" i="1" s="1"/>
  <c r="T228" i="1" s="1"/>
  <c r="G229" i="1"/>
  <c r="J229" i="1"/>
  <c r="M229" i="1"/>
  <c r="N229" i="1" s="1"/>
  <c r="R229" i="1"/>
  <c r="S229" i="1" s="1"/>
  <c r="T229" i="1" s="1"/>
  <c r="G230" i="1"/>
  <c r="J230" i="1"/>
  <c r="R230" i="1"/>
  <c r="S230" i="1" s="1"/>
  <c r="T230" i="1" s="1"/>
  <c r="G231" i="1"/>
  <c r="J231" i="1"/>
  <c r="M231" i="1"/>
  <c r="N231" i="1" s="1"/>
  <c r="R231" i="1"/>
  <c r="S231" i="1" s="1"/>
  <c r="T231" i="1" s="1"/>
  <c r="G232" i="1"/>
  <c r="J232" i="1"/>
  <c r="M232" i="1"/>
  <c r="N232" i="1"/>
  <c r="R232" i="1"/>
  <c r="S232" i="1" s="1"/>
  <c r="T232" i="1" s="1"/>
  <c r="G233" i="1"/>
  <c r="J233" i="1"/>
  <c r="M233" i="1"/>
  <c r="N233" i="1" s="1"/>
  <c r="R233" i="1"/>
  <c r="S233" i="1" s="1"/>
  <c r="T233" i="1" s="1"/>
  <c r="G234" i="1"/>
  <c r="J234" i="1"/>
  <c r="M234" i="1"/>
  <c r="N234" i="1" s="1"/>
  <c r="R234" i="1"/>
  <c r="S234" i="1" s="1"/>
  <c r="T234" i="1" s="1"/>
  <c r="G235" i="1"/>
  <c r="J235" i="1"/>
  <c r="M235" i="1"/>
  <c r="N235" i="1" s="1"/>
  <c r="R235" i="1"/>
  <c r="S235" i="1" s="1"/>
  <c r="T235" i="1" s="1"/>
  <c r="G236" i="1"/>
  <c r="J236" i="1"/>
  <c r="M236" i="1"/>
  <c r="N236" i="1" s="1"/>
  <c r="R236" i="1"/>
  <c r="S236" i="1" s="1"/>
  <c r="T236" i="1" s="1"/>
  <c r="G237" i="1"/>
  <c r="J237" i="1"/>
  <c r="M237" i="1"/>
  <c r="N237" i="1" s="1"/>
  <c r="R237" i="1"/>
  <c r="S237" i="1" s="1"/>
  <c r="T237" i="1" s="1"/>
  <c r="G238" i="1"/>
  <c r="J238" i="1"/>
  <c r="R238" i="1"/>
  <c r="S238" i="1" s="1"/>
  <c r="T238" i="1" s="1"/>
  <c r="G239" i="1"/>
  <c r="J239" i="1"/>
  <c r="M239" i="1"/>
  <c r="N239" i="1" s="1"/>
  <c r="R239" i="1"/>
  <c r="S239" i="1" s="1"/>
  <c r="T239" i="1" s="1"/>
  <c r="G240" i="1"/>
  <c r="J240" i="1"/>
  <c r="M240" i="1"/>
  <c r="N240" i="1" s="1"/>
  <c r="R240" i="1"/>
  <c r="S240" i="1" s="1"/>
  <c r="T240" i="1" s="1"/>
  <c r="G241" i="1"/>
  <c r="J241" i="1"/>
  <c r="M241" i="1"/>
  <c r="N241" i="1" s="1"/>
  <c r="R241" i="1"/>
  <c r="S241" i="1" s="1"/>
  <c r="T241" i="1" s="1"/>
  <c r="G242" i="1"/>
  <c r="J242" i="1"/>
  <c r="M242" i="1"/>
  <c r="N242" i="1" s="1"/>
  <c r="R242" i="1"/>
  <c r="S242" i="1" s="1"/>
  <c r="T242" i="1" s="1"/>
  <c r="G243" i="1"/>
  <c r="J243" i="1"/>
  <c r="M243" i="1"/>
  <c r="N243" i="1"/>
  <c r="R243" i="1"/>
  <c r="S243" i="1" s="1"/>
  <c r="T243" i="1" s="1"/>
  <c r="G244" i="1"/>
  <c r="J244" i="1"/>
  <c r="M244" i="1"/>
  <c r="N244" i="1"/>
  <c r="R244" i="1"/>
  <c r="S244" i="1" s="1"/>
  <c r="T244" i="1" s="1"/>
  <c r="G245" i="1"/>
  <c r="J245" i="1"/>
  <c r="M245" i="1"/>
  <c r="N245" i="1" s="1"/>
  <c r="R245" i="1"/>
  <c r="S245" i="1" s="1"/>
  <c r="T245" i="1" s="1"/>
  <c r="G246" i="1"/>
  <c r="J246" i="1"/>
  <c r="R246" i="1"/>
  <c r="S246" i="1" s="1"/>
  <c r="T246" i="1" s="1"/>
  <c r="G247" i="1"/>
  <c r="J247" i="1"/>
  <c r="M247" i="1"/>
  <c r="N247" i="1"/>
  <c r="R247" i="1"/>
  <c r="S247" i="1" s="1"/>
  <c r="T247" i="1" s="1"/>
  <c r="G248" i="1"/>
  <c r="J248" i="1"/>
  <c r="M248" i="1"/>
  <c r="N248" i="1" s="1"/>
  <c r="R248" i="1"/>
  <c r="S248" i="1" s="1"/>
  <c r="T248" i="1" s="1"/>
  <c r="G249" i="1"/>
  <c r="J249" i="1"/>
  <c r="M249" i="1"/>
  <c r="N249" i="1" s="1"/>
  <c r="R249" i="1"/>
  <c r="S249" i="1" s="1"/>
  <c r="T249" i="1" s="1"/>
  <c r="G250" i="1"/>
  <c r="J250" i="1"/>
  <c r="M250" i="1"/>
  <c r="N250" i="1" s="1"/>
  <c r="R250" i="1"/>
  <c r="S250" i="1" s="1"/>
  <c r="T250" i="1" s="1"/>
  <c r="G251" i="1"/>
  <c r="J251" i="1"/>
  <c r="M251" i="1"/>
  <c r="N251" i="1" s="1"/>
  <c r="R251" i="1"/>
  <c r="S251" i="1" s="1"/>
  <c r="T251" i="1" s="1"/>
  <c r="G252" i="1"/>
  <c r="J252" i="1"/>
  <c r="M252" i="1"/>
  <c r="N252" i="1" s="1"/>
  <c r="R252" i="1"/>
  <c r="S252" i="1" s="1"/>
  <c r="T252" i="1" s="1"/>
  <c r="G253" i="1"/>
  <c r="J253" i="1"/>
  <c r="M253" i="1"/>
  <c r="N253" i="1" s="1"/>
  <c r="R253" i="1"/>
  <c r="S253" i="1" s="1"/>
  <c r="T253" i="1" s="1"/>
  <c r="G254" i="1"/>
  <c r="J254" i="1"/>
  <c r="R254" i="1"/>
  <c r="S254" i="1" s="1"/>
  <c r="T254" i="1" s="1"/>
  <c r="G255" i="1"/>
  <c r="J255" i="1"/>
  <c r="M255" i="1"/>
  <c r="N255" i="1" s="1"/>
  <c r="R255" i="1"/>
  <c r="S255" i="1" s="1"/>
  <c r="T255" i="1" s="1"/>
  <c r="G256" i="1"/>
  <c r="J256" i="1"/>
  <c r="M256" i="1"/>
  <c r="N256" i="1" s="1"/>
  <c r="R256" i="1"/>
  <c r="S256" i="1" s="1"/>
  <c r="T256" i="1" s="1"/>
  <c r="G257" i="1"/>
  <c r="J257" i="1"/>
  <c r="M257" i="1"/>
  <c r="N257" i="1" s="1"/>
  <c r="R257" i="1"/>
  <c r="S257" i="1" s="1"/>
  <c r="T257" i="1" s="1"/>
  <c r="G258" i="1"/>
  <c r="J258" i="1"/>
  <c r="M258" i="1"/>
  <c r="N258" i="1" s="1"/>
  <c r="R258" i="1"/>
  <c r="S258" i="1" s="1"/>
  <c r="T258" i="1" s="1"/>
  <c r="G259" i="1"/>
  <c r="J259" i="1"/>
  <c r="M259" i="1"/>
  <c r="N259" i="1"/>
  <c r="R259" i="1"/>
  <c r="S259" i="1" s="1"/>
  <c r="T259" i="1" s="1"/>
  <c r="G260" i="1"/>
  <c r="J260" i="1"/>
  <c r="M260" i="1"/>
  <c r="N260" i="1" s="1"/>
  <c r="R260" i="1"/>
  <c r="S260" i="1" s="1"/>
  <c r="T260" i="1" s="1"/>
  <c r="G261" i="1"/>
  <c r="J261" i="1"/>
  <c r="M261" i="1"/>
  <c r="N261" i="1" s="1"/>
  <c r="R261" i="1"/>
  <c r="S261" i="1" s="1"/>
  <c r="T261" i="1" s="1"/>
  <c r="G262" i="1"/>
  <c r="J262" i="1"/>
  <c r="R262" i="1"/>
  <c r="S262" i="1" s="1"/>
  <c r="T262" i="1" s="1"/>
  <c r="G263" i="1"/>
  <c r="J263" i="1"/>
  <c r="M263" i="1"/>
  <c r="N263" i="1" s="1"/>
  <c r="R263" i="1"/>
  <c r="S263" i="1" s="1"/>
  <c r="T263" i="1" s="1"/>
  <c r="G264" i="1"/>
  <c r="J264" i="1"/>
  <c r="M264" i="1"/>
  <c r="N264" i="1"/>
  <c r="R264" i="1"/>
  <c r="S264" i="1" s="1"/>
  <c r="T264" i="1" s="1"/>
  <c r="G265" i="1"/>
  <c r="J265" i="1"/>
  <c r="M265" i="1"/>
  <c r="N265" i="1" s="1"/>
  <c r="R265" i="1"/>
  <c r="S265" i="1" s="1"/>
  <c r="T265" i="1" s="1"/>
  <c r="G266" i="1"/>
  <c r="J266" i="1"/>
  <c r="M266" i="1"/>
  <c r="N266" i="1" s="1"/>
  <c r="R266" i="1"/>
  <c r="S266" i="1" s="1"/>
  <c r="T266" i="1" s="1"/>
  <c r="G267" i="1"/>
  <c r="J267" i="1"/>
  <c r="M267" i="1"/>
  <c r="N267" i="1" s="1"/>
  <c r="R267" i="1"/>
  <c r="S267" i="1" s="1"/>
  <c r="T267" i="1" s="1"/>
  <c r="G268" i="1"/>
  <c r="J268" i="1"/>
  <c r="M268" i="1"/>
  <c r="N268" i="1" s="1"/>
  <c r="R268" i="1"/>
  <c r="S268" i="1" s="1"/>
  <c r="T268" i="1" s="1"/>
  <c r="G269" i="1"/>
  <c r="J269" i="1"/>
  <c r="M269" i="1"/>
  <c r="N269" i="1"/>
  <c r="R269" i="1"/>
  <c r="S269" i="1" s="1"/>
  <c r="T269" i="1" s="1"/>
  <c r="G270" i="1"/>
  <c r="J270" i="1"/>
  <c r="M270" i="1"/>
  <c r="N270" i="1" s="1"/>
  <c r="R270" i="1"/>
  <c r="S270" i="1" s="1"/>
  <c r="T270" i="1" s="1"/>
  <c r="G271" i="1"/>
  <c r="J271" i="1"/>
  <c r="M271" i="1"/>
  <c r="N271" i="1" s="1"/>
  <c r="R271" i="1"/>
  <c r="S271" i="1" s="1"/>
  <c r="T271" i="1" s="1"/>
  <c r="G272" i="1"/>
  <c r="J272" i="1"/>
  <c r="M272" i="1"/>
  <c r="N272" i="1" s="1"/>
  <c r="R272" i="1"/>
  <c r="S272" i="1" s="1"/>
  <c r="T272" i="1" s="1"/>
  <c r="G273" i="1"/>
  <c r="J273" i="1"/>
  <c r="M273" i="1"/>
  <c r="N273" i="1" s="1"/>
  <c r="R273" i="1"/>
  <c r="S273" i="1" s="1"/>
  <c r="T273" i="1" s="1"/>
  <c r="G274" i="1"/>
  <c r="J274" i="1"/>
  <c r="M274" i="1"/>
  <c r="N274" i="1"/>
  <c r="R274" i="1"/>
  <c r="S274" i="1" s="1"/>
  <c r="T274" i="1" s="1"/>
  <c r="G275" i="1"/>
  <c r="J275" i="1"/>
  <c r="M275" i="1"/>
  <c r="N275" i="1" s="1"/>
  <c r="R275" i="1"/>
  <c r="S275" i="1" s="1"/>
  <c r="T275" i="1" s="1"/>
  <c r="G276" i="1"/>
  <c r="J276" i="1"/>
  <c r="M276" i="1"/>
  <c r="N276" i="1" s="1"/>
  <c r="R276" i="1"/>
  <c r="S276" i="1" s="1"/>
  <c r="T276" i="1" s="1"/>
  <c r="G277" i="1"/>
  <c r="J277" i="1"/>
  <c r="M277" i="1"/>
  <c r="N277" i="1" s="1"/>
  <c r="R277" i="1"/>
  <c r="S277" i="1" s="1"/>
  <c r="T277" i="1" s="1"/>
  <c r="G278" i="1"/>
  <c r="J278" i="1"/>
  <c r="R278" i="1"/>
  <c r="S278" i="1" s="1"/>
  <c r="T278" i="1" s="1"/>
  <c r="G279" i="1"/>
  <c r="J279" i="1"/>
  <c r="M279" i="1"/>
  <c r="N279" i="1" s="1"/>
  <c r="R279" i="1"/>
  <c r="S279" i="1" s="1"/>
  <c r="T279" i="1" s="1"/>
  <c r="G280" i="1"/>
  <c r="J280" i="1"/>
  <c r="M280" i="1"/>
  <c r="N280" i="1" s="1"/>
  <c r="R280" i="1"/>
  <c r="S280" i="1" s="1"/>
  <c r="T280" i="1" s="1"/>
  <c r="G281" i="1"/>
  <c r="J281" i="1"/>
  <c r="M281" i="1"/>
  <c r="N281" i="1"/>
  <c r="R281" i="1"/>
  <c r="S281" i="1" s="1"/>
  <c r="T281" i="1" s="1"/>
  <c r="G282" i="1"/>
  <c r="J282" i="1"/>
  <c r="M282" i="1"/>
  <c r="N282" i="1" s="1"/>
  <c r="R282" i="1"/>
  <c r="S282" i="1" s="1"/>
  <c r="T282" i="1" s="1"/>
  <c r="G283" i="1"/>
  <c r="J283" i="1"/>
  <c r="M283" i="1"/>
  <c r="N283" i="1" s="1"/>
  <c r="R283" i="1"/>
  <c r="S283" i="1" s="1"/>
  <c r="T283" i="1" s="1"/>
  <c r="D284" i="1"/>
  <c r="D288" i="1" s="1"/>
  <c r="D292" i="1" s="1"/>
  <c r="D296" i="1" s="1"/>
  <c r="D300" i="1" s="1"/>
  <c r="D304" i="1" s="1"/>
  <c r="D308" i="1" s="1"/>
  <c r="D312" i="1" s="1"/>
  <c r="D316" i="1" s="1"/>
  <c r="D320" i="1" s="1"/>
  <c r="D324" i="1" s="1"/>
  <c r="D328" i="1" s="1"/>
  <c r="D332" i="1" s="1"/>
  <c r="G284" i="1"/>
  <c r="J284" i="1"/>
  <c r="M284" i="1"/>
  <c r="N284" i="1" s="1"/>
  <c r="R284" i="1"/>
  <c r="S284" i="1" s="1"/>
  <c r="T284" i="1" s="1"/>
  <c r="G285" i="1"/>
  <c r="J285" i="1"/>
  <c r="M285" i="1"/>
  <c r="R285" i="1"/>
  <c r="S285" i="1" s="1"/>
  <c r="T285" i="1" s="1"/>
  <c r="G286" i="1"/>
  <c r="J286" i="1"/>
  <c r="R286" i="1"/>
  <c r="S286" i="1" s="1"/>
  <c r="T286" i="1" s="1"/>
  <c r="G287" i="1"/>
  <c r="J287" i="1"/>
  <c r="M287" i="1"/>
  <c r="N287" i="1" s="1"/>
  <c r="R287" i="1"/>
  <c r="S287" i="1" s="1"/>
  <c r="T287" i="1" s="1"/>
  <c r="G288" i="1"/>
  <c r="J288" i="1"/>
  <c r="M288" i="1"/>
  <c r="N288" i="1" s="1"/>
  <c r="R288" i="1"/>
  <c r="S288" i="1" s="1"/>
  <c r="T288" i="1" s="1"/>
  <c r="G289" i="1"/>
  <c r="J289" i="1"/>
  <c r="M289" i="1"/>
  <c r="N289" i="1"/>
  <c r="R289" i="1"/>
  <c r="S289" i="1" s="1"/>
  <c r="T289" i="1" s="1"/>
  <c r="G290" i="1"/>
  <c r="J290" i="1"/>
  <c r="M290" i="1"/>
  <c r="N290" i="1" s="1"/>
  <c r="R290" i="1"/>
  <c r="S290" i="1" s="1"/>
  <c r="T290" i="1" s="1"/>
  <c r="G291" i="1"/>
  <c r="J291" i="1"/>
  <c r="M291" i="1"/>
  <c r="N291" i="1" s="1"/>
  <c r="R291" i="1"/>
  <c r="S291" i="1" s="1"/>
  <c r="T291" i="1" s="1"/>
  <c r="G292" i="1"/>
  <c r="J292" i="1"/>
  <c r="M292" i="1"/>
  <c r="N292" i="1" s="1"/>
  <c r="R292" i="1"/>
  <c r="S292" i="1" s="1"/>
  <c r="T292" i="1" s="1"/>
  <c r="G293" i="1"/>
  <c r="J293" i="1"/>
  <c r="M293" i="1"/>
  <c r="N293" i="1" s="1"/>
  <c r="R293" i="1"/>
  <c r="S293" i="1" s="1"/>
  <c r="T293" i="1" s="1"/>
  <c r="G294" i="1"/>
  <c r="J294" i="1"/>
  <c r="R294" i="1"/>
  <c r="S294" i="1" s="1"/>
  <c r="T294" i="1" s="1"/>
  <c r="G295" i="1"/>
  <c r="J295" i="1"/>
  <c r="M295" i="1"/>
  <c r="N295" i="1" s="1"/>
  <c r="R295" i="1"/>
  <c r="S295" i="1" s="1"/>
  <c r="T295" i="1" s="1"/>
  <c r="G296" i="1"/>
  <c r="J296" i="1"/>
  <c r="M296" i="1"/>
  <c r="N296" i="1" s="1"/>
  <c r="R296" i="1"/>
  <c r="S296" i="1" s="1"/>
  <c r="T296" i="1" s="1"/>
  <c r="G297" i="1"/>
  <c r="J297" i="1"/>
  <c r="M297" i="1"/>
  <c r="N297" i="1" s="1"/>
  <c r="R297" i="1"/>
  <c r="S297" i="1" s="1"/>
  <c r="T297" i="1" s="1"/>
  <c r="G298" i="1"/>
  <c r="J298" i="1"/>
  <c r="M298" i="1"/>
  <c r="N298" i="1" s="1"/>
  <c r="R298" i="1"/>
  <c r="S298" i="1" s="1"/>
  <c r="T298" i="1" s="1"/>
  <c r="G299" i="1"/>
  <c r="J299" i="1"/>
  <c r="M299" i="1"/>
  <c r="N299" i="1" s="1"/>
  <c r="R299" i="1"/>
  <c r="S299" i="1" s="1"/>
  <c r="T299" i="1" s="1"/>
  <c r="G300" i="1"/>
  <c r="J300" i="1"/>
  <c r="M300" i="1"/>
  <c r="N300" i="1" s="1"/>
  <c r="R300" i="1"/>
  <c r="S300" i="1" s="1"/>
  <c r="T300" i="1" s="1"/>
  <c r="G301" i="1"/>
  <c r="J301" i="1"/>
  <c r="M301" i="1"/>
  <c r="N301" i="1" s="1"/>
  <c r="R301" i="1"/>
  <c r="S301" i="1" s="1"/>
  <c r="T301" i="1" s="1"/>
  <c r="G302" i="1"/>
  <c r="J302" i="1"/>
  <c r="R302" i="1"/>
  <c r="S302" i="1" s="1"/>
  <c r="T302" i="1" s="1"/>
  <c r="G303" i="1"/>
  <c r="J303" i="1"/>
  <c r="M303" i="1"/>
  <c r="N303" i="1" s="1"/>
  <c r="R303" i="1"/>
  <c r="S303" i="1" s="1"/>
  <c r="T303" i="1" s="1"/>
  <c r="G304" i="1"/>
  <c r="J304" i="1"/>
  <c r="M304" i="1"/>
  <c r="N304" i="1" s="1"/>
  <c r="R304" i="1"/>
  <c r="S304" i="1" s="1"/>
  <c r="T304" i="1" s="1"/>
  <c r="G305" i="1"/>
  <c r="J305" i="1"/>
  <c r="M305" i="1"/>
  <c r="N305" i="1" s="1"/>
  <c r="R305" i="1"/>
  <c r="S305" i="1" s="1"/>
  <c r="T305" i="1" s="1"/>
  <c r="G306" i="1"/>
  <c r="J306" i="1"/>
  <c r="M306" i="1"/>
  <c r="N306" i="1" s="1"/>
  <c r="R306" i="1"/>
  <c r="S306" i="1" s="1"/>
  <c r="T306" i="1" s="1"/>
  <c r="G307" i="1"/>
  <c r="J307" i="1"/>
  <c r="M307" i="1"/>
  <c r="N307" i="1" s="1"/>
  <c r="R307" i="1"/>
  <c r="S307" i="1" s="1"/>
  <c r="T307" i="1" s="1"/>
  <c r="G308" i="1"/>
  <c r="J308" i="1"/>
  <c r="M308" i="1"/>
  <c r="N308" i="1" s="1"/>
  <c r="R308" i="1"/>
  <c r="S308" i="1" s="1"/>
  <c r="T308" i="1" s="1"/>
  <c r="G309" i="1"/>
  <c r="J309" i="1"/>
  <c r="M309" i="1"/>
  <c r="N309" i="1" s="1"/>
  <c r="R309" i="1"/>
  <c r="S309" i="1" s="1"/>
  <c r="T309" i="1" s="1"/>
  <c r="G310" i="1"/>
  <c r="J310" i="1"/>
  <c r="R310" i="1"/>
  <c r="S310" i="1" s="1"/>
  <c r="T310" i="1" s="1"/>
  <c r="G311" i="1"/>
  <c r="J311" i="1"/>
  <c r="M311" i="1"/>
  <c r="N311" i="1" s="1"/>
  <c r="R311" i="1"/>
  <c r="S311" i="1" s="1"/>
  <c r="T311" i="1" s="1"/>
  <c r="G312" i="1"/>
  <c r="J312" i="1"/>
  <c r="M312" i="1"/>
  <c r="N312" i="1" s="1"/>
  <c r="R312" i="1"/>
  <c r="S312" i="1" s="1"/>
  <c r="T312" i="1" s="1"/>
  <c r="G313" i="1"/>
  <c r="J313" i="1"/>
  <c r="M313" i="1"/>
  <c r="N313" i="1" s="1"/>
  <c r="R313" i="1"/>
  <c r="S313" i="1" s="1"/>
  <c r="T313" i="1" s="1"/>
  <c r="G314" i="1"/>
  <c r="J314" i="1"/>
  <c r="M314" i="1"/>
  <c r="N314" i="1" s="1"/>
  <c r="R314" i="1"/>
  <c r="S314" i="1" s="1"/>
  <c r="T314" i="1" s="1"/>
  <c r="G315" i="1"/>
  <c r="J315" i="1"/>
  <c r="M315" i="1"/>
  <c r="N315" i="1" s="1"/>
  <c r="R315" i="1"/>
  <c r="S315" i="1" s="1"/>
  <c r="T315" i="1" s="1"/>
  <c r="G316" i="1"/>
  <c r="J316" i="1"/>
  <c r="M316" i="1"/>
  <c r="N316" i="1" s="1"/>
  <c r="R316" i="1"/>
  <c r="S316" i="1" s="1"/>
  <c r="T316" i="1" s="1"/>
  <c r="G317" i="1"/>
  <c r="J317" i="1"/>
  <c r="M317" i="1"/>
  <c r="N317" i="1" s="1"/>
  <c r="R317" i="1"/>
  <c r="S317" i="1" s="1"/>
  <c r="T317" i="1" s="1"/>
  <c r="G318" i="1"/>
  <c r="J318" i="1"/>
  <c r="R318" i="1"/>
  <c r="S318" i="1" s="1"/>
  <c r="T318" i="1" s="1"/>
  <c r="G319" i="1"/>
  <c r="J319" i="1"/>
  <c r="M319" i="1"/>
  <c r="N319" i="1" s="1"/>
  <c r="R319" i="1"/>
  <c r="S319" i="1" s="1"/>
  <c r="T319" i="1" s="1"/>
  <c r="G320" i="1"/>
  <c r="J320" i="1"/>
  <c r="M320" i="1"/>
  <c r="N320" i="1" s="1"/>
  <c r="R320" i="1"/>
  <c r="S320" i="1" s="1"/>
  <c r="T320" i="1" s="1"/>
  <c r="G321" i="1"/>
  <c r="J321" i="1"/>
  <c r="M321" i="1"/>
  <c r="N321" i="1" s="1"/>
  <c r="R321" i="1"/>
  <c r="S321" i="1" s="1"/>
  <c r="T321" i="1" s="1"/>
  <c r="G322" i="1"/>
  <c r="J322" i="1"/>
  <c r="M322" i="1"/>
  <c r="N322" i="1" s="1"/>
  <c r="R322" i="1"/>
  <c r="S322" i="1" s="1"/>
  <c r="T322" i="1" s="1"/>
  <c r="G323" i="1"/>
  <c r="J323" i="1"/>
  <c r="M323" i="1"/>
  <c r="N323" i="1" s="1"/>
  <c r="R323" i="1"/>
  <c r="S323" i="1" s="1"/>
  <c r="T323" i="1" s="1"/>
  <c r="G324" i="1"/>
  <c r="J324" i="1"/>
  <c r="M324" i="1"/>
  <c r="N324" i="1" s="1"/>
  <c r="R324" i="1"/>
  <c r="S324" i="1" s="1"/>
  <c r="T324" i="1" s="1"/>
  <c r="G325" i="1"/>
  <c r="J325" i="1"/>
  <c r="M325" i="1"/>
  <c r="R325" i="1"/>
  <c r="S325" i="1" s="1"/>
  <c r="T325" i="1" s="1"/>
  <c r="G326" i="1"/>
  <c r="J326" i="1"/>
  <c r="R326" i="1"/>
  <c r="S326" i="1" s="1"/>
  <c r="T326" i="1" s="1"/>
  <c r="G327" i="1"/>
  <c r="J327" i="1"/>
  <c r="M327" i="1"/>
  <c r="N327" i="1" s="1"/>
  <c r="R327" i="1"/>
  <c r="S327" i="1" s="1"/>
  <c r="T327" i="1" s="1"/>
  <c r="G328" i="1"/>
  <c r="J328" i="1"/>
  <c r="M328" i="1"/>
  <c r="N328" i="1" s="1"/>
  <c r="R328" i="1"/>
  <c r="S328" i="1" s="1"/>
  <c r="T328" i="1" s="1"/>
  <c r="G329" i="1"/>
  <c r="J329" i="1"/>
  <c r="M329" i="1"/>
  <c r="N329" i="1" s="1"/>
  <c r="R329" i="1"/>
  <c r="S329" i="1" s="1"/>
  <c r="T329" i="1" s="1"/>
  <c r="G330" i="1"/>
  <c r="J330" i="1"/>
  <c r="M330" i="1"/>
  <c r="N330" i="1" s="1"/>
  <c r="R330" i="1"/>
  <c r="S330" i="1" s="1"/>
  <c r="T330" i="1" s="1"/>
  <c r="G331" i="1"/>
  <c r="J331" i="1"/>
  <c r="M331" i="1"/>
  <c r="N331" i="1" s="1"/>
  <c r="R331" i="1"/>
  <c r="S331" i="1" s="1"/>
  <c r="T331" i="1" s="1"/>
  <c r="G332" i="1"/>
  <c r="J332" i="1"/>
  <c r="M332" i="1"/>
  <c r="N332" i="1" s="1"/>
  <c r="R332" i="1"/>
  <c r="S332" i="1" s="1"/>
  <c r="T332" i="1" s="1"/>
  <c r="G333" i="1"/>
  <c r="J333" i="1"/>
  <c r="M333" i="1"/>
  <c r="R333" i="1"/>
  <c r="S333" i="1" s="1"/>
  <c r="T333" i="1" s="1"/>
  <c r="G334" i="1"/>
  <c r="J334" i="1"/>
  <c r="R334" i="1"/>
  <c r="S334" i="1" s="1"/>
  <c r="T334" i="1" s="1"/>
  <c r="G335" i="1"/>
  <c r="J335" i="1"/>
  <c r="M335" i="1"/>
  <c r="N335" i="1" s="1"/>
  <c r="R335" i="1"/>
  <c r="S335" i="1" s="1"/>
  <c r="T335" i="1" s="1"/>
  <c r="D336" i="1"/>
  <c r="D340" i="1" s="1"/>
  <c r="D344" i="1" s="1"/>
  <c r="D348" i="1" s="1"/>
  <c r="D352" i="1" s="1"/>
  <c r="D356" i="1" s="1"/>
  <c r="D360" i="1" s="1"/>
  <c r="D364" i="1" s="1"/>
  <c r="D368" i="1" s="1"/>
  <c r="D372" i="1" s="1"/>
  <c r="D376" i="1" s="1"/>
  <c r="D380" i="1" s="1"/>
  <c r="D384" i="1" s="1"/>
  <c r="D388" i="1" s="1"/>
  <c r="D392" i="1" s="1"/>
  <c r="D396" i="1" s="1"/>
  <c r="D400" i="1" s="1"/>
  <c r="D404" i="1" s="1"/>
  <c r="D408" i="1" s="1"/>
  <c r="D412" i="1" s="1"/>
  <c r="D416" i="1" s="1"/>
  <c r="D420" i="1" s="1"/>
  <c r="D424" i="1" s="1"/>
  <c r="D428" i="1" s="1"/>
  <c r="D432" i="1" s="1"/>
  <c r="D436" i="1" s="1"/>
  <c r="D440" i="1" s="1"/>
  <c r="D444" i="1" s="1"/>
  <c r="D448" i="1" s="1"/>
  <c r="D452" i="1" s="1"/>
  <c r="D456" i="1" s="1"/>
  <c r="D460" i="1" s="1"/>
  <c r="D464" i="1" s="1"/>
  <c r="D468" i="1" s="1"/>
  <c r="D472" i="1" s="1"/>
  <c r="D476" i="1" s="1"/>
  <c r="D480" i="1" s="1"/>
  <c r="D484" i="1" s="1"/>
  <c r="D488" i="1" s="1"/>
  <c r="D492" i="1" s="1"/>
  <c r="D496" i="1" s="1"/>
  <c r="G336" i="1"/>
  <c r="J336" i="1"/>
  <c r="M336" i="1"/>
  <c r="N336" i="1" s="1"/>
  <c r="R336" i="1"/>
  <c r="S336" i="1" s="1"/>
  <c r="T336" i="1" s="1"/>
  <c r="G337" i="1"/>
  <c r="J337" i="1"/>
  <c r="M337" i="1"/>
  <c r="N337" i="1"/>
  <c r="R337" i="1"/>
  <c r="S337" i="1" s="1"/>
  <c r="T337" i="1" s="1"/>
  <c r="G338" i="1"/>
  <c r="J338" i="1"/>
  <c r="M338" i="1"/>
  <c r="N338" i="1" s="1"/>
  <c r="R338" i="1"/>
  <c r="S338" i="1" s="1"/>
  <c r="T338" i="1" s="1"/>
  <c r="G339" i="1"/>
  <c r="J339" i="1"/>
  <c r="M339" i="1"/>
  <c r="N339" i="1" s="1"/>
  <c r="R339" i="1"/>
  <c r="S339" i="1" s="1"/>
  <c r="T339" i="1" s="1"/>
  <c r="G340" i="1"/>
  <c r="J340" i="1"/>
  <c r="M340" i="1"/>
  <c r="N340" i="1"/>
  <c r="R340" i="1"/>
  <c r="S340" i="1" s="1"/>
  <c r="T340" i="1" s="1"/>
  <c r="G341" i="1"/>
  <c r="J341" i="1"/>
  <c r="M341" i="1"/>
  <c r="N341" i="1" s="1"/>
  <c r="R341" i="1"/>
  <c r="S341" i="1" s="1"/>
  <c r="T341" i="1" s="1"/>
  <c r="G342" i="1"/>
  <c r="J342" i="1"/>
  <c r="R342" i="1"/>
  <c r="S342" i="1" s="1"/>
  <c r="T342" i="1" s="1"/>
  <c r="G343" i="1"/>
  <c r="J343" i="1"/>
  <c r="M343" i="1"/>
  <c r="R343" i="1"/>
  <c r="S343" i="1" s="1"/>
  <c r="T343" i="1" s="1"/>
  <c r="G344" i="1"/>
  <c r="J344" i="1"/>
  <c r="M344" i="1"/>
  <c r="N344" i="1" s="1"/>
  <c r="R344" i="1"/>
  <c r="S344" i="1" s="1"/>
  <c r="T344" i="1" s="1"/>
  <c r="G345" i="1"/>
  <c r="J345" i="1"/>
  <c r="M345" i="1"/>
  <c r="N345" i="1" s="1"/>
  <c r="R345" i="1"/>
  <c r="S345" i="1" s="1"/>
  <c r="T345" i="1" s="1"/>
  <c r="G346" i="1"/>
  <c r="J346" i="1"/>
  <c r="M346" i="1"/>
  <c r="N346" i="1"/>
  <c r="R346" i="1"/>
  <c r="S346" i="1" s="1"/>
  <c r="T346" i="1" s="1"/>
  <c r="G347" i="1"/>
  <c r="J347" i="1"/>
  <c r="M347" i="1"/>
  <c r="N347" i="1" s="1"/>
  <c r="R347" i="1"/>
  <c r="S347" i="1" s="1"/>
  <c r="T347" i="1" s="1"/>
  <c r="G348" i="1"/>
  <c r="J348" i="1"/>
  <c r="M348" i="1"/>
  <c r="N348" i="1"/>
  <c r="R348" i="1"/>
  <c r="S348" i="1" s="1"/>
  <c r="T348" i="1" s="1"/>
  <c r="G349" i="1"/>
  <c r="J349" i="1"/>
  <c r="M349" i="1"/>
  <c r="N349" i="1"/>
  <c r="R349" i="1"/>
  <c r="S349" i="1" s="1"/>
  <c r="T349" i="1" s="1"/>
  <c r="G350" i="1"/>
  <c r="J350" i="1"/>
  <c r="R350" i="1"/>
  <c r="S350" i="1" s="1"/>
  <c r="T350" i="1" s="1"/>
  <c r="G351" i="1"/>
  <c r="J351" i="1"/>
  <c r="M351" i="1"/>
  <c r="N351" i="1" s="1"/>
  <c r="R351" i="1"/>
  <c r="S351" i="1" s="1"/>
  <c r="T351" i="1" s="1"/>
  <c r="G352" i="1"/>
  <c r="J352" i="1"/>
  <c r="M352" i="1"/>
  <c r="N352" i="1" s="1"/>
  <c r="R352" i="1"/>
  <c r="S352" i="1" s="1"/>
  <c r="T352" i="1" s="1"/>
  <c r="G353" i="1"/>
  <c r="J353" i="1"/>
  <c r="M353" i="1"/>
  <c r="N353" i="1"/>
  <c r="R353" i="1"/>
  <c r="S353" i="1" s="1"/>
  <c r="T353" i="1" s="1"/>
  <c r="G354" i="1"/>
  <c r="J354" i="1"/>
  <c r="M354" i="1"/>
  <c r="N354" i="1" s="1"/>
  <c r="R354" i="1"/>
  <c r="S354" i="1" s="1"/>
  <c r="T354" i="1" s="1"/>
  <c r="G355" i="1"/>
  <c r="J355" i="1"/>
  <c r="M355" i="1"/>
  <c r="N355" i="1" s="1"/>
  <c r="R355" i="1"/>
  <c r="S355" i="1" s="1"/>
  <c r="T355" i="1" s="1"/>
  <c r="G356" i="1"/>
  <c r="J356" i="1"/>
  <c r="M356" i="1"/>
  <c r="N356" i="1" s="1"/>
  <c r="R356" i="1"/>
  <c r="S356" i="1" s="1"/>
  <c r="T356" i="1" s="1"/>
  <c r="G357" i="1"/>
  <c r="J357" i="1"/>
  <c r="M357" i="1"/>
  <c r="R357" i="1"/>
  <c r="S357" i="1" s="1"/>
  <c r="T357" i="1" s="1"/>
  <c r="G358" i="1"/>
  <c r="J358" i="1"/>
  <c r="R358" i="1"/>
  <c r="S358" i="1" s="1"/>
  <c r="T358" i="1" s="1"/>
  <c r="G359" i="1"/>
  <c r="J359" i="1"/>
  <c r="M359" i="1"/>
  <c r="N359" i="1"/>
  <c r="R359" i="1"/>
  <c r="S359" i="1" s="1"/>
  <c r="T359" i="1" s="1"/>
  <c r="G360" i="1"/>
  <c r="J360" i="1"/>
  <c r="M360" i="1"/>
  <c r="N360" i="1" s="1"/>
  <c r="R360" i="1"/>
  <c r="S360" i="1" s="1"/>
  <c r="T360" i="1" s="1"/>
  <c r="G361" i="1"/>
  <c r="J361" i="1"/>
  <c r="M361" i="1"/>
  <c r="N361" i="1" s="1"/>
  <c r="R361" i="1"/>
  <c r="S361" i="1" s="1"/>
  <c r="T361" i="1" s="1"/>
  <c r="G362" i="1"/>
  <c r="J362" i="1"/>
  <c r="M362" i="1"/>
  <c r="N362" i="1" s="1"/>
  <c r="R362" i="1"/>
  <c r="S362" i="1" s="1"/>
  <c r="T362" i="1" s="1"/>
  <c r="G363" i="1"/>
  <c r="J363" i="1"/>
  <c r="M363" i="1"/>
  <c r="N363" i="1" s="1"/>
  <c r="R363" i="1"/>
  <c r="S363" i="1" s="1"/>
  <c r="T363" i="1" s="1"/>
  <c r="G364" i="1"/>
  <c r="J364" i="1"/>
  <c r="M364" i="1"/>
  <c r="N364" i="1" s="1"/>
  <c r="R364" i="1"/>
  <c r="S364" i="1" s="1"/>
  <c r="T364" i="1" s="1"/>
  <c r="G365" i="1"/>
  <c r="J365" i="1"/>
  <c r="M365" i="1"/>
  <c r="N365" i="1" s="1"/>
  <c r="R365" i="1"/>
  <c r="S365" i="1" s="1"/>
  <c r="T365" i="1" s="1"/>
  <c r="G366" i="1"/>
  <c r="J366" i="1"/>
  <c r="R366" i="1"/>
  <c r="S366" i="1" s="1"/>
  <c r="T366" i="1" s="1"/>
  <c r="G367" i="1"/>
  <c r="J367" i="1"/>
  <c r="M367" i="1"/>
  <c r="R367" i="1"/>
  <c r="S367" i="1" s="1"/>
  <c r="T367" i="1" s="1"/>
  <c r="G368" i="1"/>
  <c r="J368" i="1"/>
  <c r="M368" i="1"/>
  <c r="N368" i="1" s="1"/>
  <c r="R368" i="1"/>
  <c r="S368" i="1" s="1"/>
  <c r="T368" i="1" s="1"/>
  <c r="G369" i="1"/>
  <c r="J369" i="1"/>
  <c r="M369" i="1"/>
  <c r="N369" i="1"/>
  <c r="R369" i="1"/>
  <c r="S369" i="1" s="1"/>
  <c r="T369" i="1" s="1"/>
  <c r="G370" i="1"/>
  <c r="J370" i="1"/>
  <c r="M370" i="1"/>
  <c r="N370" i="1" s="1"/>
  <c r="R370" i="1"/>
  <c r="S370" i="1" s="1"/>
  <c r="T370" i="1" s="1"/>
  <c r="G371" i="1"/>
  <c r="J371" i="1"/>
  <c r="M371" i="1"/>
  <c r="N371" i="1" s="1"/>
  <c r="R371" i="1"/>
  <c r="S371" i="1" s="1"/>
  <c r="T371" i="1" s="1"/>
  <c r="G372" i="1"/>
  <c r="J372" i="1"/>
  <c r="M372" i="1"/>
  <c r="N372" i="1"/>
  <c r="R372" i="1"/>
  <c r="S372" i="1" s="1"/>
  <c r="T372" i="1" s="1"/>
  <c r="G373" i="1"/>
  <c r="J373" i="1"/>
  <c r="M373" i="1"/>
  <c r="N373" i="1" s="1"/>
  <c r="R373" i="1"/>
  <c r="S373" i="1" s="1"/>
  <c r="T373" i="1" s="1"/>
  <c r="G374" i="1"/>
  <c r="J374" i="1"/>
  <c r="R374" i="1"/>
  <c r="S374" i="1" s="1"/>
  <c r="T374" i="1" s="1"/>
  <c r="G375" i="1"/>
  <c r="J375" i="1"/>
  <c r="M375" i="1"/>
  <c r="N375" i="1" s="1"/>
  <c r="R375" i="1"/>
  <c r="S375" i="1" s="1"/>
  <c r="T375" i="1" s="1"/>
  <c r="G376" i="1"/>
  <c r="J376" i="1"/>
  <c r="M376" i="1"/>
  <c r="N376" i="1" s="1"/>
  <c r="R376" i="1"/>
  <c r="S376" i="1" s="1"/>
  <c r="T376" i="1" s="1"/>
  <c r="G377" i="1"/>
  <c r="J377" i="1"/>
  <c r="M377" i="1"/>
  <c r="N377" i="1" s="1"/>
  <c r="R377" i="1"/>
  <c r="S377" i="1" s="1"/>
  <c r="T377" i="1" s="1"/>
  <c r="G378" i="1"/>
  <c r="J378" i="1"/>
  <c r="M378" i="1"/>
  <c r="N378" i="1" s="1"/>
  <c r="R378" i="1"/>
  <c r="S378" i="1" s="1"/>
  <c r="T378" i="1" s="1"/>
  <c r="G379" i="1"/>
  <c r="J379" i="1"/>
  <c r="M379" i="1"/>
  <c r="N379" i="1" s="1"/>
  <c r="R379" i="1"/>
  <c r="S379" i="1" s="1"/>
  <c r="T379" i="1" s="1"/>
  <c r="G380" i="1"/>
  <c r="J380" i="1"/>
  <c r="M380" i="1"/>
  <c r="N380" i="1" s="1"/>
  <c r="R380" i="1"/>
  <c r="S380" i="1" s="1"/>
  <c r="T380" i="1" s="1"/>
  <c r="G381" i="1"/>
  <c r="J381" i="1"/>
  <c r="M381" i="1"/>
  <c r="R381" i="1"/>
  <c r="S381" i="1" s="1"/>
  <c r="T381" i="1" s="1"/>
  <c r="G382" i="1"/>
  <c r="J382" i="1"/>
  <c r="R382" i="1"/>
  <c r="S382" i="1" s="1"/>
  <c r="T382" i="1" s="1"/>
  <c r="G383" i="1"/>
  <c r="J383" i="1"/>
  <c r="M383" i="1"/>
  <c r="N383" i="1" s="1"/>
  <c r="R383" i="1"/>
  <c r="S383" i="1" s="1"/>
  <c r="T383" i="1" s="1"/>
  <c r="G384" i="1"/>
  <c r="J384" i="1"/>
  <c r="M384" i="1"/>
  <c r="R384" i="1"/>
  <c r="S384" i="1" s="1"/>
  <c r="T384" i="1" s="1"/>
  <c r="G385" i="1"/>
  <c r="J385" i="1"/>
  <c r="M385" i="1"/>
  <c r="N385" i="1" s="1"/>
  <c r="R385" i="1"/>
  <c r="S385" i="1" s="1"/>
  <c r="T385" i="1" s="1"/>
  <c r="G386" i="1"/>
  <c r="J386" i="1"/>
  <c r="M386" i="1"/>
  <c r="N386" i="1"/>
  <c r="R386" i="1"/>
  <c r="S386" i="1" s="1"/>
  <c r="T386" i="1" s="1"/>
  <c r="G387" i="1"/>
  <c r="J387" i="1"/>
  <c r="M387" i="1"/>
  <c r="N387" i="1" s="1"/>
  <c r="R387" i="1"/>
  <c r="S387" i="1" s="1"/>
  <c r="T387" i="1" s="1"/>
  <c r="G388" i="1"/>
  <c r="J388" i="1"/>
  <c r="M388" i="1"/>
  <c r="N388" i="1" s="1"/>
  <c r="R388" i="1"/>
  <c r="S388" i="1" s="1"/>
  <c r="T388" i="1" s="1"/>
  <c r="G389" i="1"/>
  <c r="J389" i="1"/>
  <c r="M389" i="1"/>
  <c r="N389" i="1" s="1"/>
  <c r="R389" i="1"/>
  <c r="S389" i="1" s="1"/>
  <c r="T389" i="1" s="1"/>
  <c r="G390" i="1"/>
  <c r="J390" i="1"/>
  <c r="R390" i="1"/>
  <c r="S390" i="1" s="1"/>
  <c r="T390" i="1" s="1"/>
  <c r="G391" i="1"/>
  <c r="J391" i="1"/>
  <c r="M391" i="1"/>
  <c r="R391" i="1"/>
  <c r="S391" i="1" s="1"/>
  <c r="T391" i="1" s="1"/>
  <c r="G392" i="1"/>
  <c r="J392" i="1"/>
  <c r="M392" i="1"/>
  <c r="N392" i="1" s="1"/>
  <c r="R392" i="1"/>
  <c r="S392" i="1" s="1"/>
  <c r="T392" i="1" s="1"/>
  <c r="G393" i="1"/>
  <c r="J393" i="1"/>
  <c r="M393" i="1"/>
  <c r="N393" i="1" s="1"/>
  <c r="R393" i="1"/>
  <c r="S393" i="1" s="1"/>
  <c r="T393" i="1" s="1"/>
  <c r="G394" i="1"/>
  <c r="J394" i="1"/>
  <c r="M394" i="1"/>
  <c r="N394" i="1" s="1"/>
  <c r="R394" i="1"/>
  <c r="S394" i="1" s="1"/>
  <c r="T394" i="1" s="1"/>
  <c r="G395" i="1"/>
  <c r="J395" i="1"/>
  <c r="M395" i="1"/>
  <c r="R395" i="1"/>
  <c r="S395" i="1" s="1"/>
  <c r="T395" i="1" s="1"/>
  <c r="G396" i="1"/>
  <c r="J396" i="1"/>
  <c r="M396" i="1"/>
  <c r="N396" i="1"/>
  <c r="R396" i="1"/>
  <c r="S396" i="1" s="1"/>
  <c r="T396" i="1" s="1"/>
  <c r="G397" i="1"/>
  <c r="J397" i="1"/>
  <c r="M397" i="1"/>
  <c r="N397" i="1" s="1"/>
  <c r="R397" i="1"/>
  <c r="S397" i="1" s="1"/>
  <c r="T397" i="1" s="1"/>
  <c r="G398" i="1"/>
  <c r="J398" i="1"/>
  <c r="R398" i="1"/>
  <c r="S398" i="1" s="1"/>
  <c r="T398" i="1" s="1"/>
  <c r="G399" i="1"/>
  <c r="J399" i="1"/>
  <c r="M399" i="1"/>
  <c r="N399" i="1" s="1"/>
  <c r="R399" i="1"/>
  <c r="S399" i="1" s="1"/>
  <c r="T399" i="1" s="1"/>
  <c r="G400" i="1"/>
  <c r="J400" i="1"/>
  <c r="M400" i="1"/>
  <c r="N400" i="1" s="1"/>
  <c r="R400" i="1"/>
  <c r="S400" i="1" s="1"/>
  <c r="T400" i="1" s="1"/>
  <c r="G401" i="1"/>
  <c r="J401" i="1"/>
  <c r="M401" i="1"/>
  <c r="N401" i="1"/>
  <c r="R401" i="1"/>
  <c r="S401" i="1" s="1"/>
  <c r="T401" i="1" s="1"/>
  <c r="G402" i="1"/>
  <c r="J402" i="1"/>
  <c r="M402" i="1"/>
  <c r="N402" i="1"/>
  <c r="R402" i="1"/>
  <c r="S402" i="1" s="1"/>
  <c r="T402" i="1" s="1"/>
  <c r="G403" i="1"/>
  <c r="J403" i="1"/>
  <c r="M403" i="1"/>
  <c r="N403" i="1" s="1"/>
  <c r="R403" i="1"/>
  <c r="S403" i="1" s="1"/>
  <c r="T403" i="1" s="1"/>
  <c r="G404" i="1"/>
  <c r="J404" i="1"/>
  <c r="M404" i="1"/>
  <c r="N404" i="1" s="1"/>
  <c r="R404" i="1"/>
  <c r="S404" i="1" s="1"/>
  <c r="T404" i="1" s="1"/>
  <c r="G405" i="1"/>
  <c r="J405" i="1"/>
  <c r="M405" i="1"/>
  <c r="N405" i="1" s="1"/>
  <c r="R405" i="1"/>
  <c r="S405" i="1" s="1"/>
  <c r="T405" i="1" s="1"/>
  <c r="G406" i="1"/>
  <c r="J406" i="1"/>
  <c r="M406" i="1"/>
  <c r="N406" i="1" s="1"/>
  <c r="R406" i="1"/>
  <c r="S406" i="1" s="1"/>
  <c r="T406" i="1" s="1"/>
  <c r="G407" i="1"/>
  <c r="J407" i="1"/>
  <c r="M407" i="1"/>
  <c r="N407" i="1"/>
  <c r="R407" i="1"/>
  <c r="S407" i="1" s="1"/>
  <c r="T407" i="1" s="1"/>
  <c r="G408" i="1"/>
  <c r="J408" i="1"/>
  <c r="M408" i="1"/>
  <c r="N408" i="1" s="1"/>
  <c r="R408" i="1"/>
  <c r="S408" i="1" s="1"/>
  <c r="T408" i="1" s="1"/>
  <c r="G409" i="1"/>
  <c r="J409" i="1"/>
  <c r="M409" i="1"/>
  <c r="N409" i="1"/>
  <c r="R409" i="1"/>
  <c r="S409" i="1" s="1"/>
  <c r="T409" i="1" s="1"/>
  <c r="G410" i="1"/>
  <c r="J410" i="1"/>
  <c r="M410" i="1"/>
  <c r="N410" i="1" s="1"/>
  <c r="R410" i="1"/>
  <c r="S410" i="1" s="1"/>
  <c r="T410" i="1" s="1"/>
  <c r="G411" i="1"/>
  <c r="J411" i="1"/>
  <c r="M411" i="1"/>
  <c r="N411" i="1" s="1"/>
  <c r="R411" i="1"/>
  <c r="S411" i="1" s="1"/>
  <c r="T411" i="1" s="1"/>
  <c r="G412" i="1"/>
  <c r="J412" i="1"/>
  <c r="M412" i="1"/>
  <c r="N412" i="1" s="1"/>
  <c r="R412" i="1"/>
  <c r="S412" i="1" s="1"/>
  <c r="T412" i="1" s="1"/>
  <c r="G413" i="1"/>
  <c r="J413" i="1"/>
  <c r="M413" i="1"/>
  <c r="R413" i="1"/>
  <c r="S413" i="1" s="1"/>
  <c r="T413" i="1" s="1"/>
  <c r="G414" i="1"/>
  <c r="J414" i="1"/>
  <c r="R414" i="1"/>
  <c r="S414" i="1" s="1"/>
  <c r="T414" i="1" s="1"/>
  <c r="G415" i="1"/>
  <c r="J415" i="1"/>
  <c r="M415" i="1"/>
  <c r="N415" i="1" s="1"/>
  <c r="R415" i="1"/>
  <c r="S415" i="1" s="1"/>
  <c r="T415" i="1" s="1"/>
  <c r="G416" i="1"/>
  <c r="J416" i="1"/>
  <c r="M416" i="1"/>
  <c r="N416" i="1" s="1"/>
  <c r="R416" i="1"/>
  <c r="S416" i="1" s="1"/>
  <c r="T416" i="1" s="1"/>
  <c r="G417" i="1"/>
  <c r="J417" i="1"/>
  <c r="M417" i="1"/>
  <c r="N417" i="1" s="1"/>
  <c r="R417" i="1"/>
  <c r="S417" i="1" s="1"/>
  <c r="T417" i="1" s="1"/>
  <c r="G418" i="1"/>
  <c r="J418" i="1"/>
  <c r="M418" i="1"/>
  <c r="R418" i="1"/>
  <c r="S418" i="1" s="1"/>
  <c r="T418" i="1" s="1"/>
  <c r="G419" i="1"/>
  <c r="J419" i="1"/>
  <c r="M419" i="1"/>
  <c r="N419" i="1" s="1"/>
  <c r="R419" i="1"/>
  <c r="S419" i="1" s="1"/>
  <c r="T419" i="1" s="1"/>
  <c r="G420" i="1"/>
  <c r="J420" i="1"/>
  <c r="M420" i="1"/>
  <c r="N420" i="1" s="1"/>
  <c r="R420" i="1"/>
  <c r="S420" i="1" s="1"/>
  <c r="T420" i="1" s="1"/>
  <c r="G421" i="1"/>
  <c r="J421" i="1"/>
  <c r="M421" i="1"/>
  <c r="N421" i="1" s="1"/>
  <c r="R421" i="1"/>
  <c r="S421" i="1" s="1"/>
  <c r="T421" i="1" s="1"/>
  <c r="G422" i="1"/>
  <c r="J422" i="1"/>
  <c r="R422" i="1"/>
  <c r="S422" i="1" s="1"/>
  <c r="T422" i="1" s="1"/>
  <c r="G423" i="1"/>
  <c r="J423" i="1"/>
  <c r="M423" i="1"/>
  <c r="R423" i="1"/>
  <c r="S423" i="1" s="1"/>
  <c r="T423" i="1" s="1"/>
  <c r="G424" i="1"/>
  <c r="J424" i="1"/>
  <c r="M424" i="1"/>
  <c r="N424" i="1" s="1"/>
  <c r="R424" i="1"/>
  <c r="S424" i="1" s="1"/>
  <c r="T424" i="1" s="1"/>
  <c r="G425" i="1"/>
  <c r="J425" i="1"/>
  <c r="M425" i="1"/>
  <c r="N425" i="1" s="1"/>
  <c r="R425" i="1"/>
  <c r="S425" i="1" s="1"/>
  <c r="T425" i="1" s="1"/>
  <c r="G426" i="1"/>
  <c r="J426" i="1"/>
  <c r="M426" i="1"/>
  <c r="N426" i="1" s="1"/>
  <c r="R426" i="1"/>
  <c r="S426" i="1" s="1"/>
  <c r="T426" i="1" s="1"/>
  <c r="G427" i="1"/>
  <c r="J427" i="1"/>
  <c r="M427" i="1"/>
  <c r="N427" i="1" s="1"/>
  <c r="R427" i="1"/>
  <c r="S427" i="1" s="1"/>
  <c r="T427" i="1" s="1"/>
  <c r="G428" i="1"/>
  <c r="J428" i="1"/>
  <c r="M428" i="1"/>
  <c r="N428" i="1" s="1"/>
  <c r="R428" i="1"/>
  <c r="S428" i="1" s="1"/>
  <c r="T428" i="1" s="1"/>
  <c r="G429" i="1"/>
  <c r="J429" i="1"/>
  <c r="M429" i="1"/>
  <c r="N429" i="1" s="1"/>
  <c r="R429" i="1"/>
  <c r="S429" i="1" s="1"/>
  <c r="T429" i="1" s="1"/>
  <c r="G430" i="1"/>
  <c r="J430" i="1"/>
  <c r="M430" i="1"/>
  <c r="R430" i="1"/>
  <c r="S430" i="1" s="1"/>
  <c r="T430" i="1" s="1"/>
  <c r="G431" i="1"/>
  <c r="J431" i="1"/>
  <c r="M431" i="1"/>
  <c r="N431" i="1" s="1"/>
  <c r="R431" i="1"/>
  <c r="S431" i="1" s="1"/>
  <c r="T431" i="1" s="1"/>
  <c r="G432" i="1"/>
  <c r="J432" i="1"/>
  <c r="M432" i="1"/>
  <c r="N432" i="1" s="1"/>
  <c r="R432" i="1"/>
  <c r="S432" i="1" s="1"/>
  <c r="T432" i="1" s="1"/>
  <c r="G433" i="1"/>
  <c r="J433" i="1"/>
  <c r="M433" i="1"/>
  <c r="N433" i="1"/>
  <c r="R433" i="1"/>
  <c r="S433" i="1" s="1"/>
  <c r="T433" i="1" s="1"/>
  <c r="G434" i="1"/>
  <c r="J434" i="1"/>
  <c r="M434" i="1"/>
  <c r="N434" i="1" s="1"/>
  <c r="R434" i="1"/>
  <c r="S434" i="1" s="1"/>
  <c r="T434" i="1" s="1"/>
  <c r="G435" i="1"/>
  <c r="J435" i="1"/>
  <c r="M435" i="1"/>
  <c r="N435" i="1" s="1"/>
  <c r="R435" i="1"/>
  <c r="S435" i="1" s="1"/>
  <c r="T435" i="1" s="1"/>
  <c r="G436" i="1"/>
  <c r="J436" i="1"/>
  <c r="M436" i="1"/>
  <c r="N436" i="1" s="1"/>
  <c r="R436" i="1"/>
  <c r="S436" i="1" s="1"/>
  <c r="T436" i="1" s="1"/>
  <c r="G437" i="1"/>
  <c r="J437" i="1"/>
  <c r="M437" i="1"/>
  <c r="N437" i="1" s="1"/>
  <c r="R437" i="1"/>
  <c r="S437" i="1" s="1"/>
  <c r="T437" i="1" s="1"/>
  <c r="G438" i="1"/>
  <c r="J438" i="1"/>
  <c r="M438" i="1"/>
  <c r="N438" i="1" s="1"/>
  <c r="R438" i="1"/>
  <c r="S438" i="1" s="1"/>
  <c r="T438" i="1" s="1"/>
  <c r="G439" i="1"/>
  <c r="J439" i="1"/>
  <c r="M439" i="1"/>
  <c r="N439" i="1"/>
  <c r="R439" i="1"/>
  <c r="S439" i="1" s="1"/>
  <c r="T439" i="1" s="1"/>
  <c r="G440" i="1"/>
  <c r="J440" i="1"/>
  <c r="M440" i="1"/>
  <c r="N440" i="1" s="1"/>
  <c r="R440" i="1"/>
  <c r="S440" i="1" s="1"/>
  <c r="T440" i="1" s="1"/>
  <c r="G441" i="1"/>
  <c r="J441" i="1"/>
  <c r="M441" i="1"/>
  <c r="N441" i="1" s="1"/>
  <c r="R441" i="1"/>
  <c r="S441" i="1" s="1"/>
  <c r="T441" i="1" s="1"/>
  <c r="G442" i="1"/>
  <c r="J442" i="1"/>
  <c r="M442" i="1"/>
  <c r="R442" i="1"/>
  <c r="S442" i="1" s="1"/>
  <c r="T442" i="1" s="1"/>
  <c r="G443" i="1"/>
  <c r="J443" i="1"/>
  <c r="M443" i="1"/>
  <c r="N443" i="1" s="1"/>
  <c r="R443" i="1"/>
  <c r="S443" i="1" s="1"/>
  <c r="T443" i="1" s="1"/>
  <c r="G444" i="1"/>
  <c r="J444" i="1"/>
  <c r="M444" i="1"/>
  <c r="N444" i="1" s="1"/>
  <c r="R444" i="1"/>
  <c r="S444" i="1" s="1"/>
  <c r="T444" i="1" s="1"/>
  <c r="G445" i="1"/>
  <c r="J445" i="1"/>
  <c r="M445" i="1"/>
  <c r="N445" i="1" s="1"/>
  <c r="R445" i="1"/>
  <c r="S445" i="1" s="1"/>
  <c r="T445" i="1" s="1"/>
  <c r="G446" i="1"/>
  <c r="J446" i="1"/>
  <c r="M446" i="1"/>
  <c r="R446" i="1"/>
  <c r="S446" i="1" s="1"/>
  <c r="T446" i="1" s="1"/>
  <c r="G447" i="1"/>
  <c r="J447" i="1"/>
  <c r="M447" i="1"/>
  <c r="N447" i="1" s="1"/>
  <c r="R447" i="1"/>
  <c r="S447" i="1" s="1"/>
  <c r="T447" i="1" s="1"/>
  <c r="G448" i="1"/>
  <c r="J448" i="1"/>
  <c r="M448" i="1"/>
  <c r="N448" i="1" s="1"/>
  <c r="R448" i="1"/>
  <c r="S448" i="1" s="1"/>
  <c r="T448" i="1" s="1"/>
  <c r="G449" i="1"/>
  <c r="J449" i="1"/>
  <c r="M449" i="1"/>
  <c r="N449" i="1" s="1"/>
  <c r="R449" i="1"/>
  <c r="S449" i="1" s="1"/>
  <c r="T449" i="1" s="1"/>
  <c r="G450" i="1"/>
  <c r="J450" i="1"/>
  <c r="M450" i="1"/>
  <c r="N450" i="1" s="1"/>
  <c r="R450" i="1"/>
  <c r="S450" i="1" s="1"/>
  <c r="T450" i="1" s="1"/>
  <c r="G451" i="1"/>
  <c r="J451" i="1"/>
  <c r="M451" i="1"/>
  <c r="N451" i="1"/>
  <c r="R451" i="1"/>
  <c r="S451" i="1" s="1"/>
  <c r="T451" i="1" s="1"/>
  <c r="G452" i="1"/>
  <c r="J452" i="1"/>
  <c r="M452" i="1"/>
  <c r="N452" i="1" s="1"/>
  <c r="R452" i="1"/>
  <c r="S452" i="1" s="1"/>
  <c r="T452" i="1" s="1"/>
  <c r="G453" i="1"/>
  <c r="J453" i="1"/>
  <c r="M453" i="1"/>
  <c r="N453" i="1" s="1"/>
  <c r="R453" i="1"/>
  <c r="S453" i="1" s="1"/>
  <c r="T453" i="1" s="1"/>
  <c r="G454" i="1"/>
  <c r="J454" i="1"/>
  <c r="R454" i="1"/>
  <c r="S454" i="1" s="1"/>
  <c r="T454" i="1" s="1"/>
  <c r="G455" i="1"/>
  <c r="J455" i="1"/>
  <c r="M455" i="1"/>
  <c r="N455" i="1" s="1"/>
  <c r="R455" i="1"/>
  <c r="S455" i="1" s="1"/>
  <c r="T455" i="1" s="1"/>
  <c r="G456" i="1"/>
  <c r="J456" i="1"/>
  <c r="M456" i="1"/>
  <c r="N456" i="1" s="1"/>
  <c r="R456" i="1"/>
  <c r="S456" i="1" s="1"/>
  <c r="T456" i="1" s="1"/>
  <c r="G457" i="1"/>
  <c r="J457" i="1"/>
  <c r="M457" i="1"/>
  <c r="N457" i="1" s="1"/>
  <c r="R457" i="1"/>
  <c r="S457" i="1" s="1"/>
  <c r="T457" i="1" s="1"/>
  <c r="G458" i="1"/>
  <c r="J458" i="1"/>
  <c r="M458" i="1"/>
  <c r="R458" i="1"/>
  <c r="S458" i="1" s="1"/>
  <c r="T458" i="1" s="1"/>
  <c r="G459" i="1"/>
  <c r="J459" i="1"/>
  <c r="M459" i="1"/>
  <c r="R459" i="1"/>
  <c r="S459" i="1" s="1"/>
  <c r="T459" i="1" s="1"/>
  <c r="G460" i="1"/>
  <c r="J460" i="1"/>
  <c r="M460" i="1"/>
  <c r="N460" i="1"/>
  <c r="R460" i="1"/>
  <c r="S460" i="1" s="1"/>
  <c r="T460" i="1" s="1"/>
  <c r="G461" i="1"/>
  <c r="J461" i="1"/>
  <c r="M461" i="1"/>
  <c r="N461" i="1" s="1"/>
  <c r="R461" i="1"/>
  <c r="S461" i="1"/>
  <c r="T461" i="1" s="1"/>
  <c r="G462" i="1"/>
  <c r="J462" i="1"/>
  <c r="M462" i="1"/>
  <c r="R462" i="1"/>
  <c r="S462" i="1" s="1"/>
  <c r="T462" i="1" s="1"/>
  <c r="G463" i="1"/>
  <c r="J463" i="1"/>
  <c r="M463" i="1"/>
  <c r="R463" i="1"/>
  <c r="S463" i="1" s="1"/>
  <c r="T463" i="1" s="1"/>
  <c r="G464" i="1"/>
  <c r="J464" i="1"/>
  <c r="M464" i="1"/>
  <c r="R464" i="1"/>
  <c r="S464" i="1" s="1"/>
  <c r="T464" i="1" s="1"/>
  <c r="G465" i="1"/>
  <c r="J465" i="1"/>
  <c r="M465" i="1"/>
  <c r="N465" i="1" s="1"/>
  <c r="R465" i="1"/>
  <c r="S465" i="1" s="1"/>
  <c r="T465" i="1" s="1"/>
  <c r="G466" i="1"/>
  <c r="J466" i="1"/>
  <c r="M466" i="1"/>
  <c r="N466" i="1"/>
  <c r="R466" i="1"/>
  <c r="S466" i="1" s="1"/>
  <c r="T466" i="1" s="1"/>
  <c r="G467" i="1"/>
  <c r="J467" i="1"/>
  <c r="M467" i="1"/>
  <c r="R467" i="1"/>
  <c r="S467" i="1" s="1"/>
  <c r="T467" i="1" s="1"/>
  <c r="G468" i="1"/>
  <c r="J468" i="1"/>
  <c r="M468" i="1"/>
  <c r="N468" i="1" s="1"/>
  <c r="R468" i="1"/>
  <c r="S468" i="1" s="1"/>
  <c r="T468" i="1" s="1"/>
  <c r="G469" i="1"/>
  <c r="J469" i="1"/>
  <c r="M469" i="1"/>
  <c r="R469" i="1"/>
  <c r="S469" i="1" s="1"/>
  <c r="T469" i="1" s="1"/>
  <c r="G470" i="1"/>
  <c r="J470" i="1"/>
  <c r="R470" i="1"/>
  <c r="S470" i="1" s="1"/>
  <c r="T470" i="1" s="1"/>
  <c r="G471" i="1"/>
  <c r="J471" i="1"/>
  <c r="M471" i="1"/>
  <c r="N471" i="1" s="1"/>
  <c r="R471" i="1"/>
  <c r="S471" i="1" s="1"/>
  <c r="T471" i="1" s="1"/>
  <c r="G472" i="1"/>
  <c r="J472" i="1"/>
  <c r="M472" i="1"/>
  <c r="N472" i="1"/>
  <c r="R472" i="1"/>
  <c r="S472" i="1" s="1"/>
  <c r="T472" i="1" s="1"/>
  <c r="G473" i="1"/>
  <c r="J473" i="1"/>
  <c r="M473" i="1"/>
  <c r="N473" i="1" s="1"/>
  <c r="R473" i="1"/>
  <c r="S473" i="1" s="1"/>
  <c r="T473" i="1" s="1"/>
  <c r="G474" i="1"/>
  <c r="J474" i="1"/>
  <c r="M474" i="1"/>
  <c r="R474" i="1"/>
  <c r="S474" i="1" s="1"/>
  <c r="T474" i="1" s="1"/>
  <c r="G475" i="1"/>
  <c r="J475" i="1"/>
  <c r="M475" i="1"/>
  <c r="R475" i="1"/>
  <c r="S475" i="1" s="1"/>
  <c r="T475" i="1" s="1"/>
  <c r="G476" i="1"/>
  <c r="J476" i="1"/>
  <c r="M476" i="1"/>
  <c r="N476" i="1" s="1"/>
  <c r="R476" i="1"/>
  <c r="S476" i="1" s="1"/>
  <c r="T476" i="1" s="1"/>
  <c r="G477" i="1"/>
  <c r="J477" i="1"/>
  <c r="M477" i="1"/>
  <c r="N477" i="1" s="1"/>
  <c r="R477" i="1"/>
  <c r="S477" i="1" s="1"/>
  <c r="T477" i="1" s="1"/>
  <c r="G478" i="1"/>
  <c r="J478" i="1"/>
  <c r="R478" i="1"/>
  <c r="S478" i="1" s="1"/>
  <c r="T478" i="1" s="1"/>
  <c r="G479" i="1"/>
  <c r="J479" i="1"/>
  <c r="M479" i="1"/>
  <c r="N479" i="1" s="1"/>
  <c r="R479" i="1"/>
  <c r="S479" i="1" s="1"/>
  <c r="T479" i="1" s="1"/>
  <c r="G480" i="1"/>
  <c r="J480" i="1"/>
  <c r="M480" i="1"/>
  <c r="R480" i="1"/>
  <c r="S480" i="1" s="1"/>
  <c r="T480" i="1" s="1"/>
  <c r="G481" i="1"/>
  <c r="J481" i="1"/>
  <c r="M481" i="1"/>
  <c r="N481" i="1" s="1"/>
  <c r="R481" i="1"/>
  <c r="S481" i="1" s="1"/>
  <c r="T481" i="1" s="1"/>
  <c r="G482" i="1"/>
  <c r="J482" i="1"/>
  <c r="M482" i="1"/>
  <c r="N482" i="1" s="1"/>
  <c r="R482" i="1"/>
  <c r="S482" i="1" s="1"/>
  <c r="T482" i="1" s="1"/>
  <c r="G483" i="1"/>
  <c r="J483" i="1"/>
  <c r="M483" i="1"/>
  <c r="N483" i="1" s="1"/>
  <c r="R483" i="1"/>
  <c r="S483" i="1" s="1"/>
  <c r="T483" i="1" s="1"/>
  <c r="G484" i="1"/>
  <c r="J484" i="1"/>
  <c r="M484" i="1"/>
  <c r="N484" i="1"/>
  <c r="R484" i="1"/>
  <c r="S484" i="1" s="1"/>
  <c r="T484" i="1" s="1"/>
  <c r="G485" i="1"/>
  <c r="J485" i="1"/>
  <c r="M485" i="1"/>
  <c r="N485" i="1" s="1"/>
  <c r="R485" i="1"/>
  <c r="S485" i="1" s="1"/>
  <c r="T485" i="1" s="1"/>
  <c r="G486" i="1"/>
  <c r="J486" i="1"/>
  <c r="R486" i="1"/>
  <c r="S486" i="1" s="1"/>
  <c r="T486" i="1" s="1"/>
  <c r="G487" i="1"/>
  <c r="J487" i="1"/>
  <c r="M487" i="1"/>
  <c r="R487" i="1"/>
  <c r="S487" i="1" s="1"/>
  <c r="T487" i="1" s="1"/>
  <c r="G488" i="1"/>
  <c r="J488" i="1"/>
  <c r="M488" i="1"/>
  <c r="N488" i="1"/>
  <c r="R488" i="1"/>
  <c r="S488" i="1" s="1"/>
  <c r="T488" i="1" s="1"/>
  <c r="G489" i="1"/>
  <c r="J489" i="1"/>
  <c r="M489" i="1"/>
  <c r="N489" i="1" s="1"/>
  <c r="R489" i="1"/>
  <c r="S489" i="1" s="1"/>
  <c r="T489" i="1" s="1"/>
  <c r="G490" i="1"/>
  <c r="J490" i="1"/>
  <c r="M490" i="1"/>
  <c r="R490" i="1"/>
  <c r="S490" i="1" s="1"/>
  <c r="T490" i="1" s="1"/>
  <c r="G491" i="1"/>
  <c r="J491" i="1"/>
  <c r="M491" i="1"/>
  <c r="R491" i="1"/>
  <c r="S491" i="1" s="1"/>
  <c r="T491" i="1" s="1"/>
  <c r="G492" i="1"/>
  <c r="J492" i="1"/>
  <c r="M492" i="1"/>
  <c r="N492" i="1" s="1"/>
  <c r="R492" i="1"/>
  <c r="S492" i="1" s="1"/>
  <c r="T492" i="1" s="1"/>
  <c r="G493" i="1"/>
  <c r="J493" i="1"/>
  <c r="M493" i="1"/>
  <c r="N493" i="1" s="1"/>
  <c r="R493" i="1"/>
  <c r="S493" i="1" s="1"/>
  <c r="T493" i="1" s="1"/>
  <c r="G494" i="1"/>
  <c r="J494" i="1"/>
  <c r="M494" i="1"/>
  <c r="R494" i="1"/>
  <c r="S494" i="1" s="1"/>
  <c r="T494" i="1" s="1"/>
  <c r="G495" i="1"/>
  <c r="J495" i="1"/>
  <c r="M495" i="1"/>
  <c r="N495" i="1" s="1"/>
  <c r="R495" i="1"/>
  <c r="S495" i="1" s="1"/>
  <c r="T495" i="1" s="1"/>
  <c r="G496" i="1"/>
  <c r="J496" i="1"/>
  <c r="M496" i="1"/>
  <c r="N496" i="1" s="1"/>
  <c r="R496" i="1"/>
  <c r="S496" i="1" s="1"/>
  <c r="T496" i="1" s="1"/>
  <c r="G497" i="1"/>
  <c r="J497" i="1"/>
  <c r="M497" i="1"/>
  <c r="N497" i="1" s="1"/>
  <c r="R497" i="1"/>
  <c r="S497" i="1" s="1"/>
  <c r="T497" i="1" s="1"/>
  <c r="G498" i="1"/>
  <c r="J498" i="1"/>
  <c r="M498" i="1"/>
  <c r="N498" i="1" s="1"/>
  <c r="R498" i="1"/>
  <c r="S498" i="1" s="1"/>
  <c r="T498" i="1" s="1"/>
  <c r="G499" i="1"/>
  <c r="J499" i="1"/>
  <c r="M499" i="1"/>
  <c r="N499" i="1" s="1"/>
  <c r="R499" i="1"/>
  <c r="S499" i="1" s="1"/>
  <c r="T499" i="1" s="1"/>
  <c r="G500" i="1"/>
  <c r="J500" i="1"/>
  <c r="M500" i="1"/>
  <c r="N500" i="1" s="1"/>
  <c r="R500" i="1"/>
  <c r="S500" i="1" s="1"/>
  <c r="T500" i="1" s="1"/>
  <c r="G501" i="1"/>
  <c r="J501" i="1"/>
  <c r="M501" i="1"/>
  <c r="R501" i="1"/>
  <c r="S501" i="1" s="1"/>
  <c r="T501" i="1" s="1"/>
  <c r="G502" i="1"/>
  <c r="J502" i="1"/>
  <c r="R502" i="1"/>
  <c r="S502" i="1" s="1"/>
  <c r="T502" i="1" s="1"/>
  <c r="G503" i="1"/>
  <c r="J503" i="1"/>
  <c r="M503" i="1"/>
  <c r="N503" i="1" s="1"/>
  <c r="R210" i="1" l="1"/>
  <c r="R209" i="1" s="1"/>
  <c r="R208" i="1" s="1"/>
  <c r="S208" i="1" s="1"/>
  <c r="T208" i="1" s="1"/>
  <c r="R198" i="1"/>
  <c r="T14" i="8"/>
  <c r="V14" i="8" s="1"/>
  <c r="O134" i="8"/>
  <c r="J135" i="8"/>
  <c r="L134" i="8"/>
  <c r="V13" i="8"/>
  <c r="U14" i="8"/>
  <c r="S135" i="8"/>
  <c r="I1370" i="3"/>
  <c r="S210" i="1"/>
  <c r="T210" i="1" s="1"/>
  <c r="R194" i="1"/>
  <c r="R214" i="1"/>
  <c r="R213" i="1" s="1"/>
  <c r="N262" i="1"/>
  <c r="N414" i="1"/>
  <c r="N374" i="1"/>
  <c r="N358" i="1"/>
  <c r="N326" i="1"/>
  <c r="N318" i="1"/>
  <c r="N302" i="1"/>
  <c r="N286" i="1"/>
  <c r="N278" i="1"/>
  <c r="N254" i="1"/>
  <c r="N382" i="1"/>
  <c r="N350" i="1"/>
  <c r="N246" i="1"/>
  <c r="N478" i="1"/>
  <c r="N230" i="1"/>
  <c r="N502" i="1"/>
  <c r="N470" i="1"/>
  <c r="N342" i="1"/>
  <c r="N238" i="1"/>
  <c r="N398" i="1"/>
  <c r="N366" i="1"/>
  <c r="N334" i="1"/>
  <c r="N310" i="1"/>
  <c r="N222" i="1"/>
  <c r="N494" i="1"/>
  <c r="N487" i="1"/>
  <c r="N463" i="1"/>
  <c r="N501" i="1"/>
  <c r="N491" i="1"/>
  <c r="N464" i="1"/>
  <c r="N469" i="1"/>
  <c r="N357" i="1"/>
  <c r="N422" i="1"/>
  <c r="M504" i="1"/>
  <c r="N504" i="1" s="1"/>
  <c r="N367" i="1"/>
  <c r="N475" i="1"/>
  <c r="N490" i="1"/>
  <c r="N459" i="1"/>
  <c r="N430" i="1"/>
  <c r="N480" i="1"/>
  <c r="N458" i="1"/>
  <c r="N454" i="1"/>
  <c r="N390" i="1"/>
  <c r="N381" i="1"/>
  <c r="N486" i="1"/>
  <c r="N442" i="1"/>
  <c r="N423" i="1"/>
  <c r="N384" i="1"/>
  <c r="N446" i="1"/>
  <c r="N418" i="1"/>
  <c r="N343" i="1"/>
  <c r="N325" i="1"/>
  <c r="N467" i="1"/>
  <c r="N462" i="1"/>
  <c r="N395" i="1"/>
  <c r="N391" i="1"/>
  <c r="N474" i="1"/>
  <c r="N413" i="1"/>
  <c r="N333" i="1"/>
  <c r="N294" i="1"/>
  <c r="N285" i="1"/>
  <c r="R202" i="1"/>
  <c r="R206" i="1"/>
  <c r="S203" i="1"/>
  <c r="T203" i="1" s="1"/>
  <c r="M12" i="1"/>
  <c r="M20" i="1"/>
  <c r="M28" i="1"/>
  <c r="M36" i="1"/>
  <c r="M44" i="1"/>
  <c r="M52" i="1"/>
  <c r="M59" i="1"/>
  <c r="M67" i="1"/>
  <c r="M75" i="1"/>
  <c r="M83" i="1"/>
  <c r="M91" i="1"/>
  <c r="M25" i="1"/>
  <c r="M31" i="1"/>
  <c r="M34" i="1"/>
  <c r="M37" i="1"/>
  <c r="M57" i="1"/>
  <c r="M61" i="1"/>
  <c r="M68" i="1"/>
  <c r="M77" i="1"/>
  <c r="M84" i="1"/>
  <c r="M93" i="1"/>
  <c r="M101" i="1"/>
  <c r="M109" i="1"/>
  <c r="M117" i="1"/>
  <c r="M125" i="1"/>
  <c r="M133" i="1"/>
  <c r="M141" i="1"/>
  <c r="M8" i="1"/>
  <c r="M11" i="1"/>
  <c r="M14" i="1"/>
  <c r="M40" i="1"/>
  <c r="M43" i="1"/>
  <c r="M46" i="1"/>
  <c r="M63" i="1"/>
  <c r="M70" i="1"/>
  <c r="M79" i="1"/>
  <c r="M86" i="1"/>
  <c r="M32" i="1"/>
  <c r="M35" i="1"/>
  <c r="M38" i="1"/>
  <c r="M58" i="1"/>
  <c r="M65" i="1"/>
  <c r="M74" i="1"/>
  <c r="M81" i="1"/>
  <c r="M90" i="1"/>
  <c r="M98" i="1"/>
  <c r="M9" i="1"/>
  <c r="M15" i="1"/>
  <c r="M18" i="1"/>
  <c r="M21" i="1"/>
  <c r="M41" i="1"/>
  <c r="M47" i="1"/>
  <c r="M50" i="1"/>
  <c r="M53" i="1"/>
  <c r="M60" i="1"/>
  <c r="M69" i="1"/>
  <c r="M76" i="1"/>
  <c r="M85" i="1"/>
  <c r="M92" i="1"/>
  <c r="M97" i="1"/>
  <c r="M24" i="1"/>
  <c r="M27" i="1"/>
  <c r="M30" i="1"/>
  <c r="M56" i="1"/>
  <c r="M62" i="1"/>
  <c r="M71" i="1"/>
  <c r="M78" i="1"/>
  <c r="M87" i="1"/>
  <c r="M96" i="1"/>
  <c r="M104" i="1"/>
  <c r="M112" i="1"/>
  <c r="M120" i="1"/>
  <c r="M128" i="1"/>
  <c r="M136" i="1"/>
  <c r="M144" i="1"/>
  <c r="M191" i="1"/>
  <c r="M194" i="1"/>
  <c r="M197" i="1"/>
  <c r="M200" i="1"/>
  <c r="M205" i="1"/>
  <c r="M210" i="1"/>
  <c r="M16" i="1"/>
  <c r="M45" i="1"/>
  <c r="M49" i="1"/>
  <c r="M54" i="1"/>
  <c r="M66" i="1"/>
  <c r="M80" i="1"/>
  <c r="M103" i="1"/>
  <c r="M106" i="1"/>
  <c r="M119" i="1"/>
  <c r="M122" i="1"/>
  <c r="M135" i="1"/>
  <c r="M138" i="1"/>
  <c r="M164" i="1"/>
  <c r="M172" i="1"/>
  <c r="M180" i="1"/>
  <c r="M188" i="1"/>
  <c r="M192" i="1"/>
  <c r="M193" i="1"/>
  <c r="M26" i="1"/>
  <c r="M73" i="1"/>
  <c r="M94" i="1"/>
  <c r="M115" i="1"/>
  <c r="M131" i="1"/>
  <c r="M147" i="1"/>
  <c r="M151" i="1"/>
  <c r="M155" i="1"/>
  <c r="M159" i="1"/>
  <c r="M163" i="1"/>
  <c r="M171" i="1"/>
  <c r="M179" i="1"/>
  <c r="M187" i="1"/>
  <c r="M198" i="1"/>
  <c r="M199" i="1"/>
  <c r="M201" i="1"/>
  <c r="M202" i="1"/>
  <c r="M13" i="1"/>
  <c r="M17" i="1"/>
  <c r="M22" i="1"/>
  <c r="M42" i="1"/>
  <c r="M55" i="1"/>
  <c r="M100" i="1"/>
  <c r="M102" i="1"/>
  <c r="M118" i="1"/>
  <c r="M134" i="1"/>
  <c r="M170" i="1"/>
  <c r="M178" i="1"/>
  <c r="M186" i="1"/>
  <c r="M51" i="1"/>
  <c r="M88" i="1"/>
  <c r="M105" i="1"/>
  <c r="M108" i="1"/>
  <c r="M121" i="1"/>
  <c r="M124" i="1"/>
  <c r="M137" i="1"/>
  <c r="M140" i="1"/>
  <c r="M150" i="1"/>
  <c r="M154" i="1"/>
  <c r="M158" i="1"/>
  <c r="M162" i="1"/>
  <c r="M169" i="1"/>
  <c r="M177" i="1"/>
  <c r="M185" i="1"/>
  <c r="M10" i="1"/>
  <c r="M23" i="1"/>
  <c r="M33" i="1"/>
  <c r="M39" i="1"/>
  <c r="M64" i="1"/>
  <c r="M82" i="1"/>
  <c r="M111" i="1"/>
  <c r="M114" i="1"/>
  <c r="M127" i="1"/>
  <c r="M130" i="1"/>
  <c r="M143" i="1"/>
  <c r="M146" i="1"/>
  <c r="M168" i="1"/>
  <c r="M176" i="1"/>
  <c r="M184" i="1"/>
  <c r="M203" i="1"/>
  <c r="M19" i="1"/>
  <c r="M89" i="1"/>
  <c r="M95" i="1"/>
  <c r="M107" i="1"/>
  <c r="M123" i="1"/>
  <c r="M139" i="1"/>
  <c r="M149" i="1"/>
  <c r="M153" i="1"/>
  <c r="M157" i="1"/>
  <c r="M161" i="1"/>
  <c r="M167" i="1"/>
  <c r="M175" i="1"/>
  <c r="M183" i="1"/>
  <c r="M99" i="1"/>
  <c r="M129" i="1"/>
  <c r="M148" i="1"/>
  <c r="M166" i="1"/>
  <c r="M182" i="1"/>
  <c r="M207" i="1"/>
  <c r="N215" i="1"/>
  <c r="M29" i="1"/>
  <c r="M126" i="1"/>
  <c r="M152" i="1"/>
  <c r="M204" i="1"/>
  <c r="M72" i="1"/>
  <c r="M145" i="1"/>
  <c r="M156" i="1"/>
  <c r="M173" i="1"/>
  <c r="M189" i="1"/>
  <c r="M142" i="1"/>
  <c r="M160" i="1"/>
  <c r="M196" i="1"/>
  <c r="M116" i="1"/>
  <c r="M174" i="1"/>
  <c r="M190" i="1"/>
  <c r="M214" i="1"/>
  <c r="M211" i="1"/>
  <c r="M181" i="1"/>
  <c r="M213" i="1"/>
  <c r="M132" i="1"/>
  <c r="M113" i="1"/>
  <c r="M48" i="1"/>
  <c r="M212" i="1"/>
  <c r="M209" i="1"/>
  <c r="S198" i="1"/>
  <c r="T198" i="1" s="1"/>
  <c r="R197" i="1"/>
  <c r="S190" i="1"/>
  <c r="T191" i="1"/>
  <c r="S199" i="1"/>
  <c r="T199" i="1" s="1"/>
  <c r="S214" i="1" l="1"/>
  <c r="T214" i="1" s="1"/>
  <c r="S209" i="1"/>
  <c r="T209" i="1" s="1"/>
  <c r="I914" i="3"/>
  <c r="I1150" i="3"/>
  <c r="I1222" i="3"/>
  <c r="U15" i="8"/>
  <c r="S136" i="8"/>
  <c r="T15" i="8"/>
  <c r="V15" i="8" s="1"/>
  <c r="O135" i="8"/>
  <c r="J136" i="8"/>
  <c r="L135" i="8"/>
  <c r="I1430" i="3"/>
  <c r="I1478" i="3"/>
  <c r="I1542" i="3"/>
  <c r="I1548" i="3"/>
  <c r="I1670" i="3"/>
  <c r="I1672" i="3"/>
  <c r="I1768" i="3"/>
  <c r="I1784" i="3"/>
  <c r="I1082" i="3"/>
  <c r="I1658" i="3"/>
  <c r="I224" i="3"/>
  <c r="I432" i="3"/>
  <c r="I592" i="3"/>
  <c r="I624" i="3"/>
  <c r="I640" i="3"/>
  <c r="I842" i="3"/>
  <c r="I888" i="3"/>
  <c r="I908" i="3"/>
  <c r="I924" i="3"/>
  <c r="I946" i="3"/>
  <c r="I988" i="3"/>
  <c r="I1004" i="3"/>
  <c r="I1020" i="3"/>
  <c r="I1024" i="3"/>
  <c r="I1050" i="3"/>
  <c r="I1094" i="3"/>
  <c r="I1114" i="3"/>
  <c r="I1148" i="3"/>
  <c r="I1164" i="3"/>
  <c r="I1196" i="3"/>
  <c r="I1212" i="3"/>
  <c r="I1228" i="3"/>
  <c r="I1244" i="3"/>
  <c r="I1260" i="3"/>
  <c r="I1276" i="3"/>
  <c r="I1306" i="3"/>
  <c r="I1324" i="3"/>
  <c r="I1340" i="3"/>
  <c r="I1372" i="3"/>
  <c r="I1380" i="3"/>
  <c r="I1424" i="3"/>
  <c r="I1452" i="3"/>
  <c r="I1484" i="3"/>
  <c r="I1544" i="3"/>
  <c r="I1564" i="3"/>
  <c r="I1566" i="3"/>
  <c r="I1596" i="3"/>
  <c r="I1600" i="3"/>
  <c r="I1660" i="3"/>
  <c r="I1676" i="3"/>
  <c r="I1692" i="3"/>
  <c r="I1708" i="3"/>
  <c r="I1724" i="3"/>
  <c r="I1756" i="3"/>
  <c r="I1788" i="3"/>
  <c r="I1804" i="3"/>
  <c r="I1820" i="3"/>
  <c r="I1836" i="3"/>
  <c r="I974" i="3"/>
  <c r="I990" i="3"/>
  <c r="I1198" i="3"/>
  <c r="I1214" i="3"/>
  <c r="I1438" i="3"/>
  <c r="I1742" i="3"/>
  <c r="I992" i="3"/>
  <c r="I1552" i="3"/>
  <c r="I1632" i="3"/>
  <c r="I1648" i="3"/>
  <c r="I866" i="3"/>
  <c r="I1106" i="3"/>
  <c r="I1314" i="3"/>
  <c r="I1538" i="3"/>
  <c r="I868" i="3"/>
  <c r="I916" i="3"/>
  <c r="I1204" i="3"/>
  <c r="I1316" i="3"/>
  <c r="I1700" i="3"/>
  <c r="I1716" i="3"/>
  <c r="I1332" i="3"/>
  <c r="H818" i="3"/>
  <c r="H834" i="3"/>
  <c r="H850" i="3"/>
  <c r="H866" i="3"/>
  <c r="H882" i="3"/>
  <c r="H898" i="3"/>
  <c r="H914" i="3"/>
  <c r="H930" i="3"/>
  <c r="H946" i="3"/>
  <c r="H962" i="3"/>
  <c r="H978" i="3"/>
  <c r="H994" i="3"/>
  <c r="H1010" i="3"/>
  <c r="H1026" i="3"/>
  <c r="H1042" i="3"/>
  <c r="H1058" i="3"/>
  <c r="H1074" i="3"/>
  <c r="H1090" i="3"/>
  <c r="H1106" i="3"/>
  <c r="H1122" i="3"/>
  <c r="H1138" i="3"/>
  <c r="H1154" i="3"/>
  <c r="H1170" i="3"/>
  <c r="H1186" i="3"/>
  <c r="H1202" i="3"/>
  <c r="H1218" i="3"/>
  <c r="H1234" i="3"/>
  <c r="H1250" i="3"/>
  <c r="H1266" i="3"/>
  <c r="H1282" i="3"/>
  <c r="H1298" i="3"/>
  <c r="H1314" i="3"/>
  <c r="H1330" i="3"/>
  <c r="H1346" i="3"/>
  <c r="H1362" i="3"/>
  <c r="H1378" i="3"/>
  <c r="H1394" i="3"/>
  <c r="H1410" i="3"/>
  <c r="H1426" i="3"/>
  <c r="H1442" i="3"/>
  <c r="H1458" i="3"/>
  <c r="H1474" i="3"/>
  <c r="H1490" i="3"/>
  <c r="H1506" i="3"/>
  <c r="H1522" i="3"/>
  <c r="H1538" i="3"/>
  <c r="H1554" i="3"/>
  <c r="H1570" i="3"/>
  <c r="H1586" i="3"/>
  <c r="H1602" i="3"/>
  <c r="H1618" i="3"/>
  <c r="H1634" i="3"/>
  <c r="H1650" i="3"/>
  <c r="H1666" i="3"/>
  <c r="H1682" i="3"/>
  <c r="H1698" i="3"/>
  <c r="H1714" i="3"/>
  <c r="H1730" i="3"/>
  <c r="H1746" i="3"/>
  <c r="H1762" i="3"/>
  <c r="H1778" i="3"/>
  <c r="H1794" i="3"/>
  <c r="H1810" i="3"/>
  <c r="H1826" i="3"/>
  <c r="I242" i="3"/>
  <c r="I530" i="3"/>
  <c r="I998" i="3"/>
  <c r="I1448" i="3"/>
  <c r="I1266" i="3"/>
  <c r="I814" i="3"/>
  <c r="I846" i="3"/>
  <c r="I862" i="3"/>
  <c r="I894" i="3"/>
  <c r="I926" i="3"/>
  <c r="I1006" i="3"/>
  <c r="I1070" i="3"/>
  <c r="I1134" i="3"/>
  <c r="I1246" i="3"/>
  <c r="I1262" i="3"/>
  <c r="I1342" i="3"/>
  <c r="I1358" i="3"/>
  <c r="I1374" i="3"/>
  <c r="I1390" i="3"/>
  <c r="I1470" i="3"/>
  <c r="I1486" i="3"/>
  <c r="I1502" i="3"/>
  <c r="I1598" i="3"/>
  <c r="I1662" i="3"/>
  <c r="I1710" i="3"/>
  <c r="I1726" i="3"/>
  <c r="I1774" i="3"/>
  <c r="I1790" i="3"/>
  <c r="I1806" i="3"/>
  <c r="I1822" i="3"/>
  <c r="I1838" i="3"/>
  <c r="I484" i="3"/>
  <c r="I580" i="3"/>
  <c r="I772" i="3"/>
  <c r="I892" i="3"/>
  <c r="I832" i="3"/>
  <c r="I848" i="3"/>
  <c r="I864" i="3"/>
  <c r="I880" i="3"/>
  <c r="I912" i="3"/>
  <c r="I944" i="3"/>
  <c r="I960" i="3"/>
  <c r="I1066" i="3"/>
  <c r="I1088" i="3"/>
  <c r="I1104" i="3"/>
  <c r="I1120" i="3"/>
  <c r="I1152" i="3"/>
  <c r="I1168" i="3"/>
  <c r="I1232" i="3"/>
  <c r="I1248" i="3"/>
  <c r="I1278" i="3"/>
  <c r="I1328" i="3"/>
  <c r="I1344" i="3"/>
  <c r="I1360" i="3"/>
  <c r="I1376" i="3"/>
  <c r="I1408" i="3"/>
  <c r="I1456" i="3"/>
  <c r="I1472" i="3"/>
  <c r="I1488" i="3"/>
  <c r="I1568" i="3"/>
  <c r="I1584" i="3"/>
  <c r="I1616" i="3"/>
  <c r="I1680" i="3"/>
  <c r="I1696" i="3"/>
  <c r="I1712" i="3"/>
  <c r="I1728" i="3"/>
  <c r="I1744" i="3"/>
  <c r="I1760" i="3"/>
  <c r="I1776" i="3"/>
  <c r="I1792" i="3"/>
  <c r="I1808" i="3"/>
  <c r="I806" i="3"/>
  <c r="I1480" i="3"/>
  <c r="I1763" i="3"/>
  <c r="H179" i="3"/>
  <c r="H195" i="3"/>
  <c r="H211" i="3"/>
  <c r="H227" i="3"/>
  <c r="H355" i="3"/>
  <c r="H371" i="3"/>
  <c r="H387" i="3"/>
  <c r="H403" i="3"/>
  <c r="H419" i="3"/>
  <c r="H435" i="3"/>
  <c r="H451" i="3"/>
  <c r="H467" i="3"/>
  <c r="H483" i="3"/>
  <c r="H499" i="3"/>
  <c r="H515" i="3"/>
  <c r="H531" i="3"/>
  <c r="H547" i="3"/>
  <c r="H563" i="3"/>
  <c r="H579" i="3"/>
  <c r="H595" i="3"/>
  <c r="H611" i="3"/>
  <c r="H627" i="3"/>
  <c r="H643" i="3"/>
  <c r="H659" i="3"/>
  <c r="H675" i="3"/>
  <c r="H691" i="3"/>
  <c r="H707" i="3"/>
  <c r="H723" i="3"/>
  <c r="H739" i="3"/>
  <c r="H755" i="3"/>
  <c r="H771" i="3"/>
  <c r="H787" i="3"/>
  <c r="H803" i="3"/>
  <c r="I153" i="3"/>
  <c r="I313" i="3"/>
  <c r="I329" i="3"/>
  <c r="I361" i="3"/>
  <c r="I377" i="3"/>
  <c r="I553" i="3"/>
  <c r="I777" i="3"/>
  <c r="H812" i="3"/>
  <c r="I1142" i="3"/>
  <c r="I1582" i="3"/>
  <c r="I1072" i="3"/>
  <c r="I1230" i="3"/>
  <c r="I1798" i="3"/>
  <c r="I268" i="3"/>
  <c r="I412" i="3"/>
  <c r="I1256" i="3"/>
  <c r="I920" i="3"/>
  <c r="I936" i="3"/>
  <c r="I1032" i="3"/>
  <c r="I1112" i="3"/>
  <c r="I1144" i="3"/>
  <c r="I1352" i="3"/>
  <c r="I1560" i="3"/>
  <c r="I1688" i="3"/>
  <c r="I1704" i="3"/>
  <c r="I1002" i="3"/>
  <c r="I1018" i="3"/>
  <c r="I1034" i="3"/>
  <c r="I1098" i="3"/>
  <c r="I1130" i="3"/>
  <c r="I1226" i="3"/>
  <c r="I1338" i="3"/>
  <c r="I1354" i="3"/>
  <c r="I1450" i="3"/>
  <c r="I1466" i="3"/>
  <c r="I1482" i="3"/>
  <c r="I1578" i="3"/>
  <c r="I1722" i="3"/>
  <c r="I1754" i="3"/>
  <c r="I1786" i="3"/>
  <c r="I1802" i="3"/>
  <c r="H147" i="3"/>
  <c r="H291" i="3"/>
  <c r="H339" i="3"/>
  <c r="I185" i="3"/>
  <c r="I184" i="3"/>
  <c r="I345" i="3"/>
  <c r="I344" i="3"/>
  <c r="I521" i="3"/>
  <c r="I520" i="3"/>
  <c r="H156" i="3"/>
  <c r="H204" i="3"/>
  <c r="H252" i="3"/>
  <c r="H300" i="3"/>
  <c r="H348" i="3"/>
  <c r="H396" i="3"/>
  <c r="H444" i="3"/>
  <c r="H492" i="3"/>
  <c r="H540" i="3"/>
  <c r="H588" i="3"/>
  <c r="H652" i="3"/>
  <c r="H684" i="3"/>
  <c r="H732" i="3"/>
  <c r="H780" i="3"/>
  <c r="I370" i="3"/>
  <c r="H133" i="3"/>
  <c r="H149" i="3"/>
  <c r="H165" i="3"/>
  <c r="H181" i="3"/>
  <c r="H197" i="3"/>
  <c r="H213" i="3"/>
  <c r="H229" i="3"/>
  <c r="H245" i="3"/>
  <c r="H261" i="3"/>
  <c r="H277" i="3"/>
  <c r="H293" i="3"/>
  <c r="H309" i="3"/>
  <c r="H325" i="3"/>
  <c r="H341" i="3"/>
  <c r="H357" i="3"/>
  <c r="H373" i="3"/>
  <c r="H389" i="3"/>
  <c r="H405" i="3"/>
  <c r="H421" i="3"/>
  <c r="H437" i="3"/>
  <c r="H453" i="3"/>
  <c r="H469" i="3"/>
  <c r="H485" i="3"/>
  <c r="H501" i="3"/>
  <c r="H517" i="3"/>
  <c r="H533" i="3"/>
  <c r="H549" i="3"/>
  <c r="H565" i="3"/>
  <c r="H581" i="3"/>
  <c r="H597" i="3"/>
  <c r="H613" i="3"/>
  <c r="H629" i="3"/>
  <c r="H645" i="3"/>
  <c r="H661" i="3"/>
  <c r="H677" i="3"/>
  <c r="H693" i="3"/>
  <c r="H709" i="3"/>
  <c r="H725" i="3"/>
  <c r="H741" i="3"/>
  <c r="H757" i="3"/>
  <c r="H773" i="3"/>
  <c r="H789" i="3"/>
  <c r="H805" i="3"/>
  <c r="I139" i="3"/>
  <c r="I138" i="3"/>
  <c r="I155" i="3"/>
  <c r="I154" i="3"/>
  <c r="I171" i="3"/>
  <c r="I170" i="3"/>
  <c r="I187" i="3"/>
  <c r="I186" i="3"/>
  <c r="I203" i="3"/>
  <c r="I219" i="3"/>
  <c r="I218" i="3"/>
  <c r="I235" i="3"/>
  <c r="I234" i="3"/>
  <c r="I251" i="3"/>
  <c r="I250" i="3"/>
  <c r="I267" i="3"/>
  <c r="I283" i="3"/>
  <c r="I282" i="3"/>
  <c r="I299" i="3"/>
  <c r="I298" i="3"/>
  <c r="I315" i="3"/>
  <c r="I314" i="3"/>
  <c r="I331" i="3"/>
  <c r="I330" i="3"/>
  <c r="I347" i="3"/>
  <c r="I346" i="3"/>
  <c r="I363" i="3"/>
  <c r="I362" i="3"/>
  <c r="I379" i="3"/>
  <c r="I378" i="3"/>
  <c r="I395" i="3"/>
  <c r="I394" i="3"/>
  <c r="I411" i="3"/>
  <c r="I410" i="3"/>
  <c r="I427" i="3"/>
  <c r="I426" i="3"/>
  <c r="I443" i="3"/>
  <c r="I442" i="3"/>
  <c r="I459" i="3"/>
  <c r="I458" i="3"/>
  <c r="I475" i="3"/>
  <c r="I474" i="3"/>
  <c r="I491" i="3"/>
  <c r="I490" i="3"/>
  <c r="I507" i="3"/>
  <c r="I506" i="3"/>
  <c r="I523" i="3"/>
  <c r="I522" i="3"/>
  <c r="I539" i="3"/>
  <c r="I538" i="3"/>
  <c r="I555" i="3"/>
  <c r="I554" i="3"/>
  <c r="I571" i="3"/>
  <c r="I570" i="3"/>
  <c r="I587" i="3"/>
  <c r="I586" i="3"/>
  <c r="I603" i="3"/>
  <c r="I602" i="3"/>
  <c r="I619" i="3"/>
  <c r="I618" i="3"/>
  <c r="I635" i="3"/>
  <c r="I634" i="3"/>
  <c r="I651" i="3"/>
  <c r="I650" i="3"/>
  <c r="I667" i="3"/>
  <c r="I666" i="3"/>
  <c r="I683" i="3"/>
  <c r="I682" i="3"/>
  <c r="I699" i="3"/>
  <c r="I698" i="3"/>
  <c r="I715" i="3"/>
  <c r="I714" i="3"/>
  <c r="I731" i="3"/>
  <c r="I730" i="3"/>
  <c r="I747" i="3"/>
  <c r="I746" i="3"/>
  <c r="I763" i="3"/>
  <c r="I762" i="3"/>
  <c r="I779" i="3"/>
  <c r="I778" i="3"/>
  <c r="I795" i="3"/>
  <c r="I811" i="3"/>
  <c r="I810" i="3"/>
  <c r="H142" i="3"/>
  <c r="H158" i="3"/>
  <c r="H174" i="3"/>
  <c r="H190" i="3"/>
  <c r="H206" i="3"/>
  <c r="H222" i="3"/>
  <c r="H238" i="3"/>
  <c r="H254" i="3"/>
  <c r="H270" i="3"/>
  <c r="H286" i="3"/>
  <c r="H302" i="3"/>
  <c r="H318" i="3"/>
  <c r="H334" i="3"/>
  <c r="H350" i="3"/>
  <c r="H366" i="3"/>
  <c r="H382" i="3"/>
  <c r="H398" i="3"/>
  <c r="H414" i="3"/>
  <c r="H430" i="3"/>
  <c r="H446" i="3"/>
  <c r="H462" i="3"/>
  <c r="H478" i="3"/>
  <c r="H494" i="3"/>
  <c r="H510" i="3"/>
  <c r="H526" i="3"/>
  <c r="H542" i="3"/>
  <c r="H558" i="3"/>
  <c r="H574" i="3"/>
  <c r="H590" i="3"/>
  <c r="H606" i="3"/>
  <c r="H622" i="3"/>
  <c r="I552" i="3"/>
  <c r="H821" i="3"/>
  <c r="H837" i="3"/>
  <c r="H853" i="3"/>
  <c r="H869" i="3"/>
  <c r="H885" i="3"/>
  <c r="H901" i="3"/>
  <c r="H917" i="3"/>
  <c r="H933" i="3"/>
  <c r="H949" i="3"/>
  <c r="H965" i="3"/>
  <c r="H981" i="3"/>
  <c r="H997" i="3"/>
  <c r="H1013" i="3"/>
  <c r="H1029" i="3"/>
  <c r="H1045" i="3"/>
  <c r="H1061" i="3"/>
  <c r="H1077" i="3"/>
  <c r="H1093" i="3"/>
  <c r="H1109" i="3"/>
  <c r="H1125" i="3"/>
  <c r="H1141" i="3"/>
  <c r="H1157" i="3"/>
  <c r="H1173" i="3"/>
  <c r="H1189" i="3"/>
  <c r="H1205" i="3"/>
  <c r="H1221" i="3"/>
  <c r="H1237" i="3"/>
  <c r="H1253" i="3"/>
  <c r="H1269" i="3"/>
  <c r="H1285" i="3"/>
  <c r="H1301" i="3"/>
  <c r="H1317" i="3"/>
  <c r="H1333" i="3"/>
  <c r="H1349" i="3"/>
  <c r="H1365" i="3"/>
  <c r="H1381" i="3"/>
  <c r="H1397" i="3"/>
  <c r="H1413" i="3"/>
  <c r="H1429" i="3"/>
  <c r="H1445" i="3"/>
  <c r="H1461" i="3"/>
  <c r="H1477" i="3"/>
  <c r="H1493" i="3"/>
  <c r="H1509" i="3"/>
  <c r="H1525" i="3"/>
  <c r="H1541" i="3"/>
  <c r="H1557" i="3"/>
  <c r="H1573" i="3"/>
  <c r="H1589" i="3"/>
  <c r="H1605" i="3"/>
  <c r="H1621" i="3"/>
  <c r="H1637" i="3"/>
  <c r="H1653" i="3"/>
  <c r="H1669" i="3"/>
  <c r="H1685" i="3"/>
  <c r="H1701" i="3"/>
  <c r="H1717" i="3"/>
  <c r="H1733" i="3"/>
  <c r="H1749" i="3"/>
  <c r="H1765" i="3"/>
  <c r="H1781" i="3"/>
  <c r="H1797" i="3"/>
  <c r="H1813" i="3"/>
  <c r="H1829" i="3"/>
  <c r="I819" i="3"/>
  <c r="I816" i="3"/>
  <c r="I818" i="3"/>
  <c r="I835" i="3"/>
  <c r="I830" i="3"/>
  <c r="I828" i="3"/>
  <c r="I834" i="3"/>
  <c r="I851" i="3"/>
  <c r="I850" i="3"/>
  <c r="I844" i="3"/>
  <c r="I867" i="3"/>
  <c r="I858" i="3"/>
  <c r="I856" i="3"/>
  <c r="I883" i="3"/>
  <c r="I882" i="3"/>
  <c r="I878" i="3"/>
  <c r="I874" i="3"/>
  <c r="I870" i="3"/>
  <c r="I899" i="3"/>
  <c r="I886" i="3"/>
  <c r="I898" i="3"/>
  <c r="I915" i="3"/>
  <c r="I910" i="3"/>
  <c r="I900" i="3"/>
  <c r="I906" i="3"/>
  <c r="I902" i="3"/>
  <c r="I931" i="3"/>
  <c r="I922" i="3"/>
  <c r="I930" i="3"/>
  <c r="I928" i="3"/>
  <c r="I918" i="3"/>
  <c r="I947" i="3"/>
  <c r="I934" i="3"/>
  <c r="I942" i="3"/>
  <c r="I940" i="3"/>
  <c r="I963" i="3"/>
  <c r="I962" i="3"/>
  <c r="I952" i="3"/>
  <c r="I956" i="3"/>
  <c r="I958" i="3"/>
  <c r="I979" i="3"/>
  <c r="I978" i="3"/>
  <c r="I976" i="3"/>
  <c r="I968" i="3"/>
  <c r="I970" i="3"/>
  <c r="I995" i="3"/>
  <c r="I994" i="3"/>
  <c r="I980" i="3"/>
  <c r="I984" i="3"/>
  <c r="I1011" i="3"/>
  <c r="I1008" i="3"/>
  <c r="I996" i="3"/>
  <c r="I1000" i="3"/>
  <c r="I1010" i="3"/>
  <c r="I1027" i="3"/>
  <c r="I1022" i="3"/>
  <c r="I1026" i="3"/>
  <c r="I1016" i="3"/>
  <c r="I1043" i="3"/>
  <c r="I1036" i="3"/>
  <c r="I1042" i="3"/>
  <c r="I1040" i="3"/>
  <c r="I1028" i="3"/>
  <c r="I1038" i="3"/>
  <c r="I1059" i="3"/>
  <c r="I1056" i="3"/>
  <c r="I1058" i="3"/>
  <c r="I1052" i="3"/>
  <c r="I1075" i="3"/>
  <c r="I1074" i="3"/>
  <c r="I1068" i="3"/>
  <c r="I1064" i="3"/>
  <c r="I1091" i="3"/>
  <c r="I1080" i="3"/>
  <c r="I1086" i="3"/>
  <c r="I1084" i="3"/>
  <c r="I1076" i="3"/>
  <c r="I1090" i="3"/>
  <c r="I1107" i="3"/>
  <c r="I1100" i="3"/>
  <c r="I1096" i="3"/>
  <c r="I1123" i="3"/>
  <c r="I1110" i="3"/>
  <c r="I1122" i="3"/>
  <c r="I1118" i="3"/>
  <c r="I1108" i="3"/>
  <c r="I1139" i="3"/>
  <c r="I1136" i="3"/>
  <c r="I1124" i="3"/>
  <c r="I1138" i="3"/>
  <c r="I1132" i="3"/>
  <c r="I1128" i="3"/>
  <c r="I1155" i="3"/>
  <c r="I1146" i="3"/>
  <c r="I1154" i="3"/>
  <c r="I1171" i="3"/>
  <c r="I1160" i="3"/>
  <c r="I1170" i="3"/>
  <c r="I1166" i="3"/>
  <c r="I1187" i="3"/>
  <c r="I1186" i="3"/>
  <c r="I1182" i="3"/>
  <c r="I1184" i="3"/>
  <c r="I1180" i="3"/>
  <c r="I1203" i="3"/>
  <c r="I1202" i="3"/>
  <c r="I1200" i="3"/>
  <c r="I1194" i="3"/>
  <c r="I1219" i="3"/>
  <c r="I1216" i="3"/>
  <c r="I1210" i="3"/>
  <c r="I1218" i="3"/>
  <c r="I1208" i="3"/>
  <c r="I1235" i="3"/>
  <c r="I1224" i="3"/>
  <c r="I1234" i="3"/>
  <c r="I1220" i="3"/>
  <c r="I1251" i="3"/>
  <c r="I1238" i="3"/>
  <c r="I1250" i="3"/>
  <c r="I1242" i="3"/>
  <c r="I1267" i="3"/>
  <c r="I1252" i="3"/>
  <c r="I1264" i="3"/>
  <c r="I1283" i="3"/>
  <c r="I1282" i="3"/>
  <c r="I1270" i="3"/>
  <c r="I1280" i="3"/>
  <c r="I1299" i="3"/>
  <c r="I1298" i="3"/>
  <c r="I1292" i="3"/>
  <c r="I1296" i="3"/>
  <c r="I1284" i="3"/>
  <c r="I1294" i="3"/>
  <c r="I1315" i="3"/>
  <c r="I1312" i="3"/>
  <c r="I1308" i="3"/>
  <c r="I1331" i="3"/>
  <c r="I1326" i="3"/>
  <c r="I1322" i="3"/>
  <c r="I1330" i="3"/>
  <c r="I1320" i="3"/>
  <c r="I1347" i="3"/>
  <c r="I1336" i="3"/>
  <c r="I1346" i="3"/>
  <c r="I1334" i="3"/>
  <c r="I1363" i="3"/>
  <c r="I1350" i="3"/>
  <c r="I1362" i="3"/>
  <c r="I1348" i="3"/>
  <c r="I1356" i="3"/>
  <c r="I1379" i="3"/>
  <c r="I1366" i="3"/>
  <c r="I1378" i="3"/>
  <c r="I1364" i="3"/>
  <c r="I1395" i="3"/>
  <c r="I1394" i="3"/>
  <c r="I1384" i="3"/>
  <c r="I1392" i="3"/>
  <c r="I1411" i="3"/>
  <c r="I1410" i="3"/>
  <c r="I1406" i="3"/>
  <c r="I1396" i="3"/>
  <c r="I1404" i="3"/>
  <c r="I1427" i="3"/>
  <c r="I1426" i="3"/>
  <c r="I1420" i="3"/>
  <c r="I1418" i="3"/>
  <c r="I1443" i="3"/>
  <c r="I1434" i="3"/>
  <c r="I1432" i="3"/>
  <c r="I1442" i="3"/>
  <c r="I1440" i="3"/>
  <c r="I1459" i="3"/>
  <c r="I1458" i="3"/>
  <c r="I1446" i="3"/>
  <c r="I1454" i="3"/>
  <c r="I1475" i="3"/>
  <c r="I1468" i="3"/>
  <c r="I1474" i="3"/>
  <c r="I1464" i="3"/>
  <c r="I1491" i="3"/>
  <c r="I1490" i="3"/>
  <c r="I1507" i="3"/>
  <c r="I1504" i="3"/>
  <c r="I1506" i="3"/>
  <c r="I1492" i="3"/>
  <c r="I1494" i="3"/>
  <c r="I1523" i="3"/>
  <c r="I1522" i="3"/>
  <c r="I1518" i="3"/>
  <c r="I1520" i="3"/>
  <c r="I1508" i="3"/>
  <c r="I1539" i="3"/>
  <c r="I1536" i="3"/>
  <c r="I1534" i="3"/>
  <c r="I1530" i="3"/>
  <c r="I1555" i="3"/>
  <c r="I1550" i="3"/>
  <c r="I1546" i="3"/>
  <c r="I1554" i="3"/>
  <c r="I1571" i="3"/>
  <c r="I1558" i="3"/>
  <c r="I1570" i="3"/>
  <c r="I1562" i="3"/>
  <c r="I1587" i="3"/>
  <c r="I1572" i="3"/>
  <c r="I1586" i="3"/>
  <c r="I1576" i="3"/>
  <c r="I1580" i="3"/>
  <c r="I1603" i="3"/>
  <c r="I1602" i="3"/>
  <c r="I1590" i="3"/>
  <c r="I1592" i="3"/>
  <c r="I1619" i="3"/>
  <c r="I1618" i="3"/>
  <c r="I1604" i="3"/>
  <c r="I1614" i="3"/>
  <c r="I1606" i="3"/>
  <c r="I1635" i="3"/>
  <c r="I1634" i="3"/>
  <c r="I1628" i="3"/>
  <c r="I1620" i="3"/>
  <c r="I1651" i="3"/>
  <c r="I1650" i="3"/>
  <c r="I1667" i="3"/>
  <c r="I1666" i="3"/>
  <c r="I1683" i="3"/>
  <c r="I1682" i="3"/>
  <c r="I1699" i="3"/>
  <c r="I1698" i="3"/>
  <c r="I1715" i="3"/>
  <c r="I1714" i="3"/>
  <c r="I1731" i="3"/>
  <c r="I1730" i="3"/>
  <c r="I1747" i="3"/>
  <c r="I1746" i="3"/>
  <c r="I1779" i="3"/>
  <c r="I1778" i="3"/>
  <c r="I1795" i="3"/>
  <c r="I1794" i="3"/>
  <c r="I1811" i="3"/>
  <c r="I1810" i="3"/>
  <c r="I1827" i="3"/>
  <c r="I1826" i="3"/>
  <c r="I896" i="3"/>
  <c r="I1116" i="3"/>
  <c r="I1428" i="3"/>
  <c r="I1436" i="3"/>
  <c r="I1762" i="3"/>
  <c r="H275" i="3"/>
  <c r="H323" i="3"/>
  <c r="I137" i="3"/>
  <c r="I136" i="3"/>
  <c r="I393" i="3"/>
  <c r="I392" i="3"/>
  <c r="I409" i="3"/>
  <c r="I408" i="3"/>
  <c r="I441" i="3"/>
  <c r="I457" i="3"/>
  <c r="I456" i="3"/>
  <c r="I473" i="3"/>
  <c r="I472" i="3"/>
  <c r="I489" i="3"/>
  <c r="I488" i="3"/>
  <c r="I505" i="3"/>
  <c r="I504" i="3"/>
  <c r="I537" i="3"/>
  <c r="I536" i="3"/>
  <c r="I569" i="3"/>
  <c r="I568" i="3"/>
  <c r="I601" i="3"/>
  <c r="I600" i="3"/>
  <c r="I633" i="3"/>
  <c r="I632" i="3"/>
  <c r="I665" i="3"/>
  <c r="I664" i="3"/>
  <c r="I681" i="3"/>
  <c r="I680" i="3"/>
  <c r="I713" i="3"/>
  <c r="I712" i="3"/>
  <c r="I745" i="3"/>
  <c r="I744" i="3"/>
  <c r="I793" i="3"/>
  <c r="I792" i="3"/>
  <c r="H172" i="3"/>
  <c r="H220" i="3"/>
  <c r="H268" i="3"/>
  <c r="H332" i="3"/>
  <c r="H380" i="3"/>
  <c r="H412" i="3"/>
  <c r="H460" i="3"/>
  <c r="H508" i="3"/>
  <c r="H556" i="3"/>
  <c r="H604" i="3"/>
  <c r="H636" i="3"/>
  <c r="H668" i="3"/>
  <c r="H716" i="3"/>
  <c r="H748" i="3"/>
  <c r="H764" i="3"/>
  <c r="H796" i="3"/>
  <c r="I324" i="3"/>
  <c r="H135" i="3"/>
  <c r="H151" i="3"/>
  <c r="H167" i="3"/>
  <c r="H183" i="3"/>
  <c r="H199" i="3"/>
  <c r="H215" i="3"/>
  <c r="H231" i="3"/>
  <c r="H247" i="3"/>
  <c r="H263" i="3"/>
  <c r="H279" i="3"/>
  <c r="H295" i="3"/>
  <c r="H311" i="3"/>
  <c r="H327" i="3"/>
  <c r="H343" i="3"/>
  <c r="H359" i="3"/>
  <c r="H375" i="3"/>
  <c r="H391" i="3"/>
  <c r="H407" i="3"/>
  <c r="H423" i="3"/>
  <c r="H439" i="3"/>
  <c r="H455" i="3"/>
  <c r="H471" i="3"/>
  <c r="H487" i="3"/>
  <c r="H503" i="3"/>
  <c r="H519" i="3"/>
  <c r="H535" i="3"/>
  <c r="H551" i="3"/>
  <c r="H567" i="3"/>
  <c r="H583" i="3"/>
  <c r="H599" i="3"/>
  <c r="H615" i="3"/>
  <c r="H631" i="3"/>
  <c r="H647" i="3"/>
  <c r="H663" i="3"/>
  <c r="H679" i="3"/>
  <c r="H695" i="3"/>
  <c r="H711" i="3"/>
  <c r="H727" i="3"/>
  <c r="H743" i="3"/>
  <c r="H759" i="3"/>
  <c r="H775" i="3"/>
  <c r="H791" i="3"/>
  <c r="H807" i="3"/>
  <c r="I141" i="3"/>
  <c r="I140" i="3"/>
  <c r="I157" i="3"/>
  <c r="I156" i="3"/>
  <c r="I173" i="3"/>
  <c r="I172" i="3"/>
  <c r="I189" i="3"/>
  <c r="I188" i="3"/>
  <c r="I205" i="3"/>
  <c r="I221" i="3"/>
  <c r="I220" i="3"/>
  <c r="I237" i="3"/>
  <c r="I236" i="3"/>
  <c r="I253" i="3"/>
  <c r="I252" i="3"/>
  <c r="I269" i="3"/>
  <c r="I285" i="3"/>
  <c r="I284" i="3"/>
  <c r="I301" i="3"/>
  <c r="I300" i="3"/>
  <c r="I317" i="3"/>
  <c r="I316" i="3"/>
  <c r="I333" i="3"/>
  <c r="I332" i="3"/>
  <c r="I349" i="3"/>
  <c r="I348" i="3"/>
  <c r="I365" i="3"/>
  <c r="I364" i="3"/>
  <c r="I381" i="3"/>
  <c r="I380" i="3"/>
  <c r="I397" i="3"/>
  <c r="I396" i="3"/>
  <c r="I413" i="3"/>
  <c r="I429" i="3"/>
  <c r="I428" i="3"/>
  <c r="I445" i="3"/>
  <c r="I444" i="3"/>
  <c r="I461" i="3"/>
  <c r="I460" i="3"/>
  <c r="I477" i="3"/>
  <c r="I476" i="3"/>
  <c r="I493" i="3"/>
  <c r="I492" i="3"/>
  <c r="I509" i="3"/>
  <c r="I508" i="3"/>
  <c r="I525" i="3"/>
  <c r="I541" i="3"/>
  <c r="I540" i="3"/>
  <c r="I557" i="3"/>
  <c r="I556" i="3"/>
  <c r="I573" i="3"/>
  <c r="I589" i="3"/>
  <c r="I588" i="3"/>
  <c r="I605" i="3"/>
  <c r="I604" i="3"/>
  <c r="I621" i="3"/>
  <c r="I620" i="3"/>
  <c r="I637" i="3"/>
  <c r="I636" i="3"/>
  <c r="I653" i="3"/>
  <c r="I652" i="3"/>
  <c r="I669" i="3"/>
  <c r="I685" i="3"/>
  <c r="I684" i="3"/>
  <c r="I701" i="3"/>
  <c r="I700" i="3"/>
  <c r="I717" i="3"/>
  <c r="I716" i="3"/>
  <c r="I733" i="3"/>
  <c r="I732" i="3"/>
  <c r="I749" i="3"/>
  <c r="I765" i="3"/>
  <c r="I764" i="3"/>
  <c r="I781" i="3"/>
  <c r="I780" i="3"/>
  <c r="I797" i="3"/>
  <c r="I796" i="3"/>
  <c r="I813" i="3"/>
  <c r="I812" i="3"/>
  <c r="H144" i="3"/>
  <c r="H160" i="3"/>
  <c r="H176" i="3"/>
  <c r="H192" i="3"/>
  <c r="H208" i="3"/>
  <c r="H224" i="3"/>
  <c r="H240" i="3"/>
  <c r="H256" i="3"/>
  <c r="H272" i="3"/>
  <c r="H288" i="3"/>
  <c r="H304" i="3"/>
  <c r="H320" i="3"/>
  <c r="H336" i="3"/>
  <c r="H352" i="3"/>
  <c r="H368" i="3"/>
  <c r="H384" i="3"/>
  <c r="H400" i="3"/>
  <c r="H416" i="3"/>
  <c r="H432" i="3"/>
  <c r="H448" i="3"/>
  <c r="H464" i="3"/>
  <c r="H480" i="3"/>
  <c r="H496" i="3"/>
  <c r="H512" i="3"/>
  <c r="H528" i="3"/>
  <c r="H544" i="3"/>
  <c r="H560" i="3"/>
  <c r="H576" i="3"/>
  <c r="H592" i="3"/>
  <c r="H608" i="3"/>
  <c r="H624" i="3"/>
  <c r="H640" i="3"/>
  <c r="H656" i="3"/>
  <c r="H672" i="3"/>
  <c r="H688" i="3"/>
  <c r="H704" i="3"/>
  <c r="H720" i="3"/>
  <c r="H736" i="3"/>
  <c r="H752" i="3"/>
  <c r="H768" i="3"/>
  <c r="H784" i="3"/>
  <c r="H800" i="3"/>
  <c r="I524" i="3"/>
  <c r="I376" i="3"/>
  <c r="H259" i="3"/>
  <c r="I169" i="3"/>
  <c r="I168" i="3"/>
  <c r="I201" i="3"/>
  <c r="I200" i="3"/>
  <c r="I217" i="3"/>
  <c r="I216" i="3"/>
  <c r="I249" i="3"/>
  <c r="I248" i="3"/>
  <c r="I265" i="3"/>
  <c r="I264" i="3"/>
  <c r="I281" i="3"/>
  <c r="I280" i="3"/>
  <c r="I297" i="3"/>
  <c r="I296" i="3"/>
  <c r="I425" i="3"/>
  <c r="I424" i="3"/>
  <c r="I585" i="3"/>
  <c r="I584" i="3"/>
  <c r="I617" i="3"/>
  <c r="I616" i="3"/>
  <c r="I649" i="3"/>
  <c r="I648" i="3"/>
  <c r="I697" i="3"/>
  <c r="I696" i="3"/>
  <c r="I729" i="3"/>
  <c r="I728" i="3"/>
  <c r="I761" i="3"/>
  <c r="I760" i="3"/>
  <c r="I809" i="3"/>
  <c r="I808" i="3"/>
  <c r="H188" i="3"/>
  <c r="H236" i="3"/>
  <c r="H284" i="3"/>
  <c r="H316" i="3"/>
  <c r="H364" i="3"/>
  <c r="H428" i="3"/>
  <c r="H476" i="3"/>
  <c r="H524" i="3"/>
  <c r="H572" i="3"/>
  <c r="H620" i="3"/>
  <c r="H700" i="3"/>
  <c r="I470" i="3"/>
  <c r="I794" i="3"/>
  <c r="I158" i="3"/>
  <c r="I312" i="3"/>
  <c r="H137" i="3"/>
  <c r="H153" i="3"/>
  <c r="H169" i="3"/>
  <c r="H185" i="3"/>
  <c r="H201" i="3"/>
  <c r="H217" i="3"/>
  <c r="H233" i="3"/>
  <c r="H249" i="3"/>
  <c r="H265" i="3"/>
  <c r="H281" i="3"/>
  <c r="H297" i="3"/>
  <c r="H313" i="3"/>
  <c r="H329" i="3"/>
  <c r="H345" i="3"/>
  <c r="H361" i="3"/>
  <c r="H377" i="3"/>
  <c r="H393" i="3"/>
  <c r="H409" i="3"/>
  <c r="H425" i="3"/>
  <c r="H441" i="3"/>
  <c r="H457" i="3"/>
  <c r="H473" i="3"/>
  <c r="H489" i="3"/>
  <c r="H505" i="3"/>
  <c r="H521" i="3"/>
  <c r="H537" i="3"/>
  <c r="H553" i="3"/>
  <c r="H569" i="3"/>
  <c r="H585" i="3"/>
  <c r="H601" i="3"/>
  <c r="H617" i="3"/>
  <c r="H633" i="3"/>
  <c r="H649" i="3"/>
  <c r="H665" i="3"/>
  <c r="H681" i="3"/>
  <c r="H697" i="3"/>
  <c r="H713" i="3"/>
  <c r="H729" i="3"/>
  <c r="H745" i="3"/>
  <c r="H761" i="3"/>
  <c r="H777" i="3"/>
  <c r="H793" i="3"/>
  <c r="H809" i="3"/>
  <c r="I143" i="3"/>
  <c r="I142" i="3"/>
  <c r="I159" i="3"/>
  <c r="I175" i="3"/>
  <c r="I174" i="3"/>
  <c r="I191" i="3"/>
  <c r="I190" i="3"/>
  <c r="I207" i="3"/>
  <c r="I223" i="3"/>
  <c r="I222" i="3"/>
  <c r="I239" i="3"/>
  <c r="I238" i="3"/>
  <c r="I255" i="3"/>
  <c r="I254" i="3"/>
  <c r="I271" i="3"/>
  <c r="I270" i="3"/>
  <c r="I287" i="3"/>
  <c r="I286" i="3"/>
  <c r="I303" i="3"/>
  <c r="I302" i="3"/>
  <c r="I319" i="3"/>
  <c r="I318" i="3"/>
  <c r="I335" i="3"/>
  <c r="I334" i="3"/>
  <c r="I351" i="3"/>
  <c r="I367" i="3"/>
  <c r="I366" i="3"/>
  <c r="I383" i="3"/>
  <c r="I382" i="3"/>
  <c r="I399" i="3"/>
  <c r="I398" i="3"/>
  <c r="I415" i="3"/>
  <c r="I414" i="3"/>
  <c r="I431" i="3"/>
  <c r="I430" i="3"/>
  <c r="I447" i="3"/>
  <c r="I446" i="3"/>
  <c r="I463" i="3"/>
  <c r="I479" i="3"/>
  <c r="I495" i="3"/>
  <c r="I494" i="3"/>
  <c r="I511" i="3"/>
  <c r="I510" i="3"/>
  <c r="I527" i="3"/>
  <c r="I526" i="3"/>
  <c r="I543" i="3"/>
  <c r="I542" i="3"/>
  <c r="I559" i="3"/>
  <c r="I558" i="3"/>
  <c r="I575" i="3"/>
  <c r="I574" i="3"/>
  <c r="I591" i="3"/>
  <c r="I590" i="3"/>
  <c r="I607" i="3"/>
  <c r="I606" i="3"/>
  <c r="I623" i="3"/>
  <c r="I622" i="3"/>
  <c r="I639" i="3"/>
  <c r="I638" i="3"/>
  <c r="I655" i="3"/>
  <c r="I654" i="3"/>
  <c r="I671" i="3"/>
  <c r="I670" i="3"/>
  <c r="I687" i="3"/>
  <c r="I686" i="3"/>
  <c r="I703" i="3"/>
  <c r="I702" i="3"/>
  <c r="I719" i="3"/>
  <c r="I718" i="3"/>
  <c r="I735" i="3"/>
  <c r="I734" i="3"/>
  <c r="I751" i="3"/>
  <c r="I750" i="3"/>
  <c r="I767" i="3"/>
  <c r="I766" i="3"/>
  <c r="I783" i="3"/>
  <c r="I782" i="3"/>
  <c r="I799" i="3"/>
  <c r="I798" i="3"/>
  <c r="H130" i="3"/>
  <c r="H129" i="3"/>
  <c r="H146" i="3"/>
  <c r="H162" i="3"/>
  <c r="H178" i="3"/>
  <c r="H194" i="3"/>
  <c r="H210" i="3"/>
  <c r="H226" i="3"/>
  <c r="H242" i="3"/>
  <c r="H258" i="3"/>
  <c r="H274" i="3"/>
  <c r="H290" i="3"/>
  <c r="H306" i="3"/>
  <c r="H322" i="3"/>
  <c r="H338" i="3"/>
  <c r="H354" i="3"/>
  <c r="H370" i="3"/>
  <c r="H386" i="3"/>
  <c r="H402" i="3"/>
  <c r="H418" i="3"/>
  <c r="H434" i="3"/>
  <c r="H450" i="3"/>
  <c r="H466" i="3"/>
  <c r="H482" i="3"/>
  <c r="H498" i="3"/>
  <c r="H514" i="3"/>
  <c r="H530" i="3"/>
  <c r="H546" i="3"/>
  <c r="H562" i="3"/>
  <c r="H578" i="3"/>
  <c r="H594" i="3"/>
  <c r="H610" i="3"/>
  <c r="H626" i="3"/>
  <c r="H642" i="3"/>
  <c r="H658" i="3"/>
  <c r="I202" i="3"/>
  <c r="I668" i="3"/>
  <c r="I360" i="3"/>
  <c r="I478" i="3"/>
  <c r="I748" i="3"/>
  <c r="H131" i="3"/>
  <c r="H163" i="3"/>
  <c r="H243" i="3"/>
  <c r="H307" i="3"/>
  <c r="I233" i="3"/>
  <c r="I232" i="3"/>
  <c r="H140" i="3"/>
  <c r="H139" i="3"/>
  <c r="H155" i="3"/>
  <c r="H171" i="3"/>
  <c r="H187" i="3"/>
  <c r="H203" i="3"/>
  <c r="H219" i="3"/>
  <c r="H235" i="3"/>
  <c r="H251" i="3"/>
  <c r="H267" i="3"/>
  <c r="H283" i="3"/>
  <c r="H299" i="3"/>
  <c r="H315" i="3"/>
  <c r="H331" i="3"/>
  <c r="H347" i="3"/>
  <c r="H363" i="3"/>
  <c r="H379" i="3"/>
  <c r="H395" i="3"/>
  <c r="H411" i="3"/>
  <c r="H427" i="3"/>
  <c r="H443" i="3"/>
  <c r="H459" i="3"/>
  <c r="H475" i="3"/>
  <c r="H491" i="3"/>
  <c r="H507" i="3"/>
  <c r="H523" i="3"/>
  <c r="H539" i="3"/>
  <c r="H555" i="3"/>
  <c r="H571" i="3"/>
  <c r="H587" i="3"/>
  <c r="H603" i="3"/>
  <c r="H619" i="3"/>
  <c r="H635" i="3"/>
  <c r="H651" i="3"/>
  <c r="H667" i="3"/>
  <c r="H683" i="3"/>
  <c r="H699" i="3"/>
  <c r="H715" i="3"/>
  <c r="H731" i="3"/>
  <c r="H747" i="3"/>
  <c r="H763" i="3"/>
  <c r="H779" i="3"/>
  <c r="H795" i="3"/>
  <c r="H811" i="3"/>
  <c r="I145" i="3"/>
  <c r="I144" i="3"/>
  <c r="I161" i="3"/>
  <c r="I160" i="3"/>
  <c r="I177" i="3"/>
  <c r="I193" i="3"/>
  <c r="I192" i="3"/>
  <c r="I209" i="3"/>
  <c r="I208" i="3"/>
  <c r="I225" i="3"/>
  <c r="I241" i="3"/>
  <c r="I240" i="3"/>
  <c r="I257" i="3"/>
  <c r="I256" i="3"/>
  <c r="I273" i="3"/>
  <c r="I272" i="3"/>
  <c r="I289" i="3"/>
  <c r="I288" i="3"/>
  <c r="I305" i="3"/>
  <c r="I304" i="3"/>
  <c r="I321" i="3"/>
  <c r="I320" i="3"/>
  <c r="I337" i="3"/>
  <c r="I336" i="3"/>
  <c r="I353" i="3"/>
  <c r="I352" i="3"/>
  <c r="I369" i="3"/>
  <c r="I368" i="3"/>
  <c r="I385" i="3"/>
  <c r="I384" i="3"/>
  <c r="I401" i="3"/>
  <c r="I400" i="3"/>
  <c r="I417" i="3"/>
  <c r="I416" i="3"/>
  <c r="I433" i="3"/>
  <c r="I449" i="3"/>
  <c r="I448" i="3"/>
  <c r="I465" i="3"/>
  <c r="I464" i="3"/>
  <c r="I481" i="3"/>
  <c r="I480" i="3"/>
  <c r="I497" i="3"/>
  <c r="I496" i="3"/>
  <c r="I513" i="3"/>
  <c r="I512" i="3"/>
  <c r="I529" i="3"/>
  <c r="I528" i="3"/>
  <c r="I545" i="3"/>
  <c r="I544" i="3"/>
  <c r="I561" i="3"/>
  <c r="I560" i="3"/>
  <c r="I577" i="3"/>
  <c r="I593" i="3"/>
  <c r="I609" i="3"/>
  <c r="I608" i="3"/>
  <c r="I625" i="3"/>
  <c r="I641" i="3"/>
  <c r="I657" i="3"/>
  <c r="I656" i="3"/>
  <c r="I673" i="3"/>
  <c r="I672" i="3"/>
  <c r="I689" i="3"/>
  <c r="I688" i="3"/>
  <c r="I705" i="3"/>
  <c r="I704" i="3"/>
  <c r="I721" i="3"/>
  <c r="I720" i="3"/>
  <c r="I737" i="3"/>
  <c r="I736" i="3"/>
  <c r="I753" i="3"/>
  <c r="I769" i="3"/>
  <c r="I768" i="3"/>
  <c r="I785" i="3"/>
  <c r="I784" i="3"/>
  <c r="I801" i="3"/>
  <c r="H132" i="3"/>
  <c r="H148" i="3"/>
  <c r="H164" i="3"/>
  <c r="H180" i="3"/>
  <c r="H196" i="3"/>
  <c r="H212" i="3"/>
  <c r="H228" i="3"/>
  <c r="H244" i="3"/>
  <c r="H260" i="3"/>
  <c r="H276" i="3"/>
  <c r="H292" i="3"/>
  <c r="H308" i="3"/>
  <c r="H324" i="3"/>
  <c r="H340" i="3"/>
  <c r="H356" i="3"/>
  <c r="H372" i="3"/>
  <c r="H388" i="3"/>
  <c r="H404" i="3"/>
  <c r="H420" i="3"/>
  <c r="H436" i="3"/>
  <c r="H452" i="3"/>
  <c r="H468" i="3"/>
  <c r="H484" i="3"/>
  <c r="H500" i="3"/>
  <c r="H516" i="3"/>
  <c r="H532" i="3"/>
  <c r="H548" i="3"/>
  <c r="H564" i="3"/>
  <c r="H580" i="3"/>
  <c r="H596" i="3"/>
  <c r="H612" i="3"/>
  <c r="H628" i="3"/>
  <c r="H644" i="3"/>
  <c r="H660" i="3"/>
  <c r="H676" i="3"/>
  <c r="H692" i="3"/>
  <c r="H708" i="3"/>
  <c r="H724" i="3"/>
  <c r="H740" i="3"/>
  <c r="H756" i="3"/>
  <c r="I230" i="3"/>
  <c r="I692" i="3"/>
  <c r="I726" i="3"/>
  <c r="I462" i="3"/>
  <c r="I322" i="3"/>
  <c r="I598" i="3"/>
  <c r="I752" i="3"/>
  <c r="H141" i="3"/>
  <c r="H157" i="3"/>
  <c r="H173" i="3"/>
  <c r="H189" i="3"/>
  <c r="H205" i="3"/>
  <c r="H221" i="3"/>
  <c r="H237" i="3"/>
  <c r="H253" i="3"/>
  <c r="H269" i="3"/>
  <c r="H285" i="3"/>
  <c r="H301" i="3"/>
  <c r="H317" i="3"/>
  <c r="H333" i="3"/>
  <c r="H349" i="3"/>
  <c r="H365" i="3"/>
  <c r="H381" i="3"/>
  <c r="H397" i="3"/>
  <c r="H413" i="3"/>
  <c r="H429" i="3"/>
  <c r="H445" i="3"/>
  <c r="H461" i="3"/>
  <c r="H477" i="3"/>
  <c r="H493" i="3"/>
  <c r="H509" i="3"/>
  <c r="H525" i="3"/>
  <c r="H541" i="3"/>
  <c r="H557" i="3"/>
  <c r="H573" i="3"/>
  <c r="H589" i="3"/>
  <c r="H605" i="3"/>
  <c r="H621" i="3"/>
  <c r="H637" i="3"/>
  <c r="H653" i="3"/>
  <c r="H669" i="3"/>
  <c r="H685" i="3"/>
  <c r="H701" i="3"/>
  <c r="H717" i="3"/>
  <c r="H733" i="3"/>
  <c r="H749" i="3"/>
  <c r="H765" i="3"/>
  <c r="H781" i="3"/>
  <c r="H797" i="3"/>
  <c r="I131" i="3"/>
  <c r="I130" i="3"/>
  <c r="I147" i="3"/>
  <c r="I146" i="3"/>
  <c r="I163" i="3"/>
  <c r="I162" i="3"/>
  <c r="I179" i="3"/>
  <c r="I178" i="3"/>
  <c r="I195" i="3"/>
  <c r="I194" i="3"/>
  <c r="I211" i="3"/>
  <c r="I210" i="3"/>
  <c r="I227" i="3"/>
  <c r="I226" i="3"/>
  <c r="I243" i="3"/>
  <c r="I259" i="3"/>
  <c r="I258" i="3"/>
  <c r="I275" i="3"/>
  <c r="I274" i="3"/>
  <c r="I291" i="3"/>
  <c r="I290" i="3"/>
  <c r="I307" i="3"/>
  <c r="I306" i="3"/>
  <c r="I323" i="3"/>
  <c r="I339" i="3"/>
  <c r="I338" i="3"/>
  <c r="I355" i="3"/>
  <c r="I354" i="3"/>
  <c r="I371" i="3"/>
  <c r="I387" i="3"/>
  <c r="I386" i="3"/>
  <c r="I403" i="3"/>
  <c r="I402" i="3"/>
  <c r="I419" i="3"/>
  <c r="I418" i="3"/>
  <c r="I435" i="3"/>
  <c r="I451" i="3"/>
  <c r="I450" i="3"/>
  <c r="I467" i="3"/>
  <c r="I466" i="3"/>
  <c r="I483" i="3"/>
  <c r="I482" i="3"/>
  <c r="I499" i="3"/>
  <c r="I498" i="3"/>
  <c r="I515" i="3"/>
  <c r="I514" i="3"/>
  <c r="I531" i="3"/>
  <c r="I547" i="3"/>
  <c r="I546" i="3"/>
  <c r="I563" i="3"/>
  <c r="I562" i="3"/>
  <c r="I579" i="3"/>
  <c r="I578" i="3"/>
  <c r="I595" i="3"/>
  <c r="I594" i="3"/>
  <c r="I611" i="3"/>
  <c r="I610" i="3"/>
  <c r="I627" i="3"/>
  <c r="I626" i="3"/>
  <c r="I643" i="3"/>
  <c r="I642" i="3"/>
  <c r="I659" i="3"/>
  <c r="I658" i="3"/>
  <c r="I675" i="3"/>
  <c r="I691" i="3"/>
  <c r="I707" i="3"/>
  <c r="I723" i="3"/>
  <c r="I722" i="3"/>
  <c r="I739" i="3"/>
  <c r="I738" i="3"/>
  <c r="I755" i="3"/>
  <c r="I754" i="3"/>
  <c r="I771" i="3"/>
  <c r="I770" i="3"/>
  <c r="I787" i="3"/>
  <c r="I786" i="3"/>
  <c r="I803" i="3"/>
  <c r="I802" i="3"/>
  <c r="H134" i="3"/>
  <c r="H150" i="3"/>
  <c r="H166" i="3"/>
  <c r="H182" i="3"/>
  <c r="H198" i="3"/>
  <c r="H214" i="3"/>
  <c r="H230" i="3"/>
  <c r="H246" i="3"/>
  <c r="H262" i="3"/>
  <c r="H278" i="3"/>
  <c r="H294" i="3"/>
  <c r="H310" i="3"/>
  <c r="H326" i="3"/>
  <c r="H342" i="3"/>
  <c r="H358" i="3"/>
  <c r="H374" i="3"/>
  <c r="H390" i="3"/>
  <c r="H406" i="3"/>
  <c r="H422" i="3"/>
  <c r="H438" i="3"/>
  <c r="H454" i="3"/>
  <c r="H470" i="3"/>
  <c r="H486" i="3"/>
  <c r="H502" i="3"/>
  <c r="H518" i="3"/>
  <c r="I328" i="3"/>
  <c r="I176" i="3"/>
  <c r="I572" i="3"/>
  <c r="I434" i="3"/>
  <c r="I706" i="3"/>
  <c r="H143" i="3"/>
  <c r="H159" i="3"/>
  <c r="H175" i="3"/>
  <c r="H191" i="3"/>
  <c r="H207" i="3"/>
  <c r="H223" i="3"/>
  <c r="H239" i="3"/>
  <c r="H255" i="3"/>
  <c r="H271" i="3"/>
  <c r="H287" i="3"/>
  <c r="H303" i="3"/>
  <c r="H319" i="3"/>
  <c r="H335" i="3"/>
  <c r="H351" i="3"/>
  <c r="H367" i="3"/>
  <c r="H383" i="3"/>
  <c r="H399" i="3"/>
  <c r="H415" i="3"/>
  <c r="H431" i="3"/>
  <c r="H447" i="3"/>
  <c r="H463" i="3"/>
  <c r="H479" i="3"/>
  <c r="H495" i="3"/>
  <c r="H511" i="3"/>
  <c r="H527" i="3"/>
  <c r="H543" i="3"/>
  <c r="H559" i="3"/>
  <c r="H575" i="3"/>
  <c r="H591" i="3"/>
  <c r="H607" i="3"/>
  <c r="H623" i="3"/>
  <c r="H639" i="3"/>
  <c r="H655" i="3"/>
  <c r="H671" i="3"/>
  <c r="H687" i="3"/>
  <c r="H703" i="3"/>
  <c r="H719" i="3"/>
  <c r="H735" i="3"/>
  <c r="H751" i="3"/>
  <c r="H767" i="3"/>
  <c r="H783" i="3"/>
  <c r="H799" i="3"/>
  <c r="I133" i="3"/>
  <c r="I132" i="3"/>
  <c r="I149" i="3"/>
  <c r="I148" i="3"/>
  <c r="I165" i="3"/>
  <c r="I164" i="3"/>
  <c r="I181" i="3"/>
  <c r="I180" i="3"/>
  <c r="I197" i="3"/>
  <c r="I196" i="3"/>
  <c r="I213" i="3"/>
  <c r="I212" i="3"/>
  <c r="I229" i="3"/>
  <c r="I228" i="3"/>
  <c r="I245" i="3"/>
  <c r="I244" i="3"/>
  <c r="I261" i="3"/>
  <c r="I260" i="3"/>
  <c r="I277" i="3"/>
  <c r="I276" i="3"/>
  <c r="I293" i="3"/>
  <c r="I309" i="3"/>
  <c r="I308" i="3"/>
  <c r="I325" i="3"/>
  <c r="I341" i="3"/>
  <c r="I340" i="3"/>
  <c r="I357" i="3"/>
  <c r="I356" i="3"/>
  <c r="I373" i="3"/>
  <c r="I372" i="3"/>
  <c r="I389" i="3"/>
  <c r="I388" i="3"/>
  <c r="I405" i="3"/>
  <c r="I404" i="3"/>
  <c r="I421" i="3"/>
  <c r="I420" i="3"/>
  <c r="I437" i="3"/>
  <c r="I436" i="3"/>
  <c r="I453" i="3"/>
  <c r="I452" i="3"/>
  <c r="I469" i="3"/>
  <c r="I468" i="3"/>
  <c r="I485" i="3"/>
  <c r="I501" i="3"/>
  <c r="I500" i="3"/>
  <c r="I517" i="3"/>
  <c r="I516" i="3"/>
  <c r="I533" i="3"/>
  <c r="I532" i="3"/>
  <c r="I549" i="3"/>
  <c r="I548" i="3"/>
  <c r="I565" i="3"/>
  <c r="I564" i="3"/>
  <c r="I581" i="3"/>
  <c r="I597" i="3"/>
  <c r="I596" i="3"/>
  <c r="I613" i="3"/>
  <c r="I612" i="3"/>
  <c r="I629" i="3"/>
  <c r="I628" i="3"/>
  <c r="I645" i="3"/>
  <c r="I644" i="3"/>
  <c r="I661" i="3"/>
  <c r="I660" i="3"/>
  <c r="I677" i="3"/>
  <c r="I676" i="3"/>
  <c r="I693" i="3"/>
  <c r="I709" i="3"/>
  <c r="I708" i="3"/>
  <c r="I725" i="3"/>
  <c r="I724" i="3"/>
  <c r="I741" i="3"/>
  <c r="I740" i="3"/>
  <c r="I757" i="3"/>
  <c r="I756" i="3"/>
  <c r="I773" i="3"/>
  <c r="I789" i="3"/>
  <c r="I788" i="3"/>
  <c r="I805" i="3"/>
  <c r="I804" i="3"/>
  <c r="H136" i="3"/>
  <c r="H152" i="3"/>
  <c r="I350" i="3"/>
  <c r="I800" i="3"/>
  <c r="I206" i="3"/>
  <c r="I674" i="3"/>
  <c r="I576" i="3"/>
  <c r="I152" i="3"/>
  <c r="H145" i="3"/>
  <c r="H161" i="3"/>
  <c r="H177" i="3"/>
  <c r="H193" i="3"/>
  <c r="H209" i="3"/>
  <c r="H225" i="3"/>
  <c r="H241" i="3"/>
  <c r="H257" i="3"/>
  <c r="H273" i="3"/>
  <c r="H289" i="3"/>
  <c r="H305" i="3"/>
  <c r="H321" i="3"/>
  <c r="H337" i="3"/>
  <c r="H353" i="3"/>
  <c r="H369" i="3"/>
  <c r="H385" i="3"/>
  <c r="H401" i="3"/>
  <c r="H417" i="3"/>
  <c r="H433" i="3"/>
  <c r="H449" i="3"/>
  <c r="H465" i="3"/>
  <c r="H481" i="3"/>
  <c r="H497" i="3"/>
  <c r="H513" i="3"/>
  <c r="H529" i="3"/>
  <c r="H545" i="3"/>
  <c r="H561" i="3"/>
  <c r="H577" i="3"/>
  <c r="H593" i="3"/>
  <c r="H609" i="3"/>
  <c r="H625" i="3"/>
  <c r="H641" i="3"/>
  <c r="H657" i="3"/>
  <c r="H673" i="3"/>
  <c r="H689" i="3"/>
  <c r="H705" i="3"/>
  <c r="H721" i="3"/>
  <c r="H737" i="3"/>
  <c r="H753" i="3"/>
  <c r="H769" i="3"/>
  <c r="H785" i="3"/>
  <c r="H801" i="3"/>
  <c r="I135" i="3"/>
  <c r="I134" i="3"/>
  <c r="I151" i="3"/>
  <c r="I150" i="3"/>
  <c r="I167" i="3"/>
  <c r="I166" i="3"/>
  <c r="I183" i="3"/>
  <c r="I182" i="3"/>
  <c r="I199" i="3"/>
  <c r="I198" i="3"/>
  <c r="I215" i="3"/>
  <c r="I214" i="3"/>
  <c r="I231" i="3"/>
  <c r="I247" i="3"/>
  <c r="I246" i="3"/>
  <c r="I263" i="3"/>
  <c r="I262" i="3"/>
  <c r="I279" i="3"/>
  <c r="I278" i="3"/>
  <c r="I295" i="3"/>
  <c r="I294" i="3"/>
  <c r="I311" i="3"/>
  <c r="I310" i="3"/>
  <c r="I327" i="3"/>
  <c r="I326" i="3"/>
  <c r="I343" i="3"/>
  <c r="I342" i="3"/>
  <c r="I359" i="3"/>
  <c r="I358" i="3"/>
  <c r="I375" i="3"/>
  <c r="I374" i="3"/>
  <c r="I391" i="3"/>
  <c r="I390" i="3"/>
  <c r="I407" i="3"/>
  <c r="I406" i="3"/>
  <c r="I423" i="3"/>
  <c r="I422" i="3"/>
  <c r="I439" i="3"/>
  <c r="I438" i="3"/>
  <c r="I455" i="3"/>
  <c r="I454" i="3"/>
  <c r="I471" i="3"/>
  <c r="I487" i="3"/>
  <c r="I486" i="3"/>
  <c r="I503" i="3"/>
  <c r="I502" i="3"/>
  <c r="I519" i="3"/>
  <c r="I518" i="3"/>
  <c r="I535" i="3"/>
  <c r="I534" i="3"/>
  <c r="I551" i="3"/>
  <c r="I550" i="3"/>
  <c r="I567" i="3"/>
  <c r="I566" i="3"/>
  <c r="I583" i="3"/>
  <c r="I582" i="3"/>
  <c r="I599" i="3"/>
  <c r="I615" i="3"/>
  <c r="I614" i="3"/>
  <c r="I631" i="3"/>
  <c r="I630" i="3"/>
  <c r="I647" i="3"/>
  <c r="I646" i="3"/>
  <c r="I663" i="3"/>
  <c r="I662" i="3"/>
  <c r="I679" i="3"/>
  <c r="I678" i="3"/>
  <c r="I695" i="3"/>
  <c r="I694" i="3"/>
  <c r="I711" i="3"/>
  <c r="I710" i="3"/>
  <c r="I727" i="3"/>
  <c r="I743" i="3"/>
  <c r="I742" i="3"/>
  <c r="I759" i="3"/>
  <c r="I758" i="3"/>
  <c r="I775" i="3"/>
  <c r="I774" i="3"/>
  <c r="I791" i="3"/>
  <c r="I790" i="3"/>
  <c r="I807" i="3"/>
  <c r="H138" i="3"/>
  <c r="H154" i="3"/>
  <c r="H170" i="3"/>
  <c r="H186" i="3"/>
  <c r="H202" i="3"/>
  <c r="H218" i="3"/>
  <c r="H234" i="3"/>
  <c r="H250" i="3"/>
  <c r="H266" i="3"/>
  <c r="H282" i="3"/>
  <c r="H298" i="3"/>
  <c r="H314" i="3"/>
  <c r="H330" i="3"/>
  <c r="H346" i="3"/>
  <c r="H362" i="3"/>
  <c r="H378" i="3"/>
  <c r="H394" i="3"/>
  <c r="H410" i="3"/>
  <c r="H426" i="3"/>
  <c r="H442" i="3"/>
  <c r="H458" i="3"/>
  <c r="H474" i="3"/>
  <c r="H490" i="3"/>
  <c r="H506" i="3"/>
  <c r="H522" i="3"/>
  <c r="H538" i="3"/>
  <c r="H554" i="3"/>
  <c r="H570" i="3"/>
  <c r="H586" i="3"/>
  <c r="H602" i="3"/>
  <c r="H618" i="3"/>
  <c r="H634" i="3"/>
  <c r="H650" i="3"/>
  <c r="I440" i="3"/>
  <c r="I292" i="3"/>
  <c r="I776" i="3"/>
  <c r="I690" i="3"/>
  <c r="I266" i="3"/>
  <c r="I204" i="3"/>
  <c r="H638" i="3"/>
  <c r="H654" i="3"/>
  <c r="H670" i="3"/>
  <c r="H686" i="3"/>
  <c r="H702" i="3"/>
  <c r="H718" i="3"/>
  <c r="H734" i="3"/>
  <c r="H750" i="3"/>
  <c r="H766" i="3"/>
  <c r="H782" i="3"/>
  <c r="H798" i="3"/>
  <c r="H814" i="3"/>
  <c r="H823" i="3"/>
  <c r="H839" i="3"/>
  <c r="H855" i="3"/>
  <c r="H871" i="3"/>
  <c r="H887" i="3"/>
  <c r="H903" i="3"/>
  <c r="H919" i="3"/>
  <c r="H935" i="3"/>
  <c r="H951" i="3"/>
  <c r="H967" i="3"/>
  <c r="H983" i="3"/>
  <c r="H999" i="3"/>
  <c r="H1015" i="3"/>
  <c r="H1031" i="3"/>
  <c r="H1047" i="3"/>
  <c r="H1063" i="3"/>
  <c r="H1079" i="3"/>
  <c r="H1095" i="3"/>
  <c r="H1111" i="3"/>
  <c r="H1127" i="3"/>
  <c r="H1143" i="3"/>
  <c r="H1159" i="3"/>
  <c r="H1175" i="3"/>
  <c r="H1191" i="3"/>
  <c r="H1207" i="3"/>
  <c r="H1223" i="3"/>
  <c r="H1239" i="3"/>
  <c r="H1255" i="3"/>
  <c r="H1271" i="3"/>
  <c r="H1287" i="3"/>
  <c r="H1303" i="3"/>
  <c r="H1319" i="3"/>
  <c r="H1335" i="3"/>
  <c r="H1351" i="3"/>
  <c r="H1367" i="3"/>
  <c r="H1383" i="3"/>
  <c r="H1399" i="3"/>
  <c r="H1415" i="3"/>
  <c r="H1431" i="3"/>
  <c r="H1447" i="3"/>
  <c r="H1463" i="3"/>
  <c r="H1479" i="3"/>
  <c r="H1495" i="3"/>
  <c r="H1511" i="3"/>
  <c r="H1527" i="3"/>
  <c r="H1543" i="3"/>
  <c r="H1559" i="3"/>
  <c r="H1575" i="3"/>
  <c r="H1591" i="3"/>
  <c r="H1607" i="3"/>
  <c r="H1623" i="3"/>
  <c r="H1639" i="3"/>
  <c r="H1655" i="3"/>
  <c r="H1671" i="3"/>
  <c r="H1687" i="3"/>
  <c r="H1703" i="3"/>
  <c r="H1719" i="3"/>
  <c r="H1735" i="3"/>
  <c r="H1751" i="3"/>
  <c r="H1767" i="3"/>
  <c r="H1783" i="3"/>
  <c r="H1799" i="3"/>
  <c r="H1815" i="3"/>
  <c r="H1831" i="3"/>
  <c r="I821" i="3"/>
  <c r="I837" i="3"/>
  <c r="I853" i="3"/>
  <c r="I869" i="3"/>
  <c r="I885" i="3"/>
  <c r="I901" i="3"/>
  <c r="I917" i="3"/>
  <c r="I933" i="3"/>
  <c r="I949" i="3"/>
  <c r="I965" i="3"/>
  <c r="I981" i="3"/>
  <c r="I997" i="3"/>
  <c r="I1013" i="3"/>
  <c r="I1029" i="3"/>
  <c r="I1045" i="3"/>
  <c r="I1061" i="3"/>
  <c r="I1077" i="3"/>
  <c r="I1093" i="3"/>
  <c r="I1109" i="3"/>
  <c r="I1125" i="3"/>
  <c r="I1141" i="3"/>
  <c r="I1157" i="3"/>
  <c r="I1173" i="3"/>
  <c r="I1189" i="3"/>
  <c r="I1205" i="3"/>
  <c r="I1221" i="3"/>
  <c r="I1237" i="3"/>
  <c r="I1253" i="3"/>
  <c r="I1269" i="3"/>
  <c r="I1285" i="3"/>
  <c r="I1301" i="3"/>
  <c r="I1317" i="3"/>
  <c r="I1333" i="3"/>
  <c r="I1349" i="3"/>
  <c r="I1365" i="3"/>
  <c r="I1381" i="3"/>
  <c r="I1397" i="3"/>
  <c r="I1413" i="3"/>
  <c r="I1429" i="3"/>
  <c r="I1445" i="3"/>
  <c r="I1461" i="3"/>
  <c r="I1477" i="3"/>
  <c r="I1493" i="3"/>
  <c r="I1509" i="3"/>
  <c r="I1525" i="3"/>
  <c r="I1541" i="3"/>
  <c r="I1557" i="3"/>
  <c r="I1573" i="3"/>
  <c r="I1589" i="3"/>
  <c r="I1605" i="3"/>
  <c r="I1621" i="3"/>
  <c r="I1637" i="3"/>
  <c r="I1653" i="3"/>
  <c r="I1669" i="3"/>
  <c r="I1685" i="3"/>
  <c r="I1701" i="3"/>
  <c r="I1717" i="3"/>
  <c r="I1733" i="3"/>
  <c r="I1749" i="3"/>
  <c r="I1765" i="3"/>
  <c r="I1781" i="3"/>
  <c r="I1797" i="3"/>
  <c r="I1813" i="3"/>
  <c r="I1829" i="3"/>
  <c r="I1236" i="3"/>
  <c r="I1556" i="3"/>
  <c r="I884" i="3"/>
  <c r="I1444" i="3"/>
  <c r="H820" i="3"/>
  <c r="H836" i="3"/>
  <c r="H852" i="3"/>
  <c r="H868" i="3"/>
  <c r="H884" i="3"/>
  <c r="H900" i="3"/>
  <c r="H916" i="3"/>
  <c r="H932" i="3"/>
  <c r="H948" i="3"/>
  <c r="H964" i="3"/>
  <c r="H980" i="3"/>
  <c r="H996" i="3"/>
  <c r="H1012" i="3"/>
  <c r="H1028" i="3"/>
  <c r="H1044" i="3"/>
  <c r="H1060" i="3"/>
  <c r="H1076" i="3"/>
  <c r="H1092" i="3"/>
  <c r="H1108" i="3"/>
  <c r="H1124" i="3"/>
  <c r="H1140" i="3"/>
  <c r="H1156" i="3"/>
  <c r="H1172" i="3"/>
  <c r="H1188" i="3"/>
  <c r="H1204" i="3"/>
  <c r="H1220" i="3"/>
  <c r="H1236" i="3"/>
  <c r="H1252" i="3"/>
  <c r="H1268" i="3"/>
  <c r="H1284" i="3"/>
  <c r="H1300" i="3"/>
  <c r="H1316" i="3"/>
  <c r="H1332" i="3"/>
  <c r="H1348" i="3"/>
  <c r="H1364" i="3"/>
  <c r="H1380" i="3"/>
  <c r="H1396" i="3"/>
  <c r="H1412" i="3"/>
  <c r="H1428" i="3"/>
  <c r="H1444" i="3"/>
  <c r="H1460" i="3"/>
  <c r="H1476" i="3"/>
  <c r="H1492" i="3"/>
  <c r="H1508" i="3"/>
  <c r="H1524" i="3"/>
  <c r="H1540" i="3"/>
  <c r="H1556" i="3"/>
  <c r="H1572" i="3"/>
  <c r="H1588" i="3"/>
  <c r="H1604" i="3"/>
  <c r="H1620" i="3"/>
  <c r="H1636" i="3"/>
  <c r="H1652" i="3"/>
  <c r="H1668" i="3"/>
  <c r="H1684" i="3"/>
  <c r="H1700" i="3"/>
  <c r="H1716" i="3"/>
  <c r="H1732" i="3"/>
  <c r="H1748" i="3"/>
  <c r="H1764" i="3"/>
  <c r="H1780" i="3"/>
  <c r="H1796" i="3"/>
  <c r="H1812" i="3"/>
  <c r="H1828" i="3"/>
  <c r="I1780" i="3"/>
  <c r="H825" i="3"/>
  <c r="H841" i="3"/>
  <c r="H857" i="3"/>
  <c r="H873" i="3"/>
  <c r="H889" i="3"/>
  <c r="H905" i="3"/>
  <c r="H921" i="3"/>
  <c r="H937" i="3"/>
  <c r="H953" i="3"/>
  <c r="H969" i="3"/>
  <c r="H985" i="3"/>
  <c r="H1001" i="3"/>
  <c r="H1017" i="3"/>
  <c r="H1033" i="3"/>
  <c r="H1049" i="3"/>
  <c r="H1065" i="3"/>
  <c r="H1081" i="3"/>
  <c r="H1097" i="3"/>
  <c r="H1113" i="3"/>
  <c r="H1129" i="3"/>
  <c r="H1145" i="3"/>
  <c r="H1161" i="3"/>
  <c r="H1177" i="3"/>
  <c r="H1193" i="3"/>
  <c r="H1209" i="3"/>
  <c r="H1225" i="3"/>
  <c r="H1241" i="3"/>
  <c r="H1257" i="3"/>
  <c r="H1273" i="3"/>
  <c r="H1289" i="3"/>
  <c r="H1305" i="3"/>
  <c r="H1321" i="3"/>
  <c r="H1337" i="3"/>
  <c r="H1353" i="3"/>
  <c r="H1369" i="3"/>
  <c r="H1385" i="3"/>
  <c r="H1401" i="3"/>
  <c r="H1417" i="3"/>
  <c r="H1433" i="3"/>
  <c r="H1449" i="3"/>
  <c r="H1465" i="3"/>
  <c r="H1481" i="3"/>
  <c r="H1497" i="3"/>
  <c r="H1513" i="3"/>
  <c r="H1529" i="3"/>
  <c r="H1545" i="3"/>
  <c r="H1561" i="3"/>
  <c r="H1577" i="3"/>
  <c r="H1593" i="3"/>
  <c r="H1609" i="3"/>
  <c r="H1625" i="3"/>
  <c r="H1641" i="3"/>
  <c r="H1657" i="3"/>
  <c r="H1673" i="3"/>
  <c r="H1689" i="3"/>
  <c r="H1705" i="3"/>
  <c r="H1721" i="3"/>
  <c r="H1737" i="3"/>
  <c r="H1753" i="3"/>
  <c r="H1769" i="3"/>
  <c r="H1785" i="3"/>
  <c r="H1801" i="3"/>
  <c r="H1817" i="3"/>
  <c r="H1833" i="3"/>
  <c r="I823" i="3"/>
  <c r="I839" i="3"/>
  <c r="I855" i="3"/>
  <c r="I871" i="3"/>
  <c r="I887" i="3"/>
  <c r="I903" i="3"/>
  <c r="I919" i="3"/>
  <c r="I935" i="3"/>
  <c r="I951" i="3"/>
  <c r="I967" i="3"/>
  <c r="I983" i="3"/>
  <c r="I999" i="3"/>
  <c r="I1015" i="3"/>
  <c r="I1031" i="3"/>
  <c r="I1047" i="3"/>
  <c r="I1063" i="3"/>
  <c r="I1079" i="3"/>
  <c r="I1095" i="3"/>
  <c r="I1111" i="3"/>
  <c r="I1127" i="3"/>
  <c r="I1143" i="3"/>
  <c r="I1159" i="3"/>
  <c r="I1175" i="3"/>
  <c r="I1191" i="3"/>
  <c r="I1207" i="3"/>
  <c r="I1223" i="3"/>
  <c r="I1239" i="3"/>
  <c r="I1255" i="3"/>
  <c r="I1271" i="3"/>
  <c r="I1287" i="3"/>
  <c r="I1303" i="3"/>
  <c r="I1319" i="3"/>
  <c r="I1335" i="3"/>
  <c r="I1351" i="3"/>
  <c r="I1367" i="3"/>
  <c r="I1383" i="3"/>
  <c r="I1399" i="3"/>
  <c r="I1415" i="3"/>
  <c r="I1431" i="3"/>
  <c r="I1447" i="3"/>
  <c r="I1463" i="3"/>
  <c r="I1479" i="3"/>
  <c r="I1495" i="3"/>
  <c r="I1511" i="3"/>
  <c r="I1527" i="3"/>
  <c r="I1543" i="3"/>
  <c r="I1559" i="3"/>
  <c r="I1575" i="3"/>
  <c r="I1591" i="3"/>
  <c r="I1607" i="3"/>
  <c r="I1623" i="3"/>
  <c r="I1639" i="3"/>
  <c r="I1655" i="3"/>
  <c r="I1671" i="3"/>
  <c r="I1687" i="3"/>
  <c r="I1703" i="3"/>
  <c r="I1719" i="3"/>
  <c r="I1735" i="3"/>
  <c r="I1751" i="3"/>
  <c r="I1767" i="3"/>
  <c r="I1783" i="3"/>
  <c r="I1799" i="3"/>
  <c r="I1815" i="3"/>
  <c r="I1831" i="3"/>
  <c r="I820" i="3"/>
  <c r="I1462" i="3"/>
  <c r="I1574" i="3"/>
  <c r="I1460" i="3"/>
  <c r="H822" i="3"/>
  <c r="H838" i="3"/>
  <c r="H854" i="3"/>
  <c r="H870" i="3"/>
  <c r="H886" i="3"/>
  <c r="H902" i="3"/>
  <c r="H918" i="3"/>
  <c r="H934" i="3"/>
  <c r="H950" i="3"/>
  <c r="H966" i="3"/>
  <c r="H982" i="3"/>
  <c r="H998" i="3"/>
  <c r="H1014" i="3"/>
  <c r="H1030" i="3"/>
  <c r="H1046" i="3"/>
  <c r="H1062" i="3"/>
  <c r="H1078" i="3"/>
  <c r="H1094" i="3"/>
  <c r="H1110" i="3"/>
  <c r="H1126" i="3"/>
  <c r="H1142" i="3"/>
  <c r="H1158" i="3"/>
  <c r="H1174" i="3"/>
  <c r="H1190" i="3"/>
  <c r="H1206" i="3"/>
  <c r="H1222" i="3"/>
  <c r="H1238" i="3"/>
  <c r="H1254" i="3"/>
  <c r="H1270" i="3"/>
  <c r="H1286" i="3"/>
  <c r="H1302" i="3"/>
  <c r="H1318" i="3"/>
  <c r="H1334" i="3"/>
  <c r="H1350" i="3"/>
  <c r="H1366" i="3"/>
  <c r="H1382" i="3"/>
  <c r="H1398" i="3"/>
  <c r="H1414" i="3"/>
  <c r="H1430" i="3"/>
  <c r="H1446" i="3"/>
  <c r="H1462" i="3"/>
  <c r="H1478" i="3"/>
  <c r="H1494" i="3"/>
  <c r="H1510" i="3"/>
  <c r="H1526" i="3"/>
  <c r="H1542" i="3"/>
  <c r="H1558" i="3"/>
  <c r="H1574" i="3"/>
  <c r="H1590" i="3"/>
  <c r="H1606" i="3"/>
  <c r="H1622" i="3"/>
  <c r="H1638" i="3"/>
  <c r="H1654" i="3"/>
  <c r="H1670" i="3"/>
  <c r="H1686" i="3"/>
  <c r="H1702" i="3"/>
  <c r="H1718" i="3"/>
  <c r="H1734" i="3"/>
  <c r="H1750" i="3"/>
  <c r="H1766" i="3"/>
  <c r="H1782" i="3"/>
  <c r="H1798" i="3"/>
  <c r="H1814" i="3"/>
  <c r="H1830" i="3"/>
  <c r="I1652" i="3"/>
  <c r="I1764" i="3"/>
  <c r="I1636" i="3"/>
  <c r="H674" i="3"/>
  <c r="H690" i="3"/>
  <c r="H706" i="3"/>
  <c r="H722" i="3"/>
  <c r="H738" i="3"/>
  <c r="H754" i="3"/>
  <c r="H770" i="3"/>
  <c r="H786" i="3"/>
  <c r="H802" i="3"/>
  <c r="H827" i="3"/>
  <c r="H843" i="3"/>
  <c r="H859" i="3"/>
  <c r="H875" i="3"/>
  <c r="H891" i="3"/>
  <c r="H907" i="3"/>
  <c r="H923" i="3"/>
  <c r="H939" i="3"/>
  <c r="H955" i="3"/>
  <c r="H971" i="3"/>
  <c r="H987" i="3"/>
  <c r="H1003" i="3"/>
  <c r="H1019" i="3"/>
  <c r="H1035" i="3"/>
  <c r="H1051" i="3"/>
  <c r="H1067" i="3"/>
  <c r="H1083" i="3"/>
  <c r="H1099" i="3"/>
  <c r="H1115" i="3"/>
  <c r="H1131" i="3"/>
  <c r="H1147" i="3"/>
  <c r="H1163" i="3"/>
  <c r="H1179" i="3"/>
  <c r="H1195" i="3"/>
  <c r="H1211" i="3"/>
  <c r="H1227" i="3"/>
  <c r="H1243" i="3"/>
  <c r="H1259" i="3"/>
  <c r="H1275" i="3"/>
  <c r="H1291" i="3"/>
  <c r="H1307" i="3"/>
  <c r="H1323" i="3"/>
  <c r="H1339" i="3"/>
  <c r="H1355" i="3"/>
  <c r="H1371" i="3"/>
  <c r="H1387" i="3"/>
  <c r="H1403" i="3"/>
  <c r="H1419" i="3"/>
  <c r="H1435" i="3"/>
  <c r="H1451" i="3"/>
  <c r="H1467" i="3"/>
  <c r="H1483" i="3"/>
  <c r="H1499" i="3"/>
  <c r="H1515" i="3"/>
  <c r="H1531" i="3"/>
  <c r="H1547" i="3"/>
  <c r="H1563" i="3"/>
  <c r="H1579" i="3"/>
  <c r="H1595" i="3"/>
  <c r="H1611" i="3"/>
  <c r="H1627" i="3"/>
  <c r="H1643" i="3"/>
  <c r="H1659" i="3"/>
  <c r="H1675" i="3"/>
  <c r="H1691" i="3"/>
  <c r="H1707" i="3"/>
  <c r="H1723" i="3"/>
  <c r="H1739" i="3"/>
  <c r="H1755" i="3"/>
  <c r="H1771" i="3"/>
  <c r="H1787" i="3"/>
  <c r="H1803" i="3"/>
  <c r="H1819" i="3"/>
  <c r="H1835" i="3"/>
  <c r="I822" i="3"/>
  <c r="I825" i="3"/>
  <c r="I841" i="3"/>
  <c r="I857" i="3"/>
  <c r="I873" i="3"/>
  <c r="I889" i="3"/>
  <c r="I905" i="3"/>
  <c r="I921" i="3"/>
  <c r="I937" i="3"/>
  <c r="I953" i="3"/>
  <c r="I969" i="3"/>
  <c r="I985" i="3"/>
  <c r="I1001" i="3"/>
  <c r="I1017" i="3"/>
  <c r="I1033" i="3"/>
  <c r="I1049" i="3"/>
  <c r="I1065" i="3"/>
  <c r="I1081" i="3"/>
  <c r="I1097" i="3"/>
  <c r="I1113" i="3"/>
  <c r="I1129" i="3"/>
  <c r="I1145" i="3"/>
  <c r="I1161" i="3"/>
  <c r="I1177" i="3"/>
  <c r="I1193" i="3"/>
  <c r="I1209" i="3"/>
  <c r="I1225" i="3"/>
  <c r="I1241" i="3"/>
  <c r="I1257" i="3"/>
  <c r="I1273" i="3"/>
  <c r="I1289" i="3"/>
  <c r="I1305" i="3"/>
  <c r="I1321" i="3"/>
  <c r="I1337" i="3"/>
  <c r="I1353" i="3"/>
  <c r="I1369" i="3"/>
  <c r="I1385" i="3"/>
  <c r="I1401" i="3"/>
  <c r="I1417" i="3"/>
  <c r="I1433" i="3"/>
  <c r="I1449" i="3"/>
  <c r="I1465" i="3"/>
  <c r="I1481" i="3"/>
  <c r="I1497" i="3"/>
  <c r="I1513" i="3"/>
  <c r="I1529" i="3"/>
  <c r="I1545" i="3"/>
  <c r="I1561" i="3"/>
  <c r="I1577" i="3"/>
  <c r="I1593" i="3"/>
  <c r="I1609" i="3"/>
  <c r="I1625" i="3"/>
  <c r="I1641" i="3"/>
  <c r="I1657" i="3"/>
  <c r="I1673" i="3"/>
  <c r="I1689" i="3"/>
  <c r="I1705" i="3"/>
  <c r="I1721" i="3"/>
  <c r="I1737" i="3"/>
  <c r="I1753" i="3"/>
  <c r="I1769" i="3"/>
  <c r="I1785" i="3"/>
  <c r="I1801" i="3"/>
  <c r="I1817" i="3"/>
  <c r="I1833" i="3"/>
  <c r="I932" i="3"/>
  <c r="I1368" i="3"/>
  <c r="I1476" i="3"/>
  <c r="I948" i="3"/>
  <c r="I1046" i="3"/>
  <c r="I1588" i="3"/>
  <c r="I1014" i="3"/>
  <c r="I1126" i="3"/>
  <c r="H824" i="3"/>
  <c r="H840" i="3"/>
  <c r="H856" i="3"/>
  <c r="H872" i="3"/>
  <c r="H888" i="3"/>
  <c r="H904" i="3"/>
  <c r="H920" i="3"/>
  <c r="H936" i="3"/>
  <c r="H952" i="3"/>
  <c r="H968" i="3"/>
  <c r="H984" i="3"/>
  <c r="H1000" i="3"/>
  <c r="H1016" i="3"/>
  <c r="H1032" i="3"/>
  <c r="H1048" i="3"/>
  <c r="H1064" i="3"/>
  <c r="H1080" i="3"/>
  <c r="H1096" i="3"/>
  <c r="H1112" i="3"/>
  <c r="H1128" i="3"/>
  <c r="H1144" i="3"/>
  <c r="H1160" i="3"/>
  <c r="H1176" i="3"/>
  <c r="H1192" i="3"/>
  <c r="H1208" i="3"/>
  <c r="H1224" i="3"/>
  <c r="H1240" i="3"/>
  <c r="H1256" i="3"/>
  <c r="H1272" i="3"/>
  <c r="H1288" i="3"/>
  <c r="H1304" i="3"/>
  <c r="H1320" i="3"/>
  <c r="H1336" i="3"/>
  <c r="H1352" i="3"/>
  <c r="H1368" i="3"/>
  <c r="H1384" i="3"/>
  <c r="H1400" i="3"/>
  <c r="H1416" i="3"/>
  <c r="H1432" i="3"/>
  <c r="H1448" i="3"/>
  <c r="H1464" i="3"/>
  <c r="H1480" i="3"/>
  <c r="H1496" i="3"/>
  <c r="H1512" i="3"/>
  <c r="H1528" i="3"/>
  <c r="H1544" i="3"/>
  <c r="H1560" i="3"/>
  <c r="H1576" i="3"/>
  <c r="H1592" i="3"/>
  <c r="H1608" i="3"/>
  <c r="H1624" i="3"/>
  <c r="H1640" i="3"/>
  <c r="H1656" i="3"/>
  <c r="H1672" i="3"/>
  <c r="H1688" i="3"/>
  <c r="H1704" i="3"/>
  <c r="H1720" i="3"/>
  <c r="H1736" i="3"/>
  <c r="H1752" i="3"/>
  <c r="H1768" i="3"/>
  <c r="H1784" i="3"/>
  <c r="H1800" i="3"/>
  <c r="H1816" i="3"/>
  <c r="H1832" i="3"/>
  <c r="I982" i="3"/>
  <c r="I1240" i="3"/>
  <c r="I1656" i="3"/>
  <c r="I1736" i="3"/>
  <c r="I1702" i="3"/>
  <c r="I1796" i="3"/>
  <c r="I1686" i="3"/>
  <c r="I1814" i="3"/>
  <c r="H772" i="3"/>
  <c r="H788" i="3"/>
  <c r="H804" i="3"/>
  <c r="H813" i="3"/>
  <c r="H829" i="3"/>
  <c r="H845" i="3"/>
  <c r="H861" i="3"/>
  <c r="H877" i="3"/>
  <c r="H893" i="3"/>
  <c r="H909" i="3"/>
  <c r="H925" i="3"/>
  <c r="H941" i="3"/>
  <c r="H957" i="3"/>
  <c r="H973" i="3"/>
  <c r="H989" i="3"/>
  <c r="H1005" i="3"/>
  <c r="H1021" i="3"/>
  <c r="H1037" i="3"/>
  <c r="H1053" i="3"/>
  <c r="H1069" i="3"/>
  <c r="H1085" i="3"/>
  <c r="H1101" i="3"/>
  <c r="H1117" i="3"/>
  <c r="H1133" i="3"/>
  <c r="H1149" i="3"/>
  <c r="H1165" i="3"/>
  <c r="H1181" i="3"/>
  <c r="H1197" i="3"/>
  <c r="H1213" i="3"/>
  <c r="H1229" i="3"/>
  <c r="H1245" i="3"/>
  <c r="H1261" i="3"/>
  <c r="H1277" i="3"/>
  <c r="H1293" i="3"/>
  <c r="H1309" i="3"/>
  <c r="H1325" i="3"/>
  <c r="H1341" i="3"/>
  <c r="H1357" i="3"/>
  <c r="H1373" i="3"/>
  <c r="H1389" i="3"/>
  <c r="H1405" i="3"/>
  <c r="H1421" i="3"/>
  <c r="H1437" i="3"/>
  <c r="H1453" i="3"/>
  <c r="H1469" i="3"/>
  <c r="H1485" i="3"/>
  <c r="H1501" i="3"/>
  <c r="H1517" i="3"/>
  <c r="H1533" i="3"/>
  <c r="H1549" i="3"/>
  <c r="H1565" i="3"/>
  <c r="H1581" i="3"/>
  <c r="H1597" i="3"/>
  <c r="H1613" i="3"/>
  <c r="H1629" i="3"/>
  <c r="H1645" i="3"/>
  <c r="H1661" i="3"/>
  <c r="H1677" i="3"/>
  <c r="H1693" i="3"/>
  <c r="H1709" i="3"/>
  <c r="H1725" i="3"/>
  <c r="H1741" i="3"/>
  <c r="H1757" i="3"/>
  <c r="H1773" i="3"/>
  <c r="H1789" i="3"/>
  <c r="H1805" i="3"/>
  <c r="H1821" i="3"/>
  <c r="H1837" i="3"/>
  <c r="I836" i="3"/>
  <c r="I827" i="3"/>
  <c r="I843" i="3"/>
  <c r="I859" i="3"/>
  <c r="I875" i="3"/>
  <c r="I891" i="3"/>
  <c r="I907" i="3"/>
  <c r="I923" i="3"/>
  <c r="I939" i="3"/>
  <c r="I955" i="3"/>
  <c r="I971" i="3"/>
  <c r="I987" i="3"/>
  <c r="I1003" i="3"/>
  <c r="I1019" i="3"/>
  <c r="I1035" i="3"/>
  <c r="I1051" i="3"/>
  <c r="I1067" i="3"/>
  <c r="I1083" i="3"/>
  <c r="I1099" i="3"/>
  <c r="I1115" i="3"/>
  <c r="I1131" i="3"/>
  <c r="I1147" i="3"/>
  <c r="I1163" i="3"/>
  <c r="I1179" i="3"/>
  <c r="I1195" i="3"/>
  <c r="I1211" i="3"/>
  <c r="I1227" i="3"/>
  <c r="I1243" i="3"/>
  <c r="I1259" i="3"/>
  <c r="I1275" i="3"/>
  <c r="I1291" i="3"/>
  <c r="I1307" i="3"/>
  <c r="I1323" i="3"/>
  <c r="I1339" i="3"/>
  <c r="I1355" i="3"/>
  <c r="I1371" i="3"/>
  <c r="I1387" i="3"/>
  <c r="I1403" i="3"/>
  <c r="I1419" i="3"/>
  <c r="I1435" i="3"/>
  <c r="I1451" i="3"/>
  <c r="I1467" i="3"/>
  <c r="I1483" i="3"/>
  <c r="I1499" i="3"/>
  <c r="I1515" i="3"/>
  <c r="I1531" i="3"/>
  <c r="I1547" i="3"/>
  <c r="I1563" i="3"/>
  <c r="I1579" i="3"/>
  <c r="I1595" i="3"/>
  <c r="I1611" i="3"/>
  <c r="I1627" i="3"/>
  <c r="I1643" i="3"/>
  <c r="I1659" i="3"/>
  <c r="I1675" i="3"/>
  <c r="I1691" i="3"/>
  <c r="I1707" i="3"/>
  <c r="I1723" i="3"/>
  <c r="I1739" i="3"/>
  <c r="I1755" i="3"/>
  <c r="I1771" i="3"/>
  <c r="I1787" i="3"/>
  <c r="I1803" i="3"/>
  <c r="I1819" i="3"/>
  <c r="I1835" i="3"/>
  <c r="I1048" i="3"/>
  <c r="I1162" i="3"/>
  <c r="I1382" i="3"/>
  <c r="I1272" i="3"/>
  <c r="I1258" i="3"/>
  <c r="I1594" i="3"/>
  <c r="H826" i="3"/>
  <c r="H842" i="3"/>
  <c r="H858" i="3"/>
  <c r="H874" i="3"/>
  <c r="H890" i="3"/>
  <c r="H906" i="3"/>
  <c r="H922" i="3"/>
  <c r="H938" i="3"/>
  <c r="H954" i="3"/>
  <c r="H970" i="3"/>
  <c r="H986" i="3"/>
  <c r="H1002" i="3"/>
  <c r="H1018" i="3"/>
  <c r="H1034" i="3"/>
  <c r="H1050" i="3"/>
  <c r="H1066" i="3"/>
  <c r="H1082" i="3"/>
  <c r="H1098" i="3"/>
  <c r="H1114" i="3"/>
  <c r="H1130" i="3"/>
  <c r="H1146" i="3"/>
  <c r="H1162" i="3"/>
  <c r="H1178" i="3"/>
  <c r="H1194" i="3"/>
  <c r="H1210" i="3"/>
  <c r="H1226" i="3"/>
  <c r="H1242" i="3"/>
  <c r="H1258" i="3"/>
  <c r="H1274" i="3"/>
  <c r="H1290" i="3"/>
  <c r="H1306" i="3"/>
  <c r="H1322" i="3"/>
  <c r="H1338" i="3"/>
  <c r="H1354" i="3"/>
  <c r="H1370" i="3"/>
  <c r="H1386" i="3"/>
  <c r="H1402" i="3"/>
  <c r="H1418" i="3"/>
  <c r="H1434" i="3"/>
  <c r="H1450" i="3"/>
  <c r="H1466" i="3"/>
  <c r="H1482" i="3"/>
  <c r="H1498" i="3"/>
  <c r="H1514" i="3"/>
  <c r="H1530" i="3"/>
  <c r="H1546" i="3"/>
  <c r="H1562" i="3"/>
  <c r="H1578" i="3"/>
  <c r="H1594" i="3"/>
  <c r="H1610" i="3"/>
  <c r="H1626" i="3"/>
  <c r="H1642" i="3"/>
  <c r="H1658" i="3"/>
  <c r="H1674" i="3"/>
  <c r="H1690" i="3"/>
  <c r="H1706" i="3"/>
  <c r="H1722" i="3"/>
  <c r="H1738" i="3"/>
  <c r="H1754" i="3"/>
  <c r="H1770" i="3"/>
  <c r="H1786" i="3"/>
  <c r="H1802" i="3"/>
  <c r="H1818" i="3"/>
  <c r="H1834" i="3"/>
  <c r="I1012" i="3"/>
  <c r="I1140" i="3"/>
  <c r="I1254" i="3"/>
  <c r="I1498" i="3"/>
  <c r="I1748" i="3"/>
  <c r="I1828" i="3"/>
  <c r="I1718" i="3"/>
  <c r="I1674" i="3"/>
  <c r="I1770" i="3"/>
  <c r="I1734" i="3"/>
  <c r="H534" i="3"/>
  <c r="H550" i="3"/>
  <c r="H566" i="3"/>
  <c r="H582" i="3"/>
  <c r="H598" i="3"/>
  <c r="H614" i="3"/>
  <c r="H630" i="3"/>
  <c r="H646" i="3"/>
  <c r="H662" i="3"/>
  <c r="H678" i="3"/>
  <c r="H694" i="3"/>
  <c r="H710" i="3"/>
  <c r="H726" i="3"/>
  <c r="H742" i="3"/>
  <c r="H758" i="3"/>
  <c r="H774" i="3"/>
  <c r="H790" i="3"/>
  <c r="H806" i="3"/>
  <c r="H815" i="3"/>
  <c r="H831" i="3"/>
  <c r="H847" i="3"/>
  <c r="H863" i="3"/>
  <c r="H879" i="3"/>
  <c r="H895" i="3"/>
  <c r="H911" i="3"/>
  <c r="H927" i="3"/>
  <c r="H943" i="3"/>
  <c r="H959" i="3"/>
  <c r="H975" i="3"/>
  <c r="H991" i="3"/>
  <c r="H1007" i="3"/>
  <c r="H1023" i="3"/>
  <c r="H1039" i="3"/>
  <c r="H1055" i="3"/>
  <c r="H1071" i="3"/>
  <c r="H1087" i="3"/>
  <c r="H1103" i="3"/>
  <c r="H1119" i="3"/>
  <c r="H1135" i="3"/>
  <c r="H1151" i="3"/>
  <c r="H1167" i="3"/>
  <c r="H1183" i="3"/>
  <c r="H1199" i="3"/>
  <c r="H1215" i="3"/>
  <c r="H1231" i="3"/>
  <c r="H1247" i="3"/>
  <c r="H1263" i="3"/>
  <c r="H1279" i="3"/>
  <c r="H1295" i="3"/>
  <c r="H1311" i="3"/>
  <c r="H1327" i="3"/>
  <c r="H1343" i="3"/>
  <c r="H1359" i="3"/>
  <c r="H1375" i="3"/>
  <c r="H1391" i="3"/>
  <c r="H1407" i="3"/>
  <c r="H1423" i="3"/>
  <c r="H1439" i="3"/>
  <c r="H1455" i="3"/>
  <c r="H1471" i="3"/>
  <c r="H1487" i="3"/>
  <c r="H1503" i="3"/>
  <c r="H1519" i="3"/>
  <c r="H1535" i="3"/>
  <c r="H1551" i="3"/>
  <c r="H1567" i="3"/>
  <c r="H1583" i="3"/>
  <c r="H1599" i="3"/>
  <c r="H1615" i="3"/>
  <c r="H1631" i="3"/>
  <c r="H1647" i="3"/>
  <c r="H1663" i="3"/>
  <c r="H1679" i="3"/>
  <c r="H1695" i="3"/>
  <c r="H1711" i="3"/>
  <c r="H1727" i="3"/>
  <c r="H1743" i="3"/>
  <c r="H1759" i="3"/>
  <c r="H1775" i="3"/>
  <c r="H1791" i="3"/>
  <c r="H1807" i="3"/>
  <c r="H1823" i="3"/>
  <c r="H1839" i="3"/>
  <c r="I829" i="3"/>
  <c r="I845" i="3"/>
  <c r="I861" i="3"/>
  <c r="I877" i="3"/>
  <c r="I893" i="3"/>
  <c r="I909" i="3"/>
  <c r="I925" i="3"/>
  <c r="I941" i="3"/>
  <c r="I957" i="3"/>
  <c r="I973" i="3"/>
  <c r="I989" i="3"/>
  <c r="I1005" i="3"/>
  <c r="I1021" i="3"/>
  <c r="I1037" i="3"/>
  <c r="I1053" i="3"/>
  <c r="I1069" i="3"/>
  <c r="I1085" i="3"/>
  <c r="I1101" i="3"/>
  <c r="I1117" i="3"/>
  <c r="I1133" i="3"/>
  <c r="I1149" i="3"/>
  <c r="I1165" i="3"/>
  <c r="I1181" i="3"/>
  <c r="I1197" i="3"/>
  <c r="I1213" i="3"/>
  <c r="I1229" i="3"/>
  <c r="I1245" i="3"/>
  <c r="I1261" i="3"/>
  <c r="I1277" i="3"/>
  <c r="I1293" i="3"/>
  <c r="I1309" i="3"/>
  <c r="I1325" i="3"/>
  <c r="I1341" i="3"/>
  <c r="I1357" i="3"/>
  <c r="I1373" i="3"/>
  <c r="I1389" i="3"/>
  <c r="I1405" i="3"/>
  <c r="I1421" i="3"/>
  <c r="I1437" i="3"/>
  <c r="I1453" i="3"/>
  <c r="I1469" i="3"/>
  <c r="I1485" i="3"/>
  <c r="I1501" i="3"/>
  <c r="I1517" i="3"/>
  <c r="I1533" i="3"/>
  <c r="I1549" i="3"/>
  <c r="I1565" i="3"/>
  <c r="I1581" i="3"/>
  <c r="I1597" i="3"/>
  <c r="I1613" i="3"/>
  <c r="I1629" i="3"/>
  <c r="I1645" i="3"/>
  <c r="I1661" i="3"/>
  <c r="I1677" i="3"/>
  <c r="I1693" i="3"/>
  <c r="I1709" i="3"/>
  <c r="I1725" i="3"/>
  <c r="I1741" i="3"/>
  <c r="I1757" i="3"/>
  <c r="I1773" i="3"/>
  <c r="I1789" i="3"/>
  <c r="I1805" i="3"/>
  <c r="I1821" i="3"/>
  <c r="I1837" i="3"/>
  <c r="I860" i="3"/>
  <c r="I954" i="3"/>
  <c r="I1060" i="3"/>
  <c r="I1176" i="3"/>
  <c r="I1290" i="3"/>
  <c r="I1398" i="3"/>
  <c r="I1612" i="3"/>
  <c r="I876" i="3"/>
  <c r="I972" i="3"/>
  <c r="I1178" i="3"/>
  <c r="I1286" i="3"/>
  <c r="I1388" i="3"/>
  <c r="I1500" i="3"/>
  <c r="I1610" i="3"/>
  <c r="I824" i="3"/>
  <c r="I938" i="3"/>
  <c r="I1156" i="3"/>
  <c r="I1274" i="3"/>
  <c r="I1386" i="3"/>
  <c r="I1496" i="3"/>
  <c r="I1608" i="3"/>
  <c r="H828" i="3"/>
  <c r="H844" i="3"/>
  <c r="H860" i="3"/>
  <c r="H876" i="3"/>
  <c r="H892" i="3"/>
  <c r="H908" i="3"/>
  <c r="H924" i="3"/>
  <c r="H940" i="3"/>
  <c r="H956" i="3"/>
  <c r="H972" i="3"/>
  <c r="H988" i="3"/>
  <c r="H1004" i="3"/>
  <c r="H1020" i="3"/>
  <c r="H1036" i="3"/>
  <c r="H1052" i="3"/>
  <c r="H1068" i="3"/>
  <c r="H1084" i="3"/>
  <c r="H1100" i="3"/>
  <c r="H1116" i="3"/>
  <c r="H1132" i="3"/>
  <c r="H1148" i="3"/>
  <c r="H1164" i="3"/>
  <c r="H1180" i="3"/>
  <c r="H1196" i="3"/>
  <c r="H1212" i="3"/>
  <c r="H1228" i="3"/>
  <c r="H1244" i="3"/>
  <c r="H1260" i="3"/>
  <c r="H1276" i="3"/>
  <c r="H1292" i="3"/>
  <c r="H1308" i="3"/>
  <c r="H1324" i="3"/>
  <c r="H1340" i="3"/>
  <c r="H1356" i="3"/>
  <c r="H1372" i="3"/>
  <c r="H1388" i="3"/>
  <c r="H1404" i="3"/>
  <c r="H1420" i="3"/>
  <c r="H1436" i="3"/>
  <c r="H1452" i="3"/>
  <c r="H1468" i="3"/>
  <c r="H1484" i="3"/>
  <c r="H1500" i="3"/>
  <c r="H1516" i="3"/>
  <c r="H1532" i="3"/>
  <c r="H1548" i="3"/>
  <c r="H1564" i="3"/>
  <c r="H1580" i="3"/>
  <c r="H1596" i="3"/>
  <c r="H1612" i="3"/>
  <c r="H1628" i="3"/>
  <c r="H1644" i="3"/>
  <c r="H1660" i="3"/>
  <c r="H1676" i="3"/>
  <c r="H1692" i="3"/>
  <c r="H1708" i="3"/>
  <c r="H1724" i="3"/>
  <c r="H1740" i="3"/>
  <c r="H1756" i="3"/>
  <c r="H1772" i="3"/>
  <c r="H1788" i="3"/>
  <c r="H1804" i="3"/>
  <c r="H1820" i="3"/>
  <c r="H1836" i="3"/>
  <c r="I826" i="3"/>
  <c r="I1030" i="3"/>
  <c r="I1158" i="3"/>
  <c r="I1268" i="3"/>
  <c r="I1512" i="3"/>
  <c r="I1642" i="3"/>
  <c r="I1668" i="3"/>
  <c r="I1638" i="3"/>
  <c r="I1818" i="3"/>
  <c r="I1800" i="3"/>
  <c r="I1684" i="3"/>
  <c r="I1782" i="3"/>
  <c r="H168" i="3"/>
  <c r="H184" i="3"/>
  <c r="H200" i="3"/>
  <c r="H216" i="3"/>
  <c r="H232" i="3"/>
  <c r="H248" i="3"/>
  <c r="H264" i="3"/>
  <c r="H280" i="3"/>
  <c r="H296" i="3"/>
  <c r="H312" i="3"/>
  <c r="H328" i="3"/>
  <c r="H344" i="3"/>
  <c r="H360" i="3"/>
  <c r="H376" i="3"/>
  <c r="H392" i="3"/>
  <c r="H408" i="3"/>
  <c r="H424" i="3"/>
  <c r="H440" i="3"/>
  <c r="H456" i="3"/>
  <c r="H472" i="3"/>
  <c r="H488" i="3"/>
  <c r="H504" i="3"/>
  <c r="H520" i="3"/>
  <c r="H536" i="3"/>
  <c r="H552" i="3"/>
  <c r="H568" i="3"/>
  <c r="H584" i="3"/>
  <c r="H600" i="3"/>
  <c r="H616" i="3"/>
  <c r="H632" i="3"/>
  <c r="H648" i="3"/>
  <c r="H664" i="3"/>
  <c r="H680" i="3"/>
  <c r="H696" i="3"/>
  <c r="H712" i="3"/>
  <c r="H728" i="3"/>
  <c r="H744" i="3"/>
  <c r="H760" i="3"/>
  <c r="H776" i="3"/>
  <c r="H792" i="3"/>
  <c r="H808" i="3"/>
  <c r="H817" i="3"/>
  <c r="H833" i="3"/>
  <c r="H849" i="3"/>
  <c r="H865" i="3"/>
  <c r="H881" i="3"/>
  <c r="H897" i="3"/>
  <c r="H913" i="3"/>
  <c r="H929" i="3"/>
  <c r="H945" i="3"/>
  <c r="H961" i="3"/>
  <c r="H977" i="3"/>
  <c r="H993" i="3"/>
  <c r="H1009" i="3"/>
  <c r="H1025" i="3"/>
  <c r="H1041" i="3"/>
  <c r="H1057" i="3"/>
  <c r="H1073" i="3"/>
  <c r="H1089" i="3"/>
  <c r="H1105" i="3"/>
  <c r="H1121" i="3"/>
  <c r="H1137" i="3"/>
  <c r="H1153" i="3"/>
  <c r="H1169" i="3"/>
  <c r="H1185" i="3"/>
  <c r="H1201" i="3"/>
  <c r="H1217" i="3"/>
  <c r="H1233" i="3"/>
  <c r="H1249" i="3"/>
  <c r="H1265" i="3"/>
  <c r="H1281" i="3"/>
  <c r="H1297" i="3"/>
  <c r="H1313" i="3"/>
  <c r="H1329" i="3"/>
  <c r="H1345" i="3"/>
  <c r="H1361" i="3"/>
  <c r="H1377" i="3"/>
  <c r="H1393" i="3"/>
  <c r="H1409" i="3"/>
  <c r="H1425" i="3"/>
  <c r="H1441" i="3"/>
  <c r="H1457" i="3"/>
  <c r="H1473" i="3"/>
  <c r="H1489" i="3"/>
  <c r="H1505" i="3"/>
  <c r="H1521" i="3"/>
  <c r="H1537" i="3"/>
  <c r="H1553" i="3"/>
  <c r="H1569" i="3"/>
  <c r="H1585" i="3"/>
  <c r="H1601" i="3"/>
  <c r="H1617" i="3"/>
  <c r="H1633" i="3"/>
  <c r="H1649" i="3"/>
  <c r="H1665" i="3"/>
  <c r="H1681" i="3"/>
  <c r="H1697" i="3"/>
  <c r="H1713" i="3"/>
  <c r="H1729" i="3"/>
  <c r="H1745" i="3"/>
  <c r="H1761" i="3"/>
  <c r="H1777" i="3"/>
  <c r="H1793" i="3"/>
  <c r="H1809" i="3"/>
  <c r="H1825" i="3"/>
  <c r="I964" i="3"/>
  <c r="I815" i="3"/>
  <c r="I831" i="3"/>
  <c r="I847" i="3"/>
  <c r="I863" i="3"/>
  <c r="I879" i="3"/>
  <c r="I895" i="3"/>
  <c r="I911" i="3"/>
  <c r="I927" i="3"/>
  <c r="I943" i="3"/>
  <c r="I959" i="3"/>
  <c r="I975" i="3"/>
  <c r="I991" i="3"/>
  <c r="I1007" i="3"/>
  <c r="I1023" i="3"/>
  <c r="I1039" i="3"/>
  <c r="I1055" i="3"/>
  <c r="I1071" i="3"/>
  <c r="I1087" i="3"/>
  <c r="I1103" i="3"/>
  <c r="I1119" i="3"/>
  <c r="I1135" i="3"/>
  <c r="I1151" i="3"/>
  <c r="I1167" i="3"/>
  <c r="I1183" i="3"/>
  <c r="I1199" i="3"/>
  <c r="I1215" i="3"/>
  <c r="I1231" i="3"/>
  <c r="I1247" i="3"/>
  <c r="I1263" i="3"/>
  <c r="I1279" i="3"/>
  <c r="I1295" i="3"/>
  <c r="I1311" i="3"/>
  <c r="I1327" i="3"/>
  <c r="I1343" i="3"/>
  <c r="I1359" i="3"/>
  <c r="I1375" i="3"/>
  <c r="I1391" i="3"/>
  <c r="I1407" i="3"/>
  <c r="I1423" i="3"/>
  <c r="I1439" i="3"/>
  <c r="I1455" i="3"/>
  <c r="I1471" i="3"/>
  <c r="I1487" i="3"/>
  <c r="I1503" i="3"/>
  <c r="I1519" i="3"/>
  <c r="I1535" i="3"/>
  <c r="I1551" i="3"/>
  <c r="I1567" i="3"/>
  <c r="I1583" i="3"/>
  <c r="I1599" i="3"/>
  <c r="I1615" i="3"/>
  <c r="I1631" i="3"/>
  <c r="I1647" i="3"/>
  <c r="I1663" i="3"/>
  <c r="I1679" i="3"/>
  <c r="I1695" i="3"/>
  <c r="I1711" i="3"/>
  <c r="I1727" i="3"/>
  <c r="I1743" i="3"/>
  <c r="I1759" i="3"/>
  <c r="I1775" i="3"/>
  <c r="I1791" i="3"/>
  <c r="I1807" i="3"/>
  <c r="I1823" i="3"/>
  <c r="I1839" i="3"/>
  <c r="I872" i="3"/>
  <c r="I966" i="3"/>
  <c r="I1078" i="3"/>
  <c r="I1190" i="3"/>
  <c r="I1304" i="3"/>
  <c r="I1412" i="3"/>
  <c r="I1516" i="3"/>
  <c r="I1626" i="3"/>
  <c r="I890" i="3"/>
  <c r="I986" i="3"/>
  <c r="I1192" i="3"/>
  <c r="I1300" i="3"/>
  <c r="I1400" i="3"/>
  <c r="I1514" i="3"/>
  <c r="I1624" i="3"/>
  <c r="I840" i="3"/>
  <c r="I950" i="3"/>
  <c r="I1062" i="3"/>
  <c r="I1172" i="3"/>
  <c r="I1288" i="3"/>
  <c r="I1402" i="3"/>
  <c r="I1510" i="3"/>
  <c r="I1622" i="3"/>
  <c r="H830" i="3"/>
  <c r="H846" i="3"/>
  <c r="H862" i="3"/>
  <c r="H878" i="3"/>
  <c r="H894" i="3"/>
  <c r="H910" i="3"/>
  <c r="H926" i="3"/>
  <c r="H942" i="3"/>
  <c r="H958" i="3"/>
  <c r="H974" i="3"/>
  <c r="H990" i="3"/>
  <c r="H1006" i="3"/>
  <c r="H1022" i="3"/>
  <c r="H1038" i="3"/>
  <c r="H1054" i="3"/>
  <c r="H1070" i="3"/>
  <c r="H1086" i="3"/>
  <c r="H1102" i="3"/>
  <c r="H1118" i="3"/>
  <c r="H1134" i="3"/>
  <c r="H1150" i="3"/>
  <c r="H1166" i="3"/>
  <c r="H1182" i="3"/>
  <c r="H1198" i="3"/>
  <c r="H1214" i="3"/>
  <c r="H1230" i="3"/>
  <c r="H1246" i="3"/>
  <c r="H1262" i="3"/>
  <c r="H1278" i="3"/>
  <c r="H1294" i="3"/>
  <c r="H1310" i="3"/>
  <c r="H1326" i="3"/>
  <c r="H1342" i="3"/>
  <c r="H1358" i="3"/>
  <c r="H1374" i="3"/>
  <c r="H1390" i="3"/>
  <c r="H1406" i="3"/>
  <c r="H1422" i="3"/>
  <c r="H1438" i="3"/>
  <c r="H1454" i="3"/>
  <c r="H1470" i="3"/>
  <c r="H1486" i="3"/>
  <c r="H1502" i="3"/>
  <c r="H1518" i="3"/>
  <c r="H1534" i="3"/>
  <c r="H1550" i="3"/>
  <c r="H1566" i="3"/>
  <c r="H1582" i="3"/>
  <c r="H1598" i="3"/>
  <c r="H1614" i="3"/>
  <c r="H1630" i="3"/>
  <c r="H1646" i="3"/>
  <c r="H1662" i="3"/>
  <c r="H1678" i="3"/>
  <c r="H1694" i="3"/>
  <c r="H1710" i="3"/>
  <c r="H1726" i="3"/>
  <c r="H1742" i="3"/>
  <c r="H1758" i="3"/>
  <c r="H1774" i="3"/>
  <c r="H1790" i="3"/>
  <c r="H1806" i="3"/>
  <c r="H1822" i="3"/>
  <c r="H1838" i="3"/>
  <c r="I838" i="3"/>
  <c r="I1044" i="3"/>
  <c r="I1174" i="3"/>
  <c r="I1526" i="3"/>
  <c r="I1644" i="3"/>
  <c r="I1678" i="3"/>
  <c r="I1766" i="3"/>
  <c r="I1654" i="3"/>
  <c r="I1740" i="3"/>
  <c r="I1834" i="3"/>
  <c r="I1738" i="3"/>
  <c r="I1832" i="3"/>
  <c r="I1720" i="3"/>
  <c r="I1812" i="3"/>
  <c r="I1694" i="3"/>
  <c r="I1816" i="3"/>
  <c r="I1758" i="3"/>
  <c r="I1630" i="3"/>
  <c r="H666" i="3"/>
  <c r="H682" i="3"/>
  <c r="H698" i="3"/>
  <c r="H714" i="3"/>
  <c r="H730" i="3"/>
  <c r="H746" i="3"/>
  <c r="H762" i="3"/>
  <c r="H778" i="3"/>
  <c r="H794" i="3"/>
  <c r="H810" i="3"/>
  <c r="H819" i="3"/>
  <c r="H835" i="3"/>
  <c r="H851" i="3"/>
  <c r="H867" i="3"/>
  <c r="H883" i="3"/>
  <c r="H899" i="3"/>
  <c r="H915" i="3"/>
  <c r="H931" i="3"/>
  <c r="H947" i="3"/>
  <c r="H963" i="3"/>
  <c r="H979" i="3"/>
  <c r="H995" i="3"/>
  <c r="H1011" i="3"/>
  <c r="H1027" i="3"/>
  <c r="H1043" i="3"/>
  <c r="H1059" i="3"/>
  <c r="H1075" i="3"/>
  <c r="H1091" i="3"/>
  <c r="H1107" i="3"/>
  <c r="H1123" i="3"/>
  <c r="H1139" i="3"/>
  <c r="H1155" i="3"/>
  <c r="H1171" i="3"/>
  <c r="H1187" i="3"/>
  <c r="H1203" i="3"/>
  <c r="H1219" i="3"/>
  <c r="H1235" i="3"/>
  <c r="H1251" i="3"/>
  <c r="H1267" i="3"/>
  <c r="H1283" i="3"/>
  <c r="H1299" i="3"/>
  <c r="H1315" i="3"/>
  <c r="H1331" i="3"/>
  <c r="H1347" i="3"/>
  <c r="H1363" i="3"/>
  <c r="H1379" i="3"/>
  <c r="H1395" i="3"/>
  <c r="H1411" i="3"/>
  <c r="H1427" i="3"/>
  <c r="H1443" i="3"/>
  <c r="H1459" i="3"/>
  <c r="H1475" i="3"/>
  <c r="H1491" i="3"/>
  <c r="H1507" i="3"/>
  <c r="H1523" i="3"/>
  <c r="H1539" i="3"/>
  <c r="H1555" i="3"/>
  <c r="H1571" i="3"/>
  <c r="H1587" i="3"/>
  <c r="H1603" i="3"/>
  <c r="H1619" i="3"/>
  <c r="H1635" i="3"/>
  <c r="H1651" i="3"/>
  <c r="H1667" i="3"/>
  <c r="H1683" i="3"/>
  <c r="H1699" i="3"/>
  <c r="H1715" i="3"/>
  <c r="H1731" i="3"/>
  <c r="H1747" i="3"/>
  <c r="H1763" i="3"/>
  <c r="H1779" i="3"/>
  <c r="H1795" i="3"/>
  <c r="H1811" i="3"/>
  <c r="H1827" i="3"/>
  <c r="I817" i="3"/>
  <c r="I833" i="3"/>
  <c r="I849" i="3"/>
  <c r="I865" i="3"/>
  <c r="I881" i="3"/>
  <c r="I897" i="3"/>
  <c r="I913" i="3"/>
  <c r="I929" i="3"/>
  <c r="I945" i="3"/>
  <c r="I961" i="3"/>
  <c r="I977" i="3"/>
  <c r="I993" i="3"/>
  <c r="I1009" i="3"/>
  <c r="I1025" i="3"/>
  <c r="I1041" i="3"/>
  <c r="I1057" i="3"/>
  <c r="I1073" i="3"/>
  <c r="I1089" i="3"/>
  <c r="I1105" i="3"/>
  <c r="I1121" i="3"/>
  <c r="I1137" i="3"/>
  <c r="I1153" i="3"/>
  <c r="I1169" i="3"/>
  <c r="I1185" i="3"/>
  <c r="I1201" i="3"/>
  <c r="I1217" i="3"/>
  <c r="I1233" i="3"/>
  <c r="I1249" i="3"/>
  <c r="I1265" i="3"/>
  <c r="I1281" i="3"/>
  <c r="I1297" i="3"/>
  <c r="I1313" i="3"/>
  <c r="I1329" i="3"/>
  <c r="I1345" i="3"/>
  <c r="I1361" i="3"/>
  <c r="I1377" i="3"/>
  <c r="I1393" i="3"/>
  <c r="I1409" i="3"/>
  <c r="I1425" i="3"/>
  <c r="I1441" i="3"/>
  <c r="I1457" i="3"/>
  <c r="I1473" i="3"/>
  <c r="I1489" i="3"/>
  <c r="I1505" i="3"/>
  <c r="I1521" i="3"/>
  <c r="I1537" i="3"/>
  <c r="I1553" i="3"/>
  <c r="I1569" i="3"/>
  <c r="I1585" i="3"/>
  <c r="I1601" i="3"/>
  <c r="I1617" i="3"/>
  <c r="I1633" i="3"/>
  <c r="I1649" i="3"/>
  <c r="I1665" i="3"/>
  <c r="I1681" i="3"/>
  <c r="I1697" i="3"/>
  <c r="I1713" i="3"/>
  <c r="I1729" i="3"/>
  <c r="I1745" i="3"/>
  <c r="I1761" i="3"/>
  <c r="I1777" i="3"/>
  <c r="I1793" i="3"/>
  <c r="I1809" i="3"/>
  <c r="I1825" i="3"/>
  <c r="I1092" i="3"/>
  <c r="I1206" i="3"/>
  <c r="I1318" i="3"/>
  <c r="I1528" i="3"/>
  <c r="I904" i="3"/>
  <c r="I1102" i="3"/>
  <c r="I1310" i="3"/>
  <c r="I1414" i="3"/>
  <c r="I1532" i="3"/>
  <c r="I854" i="3"/>
  <c r="I1188" i="3"/>
  <c r="I1302" i="3"/>
  <c r="I1416" i="3"/>
  <c r="I1524" i="3"/>
  <c r="H816" i="3"/>
  <c r="H832" i="3"/>
  <c r="H848" i="3"/>
  <c r="H864" i="3"/>
  <c r="H880" i="3"/>
  <c r="H896" i="3"/>
  <c r="H912" i="3"/>
  <c r="H928" i="3"/>
  <c r="H944" i="3"/>
  <c r="H960" i="3"/>
  <c r="H976" i="3"/>
  <c r="H992" i="3"/>
  <c r="H1008" i="3"/>
  <c r="H1024" i="3"/>
  <c r="H1040" i="3"/>
  <c r="H1056" i="3"/>
  <c r="H1072" i="3"/>
  <c r="H1088" i="3"/>
  <c r="H1104" i="3"/>
  <c r="H1120" i="3"/>
  <c r="H1136" i="3"/>
  <c r="H1152" i="3"/>
  <c r="H1168" i="3"/>
  <c r="H1184" i="3"/>
  <c r="H1200" i="3"/>
  <c r="H1216" i="3"/>
  <c r="H1232" i="3"/>
  <c r="H1248" i="3"/>
  <c r="H1264" i="3"/>
  <c r="H1280" i="3"/>
  <c r="H1296" i="3"/>
  <c r="H1312" i="3"/>
  <c r="H1328" i="3"/>
  <c r="H1344" i="3"/>
  <c r="H1360" i="3"/>
  <c r="H1376" i="3"/>
  <c r="H1392" i="3"/>
  <c r="H1408" i="3"/>
  <c r="H1424" i="3"/>
  <c r="H1440" i="3"/>
  <c r="H1456" i="3"/>
  <c r="H1472" i="3"/>
  <c r="H1488" i="3"/>
  <c r="H1504" i="3"/>
  <c r="H1520" i="3"/>
  <c r="H1536" i="3"/>
  <c r="H1552" i="3"/>
  <c r="H1568" i="3"/>
  <c r="H1584" i="3"/>
  <c r="H1600" i="3"/>
  <c r="H1616" i="3"/>
  <c r="H1632" i="3"/>
  <c r="H1648" i="3"/>
  <c r="H1664" i="3"/>
  <c r="H1680" i="3"/>
  <c r="H1696" i="3"/>
  <c r="H1712" i="3"/>
  <c r="H1728" i="3"/>
  <c r="H1744" i="3"/>
  <c r="H1760" i="3"/>
  <c r="H1776" i="3"/>
  <c r="H1792" i="3"/>
  <c r="H1808" i="3"/>
  <c r="H1824" i="3"/>
  <c r="I852" i="3"/>
  <c r="I1054" i="3"/>
  <c r="I1422" i="3"/>
  <c r="I1540" i="3"/>
  <c r="I1646" i="3"/>
  <c r="I1690" i="3"/>
  <c r="I1664" i="3"/>
  <c r="I1752" i="3"/>
  <c r="I1750" i="3"/>
  <c r="I1640" i="3"/>
  <c r="I1732" i="3"/>
  <c r="I1824" i="3"/>
  <c r="I1706" i="3"/>
  <c r="I1830" i="3"/>
  <c r="I1772" i="3"/>
  <c r="R193" i="1"/>
  <c r="S194" i="1"/>
  <c r="T194" i="1" s="1"/>
  <c r="I129" i="3"/>
  <c r="N211" i="1"/>
  <c r="N189" i="1"/>
  <c r="N29" i="1"/>
  <c r="N183" i="1"/>
  <c r="N123" i="1"/>
  <c r="N168" i="1"/>
  <c r="N64" i="1"/>
  <c r="N162" i="1"/>
  <c r="N108" i="1"/>
  <c r="N118" i="1"/>
  <c r="N202" i="1"/>
  <c r="N159" i="1"/>
  <c r="N26" i="1"/>
  <c r="N135" i="1"/>
  <c r="N49" i="1"/>
  <c r="N191" i="1"/>
  <c r="N87" i="1"/>
  <c r="N97" i="1"/>
  <c r="N47" i="1"/>
  <c r="N81" i="1"/>
  <c r="N79" i="1"/>
  <c r="N8" i="1"/>
  <c r="N84" i="1"/>
  <c r="N25" i="1"/>
  <c r="N36" i="1"/>
  <c r="S197" i="1"/>
  <c r="T197" i="1" s="1"/>
  <c r="R196" i="1"/>
  <c r="S196" i="1" s="1"/>
  <c r="T196" i="1" s="1"/>
  <c r="N214" i="1"/>
  <c r="N173" i="1"/>
  <c r="N175" i="1"/>
  <c r="N107" i="1"/>
  <c r="N146" i="1"/>
  <c r="N39" i="1"/>
  <c r="N158" i="1"/>
  <c r="N105" i="1"/>
  <c r="N102" i="1"/>
  <c r="N201" i="1"/>
  <c r="N155" i="1"/>
  <c r="N122" i="1"/>
  <c r="N45" i="1"/>
  <c r="N144" i="1"/>
  <c r="N78" i="1"/>
  <c r="N92" i="1"/>
  <c r="N41" i="1"/>
  <c r="N74" i="1"/>
  <c r="N70" i="1"/>
  <c r="N141" i="1"/>
  <c r="N77" i="1"/>
  <c r="N91" i="1"/>
  <c r="N28" i="1"/>
  <c r="R205" i="1"/>
  <c r="S206" i="1"/>
  <c r="T206" i="1" s="1"/>
  <c r="N190" i="1"/>
  <c r="N156" i="1"/>
  <c r="N207" i="1"/>
  <c r="N167" i="1"/>
  <c r="N95" i="1"/>
  <c r="N143" i="1"/>
  <c r="N33" i="1"/>
  <c r="N154" i="1"/>
  <c r="N88" i="1"/>
  <c r="N100" i="1"/>
  <c r="N199" i="1"/>
  <c r="N151" i="1"/>
  <c r="N192" i="1"/>
  <c r="N119" i="1"/>
  <c r="N16" i="1"/>
  <c r="N136" i="1"/>
  <c r="N71" i="1"/>
  <c r="N85" i="1"/>
  <c r="N21" i="1"/>
  <c r="N65" i="1"/>
  <c r="N63" i="1"/>
  <c r="N133" i="1"/>
  <c r="N68" i="1"/>
  <c r="N83" i="1"/>
  <c r="N20" i="1"/>
  <c r="N209" i="1"/>
  <c r="N174" i="1"/>
  <c r="N145" i="1"/>
  <c r="N182" i="1"/>
  <c r="N161" i="1"/>
  <c r="N89" i="1"/>
  <c r="N130" i="1"/>
  <c r="N23" i="1"/>
  <c r="N150" i="1"/>
  <c r="N51" i="1"/>
  <c r="N55" i="1"/>
  <c r="N147" i="1"/>
  <c r="N188" i="1"/>
  <c r="N106" i="1"/>
  <c r="N210" i="1"/>
  <c r="N128" i="1"/>
  <c r="N62" i="1"/>
  <c r="N76" i="1"/>
  <c r="N18" i="1"/>
  <c r="N58" i="1"/>
  <c r="N46" i="1"/>
  <c r="N125" i="1"/>
  <c r="N61" i="1"/>
  <c r="N75" i="1"/>
  <c r="N12" i="1"/>
  <c r="R212" i="1"/>
  <c r="S212" i="1" s="1"/>
  <c r="T212" i="1" s="1"/>
  <c r="S213" i="1"/>
  <c r="T213" i="1" s="1"/>
  <c r="N48" i="1"/>
  <c r="S189" i="1"/>
  <c r="T190" i="1"/>
  <c r="N113" i="1"/>
  <c r="N213" i="1"/>
  <c r="N181" i="1"/>
  <c r="N160" i="1"/>
  <c r="N152" i="1"/>
  <c r="N129" i="1"/>
  <c r="N149" i="1"/>
  <c r="N184" i="1"/>
  <c r="N111" i="1"/>
  <c r="N177" i="1"/>
  <c r="N124" i="1"/>
  <c r="N170" i="1"/>
  <c r="N17" i="1"/>
  <c r="N171" i="1"/>
  <c r="N94" i="1"/>
  <c r="N164" i="1"/>
  <c r="N66" i="1"/>
  <c r="N104" i="1"/>
  <c r="N27" i="1"/>
  <c r="N53" i="1"/>
  <c r="N98" i="1"/>
  <c r="N32" i="1"/>
  <c r="N14" i="1"/>
  <c r="N101" i="1"/>
  <c r="N34" i="1"/>
  <c r="N52" i="1"/>
  <c r="N132" i="1"/>
  <c r="N142" i="1"/>
  <c r="N126" i="1"/>
  <c r="N99" i="1"/>
  <c r="N139" i="1"/>
  <c r="N176" i="1"/>
  <c r="N82" i="1"/>
  <c r="N169" i="1"/>
  <c r="N121" i="1"/>
  <c r="N134" i="1"/>
  <c r="N13" i="1"/>
  <c r="N163" i="1"/>
  <c r="N73" i="1"/>
  <c r="N138" i="1"/>
  <c r="N54" i="1"/>
  <c r="N96" i="1"/>
  <c r="N24" i="1"/>
  <c r="N50" i="1"/>
  <c r="N90" i="1"/>
  <c r="N86" i="1"/>
  <c r="N11" i="1"/>
  <c r="N93" i="1"/>
  <c r="N31" i="1"/>
  <c r="N44" i="1"/>
  <c r="N116" i="1"/>
  <c r="N72" i="1"/>
  <c r="N166" i="1"/>
  <c r="N157" i="1"/>
  <c r="N19" i="1"/>
  <c r="N127" i="1"/>
  <c r="N10" i="1"/>
  <c r="N140" i="1"/>
  <c r="N186" i="1"/>
  <c r="N42" i="1"/>
  <c r="N187" i="1"/>
  <c r="N131" i="1"/>
  <c r="N180" i="1"/>
  <c r="N103" i="1"/>
  <c r="N205" i="1"/>
  <c r="N120" i="1"/>
  <c r="N56" i="1"/>
  <c r="N69" i="1"/>
  <c r="N15" i="1"/>
  <c r="N38" i="1"/>
  <c r="N43" i="1"/>
  <c r="N117" i="1"/>
  <c r="N57" i="1"/>
  <c r="N67" i="1"/>
  <c r="R201" i="1"/>
  <c r="S202" i="1"/>
  <c r="T202" i="1" s="1"/>
  <c r="N212" i="1"/>
  <c r="N204" i="1"/>
  <c r="N148" i="1"/>
  <c r="N153" i="1"/>
  <c r="N203" i="1"/>
  <c r="N114" i="1"/>
  <c r="N185" i="1"/>
  <c r="N137" i="1"/>
  <c r="N178" i="1"/>
  <c r="N22" i="1"/>
  <c r="N179" i="1"/>
  <c r="N115" i="1"/>
  <c r="N172" i="1"/>
  <c r="N80" i="1"/>
  <c r="N200" i="1"/>
  <c r="N112" i="1"/>
  <c r="N30" i="1"/>
  <c r="N60" i="1"/>
  <c r="N9" i="1"/>
  <c r="N35" i="1"/>
  <c r="N40" i="1"/>
  <c r="N109" i="1"/>
  <c r="N37" i="1"/>
  <c r="N59" i="1"/>
  <c r="T16" i="8" l="1"/>
  <c r="J137" i="8"/>
  <c r="O136" i="8"/>
  <c r="L136" i="8"/>
  <c r="U16" i="8"/>
  <c r="S137" i="8"/>
  <c r="K129" i="3"/>
  <c r="S193" i="1"/>
  <c r="T193" i="1" s="1"/>
  <c r="R192" i="1"/>
  <c r="S192" i="1" s="1"/>
  <c r="T192" i="1" s="1"/>
  <c r="R200" i="1"/>
  <c r="S200" i="1" s="1"/>
  <c r="T200" i="1" s="1"/>
  <c r="S201" i="1"/>
  <c r="T201" i="1" s="1"/>
  <c r="O25" i="1"/>
  <c r="P25" i="1" s="1"/>
  <c r="O168" i="1"/>
  <c r="P168" i="1" s="1"/>
  <c r="O112" i="1"/>
  <c r="P112" i="1" s="1"/>
  <c r="O57" i="1"/>
  <c r="P57" i="1" s="1"/>
  <c r="O10" i="1"/>
  <c r="P10" i="1" s="1"/>
  <c r="O73" i="1"/>
  <c r="P73" i="1" s="1"/>
  <c r="S205" i="1"/>
  <c r="T205" i="1" s="1"/>
  <c r="R204" i="1"/>
  <c r="S204" i="1" s="1"/>
  <c r="T204" i="1" s="1"/>
  <c r="O105" i="1"/>
  <c r="P105" i="1" s="1"/>
  <c r="S188" i="1"/>
  <c r="T189" i="1"/>
  <c r="O147" i="1"/>
  <c r="P147" i="1" s="1"/>
  <c r="O36" i="1"/>
  <c r="P36" i="1" s="1"/>
  <c r="O108" i="1"/>
  <c r="P108" i="1" s="1"/>
  <c r="O9" i="1"/>
  <c r="P9" i="1" s="1"/>
  <c r="O148" i="1"/>
  <c r="P148" i="1" s="1"/>
  <c r="O42" i="1"/>
  <c r="P42" i="1" s="1"/>
  <c r="O86" i="1"/>
  <c r="P86" i="1" s="1"/>
  <c r="O99" i="1"/>
  <c r="P99" i="1" s="1"/>
  <c r="O155" i="1"/>
  <c r="P155" i="1" s="1"/>
  <c r="U17" i="8" l="1"/>
  <c r="S138" i="8"/>
  <c r="T17" i="8"/>
  <c r="V17" i="8" s="1"/>
  <c r="O137" i="8"/>
  <c r="J138" i="8"/>
  <c r="L137" i="8"/>
  <c r="V16" i="8"/>
  <c r="P130" i="3"/>
  <c r="O130" i="3"/>
  <c r="O21" i="1"/>
  <c r="P21" i="1" s="1"/>
  <c r="O53" i="1"/>
  <c r="P53" i="1" s="1"/>
  <c r="O8" i="1"/>
  <c r="O150" i="1"/>
  <c r="P150" i="1" s="1"/>
  <c r="O66" i="1"/>
  <c r="P66" i="1" s="1"/>
  <c r="O102" i="1"/>
  <c r="P102" i="1" s="1"/>
  <c r="O176" i="1"/>
  <c r="P176" i="1" s="1"/>
  <c r="O172" i="1"/>
  <c r="P172" i="1" s="1"/>
  <c r="O190" i="1"/>
  <c r="P190" i="1" s="1"/>
  <c r="O51" i="1"/>
  <c r="P51" i="1" s="1"/>
  <c r="O213" i="1"/>
  <c r="P213" i="1" s="1"/>
  <c r="O204" i="1"/>
  <c r="P204" i="1" s="1"/>
  <c r="O109" i="1"/>
  <c r="P109" i="1" s="1"/>
  <c r="O55" i="1"/>
  <c r="P55" i="1" s="1"/>
  <c r="O78" i="1"/>
  <c r="P78" i="1" s="1"/>
  <c r="O169" i="1"/>
  <c r="P169" i="1" s="1"/>
  <c r="O44" i="1"/>
  <c r="P44" i="1" s="1"/>
  <c r="O103" i="1"/>
  <c r="P103" i="1" s="1"/>
  <c r="O185" i="1"/>
  <c r="P185" i="1" s="1"/>
  <c r="O37" i="1"/>
  <c r="P37" i="1" s="1"/>
  <c r="O26" i="1"/>
  <c r="P26" i="1" s="1"/>
  <c r="O207" i="1"/>
  <c r="P207" i="1" s="1"/>
  <c r="O128" i="1"/>
  <c r="P128" i="1" s="1"/>
  <c r="O160" i="1"/>
  <c r="P160" i="1" s="1"/>
  <c r="O132" i="1"/>
  <c r="P132" i="1" s="1"/>
  <c r="O24" i="1"/>
  <c r="P24" i="1" s="1"/>
  <c r="O187" i="1"/>
  <c r="P187" i="1" s="1"/>
  <c r="O153" i="1"/>
  <c r="P153" i="1" s="1"/>
  <c r="O35" i="1"/>
  <c r="P35" i="1" s="1"/>
  <c r="O118" i="1"/>
  <c r="P118" i="1" s="1"/>
  <c r="O65" i="1"/>
  <c r="P65" i="1" s="1"/>
  <c r="O113" i="1"/>
  <c r="P113" i="1" s="1"/>
  <c r="O67" i="1"/>
  <c r="P67" i="1" s="1"/>
  <c r="O202" i="1"/>
  <c r="P202" i="1" s="1"/>
  <c r="O63" i="1"/>
  <c r="P63" i="1" s="1"/>
  <c r="O32" i="1"/>
  <c r="P32" i="1" s="1"/>
  <c r="O74" i="1"/>
  <c r="P74" i="1" s="1"/>
  <c r="O180" i="1"/>
  <c r="P180" i="1" s="1"/>
  <c r="O85" i="1"/>
  <c r="P85" i="1" s="1"/>
  <c r="O101" i="1"/>
  <c r="P101" i="1" s="1"/>
  <c r="O122" i="1"/>
  <c r="P122" i="1" s="1"/>
  <c r="O167" i="1"/>
  <c r="P167" i="1" s="1"/>
  <c r="O188" i="1"/>
  <c r="P188" i="1" s="1"/>
  <c r="O98" i="1"/>
  <c r="P98" i="1" s="1"/>
  <c r="O45" i="1"/>
  <c r="P45" i="1" s="1"/>
  <c r="O134" i="1"/>
  <c r="P134" i="1" s="1"/>
  <c r="O140" i="1"/>
  <c r="P140" i="1" s="1"/>
  <c r="O30" i="1"/>
  <c r="P30" i="1" s="1"/>
  <c r="O95" i="1"/>
  <c r="P95" i="1" s="1"/>
  <c r="O106" i="1"/>
  <c r="P106" i="1" s="1"/>
  <c r="O129" i="1"/>
  <c r="P129" i="1" s="1"/>
  <c r="O114" i="1"/>
  <c r="P114" i="1" s="1"/>
  <c r="O156" i="1"/>
  <c r="P156" i="1" s="1"/>
  <c r="O124" i="1"/>
  <c r="P124" i="1" s="1"/>
  <c r="O175" i="1"/>
  <c r="P175" i="1" s="1"/>
  <c r="O70" i="1"/>
  <c r="P70" i="1" s="1"/>
  <c r="O163" i="1"/>
  <c r="P163" i="1" s="1"/>
  <c r="O72" i="1"/>
  <c r="P72" i="1" s="1"/>
  <c r="O69" i="1"/>
  <c r="P69" i="1" s="1"/>
  <c r="O211" i="1"/>
  <c r="P211" i="1" s="1"/>
  <c r="O182" i="1"/>
  <c r="P182" i="1" s="1"/>
  <c r="O58" i="1"/>
  <c r="P58" i="1" s="1"/>
  <c r="O184" i="1"/>
  <c r="P184" i="1" s="1"/>
  <c r="O214" i="1"/>
  <c r="P214" i="1" s="1"/>
  <c r="O139" i="1"/>
  <c r="P139" i="1" s="1"/>
  <c r="O11" i="1"/>
  <c r="P11" i="1" s="1"/>
  <c r="O205" i="1"/>
  <c r="P205" i="1" s="1"/>
  <c r="O137" i="1"/>
  <c r="P137" i="1" s="1"/>
  <c r="O59" i="1"/>
  <c r="P59" i="1" s="1"/>
  <c r="O135" i="1"/>
  <c r="P135" i="1" s="1"/>
  <c r="O83" i="1"/>
  <c r="P83" i="1" s="1"/>
  <c r="O152" i="1"/>
  <c r="P152" i="1" s="1"/>
  <c r="O212" i="1"/>
  <c r="P212" i="1" s="1"/>
  <c r="O49" i="1"/>
  <c r="P49" i="1" s="1"/>
  <c r="O20" i="1"/>
  <c r="P20" i="1" s="1"/>
  <c r="O52" i="1"/>
  <c r="P52" i="1" s="1"/>
  <c r="O31" i="1"/>
  <c r="P31" i="1" s="1"/>
  <c r="O56" i="1"/>
  <c r="P56" i="1" s="1"/>
  <c r="O18" i="1"/>
  <c r="P18" i="1" s="1"/>
  <c r="O199" i="1"/>
  <c r="P199" i="1" s="1"/>
  <c r="O154" i="1"/>
  <c r="P154" i="1" s="1"/>
  <c r="O62" i="1"/>
  <c r="P62" i="1" s="1"/>
  <c r="O41" i="1"/>
  <c r="P41" i="1" s="1"/>
  <c r="O138" i="1"/>
  <c r="P138" i="1" s="1"/>
  <c r="O131" i="1"/>
  <c r="P131" i="1" s="1"/>
  <c r="O40" i="1"/>
  <c r="P40" i="1" s="1"/>
  <c r="O88" i="1"/>
  <c r="P88" i="1" s="1"/>
  <c r="O177" i="1"/>
  <c r="P177" i="1" s="1"/>
  <c r="O159" i="1"/>
  <c r="P159" i="1" s="1"/>
  <c r="O145" i="1"/>
  <c r="P145" i="1" s="1"/>
  <c r="O94" i="1"/>
  <c r="P94" i="1" s="1"/>
  <c r="O179" i="1"/>
  <c r="P179" i="1" s="1"/>
  <c r="O117" i="1"/>
  <c r="P117" i="1" s="1"/>
  <c r="O158" i="1"/>
  <c r="P158" i="1" s="1"/>
  <c r="O28" i="1"/>
  <c r="P28" i="1" s="1"/>
  <c r="O96" i="1"/>
  <c r="P96" i="1" s="1"/>
  <c r="O127" i="1"/>
  <c r="P127" i="1" s="1"/>
  <c r="O200" i="1"/>
  <c r="P200" i="1" s="1"/>
  <c r="O123" i="1"/>
  <c r="P123" i="1" s="1"/>
  <c r="O79" i="1"/>
  <c r="P79" i="1" s="1"/>
  <c r="O23" i="1"/>
  <c r="P23" i="1" s="1"/>
  <c r="O75" i="1"/>
  <c r="P75" i="1" s="1"/>
  <c r="O170" i="1"/>
  <c r="P170" i="1" s="1"/>
  <c r="O141" i="1"/>
  <c r="P141" i="1" s="1"/>
  <c r="O121" i="1"/>
  <c r="P121" i="1" s="1"/>
  <c r="O166" i="1"/>
  <c r="P166" i="1" s="1"/>
  <c r="O15" i="1"/>
  <c r="P15" i="1" s="1"/>
  <c r="O115" i="1"/>
  <c r="P115" i="1" s="1"/>
  <c r="O189" i="1"/>
  <c r="P189" i="1" s="1"/>
  <c r="O97" i="1"/>
  <c r="P97" i="1" s="1"/>
  <c r="O209" i="1"/>
  <c r="P209" i="1" s="1"/>
  <c r="O173" i="1"/>
  <c r="P173" i="1" s="1"/>
  <c r="O203" i="1"/>
  <c r="P203" i="1" s="1"/>
  <c r="O125" i="1"/>
  <c r="P125" i="1" s="1"/>
  <c r="O82" i="1"/>
  <c r="P82" i="1" s="1"/>
  <c r="O116" i="1"/>
  <c r="P116" i="1" s="1"/>
  <c r="O100" i="1"/>
  <c r="P100" i="1" s="1"/>
  <c r="O61" i="1"/>
  <c r="P61" i="1" s="1"/>
  <c r="O87" i="1"/>
  <c r="P87" i="1" s="1"/>
  <c r="O16" i="1"/>
  <c r="P16" i="1" s="1"/>
  <c r="O107" i="1"/>
  <c r="P107" i="1" s="1"/>
  <c r="O151" i="1"/>
  <c r="P151" i="1" s="1"/>
  <c r="O17" i="1"/>
  <c r="P17" i="1" s="1"/>
  <c r="O120" i="1"/>
  <c r="P120" i="1" s="1"/>
  <c r="O84" i="1"/>
  <c r="P84" i="1" s="1"/>
  <c r="O89" i="1"/>
  <c r="P89" i="1" s="1"/>
  <c r="O60" i="1"/>
  <c r="P60" i="1" s="1"/>
  <c r="O191" i="1"/>
  <c r="P191" i="1" s="1"/>
  <c r="O130" i="1"/>
  <c r="P130" i="1" s="1"/>
  <c r="O27" i="1"/>
  <c r="P27" i="1" s="1"/>
  <c r="O12" i="1"/>
  <c r="P12" i="1" s="1"/>
  <c r="O93" i="1"/>
  <c r="P93" i="1" s="1"/>
  <c r="O64" i="1"/>
  <c r="P64" i="1" s="1"/>
  <c r="O71" i="1"/>
  <c r="P71" i="1" s="1"/>
  <c r="O104" i="1"/>
  <c r="P104" i="1" s="1"/>
  <c r="O144" i="1"/>
  <c r="P144" i="1" s="1"/>
  <c r="O13" i="1"/>
  <c r="P13" i="1" s="1"/>
  <c r="O119" i="1"/>
  <c r="P119" i="1" s="1"/>
  <c r="O181" i="1"/>
  <c r="P181" i="1" s="1"/>
  <c r="O33" i="1"/>
  <c r="P33" i="1" s="1"/>
  <c r="O68" i="1"/>
  <c r="P68" i="1" s="1"/>
  <c r="S187" i="1"/>
  <c r="T188" i="1"/>
  <c r="O164" i="1"/>
  <c r="P164" i="1" s="1"/>
  <c r="O92" i="1"/>
  <c r="P92" i="1" s="1"/>
  <c r="O136" i="1"/>
  <c r="P136" i="1" s="1"/>
  <c r="O161" i="1"/>
  <c r="P161" i="1" s="1"/>
  <c r="O46" i="1"/>
  <c r="P46" i="1" s="1"/>
  <c r="O111" i="1"/>
  <c r="P111" i="1" s="1"/>
  <c r="O34" i="1"/>
  <c r="P34" i="1" s="1"/>
  <c r="O142" i="1"/>
  <c r="P142" i="1" s="1"/>
  <c r="O50" i="1"/>
  <c r="P50" i="1" s="1"/>
  <c r="O192" i="1"/>
  <c r="P192" i="1" s="1"/>
  <c r="O174" i="1"/>
  <c r="P174" i="1" s="1"/>
  <c r="O76" i="1"/>
  <c r="P76" i="1" s="1"/>
  <c r="O201" i="1"/>
  <c r="P201" i="1" s="1"/>
  <c r="O126" i="1"/>
  <c r="P126" i="1" s="1"/>
  <c r="O90" i="1"/>
  <c r="P90" i="1" s="1"/>
  <c r="O186" i="1"/>
  <c r="P186" i="1" s="1"/>
  <c r="O80" i="1"/>
  <c r="P80" i="1" s="1"/>
  <c r="O162" i="1"/>
  <c r="P162" i="1" s="1"/>
  <c r="O264" i="1"/>
  <c r="P264" i="1" s="1"/>
  <c r="O258" i="1"/>
  <c r="P258" i="1" s="1"/>
  <c r="O275" i="1"/>
  <c r="P275" i="1" s="1"/>
  <c r="O324" i="1"/>
  <c r="P324" i="1" s="1"/>
  <c r="O339" i="1"/>
  <c r="P339" i="1" s="1"/>
  <c r="O262" i="1"/>
  <c r="P262" i="1" s="1"/>
  <c r="O296" i="1"/>
  <c r="P296" i="1" s="1"/>
  <c r="O307" i="1"/>
  <c r="P307" i="1" s="1"/>
  <c r="O338" i="1"/>
  <c r="P338" i="1" s="1"/>
  <c r="O359" i="1"/>
  <c r="P359" i="1" s="1"/>
  <c r="O386" i="1"/>
  <c r="P386" i="1" s="1"/>
  <c r="O239" i="1"/>
  <c r="P239" i="1" s="1"/>
  <c r="O352" i="1"/>
  <c r="P352" i="1" s="1"/>
  <c r="O356" i="1"/>
  <c r="P356" i="1" s="1"/>
  <c r="O389" i="1"/>
  <c r="P389" i="1" s="1"/>
  <c r="O299" i="1"/>
  <c r="P299" i="1" s="1"/>
  <c r="O399" i="1"/>
  <c r="P399" i="1" s="1"/>
  <c r="O416" i="1"/>
  <c r="P416" i="1" s="1"/>
  <c r="O421" i="1"/>
  <c r="P421" i="1" s="1"/>
  <c r="O441" i="1"/>
  <c r="P441" i="1" s="1"/>
  <c r="O455" i="1"/>
  <c r="P455" i="1" s="1"/>
  <c r="O485" i="1"/>
  <c r="P485" i="1" s="1"/>
  <c r="O488" i="1"/>
  <c r="P488" i="1" s="1"/>
  <c r="O495" i="1"/>
  <c r="P495" i="1" s="1"/>
  <c r="O498" i="1"/>
  <c r="P498" i="1" s="1"/>
  <c r="O394" i="1"/>
  <c r="P394" i="1" s="1"/>
  <c r="O234" i="1"/>
  <c r="P234" i="1" s="1"/>
  <c r="O282" i="1"/>
  <c r="P282" i="1" s="1"/>
  <c r="O376" i="1"/>
  <c r="P376" i="1" s="1"/>
  <c r="O363" i="1"/>
  <c r="P363" i="1" s="1"/>
  <c r="O419" i="1"/>
  <c r="P419" i="1" s="1"/>
  <c r="O244" i="1"/>
  <c r="P244" i="1" s="1"/>
  <c r="O328" i="1"/>
  <c r="P328" i="1" s="1"/>
  <c r="O322" i="1"/>
  <c r="P322" i="1" s="1"/>
  <c r="O409" i="1"/>
  <c r="P409" i="1" s="1"/>
  <c r="O487" i="1"/>
  <c r="P487" i="1" s="1"/>
  <c r="O404" i="1"/>
  <c r="P404" i="1" s="1"/>
  <c r="O479" i="1"/>
  <c r="P479" i="1" s="1"/>
  <c r="O110" i="1"/>
  <c r="P110" i="1" s="1"/>
  <c r="O497" i="1"/>
  <c r="P497" i="1" s="1"/>
  <c r="O392" i="1"/>
  <c r="P392" i="1" s="1"/>
  <c r="O496" i="1"/>
  <c r="P496" i="1" s="1"/>
  <c r="O377" i="1"/>
  <c r="P377" i="1" s="1"/>
  <c r="O472" i="1"/>
  <c r="P472" i="1" s="1"/>
  <c r="O360" i="1"/>
  <c r="P360" i="1" s="1"/>
  <c r="O503" i="1"/>
  <c r="P503" i="1" s="1"/>
  <c r="O403" i="1"/>
  <c r="P403" i="1" s="1"/>
  <c r="O358" i="1"/>
  <c r="P358" i="1" s="1"/>
  <c r="O477" i="1"/>
  <c r="P477" i="1" s="1"/>
  <c r="O206" i="1"/>
  <c r="P206" i="1" s="1"/>
  <c r="O265" i="1"/>
  <c r="P265" i="1" s="1"/>
  <c r="O452" i="1"/>
  <c r="P452" i="1" s="1"/>
  <c r="O334" i="1"/>
  <c r="P334" i="1" s="1"/>
  <c r="O439" i="1"/>
  <c r="P439" i="1" s="1"/>
  <c r="O364" i="1"/>
  <c r="P364" i="1" s="1"/>
  <c r="O298" i="1"/>
  <c r="P298" i="1" s="1"/>
  <c r="O237" i="1"/>
  <c r="P237" i="1" s="1"/>
  <c r="O440" i="1"/>
  <c r="P440" i="1" s="1"/>
  <c r="O371" i="1"/>
  <c r="P371" i="1" s="1"/>
  <c r="O235" i="1"/>
  <c r="P235" i="1" s="1"/>
  <c r="O415" i="1"/>
  <c r="P415" i="1" s="1"/>
  <c r="O383" i="1"/>
  <c r="P383" i="1" s="1"/>
  <c r="O165" i="1"/>
  <c r="P165" i="1" s="1"/>
  <c r="O429" i="1"/>
  <c r="P429" i="1" s="1"/>
  <c r="O388" i="1"/>
  <c r="P388" i="1" s="1"/>
  <c r="O332" i="1"/>
  <c r="P332" i="1" s="1"/>
  <c r="O263" i="1"/>
  <c r="P263" i="1" s="1"/>
  <c r="O362" i="1"/>
  <c r="P362" i="1" s="1"/>
  <c r="O260" i="1"/>
  <c r="P260" i="1" s="1"/>
  <c r="O269" i="1"/>
  <c r="P269" i="1" s="1"/>
  <c r="O337" i="1"/>
  <c r="P337" i="1" s="1"/>
  <c r="O283" i="1"/>
  <c r="P283" i="1" s="1"/>
  <c r="O216" i="1"/>
  <c r="P216" i="1" s="1"/>
  <c r="O276" i="1"/>
  <c r="P276" i="1" s="1"/>
  <c r="O280" i="1"/>
  <c r="P280" i="1" s="1"/>
  <c r="O414" i="1"/>
  <c r="P414" i="1" s="1"/>
  <c r="O466" i="1"/>
  <c r="P466" i="1" s="1"/>
  <c r="O289" i="1"/>
  <c r="P289" i="1" s="1"/>
  <c r="O456" i="1"/>
  <c r="P456" i="1" s="1"/>
  <c r="O482" i="1"/>
  <c r="P482" i="1" s="1"/>
  <c r="O502" i="1"/>
  <c r="P502" i="1" s="1"/>
  <c r="O457" i="1"/>
  <c r="P457" i="1" s="1"/>
  <c r="O447" i="1"/>
  <c r="P447" i="1" s="1"/>
  <c r="O396" i="1"/>
  <c r="P396" i="1" s="1"/>
  <c r="O286" i="1"/>
  <c r="P286" i="1" s="1"/>
  <c r="O425" i="1"/>
  <c r="P425" i="1" s="1"/>
  <c r="O380" i="1"/>
  <c r="P380" i="1" s="1"/>
  <c r="O348" i="1"/>
  <c r="P348" i="1" s="1"/>
  <c r="O470" i="1"/>
  <c r="P470" i="1" s="1"/>
  <c r="O427" i="1"/>
  <c r="P427" i="1" s="1"/>
  <c r="O253" i="1"/>
  <c r="P253" i="1" s="1"/>
  <c r="O278" i="1"/>
  <c r="P278" i="1" s="1"/>
  <c r="O230" i="1"/>
  <c r="P230" i="1" s="1"/>
  <c r="O308" i="1"/>
  <c r="P308" i="1" s="1"/>
  <c r="O247" i="1"/>
  <c r="P247" i="1" s="1"/>
  <c r="O309" i="1"/>
  <c r="P309" i="1" s="1"/>
  <c r="O321" i="1"/>
  <c r="P321" i="1" s="1"/>
  <c r="O243" i="1"/>
  <c r="P243" i="1" s="1"/>
  <c r="O223" i="1"/>
  <c r="P223" i="1" s="1"/>
  <c r="O473" i="1"/>
  <c r="P473" i="1" s="1"/>
  <c r="O331" i="1"/>
  <c r="P331" i="1" s="1"/>
  <c r="O312" i="1"/>
  <c r="P312" i="1" s="1"/>
  <c r="O375" i="1"/>
  <c r="P375" i="1" s="1"/>
  <c r="O397" i="1"/>
  <c r="P397" i="1" s="1"/>
  <c r="O437" i="1"/>
  <c r="P437" i="1" s="1"/>
  <c r="O277" i="1"/>
  <c r="P277" i="1" s="1"/>
  <c r="O432" i="1"/>
  <c r="P432" i="1" s="1"/>
  <c r="O302" i="1"/>
  <c r="P302" i="1" s="1"/>
  <c r="O224" i="1"/>
  <c r="P224" i="1" s="1"/>
  <c r="O379" i="1"/>
  <c r="P379" i="1" s="1"/>
  <c r="O445" i="1"/>
  <c r="P445" i="1" s="1"/>
  <c r="O238" i="1"/>
  <c r="P238" i="1" s="1"/>
  <c r="O450" i="1"/>
  <c r="P450" i="1" s="1"/>
  <c r="O318" i="1"/>
  <c r="P318" i="1" s="1"/>
  <c r="O228" i="1"/>
  <c r="P228" i="1" s="1"/>
  <c r="O323" i="1"/>
  <c r="P323" i="1" s="1"/>
  <c r="O257" i="1"/>
  <c r="P257" i="1" s="1"/>
  <c r="O221" i="1"/>
  <c r="P221" i="1" s="1"/>
  <c r="O248" i="1"/>
  <c r="P248" i="1" s="1"/>
  <c r="O478" i="1"/>
  <c r="P478" i="1" s="1"/>
  <c r="O345" i="1"/>
  <c r="P345" i="1" s="1"/>
  <c r="O382" i="1"/>
  <c r="P382" i="1" s="1"/>
  <c r="O272" i="1"/>
  <c r="P272" i="1" s="1"/>
  <c r="O378" i="1"/>
  <c r="P378" i="1" s="1"/>
  <c r="O398" i="1"/>
  <c r="P398" i="1" s="1"/>
  <c r="O222" i="1"/>
  <c r="P222" i="1" s="1"/>
  <c r="O435" i="1"/>
  <c r="P435" i="1" s="1"/>
  <c r="O374" i="1"/>
  <c r="P374" i="1" s="1"/>
  <c r="O342" i="1"/>
  <c r="P342" i="1" s="1"/>
  <c r="O319" i="1"/>
  <c r="P319" i="1" s="1"/>
  <c r="O261" i="1"/>
  <c r="P261" i="1" s="1"/>
  <c r="O292" i="1"/>
  <c r="P292" i="1" s="1"/>
  <c r="O233" i="1"/>
  <c r="P233" i="1" s="1"/>
  <c r="O431" i="1"/>
  <c r="P431" i="1" s="1"/>
  <c r="O471" i="1"/>
  <c r="P471" i="1" s="1"/>
  <c r="O327" i="1"/>
  <c r="P327" i="1" s="1"/>
  <c r="O481" i="1"/>
  <c r="P481" i="1" s="1"/>
  <c r="O218" i="1"/>
  <c r="P218" i="1" s="1"/>
  <c r="O372" i="1"/>
  <c r="P372" i="1" s="1"/>
  <c r="O266" i="1"/>
  <c r="P266" i="1" s="1"/>
  <c r="O208" i="1"/>
  <c r="P208" i="1" s="1"/>
  <c r="O293" i="1"/>
  <c r="P293" i="1" s="1"/>
  <c r="O366" i="1"/>
  <c r="P366" i="1" s="1"/>
  <c r="O281" i="1"/>
  <c r="P281" i="1" s="1"/>
  <c r="O242" i="1"/>
  <c r="P242" i="1" s="1"/>
  <c r="O306" i="1"/>
  <c r="P306" i="1" s="1"/>
  <c r="O249" i="1"/>
  <c r="P249" i="1" s="1"/>
  <c r="O316" i="1"/>
  <c r="P316" i="1" s="1"/>
  <c r="O245" i="1"/>
  <c r="P245" i="1" s="1"/>
  <c r="O320" i="1"/>
  <c r="P320" i="1" s="1"/>
  <c r="O246" i="1"/>
  <c r="P246" i="1" s="1"/>
  <c r="O287" i="1"/>
  <c r="P287" i="1" s="1"/>
  <c r="O226" i="1"/>
  <c r="P226" i="1" s="1"/>
  <c r="O494" i="1"/>
  <c r="P494" i="1" s="1"/>
  <c r="O229" i="1"/>
  <c r="P229" i="1" s="1"/>
  <c r="O461" i="1"/>
  <c r="P461" i="1" s="1"/>
  <c r="O468" i="1"/>
  <c r="P468" i="1" s="1"/>
  <c r="O370" i="1"/>
  <c r="P370" i="1" s="1"/>
  <c r="O453" i="1"/>
  <c r="P453" i="1" s="1"/>
  <c r="O279" i="1"/>
  <c r="P279" i="1" s="1"/>
  <c r="O259" i="1"/>
  <c r="P259" i="1" s="1"/>
  <c r="O195" i="1"/>
  <c r="P195" i="1" s="1"/>
  <c r="O355" i="1"/>
  <c r="P355" i="1" s="1"/>
  <c r="O428" i="1"/>
  <c r="P428" i="1" s="1"/>
  <c r="O326" i="1"/>
  <c r="P326" i="1" s="1"/>
  <c r="O219" i="1"/>
  <c r="P219" i="1" s="1"/>
  <c r="O353" i="1"/>
  <c r="P353" i="1" s="1"/>
  <c r="O408" i="1"/>
  <c r="P408" i="1" s="1"/>
  <c r="O290" i="1"/>
  <c r="P290" i="1" s="1"/>
  <c r="O240" i="1"/>
  <c r="P240" i="1" s="1"/>
  <c r="O254" i="1"/>
  <c r="P254" i="1" s="1"/>
  <c r="O313" i="1"/>
  <c r="P313" i="1" s="1"/>
  <c r="O236" i="1"/>
  <c r="P236" i="1" s="1"/>
  <c r="O284" i="1"/>
  <c r="P284" i="1" s="1"/>
  <c r="O434" i="1"/>
  <c r="P434" i="1" s="1"/>
  <c r="O493" i="1"/>
  <c r="P493" i="1" s="1"/>
  <c r="O368" i="1"/>
  <c r="P368" i="1" s="1"/>
  <c r="O311" i="1"/>
  <c r="P311" i="1" s="1"/>
  <c r="O449" i="1"/>
  <c r="P449" i="1" s="1"/>
  <c r="O500" i="1"/>
  <c r="P500" i="1" s="1"/>
  <c r="O317" i="1"/>
  <c r="P317" i="1" s="1"/>
  <c r="O340" i="1"/>
  <c r="P340" i="1" s="1"/>
  <c r="O256" i="1"/>
  <c r="P256" i="1" s="1"/>
  <c r="O350" i="1"/>
  <c r="P350" i="1" s="1"/>
  <c r="O267" i="1"/>
  <c r="P267" i="1" s="1"/>
  <c r="O420" i="1"/>
  <c r="P420" i="1" s="1"/>
  <c r="O373" i="1"/>
  <c r="P373" i="1" s="1"/>
  <c r="O417" i="1"/>
  <c r="P417" i="1" s="1"/>
  <c r="O351" i="1"/>
  <c r="P351" i="1" s="1"/>
  <c r="O273" i="1"/>
  <c r="P273" i="1" s="1"/>
  <c r="O401" i="1"/>
  <c r="P401" i="1" s="1"/>
  <c r="O227" i="1"/>
  <c r="P227" i="1" s="1"/>
  <c r="O301" i="1"/>
  <c r="P301" i="1" s="1"/>
  <c r="O251" i="1"/>
  <c r="P251" i="1" s="1"/>
  <c r="O314" i="1"/>
  <c r="P314" i="1" s="1"/>
  <c r="O492" i="1"/>
  <c r="P492" i="1" s="1"/>
  <c r="O426" i="1"/>
  <c r="P426" i="1" s="1"/>
  <c r="O451" i="1"/>
  <c r="P451" i="1" s="1"/>
  <c r="O387" i="1"/>
  <c r="P387" i="1" s="1"/>
  <c r="O305" i="1"/>
  <c r="P305" i="1" s="1"/>
  <c r="O443" i="1"/>
  <c r="P443" i="1" s="1"/>
  <c r="O385" i="1"/>
  <c r="P385" i="1" s="1"/>
  <c r="O424" i="1"/>
  <c r="P424" i="1" s="1"/>
  <c r="O393" i="1"/>
  <c r="P393" i="1" s="1"/>
  <c r="O335" i="1"/>
  <c r="P335" i="1" s="1"/>
  <c r="O411" i="1"/>
  <c r="P411" i="1" s="1"/>
  <c r="O406" i="1"/>
  <c r="P406" i="1" s="1"/>
  <c r="O365" i="1"/>
  <c r="P365" i="1" s="1"/>
  <c r="O465" i="1"/>
  <c r="P465" i="1" s="1"/>
  <c r="O341" i="1"/>
  <c r="P341" i="1" s="1"/>
  <c r="O400" i="1"/>
  <c r="P400" i="1" s="1"/>
  <c r="O310" i="1"/>
  <c r="P310" i="1" s="1"/>
  <c r="O295" i="1"/>
  <c r="P295" i="1" s="1"/>
  <c r="O250" i="1"/>
  <c r="P250" i="1" s="1"/>
  <c r="O291" i="1"/>
  <c r="P291" i="1" s="1"/>
  <c r="O231" i="1"/>
  <c r="P231" i="1" s="1"/>
  <c r="O241" i="1"/>
  <c r="P241" i="1" s="1"/>
  <c r="O304" i="1"/>
  <c r="P304" i="1" s="1"/>
  <c r="O330" i="1"/>
  <c r="P330" i="1" s="1"/>
  <c r="O349" i="1"/>
  <c r="P349" i="1" s="1"/>
  <c r="O484" i="1"/>
  <c r="P484" i="1" s="1"/>
  <c r="O436" i="1"/>
  <c r="P436" i="1" s="1"/>
  <c r="O369" i="1"/>
  <c r="P369" i="1" s="1"/>
  <c r="O489" i="1"/>
  <c r="P489" i="1" s="1"/>
  <c r="O483" i="1"/>
  <c r="P483" i="1" s="1"/>
  <c r="O297" i="1"/>
  <c r="P297" i="1" s="1"/>
  <c r="O354" i="1"/>
  <c r="P354" i="1" s="1"/>
  <c r="O444" i="1"/>
  <c r="P444" i="1" s="1"/>
  <c r="O329" i="1"/>
  <c r="P329" i="1" s="1"/>
  <c r="O410" i="1"/>
  <c r="P410" i="1" s="1"/>
  <c r="O347" i="1"/>
  <c r="P347" i="1" s="1"/>
  <c r="O405" i="1"/>
  <c r="P405" i="1" s="1"/>
  <c r="O460" i="1"/>
  <c r="P460" i="1" s="1"/>
  <c r="O412" i="1"/>
  <c r="P412" i="1" s="1"/>
  <c r="O336" i="1"/>
  <c r="P336" i="1" s="1"/>
  <c r="O252" i="1"/>
  <c r="P252" i="1" s="1"/>
  <c r="O300" i="1"/>
  <c r="P300" i="1" s="1"/>
  <c r="O274" i="1"/>
  <c r="P274" i="1" s="1"/>
  <c r="O220" i="1"/>
  <c r="P220" i="1" s="1"/>
  <c r="O271" i="1"/>
  <c r="P271" i="1" s="1"/>
  <c r="O225" i="1"/>
  <c r="P225" i="1" s="1"/>
  <c r="O402" i="1"/>
  <c r="P402" i="1" s="1"/>
  <c r="O476" i="1"/>
  <c r="P476" i="1" s="1"/>
  <c r="O448" i="1"/>
  <c r="P448" i="1" s="1"/>
  <c r="O499" i="1"/>
  <c r="P499" i="1" s="1"/>
  <c r="O344" i="1"/>
  <c r="P344" i="1" s="1"/>
  <c r="O438" i="1"/>
  <c r="P438" i="1" s="1"/>
  <c r="O433" i="1"/>
  <c r="P433" i="1" s="1"/>
  <c r="O315" i="1"/>
  <c r="P315" i="1" s="1"/>
  <c r="O361" i="1"/>
  <c r="P361" i="1" s="1"/>
  <c r="O407" i="1"/>
  <c r="P407" i="1" s="1"/>
  <c r="O255" i="1"/>
  <c r="P255" i="1" s="1"/>
  <c r="O268" i="1"/>
  <c r="P268" i="1" s="1"/>
  <c r="O346" i="1"/>
  <c r="P346" i="1" s="1"/>
  <c r="O270" i="1"/>
  <c r="P270" i="1" s="1"/>
  <c r="O217" i="1"/>
  <c r="P217" i="1" s="1"/>
  <c r="O303" i="1"/>
  <c r="P303" i="1" s="1"/>
  <c r="O288" i="1"/>
  <c r="P288" i="1" s="1"/>
  <c r="O232" i="1"/>
  <c r="P232" i="1" s="1"/>
  <c r="O430" i="1"/>
  <c r="P430" i="1" s="1"/>
  <c r="O463" i="1"/>
  <c r="P463" i="1" s="1"/>
  <c r="O285" i="1"/>
  <c r="P285" i="1" s="1"/>
  <c r="O343" i="1"/>
  <c r="P343" i="1" s="1"/>
  <c r="O357" i="1"/>
  <c r="P357" i="1" s="1"/>
  <c r="O504" i="1"/>
  <c r="P504" i="1" s="1"/>
  <c r="O491" i="1"/>
  <c r="P491" i="1" s="1"/>
  <c r="O325" i="1"/>
  <c r="P325" i="1" s="1"/>
  <c r="O462" i="1"/>
  <c r="P462" i="1" s="1"/>
  <c r="O469" i="1"/>
  <c r="P469" i="1" s="1"/>
  <c r="O480" i="1"/>
  <c r="P480" i="1" s="1"/>
  <c r="O333" i="1"/>
  <c r="P333" i="1" s="1"/>
  <c r="O418" i="1"/>
  <c r="P418" i="1" s="1"/>
  <c r="O501" i="1"/>
  <c r="P501" i="1" s="1"/>
  <c r="O464" i="1"/>
  <c r="P464" i="1" s="1"/>
  <c r="O294" i="1"/>
  <c r="P294" i="1" s="1"/>
  <c r="O490" i="1"/>
  <c r="P490" i="1" s="1"/>
  <c r="O381" i="1"/>
  <c r="P381" i="1" s="1"/>
  <c r="O486" i="1"/>
  <c r="P486" i="1" s="1"/>
  <c r="O367" i="1"/>
  <c r="P367" i="1" s="1"/>
  <c r="O413" i="1"/>
  <c r="P413" i="1" s="1"/>
  <c r="O391" i="1"/>
  <c r="P391" i="1" s="1"/>
  <c r="O395" i="1"/>
  <c r="P395" i="1" s="1"/>
  <c r="O390" i="1"/>
  <c r="P390" i="1" s="1"/>
  <c r="O475" i="1"/>
  <c r="P475" i="1" s="1"/>
  <c r="O467" i="1"/>
  <c r="P467" i="1" s="1"/>
  <c r="O215" i="1"/>
  <c r="P215" i="1" s="1"/>
  <c r="O384" i="1"/>
  <c r="P384" i="1" s="1"/>
  <c r="O446" i="1"/>
  <c r="P446" i="1" s="1"/>
  <c r="O454" i="1"/>
  <c r="P454" i="1" s="1"/>
  <c r="O458" i="1"/>
  <c r="P458" i="1" s="1"/>
  <c r="O423" i="1"/>
  <c r="P423" i="1" s="1"/>
  <c r="O459" i="1"/>
  <c r="P459" i="1" s="1"/>
  <c r="O442" i="1"/>
  <c r="P442" i="1" s="1"/>
  <c r="O474" i="1"/>
  <c r="P474" i="1" s="1"/>
  <c r="O422" i="1"/>
  <c r="P422" i="1" s="1"/>
  <c r="O146" i="1"/>
  <c r="P146" i="1" s="1"/>
  <c r="O77" i="1"/>
  <c r="P77" i="1" s="1"/>
  <c r="O157" i="1"/>
  <c r="P157" i="1" s="1"/>
  <c r="O38" i="1"/>
  <c r="P38" i="1" s="1"/>
  <c r="O178" i="1"/>
  <c r="P178" i="1" s="1"/>
  <c r="O29" i="1"/>
  <c r="P29" i="1" s="1"/>
  <c r="O47" i="1"/>
  <c r="P47" i="1" s="1"/>
  <c r="O48" i="1"/>
  <c r="P48" i="1" s="1"/>
  <c r="O171" i="1"/>
  <c r="P171" i="1" s="1"/>
  <c r="O143" i="1"/>
  <c r="P143" i="1" s="1"/>
  <c r="O133" i="1"/>
  <c r="P133" i="1" s="1"/>
  <c r="O210" i="1"/>
  <c r="P210" i="1" s="1"/>
  <c r="O149" i="1"/>
  <c r="P149" i="1" s="1"/>
  <c r="O14" i="1"/>
  <c r="P14" i="1" s="1"/>
  <c r="P8" i="1"/>
  <c r="O39" i="1"/>
  <c r="P39" i="1" s="1"/>
  <c r="O91" i="1"/>
  <c r="P91" i="1" s="1"/>
  <c r="O54" i="1"/>
  <c r="P54" i="1" s="1"/>
  <c r="O19" i="1"/>
  <c r="P19" i="1" s="1"/>
  <c r="O43" i="1"/>
  <c r="P43" i="1" s="1"/>
  <c r="O22" i="1"/>
  <c r="P22" i="1" s="1"/>
  <c r="O183" i="1"/>
  <c r="P183" i="1" s="1"/>
  <c r="O81" i="1"/>
  <c r="P81" i="1" s="1"/>
  <c r="T18" i="8" l="1"/>
  <c r="V18" i="8" s="1"/>
  <c r="J139" i="8"/>
  <c r="O138" i="8"/>
  <c r="L138" i="8"/>
  <c r="U18" i="8"/>
  <c r="S139" i="8"/>
  <c r="K1854" i="3"/>
  <c r="O508" i="1"/>
  <c r="S186" i="1"/>
  <c r="T187" i="1"/>
  <c r="L1846" i="3" l="1"/>
  <c r="L1841" i="3"/>
  <c r="L1850" i="3"/>
  <c r="L1843" i="3"/>
  <c r="L1849" i="3"/>
  <c r="L1847" i="3"/>
  <c r="L1844" i="3"/>
  <c r="L1840" i="3"/>
  <c r="L1842" i="3"/>
  <c r="Q701" i="3" s="1"/>
  <c r="R701" i="3" s="1"/>
  <c r="L1845" i="3"/>
  <c r="Q702" i="3" s="1"/>
  <c r="R702" i="3" s="1"/>
  <c r="L1848" i="3"/>
  <c r="Q703" i="3" s="1"/>
  <c r="R703" i="3" s="1"/>
  <c r="L1851" i="3"/>
  <c r="Q704" i="3" s="1"/>
  <c r="R704" i="3" s="1"/>
  <c r="L129" i="3"/>
  <c r="L1755" i="3"/>
  <c r="Q672" i="3" s="1"/>
  <c r="R672" i="3" s="1"/>
  <c r="L1268" i="3"/>
  <c r="L740" i="3"/>
  <c r="L1556" i="3"/>
  <c r="L1765" i="3"/>
  <c r="L1295" i="3"/>
  <c r="L1573" i="3"/>
  <c r="L1547" i="3"/>
  <c r="L1717" i="3"/>
  <c r="L1527" i="3"/>
  <c r="Q596" i="3" s="1"/>
  <c r="R596" i="3" s="1"/>
  <c r="L836" i="3"/>
  <c r="L673" i="3"/>
  <c r="L615" i="3"/>
  <c r="L178" i="3"/>
  <c r="L171" i="3"/>
  <c r="Q144" i="3" s="1"/>
  <c r="R144" i="3" s="1"/>
  <c r="L1678" i="3"/>
  <c r="L723" i="3"/>
  <c r="Q328" i="3" s="1"/>
  <c r="R328" i="3" s="1"/>
  <c r="L731" i="3"/>
  <c r="L653" i="3"/>
  <c r="L568" i="3"/>
  <c r="L424" i="3"/>
  <c r="L753" i="3"/>
  <c r="Q338" i="3" s="1"/>
  <c r="R338" i="3" s="1"/>
  <c r="L918" i="3"/>
  <c r="L742" i="3"/>
  <c r="L722" i="3"/>
  <c r="L1730" i="3"/>
  <c r="L414" i="3"/>
  <c r="Q225" i="3" s="1"/>
  <c r="R225" i="3" s="1"/>
  <c r="L730" i="3"/>
  <c r="L444" i="3"/>
  <c r="L1197" i="3"/>
  <c r="Q486" i="3" s="1"/>
  <c r="R486" i="3" s="1"/>
  <c r="L680" i="3"/>
  <c r="L1260" i="3"/>
  <c r="Q507" i="3" s="1"/>
  <c r="R507" i="3" s="1"/>
  <c r="L776" i="3"/>
  <c r="L1130" i="3"/>
  <c r="L744" i="3"/>
  <c r="Q335" i="3" s="1"/>
  <c r="R335" i="3" s="1"/>
  <c r="L331" i="3"/>
  <c r="L1234" i="3"/>
  <c r="L1088" i="3"/>
  <c r="L1212" i="3"/>
  <c r="Q491" i="3" s="1"/>
  <c r="R491" i="3" s="1"/>
  <c r="L136" i="3"/>
  <c r="L1334" i="3"/>
  <c r="L810" i="3"/>
  <c r="Q357" i="3" s="1"/>
  <c r="R357" i="3" s="1"/>
  <c r="L1084" i="3"/>
  <c r="L1482" i="3"/>
  <c r="Q581" i="3" s="1"/>
  <c r="R581" i="3" s="1"/>
  <c r="L593" i="3"/>
  <c r="L782" i="3"/>
  <c r="L1716" i="3"/>
  <c r="Q659" i="3" s="1"/>
  <c r="R659" i="3" s="1"/>
  <c r="L1633" i="3"/>
  <c r="L950" i="3"/>
  <c r="L1250" i="3"/>
  <c r="L187" i="3"/>
  <c r="L1604" i="3"/>
  <c r="L1228" i="3"/>
  <c r="L669" i="3"/>
  <c r="Q310" i="3" s="1"/>
  <c r="R310" i="3" s="1"/>
  <c r="L335" i="3"/>
  <c r="L344" i="3"/>
  <c r="L416" i="3"/>
  <c r="L1698" i="3"/>
  <c r="Q653" i="3" s="1"/>
  <c r="R653" i="3" s="1"/>
  <c r="L1530" i="3"/>
  <c r="Q597" i="3" s="1"/>
  <c r="R597" i="3" s="1"/>
  <c r="L278" i="3"/>
  <c r="L912" i="3"/>
  <c r="L1650" i="3"/>
  <c r="Q637" i="3" s="1"/>
  <c r="R637" i="3" s="1"/>
  <c r="L940" i="3"/>
  <c r="L432" i="3"/>
  <c r="Q231" i="3" s="1"/>
  <c r="R231" i="3" s="1"/>
  <c r="L670" i="3"/>
  <c r="L1116" i="3"/>
  <c r="Q459" i="3" s="1"/>
  <c r="R459" i="3" s="1"/>
  <c r="L700" i="3"/>
  <c r="L1204" i="3"/>
  <c r="L1171" i="3"/>
  <c r="L1647" i="3"/>
  <c r="Q636" i="3" s="1"/>
  <c r="R636" i="3" s="1"/>
  <c r="L412" i="3"/>
  <c r="L772" i="3"/>
  <c r="L303" i="3"/>
  <c r="Q188" i="3" s="1"/>
  <c r="R188" i="3" s="1"/>
  <c r="L394" i="3"/>
  <c r="L1315" i="3"/>
  <c r="L155" i="3"/>
  <c r="L1121" i="3"/>
  <c r="L630" i="3"/>
  <c r="Q297" i="3" s="1"/>
  <c r="R297" i="3" s="1"/>
  <c r="L888" i="3"/>
  <c r="Q383" i="3" s="1"/>
  <c r="R383" i="3" s="1"/>
  <c r="L1214" i="3"/>
  <c r="L1620" i="3"/>
  <c r="Q627" i="3" s="1"/>
  <c r="R627" i="3" s="1"/>
  <c r="L1744" i="3"/>
  <c r="L299" i="3"/>
  <c r="L874" i="3"/>
  <c r="L944" i="3"/>
  <c r="L1496" i="3"/>
  <c r="L847" i="3"/>
  <c r="L500" i="3"/>
  <c r="L1451" i="3"/>
  <c r="L557" i="3"/>
  <c r="L556" i="3"/>
  <c r="L949" i="3"/>
  <c r="L359" i="3"/>
  <c r="L418" i="3"/>
  <c r="L370" i="3"/>
  <c r="L252" i="3"/>
  <c r="Q171" i="3" s="1"/>
  <c r="R171" i="3" s="1"/>
  <c r="L599" i="3"/>
  <c r="L1644" i="3"/>
  <c r="Q635" i="3" s="1"/>
  <c r="R635" i="3" s="1"/>
  <c r="L1398" i="3"/>
  <c r="Q553" i="3" s="1"/>
  <c r="R553" i="3" s="1"/>
  <c r="L1471" i="3"/>
  <c r="L514" i="3"/>
  <c r="L451" i="3"/>
  <c r="L954" i="3"/>
  <c r="L1490" i="3"/>
  <c r="L1036" i="3"/>
  <c r="L892" i="3"/>
  <c r="L269" i="3"/>
  <c r="L353" i="3"/>
  <c r="L1066" i="3"/>
  <c r="L924" i="3"/>
  <c r="Q395" i="3" s="1"/>
  <c r="R395" i="3" s="1"/>
  <c r="L328" i="3"/>
  <c r="L758" i="3"/>
  <c r="L813" i="3"/>
  <c r="Q358" i="3" s="1"/>
  <c r="R358" i="3" s="1"/>
  <c r="L1747" i="3"/>
  <c r="L1362" i="3"/>
  <c r="Q541" i="3" s="1"/>
  <c r="R541" i="3" s="1"/>
  <c r="L1224" i="3"/>
  <c r="Q495" i="3" s="1"/>
  <c r="R495" i="3" s="1"/>
  <c r="L1336" i="3"/>
  <c r="L1372" i="3"/>
  <c r="L1332" i="3"/>
  <c r="L1754" i="3"/>
  <c r="L201" i="3"/>
  <c r="Q154" i="3" s="1"/>
  <c r="R154" i="3" s="1"/>
  <c r="L264" i="3"/>
  <c r="Q175" i="3" s="1"/>
  <c r="R175" i="3" s="1"/>
  <c r="L1059" i="3"/>
  <c r="Q440" i="3" s="1"/>
  <c r="R440" i="3" s="1"/>
  <c r="L1498" i="3"/>
  <c r="L1347" i="3"/>
  <c r="L1360" i="3"/>
  <c r="L878" i="3"/>
  <c r="L1370" i="3"/>
  <c r="L602" i="3"/>
  <c r="L237" i="3"/>
  <c r="Q166" i="3" s="1"/>
  <c r="R166" i="3" s="1"/>
  <c r="L324" i="3"/>
  <c r="Q195" i="3" s="1"/>
  <c r="R195" i="3" s="1"/>
  <c r="L638" i="3"/>
  <c r="L956" i="3"/>
  <c r="L1440" i="3"/>
  <c r="Q567" i="3" s="1"/>
  <c r="R567" i="3" s="1"/>
  <c r="L609" i="3"/>
  <c r="Q290" i="3" s="1"/>
  <c r="R290" i="3" s="1"/>
  <c r="L1692" i="3"/>
  <c r="Q651" i="3" s="1"/>
  <c r="R651" i="3" s="1"/>
  <c r="L321" i="3"/>
  <c r="Q194" i="3" s="1"/>
  <c r="R194" i="3" s="1"/>
  <c r="L1432" i="3"/>
  <c r="L1427" i="3"/>
  <c r="L1778" i="3"/>
  <c r="L1068" i="3"/>
  <c r="L1120" i="3"/>
  <c r="L313" i="3"/>
  <c r="L1576" i="3"/>
  <c r="L504" i="3"/>
  <c r="Q255" i="3" s="1"/>
  <c r="R255" i="3" s="1"/>
  <c r="L891" i="3"/>
  <c r="Q384" i="3" s="1"/>
  <c r="R384" i="3" s="1"/>
  <c r="L137" i="3"/>
  <c r="L1098" i="3"/>
  <c r="Q453" i="3" s="1"/>
  <c r="R453" i="3" s="1"/>
  <c r="L1380" i="3"/>
  <c r="L209" i="3"/>
  <c r="L1448" i="3"/>
  <c r="L157" i="3"/>
  <c r="L250" i="3"/>
  <c r="L1374" i="3"/>
  <c r="Q545" i="3" s="1"/>
  <c r="R545" i="3" s="1"/>
  <c r="L1223" i="3"/>
  <c r="L996" i="3"/>
  <c r="Q419" i="3" s="1"/>
  <c r="R419" i="3" s="1"/>
  <c r="L706" i="3"/>
  <c r="L373" i="3"/>
  <c r="L623" i="3"/>
  <c r="L1390" i="3"/>
  <c r="L409" i="3"/>
  <c r="L1596" i="3"/>
  <c r="Q619" i="3" s="1"/>
  <c r="R619" i="3" s="1"/>
  <c r="L330" i="3"/>
  <c r="Q197" i="3" s="1"/>
  <c r="R197" i="3" s="1"/>
  <c r="L657" i="3"/>
  <c r="L1095" i="3"/>
  <c r="L282" i="3"/>
  <c r="Q181" i="3" s="1"/>
  <c r="R181" i="3" s="1"/>
  <c r="L1459" i="3"/>
  <c r="L1552" i="3"/>
  <c r="L920" i="3"/>
  <c r="L915" i="3"/>
  <c r="Q392" i="3" s="1"/>
  <c r="R392" i="3" s="1"/>
  <c r="L1387" i="3"/>
  <c r="L396" i="3"/>
  <c r="L1241" i="3"/>
  <c r="L1654" i="3"/>
  <c r="L1828" i="3"/>
  <c r="L581" i="3"/>
  <c r="L1818" i="3"/>
  <c r="Q693" i="3" s="1"/>
  <c r="R693" i="3" s="1"/>
  <c r="L606" i="3"/>
  <c r="Q289" i="3" s="1"/>
  <c r="R289" i="3" s="1"/>
  <c r="L932" i="3"/>
  <c r="L1141" i="3"/>
  <c r="L199" i="3"/>
  <c r="L1509" i="3"/>
  <c r="Q590" i="3" s="1"/>
  <c r="R590" i="3" s="1"/>
  <c r="L1623" i="3"/>
  <c r="L167" i="3"/>
  <c r="L1617" i="3"/>
  <c r="Q626" i="3" s="1"/>
  <c r="R626" i="3" s="1"/>
  <c r="L977" i="3"/>
  <c r="L1395" i="3"/>
  <c r="Q552" i="3" s="1"/>
  <c r="R552" i="3" s="1"/>
  <c r="L1558" i="3"/>
  <c r="L1648" i="3"/>
  <c r="L186" i="3"/>
  <c r="Q149" i="3" s="1"/>
  <c r="R149" i="3" s="1"/>
  <c r="L968" i="3"/>
  <c r="L834" i="3"/>
  <c r="Q365" i="3" s="1"/>
  <c r="R365" i="3" s="1"/>
  <c r="L364" i="3"/>
  <c r="L219" i="3"/>
  <c r="Q160" i="3" s="1"/>
  <c r="R160" i="3" s="1"/>
  <c r="L179" i="3"/>
  <c r="L1008" i="3"/>
  <c r="L1507" i="3"/>
  <c r="L1618" i="3"/>
  <c r="L1404" i="3"/>
  <c r="Q555" i="3" s="1"/>
  <c r="R555" i="3" s="1"/>
  <c r="L1070" i="3"/>
  <c r="L1124" i="3"/>
  <c r="L410" i="3"/>
  <c r="L705" i="3"/>
  <c r="Q322" i="3" s="1"/>
  <c r="R322" i="3" s="1"/>
  <c r="L506" i="3"/>
  <c r="L545" i="3"/>
  <c r="L1632" i="3"/>
  <c r="Q631" i="3" s="1"/>
  <c r="R631" i="3" s="1"/>
  <c r="L1018" i="3"/>
  <c r="L550" i="3"/>
  <c r="L1572" i="3"/>
  <c r="Q611" i="3" s="1"/>
  <c r="R611" i="3" s="1"/>
  <c r="L1294" i="3"/>
  <c r="L1756" i="3"/>
  <c r="L674" i="3"/>
  <c r="L1366" i="3"/>
  <c r="L1634" i="3"/>
  <c r="L697" i="3"/>
  <c r="L425" i="3"/>
  <c r="L177" i="3"/>
  <c r="Q146" i="3" s="1"/>
  <c r="R146" i="3" s="1"/>
  <c r="L1242" i="3"/>
  <c r="Q501" i="3" s="1"/>
  <c r="R501" i="3" s="1"/>
  <c r="L1411" i="3"/>
  <c r="L484" i="3"/>
  <c r="L1479" i="3"/>
  <c r="L1554" i="3"/>
  <c r="Q605" i="3" s="1"/>
  <c r="R605" i="3" s="1"/>
  <c r="L634" i="3"/>
  <c r="L1630" i="3"/>
  <c r="L265" i="3"/>
  <c r="L1226" i="3"/>
  <c r="L835" i="3"/>
  <c r="L1135" i="3"/>
  <c r="L193" i="3"/>
  <c r="L1100" i="3"/>
  <c r="L644" i="3"/>
  <c r="L1308" i="3"/>
  <c r="Q523" i="3" s="1"/>
  <c r="R523" i="3" s="1"/>
  <c r="L1144" i="3"/>
  <c r="L253" i="3"/>
  <c r="L1442" i="3"/>
  <c r="L522" i="3"/>
  <c r="L1472" i="3"/>
  <c r="L351" i="3"/>
  <c r="Q204" i="3" s="1"/>
  <c r="R204" i="3" s="1"/>
  <c r="L1249" i="3"/>
  <c r="L1027" i="3"/>
  <c r="L1714" i="3"/>
  <c r="L538" i="3"/>
  <c r="L1715" i="3"/>
  <c r="L477" i="3"/>
  <c r="L248" i="3"/>
  <c r="L1598" i="3"/>
  <c r="L534" i="3"/>
  <c r="Q265" i="3" s="1"/>
  <c r="R265" i="3" s="1"/>
  <c r="L928" i="3"/>
  <c r="L429" i="3"/>
  <c r="Q230" i="3" s="1"/>
  <c r="R230" i="3" s="1"/>
  <c r="L1760" i="3"/>
  <c r="L511" i="3"/>
  <c r="L1534" i="3"/>
  <c r="L1403" i="3"/>
  <c r="L561" i="3"/>
  <c r="Q274" i="3" s="1"/>
  <c r="R274" i="3" s="1"/>
  <c r="L1118" i="3"/>
  <c r="L613" i="3"/>
  <c r="L1169" i="3"/>
  <c r="L1800" i="3"/>
  <c r="Q687" i="3" s="1"/>
  <c r="R687" i="3" s="1"/>
  <c r="L1577" i="3"/>
  <c r="L1329" i="3"/>
  <c r="Q530" i="3" s="1"/>
  <c r="R530" i="3" s="1"/>
  <c r="L294" i="3"/>
  <c r="Q185" i="3" s="1"/>
  <c r="R185" i="3" s="1"/>
  <c r="L1624" i="3"/>
  <c r="L917" i="3"/>
  <c r="L1690" i="3"/>
  <c r="L1389" i="3"/>
  <c r="Q550" i="3" s="1"/>
  <c r="R550" i="3" s="1"/>
  <c r="L469" i="3"/>
  <c r="L837" i="3"/>
  <c r="Q366" i="3" s="1"/>
  <c r="R366" i="3" s="1"/>
  <c r="L1061" i="3"/>
  <c r="L1062" i="3"/>
  <c r="L1732" i="3"/>
  <c r="L946" i="3"/>
  <c r="L1506" i="3"/>
  <c r="Q589" i="3" s="1"/>
  <c r="R589" i="3" s="1"/>
  <c r="L1508" i="3"/>
  <c r="L1096" i="3"/>
  <c r="L415" i="3"/>
  <c r="L1540" i="3"/>
  <c r="L347" i="3"/>
  <c r="L1680" i="3"/>
  <c r="Q647" i="3" s="1"/>
  <c r="R647" i="3" s="1"/>
  <c r="L1345" i="3"/>
  <c r="L1436" i="3"/>
  <c r="L851" i="3"/>
  <c r="L1326" i="3"/>
  <c r="Q529" i="3" s="1"/>
  <c r="R529" i="3" s="1"/>
  <c r="L413" i="3"/>
  <c r="L1562" i="3"/>
  <c r="L1578" i="3"/>
  <c r="L271" i="3"/>
  <c r="L767" i="3"/>
  <c r="L427" i="3"/>
  <c r="L717" i="3"/>
  <c r="Q326" i="3" s="1"/>
  <c r="R326" i="3" s="1"/>
  <c r="L207" i="3"/>
  <c r="Q156" i="3" s="1"/>
  <c r="R156" i="3" s="1"/>
  <c r="L1802" i="3"/>
  <c r="L1142" i="3"/>
  <c r="L802" i="3"/>
  <c r="L523" i="3"/>
  <c r="L1674" i="3"/>
  <c r="Q645" i="3" s="1"/>
  <c r="R645" i="3" s="1"/>
  <c r="L694" i="3"/>
  <c r="L305" i="3"/>
  <c r="L362" i="3"/>
  <c r="L1338" i="3"/>
  <c r="Q533" i="3" s="1"/>
  <c r="R533" i="3" s="1"/>
  <c r="L1412" i="3"/>
  <c r="L1089" i="3"/>
  <c r="L1026" i="3"/>
  <c r="Q429" i="3" s="1"/>
  <c r="R429" i="3" s="1"/>
  <c r="L1316" i="3"/>
  <c r="L1486" i="3"/>
  <c r="L285" i="3"/>
  <c r="Q182" i="3" s="1"/>
  <c r="R182" i="3" s="1"/>
  <c r="L1104" i="3"/>
  <c r="Q455" i="3" s="1"/>
  <c r="R455" i="3" s="1"/>
  <c r="L224" i="3"/>
  <c r="L461" i="3"/>
  <c r="L360" i="3"/>
  <c r="L456" i="3"/>
  <c r="Q239" i="3" s="1"/>
  <c r="R239" i="3" s="1"/>
  <c r="L1350" i="3"/>
  <c r="Q537" i="3" s="1"/>
  <c r="R537" i="3" s="1"/>
  <c r="L792" i="3"/>
  <c r="Q351" i="3" s="1"/>
  <c r="R351" i="3" s="1"/>
  <c r="L544" i="3"/>
  <c r="L733" i="3"/>
  <c r="L378" i="3"/>
  <c r="Q213" i="3" s="1"/>
  <c r="R213" i="3" s="1"/>
  <c r="L1328" i="3"/>
  <c r="L1156" i="3"/>
  <c r="L1222" i="3"/>
  <c r="L754" i="3"/>
  <c r="L1594" i="3"/>
  <c r="L751" i="3"/>
  <c r="L1443" i="3"/>
  <c r="Q568" i="3" s="1"/>
  <c r="R568" i="3" s="1"/>
  <c r="L283" i="3"/>
  <c r="L1724" i="3"/>
  <c r="L1836" i="3"/>
  <c r="L715" i="3"/>
  <c r="L639" i="3"/>
  <c r="L1662" i="3"/>
  <c r="Q641" i="3" s="1"/>
  <c r="R641" i="3" s="1"/>
  <c r="L914" i="3"/>
  <c r="L1002" i="3"/>
  <c r="Q421" i="3" s="1"/>
  <c r="R421" i="3" s="1"/>
  <c r="L1284" i="3"/>
  <c r="Q515" i="3" s="1"/>
  <c r="R515" i="3" s="1"/>
  <c r="L750" i="3"/>
  <c r="L899" i="3"/>
  <c r="L251" i="3"/>
  <c r="L1603" i="3"/>
  <c r="L621" i="3"/>
  <c r="Q294" i="3" s="1"/>
  <c r="R294" i="3" s="1"/>
  <c r="L392" i="3"/>
  <c r="L562" i="3"/>
  <c r="L1666" i="3"/>
  <c r="L993" i="3"/>
  <c r="L1461" i="3"/>
  <c r="L1819" i="3"/>
  <c r="L448" i="3"/>
  <c r="L1685" i="3"/>
  <c r="L217" i="3"/>
  <c r="L1705" i="3"/>
  <c r="L1541" i="3"/>
  <c r="L517" i="3"/>
  <c r="L1009" i="3"/>
  <c r="L1265" i="3"/>
  <c r="L172" i="3"/>
  <c r="L518" i="3"/>
  <c r="L852" i="3"/>
  <c r="Q371" i="3" s="1"/>
  <c r="R371" i="3" s="1"/>
  <c r="L1668" i="3"/>
  <c r="Q643" i="3" s="1"/>
  <c r="R643" i="3" s="1"/>
  <c r="L1237" i="3"/>
  <c r="L739" i="3"/>
  <c r="L659" i="3"/>
  <c r="L1564" i="3"/>
  <c r="L1206" i="3"/>
  <c r="Q489" i="3" s="1"/>
  <c r="R489" i="3" s="1"/>
  <c r="L475" i="3"/>
  <c r="L695" i="3"/>
  <c r="L1275" i="3"/>
  <c r="Q512" i="3" s="1"/>
  <c r="R512" i="3" s="1"/>
  <c r="L1217" i="3"/>
  <c r="L1462" i="3"/>
  <c r="L1763" i="3"/>
  <c r="L765" i="3"/>
  <c r="Q342" i="3" s="1"/>
  <c r="R342" i="3" s="1"/>
  <c r="L1676" i="3"/>
  <c r="L1198" i="3"/>
  <c r="L1252" i="3"/>
  <c r="L442" i="3"/>
  <c r="L585" i="3"/>
  <c r="Q282" i="3" s="1"/>
  <c r="R282" i="3" s="1"/>
  <c r="L441" i="3"/>
  <c r="Q234" i="3" s="1"/>
  <c r="R234" i="3" s="1"/>
  <c r="L284" i="3"/>
  <c r="L961" i="3"/>
  <c r="L1523" i="3"/>
  <c r="L1592" i="3"/>
  <c r="L239" i="3"/>
  <c r="L1410" i="3"/>
  <c r="Q557" i="3" s="1"/>
  <c r="R557" i="3" s="1"/>
  <c r="L1696" i="3"/>
  <c r="L721" i="3"/>
  <c r="L470" i="3"/>
  <c r="L1154" i="3"/>
  <c r="L958" i="3"/>
  <c r="L1219" i="3"/>
  <c r="L306" i="3"/>
  <c r="Q189" i="3" s="1"/>
  <c r="R189" i="3" s="1"/>
  <c r="L1796" i="3"/>
  <c r="L667" i="3"/>
  <c r="L463" i="3"/>
  <c r="L472" i="3"/>
  <c r="L1248" i="3"/>
  <c r="Q503" i="3" s="1"/>
  <c r="R503" i="3" s="1"/>
  <c r="L947" i="3"/>
  <c r="L1052" i="3"/>
  <c r="L898" i="3"/>
  <c r="L828" i="3"/>
  <c r="Q363" i="3" s="1"/>
  <c r="R363" i="3" s="1"/>
  <c r="L1145" i="3"/>
  <c r="L1428" i="3"/>
  <c r="Q563" i="3" s="1"/>
  <c r="R563" i="3" s="1"/>
  <c r="L1162" i="3"/>
  <c r="L976" i="3"/>
  <c r="L1426" i="3"/>
  <c r="L479" i="3"/>
  <c r="L1299" i="3"/>
  <c r="Q520" i="3" s="1"/>
  <c r="R520" i="3" s="1"/>
  <c r="L567" i="3"/>
  <c r="Q276" i="3" s="1"/>
  <c r="R276" i="3" s="1"/>
  <c r="L218" i="3"/>
  <c r="L714" i="3"/>
  <c r="L257" i="3"/>
  <c r="L605" i="3"/>
  <c r="L1518" i="3"/>
  <c r="L537" i="3"/>
  <c r="Q266" i="3" s="1"/>
  <c r="R266" i="3" s="1"/>
  <c r="L662" i="3"/>
  <c r="L970" i="3"/>
  <c r="L713" i="3"/>
  <c r="L749" i="3"/>
  <c r="L520" i="3"/>
  <c r="L555" i="3"/>
  <c r="Q272" i="3" s="1"/>
  <c r="R272" i="3" s="1"/>
  <c r="L1076" i="3"/>
  <c r="L142" i="3"/>
  <c r="L1734" i="3"/>
  <c r="Q665" i="3" s="1"/>
  <c r="R665" i="3" s="1"/>
  <c r="L608" i="3"/>
  <c r="L259" i="3"/>
  <c r="L1215" i="3"/>
  <c r="L1179" i="3"/>
  <c r="L1429" i="3"/>
  <c r="L379" i="3"/>
  <c r="L827" i="3"/>
  <c r="L1079" i="3"/>
  <c r="L1579" i="3"/>
  <c r="L597" i="3"/>
  <c r="Q286" i="3" s="1"/>
  <c r="R286" i="3" s="1"/>
  <c r="L1671" i="3"/>
  <c r="Q644" i="3" s="1"/>
  <c r="R644" i="3" s="1"/>
  <c r="L1093" i="3"/>
  <c r="L384" i="3"/>
  <c r="Q215" i="3" s="1"/>
  <c r="R215" i="3" s="1"/>
  <c r="L1607" i="3"/>
  <c r="L1529" i="3"/>
  <c r="L710" i="3"/>
  <c r="L563" i="3"/>
  <c r="L1267" i="3"/>
  <c r="L889" i="3"/>
  <c r="L434" i="3"/>
  <c r="L1601" i="3"/>
  <c r="L617" i="3"/>
  <c r="L1454" i="3"/>
  <c r="L587" i="3"/>
  <c r="L856" i="3"/>
  <c r="L1548" i="3"/>
  <c r="Q603" i="3" s="1"/>
  <c r="R603" i="3" s="1"/>
  <c r="L170" i="3"/>
  <c r="L781" i="3"/>
  <c r="L268" i="3"/>
  <c r="L1401" i="3"/>
  <c r="L826" i="3"/>
  <c r="L1273" i="3"/>
  <c r="L385" i="3"/>
  <c r="L1364" i="3"/>
  <c r="L221" i="3"/>
  <c r="L1007" i="3"/>
  <c r="L1656" i="3"/>
  <c r="Q639" i="3" s="1"/>
  <c r="R639" i="3" s="1"/>
  <c r="L255" i="3"/>
  <c r="Q172" i="3" s="1"/>
  <c r="R172" i="3" s="1"/>
  <c r="L553" i="3"/>
  <c r="L795" i="3"/>
  <c r="Q352" i="3" s="1"/>
  <c r="R352" i="3" s="1"/>
  <c r="L1659" i="3"/>
  <c r="Q640" i="3" s="1"/>
  <c r="R640" i="3" s="1"/>
  <c r="L1546" i="3"/>
  <c r="L1232" i="3"/>
  <c r="L682" i="3"/>
  <c r="L559" i="3"/>
  <c r="L317" i="3"/>
  <c r="L1354" i="3"/>
  <c r="L910" i="3"/>
  <c r="L1022" i="3"/>
  <c r="L1728" i="3"/>
  <c r="Q663" i="3" s="1"/>
  <c r="R663" i="3" s="1"/>
  <c r="L793" i="3"/>
  <c r="L1114" i="3"/>
  <c r="L672" i="3"/>
  <c r="Q311" i="3" s="1"/>
  <c r="R311" i="3" s="1"/>
  <c r="L481" i="3"/>
  <c r="L952" i="3"/>
  <c r="L819" i="3"/>
  <c r="Q360" i="3" s="1"/>
  <c r="R360" i="3" s="1"/>
  <c r="L811" i="3"/>
  <c r="L333" i="3"/>
  <c r="Q198" i="3" s="1"/>
  <c r="R198" i="3" s="1"/>
  <c r="L1502" i="3"/>
  <c r="L1184" i="3"/>
  <c r="L685" i="3"/>
  <c r="L536" i="3"/>
  <c r="L848" i="3"/>
  <c r="L1042" i="3"/>
  <c r="L376" i="3"/>
  <c r="L1139" i="3"/>
  <c r="L858" i="3"/>
  <c r="Q373" i="3" s="1"/>
  <c r="R373" i="3" s="1"/>
  <c r="L1094" i="3"/>
  <c r="L1779" i="3"/>
  <c r="Q680" i="3" s="1"/>
  <c r="R680" i="3" s="1"/>
  <c r="L1314" i="3"/>
  <c r="L988" i="3"/>
  <c r="L1256" i="3"/>
  <c r="L689" i="3"/>
  <c r="L1072" i="3"/>
  <c r="L1394" i="3"/>
  <c r="L1708" i="3"/>
  <c r="L1330" i="3"/>
  <c r="L280" i="3"/>
  <c r="L316" i="3"/>
  <c r="L1146" i="3"/>
  <c r="Q469" i="3" s="1"/>
  <c r="R469" i="3" s="1"/>
  <c r="L1187" i="3"/>
  <c r="L1820" i="3"/>
  <c r="L1672" i="3"/>
  <c r="L343" i="3"/>
  <c r="L1535" i="3"/>
  <c r="L1511" i="3"/>
  <c r="L1425" i="3"/>
  <c r="Q562" i="3" s="1"/>
  <c r="R562" i="3" s="1"/>
  <c r="L647" i="3"/>
  <c r="L1813" i="3"/>
  <c r="L855" i="3"/>
  <c r="Q372" i="3" s="1"/>
  <c r="R372" i="3" s="1"/>
  <c r="L422" i="3"/>
  <c r="L1192" i="3"/>
  <c r="L948" i="3"/>
  <c r="Q403" i="3" s="1"/>
  <c r="R403" i="3" s="1"/>
  <c r="L190" i="3"/>
  <c r="L583" i="3"/>
  <c r="L1537" i="3"/>
  <c r="L1287" i="3"/>
  <c r="Q516" i="3" s="1"/>
  <c r="R516" i="3" s="1"/>
  <c r="L1393" i="3"/>
  <c r="L1304" i="3"/>
  <c r="L1311" i="3"/>
  <c r="L401" i="3"/>
  <c r="L1494" i="3"/>
  <c r="L1784" i="3"/>
  <c r="L1010" i="3"/>
  <c r="L678" i="3"/>
  <c r="Q313" i="3" s="1"/>
  <c r="R313" i="3" s="1"/>
  <c r="L1186" i="3"/>
  <c r="L646" i="3"/>
  <c r="L1794" i="3"/>
  <c r="L876" i="3"/>
  <c r="Q379" i="3" s="1"/>
  <c r="R379" i="3" s="1"/>
  <c r="L1258" i="3"/>
  <c r="L761" i="3"/>
  <c r="L1391" i="3"/>
  <c r="L1358" i="3"/>
  <c r="L1704" i="3"/>
  <c r="Q655" i="3" s="1"/>
  <c r="R655" i="3" s="1"/>
  <c r="L1683" i="3"/>
  <c r="Q648" i="3" s="1"/>
  <c r="R648" i="3" s="1"/>
  <c r="L1324" i="3"/>
  <c r="L1122" i="3"/>
  <c r="Q461" i="3" s="1"/>
  <c r="R461" i="3" s="1"/>
  <c r="L686" i="3"/>
  <c r="L664" i="3"/>
  <c r="L1180" i="3"/>
  <c r="L1710" i="3"/>
  <c r="Q657" i="3" s="1"/>
  <c r="R657" i="3" s="1"/>
  <c r="L867" i="3"/>
  <c r="Q376" i="3" s="1"/>
  <c r="R376" i="3" s="1"/>
  <c r="L1510" i="3"/>
  <c r="L1272" i="3"/>
  <c r="L591" i="3"/>
  <c r="Q284" i="3" s="1"/>
  <c r="R284" i="3" s="1"/>
  <c r="L450" i="3"/>
  <c r="Q237" i="3" s="1"/>
  <c r="R237" i="3" s="1"/>
  <c r="L1474" i="3"/>
  <c r="L1182" i="3"/>
  <c r="Q481" i="3" s="1"/>
  <c r="R481" i="3" s="1"/>
  <c r="L1128" i="3"/>
  <c r="Q463" i="3" s="1"/>
  <c r="R463" i="3" s="1"/>
  <c r="L1408" i="3"/>
  <c r="L213" i="3"/>
  <c r="Q158" i="3" s="1"/>
  <c r="R158" i="3" s="1"/>
  <c r="L210" i="3"/>
  <c r="Q157" i="3" s="1"/>
  <c r="R157" i="3" s="1"/>
  <c r="L869" i="3"/>
  <c r="L1626" i="3"/>
  <c r="Q629" i="3" s="1"/>
  <c r="R629" i="3" s="1"/>
  <c r="L704" i="3"/>
  <c r="L404" i="3"/>
  <c r="L261" i="3"/>
  <c r="Q174" i="3" s="1"/>
  <c r="R174" i="3" s="1"/>
  <c r="L831" i="3"/>
  <c r="Q364" i="3" s="1"/>
  <c r="R364" i="3" s="1"/>
  <c r="L824" i="3"/>
  <c r="L849" i="3"/>
  <c r="L1597" i="3"/>
  <c r="L386" i="3"/>
  <c r="L736" i="3"/>
  <c r="L1691" i="3"/>
  <c r="L789" i="3"/>
  <c r="Q350" i="3" s="1"/>
  <c r="R350" i="3" s="1"/>
  <c r="L1611" i="3"/>
  <c r="Q624" i="3" s="1"/>
  <c r="R624" i="3" s="1"/>
  <c r="L684" i="3"/>
  <c r="Q315" i="3" s="1"/>
  <c r="R315" i="3" s="1"/>
  <c r="L311" i="3"/>
  <c r="L478" i="3"/>
  <c r="L214" i="3"/>
  <c r="L1452" i="3"/>
  <c r="Q571" i="3" s="1"/>
  <c r="R571" i="3" s="1"/>
  <c r="L377" i="3"/>
  <c r="L846" i="3"/>
  <c r="Q369" i="3" s="1"/>
  <c r="R369" i="3" s="1"/>
  <c r="L161" i="3"/>
  <c r="L1262" i="3"/>
  <c r="L1798" i="3"/>
  <c r="L974" i="3"/>
  <c r="L223" i="3"/>
  <c r="L822" i="3"/>
  <c r="Q361" i="3" s="1"/>
  <c r="R361" i="3" s="1"/>
  <c r="L972" i="3"/>
  <c r="Q411" i="3" s="1"/>
  <c r="R411" i="3" s="1"/>
  <c r="L994" i="3"/>
  <c r="L169" i="3"/>
  <c r="L1283" i="3"/>
  <c r="L1500" i="3"/>
  <c r="L1712" i="3"/>
  <c r="L1568" i="3"/>
  <c r="L191" i="3"/>
  <c r="L245" i="3"/>
  <c r="L1806" i="3"/>
  <c r="Q689" i="3" s="1"/>
  <c r="R689" i="3" s="1"/>
  <c r="L1602" i="3"/>
  <c r="Q621" i="3" s="1"/>
  <c r="R621" i="3" s="1"/>
  <c r="L967" i="3"/>
  <c r="L380" i="3"/>
  <c r="L652" i="3"/>
  <c r="L688" i="3"/>
  <c r="L578" i="3"/>
  <c r="L1629" i="3"/>
  <c r="Q630" i="3" s="1"/>
  <c r="R630" i="3" s="1"/>
  <c r="L1081" i="3"/>
  <c r="L1015" i="3"/>
  <c r="L133" i="3"/>
  <c r="L338" i="3"/>
  <c r="L1188" i="3"/>
  <c r="Q483" i="3" s="1"/>
  <c r="R483" i="3" s="1"/>
  <c r="L797" i="3"/>
  <c r="L1709" i="3"/>
  <c r="L906" i="3"/>
  <c r="Q389" i="3" s="1"/>
  <c r="R389" i="3" s="1"/>
  <c r="L1808" i="3"/>
  <c r="L515" i="3"/>
  <c r="L1140" i="3"/>
  <c r="Q467" i="3" s="1"/>
  <c r="R467" i="3" s="1"/>
  <c r="L711" i="3"/>
  <c r="L725" i="3"/>
  <c r="L927" i="3"/>
  <c r="L173" i="3"/>
  <c r="L651" i="3"/>
  <c r="Q304" i="3" s="1"/>
  <c r="R304" i="3" s="1"/>
  <c r="L812" i="3"/>
  <c r="L637" i="3"/>
  <c r="L139" i="3"/>
  <c r="L260" i="3"/>
  <c r="L939" i="3"/>
  <c r="Q400" i="3" s="1"/>
  <c r="R400" i="3" s="1"/>
  <c r="L610" i="3"/>
  <c r="L1580" i="3"/>
  <c r="L1044" i="3"/>
  <c r="Q435" i="3" s="1"/>
  <c r="R435" i="3" s="1"/>
  <c r="L633" i="3"/>
  <c r="Q298" i="3" s="1"/>
  <c r="R298" i="3" s="1"/>
  <c r="L1549" i="3"/>
  <c r="L1639" i="3"/>
  <c r="L1485" i="3"/>
  <c r="L492" i="3"/>
  <c r="Q251" i="3" s="1"/>
  <c r="R251" i="3" s="1"/>
  <c r="L1133" i="3"/>
  <c r="L1193" i="3"/>
  <c r="L430" i="3"/>
  <c r="L1686" i="3"/>
  <c r="Q649" i="3" s="1"/>
  <c r="R649" i="3" s="1"/>
  <c r="L1737" i="3"/>
  <c r="Q666" i="3" s="1"/>
  <c r="R666" i="3" s="1"/>
  <c r="L841" i="3"/>
  <c r="L1467" i="3"/>
  <c r="L486" i="3"/>
  <c r="Q249" i="3" s="1"/>
  <c r="R249" i="3" s="1"/>
  <c r="L728" i="3"/>
  <c r="L140" i="3"/>
  <c r="L778" i="3"/>
  <c r="L618" i="3"/>
  <c r="Q293" i="3" s="1"/>
  <c r="R293" i="3" s="1"/>
  <c r="L1216" i="3"/>
  <c r="L582" i="3"/>
  <c r="L188" i="3"/>
  <c r="L1344" i="3"/>
  <c r="Q535" i="3" s="1"/>
  <c r="R535" i="3" s="1"/>
  <c r="L575" i="3"/>
  <c r="L242" i="3"/>
  <c r="L216" i="3"/>
  <c r="Q159" i="3" s="1"/>
  <c r="R159" i="3" s="1"/>
  <c r="L1244" i="3"/>
  <c r="L801" i="3"/>
  <c r="Q354" i="3" s="1"/>
  <c r="R354" i="3" s="1"/>
  <c r="L1826" i="3"/>
  <c r="L1560" i="3"/>
  <c r="L666" i="3"/>
  <c r="Q309" i="3" s="1"/>
  <c r="R309" i="3" s="1"/>
  <c r="L794" i="3"/>
  <c r="L1761" i="3"/>
  <c r="Q674" i="3" s="1"/>
  <c r="R674" i="3" s="1"/>
  <c r="L541" i="3"/>
  <c r="L762" i="3"/>
  <c r="Q341" i="3" s="1"/>
  <c r="R341" i="3" s="1"/>
  <c r="L922" i="3"/>
  <c r="L1164" i="3"/>
  <c r="L180" i="3"/>
  <c r="Q147" i="3" s="1"/>
  <c r="R147" i="3" s="1"/>
  <c r="L428" i="3"/>
  <c r="L310" i="3"/>
  <c r="L729" i="3"/>
  <c r="Q330" i="3" s="1"/>
  <c r="R330" i="3" s="1"/>
  <c r="L339" i="3"/>
  <c r="Q200" i="3" s="1"/>
  <c r="R200" i="3" s="1"/>
  <c r="L935" i="3"/>
  <c r="L916" i="3"/>
  <c r="L868" i="3"/>
  <c r="L632" i="3"/>
  <c r="L375" i="3"/>
  <c r="Q212" i="3" s="1"/>
  <c r="R212" i="3" s="1"/>
  <c r="L505" i="3"/>
  <c r="L677" i="3"/>
  <c r="L573" i="3"/>
  <c r="Q278" i="3" s="1"/>
  <c r="R278" i="3" s="1"/>
  <c r="L842" i="3"/>
  <c r="L1004" i="3"/>
  <c r="L624" i="3"/>
  <c r="L645" i="3"/>
  <c r="L1159" i="3"/>
  <c r="L861" i="3"/>
  <c r="L701" i="3"/>
  <c r="L318" i="3"/>
  <c r="Q193" i="3" s="1"/>
  <c r="R193" i="3" s="1"/>
  <c r="L1016" i="3"/>
  <c r="L1163" i="3"/>
  <c r="L454" i="3"/>
  <c r="L905" i="3"/>
  <c r="L1610" i="3"/>
  <c r="L699" i="3"/>
  <c r="L809" i="3"/>
  <c r="L1725" i="3"/>
  <c r="Q662" i="3" s="1"/>
  <c r="R662" i="3" s="1"/>
  <c r="L532" i="3"/>
  <c r="L1063" i="3"/>
  <c r="L1701" i="3"/>
  <c r="L358" i="3"/>
  <c r="L913" i="3"/>
  <c r="L1746" i="3"/>
  <c r="L301" i="3"/>
  <c r="L1795" i="3"/>
  <c r="L1700" i="3"/>
  <c r="L495" i="3"/>
  <c r="Q252" i="3" s="1"/>
  <c r="R252" i="3" s="1"/>
  <c r="L1550" i="3"/>
  <c r="L779" i="3"/>
  <c r="L132" i="3"/>
  <c r="Q131" i="3" s="1"/>
  <c r="R131" i="3" s="1"/>
  <c r="L785" i="3"/>
  <c r="L683" i="3"/>
  <c r="L1230" i="3"/>
  <c r="Q497" i="3" s="1"/>
  <c r="R497" i="3" s="1"/>
  <c r="L894" i="3"/>
  <c r="Q385" i="3" s="1"/>
  <c r="R385" i="3" s="1"/>
  <c r="L1160" i="3"/>
  <c r="L465" i="3"/>
  <c r="L760" i="3"/>
  <c r="L513" i="3"/>
  <c r="Q258" i="3" s="1"/>
  <c r="R258" i="3" s="1"/>
  <c r="L586" i="3"/>
  <c r="L1456" i="3"/>
  <c r="L1837" i="3"/>
  <c r="L640" i="3"/>
  <c r="L726" i="3"/>
  <c r="Q329" i="3" s="1"/>
  <c r="R329" i="3" s="1"/>
  <c r="L387" i="3"/>
  <c r="L230" i="3"/>
  <c r="L1317" i="3"/>
  <c r="Q526" i="3" s="1"/>
  <c r="R526" i="3" s="1"/>
  <c r="L1199" i="3"/>
  <c r="L356" i="3"/>
  <c r="L649" i="3"/>
  <c r="L1675" i="3"/>
  <c r="L156" i="3"/>
  <c r="Q139" i="3" s="1"/>
  <c r="R139" i="3" s="1"/>
  <c r="L1060" i="3"/>
  <c r="L249" i="3"/>
  <c r="Q170" i="3" s="1"/>
  <c r="R170" i="3" s="1"/>
  <c r="L1351" i="3"/>
  <c r="L1787" i="3"/>
  <c r="L1473" i="3"/>
  <c r="Q578" i="3" s="1"/>
  <c r="R578" i="3" s="1"/>
  <c r="L1011" i="3"/>
  <c r="Q424" i="3" s="1"/>
  <c r="R424" i="3" s="1"/>
  <c r="L1587" i="3"/>
  <c r="Q616" i="3" s="1"/>
  <c r="R616" i="3" s="1"/>
  <c r="L1788" i="3"/>
  <c r="Q683" i="3" s="1"/>
  <c r="R683" i="3" s="1"/>
  <c r="L1520" i="3"/>
  <c r="L1465" i="3"/>
  <c r="L1801" i="3"/>
  <c r="L1561" i="3"/>
  <c r="L1803" i="3"/>
  <c r="Q688" i="3" s="1"/>
  <c r="R688" i="3" s="1"/>
  <c r="L549" i="3"/>
  <c r="Q270" i="3" s="1"/>
  <c r="R270" i="3" s="1"/>
  <c r="L770" i="3"/>
  <c r="L281" i="3"/>
  <c r="L476" i="3"/>
  <c r="L1078" i="3"/>
  <c r="L692" i="3"/>
  <c r="L1208" i="3"/>
  <c r="L276" i="3"/>
  <c r="Q179" i="3" s="1"/>
  <c r="R179" i="3" s="1"/>
  <c r="L194" i="3"/>
  <c r="L1092" i="3"/>
  <c r="Q451" i="3" s="1"/>
  <c r="R451" i="3" s="1"/>
  <c r="L308" i="3"/>
  <c r="L1750" i="3"/>
  <c r="L149" i="3"/>
  <c r="L466" i="3"/>
  <c r="L1285" i="3"/>
  <c r="L1824" i="3"/>
  <c r="Q695" i="3" s="1"/>
  <c r="R695" i="3" s="1"/>
  <c r="L165" i="3"/>
  <c r="Q142" i="3" s="1"/>
  <c r="R142" i="3" s="1"/>
  <c r="L302" i="3"/>
  <c r="L943" i="3"/>
  <c r="L1381" i="3"/>
  <c r="L1663" i="3"/>
  <c r="L1172" i="3"/>
  <c r="L1239" i="3"/>
  <c r="L1109" i="3"/>
  <c r="L152" i="3"/>
  <c r="L1512" i="3"/>
  <c r="Q591" i="3" s="1"/>
  <c r="R591" i="3" s="1"/>
  <c r="L319" i="3"/>
  <c r="L431" i="3"/>
  <c r="L1468" i="3"/>
  <c r="L1270" i="3"/>
  <c r="L457" i="3"/>
  <c r="L289" i="3"/>
  <c r="L1220" i="3"/>
  <c r="L1522" i="3"/>
  <c r="L648" i="3"/>
  <c r="Q303" i="3" s="1"/>
  <c r="R303" i="3" s="1"/>
  <c r="L1032" i="3"/>
  <c r="L337" i="3"/>
  <c r="L1640" i="3"/>
  <c r="L145" i="3"/>
  <c r="L1628" i="3"/>
  <c r="L800" i="3"/>
  <c r="L361" i="3"/>
  <c r="L931" i="3"/>
  <c r="L872" i="3"/>
  <c r="L369" i="3"/>
  <c r="L312" i="3"/>
  <c r="Q191" i="3" s="1"/>
  <c r="R191" i="3" s="1"/>
  <c r="L1635" i="3"/>
  <c r="L1289" i="3"/>
  <c r="L1341" i="3"/>
  <c r="Q534" i="3" s="1"/>
  <c r="R534" i="3" s="1"/>
  <c r="L1781" i="3"/>
  <c r="L1771" i="3"/>
  <c r="L1621" i="3"/>
  <c r="L147" i="3"/>
  <c r="Q136" i="3" s="1"/>
  <c r="R136" i="3" s="1"/>
  <c r="L336" i="3"/>
  <c r="Q199" i="3" s="1"/>
  <c r="R199" i="3" s="1"/>
  <c r="L519" i="3"/>
  <c r="L1126" i="3"/>
  <c r="L208" i="3"/>
  <c r="L882" i="3"/>
  <c r="Q381" i="3" s="1"/>
  <c r="R381" i="3" s="1"/>
  <c r="L777" i="3"/>
  <c r="Q346" i="3" s="1"/>
  <c r="R346" i="3" s="1"/>
  <c r="L1043" i="3"/>
  <c r="L1200" i="3"/>
  <c r="L411" i="3"/>
  <c r="L980" i="3"/>
  <c r="L150" i="3"/>
  <c r="Q137" i="3" s="1"/>
  <c r="R137" i="3" s="1"/>
  <c r="L1399" i="3"/>
  <c r="L1119" i="3"/>
  <c r="Q460" i="3" s="1"/>
  <c r="R460" i="3" s="1"/>
  <c r="L1738" i="3"/>
  <c r="L1557" i="3"/>
  <c r="L1211" i="3"/>
  <c r="L1526" i="3"/>
  <c r="L1622" i="3"/>
  <c r="L266" i="3"/>
  <c r="L231" i="3"/>
  <c r="Q164" i="3" s="1"/>
  <c r="R164" i="3" s="1"/>
  <c r="L1000" i="3"/>
  <c r="L1699" i="3"/>
  <c r="L1058" i="3"/>
  <c r="L215" i="3"/>
  <c r="L1751" i="3"/>
  <c r="L366" i="3"/>
  <c r="L693" i="3"/>
  <c r="Q318" i="3" s="1"/>
  <c r="R318" i="3" s="1"/>
  <c r="L1321" i="3"/>
  <c r="L923" i="3"/>
  <c r="L1365" i="3"/>
  <c r="Q542" i="3" s="1"/>
  <c r="R542" i="3" s="1"/>
  <c r="L1083" i="3"/>
  <c r="L1689" i="3"/>
  <c r="L838" i="3"/>
  <c r="L1667" i="3"/>
  <c r="L1609" i="3"/>
  <c r="L1613" i="3"/>
  <c r="L1767" i="3"/>
  <c r="Q676" i="3" s="1"/>
  <c r="R676" i="3" s="1"/>
  <c r="L1102" i="3"/>
  <c r="L574" i="3"/>
  <c r="L1361" i="3"/>
  <c r="L524" i="3"/>
  <c r="L1296" i="3"/>
  <c r="L529" i="3"/>
  <c r="L1210" i="3"/>
  <c r="L288" i="3"/>
  <c r="Q183" i="3" s="1"/>
  <c r="R183" i="3" s="1"/>
  <c r="L860" i="3"/>
  <c r="L459" i="3"/>
  <c r="L1246" i="3"/>
  <c r="L1320" i="3"/>
  <c r="Q527" i="3" s="1"/>
  <c r="R527" i="3" s="1"/>
  <c r="L417" i="3"/>
  <c r="L698" i="3"/>
  <c r="L1377" i="3"/>
  <c r="L798" i="3"/>
  <c r="Q353" i="3" s="1"/>
  <c r="R353" i="3" s="1"/>
  <c r="L592" i="3"/>
  <c r="L1478" i="3"/>
  <c r="L1075" i="3"/>
  <c r="L1342" i="3"/>
  <c r="L883" i="3"/>
  <c r="L832" i="3"/>
  <c r="L399" i="3"/>
  <c r="L614" i="3"/>
  <c r="L746" i="3"/>
  <c r="L850" i="3"/>
  <c r="L438" i="3"/>
  <c r="L512" i="3"/>
  <c r="L368" i="3"/>
  <c r="L1065" i="3"/>
  <c r="Q442" i="3" s="1"/>
  <c r="R442" i="3" s="1"/>
  <c r="L273" i="3"/>
  <c r="Q178" i="3" s="1"/>
  <c r="R178" i="3" s="1"/>
  <c r="L445" i="3"/>
  <c r="L236" i="3"/>
  <c r="L960" i="3"/>
  <c r="Q407" i="3" s="1"/>
  <c r="R407" i="3" s="1"/>
  <c r="L1203" i="3"/>
  <c r="L1464" i="3"/>
  <c r="Q575" i="3" s="1"/>
  <c r="R575" i="3" s="1"/>
  <c r="L734" i="3"/>
  <c r="L990" i="3"/>
  <c r="Q417" i="3" s="1"/>
  <c r="R417" i="3" s="1"/>
  <c r="L1006" i="3"/>
  <c r="L138" i="3"/>
  <c r="Q133" i="3" s="1"/>
  <c r="R133" i="3" s="1"/>
  <c r="L154" i="3"/>
  <c r="L143" i="3"/>
  <c r="L786" i="3"/>
  <c r="L1282" i="3"/>
  <c r="L718" i="3"/>
  <c r="L1790" i="3"/>
  <c r="L1542" i="3"/>
  <c r="Q601" i="3" s="1"/>
  <c r="R601" i="3" s="1"/>
  <c r="L381" i="3"/>
  <c r="Q214" i="3" s="1"/>
  <c r="R214" i="3" s="1"/>
  <c r="L1346" i="3"/>
  <c r="L388" i="3"/>
  <c r="L1822" i="3"/>
  <c r="L1251" i="3"/>
  <c r="Q504" i="3" s="1"/>
  <c r="R504" i="3" s="1"/>
  <c r="L702" i="3"/>
  <c r="L1722" i="3"/>
  <c r="Q661" i="3" s="1"/>
  <c r="R661" i="3" s="1"/>
  <c r="L1657" i="3"/>
  <c r="L769" i="3"/>
  <c r="L1264" i="3"/>
  <c r="L184" i="3"/>
  <c r="L1458" i="3"/>
  <c r="L601" i="3"/>
  <c r="L1024" i="3"/>
  <c r="L1363" i="3"/>
  <c r="L1322" i="3"/>
  <c r="L1202" i="3"/>
  <c r="L1034" i="3"/>
  <c r="L738" i="3"/>
  <c r="L1762" i="3"/>
  <c r="L675" i="3"/>
  <c r="L291" i="3"/>
  <c r="Q184" i="3" s="1"/>
  <c r="R184" i="3" s="1"/>
  <c r="L1409" i="3"/>
  <c r="L989" i="3"/>
  <c r="L204" i="3"/>
  <c r="Q155" i="3" s="1"/>
  <c r="R155" i="3" s="1"/>
  <c r="L1513" i="3"/>
  <c r="L971" i="3"/>
  <c r="L1499" i="3"/>
  <c r="L1274" i="3"/>
  <c r="L1783" i="3"/>
  <c r="L485" i="3"/>
  <c r="L1149" i="3"/>
  <c r="L1697" i="3"/>
  <c r="L1521" i="3"/>
  <c r="Q594" i="3" s="1"/>
  <c r="R594" i="3" s="1"/>
  <c r="L820" i="3"/>
  <c r="L408" i="3"/>
  <c r="L622" i="3"/>
  <c r="L1281" i="3"/>
  <c r="L1131" i="3"/>
  <c r="Q464" i="3" s="1"/>
  <c r="R464" i="3" s="1"/>
  <c r="L816" i="3"/>
  <c r="Q359" i="3" s="1"/>
  <c r="R359" i="3" s="1"/>
  <c r="L1752" i="3"/>
  <c r="Q671" i="3" s="1"/>
  <c r="R671" i="3" s="1"/>
  <c r="L1376" i="3"/>
  <c r="L516" i="3"/>
  <c r="L616" i="3"/>
  <c r="L1688" i="3"/>
  <c r="L936" i="3"/>
  <c r="L930" i="3"/>
  <c r="Q397" i="3" s="1"/>
  <c r="R397" i="3" s="1"/>
  <c r="L879" i="3"/>
  <c r="Q380" i="3" s="1"/>
  <c r="R380" i="3" s="1"/>
  <c r="L1544" i="3"/>
  <c r="L433" i="3"/>
  <c r="L681" i="3"/>
  <c r="L1147" i="3"/>
  <c r="L202" i="3"/>
  <c r="L267" i="3"/>
  <c r="Q176" i="3" s="1"/>
  <c r="R176" i="3" s="1"/>
  <c r="L491" i="3"/>
  <c r="L806" i="3"/>
  <c r="L886" i="3"/>
  <c r="L1570" i="3"/>
  <c r="L1028" i="3"/>
  <c r="L1619" i="3"/>
  <c r="L1536" i="3"/>
  <c r="L1430" i="3"/>
  <c r="L799" i="3"/>
  <c r="L880" i="3"/>
  <c r="L1792" i="3"/>
  <c r="L426" i="3"/>
  <c r="Q229" i="3" s="1"/>
  <c r="R229" i="3" s="1"/>
  <c r="L1804" i="3"/>
  <c r="L788" i="3"/>
  <c r="L625" i="3"/>
  <c r="L1453" i="3"/>
  <c r="L168" i="3"/>
  <c r="Q143" i="3" s="1"/>
  <c r="R143" i="3" s="1"/>
  <c r="L1194" i="3"/>
  <c r="Q485" i="3" s="1"/>
  <c r="R485" i="3" s="1"/>
  <c r="L1050" i="3"/>
  <c r="Q437" i="3" s="1"/>
  <c r="R437" i="3" s="1"/>
  <c r="L962" i="3"/>
  <c r="L1531" i="3"/>
  <c r="L1450" i="3"/>
  <c r="L1107" i="3"/>
  <c r="Q456" i="3" s="1"/>
  <c r="R456" i="3" s="1"/>
  <c r="L1378" i="3"/>
  <c r="L745" i="3"/>
  <c r="L775" i="3"/>
  <c r="L1416" i="3"/>
  <c r="Q559" i="3" s="1"/>
  <c r="R559" i="3" s="1"/>
  <c r="L160" i="3"/>
  <c r="L1291" i="3"/>
  <c r="L1031" i="3"/>
  <c r="L957" i="3"/>
  <c r="Q406" i="3" s="1"/>
  <c r="R406" i="3" s="1"/>
  <c r="L198" i="3"/>
  <c r="Q153" i="3" s="1"/>
  <c r="R153" i="3" s="1"/>
  <c r="L925" i="3"/>
  <c r="L322" i="3"/>
  <c r="L256" i="3"/>
  <c r="L1233" i="3"/>
  <c r="Q498" i="3" s="1"/>
  <c r="R498" i="3" s="1"/>
  <c r="L565" i="3"/>
  <c r="L1413" i="3"/>
  <c r="L1343" i="3"/>
  <c r="L307" i="3"/>
  <c r="L1388" i="3"/>
  <c r="L997" i="3"/>
  <c r="L1652" i="3"/>
  <c r="L1037" i="3"/>
  <c r="L780" i="3"/>
  <c r="L1733" i="3"/>
  <c r="L941" i="3"/>
  <c r="L1280" i="3"/>
  <c r="L963" i="3"/>
  <c r="Q408" i="3" s="1"/>
  <c r="R408" i="3" s="1"/>
  <c r="L1352" i="3"/>
  <c r="L397" i="3"/>
  <c r="L584" i="3"/>
  <c r="L627" i="3"/>
  <c r="L371" i="3"/>
  <c r="L440" i="3"/>
  <c r="L1263" i="3"/>
  <c r="L1538" i="3"/>
  <c r="L446" i="3"/>
  <c r="L1517" i="3"/>
  <c r="L460" i="3"/>
  <c r="L1770" i="3"/>
  <c r="L571" i="3"/>
  <c r="L1524" i="3"/>
  <c r="Q595" i="3" s="1"/>
  <c r="R595" i="3" s="1"/>
  <c r="L141" i="3"/>
  <c r="Q134" i="3" s="1"/>
  <c r="R134" i="3" s="1"/>
  <c r="L212" i="3"/>
  <c r="L1323" i="3"/>
  <c r="Q528" i="3" s="1"/>
  <c r="R528" i="3" s="1"/>
  <c r="L327" i="3"/>
  <c r="Q196" i="3" s="1"/>
  <c r="R196" i="3" s="1"/>
  <c r="L1614" i="3"/>
  <c r="Q625" i="3" s="1"/>
  <c r="R625" i="3" s="1"/>
  <c r="L1113" i="3"/>
  <c r="L1319" i="3"/>
  <c r="L400" i="3"/>
  <c r="L1013" i="3"/>
  <c r="L1269" i="3"/>
  <c r="Q510" i="3" s="1"/>
  <c r="R510" i="3" s="1"/>
  <c r="L566" i="3"/>
  <c r="L620" i="3"/>
  <c r="L933" i="3"/>
  <c r="Q398" i="3" s="1"/>
  <c r="R398" i="3" s="1"/>
  <c r="L1185" i="3"/>
  <c r="Q482" i="3" s="1"/>
  <c r="R482" i="3" s="1"/>
  <c r="L304" i="3"/>
  <c r="L325" i="3"/>
  <c r="L1397" i="3"/>
  <c r="L443" i="3"/>
  <c r="L1382" i="3"/>
  <c r="L279" i="3"/>
  <c r="Q180" i="3" s="1"/>
  <c r="R180" i="3" s="1"/>
  <c r="L436" i="3"/>
  <c r="L1049" i="3"/>
  <c r="L1764" i="3"/>
  <c r="L1221" i="3"/>
  <c r="L1599" i="3"/>
  <c r="L1231" i="3"/>
  <c r="L966" i="3"/>
  <c r="Q409" i="3" s="1"/>
  <c r="R409" i="3" s="1"/>
  <c r="L843" i="3"/>
  <c r="Q368" i="3" s="1"/>
  <c r="R368" i="3" s="1"/>
  <c r="L1645" i="3"/>
  <c r="L174" i="3"/>
  <c r="Q145" i="3" s="1"/>
  <c r="R145" i="3" s="1"/>
  <c r="L1005" i="3"/>
  <c r="L737" i="3"/>
  <c r="L1190" i="3"/>
  <c r="L1271" i="3"/>
  <c r="L1101" i="3"/>
  <c r="Q454" i="3" s="1"/>
  <c r="R454" i="3" s="1"/>
  <c r="L1111" i="3"/>
  <c r="L1815" i="3"/>
  <c r="L1655" i="3"/>
  <c r="L1405" i="3"/>
  <c r="L1823" i="3"/>
  <c r="L1625" i="3"/>
  <c r="L1165" i="3"/>
  <c r="L244" i="3"/>
  <c r="L873" i="3"/>
  <c r="Q378" i="3" s="1"/>
  <c r="R378" i="3" s="1"/>
  <c r="L1569" i="3"/>
  <c r="Q610" i="3" s="1"/>
  <c r="R610" i="3" s="1"/>
  <c r="L390" i="3"/>
  <c r="L1777" i="3"/>
  <c r="L1371" i="3"/>
  <c r="Q544" i="3" s="1"/>
  <c r="R544" i="3" s="1"/>
  <c r="L1205" i="3"/>
  <c r="L1040" i="3"/>
  <c r="L619" i="3"/>
  <c r="L992" i="3"/>
  <c r="L1306" i="3"/>
  <c r="L159" i="3"/>
  <c r="Q140" i="3" s="1"/>
  <c r="R140" i="3" s="1"/>
  <c r="L286" i="3"/>
  <c r="L643" i="3"/>
  <c r="L755" i="3"/>
  <c r="L1582" i="3"/>
  <c r="L1170" i="3"/>
  <c r="Q477" i="3" s="1"/>
  <c r="R477" i="3" s="1"/>
  <c r="L1266" i="3"/>
  <c r="Q509" i="3" s="1"/>
  <c r="R509" i="3" s="1"/>
  <c r="L1679" i="3"/>
  <c r="L969" i="3"/>
  <c r="L1039" i="3"/>
  <c r="L452" i="3"/>
  <c r="L407" i="3"/>
  <c r="L1123" i="3"/>
  <c r="L1759" i="3"/>
  <c r="L663" i="3"/>
  <c r="Q308" i="3" s="1"/>
  <c r="R308" i="3" s="1"/>
  <c r="L1669" i="3"/>
  <c r="L1419" i="3"/>
  <c r="L1567" i="3"/>
  <c r="L548" i="3"/>
  <c r="L1830" i="3"/>
  <c r="L1661" i="3"/>
  <c r="L340" i="3"/>
  <c r="L1649" i="3"/>
  <c r="L151" i="3"/>
  <c r="L964" i="3"/>
  <c r="L1434" i="3"/>
  <c r="L951" i="3"/>
  <c r="L774" i="3"/>
  <c r="L1087" i="3"/>
  <c r="L1501" i="3"/>
  <c r="L1189" i="3"/>
  <c r="L1045" i="3"/>
  <c r="L1677" i="3"/>
  <c r="Q646" i="3" s="1"/>
  <c r="R646" i="3" s="1"/>
  <c r="L1071" i="3"/>
  <c r="L796" i="3"/>
  <c r="L1151" i="3"/>
  <c r="L937" i="3"/>
  <c r="L921" i="3"/>
  <c r="Q394" i="3" s="1"/>
  <c r="R394" i="3" s="1"/>
  <c r="L807" i="3"/>
  <c r="Q356" i="3" s="1"/>
  <c r="R356" i="3" s="1"/>
  <c r="L182" i="3"/>
  <c r="L277" i="3"/>
  <c r="L1290" i="3"/>
  <c r="L1383" i="3"/>
  <c r="Q548" i="3" s="1"/>
  <c r="R548" i="3" s="1"/>
  <c r="L391" i="3"/>
  <c r="L1565" i="3"/>
  <c r="L1235" i="3"/>
  <c r="L197" i="3"/>
  <c r="L1638" i="3"/>
  <c r="L1349" i="3"/>
  <c r="L1367" i="3"/>
  <c r="L1605" i="3"/>
  <c r="L502" i="3"/>
  <c r="L468" i="3"/>
  <c r="Q243" i="3" s="1"/>
  <c r="R243" i="3" s="1"/>
  <c r="L1054" i="3"/>
  <c r="L942" i="3"/>
  <c r="Q401" i="3" s="1"/>
  <c r="R401" i="3" s="1"/>
  <c r="L1057" i="3"/>
  <c r="L1288" i="3"/>
  <c r="L1574" i="3"/>
  <c r="L863" i="3"/>
  <c r="L130" i="3"/>
  <c r="Q130" i="3" s="1"/>
  <c r="R130" i="3" s="1"/>
  <c r="L551" i="3"/>
  <c r="L423" i="3"/>
  <c r="L1218" i="3"/>
  <c r="Q493" i="3" s="1"/>
  <c r="R493" i="3" s="1"/>
  <c r="L1424" i="3"/>
  <c r="L1017" i="3"/>
  <c r="Q426" i="3" s="1"/>
  <c r="R426" i="3" s="1"/>
  <c r="L296" i="3"/>
  <c r="L934" i="3"/>
  <c r="L235" i="3"/>
  <c r="L1726" i="3"/>
  <c r="L499" i="3"/>
  <c r="L1379" i="3"/>
  <c r="L787" i="3"/>
  <c r="L1749" i="3"/>
  <c r="L1415" i="3"/>
  <c r="L192" i="3"/>
  <c r="Q151" i="3" s="1"/>
  <c r="R151" i="3" s="1"/>
  <c r="L309" i="3"/>
  <c r="Q190" i="3" s="1"/>
  <c r="R190" i="3" s="1"/>
  <c r="L709" i="3"/>
  <c r="L1741" i="3"/>
  <c r="L1641" i="3"/>
  <c r="Q634" i="3" s="1"/>
  <c r="R634" i="3" s="1"/>
  <c r="L857" i="3"/>
  <c r="L1637" i="3"/>
  <c r="L1030" i="3"/>
  <c r="L320" i="3"/>
  <c r="L577" i="3"/>
  <c r="L1423" i="3"/>
  <c r="L229" i="3"/>
  <c r="L447" i="3"/>
  <c r="Q236" i="3" s="1"/>
  <c r="R236" i="3" s="1"/>
  <c r="L146" i="3"/>
  <c r="L1593" i="3"/>
  <c r="L1167" i="3"/>
  <c r="L1331" i="3"/>
  <c r="L1369" i="3"/>
  <c r="L965" i="3"/>
  <c r="L508" i="3"/>
  <c r="L1213" i="3"/>
  <c r="L1583" i="3"/>
  <c r="L326" i="3"/>
  <c r="L1355" i="3"/>
  <c r="L938" i="3"/>
  <c r="L1739" i="3"/>
  <c r="L1543" i="3"/>
  <c r="L1305" i="3"/>
  <c r="Q522" i="3" s="1"/>
  <c r="R522" i="3" s="1"/>
  <c r="L877" i="3"/>
  <c r="L1195" i="3"/>
  <c r="L875" i="3"/>
  <c r="L1143" i="3"/>
  <c r="L982" i="3"/>
  <c r="L1115" i="3"/>
  <c r="L588" i="3"/>
  <c r="Q283" i="3" s="1"/>
  <c r="R283" i="3" s="1"/>
  <c r="L1297" i="3"/>
  <c r="L1532" i="3"/>
  <c r="L166" i="3"/>
  <c r="L748" i="3"/>
  <c r="L297" i="3"/>
  <c r="Q186" i="3" s="1"/>
  <c r="R186" i="3" s="1"/>
  <c r="L1055" i="3"/>
  <c r="L275" i="3"/>
  <c r="L135" i="3"/>
  <c r="Q132" i="3" s="1"/>
  <c r="R132" i="3" s="1"/>
  <c r="L1835" i="3"/>
  <c r="L1731" i="3"/>
  <c r="Q664" i="3" s="1"/>
  <c r="R664" i="3" s="1"/>
  <c r="L455" i="3"/>
  <c r="L1772" i="3"/>
  <c r="L1240" i="3"/>
  <c r="L1433" i="3"/>
  <c r="L439" i="3"/>
  <c r="L1257" i="3"/>
  <c r="Q506" i="3" s="1"/>
  <c r="R506" i="3" s="1"/>
  <c r="L1591" i="3"/>
  <c r="L1693" i="3"/>
  <c r="L1437" i="3"/>
  <c r="L449" i="3"/>
  <c r="L1829" i="3"/>
  <c r="L552" i="3"/>
  <c r="L314" i="3"/>
  <c r="L1019" i="3"/>
  <c r="L1586" i="3"/>
  <c r="L183" i="3"/>
  <c r="Q148" i="3" s="1"/>
  <c r="R148" i="3" s="1"/>
  <c r="L1420" i="3"/>
  <c r="L1298" i="3"/>
  <c r="L227" i="3"/>
  <c r="L403" i="3"/>
  <c r="L900" i="3"/>
  <c r="L435" i="3"/>
  <c r="L1551" i="3"/>
  <c r="Q604" i="3" s="1"/>
  <c r="R604" i="3" s="1"/>
  <c r="L1300" i="3"/>
  <c r="L196" i="3"/>
  <c r="L496" i="3"/>
  <c r="L1745" i="3"/>
  <c r="L349" i="3"/>
  <c r="L262" i="3"/>
  <c r="L176" i="3"/>
  <c r="L642" i="3"/>
  <c r="L594" i="3"/>
  <c r="Q285" i="3" s="1"/>
  <c r="R285" i="3" s="1"/>
  <c r="L901" i="3"/>
  <c r="L1174" i="3"/>
  <c r="L903" i="3"/>
  <c r="L1627" i="3"/>
  <c r="L844" i="3"/>
  <c r="L1245" i="3"/>
  <c r="Q502" i="3" s="1"/>
  <c r="R502" i="3" s="1"/>
  <c r="L1400" i="3"/>
  <c r="L881" i="3"/>
  <c r="L871" i="3"/>
  <c r="L1073" i="3"/>
  <c r="L1445" i="3"/>
  <c r="L1687" i="3"/>
  <c r="L1158" i="3"/>
  <c r="L1673" i="3"/>
  <c r="L238" i="3"/>
  <c r="L1103" i="3"/>
  <c r="L254" i="3"/>
  <c r="L1791" i="3"/>
  <c r="L1023" i="3"/>
  <c r="L1153" i="3"/>
  <c r="L1563" i="3"/>
  <c r="L604" i="3"/>
  <c r="L144" i="3"/>
  <c r="Q135" i="3" s="1"/>
  <c r="R135" i="3" s="1"/>
  <c r="L1789" i="3"/>
  <c r="L1476" i="3"/>
  <c r="Q579" i="3" s="1"/>
  <c r="R579" i="3" s="1"/>
  <c r="L1307" i="3"/>
  <c r="L1353" i="3"/>
  <c r="L1176" i="3"/>
  <c r="Q479" i="3" s="1"/>
  <c r="R479" i="3" s="1"/>
  <c r="L1821" i="3"/>
  <c r="L1254" i="3"/>
  <c r="Q505" i="3" s="1"/>
  <c r="R505" i="3" s="1"/>
  <c r="L1051" i="3"/>
  <c r="L558" i="3"/>
  <c r="Q273" i="3" s="1"/>
  <c r="R273" i="3" s="1"/>
  <c r="L959" i="3"/>
  <c r="L636" i="3"/>
  <c r="L1279" i="3"/>
  <c r="L258" i="3"/>
  <c r="Q173" i="3" s="1"/>
  <c r="R173" i="3" s="1"/>
  <c r="L1463" i="3"/>
  <c r="L1191" i="3"/>
  <c r="Q484" i="3" s="1"/>
  <c r="R484" i="3" s="1"/>
  <c r="L1310" i="3"/>
  <c r="L1178" i="3"/>
  <c r="L628" i="3"/>
  <c r="L226" i="3"/>
  <c r="L1286" i="3"/>
  <c r="L1585" i="3"/>
  <c r="L815" i="3"/>
  <c r="L1293" i="3"/>
  <c r="Q518" i="3" s="1"/>
  <c r="R518" i="3" s="1"/>
  <c r="L1566" i="3"/>
  <c r="Q609" i="3" s="1"/>
  <c r="R609" i="3" s="1"/>
  <c r="L1396" i="3"/>
  <c r="L771" i="3"/>
  <c r="L225" i="3"/>
  <c r="Q162" i="3" s="1"/>
  <c r="R162" i="3" s="1"/>
  <c r="L839" i="3"/>
  <c r="L696" i="3"/>
  <c r="L419" i="3"/>
  <c r="L531" i="3"/>
  <c r="Q264" i="3" s="1"/>
  <c r="R264" i="3" s="1"/>
  <c r="L1138" i="3"/>
  <c r="L1775" i="3"/>
  <c r="L803" i="3"/>
  <c r="L1048" i="3"/>
  <c r="L292" i="3"/>
  <c r="L919" i="3"/>
  <c r="L341" i="3"/>
  <c r="L1653" i="3"/>
  <c r="L1455" i="3"/>
  <c r="Q572" i="3" s="1"/>
  <c r="R572" i="3" s="1"/>
  <c r="L1201" i="3"/>
  <c r="L540" i="3"/>
  <c r="L382" i="3"/>
  <c r="L805" i="3"/>
  <c r="L1721" i="3"/>
  <c r="L1253" i="3"/>
  <c r="L1793" i="3"/>
  <c r="L357" i="3"/>
  <c r="Q206" i="3" s="1"/>
  <c r="R206" i="3" s="1"/>
  <c r="L853" i="3"/>
  <c r="L759" i="3"/>
  <c r="Q340" i="3" s="1"/>
  <c r="R340" i="3" s="1"/>
  <c r="L206" i="3"/>
  <c r="L1014" i="3"/>
  <c r="L1449" i="3"/>
  <c r="Q570" i="3" s="1"/>
  <c r="R570" i="3" s="1"/>
  <c r="L526" i="3"/>
  <c r="L471" i="3"/>
  <c r="L999" i="3"/>
  <c r="Q420" i="3" s="1"/>
  <c r="R420" i="3" s="1"/>
  <c r="L1447" i="3"/>
  <c r="L1811" i="3"/>
  <c r="L1533" i="3"/>
  <c r="L1421" i="3"/>
  <c r="L909" i="3"/>
  <c r="Q390" i="3" s="1"/>
  <c r="R390" i="3" s="1"/>
  <c r="L564" i="3"/>
  <c r="L1588" i="3"/>
  <c r="L1227" i="3"/>
  <c r="Q496" i="3" s="1"/>
  <c r="R496" i="3" s="1"/>
  <c r="L887" i="3"/>
  <c r="L1277" i="3"/>
  <c r="L1631" i="3"/>
  <c r="L660" i="3"/>
  <c r="L220" i="3"/>
  <c r="L342" i="3"/>
  <c r="Q201" i="3" s="1"/>
  <c r="R201" i="3" s="1"/>
  <c r="L243" i="3"/>
  <c r="Q168" i="3" s="1"/>
  <c r="R168" i="3" s="1"/>
  <c r="L1723" i="3"/>
  <c r="L655" i="3"/>
  <c r="L494" i="3"/>
  <c r="L1460" i="3"/>
  <c r="L1817" i="3"/>
  <c r="L973" i="3"/>
  <c r="L773" i="3"/>
  <c r="L1525" i="3"/>
  <c r="L1475" i="3"/>
  <c r="L398" i="3"/>
  <c r="L1636" i="3"/>
  <c r="L1664" i="3"/>
  <c r="L1303" i="3"/>
  <c r="L228" i="3"/>
  <c r="Q163" i="3" s="1"/>
  <c r="R163" i="3" s="1"/>
  <c r="L334" i="3"/>
  <c r="L732" i="3"/>
  <c r="L741" i="3"/>
  <c r="Q334" i="3" s="1"/>
  <c r="R334" i="3" s="1"/>
  <c r="L1832" i="3"/>
  <c r="L784" i="3"/>
  <c r="L1357" i="3"/>
  <c r="L1406" i="3"/>
  <c r="L1243" i="3"/>
  <c r="L1003" i="3"/>
  <c r="L1261" i="3"/>
  <c r="L232" i="3"/>
  <c r="L1097" i="3"/>
  <c r="L1684" i="3"/>
  <c r="L1695" i="3"/>
  <c r="L453" i="3"/>
  <c r="L1736" i="3"/>
  <c r="L323" i="3"/>
  <c r="L783" i="3"/>
  <c r="L181" i="3"/>
  <c r="L1047" i="3"/>
  <c r="Q436" i="3" s="1"/>
  <c r="R436" i="3" s="1"/>
  <c r="L1493" i="3"/>
  <c r="L350" i="3"/>
  <c r="L1769" i="3"/>
  <c r="L527" i="3"/>
  <c r="L1402" i="3"/>
  <c r="L1177" i="3"/>
  <c r="L1642" i="3"/>
  <c r="L1175" i="3"/>
  <c r="L590" i="3"/>
  <c r="L372" i="3"/>
  <c r="L1743" i="3"/>
  <c r="L205" i="3"/>
  <c r="L1608" i="3"/>
  <c r="L720" i="3"/>
  <c r="Q327" i="3" s="1"/>
  <c r="R327" i="3" s="1"/>
  <c r="L890" i="3"/>
  <c r="L1125" i="3"/>
  <c r="Q462" i="3" s="1"/>
  <c r="R462" i="3" s="1"/>
  <c r="L1825" i="3"/>
  <c r="L535" i="3"/>
  <c r="L1056" i="3"/>
  <c r="L240" i="3"/>
  <c r="Q167" i="3" s="1"/>
  <c r="R167" i="3" s="1"/>
  <c r="L1067" i="3"/>
  <c r="L507" i="3"/>
  <c r="L498" i="3"/>
  <c r="Q253" i="3" s="1"/>
  <c r="R253" i="3" s="1"/>
  <c r="L1041" i="3"/>
  <c r="Q434" i="3" s="1"/>
  <c r="R434" i="3" s="1"/>
  <c r="L1407" i="3"/>
  <c r="Q556" i="3" s="1"/>
  <c r="R556" i="3" s="1"/>
  <c r="L708" i="3"/>
  <c r="L1503" i="3"/>
  <c r="L1259" i="3"/>
  <c r="L533" i="3"/>
  <c r="L1385" i="3"/>
  <c r="L743" i="3"/>
  <c r="L1575" i="3"/>
  <c r="Q612" i="3" s="1"/>
  <c r="R612" i="3" s="1"/>
  <c r="L1441" i="3"/>
  <c r="L1707" i="3"/>
  <c r="L1099" i="3"/>
  <c r="L1077" i="3"/>
  <c r="Q446" i="3" s="1"/>
  <c r="R446" i="3" s="1"/>
  <c r="L1706" i="3"/>
  <c r="U19" i="8"/>
  <c r="S140" i="8"/>
  <c r="T19" i="8"/>
  <c r="V19" i="8" s="1"/>
  <c r="O139" i="8"/>
  <c r="J140" i="8"/>
  <c r="L139" i="8"/>
  <c r="L1069" i="3"/>
  <c r="L1348" i="3"/>
  <c r="L185" i="3"/>
  <c r="L864" i="3"/>
  <c r="Q375" i="3" s="1"/>
  <c r="R375" i="3" s="1"/>
  <c r="L703" i="3"/>
  <c r="L1155" i="3"/>
  <c r="Q472" i="3" s="1"/>
  <c r="R472" i="3" s="1"/>
  <c r="L790" i="3"/>
  <c r="L665" i="3"/>
  <c r="L1600" i="3"/>
  <c r="L650" i="3"/>
  <c r="L458" i="3"/>
  <c r="L1132" i="3"/>
  <c r="L346" i="3"/>
  <c r="L1312" i="3"/>
  <c r="L1110" i="3"/>
  <c r="Q457" i="3" s="1"/>
  <c r="R457" i="3" s="1"/>
  <c r="L1584" i="3"/>
  <c r="Q615" i="3" s="1"/>
  <c r="R615" i="3" s="1"/>
  <c r="L607" i="3"/>
  <c r="L1735" i="3"/>
  <c r="L1658" i="3"/>
  <c r="L569" i="3"/>
  <c r="L1768" i="3"/>
  <c r="L1196" i="3"/>
  <c r="L393" i="3"/>
  <c r="Q218" i="3" s="1"/>
  <c r="R218" i="3" s="1"/>
  <c r="L488" i="3"/>
  <c r="L589" i="3"/>
  <c r="L1827" i="3"/>
  <c r="Q696" i="3" s="1"/>
  <c r="R696" i="3" s="1"/>
  <c r="L1150" i="3"/>
  <c r="L355" i="3"/>
  <c r="L175" i="3"/>
  <c r="L600" i="3"/>
  <c r="Q287" i="3" s="1"/>
  <c r="R287" i="3" s="1"/>
  <c r="L1444" i="3"/>
  <c r="L1466" i="3"/>
  <c r="L1484" i="3"/>
  <c r="L1810" i="3"/>
  <c r="L747" i="3"/>
  <c r="Q336" i="3" s="1"/>
  <c r="R336" i="3" s="1"/>
  <c r="L1108" i="3"/>
  <c r="L298" i="3"/>
  <c r="L490" i="3"/>
  <c r="L716" i="3"/>
  <c r="L1612" i="3"/>
  <c r="L580" i="3"/>
  <c r="L1488" i="3"/>
  <c r="Q583" i="3" s="1"/>
  <c r="R583" i="3" s="1"/>
  <c r="L1670" i="3"/>
  <c r="L818" i="3"/>
  <c r="L189" i="3"/>
  <c r="Q150" i="3" s="1"/>
  <c r="R150" i="3" s="1"/>
  <c r="L1555" i="3"/>
  <c r="L735" i="3"/>
  <c r="Q332" i="3" s="1"/>
  <c r="R332" i="3" s="1"/>
  <c r="L501" i="3"/>
  <c r="Q254" i="3" s="1"/>
  <c r="R254" i="3" s="1"/>
  <c r="L1786" i="3"/>
  <c r="L833" i="3"/>
  <c r="L1418" i="3"/>
  <c r="L203" i="3"/>
  <c r="L1776" i="3"/>
  <c r="Q679" i="3" s="1"/>
  <c r="R679" i="3" s="1"/>
  <c r="L1292" i="3"/>
  <c r="L509" i="3"/>
  <c r="L808" i="3"/>
  <c r="L570" i="3"/>
  <c r="Q277" i="3" s="1"/>
  <c r="R277" i="3" s="1"/>
  <c r="L926" i="3"/>
  <c r="L804" i="3"/>
  <c r="Q355" i="3" s="1"/>
  <c r="R355" i="3" s="1"/>
  <c r="L687" i="3"/>
  <c r="Q316" i="3" s="1"/>
  <c r="R316" i="3" s="1"/>
  <c r="L1660" i="3"/>
  <c r="L984" i="3"/>
  <c r="Q415" i="3" s="1"/>
  <c r="R415" i="3" s="1"/>
  <c r="L542" i="3"/>
  <c r="L979" i="3"/>
  <c r="L1112" i="3"/>
  <c r="L641" i="3"/>
  <c r="L814" i="3"/>
  <c r="L830" i="3"/>
  <c r="L908" i="3"/>
  <c r="L1168" i="3"/>
  <c r="L978" i="3"/>
  <c r="Q413" i="3" s="1"/>
  <c r="R413" i="3" s="1"/>
  <c r="L1446" i="3"/>
  <c r="Q569" i="3" s="1"/>
  <c r="R569" i="3" s="1"/>
  <c r="L1651" i="3"/>
  <c r="L1491" i="3"/>
  <c r="Q584" i="3" s="1"/>
  <c r="R584" i="3" s="1"/>
  <c r="L543" i="3"/>
  <c r="Q268" i="3" s="1"/>
  <c r="R268" i="3" s="1"/>
  <c r="L1384" i="3"/>
  <c r="L1166" i="3"/>
  <c r="L554" i="3"/>
  <c r="L1136" i="3"/>
  <c r="L497" i="3"/>
  <c r="L1718" i="3"/>
  <c r="L579" i="3"/>
  <c r="Q280" i="3" s="1"/>
  <c r="R280" i="3" s="1"/>
  <c r="L707" i="3"/>
  <c r="L195" i="3"/>
  <c r="Q152" i="3" s="1"/>
  <c r="R152" i="3" s="1"/>
  <c r="L547" i="3"/>
  <c r="L757" i="3"/>
  <c r="L611" i="3"/>
  <c r="L866" i="3"/>
  <c r="L1161" i="3"/>
  <c r="Q474" i="3" s="1"/>
  <c r="R474" i="3" s="1"/>
  <c r="L986" i="3"/>
  <c r="L1373" i="3"/>
  <c r="L1833" i="3"/>
  <c r="Q698" i="3" s="1"/>
  <c r="R698" i="3" s="1"/>
  <c r="L487" i="3"/>
  <c r="L1816" i="3"/>
  <c r="L1740" i="3"/>
  <c r="Q667" i="3" s="1"/>
  <c r="R667" i="3" s="1"/>
  <c r="L1589" i="3"/>
  <c r="L1805" i="3"/>
  <c r="L421" i="3"/>
  <c r="L1337" i="3"/>
  <c r="L1327" i="3"/>
  <c r="L402" i="3"/>
  <c r="Q221" i="3" s="1"/>
  <c r="R221" i="3" s="1"/>
  <c r="L315" i="3"/>
  <c r="Q192" i="3" s="1"/>
  <c r="R192" i="3" s="1"/>
  <c r="L1301" i="3"/>
  <c r="L383" i="3"/>
  <c r="L1431" i="3"/>
  <c r="Q564" i="3" s="1"/>
  <c r="R564" i="3" s="1"/>
  <c r="L1719" i="3"/>
  <c r="Q660" i="3" s="1"/>
  <c r="R660" i="3" s="1"/>
  <c r="L859" i="3"/>
  <c r="L1559" i="3"/>
  <c r="L1085" i="3"/>
  <c r="L420" i="3"/>
  <c r="Q227" i="3" s="1"/>
  <c r="R227" i="3" s="1"/>
  <c r="L234" i="3"/>
  <c r="Q165" i="3" s="1"/>
  <c r="R165" i="3" s="1"/>
  <c r="L1539" i="3"/>
  <c r="Q600" i="3" s="1"/>
  <c r="R600" i="3" s="1"/>
  <c r="L576" i="3"/>
  <c r="Q279" i="3" s="1"/>
  <c r="R279" i="3" s="1"/>
  <c r="L1758" i="3"/>
  <c r="Q673" i="3" s="1"/>
  <c r="R673" i="3" s="1"/>
  <c r="L1702" i="3"/>
  <c r="L821" i="3"/>
  <c r="L983" i="3"/>
  <c r="L572" i="3"/>
  <c r="L1386" i="3"/>
  <c r="Q549" i="3" s="1"/>
  <c r="R549" i="3" s="1"/>
  <c r="L1782" i="3"/>
  <c r="Q681" i="3" s="1"/>
  <c r="R681" i="3" s="1"/>
  <c r="L352" i="3"/>
  <c r="L437" i="3"/>
  <c r="L953" i="3"/>
  <c r="L825" i="3"/>
  <c r="Q362" i="3" s="1"/>
  <c r="R362" i="3" s="1"/>
  <c r="L158" i="3"/>
  <c r="L1012" i="3"/>
  <c r="L222" i="3"/>
  <c r="Q161" i="3" s="1"/>
  <c r="R161" i="3" s="1"/>
  <c r="L902" i="3"/>
  <c r="L1809" i="3"/>
  <c r="Q690" i="3" s="1"/>
  <c r="R690" i="3" s="1"/>
  <c r="L763" i="3"/>
  <c r="L560" i="3"/>
  <c r="L768" i="3"/>
  <c r="Q343" i="3" s="1"/>
  <c r="R343" i="3" s="1"/>
  <c r="L661" i="3"/>
  <c r="L612" i="3"/>
  <c r="Q291" i="3" s="1"/>
  <c r="R291" i="3" s="1"/>
  <c r="L274" i="3"/>
  <c r="L389" i="3"/>
  <c r="L1105" i="3"/>
  <c r="L464" i="3"/>
  <c r="L1797" i="3"/>
  <c r="Q686" i="3" s="1"/>
  <c r="R686" i="3" s="1"/>
  <c r="L1439" i="3"/>
  <c r="L870" i="3"/>
  <c r="Q377" i="3" s="1"/>
  <c r="R377" i="3" s="1"/>
  <c r="L1157" i="3"/>
  <c r="L631" i="3"/>
  <c r="L134" i="3"/>
  <c r="L668" i="3"/>
  <c r="L503" i="3"/>
  <c r="L893" i="3"/>
  <c r="L635" i="3"/>
  <c r="L829" i="3"/>
  <c r="L845" i="3"/>
  <c r="L1571" i="3"/>
  <c r="L596" i="3"/>
  <c r="L1799" i="3"/>
  <c r="L131" i="3"/>
  <c r="L1839" i="3"/>
  <c r="Q700" i="3" s="1"/>
  <c r="R700" i="3" s="1"/>
  <c r="L1773" i="3"/>
  <c r="Q678" i="3" s="1"/>
  <c r="R678" i="3" s="1"/>
  <c r="L1477" i="3"/>
  <c r="L764" i="3"/>
  <c r="L1335" i="3"/>
  <c r="Q532" i="3" s="1"/>
  <c r="R532" i="3" s="1"/>
  <c r="L1469" i="3"/>
  <c r="L1207" i="3"/>
  <c r="L1457" i="3"/>
  <c r="L1181" i="3"/>
  <c r="L270" i="3"/>
  <c r="Q177" i="3" s="1"/>
  <c r="R177" i="3" s="1"/>
  <c r="L1831" i="3"/>
  <c r="L1497" i="3"/>
  <c r="Q586" i="3" s="1"/>
  <c r="R586" i="3" s="1"/>
  <c r="L1753" i="3"/>
  <c r="L510" i="3"/>
  <c r="Q257" i="3" s="1"/>
  <c r="R257" i="3" s="1"/>
  <c r="L929" i="3"/>
  <c r="L1080" i="3"/>
  <c r="Q447" i="3" s="1"/>
  <c r="R447" i="3" s="1"/>
  <c r="L1505" i="3"/>
  <c r="L539" i="3"/>
  <c r="L1774" i="3"/>
  <c r="L654" i="3"/>
  <c r="Q305" i="3" s="1"/>
  <c r="R305" i="3" s="1"/>
  <c r="L233" i="3"/>
  <c r="L1091" i="3"/>
  <c r="L474" i="3"/>
  <c r="Q245" i="3" s="1"/>
  <c r="R245" i="3" s="1"/>
  <c r="L363" i="3"/>
  <c r="Q208" i="3" s="1"/>
  <c r="R208" i="3" s="1"/>
  <c r="L1238" i="3"/>
  <c r="L1581" i="3"/>
  <c r="Q614" i="3" s="1"/>
  <c r="R614" i="3" s="1"/>
  <c r="L1356" i="3"/>
  <c r="Q539" i="3" s="1"/>
  <c r="R539" i="3" s="1"/>
  <c r="L1682" i="3"/>
  <c r="L1470" i="3"/>
  <c r="Q577" i="3" s="1"/>
  <c r="R577" i="3" s="1"/>
  <c r="L1038" i="3"/>
  <c r="Q433" i="3" s="1"/>
  <c r="R433" i="3" s="1"/>
  <c r="L1606" i="3"/>
  <c r="L395" i="3"/>
  <c r="L862" i="3"/>
  <c r="L766" i="3"/>
  <c r="L1785" i="3"/>
  <c r="Q682" i="3" s="1"/>
  <c r="R682" i="3" s="1"/>
  <c r="L1278" i="3"/>
  <c r="Q513" i="3" s="1"/>
  <c r="R513" i="3" s="1"/>
  <c r="L365" i="3"/>
  <c r="L1504" i="3"/>
  <c r="L1742" i="3"/>
  <c r="L865" i="3"/>
  <c r="L998" i="3"/>
  <c r="L1590" i="3"/>
  <c r="Q617" i="3" s="1"/>
  <c r="R617" i="3" s="1"/>
  <c r="L1064" i="3"/>
  <c r="L493" i="3"/>
  <c r="L1729" i="3"/>
  <c r="L1325" i="3"/>
  <c r="L1340" i="3"/>
  <c r="L153" i="3"/>
  <c r="Q138" i="3" s="1"/>
  <c r="R138" i="3" s="1"/>
  <c r="L1134" i="3"/>
  <c r="Q465" i="3" s="1"/>
  <c r="R465" i="3" s="1"/>
  <c r="L367" i="3"/>
  <c r="L1616" i="3"/>
  <c r="L1492" i="3"/>
  <c r="L712" i="3"/>
  <c r="L1276" i="3"/>
  <c r="L671" i="3"/>
  <c r="L629" i="3"/>
  <c r="L1480" i="3"/>
  <c r="L1519" i="3"/>
  <c r="L1082" i="3"/>
  <c r="L241" i="3"/>
  <c r="L406" i="3"/>
  <c r="L1074" i="3"/>
  <c r="Q445" i="3" s="1"/>
  <c r="R445" i="3" s="1"/>
  <c r="L345" i="3"/>
  <c r="Q202" i="3" s="1"/>
  <c r="R202" i="3" s="1"/>
  <c r="L595" i="3"/>
  <c r="L598" i="3"/>
  <c r="L473" i="3"/>
  <c r="L896" i="3"/>
  <c r="L530" i="3"/>
  <c r="L1392" i="3"/>
  <c r="Q551" i="3" s="1"/>
  <c r="R551" i="3" s="1"/>
  <c r="L287" i="3"/>
  <c r="L1086" i="3"/>
  <c r="Q449" i="3" s="1"/>
  <c r="R449" i="3" s="1"/>
  <c r="L1438" i="3"/>
  <c r="L525" i="3"/>
  <c r="Q262" i="3" s="1"/>
  <c r="R262" i="3" s="1"/>
  <c r="L1152" i="3"/>
  <c r="Q471" i="3" s="1"/>
  <c r="R471" i="3" s="1"/>
  <c r="L1148" i="3"/>
  <c r="L603" i="3"/>
  <c r="Q288" i="3" s="1"/>
  <c r="R288" i="3" s="1"/>
  <c r="L995" i="3"/>
  <c r="L1236" i="3"/>
  <c r="Q499" i="3" s="1"/>
  <c r="R499" i="3" s="1"/>
  <c r="L329" i="3"/>
  <c r="L1020" i="3"/>
  <c r="Q427" i="3" s="1"/>
  <c r="R427" i="3" s="1"/>
  <c r="L1090" i="3"/>
  <c r="L1838" i="3"/>
  <c r="L200" i="3"/>
  <c r="L467" i="3"/>
  <c r="L211" i="3"/>
  <c r="L483" i="3"/>
  <c r="Q248" i="3" s="1"/>
  <c r="R248" i="3" s="1"/>
  <c r="L489" i="3"/>
  <c r="Q250" i="3" s="1"/>
  <c r="R250" i="3" s="1"/>
  <c r="L691" i="3"/>
  <c r="L1106" i="3"/>
  <c r="L1209" i="3"/>
  <c r="Q490" i="3" s="1"/>
  <c r="R490" i="3" s="1"/>
  <c r="L348" i="3"/>
  <c r="Q203" i="3" s="1"/>
  <c r="R203" i="3" s="1"/>
  <c r="L1417" i="3"/>
  <c r="L1545" i="3"/>
  <c r="Q602" i="3" s="1"/>
  <c r="R602" i="3" s="1"/>
  <c r="L148" i="3"/>
  <c r="L1703" i="3"/>
  <c r="L521" i="3"/>
  <c r="L1302" i="3"/>
  <c r="Q521" i="3" s="1"/>
  <c r="R521" i="3" s="1"/>
  <c r="L1814" i="3"/>
  <c r="L1720" i="3"/>
  <c r="L1035" i="3"/>
  <c r="Q432" i="3" s="1"/>
  <c r="R432" i="3" s="1"/>
  <c r="L1807" i="3"/>
  <c r="L1514" i="3"/>
  <c r="L1766" i="3"/>
  <c r="L354" i="3"/>
  <c r="Q205" i="3" s="1"/>
  <c r="R205" i="3" s="1"/>
  <c r="L1757" i="3"/>
  <c r="L1137" i="3"/>
  <c r="Q466" i="3" s="1"/>
  <c r="R466" i="3" s="1"/>
  <c r="L679" i="3"/>
  <c r="L1615" i="3"/>
  <c r="L885" i="3"/>
  <c r="Q382" i="3" s="1"/>
  <c r="R382" i="3" s="1"/>
  <c r="L1339" i="3"/>
  <c r="L897" i="3"/>
  <c r="Q386" i="3" s="1"/>
  <c r="R386" i="3" s="1"/>
  <c r="L246" i="3"/>
  <c r="Q169" i="3" s="1"/>
  <c r="R169" i="3" s="1"/>
  <c r="L724" i="3"/>
  <c r="L263" i="3"/>
  <c r="L1483" i="3"/>
  <c r="L1481" i="3"/>
  <c r="L1780" i="3"/>
  <c r="L840" i="3"/>
  <c r="Q367" i="3" s="1"/>
  <c r="R367" i="3" s="1"/>
  <c r="L1748" i="3"/>
  <c r="L895" i="3"/>
  <c r="L1127" i="3"/>
  <c r="L1255" i="3"/>
  <c r="L676" i="3"/>
  <c r="L719" i="3"/>
  <c r="L293" i="3"/>
  <c r="L1643" i="3"/>
  <c r="L332" i="3"/>
  <c r="L1033" i="3"/>
  <c r="L164" i="3"/>
  <c r="L1183" i="3"/>
  <c r="L1595" i="3"/>
  <c r="L626" i="3"/>
  <c r="L1029" i="3"/>
  <c r="Q430" i="3" s="1"/>
  <c r="R430" i="3" s="1"/>
  <c r="L955" i="3"/>
  <c r="L690" i="3"/>
  <c r="Q317" i="3" s="1"/>
  <c r="R317" i="3" s="1"/>
  <c r="L1359" i="3"/>
  <c r="Q540" i="3" s="1"/>
  <c r="R540" i="3" s="1"/>
  <c r="L1001" i="3"/>
  <c r="L1665" i="3"/>
  <c r="Q642" i="3" s="1"/>
  <c r="R642" i="3" s="1"/>
  <c r="L981" i="3"/>
  <c r="Q414" i="3" s="1"/>
  <c r="R414" i="3" s="1"/>
  <c r="L405" i="3"/>
  <c r="Q222" i="3" s="1"/>
  <c r="R222" i="3" s="1"/>
  <c r="L1489" i="3"/>
  <c r="L1528" i="3"/>
  <c r="L1812" i="3"/>
  <c r="Q691" i="3" s="1"/>
  <c r="R691" i="3" s="1"/>
  <c r="L854" i="3"/>
  <c r="L1694" i="3"/>
  <c r="L1487" i="3"/>
  <c r="L907" i="3"/>
  <c r="L904" i="3"/>
  <c r="L1646" i="3"/>
  <c r="L1025" i="3"/>
  <c r="L1553" i="3"/>
  <c r="L727" i="3"/>
  <c r="L911" i="3"/>
  <c r="L1229" i="3"/>
  <c r="L1435" i="3"/>
  <c r="L462" i="3"/>
  <c r="Q241" i="3" s="1"/>
  <c r="R241" i="3" s="1"/>
  <c r="L482" i="3"/>
  <c r="L945" i="3"/>
  <c r="Q402" i="3" s="1"/>
  <c r="R402" i="3" s="1"/>
  <c r="L1495" i="3"/>
  <c r="L987" i="3"/>
  <c r="Q416" i="3" s="1"/>
  <c r="R416" i="3" s="1"/>
  <c r="L884" i="3"/>
  <c r="L1053" i="3"/>
  <c r="Q438" i="3" s="1"/>
  <c r="R438" i="3" s="1"/>
  <c r="L374" i="3"/>
  <c r="L1247" i="3"/>
  <c r="L1225" i="3"/>
  <c r="L1117" i="3"/>
  <c r="L1515" i="3"/>
  <c r="Q592" i="3" s="1"/>
  <c r="R592" i="3" s="1"/>
  <c r="L247" i="3"/>
  <c r="L1333" i="3"/>
  <c r="L480" i="3"/>
  <c r="Q247" i="3" s="1"/>
  <c r="R247" i="3" s="1"/>
  <c r="L1368" i="3"/>
  <c r="Q543" i="3" s="1"/>
  <c r="R543" i="3" s="1"/>
  <c r="L300" i="3"/>
  <c r="Q187" i="3" s="1"/>
  <c r="R187" i="3" s="1"/>
  <c r="L1173" i="3"/>
  <c r="Q478" i="3" s="1"/>
  <c r="R478" i="3" s="1"/>
  <c r="L1375" i="3"/>
  <c r="L1711" i="3"/>
  <c r="L272" i="3"/>
  <c r="L1309" i="3"/>
  <c r="L791" i="3"/>
  <c r="L1414" i="3"/>
  <c r="L756" i="3"/>
  <c r="Q339" i="3" s="1"/>
  <c r="R339" i="3" s="1"/>
  <c r="L991" i="3"/>
  <c r="L658" i="3"/>
  <c r="L546" i="3"/>
  <c r="Q269" i="3" s="1"/>
  <c r="R269" i="3" s="1"/>
  <c r="L1834" i="3"/>
  <c r="L975" i="3"/>
  <c r="Q412" i="3" s="1"/>
  <c r="R412" i="3" s="1"/>
  <c r="L295" i="3"/>
  <c r="L1713" i="3"/>
  <c r="Q658" i="3" s="1"/>
  <c r="R658" i="3" s="1"/>
  <c r="L752" i="3"/>
  <c r="L1129" i="3"/>
  <c r="L656" i="3"/>
  <c r="L1021" i="3"/>
  <c r="L528" i="3"/>
  <c r="Q263" i="3" s="1"/>
  <c r="R263" i="3" s="1"/>
  <c r="L1727" i="3"/>
  <c r="L1422" i="3"/>
  <c r="Q561" i="3" s="1"/>
  <c r="R561" i="3" s="1"/>
  <c r="L1318" i="3"/>
  <c r="L162" i="3"/>
  <c r="Q141" i="3" s="1"/>
  <c r="R141" i="3" s="1"/>
  <c r="L1313" i="3"/>
  <c r="L1516" i="3"/>
  <c r="L163" i="3"/>
  <c r="L985" i="3"/>
  <c r="L290" i="3"/>
  <c r="L1681" i="3"/>
  <c r="L1046" i="3"/>
  <c r="L817" i="3"/>
  <c r="L823" i="3"/>
  <c r="S185" i="1"/>
  <c r="T186" i="1"/>
  <c r="Q267" i="3" l="1"/>
  <c r="Q566" i="3"/>
  <c r="Q633" i="3"/>
  <c r="R633" i="3" s="1"/>
  <c r="Q256" i="3"/>
  <c r="Q348" i="3"/>
  <c r="Q331" i="3"/>
  <c r="Q244" i="3"/>
  <c r="R244" i="3" s="1"/>
  <c r="Q638" i="3"/>
  <c r="R638" i="3" s="1"/>
  <c r="Q232" i="3"/>
  <c r="R232" i="3" s="1"/>
  <c r="Q301" i="3"/>
  <c r="Q470" i="3"/>
  <c r="Q546" i="3"/>
  <c r="R546" i="3" s="1"/>
  <c r="Q623" i="3"/>
  <c r="R623" i="3" s="1"/>
  <c r="Q275" i="3"/>
  <c r="R275" i="3" s="1"/>
  <c r="Q694" i="3"/>
  <c r="R694" i="3" s="1"/>
  <c r="Q608" i="3"/>
  <c r="R608" i="3" s="1"/>
  <c r="Q473" i="3"/>
  <c r="R473" i="3" s="1"/>
  <c r="Q387" i="3"/>
  <c r="Q345" i="3"/>
  <c r="R345" i="3" s="1"/>
  <c r="Q697" i="3"/>
  <c r="R697" i="3" s="1"/>
  <c r="Q620" i="3"/>
  <c r="R620" i="3" s="1"/>
  <c r="Q508" i="3"/>
  <c r="Q399" i="3"/>
  <c r="R399" i="3" s="1"/>
  <c r="Q514" i="3"/>
  <c r="R514" i="3" s="1"/>
  <c r="Q321" i="3"/>
  <c r="R321" i="3" s="1"/>
  <c r="Q226" i="3"/>
  <c r="R226" i="3" s="1"/>
  <c r="Q519" i="3"/>
  <c r="R519" i="3" s="1"/>
  <c r="Q209" i="3"/>
  <c r="Q260" i="3"/>
  <c r="R260" i="3" s="1"/>
  <c r="Q632" i="3"/>
  <c r="R632" i="3" s="1"/>
  <c r="Q500" i="3"/>
  <c r="R500" i="3" s="1"/>
  <c r="Q669" i="3"/>
  <c r="R669" i="3" s="1"/>
  <c r="Q320" i="3"/>
  <c r="R320" i="3" s="1"/>
  <c r="Q374" i="3"/>
  <c r="R374" i="3" s="1"/>
  <c r="Q396" i="3"/>
  <c r="Q585" i="3"/>
  <c r="R585" i="3" s="1"/>
  <c r="Q525" i="3"/>
  <c r="R525" i="3" s="1"/>
  <c r="Q554" i="3"/>
  <c r="Q593" i="3"/>
  <c r="R593" i="3" s="1"/>
  <c r="Q300" i="3"/>
  <c r="Q628" i="3"/>
  <c r="Q531" i="3"/>
  <c r="R531" i="3" s="1"/>
  <c r="Q405" i="3"/>
  <c r="R405" i="3" s="1"/>
  <c r="Q393" i="3"/>
  <c r="Q228" i="3"/>
  <c r="Q319" i="3"/>
  <c r="R319" i="3" s="1"/>
  <c r="Q271" i="3"/>
  <c r="Q622" i="3"/>
  <c r="Q404" i="3"/>
  <c r="R404" i="3" s="1"/>
  <c r="Q494" i="3"/>
  <c r="Q599" i="3"/>
  <c r="Q312" i="3"/>
  <c r="Q224" i="3"/>
  <c r="R224" i="3" s="1"/>
  <c r="Q692" i="3"/>
  <c r="R692" i="3" s="1"/>
  <c r="Q588" i="3"/>
  <c r="R588" i="3" s="1"/>
  <c r="Q439" i="3"/>
  <c r="R439" i="3" s="1"/>
  <c r="Q668" i="3"/>
  <c r="R668" i="3" s="1"/>
  <c r="Q238" i="3"/>
  <c r="R238" i="3" s="1"/>
  <c r="Q307" i="3"/>
  <c r="R307" i="3" s="1"/>
  <c r="Q425" i="3"/>
  <c r="R425" i="3" s="1"/>
  <c r="Q538" i="3"/>
  <c r="Q428" i="3"/>
  <c r="R428" i="3" s="1"/>
  <c r="Q388" i="3"/>
  <c r="R388" i="3" s="1"/>
  <c r="Q468" i="3"/>
  <c r="R468" i="3" s="1"/>
  <c r="Q476" i="3"/>
  <c r="R476" i="3" s="1"/>
  <c r="Q517" i="3"/>
  <c r="R517" i="3" s="1"/>
  <c r="Q444" i="3"/>
  <c r="R444" i="3" s="1"/>
  <c r="Q565" i="3"/>
  <c r="R565" i="3" s="1"/>
  <c r="Q422" i="3"/>
  <c r="R422" i="3" s="1"/>
  <c r="Q675" i="3"/>
  <c r="R675" i="3" s="1"/>
  <c r="Q558" i="3"/>
  <c r="R558" i="3" s="1"/>
  <c r="Q223" i="3"/>
  <c r="R223" i="3" s="1"/>
  <c r="Q573" i="3"/>
  <c r="R573" i="3" s="1"/>
  <c r="Q349" i="3"/>
  <c r="R349" i="3" s="1"/>
  <c r="Q488" i="3"/>
  <c r="R488" i="3" s="1"/>
  <c r="Q233" i="3"/>
  <c r="R233" i="3" s="1"/>
  <c r="Q650" i="3"/>
  <c r="R650" i="3" s="1"/>
  <c r="Q487" i="3"/>
  <c r="R487" i="3" s="1"/>
  <c r="Q210" i="3"/>
  <c r="R210" i="3" s="1"/>
  <c r="Q302" i="3"/>
  <c r="R302" i="3" s="1"/>
  <c r="Q607" i="3"/>
  <c r="R607" i="3" s="1"/>
  <c r="Q576" i="3"/>
  <c r="R576" i="3" s="1"/>
  <c r="Q582" i="3"/>
  <c r="R582" i="3" s="1"/>
  <c r="Q324" i="3"/>
  <c r="R324" i="3" s="1"/>
  <c r="Q587" i="3"/>
  <c r="R587" i="3" s="1"/>
  <c r="Q370" i="3"/>
  <c r="R370" i="3" s="1"/>
  <c r="Q511" i="3"/>
  <c r="R511" i="3" s="1"/>
  <c r="Q685" i="3"/>
  <c r="R685" i="3" s="1"/>
  <c r="Q524" i="3"/>
  <c r="R524" i="3" s="1"/>
  <c r="Q480" i="3"/>
  <c r="R480" i="3" s="1"/>
  <c r="Q574" i="3"/>
  <c r="R574" i="3" s="1"/>
  <c r="Q699" i="3"/>
  <c r="R699" i="3" s="1"/>
  <c r="Q207" i="3"/>
  <c r="R207" i="3" s="1"/>
  <c r="Q450" i="3"/>
  <c r="R450" i="3" s="1"/>
  <c r="Q613" i="3"/>
  <c r="R613" i="3" s="1"/>
  <c r="Q441" i="3"/>
  <c r="R441" i="3" s="1"/>
  <c r="Q580" i="3"/>
  <c r="R580" i="3" s="1"/>
  <c r="Q452" i="3"/>
  <c r="R452" i="3" s="1"/>
  <c r="Q547" i="3"/>
  <c r="R547" i="3" s="1"/>
  <c r="Q443" i="3"/>
  <c r="R443" i="3" s="1"/>
  <c r="Q536" i="3"/>
  <c r="R536" i="3" s="1"/>
  <c r="Q391" i="3"/>
  <c r="Q235" i="3"/>
  <c r="R235" i="3" s="1"/>
  <c r="Q292" i="3"/>
  <c r="R292" i="3" s="1"/>
  <c r="Q344" i="3"/>
  <c r="Q220" i="3"/>
  <c r="Q656" i="3"/>
  <c r="R656" i="3" s="1"/>
  <c r="Q323" i="3"/>
  <c r="R323" i="3" s="1"/>
  <c r="Q211" i="3"/>
  <c r="R211" i="3" s="1"/>
  <c r="Q652" i="3"/>
  <c r="Q598" i="3"/>
  <c r="Q299" i="3"/>
  <c r="R299" i="3" s="1"/>
  <c r="Q684" i="3"/>
  <c r="R684" i="3" s="1"/>
  <c r="Q618" i="3"/>
  <c r="Q670" i="3"/>
  <c r="Q560" i="3"/>
  <c r="R560" i="3" s="1"/>
  <c r="Q410" i="3"/>
  <c r="R410" i="3" s="1"/>
  <c r="Q217" i="3"/>
  <c r="R217" i="3" s="1"/>
  <c r="Q458" i="3"/>
  <c r="R458" i="3" s="1"/>
  <c r="Q677" i="3"/>
  <c r="Q296" i="3"/>
  <c r="R296" i="3" s="1"/>
  <c r="Q347" i="3"/>
  <c r="R347" i="3" s="1"/>
  <c r="Q314" i="3"/>
  <c r="R314" i="3" s="1"/>
  <c r="Q259" i="3"/>
  <c r="R259" i="3" s="1"/>
  <c r="Q333" i="3"/>
  <c r="R333" i="3" s="1"/>
  <c r="Q240" i="3"/>
  <c r="R240" i="3" s="1"/>
  <c r="Q448" i="3"/>
  <c r="R448" i="3" s="1"/>
  <c r="Q606" i="3"/>
  <c r="R606" i="3" s="1"/>
  <c r="Q431" i="3"/>
  <c r="R431" i="3" s="1"/>
  <c r="Q216" i="3"/>
  <c r="R216" i="3" s="1"/>
  <c r="Q242" i="3"/>
  <c r="R242" i="3" s="1"/>
  <c r="Q654" i="3"/>
  <c r="Q295" i="3"/>
  <c r="Q475" i="3"/>
  <c r="R475" i="3" s="1"/>
  <c r="Q281" i="3"/>
  <c r="R281" i="3" s="1"/>
  <c r="Q492" i="3"/>
  <c r="R492" i="3" s="1"/>
  <c r="Q325" i="3"/>
  <c r="R325" i="3" s="1"/>
  <c r="Q418" i="3"/>
  <c r="R418" i="3" s="1"/>
  <c r="Q337" i="3"/>
  <c r="R337" i="3" s="1"/>
  <c r="Q246" i="3"/>
  <c r="R246" i="3" s="1"/>
  <c r="Q261" i="3"/>
  <c r="R261" i="3" s="1"/>
  <c r="Q423" i="3"/>
  <c r="R423" i="3" s="1"/>
  <c r="Q219" i="3"/>
  <c r="R219" i="3" s="1"/>
  <c r="Q306" i="3"/>
  <c r="T20" i="8"/>
  <c r="O140" i="8"/>
  <c r="J141" i="8"/>
  <c r="L140" i="8"/>
  <c r="U20" i="8"/>
  <c r="S141" i="8"/>
  <c r="T185" i="1"/>
  <c r="S184" i="1"/>
  <c r="R470" i="3" l="1"/>
  <c r="R267" i="3"/>
  <c r="R312" i="3"/>
  <c r="R622" i="3"/>
  <c r="R295" i="3"/>
  <c r="R220" i="3"/>
  <c r="R306" i="3"/>
  <c r="R654" i="3"/>
  <c r="R677" i="3"/>
  <c r="R301" i="3"/>
  <c r="R331" i="3"/>
  <c r="R599" i="3"/>
  <c r="R271" i="3"/>
  <c r="R300" i="3"/>
  <c r="R209" i="3"/>
  <c r="R670" i="3"/>
  <c r="R598" i="3"/>
  <c r="R391" i="3"/>
  <c r="R396" i="3"/>
  <c r="R348" i="3"/>
  <c r="R628" i="3"/>
  <c r="R393" i="3"/>
  <c r="R494" i="3"/>
  <c r="R618" i="3"/>
  <c r="R652" i="3"/>
  <c r="R344" i="3"/>
  <c r="R538" i="3"/>
  <c r="R554" i="3"/>
  <c r="R508" i="3"/>
  <c r="R387" i="3"/>
  <c r="R256" i="3"/>
  <c r="R566" i="3"/>
  <c r="R228" i="3"/>
  <c r="T21" i="8"/>
  <c r="J142" i="8"/>
  <c r="O141" i="8"/>
  <c r="L141" i="8"/>
  <c r="V20" i="8"/>
  <c r="U21" i="8"/>
  <c r="S142" i="8"/>
  <c r="S183" i="1"/>
  <c r="T184" i="1"/>
  <c r="T22" i="8" l="1"/>
  <c r="O142" i="8"/>
  <c r="J143" i="8"/>
  <c r="L142" i="8"/>
  <c r="V21" i="8"/>
  <c r="U22" i="8"/>
  <c r="S143" i="8"/>
  <c r="S182" i="1"/>
  <c r="T183" i="1"/>
  <c r="T23" i="8" l="1"/>
  <c r="J144" i="8"/>
  <c r="O143" i="8"/>
  <c r="L143" i="8"/>
  <c r="V22" i="8"/>
  <c r="U23" i="8"/>
  <c r="S144" i="8"/>
  <c r="S181" i="1"/>
  <c r="T182" i="1"/>
  <c r="T24" i="8" l="1"/>
  <c r="O144" i="8"/>
  <c r="J145" i="8"/>
  <c r="L144" i="8"/>
  <c r="V23" i="8"/>
  <c r="U24" i="8"/>
  <c r="S145" i="8"/>
  <c r="S180" i="1"/>
  <c r="T181" i="1"/>
  <c r="T25" i="8" l="1"/>
  <c r="J146" i="8"/>
  <c r="O145" i="8"/>
  <c r="L145" i="8"/>
  <c r="V24" i="8"/>
  <c r="U25" i="8"/>
  <c r="S146" i="8"/>
  <c r="S179" i="1"/>
  <c r="T180" i="1"/>
  <c r="T26" i="8" l="1"/>
  <c r="O146" i="8"/>
  <c r="J147" i="8"/>
  <c r="L146" i="8"/>
  <c r="V25" i="8"/>
  <c r="U26" i="8"/>
  <c r="S147" i="8"/>
  <c r="S178" i="1"/>
  <c r="T179" i="1"/>
  <c r="T27" i="8" l="1"/>
  <c r="O147" i="8"/>
  <c r="J148" i="8"/>
  <c r="L147" i="8"/>
  <c r="V26" i="8"/>
  <c r="U27" i="8"/>
  <c r="S148" i="8"/>
  <c r="T178" i="1"/>
  <c r="S177" i="1"/>
  <c r="V27" i="8" l="1"/>
  <c r="U28" i="8"/>
  <c r="S149" i="8"/>
  <c r="T28" i="8"/>
  <c r="V28" i="8" s="1"/>
  <c r="O148" i="8"/>
  <c r="J149" i="8"/>
  <c r="L148" i="8"/>
  <c r="S176" i="1"/>
  <c r="T177" i="1"/>
  <c r="T29" i="8" l="1"/>
  <c r="O149" i="8"/>
  <c r="J150" i="8"/>
  <c r="L149" i="8"/>
  <c r="U29" i="8"/>
  <c r="S150" i="8"/>
  <c r="S175" i="1"/>
  <c r="T176" i="1"/>
  <c r="U30" i="8" l="1"/>
  <c r="S151" i="8"/>
  <c r="T30" i="8"/>
  <c r="V30" i="8" s="1"/>
  <c r="O150" i="8"/>
  <c r="J151" i="8"/>
  <c r="L150" i="8"/>
  <c r="V29" i="8"/>
  <c r="S174" i="1"/>
  <c r="T175" i="1"/>
  <c r="T31" i="8" l="1"/>
  <c r="V31" i="8" s="1"/>
  <c r="O151" i="8"/>
  <c r="J152" i="8"/>
  <c r="L151" i="8"/>
  <c r="U31" i="8"/>
  <c r="S152" i="8"/>
  <c r="S173" i="1"/>
  <c r="T174" i="1"/>
  <c r="U32" i="8" l="1"/>
  <c r="S153" i="8"/>
  <c r="T32" i="8"/>
  <c r="O152" i="8"/>
  <c r="J153" i="8"/>
  <c r="L152" i="8"/>
  <c r="S172" i="1"/>
  <c r="T173" i="1"/>
  <c r="U33" i="8" l="1"/>
  <c r="S154" i="8"/>
  <c r="T33" i="8"/>
  <c r="V33" i="8" s="1"/>
  <c r="O153" i="8"/>
  <c r="J154" i="8"/>
  <c r="L153" i="8"/>
  <c r="V32" i="8"/>
  <c r="S171" i="1"/>
  <c r="T172" i="1"/>
  <c r="T34" i="8" l="1"/>
  <c r="O154" i="8"/>
  <c r="J155" i="8"/>
  <c r="L154" i="8"/>
  <c r="U34" i="8"/>
  <c r="S155" i="8"/>
  <c r="S170" i="1"/>
  <c r="T171" i="1"/>
  <c r="U35" i="8" l="1"/>
  <c r="S156" i="8"/>
  <c r="T35" i="8"/>
  <c r="V35" i="8" s="1"/>
  <c r="J156" i="8"/>
  <c r="O155" i="8"/>
  <c r="L155" i="8"/>
  <c r="V34" i="8"/>
  <c r="S169" i="1"/>
  <c r="T170" i="1"/>
  <c r="T36" i="8" l="1"/>
  <c r="O156" i="8"/>
  <c r="J157" i="8"/>
  <c r="L156" i="8"/>
  <c r="U36" i="8"/>
  <c r="S157" i="8"/>
  <c r="T169" i="1"/>
  <c r="S168" i="1"/>
  <c r="U37" i="8" l="1"/>
  <c r="S158" i="8"/>
  <c r="T37" i="8"/>
  <c r="V37" i="8" s="1"/>
  <c r="O157" i="8"/>
  <c r="J158" i="8"/>
  <c r="L157" i="8"/>
  <c r="V36" i="8"/>
  <c r="S167" i="1"/>
  <c r="T168" i="1"/>
  <c r="T38" i="8" l="1"/>
  <c r="J159" i="8"/>
  <c r="O158" i="8"/>
  <c r="L158" i="8"/>
  <c r="U38" i="8"/>
  <c r="S159" i="8"/>
  <c r="S166" i="1"/>
  <c r="T167" i="1"/>
  <c r="U39" i="8" l="1"/>
  <c r="S160" i="8"/>
  <c r="T39" i="8"/>
  <c r="V39" i="8" s="1"/>
  <c r="O159" i="8"/>
  <c r="J160" i="8"/>
  <c r="L159" i="8"/>
  <c r="V38" i="8"/>
  <c r="S165" i="1"/>
  <c r="T166" i="1"/>
  <c r="T40" i="8" l="1"/>
  <c r="O160" i="8"/>
  <c r="J161" i="8"/>
  <c r="L160" i="8"/>
  <c r="U40" i="8"/>
  <c r="S161" i="8"/>
  <c r="S164" i="1"/>
  <c r="T165" i="1"/>
  <c r="U41" i="8" l="1"/>
  <c r="S162" i="8"/>
  <c r="T41" i="8"/>
  <c r="V41" i="8" s="1"/>
  <c r="O161" i="8"/>
  <c r="J162" i="8"/>
  <c r="L161" i="8"/>
  <c r="V40" i="8"/>
  <c r="S163" i="1"/>
  <c r="T164" i="1"/>
  <c r="T42" i="8" l="1"/>
  <c r="O162" i="8"/>
  <c r="J163" i="8"/>
  <c r="L162" i="8"/>
  <c r="U42" i="8"/>
  <c r="S163" i="8"/>
  <c r="T163" i="1"/>
  <c r="S162" i="1"/>
  <c r="U43" i="8" l="1"/>
  <c r="S164" i="8"/>
  <c r="T43" i="8"/>
  <c r="V43" i="8" s="1"/>
  <c r="J164" i="8"/>
  <c r="O163" i="8"/>
  <c r="L163" i="8"/>
  <c r="V42" i="8"/>
  <c r="S161" i="1"/>
  <c r="T162" i="1"/>
  <c r="T44" i="8" l="1"/>
  <c r="J165" i="8"/>
  <c r="O164" i="8"/>
  <c r="L164" i="8"/>
  <c r="U44" i="8"/>
  <c r="S165" i="8"/>
  <c r="T161" i="1"/>
  <c r="S160" i="1"/>
  <c r="U45" i="8" l="1"/>
  <c r="S166" i="8"/>
  <c r="T45" i="8"/>
  <c r="V45" i="8" s="1"/>
  <c r="O165" i="8"/>
  <c r="J166" i="8"/>
  <c r="L165" i="8"/>
  <c r="V44" i="8"/>
  <c r="T160" i="1"/>
  <c r="S159" i="1"/>
  <c r="T46" i="8" l="1"/>
  <c r="O166" i="8"/>
  <c r="J167" i="8"/>
  <c r="L166" i="8"/>
  <c r="U46" i="8"/>
  <c r="S167" i="8"/>
  <c r="T159" i="1"/>
  <c r="S158" i="1"/>
  <c r="U47" i="8" l="1"/>
  <c r="S168" i="8"/>
  <c r="T47" i="8"/>
  <c r="V47" i="8" s="1"/>
  <c r="O167" i="8"/>
  <c r="J168" i="8"/>
  <c r="L167" i="8"/>
  <c r="V46" i="8"/>
  <c r="S157" i="1"/>
  <c r="T158" i="1"/>
  <c r="T48" i="8" l="1"/>
  <c r="O168" i="8"/>
  <c r="J169" i="8"/>
  <c r="L168" i="8"/>
  <c r="U48" i="8"/>
  <c r="S169" i="8"/>
  <c r="T157" i="1"/>
  <c r="S156" i="1"/>
  <c r="U49" i="8" l="1"/>
  <c r="S170" i="8"/>
  <c r="T49" i="8"/>
  <c r="V49" i="8" s="1"/>
  <c r="J170" i="8"/>
  <c r="O169" i="8"/>
  <c r="L169" i="8"/>
  <c r="V48" i="8"/>
  <c r="T156" i="1"/>
  <c r="S155" i="1"/>
  <c r="T50" i="8" l="1"/>
  <c r="J171" i="8"/>
  <c r="O170" i="8"/>
  <c r="L170" i="8"/>
  <c r="U50" i="8"/>
  <c r="S171" i="8"/>
  <c r="T155" i="1"/>
  <c r="S154" i="1"/>
  <c r="U51" i="8" l="1"/>
  <c r="S172" i="8"/>
  <c r="T51" i="8"/>
  <c r="V51" i="8" s="1"/>
  <c r="J172" i="8"/>
  <c r="O171" i="8"/>
  <c r="L171" i="8"/>
  <c r="V50" i="8"/>
  <c r="S153" i="1"/>
  <c r="T154" i="1"/>
  <c r="T52" i="8" l="1"/>
  <c r="J173" i="8"/>
  <c r="O172" i="8"/>
  <c r="L172" i="8"/>
  <c r="U52" i="8"/>
  <c r="S173" i="8"/>
  <c r="T153" i="1"/>
  <c r="S152" i="1"/>
  <c r="U53" i="8" l="1"/>
  <c r="S174" i="8"/>
  <c r="T53" i="8"/>
  <c r="V53" i="8" s="1"/>
  <c r="O173" i="8"/>
  <c r="J174" i="8"/>
  <c r="L173" i="8"/>
  <c r="V52" i="8"/>
  <c r="T152" i="1"/>
  <c r="S151" i="1"/>
  <c r="T54" i="8" l="1"/>
  <c r="O174" i="8"/>
  <c r="J175" i="8"/>
  <c r="L174" i="8"/>
  <c r="U54" i="8"/>
  <c r="S175" i="8"/>
  <c r="T151" i="1"/>
  <c r="S150" i="1"/>
  <c r="U55" i="8" l="1"/>
  <c r="S176" i="8"/>
  <c r="T55" i="8"/>
  <c r="V55" i="8" s="1"/>
  <c r="O175" i="8"/>
  <c r="J176" i="8"/>
  <c r="L175" i="8"/>
  <c r="V54" i="8"/>
  <c r="S149" i="1"/>
  <c r="T150" i="1"/>
  <c r="T56" i="8" l="1"/>
  <c r="O176" i="8"/>
  <c r="J177" i="8"/>
  <c r="L176" i="8"/>
  <c r="U56" i="8"/>
  <c r="S177" i="8"/>
  <c r="T149" i="1"/>
  <c r="S148" i="1"/>
  <c r="U57" i="8" l="1"/>
  <c r="S178" i="8"/>
  <c r="T57" i="8"/>
  <c r="V57" i="8" s="1"/>
  <c r="J178" i="8"/>
  <c r="O177" i="8"/>
  <c r="L177" i="8"/>
  <c r="V56" i="8"/>
  <c r="T148" i="1"/>
  <c r="S147" i="1"/>
  <c r="T58" i="8" l="1"/>
  <c r="O178" i="8"/>
  <c r="J179" i="8"/>
  <c r="L178" i="8"/>
  <c r="U58" i="8"/>
  <c r="S179" i="8"/>
  <c r="T147" i="1"/>
  <c r="S146" i="1"/>
  <c r="U59" i="8" l="1"/>
  <c r="S180" i="8"/>
  <c r="T59" i="8"/>
  <c r="V59" i="8" s="1"/>
  <c r="O179" i="8"/>
  <c r="J180" i="8"/>
  <c r="L179" i="8"/>
  <c r="V58" i="8"/>
  <c r="S145" i="1"/>
  <c r="T146" i="1"/>
  <c r="T60" i="8" l="1"/>
  <c r="O180" i="8"/>
  <c r="J181" i="8"/>
  <c r="L180" i="8"/>
  <c r="U60" i="8"/>
  <c r="S181" i="8"/>
  <c r="T145" i="1"/>
  <c r="S144" i="1"/>
  <c r="U61" i="8" l="1"/>
  <c r="S182" i="8"/>
  <c r="T61" i="8"/>
  <c r="V61" i="8" s="1"/>
  <c r="O181" i="8"/>
  <c r="J182" i="8"/>
  <c r="L181" i="8"/>
  <c r="V60" i="8"/>
  <c r="T144" i="1"/>
  <c r="S143" i="1"/>
  <c r="T62" i="8" l="1"/>
  <c r="O182" i="8"/>
  <c r="J183" i="8"/>
  <c r="L182" i="8"/>
  <c r="U62" i="8"/>
  <c r="S183" i="8"/>
  <c r="T143" i="1"/>
  <c r="S142" i="1"/>
  <c r="U63" i="8" l="1"/>
  <c r="S184" i="8"/>
  <c r="T63" i="8"/>
  <c r="V63" i="8" s="1"/>
  <c r="O183" i="8"/>
  <c r="J184" i="8"/>
  <c r="L183" i="8"/>
  <c r="V62" i="8"/>
  <c r="T142" i="1"/>
  <c r="S141" i="1"/>
  <c r="T64" i="8" l="1"/>
  <c r="O184" i="8"/>
  <c r="J185" i="8"/>
  <c r="L184" i="8"/>
  <c r="U64" i="8"/>
  <c r="S185" i="8"/>
  <c r="S140" i="1"/>
  <c r="T141" i="1"/>
  <c r="U65" i="8" l="1"/>
  <c r="S186" i="8"/>
  <c r="T65" i="8"/>
  <c r="V65" i="8" s="1"/>
  <c r="J186" i="8"/>
  <c r="O185" i="8"/>
  <c r="L185" i="8"/>
  <c r="V64" i="8"/>
  <c r="S139" i="1"/>
  <c r="T140" i="1"/>
  <c r="T66" i="8" l="1"/>
  <c r="O186" i="8"/>
  <c r="J187" i="8"/>
  <c r="L186" i="8"/>
  <c r="U66" i="8"/>
  <c r="S187" i="8"/>
  <c r="T139" i="1"/>
  <c r="S138" i="1"/>
  <c r="U67" i="8" l="1"/>
  <c r="S188" i="8"/>
  <c r="T67" i="8"/>
  <c r="V67" i="8" s="1"/>
  <c r="O187" i="8"/>
  <c r="J188" i="8"/>
  <c r="L187" i="8"/>
  <c r="V66" i="8"/>
  <c r="S137" i="1"/>
  <c r="T138" i="1"/>
  <c r="T68" i="8" l="1"/>
  <c r="O188" i="8"/>
  <c r="J189" i="8"/>
  <c r="L188" i="8"/>
  <c r="U68" i="8"/>
  <c r="S189" i="8"/>
  <c r="S136" i="1"/>
  <c r="T137" i="1"/>
  <c r="U69" i="8" l="1"/>
  <c r="S190" i="8"/>
  <c r="T69" i="8"/>
  <c r="V69" i="8" s="1"/>
  <c r="O189" i="8"/>
  <c r="J190" i="8"/>
  <c r="L189" i="8"/>
  <c r="V68" i="8"/>
  <c r="T136" i="1"/>
  <c r="S135" i="1"/>
  <c r="T70" i="8" l="1"/>
  <c r="O190" i="8"/>
  <c r="J191" i="8"/>
  <c r="L190" i="8"/>
  <c r="U70" i="8"/>
  <c r="S191" i="8"/>
  <c r="T135" i="1"/>
  <c r="S134" i="1"/>
  <c r="U71" i="8" l="1"/>
  <c r="S192" i="8"/>
  <c r="T71" i="8"/>
  <c r="V71" i="8" s="1"/>
  <c r="O191" i="8"/>
  <c r="J192" i="8"/>
  <c r="L191" i="8"/>
  <c r="V70" i="8"/>
  <c r="S133" i="1"/>
  <c r="T134" i="1"/>
  <c r="T72" i="8" l="1"/>
  <c r="J193" i="8"/>
  <c r="O192" i="8"/>
  <c r="L192" i="8"/>
  <c r="U72" i="8"/>
  <c r="S193" i="8"/>
  <c r="S132" i="1"/>
  <c r="T133" i="1"/>
  <c r="U73" i="8" l="1"/>
  <c r="S194" i="8"/>
  <c r="T73" i="8"/>
  <c r="V73" i="8" s="1"/>
  <c r="O193" i="8"/>
  <c r="J194" i="8"/>
  <c r="L193" i="8"/>
  <c r="V72" i="8"/>
  <c r="T132" i="1"/>
  <c r="S131" i="1"/>
  <c r="T74" i="8" l="1"/>
  <c r="O194" i="8"/>
  <c r="J195" i="8"/>
  <c r="L194" i="8"/>
  <c r="U74" i="8"/>
  <c r="S195" i="8"/>
  <c r="T131" i="1"/>
  <c r="S130" i="1"/>
  <c r="U75" i="8" l="1"/>
  <c r="S196" i="8"/>
  <c r="T75" i="8"/>
  <c r="V75" i="8" s="1"/>
  <c r="J196" i="8"/>
  <c r="O195" i="8"/>
  <c r="L195" i="8"/>
  <c r="V74" i="8"/>
  <c r="S129" i="1"/>
  <c r="T130" i="1"/>
  <c r="T76" i="8" l="1"/>
  <c r="J197" i="8"/>
  <c r="O196" i="8"/>
  <c r="L196" i="8"/>
  <c r="U76" i="8"/>
  <c r="S197" i="8"/>
  <c r="T129" i="1"/>
  <c r="S128" i="1"/>
  <c r="T77" i="8" l="1"/>
  <c r="O197" i="8"/>
  <c r="J198" i="8"/>
  <c r="L197" i="8"/>
  <c r="U77" i="8"/>
  <c r="S198" i="8"/>
  <c r="V76" i="8"/>
  <c r="T128" i="1"/>
  <c r="S127" i="1"/>
  <c r="U78" i="8" l="1"/>
  <c r="S199" i="8"/>
  <c r="T78" i="8"/>
  <c r="V78" i="8" s="1"/>
  <c r="O198" i="8"/>
  <c r="J199" i="8"/>
  <c r="L198" i="8"/>
  <c r="V77" i="8"/>
  <c r="T127" i="1"/>
  <c r="S126" i="1"/>
  <c r="T79" i="8" l="1"/>
  <c r="O199" i="8"/>
  <c r="J200" i="8"/>
  <c r="L199" i="8"/>
  <c r="U79" i="8"/>
  <c r="S200" i="8"/>
  <c r="T126" i="1"/>
  <c r="S125" i="1"/>
  <c r="U80" i="8" l="1"/>
  <c r="S201" i="8"/>
  <c r="T80" i="8"/>
  <c r="V80" i="8" s="1"/>
  <c r="O200" i="8"/>
  <c r="J201" i="8"/>
  <c r="L200" i="8"/>
  <c r="V79" i="8"/>
  <c r="S124" i="1"/>
  <c r="T125" i="1"/>
  <c r="T81" i="8" l="1"/>
  <c r="O201" i="8"/>
  <c r="J202" i="8"/>
  <c r="L201" i="8"/>
  <c r="U81" i="8"/>
  <c r="S202" i="8"/>
  <c r="S123" i="1"/>
  <c r="T124" i="1"/>
  <c r="U82" i="8" l="1"/>
  <c r="S203" i="8"/>
  <c r="T82" i="8"/>
  <c r="V82" i="8" s="1"/>
  <c r="J203" i="8"/>
  <c r="O202" i="8"/>
  <c r="L202" i="8"/>
  <c r="V81" i="8"/>
  <c r="T123" i="1"/>
  <c r="S122" i="1"/>
  <c r="T83" i="8" l="1"/>
  <c r="O203" i="8"/>
  <c r="J204" i="8"/>
  <c r="L203" i="8"/>
  <c r="U83" i="8"/>
  <c r="S204" i="8"/>
  <c r="S121" i="1"/>
  <c r="T122" i="1"/>
  <c r="U84" i="8" l="1"/>
  <c r="S205" i="8"/>
  <c r="T84" i="8"/>
  <c r="V84" i="8" s="1"/>
  <c r="O204" i="8"/>
  <c r="J205" i="8"/>
  <c r="L204" i="8"/>
  <c r="V83" i="8"/>
  <c r="S120" i="1"/>
  <c r="T121" i="1"/>
  <c r="T85" i="8" l="1"/>
  <c r="J206" i="8"/>
  <c r="O205" i="8"/>
  <c r="L205" i="8"/>
  <c r="U85" i="8"/>
  <c r="S206" i="8"/>
  <c r="T120" i="1"/>
  <c r="S119" i="1"/>
  <c r="U86" i="8" l="1"/>
  <c r="S207" i="8"/>
  <c r="T86" i="8"/>
  <c r="V86" i="8" s="1"/>
  <c r="J207" i="8"/>
  <c r="O206" i="8"/>
  <c r="L206" i="8"/>
  <c r="V85" i="8"/>
  <c r="T119" i="1"/>
  <c r="S118" i="1"/>
  <c r="U87" i="8" l="1"/>
  <c r="S208" i="8"/>
  <c r="T87" i="8"/>
  <c r="V87" i="8" s="1"/>
  <c r="O207" i="8"/>
  <c r="J208" i="8"/>
  <c r="L207" i="8"/>
  <c r="S117" i="1"/>
  <c r="T118" i="1"/>
  <c r="T88" i="8" l="1"/>
  <c r="O208" i="8"/>
  <c r="J209" i="8"/>
  <c r="L208" i="8"/>
  <c r="U88" i="8"/>
  <c r="S209" i="8"/>
  <c r="S116" i="1"/>
  <c r="T117" i="1"/>
  <c r="T89" i="8" l="1"/>
  <c r="J210" i="8"/>
  <c r="O209" i="8"/>
  <c r="L209" i="8"/>
  <c r="U89" i="8"/>
  <c r="S210" i="8"/>
  <c r="V88" i="8"/>
  <c r="T116" i="1"/>
  <c r="S115" i="1"/>
  <c r="U90" i="8" l="1"/>
  <c r="S211" i="8"/>
  <c r="T90" i="8"/>
  <c r="V90" i="8" s="1"/>
  <c r="J211" i="8"/>
  <c r="O210" i="8"/>
  <c r="L210" i="8"/>
  <c r="V89" i="8"/>
  <c r="T115" i="1"/>
  <c r="S114" i="1"/>
  <c r="T91" i="8" l="1"/>
  <c r="O211" i="8"/>
  <c r="J212" i="8"/>
  <c r="L211" i="8"/>
  <c r="U91" i="8"/>
  <c r="S212" i="8"/>
  <c r="S113" i="1"/>
  <c r="T114" i="1"/>
  <c r="U92" i="8" l="1"/>
  <c r="S213" i="8"/>
  <c r="T92" i="8"/>
  <c r="V92" i="8" s="1"/>
  <c r="O212" i="8"/>
  <c r="J213" i="8"/>
  <c r="L212" i="8"/>
  <c r="V91" i="8"/>
  <c r="T113" i="1"/>
  <c r="S112" i="1"/>
  <c r="T93" i="8" l="1"/>
  <c r="J214" i="8"/>
  <c r="O213" i="8"/>
  <c r="L213" i="8"/>
  <c r="U93" i="8"/>
  <c r="S214" i="8"/>
  <c r="T112" i="1"/>
  <c r="S111" i="1"/>
  <c r="U94" i="8" l="1"/>
  <c r="S215" i="8"/>
  <c r="T94" i="8"/>
  <c r="V94" i="8" s="1"/>
  <c r="J215" i="8"/>
  <c r="O214" i="8"/>
  <c r="L214" i="8"/>
  <c r="V93" i="8"/>
  <c r="T111" i="1"/>
  <c r="S110" i="1"/>
  <c r="T95" i="8" l="1"/>
  <c r="O215" i="8"/>
  <c r="J216" i="8"/>
  <c r="L215" i="8"/>
  <c r="U95" i="8"/>
  <c r="S216" i="8"/>
  <c r="T110" i="1"/>
  <c r="S109" i="1"/>
  <c r="U96" i="8" l="1"/>
  <c r="S217" i="8"/>
  <c r="T96" i="8"/>
  <c r="V96" i="8" s="1"/>
  <c r="O216" i="8"/>
  <c r="J217" i="8"/>
  <c r="L216" i="8"/>
  <c r="V95" i="8"/>
  <c r="S108" i="1"/>
  <c r="T109" i="1"/>
  <c r="T97" i="8" l="1"/>
  <c r="O217" i="8"/>
  <c r="J218" i="8"/>
  <c r="L217" i="8"/>
  <c r="U97" i="8"/>
  <c r="S218" i="8"/>
  <c r="S107" i="1"/>
  <c r="T108" i="1"/>
  <c r="U98" i="8" l="1"/>
  <c r="S219" i="8"/>
  <c r="T98" i="8"/>
  <c r="V98" i="8" s="1"/>
  <c r="O218" i="8"/>
  <c r="J219" i="8"/>
  <c r="L218" i="8"/>
  <c r="V97" i="8"/>
  <c r="T107" i="1"/>
  <c r="S106" i="1"/>
  <c r="T99" i="8" l="1"/>
  <c r="O219" i="8"/>
  <c r="J220" i="8"/>
  <c r="L219" i="8"/>
  <c r="U99" i="8"/>
  <c r="S220" i="8"/>
  <c r="S105" i="1"/>
  <c r="T106" i="1"/>
  <c r="U100" i="8" l="1"/>
  <c r="S221" i="8"/>
  <c r="T100" i="8"/>
  <c r="V100" i="8" s="1"/>
  <c r="O220" i="8"/>
  <c r="J221" i="8"/>
  <c r="L220" i="8"/>
  <c r="V99" i="8"/>
  <c r="S104" i="1"/>
  <c r="T105" i="1"/>
  <c r="T101" i="8" l="1"/>
  <c r="J222" i="8"/>
  <c r="O221" i="8"/>
  <c r="L221" i="8"/>
  <c r="U101" i="8"/>
  <c r="S222" i="8"/>
  <c r="T104" i="1"/>
  <c r="S103" i="1"/>
  <c r="U102" i="8" l="1"/>
  <c r="S223" i="8"/>
  <c r="T102" i="8"/>
  <c r="V102" i="8" s="1"/>
  <c r="O222" i="8"/>
  <c r="J223" i="8"/>
  <c r="L222" i="8"/>
  <c r="V101" i="8"/>
  <c r="T103" i="1"/>
  <c r="S102" i="1"/>
  <c r="U103" i="8" l="1"/>
  <c r="S224" i="8"/>
  <c r="T103" i="8"/>
  <c r="V103" i="8" s="1"/>
  <c r="O223" i="8"/>
  <c r="J224" i="8"/>
  <c r="L223" i="8"/>
  <c r="S101" i="1"/>
  <c r="T102" i="1"/>
  <c r="T104" i="8" l="1"/>
  <c r="O224" i="8"/>
  <c r="J225" i="8"/>
  <c r="L224" i="8"/>
  <c r="U104" i="8"/>
  <c r="S225" i="8"/>
  <c r="S100" i="1"/>
  <c r="T101" i="1"/>
  <c r="T105" i="8" l="1"/>
  <c r="O225" i="8"/>
  <c r="J226" i="8"/>
  <c r="L225" i="8"/>
  <c r="U105" i="8"/>
  <c r="S226" i="8"/>
  <c r="V104" i="8"/>
  <c r="T100" i="1"/>
  <c r="S99" i="1"/>
  <c r="U106" i="8" l="1"/>
  <c r="S227" i="8"/>
  <c r="T106" i="8"/>
  <c r="V106" i="8" s="1"/>
  <c r="O226" i="8"/>
  <c r="J227" i="8"/>
  <c r="L226" i="8"/>
  <c r="V105" i="8"/>
  <c r="T99" i="1"/>
  <c r="S98" i="1"/>
  <c r="T107" i="8" l="1"/>
  <c r="O227" i="8"/>
  <c r="J228" i="8"/>
  <c r="L227" i="8"/>
  <c r="U107" i="8"/>
  <c r="S228" i="8"/>
  <c r="S97" i="1"/>
  <c r="T98" i="1"/>
  <c r="U108" i="8" l="1"/>
  <c r="S229" i="8"/>
  <c r="T108" i="8"/>
  <c r="V108" i="8" s="1"/>
  <c r="J229" i="8"/>
  <c r="O228" i="8"/>
  <c r="L228" i="8"/>
  <c r="V107" i="8"/>
  <c r="T97" i="1"/>
  <c r="S96" i="1"/>
  <c r="T109" i="8" l="1"/>
  <c r="J230" i="8"/>
  <c r="O229" i="8"/>
  <c r="L229" i="8"/>
  <c r="U109" i="8"/>
  <c r="S230" i="8"/>
  <c r="S95" i="1"/>
  <c r="T96" i="1"/>
  <c r="U110" i="8" l="1"/>
  <c r="S231" i="8"/>
  <c r="T110" i="8"/>
  <c r="V110" i="8" s="1"/>
  <c r="O230" i="8"/>
  <c r="J231" i="8"/>
  <c r="L230" i="8"/>
  <c r="V109" i="8"/>
  <c r="S94" i="1"/>
  <c r="T95" i="1"/>
  <c r="T111" i="8" l="1"/>
  <c r="J232" i="8"/>
  <c r="O231" i="8"/>
  <c r="L231" i="8"/>
  <c r="U111" i="8"/>
  <c r="S232" i="8"/>
  <c r="S93" i="1"/>
  <c r="T94" i="1"/>
  <c r="U112" i="8" l="1"/>
  <c r="S233" i="8"/>
  <c r="T112" i="8"/>
  <c r="V112" i="8" s="1"/>
  <c r="O232" i="8"/>
  <c r="J233" i="8"/>
  <c r="L232" i="8"/>
  <c r="V111" i="8"/>
  <c r="S92" i="1"/>
  <c r="T93" i="1"/>
  <c r="T113" i="8" l="1"/>
  <c r="O233" i="8"/>
  <c r="J234" i="8"/>
  <c r="L233" i="8"/>
  <c r="U113" i="8"/>
  <c r="S234" i="8"/>
  <c r="S91" i="1"/>
  <c r="T92" i="1"/>
  <c r="U114" i="8" l="1"/>
  <c r="S235" i="8"/>
  <c r="T114" i="8"/>
  <c r="V114" i="8" s="1"/>
  <c r="J235" i="8"/>
  <c r="O234" i="8"/>
  <c r="L234" i="8"/>
  <c r="V113" i="8"/>
  <c r="S90" i="1"/>
  <c r="T91" i="1"/>
  <c r="T115" i="8" l="1"/>
  <c r="O235" i="8"/>
  <c r="J236" i="8"/>
  <c r="L235" i="8"/>
  <c r="U115" i="8"/>
  <c r="S236" i="8"/>
  <c r="S89" i="1"/>
  <c r="T90" i="1"/>
  <c r="U116" i="8" l="1"/>
  <c r="S237" i="8"/>
  <c r="T116" i="8"/>
  <c r="V116" i="8" s="1"/>
  <c r="O236" i="8"/>
  <c r="J237" i="8"/>
  <c r="L236" i="8"/>
  <c r="V115" i="8"/>
  <c r="T89" i="1"/>
  <c r="S88" i="1"/>
  <c r="T117" i="8" l="1"/>
  <c r="J238" i="8"/>
  <c r="O237" i="8"/>
  <c r="L237" i="8"/>
  <c r="U117" i="8"/>
  <c r="S238" i="8"/>
  <c r="T88" i="1"/>
  <c r="S87" i="1"/>
  <c r="T118" i="8" l="1"/>
  <c r="J239" i="8"/>
  <c r="O238" i="8"/>
  <c r="L238" i="8"/>
  <c r="U118" i="8"/>
  <c r="S239" i="8"/>
  <c r="V117" i="8"/>
  <c r="S86" i="1"/>
  <c r="T87" i="1"/>
  <c r="U119" i="8" l="1"/>
  <c r="S240" i="8"/>
  <c r="T119" i="8"/>
  <c r="V119" i="8" s="1"/>
  <c r="J240" i="8"/>
  <c r="O239" i="8"/>
  <c r="L239" i="8"/>
  <c r="V118" i="8"/>
  <c r="S85" i="1"/>
  <c r="T86" i="1"/>
  <c r="T120" i="8" l="1"/>
  <c r="O240" i="8"/>
  <c r="J241" i="8"/>
  <c r="L240" i="8"/>
  <c r="U120" i="8"/>
  <c r="S241" i="8"/>
  <c r="S84" i="1"/>
  <c r="T85" i="1"/>
  <c r="U121" i="8" l="1"/>
  <c r="S242" i="8"/>
  <c r="T121" i="8"/>
  <c r="V121" i="8" s="1"/>
  <c r="J242" i="8"/>
  <c r="O241" i="8"/>
  <c r="L241" i="8"/>
  <c r="V120" i="8"/>
  <c r="S83" i="1"/>
  <c r="T84" i="1"/>
  <c r="T122" i="8" l="1"/>
  <c r="O242" i="8"/>
  <c r="J243" i="8"/>
  <c r="L242" i="8"/>
  <c r="U122" i="8"/>
  <c r="S243" i="8"/>
  <c r="S82" i="1"/>
  <c r="T83" i="1"/>
  <c r="U123" i="8" l="1"/>
  <c r="S244" i="8"/>
  <c r="T123" i="8"/>
  <c r="V123" i="8" s="1"/>
  <c r="J244" i="8"/>
  <c r="O243" i="8"/>
  <c r="L243" i="8"/>
  <c r="V122" i="8"/>
  <c r="T82" i="1"/>
  <c r="S81" i="1"/>
  <c r="T124" i="8" l="1"/>
  <c r="O244" i="8"/>
  <c r="J245" i="8"/>
  <c r="L244" i="8"/>
  <c r="U124" i="8"/>
  <c r="S245" i="8"/>
  <c r="T81" i="1"/>
  <c r="S80" i="1"/>
  <c r="U125" i="8" l="1"/>
  <c r="S246" i="8"/>
  <c r="T125" i="8"/>
  <c r="V125" i="8" s="1"/>
  <c r="O245" i="8"/>
  <c r="J246" i="8"/>
  <c r="L245" i="8"/>
  <c r="V124" i="8"/>
  <c r="T80" i="1"/>
  <c r="S79" i="1"/>
  <c r="U126" i="8" l="1"/>
  <c r="S247" i="8"/>
  <c r="J247" i="8"/>
  <c r="T126" i="8"/>
  <c r="V126" i="8" s="1"/>
  <c r="O246" i="8"/>
  <c r="L246" i="8"/>
  <c r="S78" i="1"/>
  <c r="T79" i="1"/>
  <c r="U127" i="8" l="1"/>
  <c r="S248" i="8"/>
  <c r="T127" i="8"/>
  <c r="V127" i="8" s="1"/>
  <c r="J248" i="8"/>
  <c r="O247" i="8"/>
  <c r="L247" i="8"/>
  <c r="S77" i="1"/>
  <c r="T78" i="1"/>
  <c r="T128" i="8" l="1"/>
  <c r="O248" i="8"/>
  <c r="J249" i="8"/>
  <c r="L248" i="8"/>
  <c r="U128" i="8"/>
  <c r="S249" i="8"/>
  <c r="S76" i="1"/>
  <c r="T77" i="1"/>
  <c r="S250" i="8" l="1"/>
  <c r="U129" i="8"/>
  <c r="T129" i="8"/>
  <c r="V129" i="8" s="1"/>
  <c r="O249" i="8"/>
  <c r="J250" i="8"/>
  <c r="L249" i="8"/>
  <c r="V128" i="8"/>
  <c r="S75" i="1"/>
  <c r="T76" i="1"/>
  <c r="T130" i="8" l="1"/>
  <c r="J251" i="8"/>
  <c r="O250" i="8"/>
  <c r="L250" i="8"/>
  <c r="U130" i="8"/>
  <c r="S251" i="8"/>
  <c r="T75" i="1"/>
  <c r="S74" i="1"/>
  <c r="U131" i="8" l="1"/>
  <c r="S252" i="8"/>
  <c r="T131" i="8"/>
  <c r="V131" i="8" s="1"/>
  <c r="J252" i="8"/>
  <c r="O251" i="8"/>
  <c r="L251" i="8"/>
  <c r="V130" i="8"/>
  <c r="S73" i="1"/>
  <c r="T74" i="1"/>
  <c r="T132" i="8" l="1"/>
  <c r="O252" i="8"/>
  <c r="J253" i="8"/>
  <c r="L252" i="8"/>
  <c r="U132" i="8"/>
  <c r="S253" i="8"/>
  <c r="T73" i="1"/>
  <c r="S72" i="1"/>
  <c r="U133" i="8" l="1"/>
  <c r="S254" i="8"/>
  <c r="T133" i="8"/>
  <c r="V133" i="8" s="1"/>
  <c r="J254" i="8"/>
  <c r="O253" i="8"/>
  <c r="L253" i="8"/>
  <c r="V132" i="8"/>
  <c r="T72" i="1"/>
  <c r="S71" i="1"/>
  <c r="T134" i="8" l="1"/>
  <c r="O254" i="8"/>
  <c r="J255" i="8"/>
  <c r="L254" i="8"/>
  <c r="U134" i="8"/>
  <c r="S255" i="8"/>
  <c r="S70" i="1"/>
  <c r="T71" i="1"/>
  <c r="U135" i="8" l="1"/>
  <c r="S256" i="8"/>
  <c r="T135" i="8"/>
  <c r="V135" i="8" s="1"/>
  <c r="O255" i="8"/>
  <c r="J256" i="8"/>
  <c r="L255" i="8"/>
  <c r="V134" i="8"/>
  <c r="S69" i="1"/>
  <c r="T70" i="1"/>
  <c r="T136" i="8" l="1"/>
  <c r="O256" i="8"/>
  <c r="J257" i="8"/>
  <c r="L256" i="8"/>
  <c r="U136" i="8"/>
  <c r="S257" i="8"/>
  <c r="S68" i="1"/>
  <c r="T69" i="1"/>
  <c r="S258" i="8" l="1"/>
  <c r="U137" i="8"/>
  <c r="T137" i="8"/>
  <c r="V137" i="8" s="1"/>
  <c r="O257" i="8"/>
  <c r="J258" i="8"/>
  <c r="L257" i="8"/>
  <c r="V136" i="8"/>
  <c r="S67" i="1"/>
  <c r="T68" i="1"/>
  <c r="T138" i="8" l="1"/>
  <c r="J259" i="8"/>
  <c r="O258" i="8"/>
  <c r="L258" i="8"/>
  <c r="U138" i="8"/>
  <c r="S259" i="8"/>
  <c r="S66" i="1"/>
  <c r="T67" i="1"/>
  <c r="U139" i="8" l="1"/>
  <c r="S260" i="8"/>
  <c r="T139" i="8"/>
  <c r="V139" i="8" s="1"/>
  <c r="J260" i="8"/>
  <c r="O259" i="8"/>
  <c r="L259" i="8"/>
  <c r="V138" i="8"/>
  <c r="T66" i="1"/>
  <c r="S65" i="1"/>
  <c r="T140" i="8" l="1"/>
  <c r="J261" i="8"/>
  <c r="O260" i="8"/>
  <c r="L260" i="8"/>
  <c r="U140" i="8"/>
  <c r="S261" i="8"/>
  <c r="T65" i="1"/>
  <c r="S64" i="1"/>
  <c r="U141" i="8" l="1"/>
  <c r="S262" i="8"/>
  <c r="T141" i="8"/>
  <c r="V141" i="8" s="1"/>
  <c r="O261" i="8"/>
  <c r="J262" i="8"/>
  <c r="L261" i="8"/>
  <c r="V140" i="8"/>
  <c r="T64" i="1"/>
  <c r="S63" i="1"/>
  <c r="S263" i="8" l="1"/>
  <c r="U142" i="8"/>
  <c r="O262" i="8"/>
  <c r="J263" i="8"/>
  <c r="T142" i="8"/>
  <c r="V142" i="8" s="1"/>
  <c r="L262" i="8"/>
  <c r="S62" i="1"/>
  <c r="T63" i="1"/>
  <c r="T143" i="8" l="1"/>
  <c r="J264" i="8"/>
  <c r="O263" i="8"/>
  <c r="L263" i="8"/>
  <c r="U143" i="8"/>
  <c r="S264" i="8"/>
  <c r="S61" i="1"/>
  <c r="T62" i="1"/>
  <c r="S265" i="8" l="1"/>
  <c r="U144" i="8"/>
  <c r="T144" i="8"/>
  <c r="V144" i="8" s="1"/>
  <c r="O264" i="8"/>
  <c r="J265" i="8"/>
  <c r="L264" i="8"/>
  <c r="V143" i="8"/>
  <c r="S60" i="1"/>
  <c r="T61" i="1"/>
  <c r="T145" i="8" l="1"/>
  <c r="J266" i="8"/>
  <c r="O265" i="8"/>
  <c r="L265" i="8"/>
  <c r="U145" i="8"/>
  <c r="S266" i="8"/>
  <c r="S59" i="1"/>
  <c r="T60" i="1"/>
  <c r="U146" i="8" l="1"/>
  <c r="S267" i="8"/>
  <c r="T146" i="8"/>
  <c r="V146" i="8" s="1"/>
  <c r="O266" i="8"/>
  <c r="J267" i="8"/>
  <c r="L266" i="8"/>
  <c r="V145" i="8"/>
  <c r="T59" i="1"/>
  <c r="S58" i="1"/>
  <c r="T147" i="8" l="1"/>
  <c r="O267" i="8"/>
  <c r="J268" i="8"/>
  <c r="L267" i="8"/>
  <c r="U147" i="8"/>
  <c r="S268" i="8"/>
  <c r="S57" i="1"/>
  <c r="T58" i="1"/>
  <c r="U148" i="8" l="1"/>
  <c r="S269" i="8"/>
  <c r="T148" i="8"/>
  <c r="V148" i="8" s="1"/>
  <c r="J269" i="8"/>
  <c r="O268" i="8"/>
  <c r="L268" i="8"/>
  <c r="V147" i="8"/>
  <c r="T57" i="1"/>
  <c r="S56" i="1"/>
  <c r="T149" i="8" l="1"/>
  <c r="O269" i="8"/>
  <c r="J270" i="8"/>
  <c r="L269" i="8"/>
  <c r="U149" i="8"/>
  <c r="S270" i="8"/>
  <c r="T56" i="1"/>
  <c r="S55" i="1"/>
  <c r="U150" i="8" l="1"/>
  <c r="S271" i="8"/>
  <c r="T150" i="8"/>
  <c r="V150" i="8" s="1"/>
  <c r="O270" i="8"/>
  <c r="J271" i="8"/>
  <c r="L270" i="8"/>
  <c r="V149" i="8"/>
  <c r="T55" i="1"/>
  <c r="S54" i="1"/>
  <c r="T151" i="8" l="1"/>
  <c r="J272" i="8"/>
  <c r="O271" i="8"/>
  <c r="L271" i="8"/>
  <c r="U151" i="8"/>
  <c r="S272" i="8"/>
  <c r="T54" i="1"/>
  <c r="S53" i="1"/>
  <c r="U152" i="8" l="1"/>
  <c r="S273" i="8"/>
  <c r="T152" i="8"/>
  <c r="V152" i="8" s="1"/>
  <c r="J273" i="8"/>
  <c r="O272" i="8"/>
  <c r="L272" i="8"/>
  <c r="V151" i="8"/>
  <c r="T53" i="1"/>
  <c r="S52" i="1"/>
  <c r="T153" i="8" l="1"/>
  <c r="J274" i="8"/>
  <c r="O273" i="8"/>
  <c r="L273" i="8"/>
  <c r="U153" i="8"/>
  <c r="S274" i="8"/>
  <c r="T52" i="1"/>
  <c r="S51" i="1"/>
  <c r="U154" i="8" l="1"/>
  <c r="S275" i="8"/>
  <c r="T154" i="8"/>
  <c r="V154" i="8" s="1"/>
  <c r="J275" i="8"/>
  <c r="O274" i="8"/>
  <c r="L274" i="8"/>
  <c r="V153" i="8"/>
  <c r="T51" i="1"/>
  <c r="S50" i="1"/>
  <c r="T155" i="8" l="1"/>
  <c r="O275" i="8"/>
  <c r="J276" i="8"/>
  <c r="L275" i="8"/>
  <c r="U155" i="8"/>
  <c r="S276" i="8"/>
  <c r="T50" i="1"/>
  <c r="S49" i="1"/>
  <c r="U156" i="8" l="1"/>
  <c r="S277" i="8"/>
  <c r="T156" i="8"/>
  <c r="V156" i="8" s="1"/>
  <c r="J277" i="8"/>
  <c r="O276" i="8"/>
  <c r="L276" i="8"/>
  <c r="V155" i="8"/>
  <c r="T49" i="1"/>
  <c r="S48" i="1"/>
  <c r="O277" i="8" l="1"/>
  <c r="T157" i="8"/>
  <c r="J278" i="8"/>
  <c r="L277" i="8"/>
  <c r="U157" i="8"/>
  <c r="S278" i="8"/>
  <c r="T48" i="1"/>
  <c r="S47" i="1"/>
  <c r="T158" i="8" l="1"/>
  <c r="O278" i="8"/>
  <c r="J279" i="8"/>
  <c r="L278" i="8"/>
  <c r="V157" i="8"/>
  <c r="U158" i="8"/>
  <c r="S279" i="8"/>
  <c r="T47" i="1"/>
  <c r="S46" i="1"/>
  <c r="U159" i="8" l="1"/>
  <c r="S280" i="8"/>
  <c r="T159" i="8"/>
  <c r="V159" i="8" s="1"/>
  <c r="J280" i="8"/>
  <c r="O279" i="8"/>
  <c r="L279" i="8"/>
  <c r="V158" i="8"/>
  <c r="T46" i="1"/>
  <c r="S45" i="1"/>
  <c r="T160" i="8" l="1"/>
  <c r="J281" i="8"/>
  <c r="O280" i="8"/>
  <c r="L280" i="8"/>
  <c r="U160" i="8"/>
  <c r="S281" i="8"/>
  <c r="T45" i="1"/>
  <c r="S44" i="1"/>
  <c r="U161" i="8" l="1"/>
  <c r="S282" i="8"/>
  <c r="T161" i="8"/>
  <c r="V161" i="8" s="1"/>
  <c r="J282" i="8"/>
  <c r="O281" i="8"/>
  <c r="L281" i="8"/>
  <c r="V160" i="8"/>
  <c r="T44" i="1"/>
  <c r="S43" i="1"/>
  <c r="T162" i="8" l="1"/>
  <c r="J283" i="8"/>
  <c r="O282" i="8"/>
  <c r="L282" i="8"/>
  <c r="U162" i="8"/>
  <c r="S283" i="8"/>
  <c r="T43" i="1"/>
  <c r="S42" i="1"/>
  <c r="U163" i="8" l="1"/>
  <c r="S284" i="8"/>
  <c r="T163" i="8"/>
  <c r="V163" i="8" s="1"/>
  <c r="O283" i="8"/>
  <c r="J284" i="8"/>
  <c r="L283" i="8"/>
  <c r="V162" i="8"/>
  <c r="T42" i="1"/>
  <c r="S41" i="1"/>
  <c r="U164" i="8" l="1"/>
  <c r="S285" i="8"/>
  <c r="T164" i="8"/>
  <c r="V164" i="8" s="1"/>
  <c r="O284" i="8"/>
  <c r="J285" i="8"/>
  <c r="L284" i="8"/>
  <c r="T41" i="1"/>
  <c r="S40" i="1"/>
  <c r="U165" i="8" l="1"/>
  <c r="S286" i="8"/>
  <c r="T165" i="8"/>
  <c r="V165" i="8" s="1"/>
  <c r="O285" i="8"/>
  <c r="J286" i="8"/>
  <c r="L285" i="8"/>
  <c r="T40" i="1"/>
  <c r="S39" i="1"/>
  <c r="T166" i="8" l="1"/>
  <c r="O286" i="8"/>
  <c r="J287" i="8"/>
  <c r="L286" i="8"/>
  <c r="U166" i="8"/>
  <c r="S287" i="8"/>
  <c r="T39" i="1"/>
  <c r="S38" i="1"/>
  <c r="U167" i="8" l="1"/>
  <c r="S288" i="8"/>
  <c r="T167" i="8"/>
  <c r="V167" i="8" s="1"/>
  <c r="O287" i="8"/>
  <c r="J288" i="8"/>
  <c r="L287" i="8"/>
  <c r="V166" i="8"/>
  <c r="T38" i="1"/>
  <c r="S37" i="1"/>
  <c r="U168" i="8" l="1"/>
  <c r="S289" i="8"/>
  <c r="T168" i="8"/>
  <c r="V168" i="8" s="1"/>
  <c r="J289" i="8"/>
  <c r="O288" i="8"/>
  <c r="L288" i="8"/>
  <c r="T37" i="1"/>
  <c r="S36" i="1"/>
  <c r="T169" i="8" l="1"/>
  <c r="J290" i="8"/>
  <c r="O289" i="8"/>
  <c r="L289" i="8"/>
  <c r="U169" i="8"/>
  <c r="S290" i="8"/>
  <c r="T36" i="1"/>
  <c r="S35" i="1"/>
  <c r="U170" i="8" l="1"/>
  <c r="S291" i="8"/>
  <c r="T170" i="8"/>
  <c r="V170" i="8" s="1"/>
  <c r="O290" i="8"/>
  <c r="J291" i="8"/>
  <c r="L290" i="8"/>
  <c r="V169" i="8"/>
  <c r="T35" i="1"/>
  <c r="S34" i="1"/>
  <c r="T171" i="8" l="1"/>
  <c r="O291" i="8"/>
  <c r="J292" i="8"/>
  <c r="L291" i="8"/>
  <c r="U171" i="8"/>
  <c r="S292" i="8"/>
  <c r="T34" i="1"/>
  <c r="S33" i="1"/>
  <c r="U172" i="8" l="1"/>
  <c r="S293" i="8"/>
  <c r="J293" i="8"/>
  <c r="T172" i="8"/>
  <c r="V172" i="8" s="1"/>
  <c r="O292" i="8"/>
  <c r="L292" i="8"/>
  <c r="V171" i="8"/>
  <c r="T33" i="1"/>
  <c r="S32" i="1"/>
  <c r="U173" i="8" l="1"/>
  <c r="S294" i="8"/>
  <c r="T173" i="8"/>
  <c r="V173" i="8" s="1"/>
  <c r="O293" i="8"/>
  <c r="J294" i="8"/>
  <c r="L293" i="8"/>
  <c r="T32" i="1"/>
  <c r="S31" i="1"/>
  <c r="O294" i="8" l="1"/>
  <c r="J295" i="8"/>
  <c r="T174" i="8"/>
  <c r="V174" i="8" s="1"/>
  <c r="L294" i="8"/>
  <c r="U174" i="8"/>
  <c r="S295" i="8"/>
  <c r="T31" i="1"/>
  <c r="S30" i="1"/>
  <c r="T175" i="8" l="1"/>
  <c r="J296" i="8"/>
  <c r="O295" i="8"/>
  <c r="L295" i="8"/>
  <c r="U175" i="8"/>
  <c r="S296" i="8"/>
  <c r="T30" i="1"/>
  <c r="S29" i="1"/>
  <c r="U176" i="8" l="1"/>
  <c r="S297" i="8"/>
  <c r="T176" i="8"/>
  <c r="V176" i="8" s="1"/>
  <c r="O296" i="8"/>
  <c r="J297" i="8"/>
  <c r="L296" i="8"/>
  <c r="V175" i="8"/>
  <c r="T29" i="1"/>
  <c r="S28" i="1"/>
  <c r="U177" i="8" l="1"/>
  <c r="S298" i="8"/>
  <c r="T177" i="8"/>
  <c r="V177" i="8" s="1"/>
  <c r="O297" i="8"/>
  <c r="J298" i="8"/>
  <c r="L297" i="8"/>
  <c r="T28" i="1"/>
  <c r="S27" i="1"/>
  <c r="T178" i="8" l="1"/>
  <c r="O298" i="8"/>
  <c r="J299" i="8"/>
  <c r="L298" i="8"/>
  <c r="U178" i="8"/>
  <c r="S299" i="8"/>
  <c r="T27" i="1"/>
  <c r="S26" i="1"/>
  <c r="U179" i="8" l="1"/>
  <c r="S300" i="8"/>
  <c r="T179" i="8"/>
  <c r="V179" i="8" s="1"/>
  <c r="O299" i="8"/>
  <c r="J300" i="8"/>
  <c r="L299" i="8"/>
  <c r="V178" i="8"/>
  <c r="T26" i="1"/>
  <c r="S25" i="1"/>
  <c r="T180" i="8" l="1"/>
  <c r="O300" i="8"/>
  <c r="J301" i="8"/>
  <c r="L300" i="8"/>
  <c r="U180" i="8"/>
  <c r="S301" i="8"/>
  <c r="T25" i="1"/>
  <c r="S24" i="1"/>
  <c r="U181" i="8" l="1"/>
  <c r="S302" i="8"/>
  <c r="T181" i="8"/>
  <c r="V181" i="8" s="1"/>
  <c r="J302" i="8"/>
  <c r="O301" i="8"/>
  <c r="L301" i="8"/>
  <c r="V180" i="8"/>
  <c r="T24" i="1"/>
  <c r="S23" i="1"/>
  <c r="T182" i="8" l="1"/>
  <c r="J303" i="8"/>
  <c r="O302" i="8"/>
  <c r="L302" i="8"/>
  <c r="U182" i="8"/>
  <c r="S303" i="8"/>
  <c r="T23" i="1"/>
  <c r="S22" i="1"/>
  <c r="U183" i="8" l="1"/>
  <c r="S304" i="8"/>
  <c r="T183" i="8"/>
  <c r="V183" i="8" s="1"/>
  <c r="J304" i="8"/>
  <c r="O303" i="8"/>
  <c r="L303" i="8"/>
  <c r="V182" i="8"/>
  <c r="T22" i="1"/>
  <c r="S21" i="1"/>
  <c r="T184" i="8" l="1"/>
  <c r="O304" i="8"/>
  <c r="J305" i="8"/>
  <c r="L304" i="8"/>
  <c r="U184" i="8"/>
  <c r="S305" i="8"/>
  <c r="T21" i="1"/>
  <c r="S20" i="1"/>
  <c r="U185" i="8" l="1"/>
  <c r="S306" i="8"/>
  <c r="T185" i="8"/>
  <c r="V185" i="8" s="1"/>
  <c r="O305" i="8"/>
  <c r="J306" i="8"/>
  <c r="L305" i="8"/>
  <c r="V184" i="8"/>
  <c r="T20" i="1"/>
  <c r="S19" i="1"/>
  <c r="T186" i="8" l="1"/>
  <c r="J307" i="8"/>
  <c r="O306" i="8"/>
  <c r="L306" i="8"/>
  <c r="U186" i="8"/>
  <c r="S307" i="8"/>
  <c r="T19" i="1"/>
  <c r="S18" i="1"/>
  <c r="U187" i="8" l="1"/>
  <c r="S308" i="8"/>
  <c r="T187" i="8"/>
  <c r="V187" i="8" s="1"/>
  <c r="J308" i="8"/>
  <c r="O307" i="8"/>
  <c r="L307" i="8"/>
  <c r="V186" i="8"/>
  <c r="T18" i="1"/>
  <c r="S17" i="1"/>
  <c r="T188" i="8" l="1"/>
  <c r="O308" i="8"/>
  <c r="J309" i="8"/>
  <c r="L308" i="8"/>
  <c r="U188" i="8"/>
  <c r="S309" i="8"/>
  <c r="T17" i="1"/>
  <c r="S16" i="1"/>
  <c r="U189" i="8" l="1"/>
  <c r="S310" i="8"/>
  <c r="T189" i="8"/>
  <c r="V189" i="8" s="1"/>
  <c r="J310" i="8"/>
  <c r="O309" i="8"/>
  <c r="L309" i="8"/>
  <c r="V188" i="8"/>
  <c r="T16" i="1"/>
  <c r="S15" i="1"/>
  <c r="T190" i="8" l="1"/>
  <c r="J311" i="8"/>
  <c r="O310" i="8"/>
  <c r="L310" i="8"/>
  <c r="U190" i="8"/>
  <c r="S311" i="8"/>
  <c r="T15" i="1"/>
  <c r="S14" i="1"/>
  <c r="U191" i="8" l="1"/>
  <c r="S312" i="8"/>
  <c r="T191" i="8"/>
  <c r="V191" i="8" s="1"/>
  <c r="J312" i="8"/>
  <c r="O311" i="8"/>
  <c r="L311" i="8"/>
  <c r="V190" i="8"/>
  <c r="T14" i="1"/>
  <c r="S13" i="1"/>
  <c r="T192" i="8" l="1"/>
  <c r="O312" i="8"/>
  <c r="J313" i="8"/>
  <c r="L312" i="8"/>
  <c r="U192" i="8"/>
  <c r="S313" i="8"/>
  <c r="T13" i="1"/>
  <c r="S12" i="1"/>
  <c r="U193" i="8" l="1"/>
  <c r="S314" i="8"/>
  <c r="T193" i="8"/>
  <c r="V193" i="8" s="1"/>
  <c r="O313" i="8"/>
  <c r="J314" i="8"/>
  <c r="L313" i="8"/>
  <c r="V192" i="8"/>
  <c r="T12" i="1"/>
  <c r="S11" i="1"/>
  <c r="T194" i="8" l="1"/>
  <c r="J315" i="8"/>
  <c r="O314" i="8"/>
  <c r="L314" i="8"/>
  <c r="U194" i="8"/>
  <c r="S315" i="8"/>
  <c r="T11" i="1"/>
  <c r="S10" i="1"/>
  <c r="U195" i="8" l="1"/>
  <c r="S316" i="8"/>
  <c r="T195" i="8"/>
  <c r="V195" i="8" s="1"/>
  <c r="O315" i="8"/>
  <c r="J316" i="8"/>
  <c r="L315" i="8"/>
  <c r="V194" i="8"/>
  <c r="T10" i="1"/>
  <c r="S9" i="1"/>
  <c r="O316" i="8" l="1"/>
  <c r="J317" i="8"/>
  <c r="T196" i="8"/>
  <c r="L316" i="8"/>
  <c r="S317" i="8"/>
  <c r="U196" i="8"/>
  <c r="T9" i="1"/>
  <c r="S8" i="1"/>
  <c r="T8" i="1" s="1"/>
  <c r="U197" i="8" l="1"/>
  <c r="S318" i="8"/>
  <c r="V196" i="8"/>
  <c r="T197" i="8"/>
  <c r="V197" i="8" s="1"/>
  <c r="J318" i="8"/>
  <c r="O317" i="8"/>
  <c r="L317" i="8"/>
  <c r="T508" i="1"/>
  <c r="U9" i="1" s="1"/>
  <c r="U508" i="1"/>
  <c r="T198" i="8" l="1"/>
  <c r="J319" i="8"/>
  <c r="O318" i="8"/>
  <c r="L318" i="8"/>
  <c r="U198" i="8"/>
  <c r="S319" i="8"/>
  <c r="U229" i="1"/>
  <c r="U242" i="1"/>
  <c r="U276" i="1"/>
  <c r="U287" i="1"/>
  <c r="U303" i="1"/>
  <c r="U297" i="1"/>
  <c r="U325" i="1"/>
  <c r="U360" i="1"/>
  <c r="U367" i="1"/>
  <c r="U370" i="1"/>
  <c r="U381" i="1"/>
  <c r="U270" i="1"/>
  <c r="U344" i="1"/>
  <c r="U458" i="1"/>
  <c r="U463" i="1"/>
  <c r="U473" i="1"/>
  <c r="U496" i="1"/>
  <c r="U412" i="1"/>
  <c r="U417" i="1"/>
  <c r="U427" i="1"/>
  <c r="U454" i="1"/>
  <c r="U410" i="1"/>
  <c r="U371" i="1"/>
  <c r="U323" i="1"/>
  <c r="U444" i="1"/>
  <c r="U395" i="1"/>
  <c r="U432" i="1"/>
  <c r="U449" i="1"/>
  <c r="U481" i="1"/>
  <c r="U476" i="1"/>
  <c r="U470" i="1"/>
  <c r="U355" i="1"/>
  <c r="U394" i="1"/>
  <c r="U295" i="1"/>
  <c r="U488" i="1"/>
  <c r="U455" i="1"/>
  <c r="U231" i="1"/>
  <c r="U462" i="1"/>
  <c r="U415" i="1"/>
  <c r="U340" i="1"/>
  <c r="U501" i="1"/>
  <c r="U484" i="1"/>
  <c r="U460" i="1"/>
  <c r="U466" i="1"/>
  <c r="U224" i="1"/>
  <c r="U420" i="1"/>
  <c r="U487" i="1"/>
  <c r="U500" i="1"/>
  <c r="U442" i="1"/>
  <c r="U467" i="1"/>
  <c r="U433" i="1"/>
  <c r="U354" i="1"/>
  <c r="U457" i="1"/>
  <c r="U282" i="1"/>
  <c r="U459" i="1"/>
  <c r="U387" i="1"/>
  <c r="U267" i="1"/>
  <c r="U406" i="1"/>
  <c r="U324" i="1"/>
  <c r="U353" i="1"/>
  <c r="U290" i="1"/>
  <c r="U424" i="1"/>
  <c r="U294" i="1"/>
  <c r="U211" i="1"/>
  <c r="U296" i="1"/>
  <c r="U343" i="1"/>
  <c r="U225" i="1"/>
  <c r="U241" i="1"/>
  <c r="U310" i="1"/>
  <c r="U248" i="1"/>
  <c r="U311" i="1"/>
  <c r="U269" i="1"/>
  <c r="U194" i="1"/>
  <c r="U447" i="1"/>
  <c r="U465" i="1"/>
  <c r="U471" i="1"/>
  <c r="U437" i="1"/>
  <c r="U298" i="1"/>
  <c r="U486" i="1"/>
  <c r="U499" i="1"/>
  <c r="U456" i="1"/>
  <c r="U423" i="1"/>
  <c r="U308" i="1"/>
  <c r="U382" i="1"/>
  <c r="U474" i="1"/>
  <c r="U494" i="1"/>
  <c r="U256" i="1"/>
  <c r="U422" i="1"/>
  <c r="U377" i="1"/>
  <c r="U288" i="1"/>
  <c r="U379" i="1"/>
  <c r="U331" i="1"/>
  <c r="U254" i="1"/>
  <c r="U435" i="1"/>
  <c r="U356" i="1"/>
  <c r="U235" i="1"/>
  <c r="U366" i="1"/>
  <c r="U318" i="1"/>
  <c r="U493" i="1"/>
  <c r="U408" i="1"/>
  <c r="U281" i="1"/>
  <c r="U376" i="1"/>
  <c r="U327" i="1"/>
  <c r="U261" i="1"/>
  <c r="U409" i="1"/>
  <c r="U349" i="1"/>
  <c r="U291" i="1"/>
  <c r="U292" i="1"/>
  <c r="U333" i="1"/>
  <c r="U264" i="1"/>
  <c r="U217" i="1"/>
  <c r="U332" i="1"/>
  <c r="U208" i="1"/>
  <c r="U252" i="1"/>
  <c r="U244" i="1"/>
  <c r="U478" i="1"/>
  <c r="U368" i="1"/>
  <c r="U472" i="1"/>
  <c r="U490" i="1"/>
  <c r="U419" i="1"/>
  <c r="U479" i="1"/>
  <c r="U475" i="1"/>
  <c r="U347" i="1"/>
  <c r="U383" i="1"/>
  <c r="U341" i="1"/>
  <c r="U401" i="1"/>
  <c r="U357" i="1"/>
  <c r="U403" i="1"/>
  <c r="U363" i="1"/>
  <c r="U250" i="1"/>
  <c r="U262" i="1"/>
  <c r="U207" i="1"/>
  <c r="U272" i="1"/>
  <c r="U218" i="1"/>
  <c r="U266" i="1"/>
  <c r="U299" i="1"/>
  <c r="U234" i="1"/>
  <c r="U285" i="1"/>
  <c r="U477" i="1"/>
  <c r="U448" i="1"/>
  <c r="U359" i="1"/>
  <c r="U365" i="1"/>
  <c r="U489" i="1"/>
  <c r="U336" i="1"/>
  <c r="U469" i="1"/>
  <c r="U426" i="1"/>
  <c r="U237" i="1"/>
  <c r="U429" i="1"/>
  <c r="U215" i="1"/>
  <c r="U313" i="1"/>
  <c r="U436" i="1"/>
  <c r="U338" i="1"/>
  <c r="U301" i="1"/>
  <c r="U210" i="1"/>
  <c r="U243" i="1"/>
  <c r="U317" i="1"/>
  <c r="U247" i="1"/>
  <c r="U265" i="1"/>
  <c r="U259" i="1"/>
  <c r="U219" i="1"/>
  <c r="U414" i="1"/>
  <c r="U495" i="1"/>
  <c r="U358" i="1"/>
  <c r="U400" i="1"/>
  <c r="U405" i="1"/>
  <c r="U372" i="1"/>
  <c r="U464" i="1"/>
  <c r="U364" i="1"/>
  <c r="U416" i="1"/>
  <c r="U335" i="1"/>
  <c r="U428" i="1"/>
  <c r="U374" i="1"/>
  <c r="U430" i="1"/>
  <c r="U384" i="1"/>
  <c r="U337" i="1"/>
  <c r="U220" i="1"/>
  <c r="U431" i="1"/>
  <c r="U443" i="1"/>
  <c r="U334" i="1"/>
  <c r="U255" i="1"/>
  <c r="U314" i="1"/>
  <c r="U386" i="1"/>
  <c r="U393" i="1"/>
  <c r="U396" i="1"/>
  <c r="U468" i="1"/>
  <c r="U397" i="1"/>
  <c r="U453" i="1"/>
  <c r="U245" i="1"/>
  <c r="U411" i="1"/>
  <c r="U320" i="1"/>
  <c r="U421" i="1"/>
  <c r="U352" i="1"/>
  <c r="U268" i="1"/>
  <c r="U375" i="1"/>
  <c r="U418" i="1"/>
  <c r="U274" i="1"/>
  <c r="U329" i="1"/>
  <c r="U230" i="1"/>
  <c r="U302" i="1"/>
  <c r="U240" i="1"/>
  <c r="U309" i="1"/>
  <c r="U328" i="1"/>
  <c r="U315" i="1"/>
  <c r="U223" i="1"/>
  <c r="U228" i="1"/>
  <c r="U461" i="1"/>
  <c r="U346" i="1"/>
  <c r="U390" i="1"/>
  <c r="U452" i="1"/>
  <c r="U391" i="1"/>
  <c r="U312" i="1"/>
  <c r="U450" i="1"/>
  <c r="U345" i="1"/>
  <c r="U439" i="1"/>
  <c r="U399" i="1"/>
  <c r="U407" i="1"/>
  <c r="U441" i="1"/>
  <c r="U316" i="1"/>
  <c r="U216" i="1"/>
  <c r="U319" i="1"/>
  <c r="U226" i="1"/>
  <c r="U283" i="1"/>
  <c r="U279" i="1"/>
  <c r="U251" i="1"/>
  <c r="U304" i="1"/>
  <c r="U233" i="1"/>
  <c r="U326" i="1"/>
  <c r="U195" i="1"/>
  <c r="U492" i="1"/>
  <c r="U339" i="1"/>
  <c r="U378" i="1"/>
  <c r="U485" i="1"/>
  <c r="U385" i="1"/>
  <c r="U491" i="1"/>
  <c r="U497" i="1"/>
  <c r="U438" i="1"/>
  <c r="U330" i="1"/>
  <c r="U277" i="1"/>
  <c r="U373" i="1"/>
  <c r="U306" i="1"/>
  <c r="U445" i="1"/>
  <c r="U249" i="1"/>
  <c r="U348" i="1"/>
  <c r="U260" i="1"/>
  <c r="U307" i="1"/>
  <c r="U413" i="1"/>
  <c r="U253" i="1"/>
  <c r="U278" i="1"/>
  <c r="U221" i="1"/>
  <c r="U271" i="1"/>
  <c r="U322" i="1"/>
  <c r="U502" i="1"/>
  <c r="U361" i="1"/>
  <c r="U482" i="1"/>
  <c r="U404" i="1"/>
  <c r="U227" i="1"/>
  <c r="U483" i="1"/>
  <c r="U434" i="1"/>
  <c r="U351" i="1"/>
  <c r="U275" i="1"/>
  <c r="U286" i="1"/>
  <c r="U389" i="1"/>
  <c r="U246" i="1"/>
  <c r="U257" i="1"/>
  <c r="U362" i="1"/>
  <c r="U300" i="1"/>
  <c r="U392" i="1"/>
  <c r="U263" i="1"/>
  <c r="U293" i="1"/>
  <c r="U222" i="1"/>
  <c r="U305" i="1"/>
  <c r="U239" i="1"/>
  <c r="U289" i="1"/>
  <c r="U498" i="1"/>
  <c r="U440" i="1"/>
  <c r="U425" i="1"/>
  <c r="U398" i="1"/>
  <c r="U480" i="1"/>
  <c r="U350" i="1"/>
  <c r="U280" i="1"/>
  <c r="U388" i="1"/>
  <c r="U232" i="1"/>
  <c r="U380" i="1"/>
  <c r="U342" i="1"/>
  <c r="U446" i="1"/>
  <c r="U402" i="1"/>
  <c r="U273" i="1"/>
  <c r="U451" i="1"/>
  <c r="U321" i="1"/>
  <c r="U236" i="1"/>
  <c r="U369" i="1"/>
  <c r="U258" i="1"/>
  <c r="U284" i="1"/>
  <c r="U238" i="1"/>
  <c r="U199" i="1"/>
  <c r="U209" i="1"/>
  <c r="U203" i="1"/>
  <c r="U198" i="1"/>
  <c r="U191" i="1"/>
  <c r="U214" i="1"/>
  <c r="U193" i="1"/>
  <c r="U192" i="1"/>
  <c r="U202" i="1"/>
  <c r="U213" i="1"/>
  <c r="U196" i="1"/>
  <c r="U190" i="1"/>
  <c r="U197" i="1"/>
  <c r="U212" i="1"/>
  <c r="U206" i="1"/>
  <c r="U200" i="1"/>
  <c r="U204" i="1"/>
  <c r="U189" i="1"/>
  <c r="U201" i="1"/>
  <c r="U205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U14" i="1"/>
  <c r="U13" i="1"/>
  <c r="U12" i="1"/>
  <c r="U11" i="1"/>
  <c r="U10" i="1"/>
  <c r="U8" i="1"/>
  <c r="U199" i="8" l="1"/>
  <c r="S320" i="8"/>
  <c r="T199" i="8"/>
  <c r="V199" i="8" s="1"/>
  <c r="O319" i="8"/>
  <c r="J320" i="8"/>
  <c r="L319" i="8"/>
  <c r="V198" i="8"/>
  <c r="T200" i="8" l="1"/>
  <c r="O320" i="8"/>
  <c r="J321" i="8"/>
  <c r="L320" i="8"/>
  <c r="U200" i="8"/>
  <c r="S321" i="8"/>
  <c r="U201" i="8" l="1"/>
  <c r="S322" i="8"/>
  <c r="T201" i="8"/>
  <c r="V201" i="8" s="1"/>
  <c r="J322" i="8"/>
  <c r="O321" i="8"/>
  <c r="L321" i="8"/>
  <c r="V200" i="8"/>
  <c r="T202" i="8" l="1"/>
  <c r="O322" i="8"/>
  <c r="J323" i="8"/>
  <c r="L322" i="8"/>
  <c r="U202" i="8"/>
  <c r="S323" i="8"/>
  <c r="U203" i="8" l="1"/>
  <c r="S324" i="8"/>
  <c r="T203" i="8"/>
  <c r="V203" i="8" s="1"/>
  <c r="O323" i="8"/>
  <c r="J324" i="8"/>
  <c r="L323" i="8"/>
  <c r="V202" i="8"/>
  <c r="T204" i="8" l="1"/>
  <c r="J325" i="8"/>
  <c r="O324" i="8"/>
  <c r="L324" i="8"/>
  <c r="U204" i="8"/>
  <c r="S325" i="8"/>
  <c r="S326" i="8" l="1"/>
  <c r="U205" i="8"/>
  <c r="T205" i="8"/>
  <c r="V205" i="8" s="1"/>
  <c r="J326" i="8"/>
  <c r="O325" i="8"/>
  <c r="L325" i="8"/>
  <c r="V204" i="8"/>
  <c r="T206" i="8" l="1"/>
  <c r="O326" i="8"/>
  <c r="J327" i="8"/>
  <c r="L326" i="8"/>
  <c r="U206" i="8"/>
  <c r="S327" i="8"/>
  <c r="U207" i="8" l="1"/>
  <c r="S328" i="8"/>
  <c r="T207" i="8"/>
  <c r="V207" i="8" s="1"/>
  <c r="J328" i="8"/>
  <c r="O327" i="8"/>
  <c r="L327" i="8"/>
  <c r="V206" i="8"/>
  <c r="U208" i="8" l="1"/>
  <c r="S329" i="8"/>
  <c r="T208" i="8"/>
  <c r="V208" i="8" s="1"/>
  <c r="J329" i="8"/>
  <c r="O328" i="8"/>
  <c r="L328" i="8"/>
  <c r="T209" i="8" l="1"/>
  <c r="O329" i="8"/>
  <c r="J330" i="8"/>
  <c r="L329" i="8"/>
  <c r="U209" i="8"/>
  <c r="S330" i="8"/>
  <c r="U210" i="8" l="1"/>
  <c r="S331" i="8"/>
  <c r="T210" i="8"/>
  <c r="V210" i="8" s="1"/>
  <c r="O330" i="8"/>
  <c r="J331" i="8"/>
  <c r="L330" i="8"/>
  <c r="V209" i="8"/>
  <c r="T211" i="8" l="1"/>
  <c r="O331" i="8"/>
  <c r="J332" i="8"/>
  <c r="L331" i="8"/>
  <c r="U211" i="8"/>
  <c r="S332" i="8"/>
  <c r="U212" i="8" l="1"/>
  <c r="S333" i="8"/>
  <c r="T212" i="8"/>
  <c r="V212" i="8" s="1"/>
  <c r="J333" i="8"/>
  <c r="O332" i="8"/>
  <c r="L332" i="8"/>
  <c r="V211" i="8"/>
  <c r="T213" i="8" l="1"/>
  <c r="O333" i="8"/>
  <c r="J334" i="8"/>
  <c r="L333" i="8"/>
  <c r="U213" i="8"/>
  <c r="S334" i="8"/>
  <c r="U214" i="8" l="1"/>
  <c r="S335" i="8"/>
  <c r="T214" i="8"/>
  <c r="V214" i="8" s="1"/>
  <c r="J335" i="8"/>
  <c r="O334" i="8"/>
  <c r="L334" i="8"/>
  <c r="V213" i="8"/>
  <c r="U215" i="8" l="1"/>
  <c r="S336" i="8"/>
  <c r="T215" i="8"/>
  <c r="V215" i="8" s="1"/>
  <c r="J336" i="8"/>
  <c r="O335" i="8"/>
  <c r="L335" i="8"/>
  <c r="T216" i="8" l="1"/>
  <c r="O336" i="8"/>
  <c r="J337" i="8"/>
  <c r="L336" i="8"/>
  <c r="U216" i="8"/>
  <c r="S337" i="8"/>
  <c r="U217" i="8" l="1"/>
  <c r="S338" i="8"/>
  <c r="O337" i="8"/>
  <c r="J338" i="8"/>
  <c r="T217" i="8"/>
  <c r="V217" i="8" s="1"/>
  <c r="L337" i="8"/>
  <c r="V216" i="8"/>
  <c r="T218" i="8" l="1"/>
  <c r="O338" i="8"/>
  <c r="J339" i="8"/>
  <c r="L338" i="8"/>
  <c r="U218" i="8"/>
  <c r="S339" i="8"/>
  <c r="U219" i="8" l="1"/>
  <c r="S340" i="8"/>
  <c r="T219" i="8"/>
  <c r="V219" i="8" s="1"/>
  <c r="J340" i="8"/>
  <c r="O339" i="8"/>
  <c r="L339" i="8"/>
  <c r="V218" i="8"/>
  <c r="T220" i="8" l="1"/>
  <c r="J341" i="8"/>
  <c r="O340" i="8"/>
  <c r="L340" i="8"/>
  <c r="U220" i="8"/>
  <c r="S341" i="8"/>
  <c r="U221" i="8" l="1"/>
  <c r="S342" i="8"/>
  <c r="T221" i="8"/>
  <c r="V221" i="8" s="1"/>
  <c r="J342" i="8"/>
  <c r="O341" i="8"/>
  <c r="L341" i="8"/>
  <c r="V220" i="8"/>
  <c r="T222" i="8" l="1"/>
  <c r="O342" i="8"/>
  <c r="J343" i="8"/>
  <c r="L342" i="8"/>
  <c r="S343" i="8"/>
  <c r="U222" i="8"/>
  <c r="U223" i="8" l="1"/>
  <c r="S344" i="8"/>
  <c r="T223" i="8"/>
  <c r="V223" i="8" s="1"/>
  <c r="J344" i="8"/>
  <c r="O343" i="8"/>
  <c r="L343" i="8"/>
  <c r="V222" i="8"/>
  <c r="T224" i="8" l="1"/>
  <c r="O344" i="8"/>
  <c r="J345" i="8"/>
  <c r="L344" i="8"/>
  <c r="U224" i="8"/>
  <c r="S345" i="8"/>
  <c r="U225" i="8" l="1"/>
  <c r="S346" i="8"/>
  <c r="T225" i="8"/>
  <c r="V225" i="8" s="1"/>
  <c r="J346" i="8"/>
  <c r="O345" i="8"/>
  <c r="L345" i="8"/>
  <c r="V224" i="8"/>
  <c r="T226" i="8" l="1"/>
  <c r="O346" i="8"/>
  <c r="J347" i="8"/>
  <c r="L346" i="8"/>
  <c r="S347" i="8"/>
  <c r="U226" i="8"/>
  <c r="U227" i="8" l="1"/>
  <c r="S348" i="8"/>
  <c r="T227" i="8"/>
  <c r="V227" i="8" s="1"/>
  <c r="J348" i="8"/>
  <c r="O347" i="8"/>
  <c r="L347" i="8"/>
  <c r="V226" i="8"/>
  <c r="U228" i="8" l="1"/>
  <c r="S349" i="8"/>
  <c r="T228" i="8"/>
  <c r="V228" i="8" s="1"/>
  <c r="J349" i="8"/>
  <c r="O348" i="8"/>
  <c r="L348" i="8"/>
  <c r="U229" i="8" l="1"/>
  <c r="S350" i="8"/>
  <c r="T229" i="8"/>
  <c r="V229" i="8" s="1"/>
  <c r="O349" i="8"/>
  <c r="J350" i="8"/>
  <c r="L349" i="8"/>
  <c r="T230" i="8" l="1"/>
  <c r="O350" i="8"/>
  <c r="J351" i="8"/>
  <c r="L350" i="8"/>
  <c r="U230" i="8"/>
  <c r="S351" i="8"/>
  <c r="U231" i="8" l="1"/>
  <c r="S352" i="8"/>
  <c r="T231" i="8"/>
  <c r="V231" i="8" s="1"/>
  <c r="O351" i="8"/>
  <c r="J352" i="8"/>
  <c r="L351" i="8"/>
  <c r="V230" i="8"/>
  <c r="U232" i="8" l="1"/>
  <c r="S353" i="8"/>
  <c r="T232" i="8"/>
  <c r="V232" i="8" s="1"/>
  <c r="O352" i="8"/>
  <c r="J353" i="8"/>
  <c r="L352" i="8"/>
  <c r="T233" i="8" l="1"/>
  <c r="J354" i="8"/>
  <c r="O353" i="8"/>
  <c r="L353" i="8"/>
  <c r="U233" i="8"/>
  <c r="S354" i="8"/>
  <c r="U234" i="8" l="1"/>
  <c r="S355" i="8"/>
  <c r="T234" i="8"/>
  <c r="V234" i="8" s="1"/>
  <c r="J355" i="8"/>
  <c r="O354" i="8"/>
  <c r="L354" i="8"/>
  <c r="V233" i="8"/>
  <c r="T235" i="8" l="1"/>
  <c r="O355" i="8"/>
  <c r="J356" i="8"/>
  <c r="L355" i="8"/>
  <c r="U235" i="8"/>
  <c r="S356" i="8"/>
  <c r="U236" i="8" l="1"/>
  <c r="S357" i="8"/>
  <c r="T236" i="8"/>
  <c r="V236" i="8" s="1"/>
  <c r="J357" i="8"/>
  <c r="O356" i="8"/>
  <c r="L356" i="8"/>
  <c r="V235" i="8"/>
  <c r="U237" i="8" l="1"/>
  <c r="S358" i="8"/>
  <c r="T237" i="8"/>
  <c r="V237" i="8" s="1"/>
  <c r="J358" i="8"/>
  <c r="O357" i="8"/>
  <c r="L357" i="8"/>
  <c r="T238" i="8" l="1"/>
  <c r="J359" i="8"/>
  <c r="O358" i="8"/>
  <c r="L358" i="8"/>
  <c r="U238" i="8"/>
  <c r="S359" i="8"/>
  <c r="S360" i="8" l="1"/>
  <c r="U239" i="8"/>
  <c r="J360" i="8"/>
  <c r="O359" i="8"/>
  <c r="T239" i="8"/>
  <c r="V239" i="8" s="1"/>
  <c r="L359" i="8"/>
  <c r="V238" i="8"/>
  <c r="T240" i="8" l="1"/>
  <c r="O360" i="8"/>
  <c r="J361" i="8"/>
  <c r="L360" i="8"/>
  <c r="U240" i="8"/>
  <c r="S361" i="8"/>
  <c r="S362" i="8" l="1"/>
  <c r="U241" i="8"/>
  <c r="T241" i="8"/>
  <c r="V241" i="8" s="1"/>
  <c r="O361" i="8"/>
  <c r="J362" i="8"/>
  <c r="L361" i="8"/>
  <c r="V240" i="8"/>
  <c r="T242" i="8" l="1"/>
  <c r="J363" i="8"/>
  <c r="O362" i="8"/>
  <c r="L362" i="8"/>
  <c r="U242" i="8"/>
  <c r="S363" i="8"/>
  <c r="U243" i="8" l="1"/>
  <c r="S364" i="8"/>
  <c r="T243" i="8"/>
  <c r="V243" i="8" s="1"/>
  <c r="J364" i="8"/>
  <c r="O363" i="8"/>
  <c r="L363" i="8"/>
  <c r="V242" i="8"/>
  <c r="T244" i="8" l="1"/>
  <c r="O364" i="8"/>
  <c r="J365" i="8"/>
  <c r="L364" i="8"/>
  <c r="U244" i="8"/>
  <c r="S365" i="8"/>
  <c r="U245" i="8" l="1"/>
  <c r="S366" i="8"/>
  <c r="T245" i="8"/>
  <c r="V245" i="8" s="1"/>
  <c r="O365" i="8"/>
  <c r="J366" i="8"/>
  <c r="L365" i="8"/>
  <c r="V244" i="8"/>
  <c r="U246" i="8" l="1"/>
  <c r="S367" i="8"/>
  <c r="T246" i="8"/>
  <c r="V246" i="8" s="1"/>
  <c r="O366" i="8"/>
  <c r="J367" i="8"/>
  <c r="L366" i="8"/>
  <c r="T247" i="8" l="1"/>
  <c r="J368" i="8"/>
  <c r="O367" i="8"/>
  <c r="L367" i="8"/>
  <c r="U247" i="8"/>
  <c r="S368" i="8"/>
  <c r="U248" i="8" l="1"/>
  <c r="S369" i="8"/>
  <c r="T248" i="8"/>
  <c r="V248" i="8" s="1"/>
  <c r="J369" i="8"/>
  <c r="O368" i="8"/>
  <c r="L368" i="8"/>
  <c r="V247" i="8"/>
  <c r="U249" i="8" l="1"/>
  <c r="S370" i="8"/>
  <c r="T249" i="8"/>
  <c r="V249" i="8" s="1"/>
  <c r="J370" i="8"/>
  <c r="O369" i="8"/>
  <c r="L369" i="8"/>
  <c r="T250" i="8" l="1"/>
  <c r="O370" i="8"/>
  <c r="J371" i="8"/>
  <c r="L370" i="8"/>
  <c r="U250" i="8"/>
  <c r="S371" i="8"/>
  <c r="U251" i="8" l="1"/>
  <c r="S372" i="8"/>
  <c r="T251" i="8"/>
  <c r="V251" i="8" s="1"/>
  <c r="O371" i="8"/>
  <c r="J372" i="8"/>
  <c r="L371" i="8"/>
  <c r="V250" i="8"/>
  <c r="T252" i="8" l="1"/>
  <c r="J373" i="8"/>
  <c r="O372" i="8"/>
  <c r="L372" i="8"/>
  <c r="U252" i="8"/>
  <c r="S373" i="8"/>
  <c r="T253" i="8" l="1"/>
  <c r="J374" i="8"/>
  <c r="O373" i="8"/>
  <c r="L373" i="8"/>
  <c r="U253" i="8"/>
  <c r="S374" i="8"/>
  <c r="V252" i="8"/>
  <c r="T254" i="8" l="1"/>
  <c r="J375" i="8"/>
  <c r="O374" i="8"/>
  <c r="L374" i="8"/>
  <c r="U254" i="8"/>
  <c r="S375" i="8"/>
  <c r="V253" i="8"/>
  <c r="T255" i="8" l="1"/>
  <c r="J376" i="8"/>
  <c r="O375" i="8"/>
  <c r="L375" i="8"/>
  <c r="U255" i="8"/>
  <c r="S376" i="8"/>
  <c r="V254" i="8"/>
  <c r="O376" i="8" l="1"/>
  <c r="J377" i="8"/>
  <c r="T256" i="8"/>
  <c r="L376" i="8"/>
  <c r="U256" i="8"/>
  <c r="S377" i="8"/>
  <c r="V255" i="8"/>
  <c r="U257" i="8" l="1"/>
  <c r="S378" i="8"/>
  <c r="V256" i="8"/>
  <c r="T257" i="8"/>
  <c r="V257" i="8" s="1"/>
  <c r="O377" i="8"/>
  <c r="J378" i="8"/>
  <c r="L377" i="8"/>
  <c r="S379" i="8" l="1"/>
  <c r="U258" i="8"/>
  <c r="T258" i="8"/>
  <c r="V258" i="8" s="1"/>
  <c r="O378" i="8"/>
  <c r="J379" i="8"/>
  <c r="L378" i="8"/>
  <c r="T259" i="8" l="1"/>
  <c r="O379" i="8"/>
  <c r="J380" i="8"/>
  <c r="L379" i="8"/>
  <c r="U259" i="8"/>
  <c r="S380" i="8"/>
  <c r="U260" i="8" l="1"/>
  <c r="S381" i="8"/>
  <c r="T260" i="8"/>
  <c r="V260" i="8" s="1"/>
  <c r="J381" i="8"/>
  <c r="O380" i="8"/>
  <c r="L380" i="8"/>
  <c r="V259" i="8"/>
  <c r="T261" i="8" l="1"/>
  <c r="J382" i="8"/>
  <c r="O381" i="8"/>
  <c r="L381" i="8"/>
  <c r="S382" i="8"/>
  <c r="U261" i="8"/>
  <c r="J383" i="8" l="1"/>
  <c r="O382" i="8"/>
  <c r="T262" i="8"/>
  <c r="L382" i="8"/>
  <c r="U262" i="8"/>
  <c r="S383" i="8"/>
  <c r="V261" i="8"/>
  <c r="U263" i="8" l="1"/>
  <c r="S384" i="8"/>
  <c r="V262" i="8"/>
  <c r="T263" i="8"/>
  <c r="V263" i="8" s="1"/>
  <c r="O383" i="8"/>
  <c r="J384" i="8"/>
  <c r="L383" i="8"/>
  <c r="T264" i="8" l="1"/>
  <c r="J385" i="8"/>
  <c r="O384" i="8"/>
  <c r="L384" i="8"/>
  <c r="U264" i="8"/>
  <c r="S385" i="8"/>
  <c r="U265" i="8" l="1"/>
  <c r="S386" i="8"/>
  <c r="T265" i="8"/>
  <c r="V265" i="8" s="1"/>
  <c r="J386" i="8"/>
  <c r="O385" i="8"/>
  <c r="L385" i="8"/>
  <c r="V264" i="8"/>
  <c r="U266" i="8" l="1"/>
  <c r="S387" i="8"/>
  <c r="T266" i="8"/>
  <c r="V266" i="8" s="1"/>
  <c r="O386" i="8"/>
  <c r="J387" i="8"/>
  <c r="L386" i="8"/>
  <c r="U267" i="8" l="1"/>
  <c r="S388" i="8"/>
  <c r="T267" i="8"/>
  <c r="V267" i="8" s="1"/>
  <c r="O387" i="8"/>
  <c r="J388" i="8"/>
  <c r="L387" i="8"/>
  <c r="U268" i="8" l="1"/>
  <c r="S389" i="8"/>
  <c r="T268" i="8"/>
  <c r="V268" i="8" s="1"/>
  <c r="J389" i="8"/>
  <c r="O388" i="8"/>
  <c r="L388" i="8"/>
  <c r="J390" i="8" l="1"/>
  <c r="O389" i="8"/>
  <c r="T269" i="8"/>
  <c r="L389" i="8"/>
  <c r="S390" i="8"/>
  <c r="U269" i="8"/>
  <c r="U270" i="8" l="1"/>
  <c r="S391" i="8"/>
  <c r="V269" i="8"/>
  <c r="T270" i="8"/>
  <c r="V270" i="8" s="1"/>
  <c r="O390" i="8"/>
  <c r="J391" i="8"/>
  <c r="L390" i="8"/>
  <c r="T271" i="8" l="1"/>
  <c r="J392" i="8"/>
  <c r="O391" i="8"/>
  <c r="L391" i="8"/>
  <c r="U271" i="8"/>
  <c r="S392" i="8"/>
  <c r="T272" i="8" l="1"/>
  <c r="O392" i="8"/>
  <c r="J393" i="8"/>
  <c r="L392" i="8"/>
  <c r="U272" i="8"/>
  <c r="S393" i="8"/>
  <c r="V271" i="8"/>
  <c r="S394" i="8" l="1"/>
  <c r="U273" i="8"/>
  <c r="T273" i="8"/>
  <c r="V273" i="8" s="1"/>
  <c r="O393" i="8"/>
  <c r="J394" i="8"/>
  <c r="L393" i="8"/>
  <c r="V272" i="8"/>
  <c r="T274" i="8" l="1"/>
  <c r="J395" i="8"/>
  <c r="O394" i="8"/>
  <c r="L394" i="8"/>
  <c r="U274" i="8"/>
  <c r="S395" i="8"/>
  <c r="U275" i="8" l="1"/>
  <c r="S396" i="8"/>
  <c r="T275" i="8"/>
  <c r="V275" i="8" s="1"/>
  <c r="O395" i="8"/>
  <c r="J396" i="8"/>
  <c r="L395" i="8"/>
  <c r="V274" i="8"/>
  <c r="U276" i="8" l="1"/>
  <c r="S397" i="8"/>
  <c r="J397" i="8"/>
  <c r="O396" i="8"/>
  <c r="T276" i="8"/>
  <c r="V276" i="8" s="1"/>
  <c r="L396" i="8"/>
  <c r="U277" i="8" l="1"/>
  <c r="S398" i="8"/>
  <c r="T277" i="8"/>
  <c r="V277" i="8" s="1"/>
  <c r="O397" i="8"/>
  <c r="J398" i="8"/>
  <c r="L397" i="8"/>
  <c r="U278" i="8" l="1"/>
  <c r="S399" i="8"/>
  <c r="T278" i="8"/>
  <c r="V278" i="8" s="1"/>
  <c r="O398" i="8"/>
  <c r="J399" i="8"/>
  <c r="L398" i="8"/>
  <c r="U279" i="8" l="1"/>
  <c r="S400" i="8"/>
  <c r="T279" i="8"/>
  <c r="V279" i="8" s="1"/>
  <c r="O399" i="8"/>
  <c r="J400" i="8"/>
  <c r="L399" i="8"/>
  <c r="U280" i="8" l="1"/>
  <c r="S401" i="8"/>
  <c r="T280" i="8"/>
  <c r="V280" i="8" s="1"/>
  <c r="O400" i="8"/>
  <c r="J401" i="8"/>
  <c r="L400" i="8"/>
  <c r="U281" i="8" l="1"/>
  <c r="S402" i="8"/>
  <c r="T281" i="8"/>
  <c r="V281" i="8" s="1"/>
  <c r="O401" i="8"/>
  <c r="J402" i="8"/>
  <c r="L401" i="8"/>
  <c r="U282" i="8" l="1"/>
  <c r="S403" i="8"/>
  <c r="T282" i="8"/>
  <c r="V282" i="8" s="1"/>
  <c r="J403" i="8"/>
  <c r="O402" i="8"/>
  <c r="L402" i="8"/>
  <c r="U283" i="8" l="1"/>
  <c r="S404" i="8"/>
  <c r="T283" i="8"/>
  <c r="V283" i="8" s="1"/>
  <c r="O403" i="8"/>
  <c r="J404" i="8"/>
  <c r="L403" i="8"/>
  <c r="U284" i="8" l="1"/>
  <c r="S405" i="8"/>
  <c r="T284" i="8"/>
  <c r="V284" i="8" s="1"/>
  <c r="O404" i="8"/>
  <c r="J405" i="8"/>
  <c r="L404" i="8"/>
  <c r="T285" i="8" l="1"/>
  <c r="O405" i="8"/>
  <c r="J406" i="8"/>
  <c r="L405" i="8"/>
  <c r="U285" i="8"/>
  <c r="S406" i="8"/>
  <c r="U286" i="8" l="1"/>
  <c r="S407" i="8"/>
  <c r="T286" i="8"/>
  <c r="V286" i="8" s="1"/>
  <c r="O406" i="8"/>
  <c r="J407" i="8"/>
  <c r="L406" i="8"/>
  <c r="V285" i="8"/>
  <c r="T287" i="8" l="1"/>
  <c r="O407" i="8"/>
  <c r="J408" i="8"/>
  <c r="L407" i="8"/>
  <c r="U287" i="8"/>
  <c r="S408" i="8"/>
  <c r="U288" i="8" l="1"/>
  <c r="S409" i="8"/>
  <c r="T288" i="8"/>
  <c r="V288" i="8" s="1"/>
  <c r="O408" i="8"/>
  <c r="J409" i="8"/>
  <c r="L408" i="8"/>
  <c r="V287" i="8"/>
  <c r="T289" i="8" l="1"/>
  <c r="O409" i="8"/>
  <c r="J410" i="8"/>
  <c r="L409" i="8"/>
  <c r="U289" i="8"/>
  <c r="S410" i="8"/>
  <c r="U290" i="8" l="1"/>
  <c r="S411" i="8"/>
  <c r="T290" i="8"/>
  <c r="V290" i="8" s="1"/>
  <c r="J411" i="8"/>
  <c r="O410" i="8"/>
  <c r="L410" i="8"/>
  <c r="V289" i="8"/>
  <c r="S412" i="8" l="1"/>
  <c r="U291" i="8"/>
  <c r="T291" i="8"/>
  <c r="J412" i="8"/>
  <c r="O411" i="8"/>
  <c r="L411" i="8"/>
  <c r="T292" i="8" l="1"/>
  <c r="J413" i="8"/>
  <c r="O412" i="8"/>
  <c r="L412" i="8"/>
  <c r="V291" i="8"/>
  <c r="U292" i="8"/>
  <c r="S413" i="8"/>
  <c r="U293" i="8" l="1"/>
  <c r="S414" i="8"/>
  <c r="T293" i="8"/>
  <c r="V293" i="8" s="1"/>
  <c r="O413" i="8"/>
  <c r="J414" i="8"/>
  <c r="L413" i="8"/>
  <c r="V292" i="8"/>
  <c r="T294" i="8" l="1"/>
  <c r="J415" i="8"/>
  <c r="O414" i="8"/>
  <c r="L414" i="8"/>
  <c r="U294" i="8"/>
  <c r="S415" i="8"/>
  <c r="U295" i="8" l="1"/>
  <c r="S416" i="8"/>
  <c r="T295" i="8"/>
  <c r="V295" i="8" s="1"/>
  <c r="O415" i="8"/>
  <c r="J416" i="8"/>
  <c r="L415" i="8"/>
  <c r="V294" i="8"/>
  <c r="T296" i="8" l="1"/>
  <c r="J417" i="8"/>
  <c r="O416" i="8"/>
  <c r="L416" i="8"/>
  <c r="U296" i="8"/>
  <c r="S417" i="8"/>
  <c r="U297" i="8" l="1"/>
  <c r="S418" i="8"/>
  <c r="T297" i="8"/>
  <c r="V297" i="8" s="1"/>
  <c r="J418" i="8"/>
  <c r="O417" i="8"/>
  <c r="L417" i="8"/>
  <c r="V296" i="8"/>
  <c r="T298" i="8" l="1"/>
  <c r="J419" i="8"/>
  <c r="O418" i="8"/>
  <c r="L418" i="8"/>
  <c r="U298" i="8"/>
  <c r="S419" i="8"/>
  <c r="U299" i="8" l="1"/>
  <c r="S420" i="8"/>
  <c r="T299" i="8"/>
  <c r="V299" i="8" s="1"/>
  <c r="J420" i="8"/>
  <c r="O419" i="8"/>
  <c r="L419" i="8"/>
  <c r="V298" i="8"/>
  <c r="T300" i="8" l="1"/>
  <c r="O420" i="8"/>
  <c r="J421" i="8"/>
  <c r="L420" i="8"/>
  <c r="U300" i="8"/>
  <c r="S421" i="8"/>
  <c r="U301" i="8" l="1"/>
  <c r="S422" i="8"/>
  <c r="T301" i="8"/>
  <c r="V301" i="8" s="1"/>
  <c r="J422" i="8"/>
  <c r="O421" i="8"/>
  <c r="L421" i="8"/>
  <c r="V300" i="8"/>
  <c r="O422" i="8" l="1"/>
  <c r="J423" i="8"/>
  <c r="T302" i="8"/>
  <c r="L422" i="8"/>
  <c r="U302" i="8"/>
  <c r="S423" i="8"/>
  <c r="U303" i="8" l="1"/>
  <c r="S424" i="8"/>
  <c r="V302" i="8"/>
  <c r="T303" i="8"/>
  <c r="V303" i="8" s="1"/>
  <c r="J424" i="8"/>
  <c r="O423" i="8"/>
  <c r="L423" i="8"/>
  <c r="T304" i="8" l="1"/>
  <c r="O424" i="8"/>
  <c r="J425" i="8"/>
  <c r="L424" i="8"/>
  <c r="U304" i="8"/>
  <c r="S425" i="8"/>
  <c r="U305" i="8" l="1"/>
  <c r="S426" i="8"/>
  <c r="T305" i="8"/>
  <c r="V305" i="8" s="1"/>
  <c r="J426" i="8"/>
  <c r="O425" i="8"/>
  <c r="L425" i="8"/>
  <c r="V304" i="8"/>
  <c r="T306" i="8" l="1"/>
  <c r="J427" i="8"/>
  <c r="O426" i="8"/>
  <c r="L426" i="8"/>
  <c r="S427" i="8"/>
  <c r="U306" i="8"/>
  <c r="U307" i="8" l="1"/>
  <c r="S428" i="8"/>
  <c r="J428" i="8"/>
  <c r="T307" i="8"/>
  <c r="V307" i="8" s="1"/>
  <c r="O427" i="8"/>
  <c r="L427" i="8"/>
  <c r="V306" i="8"/>
  <c r="U308" i="8" l="1"/>
  <c r="S429" i="8"/>
  <c r="T308" i="8"/>
  <c r="V308" i="8" s="1"/>
  <c r="J429" i="8"/>
  <c r="O428" i="8"/>
  <c r="L428" i="8"/>
  <c r="T309" i="8" l="1"/>
  <c r="O429" i="8"/>
  <c r="J430" i="8"/>
  <c r="L429" i="8"/>
  <c r="U309" i="8"/>
  <c r="S430" i="8"/>
  <c r="T310" i="8" l="1"/>
  <c r="J431" i="8"/>
  <c r="O430" i="8"/>
  <c r="L430" i="8"/>
  <c r="U310" i="8"/>
  <c r="S431" i="8"/>
  <c r="V309" i="8"/>
  <c r="U311" i="8" l="1"/>
  <c r="S432" i="8"/>
  <c r="T311" i="8"/>
  <c r="V311" i="8" s="1"/>
  <c r="O431" i="8"/>
  <c r="J432" i="8"/>
  <c r="L431" i="8"/>
  <c r="V310" i="8"/>
  <c r="T312" i="8" l="1"/>
  <c r="J433" i="8"/>
  <c r="O432" i="8"/>
  <c r="L432" i="8"/>
  <c r="U312" i="8"/>
  <c r="S433" i="8"/>
  <c r="U313" i="8" l="1"/>
  <c r="S434" i="8"/>
  <c r="T313" i="8"/>
  <c r="V313" i="8" s="1"/>
  <c r="J434" i="8"/>
  <c r="O433" i="8"/>
  <c r="L433" i="8"/>
  <c r="V312" i="8"/>
  <c r="J435" i="8" l="1"/>
  <c r="T314" i="8"/>
  <c r="O434" i="8"/>
  <c r="L434" i="8"/>
  <c r="U314" i="8"/>
  <c r="S435" i="8"/>
  <c r="U315" i="8" l="1"/>
  <c r="S436" i="8"/>
  <c r="V314" i="8"/>
  <c r="T315" i="8"/>
  <c r="V315" i="8" s="1"/>
  <c r="J436" i="8"/>
  <c r="O435" i="8"/>
  <c r="L435" i="8"/>
  <c r="T316" i="8" l="1"/>
  <c r="O436" i="8"/>
  <c r="J437" i="8"/>
  <c r="L436" i="8"/>
  <c r="U316" i="8"/>
  <c r="S437" i="8"/>
  <c r="U317" i="8" l="1"/>
  <c r="S438" i="8"/>
  <c r="T317" i="8"/>
  <c r="V317" i="8" s="1"/>
  <c r="O437" i="8"/>
  <c r="J438" i="8"/>
  <c r="L437" i="8"/>
  <c r="V316" i="8"/>
  <c r="T318" i="8" l="1"/>
  <c r="J439" i="8"/>
  <c r="O438" i="8"/>
  <c r="L438" i="8"/>
  <c r="U318" i="8"/>
  <c r="S439" i="8"/>
  <c r="U319" i="8" l="1"/>
  <c r="S440" i="8"/>
  <c r="T319" i="8"/>
  <c r="V319" i="8" s="1"/>
  <c r="O439" i="8"/>
  <c r="J440" i="8"/>
  <c r="L439" i="8"/>
  <c r="V318" i="8"/>
  <c r="U320" i="8" l="1"/>
  <c r="S441" i="8"/>
  <c r="T320" i="8"/>
  <c r="V320" i="8" s="1"/>
  <c r="O440" i="8"/>
  <c r="J441" i="8"/>
  <c r="L440" i="8"/>
  <c r="T321" i="8" l="1"/>
  <c r="J442" i="8"/>
  <c r="O441" i="8"/>
  <c r="L441" i="8"/>
  <c r="U321" i="8"/>
  <c r="S442" i="8"/>
  <c r="U322" i="8" l="1"/>
  <c r="S443" i="8"/>
  <c r="T322" i="8"/>
  <c r="V322" i="8" s="1"/>
  <c r="J443" i="8"/>
  <c r="O442" i="8"/>
  <c r="L442" i="8"/>
  <c r="V321" i="8"/>
  <c r="U323" i="8" l="1"/>
  <c r="S444" i="8"/>
  <c r="T323" i="8"/>
  <c r="V323" i="8" s="1"/>
  <c r="J444" i="8"/>
  <c r="O443" i="8"/>
  <c r="L443" i="8"/>
  <c r="T324" i="8" l="1"/>
  <c r="O444" i="8"/>
  <c r="J445" i="8"/>
  <c r="L444" i="8"/>
  <c r="U324" i="8"/>
  <c r="S445" i="8"/>
  <c r="U325" i="8" l="1"/>
  <c r="S446" i="8"/>
  <c r="T325" i="8"/>
  <c r="V325" i="8" s="1"/>
  <c r="O445" i="8"/>
  <c r="J446" i="8"/>
  <c r="L445" i="8"/>
  <c r="V324" i="8"/>
  <c r="T326" i="8" l="1"/>
  <c r="O446" i="8"/>
  <c r="J447" i="8"/>
  <c r="L446" i="8"/>
  <c r="S447" i="8"/>
  <c r="U326" i="8"/>
  <c r="U327" i="8" l="1"/>
  <c r="S448" i="8"/>
  <c r="T327" i="8"/>
  <c r="V327" i="8" s="1"/>
  <c r="J448" i="8"/>
  <c r="O447" i="8"/>
  <c r="L447" i="8"/>
  <c r="V326" i="8"/>
  <c r="T328" i="8" l="1"/>
  <c r="O448" i="8"/>
  <c r="J449" i="8"/>
  <c r="L448" i="8"/>
  <c r="U328" i="8"/>
  <c r="S449" i="8"/>
  <c r="U329" i="8" l="1"/>
  <c r="S450" i="8"/>
  <c r="T329" i="8"/>
  <c r="V329" i="8" s="1"/>
  <c r="J450" i="8"/>
  <c r="O449" i="8"/>
  <c r="L449" i="8"/>
  <c r="V328" i="8"/>
  <c r="U330" i="8" l="1"/>
  <c r="S451" i="8"/>
  <c r="T330" i="8"/>
  <c r="V330" i="8" s="1"/>
  <c r="O450" i="8"/>
  <c r="J451" i="8"/>
  <c r="L450" i="8"/>
  <c r="T331" i="8" l="1"/>
  <c r="O451" i="8"/>
  <c r="J452" i="8"/>
  <c r="L451" i="8"/>
  <c r="U331" i="8"/>
  <c r="S452" i="8"/>
  <c r="U332" i="8" l="1"/>
  <c r="S453" i="8"/>
  <c r="T332" i="8"/>
  <c r="V332" i="8" s="1"/>
  <c r="O452" i="8"/>
  <c r="J453" i="8"/>
  <c r="L452" i="8"/>
  <c r="V331" i="8"/>
  <c r="T333" i="8" l="1"/>
  <c r="O453" i="8"/>
  <c r="J454" i="8"/>
  <c r="L453" i="8"/>
  <c r="U333" i="8"/>
  <c r="S454" i="8"/>
  <c r="U334" i="8" l="1"/>
  <c r="S455" i="8"/>
  <c r="T334" i="8"/>
  <c r="V334" i="8" s="1"/>
  <c r="J455" i="8"/>
  <c r="O454" i="8"/>
  <c r="L454" i="8"/>
  <c r="V333" i="8"/>
  <c r="T335" i="8" l="1"/>
  <c r="J456" i="8"/>
  <c r="O455" i="8"/>
  <c r="L455" i="8"/>
  <c r="U335" i="8"/>
  <c r="S456" i="8"/>
  <c r="U336" i="8" l="1"/>
  <c r="S457" i="8"/>
  <c r="T336" i="8"/>
  <c r="V336" i="8" s="1"/>
  <c r="O456" i="8"/>
  <c r="J457" i="8"/>
  <c r="L456" i="8"/>
  <c r="V335" i="8"/>
  <c r="S458" i="8" l="1"/>
  <c r="U337" i="8"/>
  <c r="T337" i="8"/>
  <c r="V337" i="8" s="1"/>
  <c r="O457" i="8"/>
  <c r="J458" i="8"/>
  <c r="L457" i="8"/>
  <c r="T338" i="8" l="1"/>
  <c r="O458" i="8"/>
  <c r="J459" i="8"/>
  <c r="L458" i="8"/>
  <c r="U338" i="8"/>
  <c r="S459" i="8"/>
  <c r="U339" i="8" l="1"/>
  <c r="S460" i="8"/>
  <c r="T339" i="8"/>
  <c r="V339" i="8" s="1"/>
  <c r="J460" i="8"/>
  <c r="O459" i="8"/>
  <c r="L459" i="8"/>
  <c r="V338" i="8"/>
  <c r="U340" i="8" l="1"/>
  <c r="S461" i="8"/>
  <c r="T340" i="8"/>
  <c r="V340" i="8" s="1"/>
  <c r="J461" i="8"/>
  <c r="O460" i="8"/>
  <c r="L460" i="8"/>
  <c r="T341" i="8" l="1"/>
  <c r="J462" i="8"/>
  <c r="O461" i="8"/>
  <c r="L461" i="8"/>
  <c r="U341" i="8"/>
  <c r="S462" i="8"/>
  <c r="U342" i="8" l="1"/>
  <c r="S463" i="8"/>
  <c r="T342" i="8"/>
  <c r="V342" i="8" s="1"/>
  <c r="O462" i="8"/>
  <c r="J463" i="8"/>
  <c r="L462" i="8"/>
  <c r="V341" i="8"/>
  <c r="T343" i="8" l="1"/>
  <c r="O463" i="8"/>
  <c r="J464" i="8"/>
  <c r="L463" i="8"/>
  <c r="U343" i="8"/>
  <c r="S464" i="8"/>
  <c r="U344" i="8" l="1"/>
  <c r="S465" i="8"/>
  <c r="O464" i="8"/>
  <c r="J465" i="8"/>
  <c r="T344" i="8"/>
  <c r="V344" i="8" s="1"/>
  <c r="L464" i="8"/>
  <c r="V343" i="8"/>
  <c r="T345" i="8" l="1"/>
  <c r="O465" i="8"/>
  <c r="J466" i="8"/>
  <c r="L465" i="8"/>
  <c r="U345" i="8"/>
  <c r="S466" i="8"/>
  <c r="T346" i="8" l="1"/>
  <c r="J467" i="8"/>
  <c r="O466" i="8"/>
  <c r="L466" i="8"/>
  <c r="U346" i="8"/>
  <c r="S467" i="8"/>
  <c r="V345" i="8"/>
  <c r="U347" i="8" l="1"/>
  <c r="S468" i="8"/>
  <c r="T347" i="8"/>
  <c r="V347" i="8" s="1"/>
  <c r="J468" i="8"/>
  <c r="O467" i="8"/>
  <c r="L467" i="8"/>
  <c r="V346" i="8"/>
  <c r="T348" i="8" l="1"/>
  <c r="J469" i="8"/>
  <c r="O468" i="8"/>
  <c r="L468" i="8"/>
  <c r="U348" i="8"/>
  <c r="S469" i="8"/>
  <c r="U349" i="8" l="1"/>
  <c r="S470" i="8"/>
  <c r="T349" i="8"/>
  <c r="V349" i="8" s="1"/>
  <c r="O469" i="8"/>
  <c r="J470" i="8"/>
  <c r="L469" i="8"/>
  <c r="V348" i="8"/>
  <c r="T350" i="8" l="1"/>
  <c r="O470" i="8"/>
  <c r="J471" i="8"/>
  <c r="L470" i="8"/>
  <c r="U350" i="8"/>
  <c r="S471" i="8"/>
  <c r="U351" i="8" l="1"/>
  <c r="S472" i="8"/>
  <c r="T351" i="8"/>
  <c r="V351" i="8" s="1"/>
  <c r="O471" i="8"/>
  <c r="J472" i="8"/>
  <c r="L471" i="8"/>
  <c r="V350" i="8"/>
  <c r="T352" i="8" l="1"/>
  <c r="O472" i="8"/>
  <c r="J473" i="8"/>
  <c r="L472" i="8"/>
  <c r="U352" i="8"/>
  <c r="S473" i="8"/>
  <c r="U353" i="8" l="1"/>
  <c r="S474" i="8"/>
  <c r="T353" i="8"/>
  <c r="V353" i="8" s="1"/>
  <c r="O473" i="8"/>
  <c r="J474" i="8"/>
  <c r="L473" i="8"/>
  <c r="V352" i="8"/>
  <c r="T354" i="8" l="1"/>
  <c r="J475" i="8"/>
  <c r="O474" i="8"/>
  <c r="L474" i="8"/>
  <c r="U354" i="8"/>
  <c r="S475" i="8"/>
  <c r="U355" i="8" l="1"/>
  <c r="S476" i="8"/>
  <c r="T355" i="8"/>
  <c r="V355" i="8" s="1"/>
  <c r="J476" i="8"/>
  <c r="O475" i="8"/>
  <c r="L475" i="8"/>
  <c r="V354" i="8"/>
  <c r="T356" i="8" l="1"/>
  <c r="O476" i="8"/>
  <c r="J477" i="8"/>
  <c r="L476" i="8"/>
  <c r="U356" i="8"/>
  <c r="S477" i="8"/>
  <c r="U357" i="8" l="1"/>
  <c r="S478" i="8"/>
  <c r="O477" i="8"/>
  <c r="T357" i="8"/>
  <c r="V357" i="8" s="1"/>
  <c r="J478" i="8"/>
  <c r="L477" i="8"/>
  <c r="V356" i="8"/>
  <c r="T358" i="8" l="1"/>
  <c r="O478" i="8"/>
  <c r="J479" i="8"/>
  <c r="L478" i="8"/>
  <c r="U358" i="8"/>
  <c r="S479" i="8"/>
  <c r="U359" i="8" l="1"/>
  <c r="S480" i="8"/>
  <c r="T359" i="8"/>
  <c r="V359" i="8" s="1"/>
  <c r="O479" i="8"/>
  <c r="J480" i="8"/>
  <c r="L479" i="8"/>
  <c r="V358" i="8"/>
  <c r="T360" i="8" l="1"/>
  <c r="O480" i="8"/>
  <c r="J481" i="8"/>
  <c r="L480" i="8"/>
  <c r="U360" i="8"/>
  <c r="S481" i="8"/>
  <c r="U361" i="8" l="1"/>
  <c r="S482" i="8"/>
  <c r="T361" i="8"/>
  <c r="V361" i="8" s="1"/>
  <c r="J482" i="8"/>
  <c r="O481" i="8"/>
  <c r="L481" i="8"/>
  <c r="V360" i="8"/>
  <c r="T362" i="8" l="1"/>
  <c r="J483" i="8"/>
  <c r="O482" i="8"/>
  <c r="L482" i="8"/>
  <c r="U362" i="8"/>
  <c r="S483" i="8"/>
  <c r="T363" i="8" l="1"/>
  <c r="J484" i="8"/>
  <c r="O483" i="8"/>
  <c r="L483" i="8"/>
  <c r="U363" i="8"/>
  <c r="S484" i="8"/>
  <c r="V362" i="8"/>
  <c r="U364" i="8" l="1"/>
  <c r="S485" i="8"/>
  <c r="T364" i="8"/>
  <c r="V364" i="8" s="1"/>
  <c r="O484" i="8"/>
  <c r="J485" i="8"/>
  <c r="L484" i="8"/>
  <c r="V363" i="8"/>
  <c r="T365" i="8" l="1"/>
  <c r="O485" i="8"/>
  <c r="J486" i="8"/>
  <c r="L485" i="8"/>
  <c r="U365" i="8"/>
  <c r="S486" i="8"/>
  <c r="U366" i="8" l="1"/>
  <c r="S487" i="8"/>
  <c r="T366" i="8"/>
  <c r="V366" i="8" s="1"/>
  <c r="O486" i="8"/>
  <c r="J487" i="8"/>
  <c r="L486" i="8"/>
  <c r="V365" i="8"/>
  <c r="U367" i="8" l="1"/>
  <c r="S488" i="8"/>
  <c r="T367" i="8"/>
  <c r="V367" i="8" s="1"/>
  <c r="O487" i="8"/>
  <c r="J488" i="8"/>
  <c r="L487" i="8"/>
  <c r="T368" i="8" l="1"/>
  <c r="O488" i="8"/>
  <c r="J489" i="8"/>
  <c r="L488" i="8"/>
  <c r="U368" i="8"/>
  <c r="S489" i="8"/>
  <c r="T369" i="8" l="1"/>
  <c r="J490" i="8"/>
  <c r="O489" i="8"/>
  <c r="L489" i="8"/>
  <c r="U369" i="8"/>
  <c r="S490" i="8"/>
  <c r="V368" i="8"/>
  <c r="U370" i="8" l="1"/>
  <c r="S491" i="8"/>
  <c r="T370" i="8"/>
  <c r="V370" i="8" s="1"/>
  <c r="J491" i="8"/>
  <c r="O490" i="8"/>
  <c r="L490" i="8"/>
  <c r="V369" i="8"/>
  <c r="U371" i="8" l="1"/>
  <c r="S492" i="8"/>
  <c r="T371" i="8"/>
  <c r="V371" i="8" s="1"/>
  <c r="O491" i="8"/>
  <c r="J492" i="8"/>
  <c r="L491" i="8"/>
  <c r="O492" i="8" l="1"/>
  <c r="T372" i="8"/>
  <c r="J493" i="8"/>
  <c r="L492" i="8"/>
  <c r="U372" i="8"/>
  <c r="S493" i="8"/>
  <c r="U373" i="8" l="1"/>
  <c r="S494" i="8"/>
  <c r="T373" i="8"/>
  <c r="V373" i="8" s="1"/>
  <c r="O493" i="8"/>
  <c r="J494" i="8"/>
  <c r="L493" i="8"/>
  <c r="V372" i="8"/>
  <c r="T374" i="8" l="1"/>
  <c r="O494" i="8"/>
  <c r="J495" i="8"/>
  <c r="L494" i="8"/>
  <c r="U374" i="8"/>
  <c r="S495" i="8"/>
  <c r="U375" i="8" l="1"/>
  <c r="S496" i="8"/>
  <c r="T375" i="8"/>
  <c r="V375" i="8" s="1"/>
  <c r="O495" i="8"/>
  <c r="J496" i="8"/>
  <c r="L495" i="8"/>
  <c r="V374" i="8"/>
  <c r="T376" i="8" l="1"/>
  <c r="J497" i="8"/>
  <c r="O496" i="8"/>
  <c r="L496" i="8"/>
  <c r="U376" i="8"/>
  <c r="S497" i="8"/>
  <c r="U377" i="8" l="1"/>
  <c r="S498" i="8"/>
  <c r="T377" i="8"/>
  <c r="V377" i="8" s="1"/>
  <c r="J498" i="8"/>
  <c r="O497" i="8"/>
  <c r="L497" i="8"/>
  <c r="V376" i="8"/>
  <c r="T378" i="8" l="1"/>
  <c r="J499" i="8"/>
  <c r="O498" i="8"/>
  <c r="L498" i="8"/>
  <c r="U378" i="8"/>
  <c r="S499" i="8"/>
  <c r="U379" i="8" l="1"/>
  <c r="S500" i="8"/>
  <c r="T379" i="8"/>
  <c r="V379" i="8" s="1"/>
  <c r="O499" i="8"/>
  <c r="J500" i="8"/>
  <c r="L499" i="8"/>
  <c r="V378" i="8"/>
  <c r="T380" i="8" l="1"/>
  <c r="O500" i="8"/>
  <c r="J501" i="8"/>
  <c r="L500" i="8"/>
  <c r="U380" i="8"/>
  <c r="S501" i="8"/>
  <c r="T381" i="8" l="1"/>
  <c r="O501" i="8"/>
  <c r="J502" i="8"/>
  <c r="L501" i="8"/>
  <c r="U381" i="8"/>
  <c r="S502" i="8"/>
  <c r="V380" i="8"/>
  <c r="T382" i="8" l="1"/>
  <c r="O502" i="8"/>
  <c r="J503" i="8"/>
  <c r="L502" i="8"/>
  <c r="U382" i="8"/>
  <c r="S503" i="8"/>
  <c r="V381" i="8"/>
  <c r="U383" i="8" l="1"/>
  <c r="S504" i="8"/>
  <c r="T383" i="8"/>
  <c r="V383" i="8" s="1"/>
  <c r="J504" i="8"/>
  <c r="O503" i="8"/>
  <c r="L503" i="8"/>
  <c r="V382" i="8"/>
  <c r="T384" i="8" l="1"/>
  <c r="J505" i="8"/>
  <c r="O504" i="8"/>
  <c r="L504" i="8"/>
  <c r="S505" i="8"/>
  <c r="U384" i="8"/>
  <c r="U385" i="8" l="1"/>
  <c r="S506" i="8"/>
  <c r="T385" i="8"/>
  <c r="V385" i="8" s="1"/>
  <c r="J506" i="8"/>
  <c r="O505" i="8"/>
  <c r="L505" i="8"/>
  <c r="V384" i="8"/>
  <c r="U386" i="8" l="1"/>
  <c r="S507" i="8"/>
  <c r="O506" i="8"/>
  <c r="J507" i="8"/>
  <c r="T386" i="8"/>
  <c r="V386" i="8" s="1"/>
  <c r="L506" i="8"/>
  <c r="U387" i="8" l="1"/>
  <c r="S508" i="8"/>
  <c r="T387" i="8"/>
  <c r="V387" i="8" s="1"/>
  <c r="O507" i="8"/>
  <c r="J508" i="8"/>
  <c r="L507" i="8"/>
  <c r="U388" i="8" l="1"/>
  <c r="S509" i="8"/>
  <c r="T388" i="8"/>
  <c r="V388" i="8" s="1"/>
  <c r="O508" i="8"/>
  <c r="J509" i="8"/>
  <c r="L508" i="8"/>
  <c r="T389" i="8" l="1"/>
  <c r="O509" i="8"/>
  <c r="J510" i="8"/>
  <c r="L509" i="8"/>
  <c r="U389" i="8"/>
  <c r="S510" i="8"/>
  <c r="T390" i="8" l="1"/>
  <c r="J511" i="8"/>
  <c r="O510" i="8"/>
  <c r="L510" i="8"/>
  <c r="U390" i="8"/>
  <c r="S511" i="8"/>
  <c r="V389" i="8"/>
  <c r="U391" i="8" l="1"/>
  <c r="S512" i="8"/>
  <c r="T391" i="8"/>
  <c r="V391" i="8" s="1"/>
  <c r="O511" i="8"/>
  <c r="J512" i="8"/>
  <c r="L511" i="8"/>
  <c r="V390" i="8"/>
  <c r="U392" i="8" l="1"/>
  <c r="S513" i="8"/>
  <c r="T392" i="8"/>
  <c r="V392" i="8" s="1"/>
  <c r="J513" i="8"/>
  <c r="O512" i="8"/>
  <c r="L512" i="8"/>
  <c r="T393" i="8" l="1"/>
  <c r="O513" i="8"/>
  <c r="J514" i="8"/>
  <c r="L513" i="8"/>
  <c r="U393" i="8"/>
  <c r="S514" i="8"/>
  <c r="T394" i="8" l="1"/>
  <c r="O514" i="8"/>
  <c r="J515" i="8"/>
  <c r="L514" i="8"/>
  <c r="U394" i="8"/>
  <c r="S515" i="8"/>
  <c r="V393" i="8"/>
  <c r="U395" i="8" l="1"/>
  <c r="S516" i="8"/>
  <c r="T395" i="8"/>
  <c r="V395" i="8" s="1"/>
  <c r="J516" i="8"/>
  <c r="O515" i="8"/>
  <c r="L515" i="8"/>
  <c r="V394" i="8"/>
  <c r="T396" i="8" l="1"/>
  <c r="J517" i="8"/>
  <c r="O516" i="8"/>
  <c r="L516" i="8"/>
  <c r="U396" i="8"/>
  <c r="S517" i="8"/>
  <c r="U397" i="8" l="1"/>
  <c r="S518" i="8"/>
  <c r="T397" i="8"/>
  <c r="V397" i="8" s="1"/>
  <c r="J518" i="8"/>
  <c r="O517" i="8"/>
  <c r="L517" i="8"/>
  <c r="V396" i="8"/>
  <c r="U398" i="8" l="1"/>
  <c r="S519" i="8"/>
  <c r="T398" i="8"/>
  <c r="V398" i="8" s="1"/>
  <c r="O518" i="8"/>
  <c r="J519" i="8"/>
  <c r="L518" i="8"/>
  <c r="T399" i="8" l="1"/>
  <c r="O519" i="8"/>
  <c r="J520" i="8"/>
  <c r="L519" i="8"/>
  <c r="U399" i="8"/>
  <c r="S520" i="8"/>
  <c r="T400" i="8" l="1"/>
  <c r="O520" i="8"/>
  <c r="J521" i="8"/>
  <c r="L520" i="8"/>
  <c r="U400" i="8"/>
  <c r="S521" i="8"/>
  <c r="V399" i="8"/>
  <c r="T401" i="8" l="1"/>
  <c r="O521" i="8"/>
  <c r="J522" i="8"/>
  <c r="L521" i="8"/>
  <c r="U401" i="8"/>
  <c r="S522" i="8"/>
  <c r="V400" i="8"/>
  <c r="O522" i="8" l="1"/>
  <c r="J523" i="8"/>
  <c r="T402" i="8"/>
  <c r="V402" i="8" s="1"/>
  <c r="L522" i="8"/>
  <c r="S523" i="8"/>
  <c r="U402" i="8"/>
  <c r="V401" i="8"/>
  <c r="T403" i="8" l="1"/>
  <c r="J524" i="8"/>
  <c r="O523" i="8"/>
  <c r="L523" i="8"/>
  <c r="U403" i="8"/>
  <c r="S524" i="8"/>
  <c r="U404" i="8" l="1"/>
  <c r="S525" i="8"/>
  <c r="T404" i="8"/>
  <c r="V404" i="8" s="1"/>
  <c r="J525" i="8"/>
  <c r="O524" i="8"/>
  <c r="L524" i="8"/>
  <c r="V403" i="8"/>
  <c r="U405" i="8" l="1"/>
  <c r="S526" i="8"/>
  <c r="T405" i="8"/>
  <c r="V405" i="8" s="1"/>
  <c r="O525" i="8"/>
  <c r="J526" i="8"/>
  <c r="L525" i="8"/>
  <c r="T406" i="8" l="1"/>
  <c r="O526" i="8"/>
  <c r="J527" i="8"/>
  <c r="L526" i="8"/>
  <c r="U406" i="8"/>
  <c r="S527" i="8"/>
  <c r="T407" i="8" l="1"/>
  <c r="O527" i="8"/>
  <c r="J528" i="8"/>
  <c r="L527" i="8"/>
  <c r="U407" i="8"/>
  <c r="S528" i="8"/>
  <c r="V406" i="8"/>
  <c r="U408" i="8" l="1"/>
  <c r="S529" i="8"/>
  <c r="T408" i="8"/>
  <c r="V408" i="8" s="1"/>
  <c r="O528" i="8"/>
  <c r="J529" i="8"/>
  <c r="L528" i="8"/>
  <c r="V407" i="8"/>
  <c r="T409" i="8" l="1"/>
  <c r="O529" i="8"/>
  <c r="J530" i="8"/>
  <c r="L529" i="8"/>
  <c r="U409" i="8"/>
  <c r="S530" i="8"/>
  <c r="T410" i="8" l="1"/>
  <c r="J531" i="8"/>
  <c r="O530" i="8"/>
  <c r="L530" i="8"/>
  <c r="U410" i="8"/>
  <c r="S531" i="8"/>
  <c r="V409" i="8"/>
  <c r="T411" i="8" l="1"/>
  <c r="J532" i="8"/>
  <c r="O531" i="8"/>
  <c r="L531" i="8"/>
  <c r="U411" i="8"/>
  <c r="S532" i="8"/>
  <c r="V410" i="8"/>
  <c r="U412" i="8" l="1"/>
  <c r="S533" i="8"/>
  <c r="T412" i="8"/>
  <c r="V412" i="8" s="1"/>
  <c r="J533" i="8"/>
  <c r="O532" i="8"/>
  <c r="L532" i="8"/>
  <c r="V411" i="8"/>
  <c r="T413" i="8" l="1"/>
  <c r="O533" i="8"/>
  <c r="J534" i="8"/>
  <c r="L533" i="8"/>
  <c r="U413" i="8"/>
  <c r="S534" i="8"/>
  <c r="U414" i="8" l="1"/>
  <c r="S535" i="8"/>
  <c r="T414" i="8"/>
  <c r="V414" i="8" s="1"/>
  <c r="O534" i="8"/>
  <c r="J535" i="8"/>
  <c r="L534" i="8"/>
  <c r="V413" i="8"/>
  <c r="T415" i="8" l="1"/>
  <c r="O535" i="8"/>
  <c r="J536" i="8"/>
  <c r="L535" i="8"/>
  <c r="U415" i="8"/>
  <c r="S536" i="8"/>
  <c r="U416" i="8" l="1"/>
  <c r="S537" i="8"/>
  <c r="T416" i="8"/>
  <c r="V416" i="8" s="1"/>
  <c r="O536" i="8"/>
  <c r="J537" i="8"/>
  <c r="L536" i="8"/>
  <c r="V415" i="8"/>
  <c r="T417" i="8" l="1"/>
  <c r="J538" i="8"/>
  <c r="O537" i="8"/>
  <c r="L537" i="8"/>
  <c r="U417" i="8"/>
  <c r="S538" i="8"/>
  <c r="T418" i="8" l="1"/>
  <c r="J539" i="8"/>
  <c r="O538" i="8"/>
  <c r="L538" i="8"/>
  <c r="U418" i="8"/>
  <c r="S539" i="8"/>
  <c r="V417" i="8"/>
  <c r="U419" i="8" l="1"/>
  <c r="S540" i="8"/>
  <c r="J540" i="8"/>
  <c r="T419" i="8"/>
  <c r="V419" i="8" s="1"/>
  <c r="O539" i="8"/>
  <c r="L539" i="8"/>
  <c r="V418" i="8"/>
  <c r="U420" i="8" l="1"/>
  <c r="S541" i="8"/>
  <c r="T420" i="8"/>
  <c r="V420" i="8" s="1"/>
  <c r="O540" i="8"/>
  <c r="J541" i="8"/>
  <c r="L540" i="8"/>
  <c r="T421" i="8" l="1"/>
  <c r="O541" i="8"/>
  <c r="J542" i="8"/>
  <c r="L541" i="8"/>
  <c r="U421" i="8"/>
  <c r="S542" i="8"/>
  <c r="U422" i="8" l="1"/>
  <c r="S543" i="8"/>
  <c r="O542" i="8"/>
  <c r="T422" i="8"/>
  <c r="V422" i="8" s="1"/>
  <c r="J543" i="8"/>
  <c r="L542" i="8"/>
  <c r="V421" i="8"/>
  <c r="T423" i="8" l="1"/>
  <c r="O543" i="8"/>
  <c r="J544" i="8"/>
  <c r="L543" i="8"/>
  <c r="U423" i="8"/>
  <c r="S544" i="8"/>
  <c r="T424" i="8" l="1"/>
  <c r="O544" i="8"/>
  <c r="J545" i="8"/>
  <c r="L544" i="8"/>
  <c r="U424" i="8"/>
  <c r="S545" i="8"/>
  <c r="V423" i="8"/>
  <c r="U425" i="8" l="1"/>
  <c r="S546" i="8"/>
  <c r="T425" i="8"/>
  <c r="V425" i="8" s="1"/>
  <c r="J546" i="8"/>
  <c r="O545" i="8"/>
  <c r="L545" i="8"/>
  <c r="V424" i="8"/>
  <c r="T426" i="8" l="1"/>
  <c r="J547" i="8"/>
  <c r="O546" i="8"/>
  <c r="L546" i="8"/>
  <c r="U426" i="8"/>
  <c r="S547" i="8"/>
  <c r="T427" i="8" l="1"/>
  <c r="J548" i="8"/>
  <c r="O547" i="8"/>
  <c r="L547" i="8"/>
  <c r="U427" i="8"/>
  <c r="S548" i="8"/>
  <c r="V426" i="8"/>
  <c r="U428" i="8" l="1"/>
  <c r="S549" i="8"/>
  <c r="T428" i="8"/>
  <c r="V428" i="8" s="1"/>
  <c r="O548" i="8"/>
  <c r="J549" i="8"/>
  <c r="L548" i="8"/>
  <c r="V427" i="8"/>
  <c r="T429" i="8" l="1"/>
  <c r="O549" i="8"/>
  <c r="J550" i="8"/>
  <c r="L549" i="8"/>
  <c r="U429" i="8"/>
  <c r="S550" i="8"/>
  <c r="U430" i="8" l="1"/>
  <c r="S551" i="8"/>
  <c r="T430" i="8"/>
  <c r="V430" i="8" s="1"/>
  <c r="O550" i="8"/>
  <c r="J551" i="8"/>
  <c r="L550" i="8"/>
  <c r="V429" i="8"/>
  <c r="T431" i="8" l="1"/>
  <c r="O551" i="8"/>
  <c r="J552" i="8"/>
  <c r="L551" i="8"/>
  <c r="U431" i="8"/>
  <c r="S552" i="8"/>
  <c r="U432" i="8" l="1"/>
  <c r="S553" i="8"/>
  <c r="T432" i="8"/>
  <c r="V432" i="8" s="1"/>
  <c r="J553" i="8"/>
  <c r="O552" i="8"/>
  <c r="L552" i="8"/>
  <c r="V431" i="8"/>
  <c r="T433" i="8" l="1"/>
  <c r="J554" i="8"/>
  <c r="O553" i="8"/>
  <c r="L553" i="8"/>
  <c r="S554" i="8"/>
  <c r="U433" i="8"/>
  <c r="J555" i="8" l="1"/>
  <c r="T434" i="8"/>
  <c r="O554" i="8"/>
  <c r="L554" i="8"/>
  <c r="U434" i="8"/>
  <c r="S555" i="8"/>
  <c r="V433" i="8"/>
  <c r="U435" i="8" l="1"/>
  <c r="S556" i="8"/>
  <c r="V434" i="8"/>
  <c r="T435" i="8"/>
  <c r="V435" i="8" s="1"/>
  <c r="O555" i="8"/>
  <c r="J556" i="8"/>
  <c r="L555" i="8"/>
  <c r="T436" i="8" l="1"/>
  <c r="O556" i="8"/>
  <c r="J557" i="8"/>
  <c r="L556" i="8"/>
  <c r="U436" i="8"/>
  <c r="S557" i="8"/>
  <c r="U437" i="8" l="1"/>
  <c r="S558" i="8"/>
  <c r="T437" i="8"/>
  <c r="V437" i="8" s="1"/>
  <c r="O557" i="8"/>
  <c r="J558" i="8"/>
  <c r="L557" i="8"/>
  <c r="V436" i="8"/>
  <c r="T438" i="8" l="1"/>
  <c r="O558" i="8"/>
  <c r="J559" i="8"/>
  <c r="L558" i="8"/>
  <c r="U438" i="8"/>
  <c r="S559" i="8"/>
  <c r="U439" i="8" l="1"/>
  <c r="S560" i="8"/>
  <c r="T439" i="8"/>
  <c r="V439" i="8" s="1"/>
  <c r="O559" i="8"/>
  <c r="J560" i="8"/>
  <c r="L559" i="8"/>
  <c r="V438" i="8"/>
  <c r="T440" i="8" l="1"/>
  <c r="J561" i="8"/>
  <c r="O560" i="8"/>
  <c r="L560" i="8"/>
  <c r="U440" i="8"/>
  <c r="S561" i="8"/>
  <c r="U441" i="8" l="1"/>
  <c r="S562" i="8"/>
  <c r="T441" i="8"/>
  <c r="V441" i="8" s="1"/>
  <c r="J562" i="8"/>
  <c r="O561" i="8"/>
  <c r="L561" i="8"/>
  <c r="V440" i="8"/>
  <c r="S563" i="8" l="1"/>
  <c r="U442" i="8"/>
  <c r="T442" i="8"/>
  <c r="V442" i="8" s="1"/>
  <c r="O562" i="8"/>
  <c r="J563" i="8"/>
  <c r="L562" i="8"/>
  <c r="T443" i="8" l="1"/>
  <c r="O563" i="8"/>
  <c r="J564" i="8"/>
  <c r="L563" i="8"/>
  <c r="U443" i="8"/>
  <c r="S564" i="8"/>
  <c r="U444" i="8" l="1"/>
  <c r="S565" i="8"/>
  <c r="T444" i="8"/>
  <c r="V444" i="8" s="1"/>
  <c r="O564" i="8"/>
  <c r="J565" i="8"/>
  <c r="L564" i="8"/>
  <c r="V443" i="8"/>
  <c r="T445" i="8" l="1"/>
  <c r="J566" i="8"/>
  <c r="O565" i="8"/>
  <c r="L565" i="8"/>
  <c r="U445" i="8"/>
  <c r="S566" i="8"/>
  <c r="T446" i="8" l="1"/>
  <c r="O566" i="8"/>
  <c r="J567" i="8"/>
  <c r="L566" i="8"/>
  <c r="U446" i="8"/>
  <c r="S567" i="8"/>
  <c r="V445" i="8"/>
  <c r="U447" i="8" l="1"/>
  <c r="S568" i="8"/>
  <c r="J568" i="8"/>
  <c r="T447" i="8"/>
  <c r="V447" i="8" s="1"/>
  <c r="O567" i="8"/>
  <c r="L567" i="8"/>
  <c r="V446" i="8"/>
  <c r="U448" i="8" l="1"/>
  <c r="S569" i="8"/>
  <c r="T448" i="8"/>
  <c r="V448" i="8" s="1"/>
  <c r="J569" i="8"/>
  <c r="O568" i="8"/>
  <c r="L568" i="8"/>
  <c r="J570" i="8" l="1"/>
  <c r="T449" i="8"/>
  <c r="O569" i="8"/>
  <c r="L569" i="8"/>
  <c r="U449" i="8"/>
  <c r="S570" i="8"/>
  <c r="U450" i="8" l="1"/>
  <c r="S571" i="8"/>
  <c r="V449" i="8"/>
  <c r="T450" i="8"/>
  <c r="V450" i="8" s="1"/>
  <c r="O570" i="8"/>
  <c r="J571" i="8"/>
  <c r="L570" i="8"/>
  <c r="T451" i="8" l="1"/>
  <c r="O571" i="8"/>
  <c r="J572" i="8"/>
  <c r="L571" i="8"/>
  <c r="U451" i="8"/>
  <c r="S572" i="8"/>
  <c r="U452" i="8" l="1"/>
  <c r="S573" i="8"/>
  <c r="T452" i="8"/>
  <c r="V452" i="8" s="1"/>
  <c r="O572" i="8"/>
  <c r="J573" i="8"/>
  <c r="L572" i="8"/>
  <c r="V451" i="8"/>
  <c r="T453" i="8" l="1"/>
  <c r="O573" i="8"/>
  <c r="J574" i="8"/>
  <c r="L573" i="8"/>
  <c r="U453" i="8"/>
  <c r="S574" i="8"/>
  <c r="U454" i="8" l="1"/>
  <c r="S575" i="8"/>
  <c r="J575" i="8"/>
  <c r="T454" i="8"/>
  <c r="V454" i="8" s="1"/>
  <c r="O574" i="8"/>
  <c r="L574" i="8"/>
  <c r="V453" i="8"/>
  <c r="T455" i="8" l="1"/>
  <c r="J576" i="8"/>
  <c r="O575" i="8"/>
  <c r="L575" i="8"/>
  <c r="U455" i="8"/>
  <c r="S576" i="8"/>
  <c r="U456" i="8" l="1"/>
  <c r="S577" i="8"/>
  <c r="J577" i="8"/>
  <c r="T456" i="8"/>
  <c r="V456" i="8" s="1"/>
  <c r="O576" i="8"/>
  <c r="L576" i="8"/>
  <c r="V455" i="8"/>
  <c r="U457" i="8" l="1"/>
  <c r="S578" i="8"/>
  <c r="T457" i="8"/>
  <c r="V457" i="8" s="1"/>
  <c r="O577" i="8"/>
  <c r="J578" i="8"/>
  <c r="L577" i="8"/>
  <c r="T458" i="8" l="1"/>
  <c r="O578" i="8"/>
  <c r="J579" i="8"/>
  <c r="L578" i="8"/>
  <c r="U458" i="8"/>
  <c r="S579" i="8"/>
  <c r="U459" i="8" l="1"/>
  <c r="S580" i="8"/>
  <c r="T459" i="8"/>
  <c r="V459" i="8" s="1"/>
  <c r="O579" i="8"/>
  <c r="J580" i="8"/>
  <c r="L579" i="8"/>
  <c r="V458" i="8"/>
  <c r="U460" i="8" l="1"/>
  <c r="S581" i="8"/>
  <c r="T460" i="8"/>
  <c r="V460" i="8" s="1"/>
  <c r="J581" i="8"/>
  <c r="O580" i="8"/>
  <c r="L580" i="8"/>
  <c r="T461" i="8" l="1"/>
  <c r="O581" i="8"/>
  <c r="J582" i="8"/>
  <c r="L581" i="8"/>
  <c r="U461" i="8"/>
  <c r="S582" i="8"/>
  <c r="U462" i="8" l="1"/>
  <c r="S583" i="8"/>
  <c r="T462" i="8"/>
  <c r="V462" i="8" s="1"/>
  <c r="J583" i="8"/>
  <c r="O582" i="8"/>
  <c r="L582" i="8"/>
  <c r="V461" i="8"/>
  <c r="U463" i="8" l="1"/>
  <c r="S584" i="8"/>
  <c r="T463" i="8"/>
  <c r="V463" i="8" s="1"/>
  <c r="J584" i="8"/>
  <c r="O583" i="8"/>
  <c r="L583" i="8"/>
  <c r="T464" i="8" l="1"/>
  <c r="J585" i="8"/>
  <c r="O584" i="8"/>
  <c r="L584" i="8"/>
  <c r="S585" i="8"/>
  <c r="U464" i="8"/>
  <c r="T465" i="8" l="1"/>
  <c r="J586" i="8"/>
  <c r="O585" i="8"/>
  <c r="L585" i="8"/>
  <c r="U465" i="8"/>
  <c r="S586" i="8"/>
  <c r="V464" i="8"/>
  <c r="U466" i="8" l="1"/>
  <c r="S587" i="8"/>
  <c r="T466" i="8"/>
  <c r="V466" i="8" s="1"/>
  <c r="J587" i="8"/>
  <c r="O586" i="8"/>
  <c r="L586" i="8"/>
  <c r="V465" i="8"/>
  <c r="T467" i="8" l="1"/>
  <c r="O587" i="8"/>
  <c r="J588" i="8"/>
  <c r="L587" i="8"/>
  <c r="U467" i="8"/>
  <c r="S588" i="8"/>
  <c r="T468" i="8" l="1"/>
  <c r="O588" i="8"/>
  <c r="J589" i="8"/>
  <c r="L588" i="8"/>
  <c r="U468" i="8"/>
  <c r="S589" i="8"/>
  <c r="V467" i="8"/>
  <c r="U469" i="8" l="1"/>
  <c r="S590" i="8"/>
  <c r="T469" i="8"/>
  <c r="V469" i="8" s="1"/>
  <c r="O589" i="8"/>
  <c r="J590" i="8"/>
  <c r="L589" i="8"/>
  <c r="V468" i="8"/>
  <c r="T470" i="8" l="1"/>
  <c r="O590" i="8"/>
  <c r="J591" i="8"/>
  <c r="L590" i="8"/>
  <c r="U470" i="8"/>
  <c r="S591" i="8"/>
  <c r="S592" i="8" l="1"/>
  <c r="U471" i="8"/>
  <c r="T471" i="8"/>
  <c r="V471" i="8" s="1"/>
  <c r="O591" i="8"/>
  <c r="J592" i="8"/>
  <c r="L591" i="8"/>
  <c r="V470" i="8"/>
  <c r="T472" i="8" l="1"/>
  <c r="J593" i="8"/>
  <c r="O592" i="8"/>
  <c r="L592" i="8"/>
  <c r="U472" i="8"/>
  <c r="S593" i="8"/>
  <c r="T473" i="8" l="1"/>
  <c r="J594" i="8"/>
  <c r="O593" i="8"/>
  <c r="L593" i="8"/>
  <c r="U473" i="8"/>
  <c r="S594" i="8"/>
  <c r="V472" i="8"/>
  <c r="U474" i="8" l="1"/>
  <c r="S595" i="8"/>
  <c r="T474" i="8"/>
  <c r="V474" i="8" s="1"/>
  <c r="J595" i="8"/>
  <c r="O594" i="8"/>
  <c r="L594" i="8"/>
  <c r="V473" i="8"/>
  <c r="T475" i="8" l="1"/>
  <c r="O595" i="8"/>
  <c r="J596" i="8"/>
  <c r="L595" i="8"/>
  <c r="U475" i="8"/>
  <c r="S596" i="8"/>
  <c r="U476" i="8" l="1"/>
  <c r="S597" i="8"/>
  <c r="T476" i="8"/>
  <c r="V476" i="8" s="1"/>
  <c r="O596" i="8"/>
  <c r="J597" i="8"/>
  <c r="L596" i="8"/>
  <c r="V475" i="8"/>
  <c r="U477" i="8" l="1"/>
  <c r="S598" i="8"/>
  <c r="T477" i="8"/>
  <c r="V477" i="8" s="1"/>
  <c r="O597" i="8"/>
  <c r="J598" i="8"/>
  <c r="L597" i="8"/>
  <c r="T478" i="8" l="1"/>
  <c r="O598" i="8"/>
  <c r="J599" i="8"/>
  <c r="L598" i="8"/>
  <c r="U478" i="8"/>
  <c r="S599" i="8"/>
  <c r="T479" i="8" l="1"/>
  <c r="J600" i="8"/>
  <c r="O599" i="8"/>
  <c r="L599" i="8"/>
  <c r="U479" i="8"/>
  <c r="S600" i="8"/>
  <c r="V478" i="8"/>
  <c r="T480" i="8" l="1"/>
  <c r="J601" i="8"/>
  <c r="O600" i="8"/>
  <c r="L600" i="8"/>
  <c r="U480" i="8"/>
  <c r="S601" i="8"/>
  <c r="V479" i="8"/>
  <c r="T481" i="8" l="1"/>
  <c r="J602" i="8"/>
  <c r="O601" i="8"/>
  <c r="L601" i="8"/>
  <c r="U481" i="8"/>
  <c r="S602" i="8"/>
  <c r="V480" i="8"/>
  <c r="T482" i="8" l="1"/>
  <c r="O602" i="8"/>
  <c r="J603" i="8"/>
  <c r="L602" i="8"/>
  <c r="U482" i="8"/>
  <c r="S603" i="8"/>
  <c r="V481" i="8"/>
  <c r="U483" i="8" l="1"/>
  <c r="S604" i="8"/>
  <c r="T483" i="8"/>
  <c r="V483" i="8" s="1"/>
  <c r="O603" i="8"/>
  <c r="J604" i="8"/>
  <c r="L603" i="8"/>
  <c r="V482" i="8"/>
  <c r="T484" i="8" l="1"/>
  <c r="O604" i="8"/>
  <c r="J605" i="8"/>
  <c r="L604" i="8"/>
  <c r="U484" i="8"/>
  <c r="S605" i="8"/>
  <c r="U485" i="8" l="1"/>
  <c r="S606" i="8"/>
  <c r="O605" i="8"/>
  <c r="J606" i="8"/>
  <c r="T485" i="8"/>
  <c r="V485" i="8" s="1"/>
  <c r="L605" i="8"/>
  <c r="V484" i="8"/>
  <c r="T486" i="8" l="1"/>
  <c r="O606" i="8"/>
  <c r="J607" i="8"/>
  <c r="L606" i="8"/>
  <c r="U486" i="8"/>
  <c r="S607" i="8"/>
  <c r="S608" i="8" l="1"/>
  <c r="U487" i="8"/>
  <c r="T487" i="8"/>
  <c r="V487" i="8" s="1"/>
  <c r="J608" i="8"/>
  <c r="O607" i="8"/>
  <c r="L607" i="8"/>
  <c r="V486" i="8"/>
  <c r="T488" i="8" l="1"/>
  <c r="J609" i="8"/>
  <c r="O608" i="8"/>
  <c r="L608" i="8"/>
  <c r="U488" i="8"/>
  <c r="S609" i="8"/>
  <c r="U489" i="8" l="1"/>
  <c r="S610" i="8"/>
  <c r="T489" i="8"/>
  <c r="V489" i="8" s="1"/>
  <c r="O609" i="8"/>
  <c r="J610" i="8"/>
  <c r="L609" i="8"/>
  <c r="V488" i="8"/>
  <c r="U490" i="8" l="1"/>
  <c r="S611" i="8"/>
  <c r="T490" i="8"/>
  <c r="V490" i="8" s="1"/>
  <c r="O610" i="8"/>
  <c r="J611" i="8"/>
  <c r="L610" i="8"/>
  <c r="T491" i="8" l="1"/>
  <c r="O611" i="8"/>
  <c r="J612" i="8"/>
  <c r="L611" i="8"/>
  <c r="U491" i="8"/>
  <c r="S612" i="8"/>
  <c r="U492" i="8" l="1"/>
  <c r="S613" i="8"/>
  <c r="O612" i="8"/>
  <c r="J613" i="8"/>
  <c r="T492" i="8"/>
  <c r="V492" i="8" s="1"/>
  <c r="L612" i="8"/>
  <c r="V491" i="8"/>
  <c r="T493" i="8" l="1"/>
  <c r="O613" i="8"/>
  <c r="J614" i="8"/>
  <c r="L613" i="8"/>
  <c r="U493" i="8"/>
  <c r="S614" i="8"/>
  <c r="T494" i="8" l="1"/>
  <c r="J615" i="8"/>
  <c r="O614" i="8"/>
  <c r="L614" i="8"/>
  <c r="U494" i="8"/>
  <c r="S615" i="8"/>
  <c r="V493" i="8"/>
  <c r="U495" i="8" l="1"/>
  <c r="S616" i="8"/>
  <c r="T495" i="8"/>
  <c r="V495" i="8" s="1"/>
  <c r="J616" i="8"/>
  <c r="O615" i="8"/>
  <c r="L615" i="8"/>
  <c r="V494" i="8"/>
  <c r="T496" i="8" l="1"/>
  <c r="J617" i="8"/>
  <c r="O616" i="8"/>
  <c r="L616" i="8"/>
  <c r="U496" i="8"/>
  <c r="S617" i="8"/>
  <c r="U497" i="8" l="1"/>
  <c r="S618" i="8"/>
  <c r="T497" i="8"/>
  <c r="V497" i="8" s="1"/>
  <c r="O617" i="8"/>
  <c r="J618" i="8"/>
  <c r="L617" i="8"/>
  <c r="V496" i="8"/>
  <c r="T498" i="8" l="1"/>
  <c r="O618" i="8"/>
  <c r="J619" i="8"/>
  <c r="L618" i="8"/>
  <c r="U498" i="8"/>
  <c r="S619" i="8"/>
  <c r="U499" i="8" l="1"/>
  <c r="S620" i="8"/>
  <c r="T499" i="8"/>
  <c r="V499" i="8" s="1"/>
  <c r="O619" i="8"/>
  <c r="J620" i="8"/>
  <c r="L619" i="8"/>
  <c r="V498" i="8"/>
  <c r="U500" i="8" l="1"/>
  <c r="S621" i="8"/>
  <c r="T500" i="8"/>
  <c r="V500" i="8" s="1"/>
  <c r="O620" i="8"/>
  <c r="J621" i="8"/>
  <c r="L620" i="8"/>
  <c r="T501" i="8" l="1"/>
  <c r="J622" i="8"/>
  <c r="O621" i="8"/>
  <c r="L621" i="8"/>
  <c r="U501" i="8"/>
  <c r="S622" i="8"/>
  <c r="U502" i="8" l="1"/>
  <c r="S623" i="8"/>
  <c r="T502" i="8"/>
  <c r="V502" i="8" s="1"/>
  <c r="J623" i="8"/>
  <c r="O622" i="8"/>
  <c r="L622" i="8"/>
  <c r="V501" i="8"/>
  <c r="T503" i="8" l="1"/>
  <c r="J624" i="8"/>
  <c r="O623" i="8"/>
  <c r="L623" i="8"/>
  <c r="U503" i="8"/>
  <c r="S624" i="8"/>
  <c r="U504" i="8" l="1"/>
  <c r="S625" i="8"/>
  <c r="T504" i="8"/>
  <c r="V504" i="8" s="1"/>
  <c r="O624" i="8"/>
  <c r="J625" i="8"/>
  <c r="L624" i="8"/>
  <c r="V503" i="8"/>
  <c r="T505" i="8" l="1"/>
  <c r="O625" i="8"/>
  <c r="J626" i="8"/>
  <c r="L625" i="8"/>
  <c r="U505" i="8"/>
  <c r="S626" i="8"/>
  <c r="U506" i="8" l="1"/>
  <c r="S627" i="8"/>
  <c r="T506" i="8"/>
  <c r="V506" i="8" s="1"/>
  <c r="O626" i="8"/>
  <c r="J627" i="8"/>
  <c r="L626" i="8"/>
  <c r="V505" i="8"/>
  <c r="T507" i="8" l="1"/>
  <c r="O627" i="8"/>
  <c r="J628" i="8"/>
  <c r="L627" i="8"/>
  <c r="U507" i="8"/>
  <c r="S628" i="8"/>
  <c r="U508" i="8" l="1"/>
  <c r="S629" i="8"/>
  <c r="T508" i="8"/>
  <c r="V508" i="8" s="1"/>
  <c r="O628" i="8"/>
  <c r="J629" i="8"/>
  <c r="L628" i="8"/>
  <c r="V507" i="8"/>
  <c r="T509" i="8" l="1"/>
  <c r="J630" i="8"/>
  <c r="O629" i="8"/>
  <c r="L629" i="8"/>
  <c r="U509" i="8"/>
  <c r="S630" i="8"/>
  <c r="U510" i="8" l="1"/>
  <c r="S631" i="8"/>
  <c r="J631" i="8"/>
  <c r="T510" i="8"/>
  <c r="V510" i="8" s="1"/>
  <c r="O630" i="8"/>
  <c r="L630" i="8"/>
  <c r="V509" i="8"/>
  <c r="T511" i="8" l="1"/>
  <c r="J632" i="8"/>
  <c r="O631" i="8"/>
  <c r="L631" i="8"/>
  <c r="U511" i="8"/>
  <c r="S632" i="8"/>
  <c r="U512" i="8" l="1"/>
  <c r="S633" i="8"/>
  <c r="T512" i="8"/>
  <c r="V512" i="8" s="1"/>
  <c r="O632" i="8"/>
  <c r="J633" i="8"/>
  <c r="L632" i="8"/>
  <c r="V511" i="8"/>
  <c r="O633" i="8" l="1"/>
  <c r="T513" i="8"/>
  <c r="J634" i="8"/>
  <c r="L633" i="8"/>
  <c r="U513" i="8"/>
  <c r="S634" i="8"/>
  <c r="T514" i="8" l="1"/>
  <c r="O634" i="8"/>
  <c r="J635" i="8"/>
  <c r="L634" i="8"/>
  <c r="V513" i="8"/>
  <c r="U514" i="8"/>
  <c r="S635" i="8"/>
  <c r="U515" i="8" l="1"/>
  <c r="S636" i="8"/>
  <c r="T515" i="8"/>
  <c r="V515" i="8" s="1"/>
  <c r="O635" i="8"/>
  <c r="J636" i="8"/>
  <c r="L635" i="8"/>
  <c r="V514" i="8"/>
  <c r="U516" i="8" l="1"/>
  <c r="S637" i="8"/>
  <c r="T516" i="8"/>
  <c r="V516" i="8" s="1"/>
  <c r="J637" i="8"/>
  <c r="O636" i="8"/>
  <c r="L636" i="8"/>
  <c r="T517" i="8" l="1"/>
  <c r="J638" i="8"/>
  <c r="O637" i="8"/>
  <c r="L637" i="8"/>
  <c r="U517" i="8"/>
  <c r="S638" i="8"/>
  <c r="U518" i="8" l="1"/>
  <c r="S639" i="8"/>
  <c r="T518" i="8"/>
  <c r="V518" i="8" s="1"/>
  <c r="J639" i="8"/>
  <c r="O638" i="8"/>
  <c r="L638" i="8"/>
  <c r="V517" i="8"/>
  <c r="O639" i="8" l="1"/>
  <c r="T519" i="8"/>
  <c r="J640" i="8"/>
  <c r="L639" i="8"/>
  <c r="U519" i="8"/>
  <c r="S640" i="8"/>
  <c r="T520" i="8" l="1"/>
  <c r="O640" i="8"/>
  <c r="J641" i="8"/>
  <c r="L640" i="8"/>
  <c r="U520" i="8"/>
  <c r="S641" i="8"/>
  <c r="V519" i="8"/>
  <c r="U521" i="8" l="1"/>
  <c r="S642" i="8"/>
  <c r="T521" i="8"/>
  <c r="V521" i="8" s="1"/>
  <c r="O641" i="8"/>
  <c r="J642" i="8"/>
  <c r="L641" i="8"/>
  <c r="V520" i="8"/>
  <c r="T522" i="8" l="1"/>
  <c r="O642" i="8"/>
  <c r="J643" i="8"/>
  <c r="L642" i="8"/>
  <c r="U522" i="8"/>
  <c r="S643" i="8"/>
  <c r="U523" i="8" l="1"/>
  <c r="S644" i="8"/>
  <c r="T523" i="8"/>
  <c r="V523" i="8" s="1"/>
  <c r="O643" i="8"/>
  <c r="J644" i="8"/>
  <c r="L643" i="8"/>
  <c r="V522" i="8"/>
  <c r="T524" i="8" l="1"/>
  <c r="J645" i="8"/>
  <c r="O644" i="8"/>
  <c r="L644" i="8"/>
  <c r="U524" i="8"/>
  <c r="S645" i="8"/>
  <c r="U525" i="8" l="1"/>
  <c r="S646" i="8"/>
  <c r="T525" i="8"/>
  <c r="V525" i="8" s="1"/>
  <c r="J646" i="8"/>
  <c r="O645" i="8"/>
  <c r="L645" i="8"/>
  <c r="V524" i="8"/>
  <c r="U526" i="8" l="1"/>
  <c r="S647" i="8"/>
  <c r="O646" i="8"/>
  <c r="T526" i="8"/>
  <c r="V526" i="8" s="1"/>
  <c r="J647" i="8"/>
  <c r="L646" i="8"/>
  <c r="O647" i="8" l="1"/>
  <c r="J648" i="8"/>
  <c r="T527" i="8"/>
  <c r="L647" i="8"/>
  <c r="S648" i="8"/>
  <c r="U527" i="8"/>
  <c r="S649" i="8" l="1"/>
  <c r="U528" i="8"/>
  <c r="V527" i="8"/>
  <c r="O648" i="8"/>
  <c r="T528" i="8"/>
  <c r="V528" i="8" s="1"/>
  <c r="J649" i="8"/>
  <c r="L648" i="8"/>
  <c r="T529" i="8" l="1"/>
  <c r="O649" i="8"/>
  <c r="J650" i="8"/>
  <c r="L649" i="8"/>
  <c r="U529" i="8"/>
  <c r="S650" i="8"/>
  <c r="U530" i="8" l="1"/>
  <c r="S651" i="8"/>
  <c r="T530" i="8"/>
  <c r="V530" i="8" s="1"/>
  <c r="O650" i="8"/>
  <c r="J651" i="8"/>
  <c r="L650" i="8"/>
  <c r="V529" i="8"/>
  <c r="T531" i="8" l="1"/>
  <c r="J652" i="8"/>
  <c r="O651" i="8"/>
  <c r="L651" i="8"/>
  <c r="U531" i="8"/>
  <c r="S652" i="8"/>
  <c r="U532" i="8" l="1"/>
  <c r="S653" i="8"/>
  <c r="T532" i="8"/>
  <c r="V532" i="8" s="1"/>
  <c r="J653" i="8"/>
  <c r="O652" i="8"/>
  <c r="L652" i="8"/>
  <c r="V531" i="8"/>
  <c r="T533" i="8" l="1"/>
  <c r="J654" i="8"/>
  <c r="O653" i="8"/>
  <c r="L653" i="8"/>
  <c r="U533" i="8"/>
  <c r="S654" i="8"/>
  <c r="T534" i="8" l="1"/>
  <c r="O654" i="8"/>
  <c r="J655" i="8"/>
  <c r="L654" i="8"/>
  <c r="U534" i="8"/>
  <c r="S655" i="8"/>
  <c r="V533" i="8"/>
  <c r="U535" i="8" l="1"/>
  <c r="S656" i="8"/>
  <c r="T535" i="8"/>
  <c r="V535" i="8" s="1"/>
  <c r="O655" i="8"/>
  <c r="J656" i="8"/>
  <c r="L655" i="8"/>
  <c r="V534" i="8"/>
  <c r="T536" i="8" l="1"/>
  <c r="O656" i="8"/>
  <c r="J657" i="8"/>
  <c r="L656" i="8"/>
  <c r="U536" i="8"/>
  <c r="S657" i="8"/>
  <c r="U537" i="8" l="1"/>
  <c r="S658" i="8"/>
  <c r="T537" i="8"/>
  <c r="V537" i="8" s="1"/>
  <c r="O657" i="8"/>
  <c r="J658" i="8"/>
  <c r="L657" i="8"/>
  <c r="V536" i="8"/>
  <c r="T538" i="8" l="1"/>
  <c r="J659" i="8"/>
  <c r="O658" i="8"/>
  <c r="L658" i="8"/>
  <c r="U538" i="8"/>
  <c r="S659" i="8"/>
  <c r="U539" i="8" l="1"/>
  <c r="S660" i="8"/>
  <c r="T539" i="8"/>
  <c r="V539" i="8" s="1"/>
  <c r="J660" i="8"/>
  <c r="O659" i="8"/>
  <c r="L659" i="8"/>
  <c r="V538" i="8"/>
  <c r="T540" i="8" l="1"/>
  <c r="J661" i="8"/>
  <c r="O660" i="8"/>
  <c r="L660" i="8"/>
  <c r="U540" i="8"/>
  <c r="S661" i="8"/>
  <c r="U541" i="8" l="1"/>
  <c r="S662" i="8"/>
  <c r="O661" i="8"/>
  <c r="T541" i="8"/>
  <c r="V541" i="8" s="1"/>
  <c r="J662" i="8"/>
  <c r="L661" i="8"/>
  <c r="V540" i="8"/>
  <c r="O662" i="8" l="1"/>
  <c r="T542" i="8"/>
  <c r="J663" i="8"/>
  <c r="L662" i="8"/>
  <c r="S663" i="8"/>
  <c r="U542" i="8"/>
  <c r="O663" i="8" l="1"/>
  <c r="T543" i="8"/>
  <c r="J664" i="8"/>
  <c r="L663" i="8"/>
  <c r="U543" i="8"/>
  <c r="S664" i="8"/>
  <c r="V542" i="8"/>
  <c r="T544" i="8" l="1"/>
  <c r="O664" i="8"/>
  <c r="J665" i="8"/>
  <c r="L664" i="8"/>
  <c r="U544" i="8"/>
  <c r="S665" i="8"/>
  <c r="V543" i="8"/>
  <c r="U545" i="8" l="1"/>
  <c r="S666" i="8"/>
  <c r="T545" i="8"/>
  <c r="V545" i="8" s="1"/>
  <c r="O665" i="8"/>
  <c r="J666" i="8"/>
  <c r="L665" i="8"/>
  <c r="V544" i="8"/>
  <c r="T546" i="8" l="1"/>
  <c r="J667" i="8"/>
  <c r="O666" i="8"/>
  <c r="L666" i="8"/>
  <c r="U546" i="8"/>
  <c r="S667" i="8"/>
  <c r="U547" i="8" l="1"/>
  <c r="S668" i="8"/>
  <c r="T547" i="8"/>
  <c r="V547" i="8" s="1"/>
  <c r="J668" i="8"/>
  <c r="O667" i="8"/>
  <c r="L667" i="8"/>
  <c r="V546" i="8"/>
  <c r="T548" i="8" l="1"/>
  <c r="O668" i="8"/>
  <c r="J669" i="8"/>
  <c r="L668" i="8"/>
  <c r="U548" i="8"/>
  <c r="S669" i="8"/>
  <c r="U549" i="8" l="1"/>
  <c r="S670" i="8"/>
  <c r="T549" i="8"/>
  <c r="V549" i="8" s="1"/>
  <c r="O669" i="8"/>
  <c r="J670" i="8"/>
  <c r="L669" i="8"/>
  <c r="V548" i="8"/>
  <c r="S671" i="8" l="1"/>
  <c r="U550" i="8"/>
  <c r="O670" i="8"/>
  <c r="J671" i="8"/>
  <c r="T550" i="8"/>
  <c r="V550" i="8" s="1"/>
  <c r="L670" i="8"/>
  <c r="T551" i="8" l="1"/>
  <c r="O671" i="8"/>
  <c r="J672" i="8"/>
  <c r="L671" i="8"/>
  <c r="S672" i="8"/>
  <c r="U551" i="8"/>
  <c r="U552" i="8" l="1"/>
  <c r="S673" i="8"/>
  <c r="T552" i="8"/>
  <c r="V552" i="8" s="1"/>
  <c r="O672" i="8"/>
  <c r="J673" i="8"/>
  <c r="L672" i="8"/>
  <c r="V551" i="8"/>
  <c r="T553" i="8" l="1"/>
  <c r="J674" i="8"/>
  <c r="O673" i="8"/>
  <c r="L673" i="8"/>
  <c r="U553" i="8"/>
  <c r="S674" i="8"/>
  <c r="U554" i="8" l="1"/>
  <c r="S675" i="8"/>
  <c r="T554" i="8"/>
  <c r="V554" i="8" s="1"/>
  <c r="J675" i="8"/>
  <c r="O674" i="8"/>
  <c r="L674" i="8"/>
  <c r="V553" i="8"/>
  <c r="U555" i="8" l="1"/>
  <c r="S676" i="8"/>
  <c r="T555" i="8"/>
  <c r="V555" i="8" s="1"/>
  <c r="J676" i="8"/>
  <c r="O675" i="8"/>
  <c r="L675" i="8"/>
  <c r="T556" i="8" l="1"/>
  <c r="O676" i="8"/>
  <c r="J677" i="8"/>
  <c r="L676" i="8"/>
  <c r="U556" i="8"/>
  <c r="S677" i="8"/>
  <c r="U557" i="8" l="1"/>
  <c r="S678" i="8"/>
  <c r="T557" i="8"/>
  <c r="V557" i="8" s="1"/>
  <c r="O677" i="8"/>
  <c r="J678" i="8"/>
  <c r="L677" i="8"/>
  <c r="V556" i="8"/>
  <c r="T558" i="8" l="1"/>
  <c r="O678" i="8"/>
  <c r="J679" i="8"/>
  <c r="L678" i="8"/>
  <c r="U558" i="8"/>
  <c r="S679" i="8"/>
  <c r="U559" i="8" l="1"/>
  <c r="S680" i="8"/>
  <c r="T559" i="8"/>
  <c r="V559" i="8" s="1"/>
  <c r="O679" i="8"/>
  <c r="J680" i="8"/>
  <c r="L679" i="8"/>
  <c r="V558" i="8"/>
  <c r="T560" i="8" l="1"/>
  <c r="O680" i="8"/>
  <c r="J681" i="8"/>
  <c r="L680" i="8"/>
  <c r="U560" i="8"/>
  <c r="S681" i="8"/>
  <c r="J682" i="8" l="1"/>
  <c r="O681" i="8"/>
  <c r="T561" i="8"/>
  <c r="L681" i="8"/>
  <c r="U561" i="8"/>
  <c r="S682" i="8"/>
  <c r="V560" i="8"/>
  <c r="V561" i="8" l="1"/>
  <c r="S683" i="8"/>
  <c r="U562" i="8"/>
  <c r="T562" i="8"/>
  <c r="V562" i="8" s="1"/>
  <c r="J683" i="8"/>
  <c r="O682" i="8"/>
  <c r="L682" i="8"/>
  <c r="O683" i="8" l="1"/>
  <c r="T563" i="8"/>
  <c r="J684" i="8"/>
  <c r="L683" i="8"/>
  <c r="U563" i="8"/>
  <c r="S684" i="8"/>
  <c r="T564" i="8" l="1"/>
  <c r="O684" i="8"/>
  <c r="J685" i="8"/>
  <c r="L684" i="8"/>
  <c r="V563" i="8"/>
  <c r="U564" i="8"/>
  <c r="S685" i="8"/>
  <c r="T565" i="8" l="1"/>
  <c r="O685" i="8"/>
  <c r="J686" i="8"/>
  <c r="L685" i="8"/>
  <c r="U565" i="8"/>
  <c r="S686" i="8"/>
  <c r="V564" i="8"/>
  <c r="U566" i="8" l="1"/>
  <c r="S687" i="8"/>
  <c r="T566" i="8"/>
  <c r="V566" i="8" s="1"/>
  <c r="O686" i="8"/>
  <c r="J687" i="8"/>
  <c r="L686" i="8"/>
  <c r="V565" i="8"/>
  <c r="T567" i="8" l="1"/>
  <c r="O687" i="8"/>
  <c r="J688" i="8"/>
  <c r="L687" i="8"/>
  <c r="U567" i="8"/>
  <c r="S688" i="8"/>
  <c r="U568" i="8" l="1"/>
  <c r="S689" i="8"/>
  <c r="T568" i="8"/>
  <c r="V568" i="8" s="1"/>
  <c r="J689" i="8"/>
  <c r="O688" i="8"/>
  <c r="L688" i="8"/>
  <c r="V567" i="8"/>
  <c r="T569" i="8" l="1"/>
  <c r="J690" i="8"/>
  <c r="O689" i="8"/>
  <c r="L689" i="8"/>
  <c r="U569" i="8"/>
  <c r="S690" i="8"/>
  <c r="U570" i="8" l="1"/>
  <c r="S691" i="8"/>
  <c r="T570" i="8"/>
  <c r="V570" i="8" s="1"/>
  <c r="J691" i="8"/>
  <c r="O690" i="8"/>
  <c r="L690" i="8"/>
  <c r="V569" i="8"/>
  <c r="T571" i="8" l="1"/>
  <c r="O691" i="8"/>
  <c r="J692" i="8"/>
  <c r="L691" i="8"/>
  <c r="U571" i="8"/>
  <c r="S692" i="8"/>
  <c r="T572" i="8" l="1"/>
  <c r="J693" i="8"/>
  <c r="O692" i="8"/>
  <c r="L692" i="8"/>
  <c r="U572" i="8"/>
  <c r="S693" i="8"/>
  <c r="V571" i="8"/>
  <c r="U573" i="8" l="1"/>
  <c r="S694" i="8"/>
  <c r="T573" i="8"/>
  <c r="V573" i="8" s="1"/>
  <c r="O693" i="8"/>
  <c r="J694" i="8"/>
  <c r="L693" i="8"/>
  <c r="V572" i="8"/>
  <c r="T574" i="8" l="1"/>
  <c r="O694" i="8"/>
  <c r="J695" i="8"/>
  <c r="L694" i="8"/>
  <c r="U574" i="8"/>
  <c r="S695" i="8"/>
  <c r="T575" i="8" l="1"/>
  <c r="J696" i="8"/>
  <c r="O695" i="8"/>
  <c r="L695" i="8"/>
  <c r="U575" i="8"/>
  <c r="S696" i="8"/>
  <c r="V574" i="8"/>
  <c r="U576" i="8" l="1"/>
  <c r="S697" i="8"/>
  <c r="T576" i="8"/>
  <c r="V576" i="8" s="1"/>
  <c r="J697" i="8"/>
  <c r="O696" i="8"/>
  <c r="L696" i="8"/>
  <c r="V575" i="8"/>
  <c r="T577" i="8" l="1"/>
  <c r="J698" i="8"/>
  <c r="O697" i="8"/>
  <c r="L697" i="8"/>
  <c r="U577" i="8"/>
  <c r="S698" i="8"/>
  <c r="U578" i="8" l="1"/>
  <c r="S699" i="8"/>
  <c r="T578" i="8"/>
  <c r="V578" i="8" s="1"/>
  <c r="O698" i="8"/>
  <c r="J699" i="8"/>
  <c r="L698" i="8"/>
  <c r="V577" i="8"/>
  <c r="T579" i="8" l="1"/>
  <c r="O699" i="8"/>
  <c r="J700" i="8"/>
  <c r="L699" i="8"/>
  <c r="U579" i="8"/>
  <c r="S700" i="8"/>
  <c r="U580" i="8" l="1"/>
  <c r="S701" i="8"/>
  <c r="T580" i="8"/>
  <c r="V580" i="8" s="1"/>
  <c r="O700" i="8"/>
  <c r="J701" i="8"/>
  <c r="L700" i="8"/>
  <c r="V579" i="8"/>
  <c r="T581" i="8" l="1"/>
  <c r="O701" i="8"/>
  <c r="J702" i="8"/>
  <c r="L701" i="8"/>
  <c r="U581" i="8"/>
  <c r="S702" i="8"/>
  <c r="U582" i="8" l="1"/>
  <c r="S703" i="8"/>
  <c r="T582" i="8"/>
  <c r="V582" i="8" s="1"/>
  <c r="O702" i="8"/>
  <c r="J703" i="8"/>
  <c r="L702" i="8"/>
  <c r="V581" i="8"/>
  <c r="T583" i="8" l="1"/>
  <c r="J704" i="8"/>
  <c r="O703" i="8"/>
  <c r="L703" i="8"/>
  <c r="U583" i="8"/>
  <c r="S704" i="8"/>
  <c r="U584" i="8" l="1"/>
  <c r="S705" i="8"/>
  <c r="T584" i="8"/>
  <c r="V584" i="8" s="1"/>
  <c r="J705" i="8"/>
  <c r="O704" i="8"/>
  <c r="L704" i="8"/>
  <c r="V583" i="8"/>
  <c r="T585" i="8" l="1"/>
  <c r="O705" i="8"/>
  <c r="J706" i="8"/>
  <c r="L705" i="8"/>
  <c r="U585" i="8"/>
  <c r="S706" i="8"/>
  <c r="T586" i="8" l="1"/>
  <c r="J707" i="8"/>
  <c r="O706" i="8"/>
  <c r="L706" i="8"/>
  <c r="U586" i="8"/>
  <c r="S707" i="8"/>
  <c r="V585" i="8"/>
  <c r="U587" i="8" l="1"/>
  <c r="S708" i="8"/>
  <c r="T587" i="8"/>
  <c r="V587" i="8" s="1"/>
  <c r="O707" i="8"/>
  <c r="J708" i="8"/>
  <c r="L707" i="8"/>
  <c r="V586" i="8"/>
  <c r="O708" i="8" l="1"/>
  <c r="J709" i="8"/>
  <c r="T588" i="8"/>
  <c r="L708" i="8"/>
  <c r="U588" i="8"/>
  <c r="S709" i="8"/>
  <c r="V588" i="8" l="1"/>
  <c r="S710" i="8"/>
  <c r="U589" i="8"/>
  <c r="O709" i="8"/>
  <c r="T589" i="8"/>
  <c r="V589" i="8" s="1"/>
  <c r="J710" i="8"/>
  <c r="L709" i="8"/>
  <c r="J711" i="8" l="1"/>
  <c r="T590" i="8"/>
  <c r="O710" i="8"/>
  <c r="L710" i="8"/>
  <c r="S711" i="8"/>
  <c r="U590" i="8"/>
  <c r="S712" i="8" l="1"/>
  <c r="U591" i="8"/>
  <c r="V590" i="8"/>
  <c r="J712" i="8"/>
  <c r="T591" i="8"/>
  <c r="V591" i="8" s="1"/>
  <c r="O711" i="8"/>
  <c r="L711" i="8"/>
  <c r="J713" i="8" l="1"/>
  <c r="T592" i="8"/>
  <c r="O712" i="8"/>
  <c r="L712" i="8"/>
  <c r="U592" i="8"/>
  <c r="S713" i="8"/>
  <c r="U593" i="8" l="1"/>
  <c r="S714" i="8"/>
  <c r="V592" i="8"/>
  <c r="T593" i="8"/>
  <c r="V593" i="8" s="1"/>
  <c r="O713" i="8"/>
  <c r="J714" i="8"/>
  <c r="L713" i="8"/>
  <c r="T594" i="8" l="1"/>
  <c r="J715" i="8"/>
  <c r="O714" i="8"/>
  <c r="L714" i="8"/>
  <c r="U594" i="8"/>
  <c r="S715" i="8"/>
  <c r="U595" i="8" l="1"/>
  <c r="S716" i="8"/>
  <c r="T595" i="8"/>
  <c r="V595" i="8" s="1"/>
  <c r="O715" i="8"/>
  <c r="J716" i="8"/>
  <c r="L715" i="8"/>
  <c r="V594" i="8"/>
  <c r="O716" i="8" l="1"/>
  <c r="J717" i="8"/>
  <c r="T596" i="8"/>
  <c r="L716" i="8"/>
  <c r="U596" i="8"/>
  <c r="S717" i="8"/>
  <c r="S718" i="8" l="1"/>
  <c r="U597" i="8"/>
  <c r="V596" i="8"/>
  <c r="J718" i="8"/>
  <c r="T597" i="8"/>
  <c r="V597" i="8" s="1"/>
  <c r="O717" i="8"/>
  <c r="L717" i="8"/>
  <c r="T598" i="8" l="1"/>
  <c r="J719" i="8"/>
  <c r="O718" i="8"/>
  <c r="L718" i="8"/>
  <c r="S719" i="8"/>
  <c r="U598" i="8"/>
  <c r="U599" i="8" l="1"/>
  <c r="S720" i="8"/>
  <c r="J720" i="8"/>
  <c r="T599" i="8"/>
  <c r="V599" i="8" s="1"/>
  <c r="O719" i="8"/>
  <c r="L719" i="8"/>
  <c r="V598" i="8"/>
  <c r="T600" i="8" l="1"/>
  <c r="O720" i="8"/>
  <c r="J721" i="8"/>
  <c r="L720" i="8"/>
  <c r="U600" i="8"/>
  <c r="S721" i="8"/>
  <c r="T601" i="8" l="1"/>
  <c r="O721" i="8"/>
  <c r="J722" i="8"/>
  <c r="L721" i="8"/>
  <c r="U601" i="8"/>
  <c r="S722" i="8"/>
  <c r="V600" i="8"/>
  <c r="U602" i="8" l="1"/>
  <c r="S723" i="8"/>
  <c r="T602" i="8"/>
  <c r="V602" i="8" s="1"/>
  <c r="O722" i="8"/>
  <c r="J723" i="8"/>
  <c r="L722" i="8"/>
  <c r="V601" i="8"/>
  <c r="J724" i="8" l="1"/>
  <c r="O723" i="8"/>
  <c r="T603" i="8"/>
  <c r="L723" i="8"/>
  <c r="U603" i="8"/>
  <c r="S724" i="8"/>
  <c r="U604" i="8" l="1"/>
  <c r="S725" i="8"/>
  <c r="V603" i="8"/>
  <c r="O724" i="8"/>
  <c r="T604" i="8"/>
  <c r="V604" i="8" s="1"/>
  <c r="J725" i="8"/>
  <c r="L724" i="8"/>
  <c r="T605" i="8" l="1"/>
  <c r="J726" i="8"/>
  <c r="O725" i="8"/>
  <c r="L725" i="8"/>
  <c r="U605" i="8"/>
  <c r="S726" i="8"/>
  <c r="S727" i="8" l="1"/>
  <c r="U606" i="8"/>
  <c r="T606" i="8"/>
  <c r="J727" i="8"/>
  <c r="O726" i="8"/>
  <c r="L726" i="8"/>
  <c r="V605" i="8"/>
  <c r="J728" i="8" l="1"/>
  <c r="T607" i="8"/>
  <c r="O727" i="8"/>
  <c r="L727" i="8"/>
  <c r="V606" i="8"/>
  <c r="U607" i="8"/>
  <c r="S728" i="8"/>
  <c r="U608" i="8" l="1"/>
  <c r="S729" i="8"/>
  <c r="V607" i="8"/>
  <c r="T608" i="8"/>
  <c r="V608" i="8" s="1"/>
  <c r="O728" i="8"/>
  <c r="J729" i="8"/>
  <c r="L728" i="8"/>
  <c r="T609" i="8" l="1"/>
  <c r="J730" i="8"/>
  <c r="O729" i="8"/>
  <c r="L729" i="8"/>
  <c r="U609" i="8"/>
  <c r="S730" i="8"/>
  <c r="U610" i="8" l="1"/>
  <c r="S731" i="8"/>
  <c r="J731" i="8"/>
  <c r="O730" i="8"/>
  <c r="T610" i="8"/>
  <c r="V610" i="8" s="1"/>
  <c r="L730" i="8"/>
  <c r="V609" i="8"/>
  <c r="U611" i="8" l="1"/>
  <c r="S732" i="8"/>
  <c r="O731" i="8"/>
  <c r="T611" i="8"/>
  <c r="V611" i="8" s="1"/>
  <c r="J732" i="8"/>
  <c r="L731" i="8"/>
  <c r="T612" i="8" l="1"/>
  <c r="O732" i="8"/>
  <c r="J733" i="8"/>
  <c r="L732" i="8"/>
  <c r="U612" i="8"/>
  <c r="S733" i="8"/>
  <c r="S734" i="8" l="1"/>
  <c r="U613" i="8"/>
  <c r="T613" i="8"/>
  <c r="V613" i="8" s="1"/>
  <c r="O733" i="8"/>
  <c r="J734" i="8"/>
  <c r="L733" i="8"/>
  <c r="V612" i="8"/>
  <c r="J735" i="8" l="1"/>
  <c r="T614" i="8"/>
  <c r="O734" i="8"/>
  <c r="L734" i="8"/>
  <c r="U614" i="8"/>
  <c r="S735" i="8"/>
  <c r="U615" i="8" l="1"/>
  <c r="S736" i="8"/>
  <c r="V614" i="8"/>
  <c r="T615" i="8"/>
  <c r="V615" i="8" s="1"/>
  <c r="O735" i="8"/>
  <c r="J736" i="8"/>
  <c r="L735" i="8"/>
  <c r="T616" i="8" l="1"/>
  <c r="O736" i="8"/>
  <c r="J737" i="8"/>
  <c r="L736" i="8"/>
  <c r="U616" i="8"/>
  <c r="S737" i="8"/>
  <c r="U617" i="8" l="1"/>
  <c r="S738" i="8"/>
  <c r="T617" i="8"/>
  <c r="V617" i="8" s="1"/>
  <c r="O737" i="8"/>
  <c r="J738" i="8"/>
  <c r="L737" i="8"/>
  <c r="V616" i="8"/>
  <c r="J739" i="8" l="1"/>
  <c r="O738" i="8"/>
  <c r="T618" i="8"/>
  <c r="L738" i="8"/>
  <c r="U618" i="8"/>
  <c r="S739" i="8"/>
  <c r="U619" i="8" l="1"/>
  <c r="S740" i="8"/>
  <c r="V618" i="8"/>
  <c r="O739" i="8"/>
  <c r="J740" i="8"/>
  <c r="T619" i="8"/>
  <c r="V619" i="8" s="1"/>
  <c r="L739" i="8"/>
  <c r="T620" i="8" l="1"/>
  <c r="O740" i="8"/>
  <c r="J741" i="8"/>
  <c r="L740" i="8"/>
  <c r="S741" i="8"/>
  <c r="U620" i="8"/>
  <c r="U621" i="8" l="1"/>
  <c r="S742" i="8"/>
  <c r="T621" i="8"/>
  <c r="V621" i="8" s="1"/>
  <c r="J742" i="8"/>
  <c r="O741" i="8"/>
  <c r="L741" i="8"/>
  <c r="V620" i="8"/>
  <c r="U622" i="8" l="1"/>
  <c r="S743" i="8"/>
  <c r="T622" i="8"/>
  <c r="V622" i="8" s="1"/>
  <c r="O742" i="8"/>
  <c r="J743" i="8"/>
  <c r="L742" i="8"/>
  <c r="T623" i="8" l="1"/>
  <c r="O743" i="8"/>
  <c r="J744" i="8"/>
  <c r="L743" i="8"/>
  <c r="U623" i="8"/>
  <c r="S744" i="8"/>
  <c r="U624" i="8" l="1"/>
  <c r="S745" i="8"/>
  <c r="T624" i="8"/>
  <c r="V624" i="8" s="1"/>
  <c r="O744" i="8"/>
  <c r="J745" i="8"/>
  <c r="L744" i="8"/>
  <c r="V623" i="8"/>
  <c r="T625" i="8" l="1"/>
  <c r="J746" i="8"/>
  <c r="O745" i="8"/>
  <c r="L745" i="8"/>
  <c r="U625" i="8"/>
  <c r="S746" i="8"/>
  <c r="S747" i="8" l="1"/>
  <c r="U626" i="8"/>
  <c r="J747" i="8"/>
  <c r="T626" i="8"/>
  <c r="V626" i="8" s="1"/>
  <c r="O746" i="8"/>
  <c r="L746" i="8"/>
  <c r="V625" i="8"/>
  <c r="T627" i="8" l="1"/>
  <c r="J748" i="8"/>
  <c r="O747" i="8"/>
  <c r="L747" i="8"/>
  <c r="U627" i="8"/>
  <c r="S748" i="8"/>
  <c r="U628" i="8" l="1"/>
  <c r="S749" i="8"/>
  <c r="T628" i="8"/>
  <c r="V628" i="8" s="1"/>
  <c r="O748" i="8"/>
  <c r="J749" i="8"/>
  <c r="L748" i="8"/>
  <c r="V627" i="8"/>
  <c r="T629" i="8" l="1"/>
  <c r="O749" i="8"/>
  <c r="J750" i="8"/>
  <c r="L749" i="8"/>
  <c r="U629" i="8"/>
  <c r="S750" i="8"/>
  <c r="U630" i="8" l="1"/>
  <c r="S751" i="8"/>
  <c r="T630" i="8"/>
  <c r="V630" i="8" s="1"/>
  <c r="O750" i="8"/>
  <c r="J751" i="8"/>
  <c r="L750" i="8"/>
  <c r="V629" i="8"/>
  <c r="T631" i="8" l="1"/>
  <c r="O751" i="8"/>
  <c r="J752" i="8"/>
  <c r="L751" i="8"/>
  <c r="U631" i="8"/>
  <c r="S752" i="8"/>
  <c r="U632" i="8" l="1"/>
  <c r="S753" i="8"/>
  <c r="T632" i="8"/>
  <c r="V632" i="8" s="1"/>
  <c r="O752" i="8"/>
  <c r="J753" i="8"/>
  <c r="L752" i="8"/>
  <c r="V631" i="8"/>
  <c r="S754" i="8" l="1"/>
  <c r="U633" i="8"/>
  <c r="J754" i="8"/>
  <c r="T633" i="8"/>
  <c r="V633" i="8" s="1"/>
  <c r="O753" i="8"/>
  <c r="L753" i="8"/>
  <c r="T634" i="8" l="1"/>
  <c r="J755" i="8"/>
  <c r="O754" i="8"/>
  <c r="L754" i="8"/>
  <c r="U634" i="8"/>
  <c r="S755" i="8"/>
  <c r="U635" i="8" l="1"/>
  <c r="S756" i="8"/>
  <c r="T635" i="8"/>
  <c r="V635" i="8" s="1"/>
  <c r="O755" i="8"/>
  <c r="J756" i="8"/>
  <c r="L755" i="8"/>
  <c r="V634" i="8"/>
  <c r="T636" i="8" l="1"/>
  <c r="O756" i="8"/>
  <c r="J757" i="8"/>
  <c r="L756" i="8"/>
  <c r="U636" i="8"/>
  <c r="S757" i="8"/>
  <c r="U637" i="8" l="1"/>
  <c r="S758" i="8"/>
  <c r="T637" i="8"/>
  <c r="V637" i="8" s="1"/>
  <c r="O757" i="8"/>
  <c r="J758" i="8"/>
  <c r="L757" i="8"/>
  <c r="V636" i="8"/>
  <c r="T638" i="8" l="1"/>
  <c r="O758" i="8"/>
  <c r="J759" i="8"/>
  <c r="L758" i="8"/>
  <c r="U638" i="8"/>
  <c r="S759" i="8"/>
  <c r="U639" i="8" l="1"/>
  <c r="S760" i="8"/>
  <c r="T639" i="8"/>
  <c r="V639" i="8" s="1"/>
  <c r="O759" i="8"/>
  <c r="J760" i="8"/>
  <c r="L759" i="8"/>
  <c r="V638" i="8"/>
  <c r="J761" i="8" l="1"/>
  <c r="T640" i="8"/>
  <c r="O760" i="8"/>
  <c r="L760" i="8"/>
  <c r="U640" i="8"/>
  <c r="S761" i="8"/>
  <c r="S762" i="8" l="1"/>
  <c r="U641" i="8"/>
  <c r="V640" i="8"/>
  <c r="J762" i="8"/>
  <c r="T641" i="8"/>
  <c r="V641" i="8" s="1"/>
  <c r="O761" i="8"/>
  <c r="L761" i="8"/>
  <c r="T642" i="8" l="1"/>
  <c r="J763" i="8"/>
  <c r="O762" i="8"/>
  <c r="L762" i="8"/>
  <c r="U642" i="8"/>
  <c r="S763" i="8"/>
  <c r="U643" i="8" l="1"/>
  <c r="S764" i="8"/>
  <c r="T643" i="8"/>
  <c r="V643" i="8" s="1"/>
  <c r="O763" i="8"/>
  <c r="J764" i="8"/>
  <c r="L763" i="8"/>
  <c r="V642" i="8"/>
  <c r="T644" i="8" l="1"/>
  <c r="O764" i="8"/>
  <c r="J765" i="8"/>
  <c r="L764" i="8"/>
  <c r="U644" i="8"/>
  <c r="S765" i="8"/>
  <c r="U645" i="8" l="1"/>
  <c r="S766" i="8"/>
  <c r="T645" i="8"/>
  <c r="V645" i="8" s="1"/>
  <c r="O765" i="8"/>
  <c r="J766" i="8"/>
  <c r="L765" i="8"/>
  <c r="V644" i="8"/>
  <c r="T646" i="8" l="1"/>
  <c r="O766" i="8"/>
  <c r="J767" i="8"/>
  <c r="L766" i="8"/>
  <c r="U646" i="8"/>
  <c r="S767" i="8"/>
  <c r="U647" i="8" l="1"/>
  <c r="S768" i="8"/>
  <c r="T647" i="8"/>
  <c r="V647" i="8" s="1"/>
  <c r="J768" i="8"/>
  <c r="O767" i="8"/>
  <c r="L767" i="8"/>
  <c r="V646" i="8"/>
  <c r="S769" i="8" l="1"/>
  <c r="U648" i="8"/>
  <c r="J769" i="8"/>
  <c r="T648" i="8"/>
  <c r="V648" i="8" s="1"/>
  <c r="O768" i="8"/>
  <c r="L768" i="8"/>
  <c r="T649" i="8" l="1"/>
  <c r="J770" i="8"/>
  <c r="O769" i="8"/>
  <c r="L769" i="8"/>
  <c r="U649" i="8"/>
  <c r="S770" i="8"/>
  <c r="U650" i="8" l="1"/>
  <c r="S771" i="8"/>
  <c r="T650" i="8"/>
  <c r="V650" i="8" s="1"/>
  <c r="O770" i="8"/>
  <c r="J771" i="8"/>
  <c r="L770" i="8"/>
  <c r="V649" i="8"/>
  <c r="T651" i="8" l="1"/>
  <c r="O771" i="8"/>
  <c r="J772" i="8"/>
  <c r="L771" i="8"/>
  <c r="U651" i="8"/>
  <c r="S772" i="8"/>
  <c r="U652" i="8" l="1"/>
  <c r="S773" i="8"/>
  <c r="T652" i="8"/>
  <c r="V652" i="8" s="1"/>
  <c r="O772" i="8"/>
  <c r="J773" i="8"/>
  <c r="L772" i="8"/>
  <c r="V651" i="8"/>
  <c r="T653" i="8" l="1"/>
  <c r="O773" i="8"/>
  <c r="J774" i="8"/>
  <c r="L773" i="8"/>
  <c r="U653" i="8"/>
  <c r="S774" i="8"/>
  <c r="U654" i="8" l="1"/>
  <c r="S775" i="8"/>
  <c r="T654" i="8"/>
  <c r="V654" i="8" s="1"/>
  <c r="O774" i="8"/>
  <c r="J775" i="8"/>
  <c r="L774" i="8"/>
  <c r="V653" i="8"/>
  <c r="U655" i="8" l="1"/>
  <c r="S776" i="8"/>
  <c r="J776" i="8"/>
  <c r="T655" i="8"/>
  <c r="V655" i="8" s="1"/>
  <c r="O775" i="8"/>
  <c r="L775" i="8"/>
  <c r="J777" i="8" l="1"/>
  <c r="T656" i="8"/>
  <c r="O776" i="8"/>
  <c r="L776" i="8"/>
  <c r="U656" i="8"/>
  <c r="S777" i="8"/>
  <c r="U657" i="8" l="1"/>
  <c r="S778" i="8"/>
  <c r="V656" i="8"/>
  <c r="T657" i="8"/>
  <c r="V657" i="8" s="1"/>
  <c r="O777" i="8"/>
  <c r="J778" i="8"/>
  <c r="L777" i="8"/>
  <c r="U658" i="8" l="1"/>
  <c r="S779" i="8"/>
  <c r="T658" i="8"/>
  <c r="V658" i="8" s="1"/>
  <c r="O778" i="8"/>
  <c r="J779" i="8"/>
  <c r="L778" i="8"/>
  <c r="U659" i="8" l="1"/>
  <c r="S780" i="8"/>
  <c r="T659" i="8"/>
  <c r="V659" i="8" s="1"/>
  <c r="O779" i="8"/>
  <c r="J780" i="8"/>
  <c r="L779" i="8"/>
  <c r="T660" i="8" l="1"/>
  <c r="O780" i="8"/>
  <c r="J781" i="8"/>
  <c r="L780" i="8"/>
  <c r="U660" i="8"/>
  <c r="S781" i="8"/>
  <c r="U661" i="8" l="1"/>
  <c r="S782" i="8"/>
  <c r="T661" i="8"/>
  <c r="V661" i="8" s="1"/>
  <c r="O781" i="8"/>
  <c r="J782" i="8"/>
  <c r="L781" i="8"/>
  <c r="V660" i="8"/>
  <c r="J783" i="8" l="1"/>
  <c r="T662" i="8"/>
  <c r="O782" i="8"/>
  <c r="L782" i="8"/>
  <c r="U662" i="8"/>
  <c r="S783" i="8"/>
  <c r="S784" i="8" l="1"/>
  <c r="U663" i="8"/>
  <c r="V662" i="8"/>
  <c r="T663" i="8"/>
  <c r="V663" i="8" s="1"/>
  <c r="J784" i="8"/>
  <c r="O783" i="8"/>
  <c r="L783" i="8"/>
  <c r="T664" i="8" l="1"/>
  <c r="J785" i="8"/>
  <c r="O784" i="8"/>
  <c r="L784" i="8"/>
  <c r="S785" i="8"/>
  <c r="U664" i="8"/>
  <c r="U665" i="8" l="1"/>
  <c r="S786" i="8"/>
  <c r="T665" i="8"/>
  <c r="V665" i="8" s="1"/>
  <c r="O785" i="8"/>
  <c r="J786" i="8"/>
  <c r="L785" i="8"/>
  <c r="V664" i="8"/>
  <c r="U666" i="8" l="1"/>
  <c r="S787" i="8"/>
  <c r="T666" i="8"/>
  <c r="V666" i="8" s="1"/>
  <c r="O786" i="8"/>
  <c r="J787" i="8"/>
  <c r="L786" i="8"/>
  <c r="U667" i="8" l="1"/>
  <c r="S788" i="8"/>
  <c r="T667" i="8"/>
  <c r="V667" i="8" s="1"/>
  <c r="O787" i="8"/>
  <c r="J788" i="8"/>
  <c r="L787" i="8"/>
  <c r="T668" i="8" l="1"/>
  <c r="O788" i="8"/>
  <c r="J789" i="8"/>
  <c r="L788" i="8"/>
  <c r="U668" i="8"/>
  <c r="S789" i="8"/>
  <c r="U669" i="8" l="1"/>
  <c r="S790" i="8"/>
  <c r="J790" i="8"/>
  <c r="T669" i="8"/>
  <c r="V669" i="8" s="1"/>
  <c r="O789" i="8"/>
  <c r="L789" i="8"/>
  <c r="V668" i="8"/>
  <c r="J791" i="8" l="1"/>
  <c r="T670" i="8"/>
  <c r="O790" i="8"/>
  <c r="L790" i="8"/>
  <c r="U670" i="8"/>
  <c r="S791" i="8"/>
  <c r="U671" i="8" l="1"/>
  <c r="S792" i="8"/>
  <c r="V670" i="8"/>
  <c r="T671" i="8"/>
  <c r="V671" i="8" s="1"/>
  <c r="J792" i="8"/>
  <c r="O791" i="8"/>
  <c r="L791" i="8"/>
  <c r="T672" i="8" l="1"/>
  <c r="O792" i="8"/>
  <c r="J793" i="8"/>
  <c r="L792" i="8"/>
  <c r="U672" i="8"/>
  <c r="S793" i="8"/>
  <c r="U673" i="8" l="1"/>
  <c r="S794" i="8"/>
  <c r="T673" i="8"/>
  <c r="V673" i="8" s="1"/>
  <c r="O793" i="8"/>
  <c r="J794" i="8"/>
  <c r="L793" i="8"/>
  <c r="V672" i="8"/>
  <c r="T674" i="8" l="1"/>
  <c r="J795" i="8"/>
  <c r="O794" i="8"/>
  <c r="L794" i="8"/>
  <c r="U674" i="8"/>
  <c r="S795" i="8"/>
  <c r="U675" i="8" l="1"/>
  <c r="S796" i="8"/>
  <c r="T675" i="8"/>
  <c r="V675" i="8" s="1"/>
  <c r="O795" i="8"/>
  <c r="J796" i="8"/>
  <c r="L795" i="8"/>
  <c r="V674" i="8"/>
  <c r="T676" i="8" l="1"/>
  <c r="O796" i="8"/>
  <c r="J797" i="8"/>
  <c r="L796" i="8"/>
  <c r="U676" i="8"/>
  <c r="S797" i="8"/>
  <c r="U677" i="8" l="1"/>
  <c r="S798" i="8"/>
  <c r="T677" i="8"/>
  <c r="V677" i="8" s="1"/>
  <c r="O797" i="8"/>
  <c r="J798" i="8"/>
  <c r="L797" i="8"/>
  <c r="V676" i="8"/>
  <c r="J799" i="8" l="1"/>
  <c r="T678" i="8"/>
  <c r="O798" i="8"/>
  <c r="L798" i="8"/>
  <c r="S799" i="8"/>
  <c r="U678" i="8"/>
  <c r="U679" i="8" l="1"/>
  <c r="S800" i="8"/>
  <c r="V678" i="8"/>
  <c r="T679" i="8"/>
  <c r="V679" i="8" s="1"/>
  <c r="J800" i="8"/>
  <c r="O799" i="8"/>
  <c r="L799" i="8"/>
  <c r="T680" i="8" l="1"/>
  <c r="O800" i="8"/>
  <c r="J801" i="8"/>
  <c r="L800" i="8"/>
  <c r="U680" i="8"/>
  <c r="S801" i="8"/>
  <c r="U681" i="8" l="1"/>
  <c r="S802" i="8"/>
  <c r="T681" i="8"/>
  <c r="V681" i="8" s="1"/>
  <c r="J802" i="8"/>
  <c r="O801" i="8"/>
  <c r="L801" i="8"/>
  <c r="V680" i="8"/>
  <c r="T682" i="8" l="1"/>
  <c r="O802" i="8"/>
  <c r="J803" i="8"/>
  <c r="L802" i="8"/>
  <c r="U682" i="8"/>
  <c r="S803" i="8"/>
  <c r="U683" i="8" l="1"/>
  <c r="S804" i="8"/>
  <c r="T683" i="8"/>
  <c r="O803" i="8"/>
  <c r="J804" i="8"/>
  <c r="L803" i="8"/>
  <c r="V682" i="8"/>
  <c r="T684" i="8" l="1"/>
  <c r="J805" i="8"/>
  <c r="O804" i="8"/>
  <c r="L804" i="8"/>
  <c r="V683" i="8"/>
  <c r="U684" i="8"/>
  <c r="S805" i="8"/>
  <c r="S806" i="8" l="1"/>
  <c r="U685" i="8"/>
  <c r="J806" i="8"/>
  <c r="T685" i="8"/>
  <c r="V685" i="8" s="1"/>
  <c r="O805" i="8"/>
  <c r="L805" i="8"/>
  <c r="V684" i="8"/>
  <c r="T686" i="8" l="1"/>
  <c r="J807" i="8"/>
  <c r="O806" i="8"/>
  <c r="L806" i="8"/>
  <c r="U686" i="8"/>
  <c r="S807" i="8"/>
  <c r="U687" i="8" l="1"/>
  <c r="S808" i="8"/>
  <c r="T687" i="8"/>
  <c r="V687" i="8" s="1"/>
  <c r="O807" i="8"/>
  <c r="J808" i="8"/>
  <c r="L807" i="8"/>
  <c r="V686" i="8"/>
  <c r="O808" i="8" l="1"/>
  <c r="T688" i="8"/>
  <c r="J809" i="8"/>
  <c r="L808" i="8"/>
  <c r="U688" i="8"/>
  <c r="S809" i="8"/>
  <c r="T689" i="8" l="1"/>
  <c r="J810" i="8"/>
  <c r="O809" i="8"/>
  <c r="L809" i="8"/>
  <c r="S810" i="8"/>
  <c r="U689" i="8"/>
  <c r="V688" i="8"/>
  <c r="U690" i="8" l="1"/>
  <c r="S811" i="8"/>
  <c r="T690" i="8"/>
  <c r="V690" i="8" s="1"/>
  <c r="O810" i="8"/>
  <c r="J811" i="8"/>
  <c r="L810" i="8"/>
  <c r="V689" i="8"/>
  <c r="U691" i="8" l="1"/>
  <c r="S812" i="8"/>
  <c r="T691" i="8"/>
  <c r="V691" i="8" s="1"/>
  <c r="O811" i="8"/>
  <c r="J812" i="8"/>
  <c r="L811" i="8"/>
  <c r="T692" i="8" l="1"/>
  <c r="J813" i="8"/>
  <c r="O812" i="8"/>
  <c r="L812" i="8"/>
  <c r="U692" i="8"/>
  <c r="S813" i="8"/>
  <c r="S814" i="8" l="1"/>
  <c r="U693" i="8"/>
  <c r="T693" i="8"/>
  <c r="V693" i="8" s="1"/>
  <c r="J814" i="8"/>
  <c r="O813" i="8"/>
  <c r="L813" i="8"/>
  <c r="V692" i="8"/>
  <c r="T694" i="8" l="1"/>
  <c r="V694" i="8" s="1"/>
  <c r="O814" i="8"/>
  <c r="J815" i="8"/>
  <c r="L814" i="8"/>
  <c r="U694" i="8"/>
  <c r="S815" i="8"/>
  <c r="U695" i="8" l="1"/>
  <c r="S816" i="8"/>
  <c r="T695" i="8"/>
  <c r="V695" i="8" s="1"/>
  <c r="O815" i="8"/>
  <c r="J816" i="8"/>
  <c r="L815" i="8"/>
  <c r="T696" i="8" l="1"/>
  <c r="J817" i="8"/>
  <c r="O816" i="8"/>
  <c r="L816" i="8"/>
  <c r="U696" i="8"/>
  <c r="S817" i="8"/>
  <c r="U697" i="8" l="1"/>
  <c r="S818" i="8"/>
  <c r="T697" i="8"/>
  <c r="V697" i="8" s="1"/>
  <c r="O817" i="8"/>
  <c r="J818" i="8"/>
  <c r="L817" i="8"/>
  <c r="V696" i="8"/>
  <c r="U698" i="8" l="1"/>
  <c r="S819" i="8"/>
  <c r="T698" i="8"/>
  <c r="V698" i="8" s="1"/>
  <c r="O818" i="8"/>
  <c r="J819" i="8"/>
  <c r="L818" i="8"/>
  <c r="T699" i="8" l="1"/>
  <c r="J820" i="8"/>
  <c r="O819" i="8"/>
  <c r="L819" i="8"/>
  <c r="U699" i="8"/>
  <c r="S820" i="8"/>
  <c r="S821" i="8" l="1"/>
  <c r="U700" i="8"/>
  <c r="T700" i="8"/>
  <c r="V700" i="8" s="1"/>
  <c r="J821" i="8"/>
  <c r="O820" i="8"/>
  <c r="L820" i="8"/>
  <c r="V699" i="8"/>
  <c r="T701" i="8" l="1"/>
  <c r="J822" i="8"/>
  <c r="O821" i="8"/>
  <c r="L821" i="8"/>
  <c r="U701" i="8"/>
  <c r="S822" i="8"/>
  <c r="U702" i="8" l="1"/>
  <c r="S823" i="8"/>
  <c r="T702" i="8"/>
  <c r="V702" i="8" s="1"/>
  <c r="O822" i="8"/>
  <c r="J823" i="8"/>
  <c r="L822" i="8"/>
  <c r="V701" i="8"/>
  <c r="O823" i="8" l="1"/>
  <c r="T703" i="8"/>
  <c r="J824" i="8"/>
  <c r="L823" i="8"/>
  <c r="U703" i="8"/>
  <c r="S824" i="8"/>
  <c r="T704" i="8" l="1"/>
  <c r="J825" i="8"/>
  <c r="O824" i="8"/>
  <c r="L824" i="8"/>
  <c r="V703" i="8"/>
  <c r="U704" i="8"/>
  <c r="S825" i="8"/>
  <c r="U705" i="8" l="1"/>
  <c r="S826" i="8"/>
  <c r="T705" i="8"/>
  <c r="V705" i="8" s="1"/>
  <c r="O825" i="8"/>
  <c r="J826" i="8"/>
  <c r="L825" i="8"/>
  <c r="V704" i="8"/>
  <c r="J827" i="8" l="1"/>
  <c r="T706" i="8"/>
  <c r="O826" i="8"/>
  <c r="L826" i="8"/>
  <c r="U706" i="8"/>
  <c r="S827" i="8"/>
  <c r="S828" i="8" l="1"/>
  <c r="U707" i="8"/>
  <c r="V706" i="8"/>
  <c r="J828" i="8"/>
  <c r="T707" i="8"/>
  <c r="V707" i="8" s="1"/>
  <c r="O827" i="8"/>
  <c r="L827" i="8"/>
  <c r="T708" i="8" l="1"/>
  <c r="J829" i="8"/>
  <c r="O828" i="8"/>
  <c r="L828" i="8"/>
  <c r="U708" i="8"/>
  <c r="S829" i="8"/>
  <c r="T709" i="8" l="1"/>
  <c r="O829" i="8"/>
  <c r="J830" i="8"/>
  <c r="L829" i="8"/>
  <c r="U709" i="8"/>
  <c r="S830" i="8"/>
  <c r="V708" i="8"/>
  <c r="U710" i="8" l="1"/>
  <c r="S831" i="8"/>
  <c r="T710" i="8"/>
  <c r="V710" i="8" s="1"/>
  <c r="O830" i="8"/>
  <c r="J831" i="8"/>
  <c r="L830" i="8"/>
  <c r="V709" i="8"/>
  <c r="T711" i="8" l="1"/>
  <c r="J832" i="8"/>
  <c r="O831" i="8"/>
  <c r="L831" i="8"/>
  <c r="S832" i="8"/>
  <c r="U711" i="8"/>
  <c r="U712" i="8" l="1"/>
  <c r="S833" i="8"/>
  <c r="T712" i="8"/>
  <c r="V712" i="8" s="1"/>
  <c r="O832" i="8"/>
  <c r="J833" i="8"/>
  <c r="L832" i="8"/>
  <c r="V711" i="8"/>
  <c r="T713" i="8" l="1"/>
  <c r="O833" i="8"/>
  <c r="J834" i="8"/>
  <c r="L833" i="8"/>
  <c r="U713" i="8"/>
  <c r="S834" i="8"/>
  <c r="U714" i="8" l="1"/>
  <c r="S835" i="8"/>
  <c r="T714" i="8"/>
  <c r="V714" i="8" s="1"/>
  <c r="O834" i="8"/>
  <c r="J835" i="8"/>
  <c r="L834" i="8"/>
  <c r="V713" i="8"/>
  <c r="J836" i="8" l="1"/>
  <c r="T715" i="8"/>
  <c r="O835" i="8"/>
  <c r="L835" i="8"/>
  <c r="S836" i="8"/>
  <c r="U715" i="8"/>
  <c r="U716" i="8" l="1"/>
  <c r="S837" i="8"/>
  <c r="V715" i="8"/>
  <c r="T716" i="8"/>
  <c r="V716" i="8" s="1"/>
  <c r="O836" i="8"/>
  <c r="J837" i="8"/>
  <c r="L836" i="8"/>
  <c r="T717" i="8" l="1"/>
  <c r="O837" i="8"/>
  <c r="J838" i="8"/>
  <c r="L837" i="8"/>
  <c r="U717" i="8"/>
  <c r="S838" i="8"/>
  <c r="U718" i="8" l="1"/>
  <c r="S839" i="8"/>
  <c r="T718" i="8"/>
  <c r="V718" i="8" s="1"/>
  <c r="J839" i="8"/>
  <c r="O838" i="8"/>
  <c r="L838" i="8"/>
  <c r="V717" i="8"/>
  <c r="T719" i="8" l="1"/>
  <c r="O839" i="8"/>
  <c r="J840" i="8"/>
  <c r="L839" i="8"/>
  <c r="U719" i="8"/>
  <c r="S840" i="8"/>
  <c r="U720" i="8" l="1"/>
  <c r="S841" i="8"/>
  <c r="T720" i="8"/>
  <c r="V720" i="8" s="1"/>
  <c r="O840" i="8"/>
  <c r="J841" i="8"/>
  <c r="L840" i="8"/>
  <c r="V719" i="8"/>
  <c r="T721" i="8" l="1"/>
  <c r="O841" i="8"/>
  <c r="J842" i="8"/>
  <c r="L841" i="8"/>
  <c r="U721" i="8"/>
  <c r="S842" i="8"/>
  <c r="S843" i="8" l="1"/>
  <c r="U722" i="8"/>
  <c r="T722" i="8"/>
  <c r="V722" i="8" s="1"/>
  <c r="J843" i="8"/>
  <c r="O842" i="8"/>
  <c r="L842" i="8"/>
  <c r="V721" i="8"/>
  <c r="T723" i="8" l="1"/>
  <c r="J844" i="8"/>
  <c r="O843" i="8"/>
  <c r="L843" i="8"/>
  <c r="U723" i="8"/>
  <c r="S844" i="8"/>
  <c r="U724" i="8" l="1"/>
  <c r="S845" i="8"/>
  <c r="T724" i="8"/>
  <c r="V724" i="8" s="1"/>
  <c r="O844" i="8"/>
  <c r="J845" i="8"/>
  <c r="L844" i="8"/>
  <c r="V723" i="8"/>
  <c r="O845" i="8" l="1"/>
  <c r="J846" i="8"/>
  <c r="T725" i="8"/>
  <c r="L845" i="8"/>
  <c r="U725" i="8"/>
  <c r="S846" i="8"/>
  <c r="V725" i="8" l="1"/>
  <c r="U726" i="8"/>
  <c r="S847" i="8"/>
  <c r="T726" i="8"/>
  <c r="V726" i="8" s="1"/>
  <c r="J847" i="8"/>
  <c r="O846" i="8"/>
  <c r="L846" i="8"/>
  <c r="T727" i="8" l="1"/>
  <c r="O847" i="8"/>
  <c r="J848" i="8"/>
  <c r="L847" i="8"/>
  <c r="U727" i="8"/>
  <c r="S848" i="8"/>
  <c r="S849" i="8" l="1"/>
  <c r="U728" i="8"/>
  <c r="T728" i="8"/>
  <c r="V728" i="8" s="1"/>
  <c r="O848" i="8"/>
  <c r="J849" i="8"/>
  <c r="L848" i="8"/>
  <c r="V727" i="8"/>
  <c r="J850" i="8" l="1"/>
  <c r="T729" i="8"/>
  <c r="O849" i="8"/>
  <c r="L849" i="8"/>
  <c r="S850" i="8"/>
  <c r="U729" i="8"/>
  <c r="S851" i="8" l="1"/>
  <c r="U730" i="8"/>
  <c r="V729" i="8"/>
  <c r="T730" i="8"/>
  <c r="V730" i="8" s="1"/>
  <c r="J851" i="8"/>
  <c r="O850" i="8"/>
  <c r="L850" i="8"/>
  <c r="T731" i="8" l="1"/>
  <c r="O851" i="8"/>
  <c r="J852" i="8"/>
  <c r="L851" i="8"/>
  <c r="U731" i="8"/>
  <c r="S852" i="8"/>
  <c r="U732" i="8" l="1"/>
  <c r="S853" i="8"/>
  <c r="O852" i="8"/>
  <c r="T732" i="8"/>
  <c r="V732" i="8" s="1"/>
  <c r="J853" i="8"/>
  <c r="L852" i="8"/>
  <c r="V731" i="8"/>
  <c r="T733" i="8" l="1"/>
  <c r="J854" i="8"/>
  <c r="O853" i="8"/>
  <c r="L853" i="8"/>
  <c r="U733" i="8"/>
  <c r="S854" i="8"/>
  <c r="S855" i="8" l="1"/>
  <c r="U734" i="8"/>
  <c r="O854" i="8"/>
  <c r="T734" i="8"/>
  <c r="V734" i="8" s="1"/>
  <c r="J855" i="8"/>
  <c r="L854" i="8"/>
  <c r="V733" i="8"/>
  <c r="T735" i="8" l="1"/>
  <c r="O855" i="8"/>
  <c r="J856" i="8"/>
  <c r="L855" i="8"/>
  <c r="S856" i="8"/>
  <c r="U735" i="8"/>
  <c r="U736" i="8" l="1"/>
  <c r="S857" i="8"/>
  <c r="T736" i="8"/>
  <c r="V736" i="8" s="1"/>
  <c r="O856" i="8"/>
  <c r="J857" i="8"/>
  <c r="L856" i="8"/>
  <c r="V735" i="8"/>
  <c r="J858" i="8" l="1"/>
  <c r="T737" i="8"/>
  <c r="O857" i="8"/>
  <c r="L857" i="8"/>
  <c r="S858" i="8"/>
  <c r="U737" i="8"/>
  <c r="U738" i="8" l="1"/>
  <c r="S859" i="8"/>
  <c r="V737" i="8"/>
  <c r="J859" i="8"/>
  <c r="T738" i="8"/>
  <c r="V738" i="8" s="1"/>
  <c r="O858" i="8"/>
  <c r="L858" i="8"/>
  <c r="T739" i="8" l="1"/>
  <c r="O859" i="8"/>
  <c r="J860" i="8"/>
  <c r="L859" i="8"/>
  <c r="U739" i="8"/>
  <c r="S860" i="8"/>
  <c r="U740" i="8" l="1"/>
  <c r="S861" i="8"/>
  <c r="O860" i="8"/>
  <c r="J861" i="8"/>
  <c r="T740" i="8"/>
  <c r="V740" i="8" s="1"/>
  <c r="L860" i="8"/>
  <c r="V739" i="8"/>
  <c r="O861" i="8" l="1"/>
  <c r="T741" i="8"/>
  <c r="J862" i="8"/>
  <c r="L861" i="8"/>
  <c r="U741" i="8"/>
  <c r="S862" i="8"/>
  <c r="O862" i="8" l="1"/>
  <c r="J863" i="8"/>
  <c r="T742" i="8"/>
  <c r="L862" i="8"/>
  <c r="V741" i="8"/>
  <c r="U742" i="8"/>
  <c r="S863" i="8"/>
  <c r="V742" i="8" l="1"/>
  <c r="T743" i="8"/>
  <c r="J864" i="8"/>
  <c r="O863" i="8"/>
  <c r="L863" i="8"/>
  <c r="S864" i="8"/>
  <c r="U743" i="8"/>
  <c r="J865" i="8" l="1"/>
  <c r="T744" i="8"/>
  <c r="O864" i="8"/>
  <c r="L864" i="8"/>
  <c r="S865" i="8"/>
  <c r="U744" i="8"/>
  <c r="V743" i="8"/>
  <c r="U745" i="8" l="1"/>
  <c r="S866" i="8"/>
  <c r="V744" i="8"/>
  <c r="J866" i="8"/>
  <c r="T745" i="8"/>
  <c r="V745" i="8" s="1"/>
  <c r="O865" i="8"/>
  <c r="L865" i="8"/>
  <c r="T746" i="8" l="1"/>
  <c r="O866" i="8"/>
  <c r="J867" i="8"/>
  <c r="L866" i="8"/>
  <c r="U746" i="8"/>
  <c r="S867" i="8"/>
  <c r="U747" i="8" l="1"/>
  <c r="S868" i="8"/>
  <c r="T747" i="8"/>
  <c r="V747" i="8" s="1"/>
  <c r="O867" i="8"/>
  <c r="J868" i="8"/>
  <c r="L867" i="8"/>
  <c r="V746" i="8"/>
  <c r="T748" i="8" l="1"/>
  <c r="J869" i="8"/>
  <c r="O868" i="8"/>
  <c r="L868" i="8"/>
  <c r="U748" i="8"/>
  <c r="S869" i="8"/>
  <c r="U749" i="8" l="1"/>
  <c r="S870" i="8"/>
  <c r="O869" i="8"/>
  <c r="J870" i="8"/>
  <c r="T749" i="8"/>
  <c r="V749" i="8" s="1"/>
  <c r="L869" i="8"/>
  <c r="V748" i="8"/>
  <c r="O870" i="8" l="1"/>
  <c r="J871" i="8"/>
  <c r="T750" i="8"/>
  <c r="L870" i="8"/>
  <c r="U750" i="8"/>
  <c r="S871" i="8"/>
  <c r="V750" i="8" l="1"/>
  <c r="S872" i="8"/>
  <c r="U751" i="8"/>
  <c r="T751" i="8"/>
  <c r="V751" i="8" s="1"/>
  <c r="O871" i="8"/>
  <c r="J872" i="8"/>
  <c r="L871" i="8"/>
  <c r="T752" i="8" l="1"/>
  <c r="O872" i="8"/>
  <c r="J873" i="8"/>
  <c r="L872" i="8"/>
  <c r="U752" i="8"/>
  <c r="S873" i="8"/>
  <c r="U753" i="8" l="1"/>
  <c r="S874" i="8"/>
  <c r="T753" i="8"/>
  <c r="V753" i="8" s="1"/>
  <c r="O873" i="8"/>
  <c r="J874" i="8"/>
  <c r="L873" i="8"/>
  <c r="V752" i="8"/>
  <c r="T754" i="8" l="1"/>
  <c r="J875" i="8"/>
  <c r="O874" i="8"/>
  <c r="L874" i="8"/>
  <c r="U754" i="8"/>
  <c r="S875" i="8"/>
  <c r="U755" i="8" l="1"/>
  <c r="S876" i="8"/>
  <c r="T755" i="8"/>
  <c r="V755" i="8" s="1"/>
  <c r="J876" i="8"/>
  <c r="O875" i="8"/>
  <c r="L875" i="8"/>
  <c r="V754" i="8"/>
  <c r="T756" i="8" l="1"/>
  <c r="O876" i="8"/>
  <c r="J877" i="8"/>
  <c r="L876" i="8"/>
  <c r="U756" i="8"/>
  <c r="S877" i="8"/>
  <c r="U757" i="8" l="1"/>
  <c r="S878" i="8"/>
  <c r="T757" i="8"/>
  <c r="V757" i="8" s="1"/>
  <c r="O877" i="8"/>
  <c r="J878" i="8"/>
  <c r="L877" i="8"/>
  <c r="V756" i="8"/>
  <c r="S879" i="8" l="1"/>
  <c r="U758" i="8"/>
  <c r="T758" i="8"/>
  <c r="V758" i="8" s="1"/>
  <c r="O878" i="8"/>
  <c r="J879" i="8"/>
  <c r="L878" i="8"/>
  <c r="T759" i="8" l="1"/>
  <c r="O879" i="8"/>
  <c r="J880" i="8"/>
  <c r="L879" i="8"/>
  <c r="U759" i="8"/>
  <c r="S880" i="8"/>
  <c r="U760" i="8" l="1"/>
  <c r="S881" i="8"/>
  <c r="T760" i="8"/>
  <c r="V760" i="8" s="1"/>
  <c r="J881" i="8"/>
  <c r="O880" i="8"/>
  <c r="L880" i="8"/>
  <c r="V759" i="8"/>
  <c r="T761" i="8" l="1"/>
  <c r="J882" i="8"/>
  <c r="O881" i="8"/>
  <c r="L881" i="8"/>
  <c r="U761" i="8"/>
  <c r="S882" i="8"/>
  <c r="T762" i="8" l="1"/>
  <c r="J883" i="8"/>
  <c r="O882" i="8"/>
  <c r="L882" i="8"/>
  <c r="U762" i="8"/>
  <c r="S883" i="8"/>
  <c r="V761" i="8"/>
  <c r="U763" i="8" l="1"/>
  <c r="S884" i="8"/>
  <c r="T763" i="8"/>
  <c r="V763" i="8" s="1"/>
  <c r="O883" i="8"/>
  <c r="J884" i="8"/>
  <c r="L883" i="8"/>
  <c r="V762" i="8"/>
  <c r="T764" i="8" l="1"/>
  <c r="O884" i="8"/>
  <c r="J885" i="8"/>
  <c r="L884" i="8"/>
  <c r="U764" i="8"/>
  <c r="S885" i="8"/>
  <c r="S886" i="8" l="1"/>
  <c r="U765" i="8"/>
  <c r="T765" i="8"/>
  <c r="O885" i="8"/>
  <c r="J886" i="8"/>
  <c r="L885" i="8"/>
  <c r="V764" i="8"/>
  <c r="T766" i="8" l="1"/>
  <c r="O886" i="8"/>
  <c r="J887" i="8"/>
  <c r="L886" i="8"/>
  <c r="V765" i="8"/>
  <c r="U766" i="8"/>
  <c r="S887" i="8"/>
  <c r="U767" i="8" l="1"/>
  <c r="S888" i="8"/>
  <c r="T767" i="8"/>
  <c r="V767" i="8" s="1"/>
  <c r="J888" i="8"/>
  <c r="O887" i="8"/>
  <c r="L887" i="8"/>
  <c r="V766" i="8"/>
  <c r="U768" i="8" l="1"/>
  <c r="S889" i="8"/>
  <c r="T768" i="8"/>
  <c r="V768" i="8" s="1"/>
  <c r="J889" i="8"/>
  <c r="O888" i="8"/>
  <c r="L888" i="8"/>
  <c r="U769" i="8" l="1"/>
  <c r="S890" i="8"/>
  <c r="T769" i="8"/>
  <c r="V769" i="8" s="1"/>
  <c r="J890" i="8"/>
  <c r="O889" i="8"/>
  <c r="L889" i="8"/>
  <c r="U770" i="8" l="1"/>
  <c r="S891" i="8"/>
  <c r="T770" i="8"/>
  <c r="V770" i="8" s="1"/>
  <c r="O890" i="8"/>
  <c r="J891" i="8"/>
  <c r="L890" i="8"/>
  <c r="T771" i="8" l="1"/>
  <c r="O891" i="8"/>
  <c r="J892" i="8"/>
  <c r="L891" i="8"/>
  <c r="U771" i="8"/>
  <c r="S892" i="8"/>
  <c r="S893" i="8" l="1"/>
  <c r="U772" i="8"/>
  <c r="O892" i="8"/>
  <c r="T772" i="8"/>
  <c r="V772" i="8" s="1"/>
  <c r="J893" i="8"/>
  <c r="L892" i="8"/>
  <c r="V771" i="8"/>
  <c r="T773" i="8" l="1"/>
  <c r="O893" i="8"/>
  <c r="J894" i="8"/>
  <c r="L893" i="8"/>
  <c r="U773" i="8"/>
  <c r="S894" i="8"/>
  <c r="U774" i="8" l="1"/>
  <c r="S895" i="8"/>
  <c r="T774" i="8"/>
  <c r="V774" i="8" s="1"/>
  <c r="O894" i="8"/>
  <c r="J895" i="8"/>
  <c r="L894" i="8"/>
  <c r="V773" i="8"/>
  <c r="T775" i="8" l="1"/>
  <c r="J896" i="8"/>
  <c r="O895" i="8"/>
  <c r="L895" i="8"/>
  <c r="U775" i="8"/>
  <c r="S896" i="8"/>
  <c r="U776" i="8" l="1"/>
  <c r="S897" i="8"/>
  <c r="T776" i="8"/>
  <c r="V776" i="8" s="1"/>
  <c r="J897" i="8"/>
  <c r="O896" i="8"/>
  <c r="L896" i="8"/>
  <c r="V775" i="8"/>
  <c r="T777" i="8" l="1"/>
  <c r="O897" i="8"/>
  <c r="J898" i="8"/>
  <c r="L897" i="8"/>
  <c r="U777" i="8"/>
  <c r="S898" i="8"/>
  <c r="U778" i="8" l="1"/>
  <c r="S899" i="8"/>
  <c r="T778" i="8"/>
  <c r="V778" i="8" s="1"/>
  <c r="O898" i="8"/>
  <c r="J899" i="8"/>
  <c r="L898" i="8"/>
  <c r="V777" i="8"/>
  <c r="O899" i="8" l="1"/>
  <c r="T779" i="8"/>
  <c r="J900" i="8"/>
  <c r="L899" i="8"/>
  <c r="S900" i="8"/>
  <c r="U779" i="8"/>
  <c r="T780" i="8" l="1"/>
  <c r="O900" i="8"/>
  <c r="J901" i="8"/>
  <c r="L900" i="8"/>
  <c r="U780" i="8"/>
  <c r="S901" i="8"/>
  <c r="V779" i="8"/>
  <c r="U781" i="8" l="1"/>
  <c r="S902" i="8"/>
  <c r="T781" i="8"/>
  <c r="V781" i="8" s="1"/>
  <c r="O901" i="8"/>
  <c r="J902" i="8"/>
  <c r="L901" i="8"/>
  <c r="V780" i="8"/>
  <c r="T782" i="8" l="1"/>
  <c r="J903" i="8"/>
  <c r="O902" i="8"/>
  <c r="L902" i="8"/>
  <c r="U782" i="8"/>
  <c r="S903" i="8"/>
  <c r="U783" i="8" l="1"/>
  <c r="S904" i="8"/>
  <c r="T783" i="8"/>
  <c r="V783" i="8" s="1"/>
  <c r="J904" i="8"/>
  <c r="O903" i="8"/>
  <c r="L903" i="8"/>
  <c r="V782" i="8"/>
  <c r="T784" i="8" l="1"/>
  <c r="J905" i="8"/>
  <c r="O904" i="8"/>
  <c r="L904" i="8"/>
  <c r="U784" i="8"/>
  <c r="S905" i="8"/>
  <c r="U785" i="8" l="1"/>
  <c r="S906" i="8"/>
  <c r="T785" i="8"/>
  <c r="V785" i="8" s="1"/>
  <c r="O905" i="8"/>
  <c r="J906" i="8"/>
  <c r="L905" i="8"/>
  <c r="V784" i="8"/>
  <c r="U786" i="8" l="1"/>
  <c r="S907" i="8"/>
  <c r="O906" i="8"/>
  <c r="T786" i="8"/>
  <c r="V786" i="8" s="1"/>
  <c r="J907" i="8"/>
  <c r="L906" i="8"/>
  <c r="T787" i="8" l="1"/>
  <c r="O907" i="8"/>
  <c r="J908" i="8"/>
  <c r="L907" i="8"/>
  <c r="U787" i="8"/>
  <c r="S908" i="8"/>
  <c r="S909" i="8" l="1"/>
  <c r="U788" i="8"/>
  <c r="T788" i="8"/>
  <c r="V788" i="8" s="1"/>
  <c r="O908" i="8"/>
  <c r="J909" i="8"/>
  <c r="L908" i="8"/>
  <c r="V787" i="8"/>
  <c r="T789" i="8" l="1"/>
  <c r="J910" i="8"/>
  <c r="O909" i="8"/>
  <c r="L909" i="8"/>
  <c r="U789" i="8"/>
  <c r="S910" i="8"/>
  <c r="U790" i="8" l="1"/>
  <c r="S911" i="8"/>
  <c r="T790" i="8"/>
  <c r="V790" i="8" s="1"/>
  <c r="J911" i="8"/>
  <c r="O910" i="8"/>
  <c r="L910" i="8"/>
  <c r="V789" i="8"/>
  <c r="T791" i="8" l="1"/>
  <c r="J912" i="8"/>
  <c r="O911" i="8"/>
  <c r="L911" i="8"/>
  <c r="U791" i="8"/>
  <c r="S912" i="8"/>
  <c r="U792" i="8" l="1"/>
  <c r="S913" i="8"/>
  <c r="T792" i="8"/>
  <c r="V792" i="8" s="1"/>
  <c r="O912" i="8"/>
  <c r="J913" i="8"/>
  <c r="L912" i="8"/>
  <c r="V791" i="8"/>
  <c r="O913" i="8" l="1"/>
  <c r="T793" i="8"/>
  <c r="J914" i="8"/>
  <c r="L913" i="8"/>
  <c r="U793" i="8"/>
  <c r="S914" i="8"/>
  <c r="V793" i="8" l="1"/>
  <c r="U794" i="8"/>
  <c r="S915" i="8"/>
  <c r="T794" i="8"/>
  <c r="V794" i="8" s="1"/>
  <c r="O914" i="8"/>
  <c r="J915" i="8"/>
  <c r="L914" i="8"/>
  <c r="T795" i="8" l="1"/>
  <c r="O915" i="8"/>
  <c r="J916" i="8"/>
  <c r="L915" i="8"/>
  <c r="S916" i="8"/>
  <c r="U795" i="8"/>
  <c r="U796" i="8" l="1"/>
  <c r="S917" i="8"/>
  <c r="T796" i="8"/>
  <c r="V796" i="8" s="1"/>
  <c r="O916" i="8"/>
  <c r="J917" i="8"/>
  <c r="L916" i="8"/>
  <c r="V795" i="8"/>
  <c r="T797" i="8" l="1"/>
  <c r="J918" i="8"/>
  <c r="O917" i="8"/>
  <c r="L917" i="8"/>
  <c r="U797" i="8"/>
  <c r="S918" i="8"/>
  <c r="U798" i="8" l="1"/>
  <c r="S919" i="8"/>
  <c r="J919" i="8"/>
  <c r="T798" i="8"/>
  <c r="V798" i="8" s="1"/>
  <c r="O918" i="8"/>
  <c r="L918" i="8"/>
  <c r="V797" i="8"/>
  <c r="T799" i="8" l="1"/>
  <c r="J920" i="8"/>
  <c r="O919" i="8"/>
  <c r="L919" i="8"/>
  <c r="U799" i="8"/>
  <c r="S920" i="8"/>
  <c r="U800" i="8" l="1"/>
  <c r="S921" i="8"/>
  <c r="T800" i="8"/>
  <c r="V800" i="8" s="1"/>
  <c r="O920" i="8"/>
  <c r="J921" i="8"/>
  <c r="L920" i="8"/>
  <c r="V799" i="8"/>
  <c r="O921" i="8" l="1"/>
  <c r="T801" i="8"/>
  <c r="J922" i="8"/>
  <c r="L921" i="8"/>
  <c r="U801" i="8"/>
  <c r="S922" i="8"/>
  <c r="U802" i="8" l="1"/>
  <c r="S923" i="8"/>
  <c r="T802" i="8"/>
  <c r="V802" i="8" s="1"/>
  <c r="O922" i="8"/>
  <c r="J923" i="8"/>
  <c r="L922" i="8"/>
  <c r="V801" i="8"/>
  <c r="T803" i="8" l="1"/>
  <c r="O923" i="8"/>
  <c r="J924" i="8"/>
  <c r="L923" i="8"/>
  <c r="U803" i="8"/>
  <c r="S924" i="8"/>
  <c r="U804" i="8" l="1"/>
  <c r="S925" i="8"/>
  <c r="T804" i="8"/>
  <c r="V804" i="8" s="1"/>
  <c r="J925" i="8"/>
  <c r="O924" i="8"/>
  <c r="L924" i="8"/>
  <c r="V803" i="8"/>
  <c r="J926" i="8" l="1"/>
  <c r="T805" i="8"/>
  <c r="O925" i="8"/>
  <c r="L925" i="8"/>
  <c r="U805" i="8"/>
  <c r="S926" i="8"/>
  <c r="U806" i="8" l="1"/>
  <c r="S927" i="8"/>
  <c r="V805" i="8"/>
  <c r="T806" i="8"/>
  <c r="V806" i="8" s="1"/>
  <c r="J927" i="8"/>
  <c r="O926" i="8"/>
  <c r="L926" i="8"/>
  <c r="T807" i="8" l="1"/>
  <c r="O927" i="8"/>
  <c r="J928" i="8"/>
  <c r="L927" i="8"/>
  <c r="U807" i="8"/>
  <c r="S928" i="8"/>
  <c r="U808" i="8" l="1"/>
  <c r="S929" i="8"/>
  <c r="O928" i="8"/>
  <c r="J929" i="8"/>
  <c r="T808" i="8"/>
  <c r="V808" i="8" s="1"/>
  <c r="L928" i="8"/>
  <c r="V807" i="8"/>
  <c r="O929" i="8" l="1"/>
  <c r="T809" i="8"/>
  <c r="J930" i="8"/>
  <c r="L929" i="8"/>
  <c r="S930" i="8"/>
  <c r="U809" i="8"/>
  <c r="T810" i="8" l="1"/>
  <c r="O930" i="8"/>
  <c r="J931" i="8"/>
  <c r="L930" i="8"/>
  <c r="V809" i="8"/>
  <c r="U810" i="8"/>
  <c r="S931" i="8"/>
  <c r="U811" i="8" l="1"/>
  <c r="S932" i="8"/>
  <c r="T811" i="8"/>
  <c r="V811" i="8" s="1"/>
  <c r="O931" i="8"/>
  <c r="J932" i="8"/>
  <c r="L931" i="8"/>
  <c r="V810" i="8"/>
  <c r="U812" i="8" l="1"/>
  <c r="S933" i="8"/>
  <c r="T812" i="8"/>
  <c r="V812" i="8" s="1"/>
  <c r="J933" i="8"/>
  <c r="O932" i="8"/>
  <c r="L932" i="8"/>
  <c r="T813" i="8" l="1"/>
  <c r="J934" i="8"/>
  <c r="O933" i="8"/>
  <c r="L933" i="8"/>
  <c r="U813" i="8"/>
  <c r="S934" i="8"/>
  <c r="U814" i="8" l="1"/>
  <c r="S935" i="8"/>
  <c r="T814" i="8"/>
  <c r="V814" i="8" s="1"/>
  <c r="O934" i="8"/>
  <c r="J935" i="8"/>
  <c r="L934" i="8"/>
  <c r="V813" i="8"/>
  <c r="O935" i="8" l="1"/>
  <c r="T815" i="8"/>
  <c r="J936" i="8"/>
  <c r="L935" i="8"/>
  <c r="U815" i="8"/>
  <c r="S936" i="8"/>
  <c r="U816" i="8" l="1"/>
  <c r="S937" i="8"/>
  <c r="T816" i="8"/>
  <c r="V816" i="8" s="1"/>
  <c r="O936" i="8"/>
  <c r="J937" i="8"/>
  <c r="L936" i="8"/>
  <c r="V815" i="8"/>
  <c r="U817" i="8" l="1"/>
  <c r="S938" i="8"/>
  <c r="T817" i="8"/>
  <c r="V817" i="8" s="1"/>
  <c r="O937" i="8"/>
  <c r="J938" i="8"/>
  <c r="L937" i="8"/>
  <c r="T818" i="8" l="1"/>
  <c r="O938" i="8"/>
  <c r="J939" i="8"/>
  <c r="L938" i="8"/>
  <c r="U818" i="8"/>
  <c r="S939" i="8"/>
  <c r="U819" i="8" l="1"/>
  <c r="S940" i="8"/>
  <c r="T819" i="8"/>
  <c r="V819" i="8" s="1"/>
  <c r="J940" i="8"/>
  <c r="O939" i="8"/>
  <c r="L939" i="8"/>
  <c r="V818" i="8"/>
  <c r="J941" i="8" l="1"/>
  <c r="T820" i="8"/>
  <c r="O940" i="8"/>
  <c r="L940" i="8"/>
  <c r="U820" i="8"/>
  <c r="S941" i="8"/>
  <c r="U821" i="8" l="1"/>
  <c r="S942" i="8"/>
  <c r="V820" i="8"/>
  <c r="T821" i="8"/>
  <c r="V821" i="8" s="1"/>
  <c r="J942" i="8"/>
  <c r="O941" i="8"/>
  <c r="L941" i="8"/>
  <c r="T822" i="8" l="1"/>
  <c r="O942" i="8"/>
  <c r="J943" i="8"/>
  <c r="L942" i="8"/>
  <c r="U822" i="8"/>
  <c r="S943" i="8"/>
  <c r="U823" i="8" l="1"/>
  <c r="S944" i="8"/>
  <c r="O943" i="8"/>
  <c r="T823" i="8"/>
  <c r="V823" i="8" s="1"/>
  <c r="J944" i="8"/>
  <c r="L943" i="8"/>
  <c r="V822" i="8"/>
  <c r="O944" i="8" l="1"/>
  <c r="T824" i="8"/>
  <c r="J945" i="8"/>
  <c r="L944" i="8"/>
  <c r="S945" i="8"/>
  <c r="U824" i="8"/>
  <c r="T825" i="8" l="1"/>
  <c r="O945" i="8"/>
  <c r="J946" i="8"/>
  <c r="L945" i="8"/>
  <c r="U825" i="8"/>
  <c r="S946" i="8"/>
  <c r="V824" i="8"/>
  <c r="U826" i="8" l="1"/>
  <c r="S947" i="8"/>
  <c r="T826" i="8"/>
  <c r="V826" i="8" s="1"/>
  <c r="J947" i="8"/>
  <c r="O946" i="8"/>
  <c r="L946" i="8"/>
  <c r="V825" i="8"/>
  <c r="J948" i="8" l="1"/>
  <c r="O947" i="8"/>
  <c r="T827" i="8"/>
  <c r="L947" i="8"/>
  <c r="U827" i="8"/>
  <c r="S948" i="8"/>
  <c r="U828" i="8" l="1"/>
  <c r="S949" i="8"/>
  <c r="V827" i="8"/>
  <c r="T828" i="8"/>
  <c r="V828" i="8" s="1"/>
  <c r="J949" i="8"/>
  <c r="O948" i="8"/>
  <c r="L948" i="8"/>
  <c r="T829" i="8" l="1"/>
  <c r="O949" i="8"/>
  <c r="J950" i="8"/>
  <c r="L949" i="8"/>
  <c r="U829" i="8"/>
  <c r="S950" i="8"/>
  <c r="U830" i="8" l="1"/>
  <c r="S951" i="8"/>
  <c r="T830" i="8"/>
  <c r="V830" i="8" s="1"/>
  <c r="O950" i="8"/>
  <c r="J951" i="8"/>
  <c r="L950" i="8"/>
  <c r="V829" i="8"/>
  <c r="O951" i="8" l="1"/>
  <c r="J952" i="8"/>
  <c r="T831" i="8"/>
  <c r="L951" i="8"/>
  <c r="U831" i="8"/>
  <c r="S952" i="8"/>
  <c r="V831" i="8" l="1"/>
  <c r="S953" i="8"/>
  <c r="U832" i="8"/>
  <c r="T832" i="8"/>
  <c r="V832" i="8" s="1"/>
  <c r="O952" i="8"/>
  <c r="J953" i="8"/>
  <c r="L952" i="8"/>
  <c r="T833" i="8" l="1"/>
  <c r="O953" i="8"/>
  <c r="J954" i="8"/>
  <c r="L953" i="8"/>
  <c r="U833" i="8"/>
  <c r="S954" i="8"/>
  <c r="U834" i="8" l="1"/>
  <c r="S955" i="8"/>
  <c r="T834" i="8"/>
  <c r="V834" i="8" s="1"/>
  <c r="J955" i="8"/>
  <c r="O954" i="8"/>
  <c r="L954" i="8"/>
  <c r="V833" i="8"/>
  <c r="T835" i="8" l="1"/>
  <c r="J956" i="8"/>
  <c r="O955" i="8"/>
  <c r="L955" i="8"/>
  <c r="U835" i="8"/>
  <c r="S956" i="8"/>
  <c r="S957" i="8" l="1"/>
  <c r="U836" i="8"/>
  <c r="T836" i="8"/>
  <c r="V836" i="8" s="1"/>
  <c r="O956" i="8"/>
  <c r="J957" i="8"/>
  <c r="L956" i="8"/>
  <c r="V835" i="8"/>
  <c r="T837" i="8" l="1"/>
  <c r="O957" i="8"/>
  <c r="J958" i="8"/>
  <c r="L957" i="8"/>
  <c r="U837" i="8"/>
  <c r="S958" i="8"/>
  <c r="U838" i="8" l="1"/>
  <c r="S959" i="8"/>
  <c r="T838" i="8"/>
  <c r="V838" i="8" s="1"/>
  <c r="O958" i="8"/>
  <c r="J959" i="8"/>
  <c r="L958" i="8"/>
  <c r="V837" i="8"/>
  <c r="T839" i="8" l="1"/>
  <c r="O959" i="8"/>
  <c r="J960" i="8"/>
  <c r="L959" i="8"/>
  <c r="S960" i="8"/>
  <c r="U839" i="8"/>
  <c r="U840" i="8" l="1"/>
  <c r="S961" i="8"/>
  <c r="T840" i="8"/>
  <c r="V840" i="8" s="1"/>
  <c r="O960" i="8"/>
  <c r="J961" i="8"/>
  <c r="L960" i="8"/>
  <c r="V839" i="8"/>
  <c r="T841" i="8" l="1"/>
  <c r="J962" i="8"/>
  <c r="O961" i="8"/>
  <c r="L961" i="8"/>
  <c r="U841" i="8"/>
  <c r="S962" i="8"/>
  <c r="U842" i="8" l="1"/>
  <c r="S963" i="8"/>
  <c r="J963" i="8"/>
  <c r="T842" i="8"/>
  <c r="V842" i="8" s="1"/>
  <c r="O962" i="8"/>
  <c r="L962" i="8"/>
  <c r="V841" i="8"/>
  <c r="T843" i="8" l="1"/>
  <c r="J964" i="8"/>
  <c r="O963" i="8"/>
  <c r="L963" i="8"/>
  <c r="U843" i="8"/>
  <c r="S964" i="8"/>
  <c r="U844" i="8" l="1"/>
  <c r="S965" i="8"/>
  <c r="T844" i="8"/>
  <c r="V844" i="8" s="1"/>
  <c r="O964" i="8"/>
  <c r="J965" i="8"/>
  <c r="L964" i="8"/>
  <c r="V843" i="8"/>
  <c r="O965" i="8" l="1"/>
  <c r="T845" i="8"/>
  <c r="J966" i="8"/>
  <c r="L965" i="8"/>
  <c r="U845" i="8"/>
  <c r="S966" i="8"/>
  <c r="U846" i="8" l="1"/>
  <c r="S967" i="8"/>
  <c r="O966" i="8"/>
  <c r="T846" i="8"/>
  <c r="V846" i="8" s="1"/>
  <c r="J967" i="8"/>
  <c r="L966" i="8"/>
  <c r="V845" i="8"/>
  <c r="T847" i="8" l="1"/>
  <c r="O967" i="8"/>
  <c r="J968" i="8"/>
  <c r="L967" i="8"/>
  <c r="U847" i="8"/>
  <c r="S968" i="8"/>
  <c r="U848" i="8" l="1"/>
  <c r="S969" i="8"/>
  <c r="T848" i="8"/>
  <c r="V848" i="8" s="1"/>
  <c r="O968" i="8"/>
  <c r="J969" i="8"/>
  <c r="L968" i="8"/>
  <c r="V847" i="8"/>
  <c r="J970" i="8" l="1"/>
  <c r="T849" i="8"/>
  <c r="O969" i="8"/>
  <c r="L969" i="8"/>
  <c r="U849" i="8"/>
  <c r="S970" i="8"/>
  <c r="U850" i="8" l="1"/>
  <c r="S971" i="8"/>
  <c r="V849" i="8"/>
  <c r="T850" i="8"/>
  <c r="V850" i="8" s="1"/>
  <c r="J971" i="8"/>
  <c r="O970" i="8"/>
  <c r="L970" i="8"/>
  <c r="T851" i="8" l="1"/>
  <c r="O971" i="8"/>
  <c r="J972" i="8"/>
  <c r="L971" i="8"/>
  <c r="U851" i="8"/>
  <c r="S972" i="8"/>
  <c r="U852" i="8" l="1"/>
  <c r="S973" i="8"/>
  <c r="T852" i="8"/>
  <c r="V852" i="8" s="1"/>
  <c r="O972" i="8"/>
  <c r="J973" i="8"/>
  <c r="L972" i="8"/>
  <c r="V851" i="8"/>
  <c r="O973" i="8" l="1"/>
  <c r="J974" i="8"/>
  <c r="T853" i="8"/>
  <c r="L973" i="8"/>
  <c r="S974" i="8"/>
  <c r="U853" i="8"/>
  <c r="V853" i="8" l="1"/>
  <c r="T854" i="8"/>
  <c r="O974" i="8"/>
  <c r="J975" i="8"/>
  <c r="L974" i="8"/>
  <c r="S975" i="8"/>
  <c r="U854" i="8"/>
  <c r="U855" i="8" l="1"/>
  <c r="S976" i="8"/>
  <c r="T855" i="8"/>
  <c r="V855" i="8" s="1"/>
  <c r="O975" i="8"/>
  <c r="J976" i="8"/>
  <c r="L975" i="8"/>
  <c r="V854" i="8"/>
  <c r="T856" i="8" l="1"/>
  <c r="J977" i="8"/>
  <c r="O976" i="8"/>
  <c r="L976" i="8"/>
  <c r="U856" i="8"/>
  <c r="S977" i="8"/>
  <c r="U857" i="8" l="1"/>
  <c r="S978" i="8"/>
  <c r="J978" i="8"/>
  <c r="T857" i="8"/>
  <c r="V857" i="8" s="1"/>
  <c r="O977" i="8"/>
  <c r="L977" i="8"/>
  <c r="V856" i="8"/>
  <c r="T858" i="8" l="1"/>
  <c r="J979" i="8"/>
  <c r="O978" i="8"/>
  <c r="L978" i="8"/>
  <c r="U858" i="8"/>
  <c r="S979" i="8"/>
  <c r="U859" i="8" l="1"/>
  <c r="S980" i="8"/>
  <c r="T859" i="8"/>
  <c r="V859" i="8" s="1"/>
  <c r="O979" i="8"/>
  <c r="J980" i="8"/>
  <c r="L979" i="8"/>
  <c r="V858" i="8"/>
  <c r="T860" i="8" l="1"/>
  <c r="O980" i="8"/>
  <c r="J981" i="8"/>
  <c r="L980" i="8"/>
  <c r="U860" i="8"/>
  <c r="S981" i="8"/>
  <c r="U861" i="8" l="1"/>
  <c r="S982" i="8"/>
  <c r="T861" i="8"/>
  <c r="V861" i="8" s="1"/>
  <c r="O981" i="8"/>
  <c r="J982" i="8"/>
  <c r="L981" i="8"/>
  <c r="V860" i="8"/>
  <c r="T862" i="8" l="1"/>
  <c r="O982" i="8"/>
  <c r="J983" i="8"/>
  <c r="L982" i="8"/>
  <c r="U862" i="8"/>
  <c r="S983" i="8"/>
  <c r="U863" i="8" l="1"/>
  <c r="S984" i="8"/>
  <c r="T863" i="8"/>
  <c r="V863" i="8" s="1"/>
  <c r="O983" i="8"/>
  <c r="J984" i="8"/>
  <c r="L983" i="8"/>
  <c r="V862" i="8"/>
  <c r="J985" i="8" l="1"/>
  <c r="T864" i="8"/>
  <c r="O984" i="8"/>
  <c r="L984" i="8"/>
  <c r="U864" i="8"/>
  <c r="S985" i="8"/>
  <c r="U865" i="8" l="1"/>
  <c r="S986" i="8"/>
  <c r="V864" i="8"/>
  <c r="T865" i="8"/>
  <c r="V865" i="8" s="1"/>
  <c r="J986" i="8"/>
  <c r="O985" i="8"/>
  <c r="L985" i="8"/>
  <c r="T866" i="8" l="1"/>
  <c r="O986" i="8"/>
  <c r="J987" i="8"/>
  <c r="L986" i="8"/>
  <c r="U866" i="8"/>
  <c r="S987" i="8"/>
  <c r="U867" i="8" l="1"/>
  <c r="S988" i="8"/>
  <c r="O987" i="8"/>
  <c r="J988" i="8"/>
  <c r="T867" i="8"/>
  <c r="V867" i="8" s="1"/>
  <c r="L987" i="8"/>
  <c r="V866" i="8"/>
  <c r="T868" i="8" l="1"/>
  <c r="J989" i="8"/>
  <c r="O988" i="8"/>
  <c r="L988" i="8"/>
  <c r="S989" i="8"/>
  <c r="U868" i="8"/>
  <c r="U869" i="8" l="1"/>
  <c r="S990" i="8"/>
  <c r="T869" i="8"/>
  <c r="V869" i="8" s="1"/>
  <c r="O989" i="8"/>
  <c r="J990" i="8"/>
  <c r="L989" i="8"/>
  <c r="V868" i="8"/>
  <c r="T870" i="8" l="1"/>
  <c r="O990" i="8"/>
  <c r="J991" i="8"/>
  <c r="L990" i="8"/>
  <c r="U870" i="8"/>
  <c r="S991" i="8"/>
  <c r="U871" i="8" l="1"/>
  <c r="S992" i="8"/>
  <c r="T871" i="8"/>
  <c r="V871" i="8" s="1"/>
  <c r="J992" i="8"/>
  <c r="O991" i="8"/>
  <c r="L991" i="8"/>
  <c r="V870" i="8"/>
  <c r="J993" i="8" l="1"/>
  <c r="T872" i="8"/>
  <c r="O992" i="8"/>
  <c r="L992" i="8"/>
  <c r="U872" i="8"/>
  <c r="S993" i="8"/>
  <c r="U873" i="8" l="1"/>
  <c r="S994" i="8"/>
  <c r="V872" i="8"/>
  <c r="T873" i="8"/>
  <c r="V873" i="8" s="1"/>
  <c r="O993" i="8"/>
  <c r="J994" i="8"/>
  <c r="L993" i="8"/>
  <c r="T874" i="8" l="1"/>
  <c r="J995" i="8"/>
  <c r="O994" i="8"/>
  <c r="L994" i="8"/>
  <c r="U874" i="8"/>
  <c r="S995" i="8"/>
  <c r="S996" i="8" l="1"/>
  <c r="U875" i="8"/>
  <c r="O995" i="8"/>
  <c r="T875" i="8"/>
  <c r="V875" i="8" s="1"/>
  <c r="J996" i="8"/>
  <c r="L995" i="8"/>
  <c r="V874" i="8"/>
  <c r="J997" i="8" l="1"/>
  <c r="O996" i="8"/>
  <c r="T876" i="8"/>
  <c r="L996" i="8"/>
  <c r="U876" i="8"/>
  <c r="S997" i="8"/>
  <c r="S998" i="8" l="1"/>
  <c r="U877" i="8"/>
  <c r="V876" i="8"/>
  <c r="O997" i="8"/>
  <c r="T877" i="8"/>
  <c r="V877" i="8" s="1"/>
  <c r="J998" i="8"/>
  <c r="L997" i="8"/>
  <c r="J999" i="8" l="1"/>
  <c r="T878" i="8"/>
  <c r="O998" i="8"/>
  <c r="L998" i="8"/>
  <c r="S999" i="8"/>
  <c r="U878" i="8"/>
  <c r="S1000" i="8" l="1"/>
  <c r="U879" i="8"/>
  <c r="V878" i="8"/>
  <c r="O999" i="8"/>
  <c r="T879" i="8"/>
  <c r="V879" i="8" s="1"/>
  <c r="J1000" i="8"/>
  <c r="L999" i="8"/>
  <c r="J1001" i="8" l="1"/>
  <c r="T880" i="8"/>
  <c r="O1000" i="8"/>
  <c r="L1000" i="8"/>
  <c r="U880" i="8"/>
  <c r="S1001" i="8"/>
  <c r="U881" i="8" l="1"/>
  <c r="S1002" i="8"/>
  <c r="V880" i="8"/>
  <c r="T881" i="8"/>
  <c r="V881" i="8" s="1"/>
  <c r="O1001" i="8"/>
  <c r="J1002" i="8"/>
  <c r="L1001" i="8"/>
  <c r="T882" i="8" l="1"/>
  <c r="J1003" i="8"/>
  <c r="O1002" i="8"/>
  <c r="L1002" i="8"/>
  <c r="U882" i="8"/>
  <c r="S1003" i="8"/>
  <c r="U883" i="8" l="1"/>
  <c r="S1004" i="8"/>
  <c r="T883" i="8"/>
  <c r="V883" i="8" s="1"/>
  <c r="O1003" i="8"/>
  <c r="J1004" i="8"/>
  <c r="L1003" i="8"/>
  <c r="V882" i="8"/>
  <c r="J1005" i="8" l="1"/>
  <c r="T884" i="8"/>
  <c r="O1004" i="8"/>
  <c r="L1004" i="8"/>
  <c r="U884" i="8"/>
  <c r="S1005" i="8"/>
  <c r="U885" i="8" l="1"/>
  <c r="S1006" i="8"/>
  <c r="V884" i="8"/>
  <c r="O1005" i="8"/>
  <c r="T885" i="8"/>
  <c r="V885" i="8" s="1"/>
  <c r="J1006" i="8"/>
  <c r="L1005" i="8"/>
  <c r="T886" i="8" l="1"/>
  <c r="J1007" i="8"/>
  <c r="O1006" i="8"/>
  <c r="L1006" i="8"/>
  <c r="S1007" i="8"/>
  <c r="U886" i="8"/>
  <c r="S1008" i="8" l="1"/>
  <c r="U887" i="8"/>
  <c r="O1007" i="8"/>
  <c r="T887" i="8"/>
  <c r="V887" i="8" s="1"/>
  <c r="J1008" i="8"/>
  <c r="L1007" i="8"/>
  <c r="V886" i="8"/>
  <c r="J1009" i="8" l="1"/>
  <c r="T888" i="8"/>
  <c r="O1008" i="8"/>
  <c r="L1008" i="8"/>
  <c r="U888" i="8"/>
  <c r="S1009" i="8"/>
  <c r="U889" i="8" l="1"/>
  <c r="S1010" i="8"/>
  <c r="V888" i="8"/>
  <c r="T889" i="8"/>
  <c r="V889" i="8" s="1"/>
  <c r="O1009" i="8"/>
  <c r="J1010" i="8"/>
  <c r="L1009" i="8"/>
  <c r="T890" i="8" l="1"/>
  <c r="J1011" i="8"/>
  <c r="O1010" i="8"/>
  <c r="L1010" i="8"/>
  <c r="U890" i="8"/>
  <c r="S1011" i="8"/>
  <c r="U891" i="8" l="1"/>
  <c r="S1012" i="8"/>
  <c r="O1011" i="8"/>
  <c r="J1012" i="8"/>
  <c r="T891" i="8"/>
  <c r="V891" i="8" s="1"/>
  <c r="L1011" i="8"/>
  <c r="V890" i="8"/>
  <c r="J1013" i="8" l="1"/>
  <c r="O1012" i="8"/>
  <c r="T892" i="8"/>
  <c r="L1012" i="8"/>
  <c r="S1013" i="8"/>
  <c r="U892" i="8"/>
  <c r="S1014" i="8" l="1"/>
  <c r="U893" i="8"/>
  <c r="V892" i="8"/>
  <c r="T893" i="8"/>
  <c r="V893" i="8" s="1"/>
  <c r="O1013" i="8"/>
  <c r="J1014" i="8"/>
  <c r="L1013" i="8"/>
  <c r="T894" i="8" l="1"/>
  <c r="O1014" i="8"/>
  <c r="J1015" i="8"/>
  <c r="L1014" i="8"/>
  <c r="U894" i="8"/>
  <c r="S1015" i="8"/>
  <c r="U895" i="8" l="1"/>
  <c r="S1016" i="8"/>
  <c r="O1015" i="8"/>
  <c r="T895" i="8"/>
  <c r="V895" i="8" s="1"/>
  <c r="J1016" i="8"/>
  <c r="L1015" i="8"/>
  <c r="V894" i="8"/>
  <c r="J1017" i="8" l="1"/>
  <c r="T896" i="8"/>
  <c r="O1016" i="8"/>
  <c r="L1016" i="8"/>
  <c r="U896" i="8"/>
  <c r="S1017" i="8"/>
  <c r="U897" i="8" l="1"/>
  <c r="S1018" i="8"/>
  <c r="V896" i="8"/>
  <c r="T897" i="8"/>
  <c r="V897" i="8" s="1"/>
  <c r="J1018" i="8"/>
  <c r="O1017" i="8"/>
  <c r="L1017" i="8"/>
  <c r="O1018" i="8" l="1"/>
  <c r="J1019" i="8"/>
  <c r="T898" i="8"/>
  <c r="L1018" i="8"/>
  <c r="U898" i="8"/>
  <c r="S1019" i="8"/>
  <c r="V898" i="8" l="1"/>
  <c r="O1019" i="8"/>
  <c r="J1020" i="8"/>
  <c r="T899" i="8"/>
  <c r="L1019" i="8"/>
  <c r="U899" i="8"/>
  <c r="S1020" i="8"/>
  <c r="S1021" i="8" l="1"/>
  <c r="U900" i="8"/>
  <c r="V899" i="8"/>
  <c r="T900" i="8"/>
  <c r="V900" i="8" s="1"/>
  <c r="O1020" i="8"/>
  <c r="J1021" i="8"/>
  <c r="L1020" i="8"/>
  <c r="T901" i="8" l="1"/>
  <c r="O1021" i="8"/>
  <c r="J1022" i="8"/>
  <c r="L1021" i="8"/>
  <c r="U901" i="8"/>
  <c r="S1022" i="8"/>
  <c r="U902" i="8" l="1"/>
  <c r="S1023" i="8"/>
  <c r="T902" i="8"/>
  <c r="V902" i="8" s="1"/>
  <c r="O1022" i="8"/>
  <c r="J1023" i="8"/>
  <c r="L1022" i="8"/>
  <c r="V901" i="8"/>
  <c r="T903" i="8" l="1"/>
  <c r="J1024" i="8"/>
  <c r="O1023" i="8"/>
  <c r="L1023" i="8"/>
  <c r="U903" i="8"/>
  <c r="S1024" i="8"/>
  <c r="U904" i="8" l="1"/>
  <c r="S1025" i="8"/>
  <c r="T904" i="8"/>
  <c r="V904" i="8" s="1"/>
  <c r="O1024" i="8"/>
  <c r="J1025" i="8"/>
  <c r="L1024" i="8"/>
  <c r="V903" i="8"/>
  <c r="T905" i="8" l="1"/>
  <c r="O1025" i="8"/>
  <c r="J1026" i="8"/>
  <c r="L1025" i="8"/>
  <c r="U905" i="8"/>
  <c r="S1026" i="8"/>
  <c r="U906" i="8" l="1"/>
  <c r="S1027" i="8"/>
  <c r="O1026" i="8"/>
  <c r="J1027" i="8"/>
  <c r="T906" i="8"/>
  <c r="V906" i="8" s="1"/>
  <c r="L1026" i="8"/>
  <c r="V905" i="8"/>
  <c r="T907" i="8" l="1"/>
  <c r="J1028" i="8"/>
  <c r="O1027" i="8"/>
  <c r="L1027" i="8"/>
  <c r="U907" i="8"/>
  <c r="S1028" i="8"/>
  <c r="U908" i="8" l="1"/>
  <c r="S1029" i="8"/>
  <c r="T908" i="8"/>
  <c r="V908" i="8" s="1"/>
  <c r="O1028" i="8"/>
  <c r="J1029" i="8"/>
  <c r="L1028" i="8"/>
  <c r="V907" i="8"/>
  <c r="T909" i="8" l="1"/>
  <c r="O1029" i="8"/>
  <c r="J1030" i="8"/>
  <c r="L1029" i="8"/>
  <c r="U909" i="8"/>
  <c r="S1030" i="8"/>
  <c r="U910" i="8" l="1"/>
  <c r="S1031" i="8"/>
  <c r="T910" i="8"/>
  <c r="V910" i="8" s="1"/>
  <c r="O1030" i="8"/>
  <c r="J1031" i="8"/>
  <c r="L1030" i="8"/>
  <c r="V909" i="8"/>
  <c r="T911" i="8" l="1"/>
  <c r="J1032" i="8"/>
  <c r="O1031" i="8"/>
  <c r="L1031" i="8"/>
  <c r="U911" i="8"/>
  <c r="S1032" i="8"/>
  <c r="U912" i="8" l="1"/>
  <c r="S1033" i="8"/>
  <c r="T912" i="8"/>
  <c r="V912" i="8" s="1"/>
  <c r="O1032" i="8"/>
  <c r="J1033" i="8"/>
  <c r="L1032" i="8"/>
  <c r="V911" i="8"/>
  <c r="O1033" i="8" l="1"/>
  <c r="T913" i="8"/>
  <c r="J1034" i="8"/>
  <c r="L1033" i="8"/>
  <c r="U913" i="8"/>
  <c r="S1034" i="8"/>
  <c r="O1034" i="8" l="1"/>
  <c r="J1035" i="8"/>
  <c r="T914" i="8"/>
  <c r="L1034" i="8"/>
  <c r="U914" i="8"/>
  <c r="S1035" i="8"/>
  <c r="V913" i="8"/>
  <c r="V914" i="8" l="1"/>
  <c r="U915" i="8"/>
  <c r="S1036" i="8"/>
  <c r="T915" i="8"/>
  <c r="V915" i="8" s="1"/>
  <c r="J1036" i="8"/>
  <c r="O1035" i="8"/>
  <c r="L1035" i="8"/>
  <c r="T916" i="8" l="1"/>
  <c r="O1036" i="8"/>
  <c r="J1037" i="8"/>
  <c r="L1036" i="8"/>
  <c r="U916" i="8"/>
  <c r="S1037" i="8"/>
  <c r="U917" i="8" l="1"/>
  <c r="S1038" i="8"/>
  <c r="T917" i="8"/>
  <c r="V917" i="8" s="1"/>
  <c r="O1037" i="8"/>
  <c r="J1038" i="8"/>
  <c r="L1037" i="8"/>
  <c r="V916" i="8"/>
  <c r="T918" i="8" l="1"/>
  <c r="O1038" i="8"/>
  <c r="J1039" i="8"/>
  <c r="L1038" i="8"/>
  <c r="U918" i="8"/>
  <c r="S1039" i="8"/>
  <c r="U919" i="8" l="1"/>
  <c r="S1040" i="8"/>
  <c r="T919" i="8"/>
  <c r="V919" i="8" s="1"/>
  <c r="J1040" i="8"/>
  <c r="O1039" i="8"/>
  <c r="L1039" i="8"/>
  <c r="V918" i="8"/>
  <c r="T920" i="8" l="1"/>
  <c r="O1040" i="8"/>
  <c r="J1041" i="8"/>
  <c r="L1040" i="8"/>
  <c r="U920" i="8"/>
  <c r="S1041" i="8"/>
  <c r="S1042" i="8" l="1"/>
  <c r="U921" i="8"/>
  <c r="O1041" i="8"/>
  <c r="J1042" i="8"/>
  <c r="T921" i="8"/>
  <c r="V921" i="8" s="1"/>
  <c r="L1041" i="8"/>
  <c r="V920" i="8"/>
  <c r="T922" i="8" l="1"/>
  <c r="O1042" i="8"/>
  <c r="J1043" i="8"/>
  <c r="L1042" i="8"/>
  <c r="S1043" i="8"/>
  <c r="U922" i="8"/>
  <c r="U923" i="8" l="1"/>
  <c r="S1044" i="8"/>
  <c r="T923" i="8"/>
  <c r="V923" i="8" s="1"/>
  <c r="J1044" i="8"/>
  <c r="O1043" i="8"/>
  <c r="L1043" i="8"/>
  <c r="V922" i="8"/>
  <c r="U924" i="8" l="1"/>
  <c r="S1045" i="8"/>
  <c r="T924" i="8"/>
  <c r="V924" i="8" s="1"/>
  <c r="O1044" i="8"/>
  <c r="J1045" i="8"/>
  <c r="L1044" i="8"/>
  <c r="T925" i="8" l="1"/>
  <c r="O1045" i="8"/>
  <c r="J1046" i="8"/>
  <c r="L1045" i="8"/>
  <c r="U925" i="8"/>
  <c r="S1046" i="8"/>
  <c r="U926" i="8" l="1"/>
  <c r="S1047" i="8"/>
  <c r="T926" i="8"/>
  <c r="V926" i="8" s="1"/>
  <c r="O1046" i="8"/>
  <c r="J1047" i="8"/>
  <c r="L1046" i="8"/>
  <c r="V925" i="8"/>
  <c r="T927" i="8" l="1"/>
  <c r="J1048" i="8"/>
  <c r="O1047" i="8"/>
  <c r="L1047" i="8"/>
  <c r="U927" i="8"/>
  <c r="S1048" i="8"/>
  <c r="U928" i="8" l="1"/>
  <c r="S1049" i="8"/>
  <c r="T928" i="8"/>
  <c r="V928" i="8" s="1"/>
  <c r="O1048" i="8"/>
  <c r="J1049" i="8"/>
  <c r="L1048" i="8"/>
  <c r="V927" i="8"/>
  <c r="S1050" i="8" l="1"/>
  <c r="U929" i="8"/>
  <c r="O1049" i="8"/>
  <c r="T929" i="8"/>
  <c r="V929" i="8" s="1"/>
  <c r="J1050" i="8"/>
  <c r="L1049" i="8"/>
  <c r="T930" i="8" l="1"/>
  <c r="O1050" i="8"/>
  <c r="J1051" i="8"/>
  <c r="L1050" i="8"/>
  <c r="U930" i="8"/>
  <c r="S1051" i="8"/>
  <c r="U931" i="8" l="1"/>
  <c r="S1052" i="8"/>
  <c r="T931" i="8"/>
  <c r="V931" i="8" s="1"/>
  <c r="J1052" i="8"/>
  <c r="O1051" i="8"/>
  <c r="L1051" i="8"/>
  <c r="V930" i="8"/>
  <c r="T932" i="8" l="1"/>
  <c r="O1052" i="8"/>
  <c r="J1053" i="8"/>
  <c r="L1052" i="8"/>
  <c r="U932" i="8"/>
  <c r="S1053" i="8"/>
  <c r="U933" i="8" l="1"/>
  <c r="S1054" i="8"/>
  <c r="T933" i="8"/>
  <c r="V933" i="8" s="1"/>
  <c r="O1053" i="8"/>
  <c r="J1054" i="8"/>
  <c r="L1053" i="8"/>
  <c r="V932" i="8"/>
  <c r="T934" i="8" l="1"/>
  <c r="O1054" i="8"/>
  <c r="J1055" i="8"/>
  <c r="L1054" i="8"/>
  <c r="U934" i="8"/>
  <c r="S1055" i="8"/>
  <c r="U935" i="8" l="1"/>
  <c r="S1056" i="8"/>
  <c r="J1056" i="8"/>
  <c r="T935" i="8"/>
  <c r="V935" i="8" s="1"/>
  <c r="O1055" i="8"/>
  <c r="L1055" i="8"/>
  <c r="V934" i="8"/>
  <c r="U936" i="8" l="1"/>
  <c r="S1057" i="8"/>
  <c r="O1056" i="8"/>
  <c r="J1057" i="8"/>
  <c r="T936" i="8"/>
  <c r="V936" i="8" s="1"/>
  <c r="L1056" i="8"/>
  <c r="T937" i="8" l="1"/>
  <c r="O1057" i="8"/>
  <c r="J1058" i="8"/>
  <c r="L1057" i="8"/>
  <c r="S1058" i="8"/>
  <c r="U937" i="8"/>
  <c r="U938" i="8" l="1"/>
  <c r="S1059" i="8"/>
  <c r="T938" i="8"/>
  <c r="V938" i="8" s="1"/>
  <c r="O1058" i="8"/>
  <c r="J1059" i="8"/>
  <c r="L1058" i="8"/>
  <c r="V937" i="8"/>
  <c r="T939" i="8" l="1"/>
  <c r="J1060" i="8"/>
  <c r="O1059" i="8"/>
  <c r="L1059" i="8"/>
  <c r="U939" i="8"/>
  <c r="S1060" i="8"/>
  <c r="U940" i="8" l="1"/>
  <c r="S1061" i="8"/>
  <c r="T940" i="8"/>
  <c r="V940" i="8" s="1"/>
  <c r="O1060" i="8"/>
  <c r="J1061" i="8"/>
  <c r="L1060" i="8"/>
  <c r="V939" i="8"/>
  <c r="T941" i="8" l="1"/>
  <c r="O1061" i="8"/>
  <c r="J1062" i="8"/>
  <c r="L1061" i="8"/>
  <c r="U941" i="8"/>
  <c r="S1062" i="8"/>
  <c r="U942" i="8" l="1"/>
  <c r="S1063" i="8"/>
  <c r="T942" i="8"/>
  <c r="V942" i="8" s="1"/>
  <c r="O1062" i="8"/>
  <c r="J1063" i="8"/>
  <c r="L1062" i="8"/>
  <c r="V941" i="8"/>
  <c r="U943" i="8" l="1"/>
  <c r="S1064" i="8"/>
  <c r="J1064" i="8"/>
  <c r="T943" i="8"/>
  <c r="V943" i="8" s="1"/>
  <c r="O1063" i="8"/>
  <c r="L1063" i="8"/>
  <c r="O1064" i="8" l="1"/>
  <c r="T944" i="8"/>
  <c r="J1065" i="8"/>
  <c r="L1064" i="8"/>
  <c r="S1065" i="8"/>
  <c r="U944" i="8"/>
  <c r="U945" i="8" l="1"/>
  <c r="S1066" i="8"/>
  <c r="T945" i="8"/>
  <c r="V945" i="8" s="1"/>
  <c r="O1065" i="8"/>
  <c r="J1066" i="8"/>
  <c r="L1065" i="8"/>
  <c r="V944" i="8"/>
  <c r="T946" i="8" l="1"/>
  <c r="O1066" i="8"/>
  <c r="J1067" i="8"/>
  <c r="L1066" i="8"/>
  <c r="U946" i="8"/>
  <c r="S1067" i="8"/>
  <c r="U947" i="8" l="1"/>
  <c r="S1068" i="8"/>
  <c r="T947" i="8"/>
  <c r="V947" i="8" s="1"/>
  <c r="J1068" i="8"/>
  <c r="O1067" i="8"/>
  <c r="L1067" i="8"/>
  <c r="V946" i="8"/>
  <c r="U948" i="8" l="1"/>
  <c r="S1069" i="8"/>
  <c r="T948" i="8"/>
  <c r="V948" i="8" s="1"/>
  <c r="O1068" i="8"/>
  <c r="J1069" i="8"/>
  <c r="L1068" i="8"/>
  <c r="T949" i="8" l="1"/>
  <c r="O1069" i="8"/>
  <c r="J1070" i="8"/>
  <c r="L1069" i="8"/>
  <c r="U949" i="8"/>
  <c r="S1070" i="8"/>
  <c r="U950" i="8" l="1"/>
  <c r="S1071" i="8"/>
  <c r="O1070" i="8"/>
  <c r="T950" i="8"/>
  <c r="V950" i="8" s="1"/>
  <c r="J1071" i="8"/>
  <c r="L1070" i="8"/>
  <c r="V949" i="8"/>
  <c r="J1072" i="8" l="1"/>
  <c r="T951" i="8"/>
  <c r="O1071" i="8"/>
  <c r="L1071" i="8"/>
  <c r="U951" i="8"/>
  <c r="S1072" i="8"/>
  <c r="U952" i="8" l="1"/>
  <c r="S1073" i="8"/>
  <c r="V951" i="8"/>
  <c r="T952" i="8"/>
  <c r="V952" i="8" s="1"/>
  <c r="O1072" i="8"/>
  <c r="J1073" i="8"/>
  <c r="L1072" i="8"/>
  <c r="T953" i="8" l="1"/>
  <c r="O1073" i="8"/>
  <c r="J1074" i="8"/>
  <c r="L1073" i="8"/>
  <c r="U953" i="8"/>
  <c r="S1074" i="8"/>
  <c r="U954" i="8" l="1"/>
  <c r="S1075" i="8"/>
  <c r="T954" i="8"/>
  <c r="V954" i="8" s="1"/>
  <c r="O1074" i="8"/>
  <c r="J1075" i="8"/>
  <c r="L1074" i="8"/>
  <c r="V953" i="8"/>
  <c r="U955" i="8" l="1"/>
  <c r="S1076" i="8"/>
  <c r="T955" i="8"/>
  <c r="V955" i="8" s="1"/>
  <c r="J1076" i="8"/>
  <c r="O1075" i="8"/>
  <c r="L1075" i="8"/>
  <c r="T956" i="8" l="1"/>
  <c r="O1076" i="8"/>
  <c r="J1077" i="8"/>
  <c r="L1076" i="8"/>
  <c r="U956" i="8"/>
  <c r="S1077" i="8"/>
  <c r="U957" i="8" l="1"/>
  <c r="S1078" i="8"/>
  <c r="T957" i="8"/>
  <c r="V957" i="8" s="1"/>
  <c r="O1077" i="8"/>
  <c r="J1078" i="8"/>
  <c r="L1077" i="8"/>
  <c r="V956" i="8"/>
  <c r="O1078" i="8" l="1"/>
  <c r="J1079" i="8"/>
  <c r="T958" i="8"/>
  <c r="L1078" i="8"/>
  <c r="S1079" i="8"/>
  <c r="U958" i="8"/>
  <c r="V958" i="8" l="1"/>
  <c r="T959" i="8"/>
  <c r="J1080" i="8"/>
  <c r="O1079" i="8"/>
  <c r="L1079" i="8"/>
  <c r="U959" i="8"/>
  <c r="S1080" i="8"/>
  <c r="T960" i="8" l="1"/>
  <c r="O1080" i="8"/>
  <c r="J1081" i="8"/>
  <c r="L1080" i="8"/>
  <c r="U960" i="8"/>
  <c r="S1081" i="8"/>
  <c r="V959" i="8"/>
  <c r="U961" i="8" l="1"/>
  <c r="S1082" i="8"/>
  <c r="T961" i="8"/>
  <c r="V961" i="8" s="1"/>
  <c r="O1081" i="8"/>
  <c r="J1082" i="8"/>
  <c r="L1081" i="8"/>
  <c r="V960" i="8"/>
  <c r="T962" i="8" l="1"/>
  <c r="O1082" i="8"/>
  <c r="J1083" i="8"/>
  <c r="L1082" i="8"/>
  <c r="U962" i="8"/>
  <c r="S1083" i="8"/>
  <c r="U963" i="8" l="1"/>
  <c r="S1084" i="8"/>
  <c r="T963" i="8"/>
  <c r="V963" i="8" s="1"/>
  <c r="J1084" i="8"/>
  <c r="O1083" i="8"/>
  <c r="L1083" i="8"/>
  <c r="V962" i="8"/>
  <c r="T964" i="8" l="1"/>
  <c r="O1084" i="8"/>
  <c r="J1085" i="8"/>
  <c r="L1084" i="8"/>
  <c r="U964" i="8"/>
  <c r="S1085" i="8"/>
  <c r="U965" i="8" l="1"/>
  <c r="S1086" i="8"/>
  <c r="O1085" i="8"/>
  <c r="J1086" i="8"/>
  <c r="T965" i="8"/>
  <c r="V965" i="8" s="1"/>
  <c r="L1085" i="8"/>
  <c r="V964" i="8"/>
  <c r="O1086" i="8" l="1"/>
  <c r="J1087" i="8"/>
  <c r="T966" i="8"/>
  <c r="L1086" i="8"/>
  <c r="S1087" i="8"/>
  <c r="U966" i="8"/>
  <c r="V966" i="8" l="1"/>
  <c r="T967" i="8"/>
  <c r="J1088" i="8"/>
  <c r="O1087" i="8"/>
  <c r="L1087" i="8"/>
  <c r="U967" i="8"/>
  <c r="S1088" i="8"/>
  <c r="U968" i="8" l="1"/>
  <c r="S1089" i="8"/>
  <c r="T968" i="8"/>
  <c r="V968" i="8" s="1"/>
  <c r="O1088" i="8"/>
  <c r="J1089" i="8"/>
  <c r="L1088" i="8"/>
  <c r="V967" i="8"/>
  <c r="T969" i="8" l="1"/>
  <c r="O1089" i="8"/>
  <c r="J1090" i="8"/>
  <c r="L1089" i="8"/>
  <c r="U969" i="8"/>
  <c r="S1090" i="8"/>
  <c r="U970" i="8" l="1"/>
  <c r="S1091" i="8"/>
  <c r="T970" i="8"/>
  <c r="V970" i="8" s="1"/>
  <c r="O1090" i="8"/>
  <c r="J1091" i="8"/>
  <c r="L1090" i="8"/>
  <c r="V969" i="8"/>
  <c r="T971" i="8" l="1"/>
  <c r="J1092" i="8"/>
  <c r="O1091" i="8"/>
  <c r="L1091" i="8"/>
  <c r="U971" i="8"/>
  <c r="S1092" i="8"/>
  <c r="U972" i="8" l="1"/>
  <c r="S1093" i="8"/>
  <c r="T972" i="8"/>
  <c r="V972" i="8" s="1"/>
  <c r="O1092" i="8"/>
  <c r="J1093" i="8"/>
  <c r="L1092" i="8"/>
  <c r="V971" i="8"/>
  <c r="S1094" i="8" l="1"/>
  <c r="U973" i="8"/>
  <c r="O1093" i="8"/>
  <c r="T973" i="8"/>
  <c r="V973" i="8" s="1"/>
  <c r="J1094" i="8"/>
  <c r="L1093" i="8"/>
  <c r="T974" i="8" l="1"/>
  <c r="O1094" i="8"/>
  <c r="J1095" i="8"/>
  <c r="L1094" i="8"/>
  <c r="U974" i="8"/>
  <c r="S1095" i="8"/>
  <c r="U975" i="8" l="1"/>
  <c r="S1096" i="8"/>
  <c r="T975" i="8"/>
  <c r="V975" i="8" s="1"/>
  <c r="J1096" i="8"/>
  <c r="O1095" i="8"/>
  <c r="L1095" i="8"/>
  <c r="V974" i="8"/>
  <c r="T976" i="8" l="1"/>
  <c r="O1096" i="8"/>
  <c r="J1097" i="8"/>
  <c r="L1096" i="8"/>
  <c r="U976" i="8"/>
  <c r="S1097" i="8"/>
  <c r="U977" i="8" l="1"/>
  <c r="S1098" i="8"/>
  <c r="T977" i="8"/>
  <c r="V977" i="8" s="1"/>
  <c r="O1097" i="8"/>
  <c r="J1098" i="8"/>
  <c r="L1097" i="8"/>
  <c r="V976" i="8"/>
  <c r="T978" i="8" l="1"/>
  <c r="O1098" i="8"/>
  <c r="J1099" i="8"/>
  <c r="L1098" i="8"/>
  <c r="U978" i="8"/>
  <c r="S1099" i="8"/>
  <c r="U979" i="8" l="1"/>
  <c r="S1100" i="8"/>
  <c r="T979" i="8"/>
  <c r="V979" i="8" s="1"/>
  <c r="J1100" i="8"/>
  <c r="O1099" i="8"/>
  <c r="L1099" i="8"/>
  <c r="V978" i="8"/>
  <c r="O1100" i="8" l="1"/>
  <c r="T980" i="8"/>
  <c r="J1101" i="8"/>
  <c r="L1100" i="8"/>
  <c r="U980" i="8"/>
  <c r="S1101" i="8"/>
  <c r="T981" i="8" l="1"/>
  <c r="O1101" i="8"/>
  <c r="J1102" i="8"/>
  <c r="L1101" i="8"/>
  <c r="V980" i="8"/>
  <c r="U981" i="8"/>
  <c r="S1102" i="8"/>
  <c r="U982" i="8" l="1"/>
  <c r="S1103" i="8"/>
  <c r="T982" i="8"/>
  <c r="V982" i="8" s="1"/>
  <c r="O1102" i="8"/>
  <c r="J1103" i="8"/>
  <c r="L1102" i="8"/>
  <c r="V981" i="8"/>
  <c r="T983" i="8" l="1"/>
  <c r="J1104" i="8"/>
  <c r="O1103" i="8"/>
  <c r="L1103" i="8"/>
  <c r="U983" i="8"/>
  <c r="S1104" i="8"/>
  <c r="U984" i="8" l="1"/>
  <c r="S1105" i="8"/>
  <c r="T984" i="8"/>
  <c r="V984" i="8" s="1"/>
  <c r="O1104" i="8"/>
  <c r="J1105" i="8"/>
  <c r="L1104" i="8"/>
  <c r="V983" i="8"/>
  <c r="T985" i="8" l="1"/>
  <c r="J1106" i="8"/>
  <c r="O1105" i="8"/>
  <c r="L1105" i="8"/>
  <c r="U985" i="8"/>
  <c r="S1106" i="8"/>
  <c r="U986" i="8" l="1"/>
  <c r="S1107" i="8"/>
  <c r="T986" i="8"/>
  <c r="V986" i="8" s="1"/>
  <c r="O1106" i="8"/>
  <c r="J1107" i="8"/>
  <c r="L1106" i="8"/>
  <c r="V985" i="8"/>
  <c r="J1108" i="8" l="1"/>
  <c r="O1107" i="8"/>
  <c r="T987" i="8"/>
  <c r="L1107" i="8"/>
  <c r="U987" i="8"/>
  <c r="S1108" i="8"/>
  <c r="U988" i="8" l="1"/>
  <c r="S1109" i="8"/>
  <c r="V987" i="8"/>
  <c r="T988" i="8"/>
  <c r="V988" i="8" s="1"/>
  <c r="O1108" i="8"/>
  <c r="J1109" i="8"/>
  <c r="L1108" i="8"/>
  <c r="T989" i="8" l="1"/>
  <c r="J1110" i="8"/>
  <c r="O1109" i="8"/>
  <c r="L1109" i="8"/>
  <c r="U989" i="8"/>
  <c r="S1110" i="8"/>
  <c r="U990" i="8" l="1"/>
  <c r="S1111" i="8"/>
  <c r="T990" i="8"/>
  <c r="V990" i="8" s="1"/>
  <c r="O1110" i="8"/>
  <c r="J1111" i="8"/>
  <c r="L1110" i="8"/>
  <c r="V989" i="8"/>
  <c r="T991" i="8" l="1"/>
  <c r="J1112" i="8"/>
  <c r="O1111" i="8"/>
  <c r="L1111" i="8"/>
  <c r="U991" i="8"/>
  <c r="S1112" i="8"/>
  <c r="U992" i="8" l="1"/>
  <c r="S1113" i="8"/>
  <c r="O1112" i="8"/>
  <c r="T992" i="8"/>
  <c r="V992" i="8" s="1"/>
  <c r="J1113" i="8"/>
  <c r="L1112" i="8"/>
  <c r="V991" i="8"/>
  <c r="T993" i="8" l="1"/>
  <c r="J1114" i="8"/>
  <c r="O1113" i="8"/>
  <c r="L1113" i="8"/>
  <c r="U993" i="8"/>
  <c r="S1114" i="8"/>
  <c r="U994" i="8" l="1"/>
  <c r="S1115" i="8"/>
  <c r="T994" i="8"/>
  <c r="V994" i="8" s="1"/>
  <c r="O1114" i="8"/>
  <c r="J1115" i="8"/>
  <c r="L1114" i="8"/>
  <c r="V993" i="8"/>
  <c r="T995" i="8" l="1"/>
  <c r="J1116" i="8"/>
  <c r="O1115" i="8"/>
  <c r="L1115" i="8"/>
  <c r="U995" i="8"/>
  <c r="S1116" i="8"/>
  <c r="U996" i="8" l="1"/>
  <c r="S1117" i="8"/>
  <c r="T996" i="8"/>
  <c r="V996" i="8" s="1"/>
  <c r="O1116" i="8"/>
  <c r="J1117" i="8"/>
  <c r="L1116" i="8"/>
  <c r="V995" i="8"/>
  <c r="T997" i="8" l="1"/>
  <c r="J1118" i="8"/>
  <c r="O1117" i="8"/>
  <c r="L1117" i="8"/>
  <c r="U997" i="8"/>
  <c r="S1118" i="8"/>
  <c r="U998" i="8" l="1"/>
  <c r="S1119" i="8"/>
  <c r="O1118" i="8"/>
  <c r="J1119" i="8"/>
  <c r="T998" i="8"/>
  <c r="V998" i="8" s="1"/>
  <c r="L1118" i="8"/>
  <c r="V997" i="8"/>
  <c r="T999" i="8" l="1"/>
  <c r="J1120" i="8"/>
  <c r="O1119" i="8"/>
  <c r="L1119" i="8"/>
  <c r="U999" i="8"/>
  <c r="S1120" i="8"/>
  <c r="U1000" i="8" l="1"/>
  <c r="S1121" i="8"/>
  <c r="T1000" i="8"/>
  <c r="V1000" i="8" s="1"/>
  <c r="O1120" i="8"/>
  <c r="J1121" i="8"/>
  <c r="L1120" i="8"/>
  <c r="V999" i="8"/>
  <c r="T1001" i="8" l="1"/>
  <c r="J1122" i="8"/>
  <c r="O1121" i="8"/>
  <c r="L1121" i="8"/>
  <c r="U1001" i="8"/>
  <c r="S1122" i="8"/>
  <c r="S1123" i="8" l="1"/>
  <c r="U1002" i="8"/>
  <c r="O1122" i="8"/>
  <c r="J1123" i="8"/>
  <c r="T1002" i="8"/>
  <c r="V1002" i="8" s="1"/>
  <c r="L1122" i="8"/>
  <c r="V1001" i="8"/>
  <c r="T1003" i="8" l="1"/>
  <c r="J1124" i="8"/>
  <c r="O1123" i="8"/>
  <c r="L1123" i="8"/>
  <c r="U1003" i="8"/>
  <c r="S1124" i="8"/>
  <c r="U1004" i="8" l="1"/>
  <c r="S1125" i="8"/>
  <c r="T1004" i="8"/>
  <c r="V1004" i="8" s="1"/>
  <c r="O1124" i="8"/>
  <c r="J1125" i="8"/>
  <c r="L1124" i="8"/>
  <c r="V1003" i="8"/>
  <c r="T1005" i="8" l="1"/>
  <c r="J1126" i="8"/>
  <c r="O1125" i="8"/>
  <c r="L1125" i="8"/>
  <c r="U1005" i="8"/>
  <c r="S1126" i="8"/>
  <c r="U1006" i="8" l="1"/>
  <c r="S1127" i="8"/>
  <c r="O1126" i="8"/>
  <c r="J1127" i="8"/>
  <c r="T1006" i="8"/>
  <c r="V1006" i="8" s="1"/>
  <c r="L1126" i="8"/>
  <c r="V1005" i="8"/>
  <c r="T1007" i="8" l="1"/>
  <c r="J1128" i="8"/>
  <c r="O1127" i="8"/>
  <c r="L1127" i="8"/>
  <c r="U1007" i="8"/>
  <c r="S1128" i="8"/>
  <c r="U1008" i="8" l="1"/>
  <c r="S1129" i="8"/>
  <c r="O1128" i="8"/>
  <c r="J1129" i="8"/>
  <c r="T1008" i="8"/>
  <c r="V1008" i="8" s="1"/>
  <c r="L1128" i="8"/>
  <c r="V1007" i="8"/>
  <c r="T1009" i="8" l="1"/>
  <c r="J1130" i="8"/>
  <c r="O1129" i="8"/>
  <c r="L1129" i="8"/>
  <c r="U1009" i="8"/>
  <c r="S1130" i="8"/>
  <c r="S1131" i="8" l="1"/>
  <c r="U1010" i="8"/>
  <c r="O1130" i="8"/>
  <c r="T1010" i="8"/>
  <c r="V1010" i="8" s="1"/>
  <c r="J1131" i="8"/>
  <c r="L1130" i="8"/>
  <c r="V1009" i="8"/>
  <c r="J1132" i="8" l="1"/>
  <c r="T1011" i="8"/>
  <c r="O1131" i="8"/>
  <c r="L1131" i="8"/>
  <c r="U1011" i="8"/>
  <c r="S1132" i="8"/>
  <c r="U1012" i="8" l="1"/>
  <c r="S1133" i="8"/>
  <c r="V1011" i="8"/>
  <c r="T1012" i="8"/>
  <c r="V1012" i="8" s="1"/>
  <c r="O1132" i="8"/>
  <c r="J1133" i="8"/>
  <c r="L1132" i="8"/>
  <c r="T1013" i="8" l="1"/>
  <c r="J1134" i="8"/>
  <c r="O1133" i="8"/>
  <c r="L1133" i="8"/>
  <c r="U1013" i="8"/>
  <c r="S1134" i="8"/>
  <c r="O1134" i="8" l="1"/>
  <c r="T1014" i="8"/>
  <c r="J1135" i="8"/>
  <c r="L1134" i="8"/>
  <c r="S1135" i="8"/>
  <c r="U1014" i="8"/>
  <c r="V1013" i="8"/>
  <c r="J1136" i="8" l="1"/>
  <c r="T1015" i="8"/>
  <c r="O1135" i="8"/>
  <c r="L1135" i="8"/>
  <c r="U1015" i="8"/>
  <c r="S1136" i="8"/>
  <c r="V1014" i="8"/>
  <c r="S1137" i="8" l="1"/>
  <c r="U1016" i="8"/>
  <c r="V1015" i="8"/>
  <c r="O1136" i="8"/>
  <c r="T1016" i="8"/>
  <c r="V1016" i="8" s="1"/>
  <c r="J1137" i="8"/>
  <c r="L1136" i="8"/>
  <c r="T1017" i="8" l="1"/>
  <c r="J1138" i="8"/>
  <c r="O1137" i="8"/>
  <c r="L1137" i="8"/>
  <c r="U1017" i="8"/>
  <c r="S1138" i="8"/>
  <c r="U1018" i="8" l="1"/>
  <c r="S1139" i="8"/>
  <c r="O1138" i="8"/>
  <c r="T1018" i="8"/>
  <c r="V1018" i="8" s="1"/>
  <c r="J1139" i="8"/>
  <c r="L1138" i="8"/>
  <c r="V1017" i="8"/>
  <c r="J1140" i="8" l="1"/>
  <c r="T1019" i="8"/>
  <c r="O1139" i="8"/>
  <c r="L1139" i="8"/>
  <c r="U1019" i="8"/>
  <c r="S1140" i="8"/>
  <c r="U1020" i="8" l="1"/>
  <c r="S1141" i="8"/>
  <c r="V1019" i="8"/>
  <c r="T1020" i="8"/>
  <c r="V1020" i="8" s="1"/>
  <c r="O1140" i="8"/>
  <c r="J1141" i="8"/>
  <c r="L1140" i="8"/>
  <c r="J1142" i="8" l="1"/>
  <c r="O1141" i="8"/>
  <c r="T1021" i="8"/>
  <c r="L1141" i="8"/>
  <c r="S1142" i="8"/>
  <c r="U1021" i="8"/>
  <c r="S1143" i="8" l="1"/>
  <c r="U1022" i="8"/>
  <c r="V1021" i="8"/>
  <c r="O1142" i="8"/>
  <c r="T1022" i="8"/>
  <c r="V1022" i="8" s="1"/>
  <c r="J1143" i="8"/>
  <c r="L1142" i="8"/>
  <c r="J1144" i="8" l="1"/>
  <c r="T1023" i="8"/>
  <c r="O1143" i="8"/>
  <c r="L1143" i="8"/>
  <c r="U1023" i="8"/>
  <c r="S1144" i="8"/>
  <c r="U1024" i="8" l="1"/>
  <c r="S1145" i="8"/>
  <c r="V1023" i="8"/>
  <c r="T1024" i="8"/>
  <c r="V1024" i="8" s="1"/>
  <c r="O1144" i="8"/>
  <c r="J1145" i="8"/>
  <c r="L1144" i="8"/>
  <c r="J1146" i="8" l="1"/>
  <c r="O1145" i="8"/>
  <c r="T1025" i="8"/>
  <c r="L1145" i="8"/>
  <c r="S1146" i="8"/>
  <c r="U1025" i="8"/>
  <c r="S1147" i="8" l="1"/>
  <c r="U1026" i="8"/>
  <c r="V1025" i="8"/>
  <c r="O1146" i="8"/>
  <c r="T1026" i="8"/>
  <c r="V1026" i="8" s="1"/>
  <c r="J1147" i="8"/>
  <c r="L1146" i="8"/>
  <c r="J1148" i="8" l="1"/>
  <c r="T1027" i="8"/>
  <c r="O1147" i="8"/>
  <c r="L1147" i="8"/>
  <c r="U1027" i="8"/>
  <c r="S1148" i="8"/>
  <c r="U1028" i="8" l="1"/>
  <c r="S1149" i="8"/>
  <c r="V1027" i="8"/>
  <c r="T1028" i="8"/>
  <c r="V1028" i="8" s="1"/>
  <c r="J1149" i="8"/>
  <c r="O1148" i="8"/>
  <c r="L1148" i="8"/>
  <c r="T1029" i="8" l="1"/>
  <c r="J1150" i="8"/>
  <c r="O1149" i="8"/>
  <c r="L1149" i="8"/>
  <c r="S1150" i="8"/>
  <c r="U1029" i="8"/>
  <c r="S1151" i="8" l="1"/>
  <c r="U1030" i="8"/>
  <c r="O1150" i="8"/>
  <c r="T1030" i="8"/>
  <c r="V1030" i="8" s="1"/>
  <c r="J1151" i="8"/>
  <c r="L1150" i="8"/>
  <c r="V1029" i="8"/>
  <c r="J1152" i="8" l="1"/>
  <c r="T1031" i="8"/>
  <c r="O1151" i="8"/>
  <c r="L1151" i="8"/>
  <c r="U1031" i="8"/>
  <c r="S1152" i="8"/>
  <c r="U1032" i="8" l="1"/>
  <c r="S1153" i="8"/>
  <c r="V1031" i="8"/>
  <c r="T1032" i="8"/>
  <c r="V1032" i="8" s="1"/>
  <c r="J1153" i="8"/>
  <c r="O1152" i="8"/>
  <c r="L1152" i="8"/>
  <c r="O1153" i="8" l="1"/>
  <c r="J1154" i="8"/>
  <c r="T1033" i="8"/>
  <c r="L1153" i="8"/>
  <c r="S1154" i="8"/>
  <c r="U1033" i="8"/>
  <c r="V1033" i="8" l="1"/>
  <c r="T1034" i="8"/>
  <c r="J1155" i="8"/>
  <c r="O1154" i="8"/>
  <c r="L1154" i="8"/>
  <c r="U1034" i="8"/>
  <c r="S1155" i="8"/>
  <c r="U1035" i="8" l="1"/>
  <c r="S1156" i="8"/>
  <c r="T1035" i="8"/>
  <c r="V1035" i="8" s="1"/>
  <c r="O1155" i="8"/>
  <c r="J1156" i="8"/>
  <c r="L1155" i="8"/>
  <c r="V1034" i="8"/>
  <c r="T1036" i="8" l="1"/>
  <c r="J1157" i="8"/>
  <c r="O1156" i="8"/>
  <c r="L1156" i="8"/>
  <c r="U1036" i="8"/>
  <c r="S1157" i="8"/>
  <c r="S1158" i="8" l="1"/>
  <c r="U1037" i="8"/>
  <c r="T1037" i="8"/>
  <c r="V1037" i="8" s="1"/>
  <c r="J1158" i="8"/>
  <c r="O1157" i="8"/>
  <c r="L1157" i="8"/>
  <c r="V1036" i="8"/>
  <c r="T1038" i="8" l="1"/>
  <c r="O1158" i="8"/>
  <c r="J1159" i="8"/>
  <c r="L1158" i="8"/>
  <c r="U1038" i="8"/>
  <c r="S1159" i="8"/>
  <c r="U1039" i="8" l="1"/>
  <c r="S1160" i="8"/>
  <c r="T1039" i="8"/>
  <c r="V1039" i="8" s="1"/>
  <c r="O1159" i="8"/>
  <c r="J1160" i="8"/>
  <c r="L1159" i="8"/>
  <c r="V1038" i="8"/>
  <c r="T1040" i="8" l="1"/>
  <c r="O1160" i="8"/>
  <c r="J1161" i="8"/>
  <c r="L1160" i="8"/>
  <c r="U1040" i="8"/>
  <c r="S1161" i="8"/>
  <c r="U1041" i="8" l="1"/>
  <c r="S1162" i="8"/>
  <c r="T1041" i="8"/>
  <c r="V1041" i="8" s="1"/>
  <c r="O1161" i="8"/>
  <c r="J1162" i="8"/>
  <c r="L1161" i="8"/>
  <c r="V1040" i="8"/>
  <c r="T1042" i="8" l="1"/>
  <c r="J1163" i="8"/>
  <c r="O1162" i="8"/>
  <c r="L1162" i="8"/>
  <c r="U1042" i="8"/>
  <c r="S1163" i="8"/>
  <c r="U1043" i="8" l="1"/>
  <c r="S1164" i="8"/>
  <c r="T1043" i="8"/>
  <c r="V1043" i="8" s="1"/>
  <c r="O1163" i="8"/>
  <c r="J1164" i="8"/>
  <c r="L1163" i="8"/>
  <c r="V1042" i="8"/>
  <c r="T1044" i="8" l="1"/>
  <c r="O1164" i="8"/>
  <c r="J1165" i="8"/>
  <c r="L1164" i="8"/>
  <c r="U1044" i="8"/>
  <c r="S1165" i="8"/>
  <c r="S1166" i="8" l="1"/>
  <c r="U1045" i="8"/>
  <c r="O1165" i="8"/>
  <c r="T1045" i="8"/>
  <c r="V1045" i="8" s="1"/>
  <c r="J1166" i="8"/>
  <c r="L1165" i="8"/>
  <c r="V1044" i="8"/>
  <c r="T1046" i="8" l="1"/>
  <c r="J1167" i="8"/>
  <c r="O1166" i="8"/>
  <c r="L1166" i="8"/>
  <c r="U1046" i="8"/>
  <c r="S1167" i="8"/>
  <c r="U1047" i="8" l="1"/>
  <c r="S1168" i="8"/>
  <c r="T1047" i="8"/>
  <c r="V1047" i="8" s="1"/>
  <c r="J1168" i="8"/>
  <c r="O1167" i="8"/>
  <c r="L1167" i="8"/>
  <c r="V1046" i="8"/>
  <c r="T1048" i="8" l="1"/>
  <c r="O1168" i="8"/>
  <c r="J1169" i="8"/>
  <c r="L1168" i="8"/>
  <c r="U1048" i="8"/>
  <c r="S1169" i="8"/>
  <c r="S1170" i="8" l="1"/>
  <c r="U1049" i="8"/>
  <c r="O1169" i="8"/>
  <c r="T1049" i="8"/>
  <c r="V1049" i="8" s="1"/>
  <c r="J1170" i="8"/>
  <c r="L1169" i="8"/>
  <c r="V1048" i="8"/>
  <c r="T1050" i="8" l="1"/>
  <c r="J1171" i="8"/>
  <c r="O1170" i="8"/>
  <c r="L1170" i="8"/>
  <c r="U1050" i="8"/>
  <c r="S1171" i="8"/>
  <c r="U1051" i="8" l="1"/>
  <c r="S1172" i="8"/>
  <c r="T1051" i="8"/>
  <c r="V1051" i="8" s="1"/>
  <c r="J1172" i="8"/>
  <c r="O1171" i="8"/>
  <c r="L1171" i="8"/>
  <c r="V1050" i="8"/>
  <c r="T1052" i="8" l="1"/>
  <c r="O1172" i="8"/>
  <c r="J1173" i="8"/>
  <c r="L1172" i="8"/>
  <c r="U1052" i="8"/>
  <c r="S1173" i="8"/>
  <c r="S1174" i="8" l="1"/>
  <c r="U1053" i="8"/>
  <c r="O1173" i="8"/>
  <c r="J1174" i="8"/>
  <c r="T1053" i="8"/>
  <c r="V1053" i="8" s="1"/>
  <c r="L1173" i="8"/>
  <c r="V1052" i="8"/>
  <c r="T1054" i="8" l="1"/>
  <c r="J1175" i="8"/>
  <c r="O1174" i="8"/>
  <c r="L1174" i="8"/>
  <c r="U1054" i="8"/>
  <c r="S1175" i="8"/>
  <c r="U1055" i="8" l="1"/>
  <c r="S1176" i="8"/>
  <c r="T1055" i="8"/>
  <c r="V1055" i="8" s="1"/>
  <c r="J1176" i="8"/>
  <c r="O1175" i="8"/>
  <c r="L1175" i="8"/>
  <c r="V1054" i="8"/>
  <c r="T1056" i="8" l="1"/>
  <c r="O1176" i="8"/>
  <c r="J1177" i="8"/>
  <c r="L1176" i="8"/>
  <c r="U1056" i="8"/>
  <c r="S1177" i="8"/>
  <c r="U1057" i="8" l="1"/>
  <c r="S1178" i="8"/>
  <c r="O1177" i="8"/>
  <c r="J1178" i="8"/>
  <c r="T1057" i="8"/>
  <c r="V1057" i="8" s="1"/>
  <c r="L1177" i="8"/>
  <c r="V1056" i="8"/>
  <c r="T1058" i="8" l="1"/>
  <c r="J1179" i="8"/>
  <c r="O1178" i="8"/>
  <c r="L1178" i="8"/>
  <c r="U1058" i="8"/>
  <c r="S1179" i="8"/>
  <c r="U1059" i="8" l="1"/>
  <c r="S1180" i="8"/>
  <c r="T1059" i="8"/>
  <c r="V1059" i="8" s="1"/>
  <c r="J1180" i="8"/>
  <c r="O1179" i="8"/>
  <c r="L1179" i="8"/>
  <c r="V1058" i="8"/>
  <c r="T1060" i="8" l="1"/>
  <c r="O1180" i="8"/>
  <c r="J1181" i="8"/>
  <c r="L1180" i="8"/>
  <c r="U1060" i="8"/>
  <c r="S1181" i="8"/>
  <c r="T1061" i="8" l="1"/>
  <c r="O1181" i="8"/>
  <c r="J1182" i="8"/>
  <c r="L1181" i="8"/>
  <c r="S1182" i="8"/>
  <c r="U1061" i="8"/>
  <c r="V1060" i="8"/>
  <c r="U1062" i="8" l="1"/>
  <c r="S1183" i="8"/>
  <c r="T1062" i="8"/>
  <c r="V1062" i="8" s="1"/>
  <c r="J1183" i="8"/>
  <c r="O1182" i="8"/>
  <c r="L1182" i="8"/>
  <c r="V1061" i="8"/>
  <c r="T1063" i="8" l="1"/>
  <c r="O1183" i="8"/>
  <c r="J1184" i="8"/>
  <c r="L1183" i="8"/>
  <c r="U1063" i="8"/>
  <c r="S1184" i="8"/>
  <c r="U1064" i="8" l="1"/>
  <c r="S1185" i="8"/>
  <c r="T1064" i="8"/>
  <c r="V1064" i="8" s="1"/>
  <c r="O1184" i="8"/>
  <c r="J1185" i="8"/>
  <c r="L1184" i="8"/>
  <c r="V1063" i="8"/>
  <c r="O1185" i="8" l="1"/>
  <c r="J1186" i="8"/>
  <c r="T1065" i="8"/>
  <c r="L1185" i="8"/>
  <c r="U1065" i="8"/>
  <c r="S1186" i="8"/>
  <c r="V1065" i="8" l="1"/>
  <c r="T1066" i="8"/>
  <c r="J1187" i="8"/>
  <c r="O1186" i="8"/>
  <c r="L1186" i="8"/>
  <c r="U1066" i="8"/>
  <c r="S1187" i="8"/>
  <c r="U1067" i="8" l="1"/>
  <c r="S1188" i="8"/>
  <c r="T1067" i="8"/>
  <c r="V1067" i="8" s="1"/>
  <c r="O1187" i="8"/>
  <c r="J1188" i="8"/>
  <c r="L1187" i="8"/>
  <c r="V1066" i="8"/>
  <c r="T1068" i="8" l="1"/>
  <c r="O1188" i="8"/>
  <c r="J1189" i="8"/>
  <c r="L1188" i="8"/>
  <c r="U1068" i="8"/>
  <c r="S1189" i="8"/>
  <c r="U1069" i="8" l="1"/>
  <c r="S1190" i="8"/>
  <c r="T1069" i="8"/>
  <c r="V1069" i="8" s="1"/>
  <c r="O1189" i="8"/>
  <c r="J1190" i="8"/>
  <c r="L1189" i="8"/>
  <c r="V1068" i="8"/>
  <c r="T1070" i="8" l="1"/>
  <c r="J1191" i="8"/>
  <c r="O1190" i="8"/>
  <c r="L1190" i="8"/>
  <c r="U1070" i="8"/>
  <c r="S1191" i="8"/>
  <c r="U1071" i="8" l="1"/>
  <c r="S1192" i="8"/>
  <c r="T1071" i="8"/>
  <c r="V1071" i="8" s="1"/>
  <c r="O1191" i="8"/>
  <c r="J1192" i="8"/>
  <c r="L1191" i="8"/>
  <c r="V1070" i="8"/>
  <c r="T1072" i="8" l="1"/>
  <c r="O1192" i="8"/>
  <c r="J1193" i="8"/>
  <c r="L1192" i="8"/>
  <c r="U1072" i="8"/>
  <c r="S1193" i="8"/>
  <c r="U1073" i="8" l="1"/>
  <c r="S1194" i="8"/>
  <c r="T1073" i="8"/>
  <c r="V1073" i="8" s="1"/>
  <c r="O1193" i="8"/>
  <c r="J1194" i="8"/>
  <c r="L1193" i="8"/>
  <c r="V1072" i="8"/>
  <c r="T1074" i="8" l="1"/>
  <c r="J1195" i="8"/>
  <c r="O1194" i="8"/>
  <c r="L1194" i="8"/>
  <c r="U1074" i="8"/>
  <c r="S1195" i="8"/>
  <c r="U1075" i="8" l="1"/>
  <c r="S1196" i="8"/>
  <c r="T1075" i="8"/>
  <c r="V1075" i="8" s="1"/>
  <c r="O1195" i="8"/>
  <c r="J1196" i="8"/>
  <c r="L1195" i="8"/>
  <c r="V1074" i="8"/>
  <c r="T1076" i="8" l="1"/>
  <c r="O1196" i="8"/>
  <c r="J1197" i="8"/>
  <c r="L1196" i="8"/>
  <c r="U1076" i="8"/>
  <c r="S1197" i="8"/>
  <c r="S1198" i="8" l="1"/>
  <c r="U1077" i="8"/>
  <c r="O1197" i="8"/>
  <c r="T1077" i="8"/>
  <c r="V1077" i="8" s="1"/>
  <c r="J1198" i="8"/>
  <c r="L1197" i="8"/>
  <c r="V1076" i="8"/>
  <c r="T1078" i="8" l="1"/>
  <c r="J1199" i="8"/>
  <c r="O1198" i="8"/>
  <c r="L1198" i="8"/>
  <c r="U1078" i="8"/>
  <c r="S1199" i="8"/>
  <c r="U1079" i="8" l="1"/>
  <c r="S1200" i="8"/>
  <c r="T1079" i="8"/>
  <c r="V1079" i="8" s="1"/>
  <c r="J1200" i="8"/>
  <c r="O1199" i="8"/>
  <c r="L1199" i="8"/>
  <c r="V1078" i="8"/>
  <c r="T1080" i="8" l="1"/>
  <c r="O1200" i="8"/>
  <c r="J1201" i="8"/>
  <c r="L1200" i="8"/>
  <c r="U1080" i="8"/>
  <c r="S1201" i="8"/>
  <c r="S1202" i="8" l="1"/>
  <c r="U1081" i="8"/>
  <c r="O1201" i="8"/>
  <c r="T1081" i="8"/>
  <c r="V1081" i="8" s="1"/>
  <c r="J1202" i="8"/>
  <c r="L1201" i="8"/>
  <c r="V1080" i="8"/>
  <c r="T1082" i="8" l="1"/>
  <c r="J1203" i="8"/>
  <c r="O1202" i="8"/>
  <c r="L1202" i="8"/>
  <c r="U1082" i="8"/>
  <c r="S1203" i="8"/>
  <c r="U1083" i="8" l="1"/>
  <c r="S1204" i="8"/>
  <c r="T1083" i="8"/>
  <c r="V1083" i="8" s="1"/>
  <c r="J1204" i="8"/>
  <c r="O1203" i="8"/>
  <c r="L1203" i="8"/>
  <c r="V1082" i="8"/>
  <c r="T1084" i="8" l="1"/>
  <c r="O1204" i="8"/>
  <c r="J1205" i="8"/>
  <c r="L1204" i="8"/>
  <c r="U1084" i="8"/>
  <c r="S1205" i="8"/>
  <c r="S1206" i="8" l="1"/>
  <c r="U1085" i="8"/>
  <c r="O1205" i="8"/>
  <c r="J1206" i="8"/>
  <c r="T1085" i="8"/>
  <c r="V1085" i="8" s="1"/>
  <c r="L1205" i="8"/>
  <c r="V1084" i="8"/>
  <c r="T1086" i="8" l="1"/>
  <c r="J1207" i="8"/>
  <c r="O1206" i="8"/>
  <c r="L1206" i="8"/>
  <c r="U1086" i="8"/>
  <c r="S1207" i="8"/>
  <c r="U1087" i="8" l="1"/>
  <c r="S1208" i="8"/>
  <c r="T1087" i="8"/>
  <c r="V1087" i="8" s="1"/>
  <c r="J1208" i="8"/>
  <c r="O1207" i="8"/>
  <c r="L1207" i="8"/>
  <c r="V1086" i="8"/>
  <c r="T1088" i="8" l="1"/>
  <c r="O1208" i="8"/>
  <c r="J1209" i="8"/>
  <c r="L1208" i="8"/>
  <c r="U1088" i="8"/>
  <c r="S1209" i="8"/>
  <c r="U1089" i="8" l="1"/>
  <c r="S1210" i="8"/>
  <c r="O1209" i="8"/>
  <c r="J1210" i="8"/>
  <c r="T1089" i="8"/>
  <c r="V1089" i="8" s="1"/>
  <c r="L1209" i="8"/>
  <c r="V1088" i="8"/>
  <c r="T1090" i="8" l="1"/>
  <c r="J1211" i="8"/>
  <c r="O1210" i="8"/>
  <c r="L1210" i="8"/>
  <c r="U1090" i="8"/>
  <c r="S1211" i="8"/>
  <c r="U1091" i="8" l="1"/>
  <c r="S1212" i="8"/>
  <c r="T1091" i="8"/>
  <c r="V1091" i="8" s="1"/>
  <c r="J1212" i="8"/>
  <c r="O1211" i="8"/>
  <c r="L1211" i="8"/>
  <c r="V1090" i="8"/>
  <c r="T1092" i="8" l="1"/>
  <c r="O1212" i="8"/>
  <c r="J1213" i="8"/>
  <c r="L1212" i="8"/>
  <c r="U1092" i="8"/>
  <c r="S1213" i="8"/>
  <c r="S1214" i="8" l="1"/>
  <c r="U1093" i="8"/>
  <c r="T1093" i="8"/>
  <c r="V1093" i="8" s="1"/>
  <c r="O1213" i="8"/>
  <c r="J1214" i="8"/>
  <c r="L1213" i="8"/>
  <c r="V1092" i="8"/>
  <c r="T1094" i="8" l="1"/>
  <c r="J1215" i="8"/>
  <c r="O1214" i="8"/>
  <c r="L1214" i="8"/>
  <c r="U1094" i="8"/>
  <c r="S1215" i="8"/>
  <c r="U1095" i="8" l="1"/>
  <c r="S1216" i="8"/>
  <c r="T1095" i="8"/>
  <c r="V1095" i="8" s="1"/>
  <c r="O1215" i="8"/>
  <c r="J1216" i="8"/>
  <c r="L1215" i="8"/>
  <c r="V1094" i="8"/>
  <c r="T1096" i="8" l="1"/>
  <c r="O1216" i="8"/>
  <c r="J1217" i="8"/>
  <c r="L1216" i="8"/>
  <c r="U1096" i="8"/>
  <c r="S1217" i="8"/>
  <c r="U1097" i="8" l="1"/>
  <c r="S1218" i="8"/>
  <c r="O1217" i="8"/>
  <c r="J1218" i="8"/>
  <c r="T1097" i="8"/>
  <c r="V1097" i="8" s="1"/>
  <c r="L1217" i="8"/>
  <c r="V1096" i="8"/>
  <c r="U1098" i="8" l="1"/>
  <c r="S1219" i="8"/>
  <c r="T1098" i="8"/>
  <c r="V1098" i="8" s="1"/>
  <c r="J1219" i="8"/>
  <c r="O1218" i="8"/>
  <c r="L1218" i="8"/>
  <c r="U1099" i="8" l="1"/>
  <c r="S1220" i="8"/>
  <c r="T1099" i="8"/>
  <c r="V1099" i="8" s="1"/>
  <c r="O1219" i="8"/>
  <c r="J1220" i="8"/>
  <c r="L1219" i="8"/>
  <c r="T1100" i="8" l="1"/>
  <c r="O1220" i="8"/>
  <c r="J1221" i="8"/>
  <c r="L1220" i="8"/>
  <c r="U1100" i="8"/>
  <c r="S1221" i="8"/>
  <c r="U1101" i="8" l="1"/>
  <c r="S1222" i="8"/>
  <c r="T1101" i="8"/>
  <c r="V1101" i="8" s="1"/>
  <c r="O1221" i="8"/>
  <c r="J1222" i="8"/>
  <c r="L1221" i="8"/>
  <c r="V1100" i="8"/>
  <c r="T1102" i="8" l="1"/>
  <c r="J1223" i="8"/>
  <c r="O1222" i="8"/>
  <c r="L1222" i="8"/>
  <c r="U1102" i="8"/>
  <c r="S1223" i="8"/>
  <c r="T1103" i="8" l="1"/>
  <c r="O1223" i="8"/>
  <c r="J1224" i="8"/>
  <c r="L1223" i="8"/>
  <c r="U1103" i="8"/>
  <c r="S1224" i="8"/>
  <c r="V1102" i="8"/>
  <c r="U1104" i="8" l="1"/>
  <c r="S1225" i="8"/>
  <c r="T1104" i="8"/>
  <c r="V1104" i="8" s="1"/>
  <c r="O1224" i="8"/>
  <c r="J1225" i="8"/>
  <c r="L1224" i="8"/>
  <c r="V1103" i="8"/>
  <c r="O1225" i="8" l="1"/>
  <c r="J1226" i="8"/>
  <c r="T1105" i="8"/>
  <c r="L1225" i="8"/>
  <c r="U1105" i="8"/>
  <c r="S1226" i="8"/>
  <c r="V1105" i="8" l="1"/>
  <c r="T1106" i="8"/>
  <c r="J1227" i="8"/>
  <c r="O1226" i="8"/>
  <c r="L1226" i="8"/>
  <c r="U1106" i="8"/>
  <c r="S1227" i="8"/>
  <c r="U1107" i="8" l="1"/>
  <c r="S1228" i="8"/>
  <c r="T1107" i="8"/>
  <c r="V1107" i="8" s="1"/>
  <c r="O1227" i="8"/>
  <c r="J1228" i="8"/>
  <c r="L1227" i="8"/>
  <c r="V1106" i="8"/>
  <c r="T1108" i="8" l="1"/>
  <c r="O1228" i="8"/>
  <c r="J1229" i="8"/>
  <c r="L1228" i="8"/>
  <c r="U1108" i="8"/>
  <c r="S1229" i="8"/>
  <c r="S1230" i="8" l="1"/>
  <c r="U1109" i="8"/>
  <c r="O1229" i="8"/>
  <c r="J1230" i="8"/>
  <c r="T1109" i="8"/>
  <c r="V1109" i="8" s="1"/>
  <c r="L1229" i="8"/>
  <c r="V1108" i="8"/>
  <c r="T1110" i="8" l="1"/>
  <c r="J1231" i="8"/>
  <c r="O1230" i="8"/>
  <c r="L1230" i="8"/>
  <c r="U1110" i="8"/>
  <c r="S1231" i="8"/>
  <c r="U1111" i="8" l="1"/>
  <c r="S1232" i="8"/>
  <c r="T1111" i="8"/>
  <c r="V1111" i="8" s="1"/>
  <c r="J1232" i="8"/>
  <c r="O1231" i="8"/>
  <c r="L1231" i="8"/>
  <c r="V1110" i="8"/>
  <c r="T1112" i="8" l="1"/>
  <c r="O1232" i="8"/>
  <c r="J1233" i="8"/>
  <c r="L1232" i="8"/>
  <c r="U1112" i="8"/>
  <c r="S1233" i="8"/>
  <c r="S1234" i="8" l="1"/>
  <c r="U1113" i="8"/>
  <c r="O1233" i="8"/>
  <c r="T1113" i="8"/>
  <c r="V1113" i="8" s="1"/>
  <c r="J1234" i="8"/>
  <c r="L1233" i="8"/>
  <c r="V1112" i="8"/>
  <c r="T1114" i="8" l="1"/>
  <c r="J1235" i="8"/>
  <c r="O1234" i="8"/>
  <c r="L1234" i="8"/>
  <c r="U1114" i="8"/>
  <c r="S1235" i="8"/>
  <c r="U1115" i="8" l="1"/>
  <c r="S1236" i="8"/>
  <c r="T1115" i="8"/>
  <c r="V1115" i="8" s="1"/>
  <c r="J1236" i="8"/>
  <c r="O1235" i="8"/>
  <c r="L1235" i="8"/>
  <c r="V1114" i="8"/>
  <c r="T1116" i="8" l="1"/>
  <c r="O1236" i="8"/>
  <c r="J1237" i="8"/>
  <c r="L1236" i="8"/>
  <c r="U1116" i="8"/>
  <c r="S1237" i="8"/>
  <c r="S1238" i="8" l="1"/>
  <c r="U1117" i="8"/>
  <c r="O1237" i="8"/>
  <c r="T1117" i="8"/>
  <c r="V1117" i="8" s="1"/>
  <c r="J1238" i="8"/>
  <c r="L1237" i="8"/>
  <c r="V1116" i="8"/>
  <c r="T1118" i="8" l="1"/>
  <c r="J1239" i="8"/>
  <c r="O1238" i="8"/>
  <c r="L1238" i="8"/>
  <c r="U1118" i="8"/>
  <c r="S1239" i="8"/>
  <c r="U1119" i="8" l="1"/>
  <c r="S1240" i="8"/>
  <c r="T1119" i="8"/>
  <c r="V1119" i="8" s="1"/>
  <c r="J1240" i="8"/>
  <c r="O1239" i="8"/>
  <c r="L1239" i="8"/>
  <c r="V1118" i="8"/>
  <c r="U1120" i="8" l="1"/>
  <c r="S1241" i="8"/>
  <c r="T1120" i="8"/>
  <c r="V1120" i="8" s="1"/>
  <c r="O1240" i="8"/>
  <c r="J1241" i="8"/>
  <c r="L1240" i="8"/>
  <c r="T1121" i="8" l="1"/>
  <c r="O1241" i="8"/>
  <c r="J1242" i="8"/>
  <c r="L1241" i="8"/>
  <c r="U1121" i="8"/>
  <c r="S1242" i="8"/>
  <c r="U1122" i="8" l="1"/>
  <c r="S1243" i="8"/>
  <c r="T1122" i="8"/>
  <c r="V1122" i="8" s="1"/>
  <c r="J1243" i="8"/>
  <c r="O1242" i="8"/>
  <c r="L1242" i="8"/>
  <c r="V1121" i="8"/>
  <c r="J1244" i="8" l="1"/>
  <c r="O1243" i="8"/>
  <c r="T1123" i="8"/>
  <c r="L1243" i="8"/>
  <c r="U1123" i="8"/>
  <c r="S1244" i="8"/>
  <c r="U1124" i="8" l="1"/>
  <c r="S1245" i="8"/>
  <c r="V1123" i="8"/>
  <c r="T1124" i="8"/>
  <c r="V1124" i="8" s="1"/>
  <c r="O1244" i="8"/>
  <c r="J1245" i="8"/>
  <c r="L1244" i="8"/>
  <c r="T1125" i="8" l="1"/>
  <c r="O1245" i="8"/>
  <c r="J1246" i="8"/>
  <c r="L1245" i="8"/>
  <c r="U1125" i="8"/>
  <c r="S1246" i="8"/>
  <c r="U1126" i="8" l="1"/>
  <c r="S1247" i="8"/>
  <c r="T1126" i="8"/>
  <c r="V1126" i="8" s="1"/>
  <c r="J1247" i="8"/>
  <c r="O1246" i="8"/>
  <c r="L1246" i="8"/>
  <c r="V1125" i="8"/>
  <c r="T1127" i="8" l="1"/>
  <c r="O1247" i="8"/>
  <c r="J1248" i="8"/>
  <c r="L1247" i="8"/>
  <c r="U1127" i="8"/>
  <c r="S1248" i="8"/>
  <c r="U1128" i="8" l="1"/>
  <c r="S1249" i="8"/>
  <c r="T1128" i="8"/>
  <c r="V1128" i="8" s="1"/>
  <c r="O1248" i="8"/>
  <c r="J1249" i="8"/>
  <c r="L1248" i="8"/>
  <c r="V1127" i="8"/>
  <c r="O1249" i="8" l="1"/>
  <c r="J1250" i="8"/>
  <c r="T1129" i="8"/>
  <c r="L1249" i="8"/>
  <c r="U1129" i="8"/>
  <c r="S1250" i="8"/>
  <c r="V1129" i="8" l="1"/>
  <c r="U1130" i="8"/>
  <c r="S1251" i="8"/>
  <c r="T1130" i="8"/>
  <c r="V1130" i="8" s="1"/>
  <c r="J1251" i="8"/>
  <c r="O1250" i="8"/>
  <c r="L1250" i="8"/>
  <c r="T1131" i="8" l="1"/>
  <c r="O1251" i="8"/>
  <c r="J1252" i="8"/>
  <c r="L1251" i="8"/>
  <c r="U1131" i="8"/>
  <c r="S1252" i="8"/>
  <c r="T1132" i="8" l="1"/>
  <c r="O1252" i="8"/>
  <c r="J1253" i="8"/>
  <c r="L1252" i="8"/>
  <c r="U1132" i="8"/>
  <c r="S1253" i="8"/>
  <c r="V1131" i="8"/>
  <c r="U1133" i="8" l="1"/>
  <c r="S1254" i="8"/>
  <c r="T1133" i="8"/>
  <c r="V1133" i="8" s="1"/>
  <c r="O1253" i="8"/>
  <c r="J1254" i="8"/>
  <c r="L1253" i="8"/>
  <c r="V1132" i="8"/>
  <c r="T1134" i="8" l="1"/>
  <c r="J1255" i="8"/>
  <c r="O1254" i="8"/>
  <c r="L1254" i="8"/>
  <c r="U1134" i="8"/>
  <c r="S1255" i="8"/>
  <c r="U1135" i="8" l="1"/>
  <c r="S1256" i="8"/>
  <c r="T1135" i="8"/>
  <c r="V1135" i="8" s="1"/>
  <c r="O1255" i="8"/>
  <c r="J1256" i="8"/>
  <c r="L1255" i="8"/>
  <c r="V1134" i="8"/>
  <c r="T1136" i="8" l="1"/>
  <c r="O1256" i="8"/>
  <c r="J1257" i="8"/>
  <c r="L1256" i="8"/>
  <c r="U1136" i="8"/>
  <c r="S1257" i="8"/>
  <c r="U1137" i="8" l="1"/>
  <c r="S1258" i="8"/>
  <c r="O1257" i="8"/>
  <c r="J1258" i="8"/>
  <c r="T1137" i="8"/>
  <c r="V1137" i="8" s="1"/>
  <c r="L1257" i="8"/>
  <c r="V1136" i="8"/>
  <c r="T1138" i="8" l="1"/>
  <c r="J1259" i="8"/>
  <c r="O1258" i="8"/>
  <c r="L1258" i="8"/>
  <c r="U1138" i="8"/>
  <c r="S1259" i="8"/>
  <c r="U1139" i="8" l="1"/>
  <c r="S1260" i="8"/>
  <c r="T1139" i="8"/>
  <c r="V1139" i="8" s="1"/>
  <c r="O1259" i="8"/>
  <c r="J1260" i="8"/>
  <c r="L1259" i="8"/>
  <c r="V1138" i="8"/>
  <c r="U1140" i="8" l="1"/>
  <c r="S1261" i="8"/>
  <c r="T1140" i="8"/>
  <c r="V1140" i="8" s="1"/>
  <c r="O1260" i="8"/>
  <c r="J1261" i="8"/>
  <c r="L1260" i="8"/>
  <c r="O1261" i="8" l="1"/>
  <c r="J1262" i="8"/>
  <c r="T1141" i="8"/>
  <c r="L1261" i="8"/>
  <c r="U1141" i="8"/>
  <c r="S1262" i="8"/>
  <c r="V1141" i="8" l="1"/>
  <c r="S1263" i="8"/>
  <c r="U1142" i="8"/>
  <c r="T1142" i="8"/>
  <c r="V1142" i="8" s="1"/>
  <c r="J1263" i="8"/>
  <c r="O1262" i="8"/>
  <c r="L1262" i="8"/>
  <c r="T1143" i="8" l="1"/>
  <c r="J1264" i="8"/>
  <c r="O1263" i="8"/>
  <c r="L1263" i="8"/>
  <c r="U1143" i="8"/>
  <c r="S1264" i="8"/>
  <c r="U1144" i="8" l="1"/>
  <c r="S1265" i="8"/>
  <c r="T1144" i="8"/>
  <c r="V1144" i="8" s="1"/>
  <c r="O1264" i="8"/>
  <c r="J1265" i="8"/>
  <c r="L1264" i="8"/>
  <c r="V1143" i="8"/>
  <c r="O1265" i="8" l="1"/>
  <c r="T1145" i="8"/>
  <c r="J1266" i="8"/>
  <c r="L1265" i="8"/>
  <c r="S1266" i="8"/>
  <c r="U1145" i="8"/>
  <c r="J1267" i="8" l="1"/>
  <c r="T1146" i="8"/>
  <c r="O1266" i="8"/>
  <c r="L1266" i="8"/>
  <c r="V1145" i="8"/>
  <c r="S1267" i="8"/>
  <c r="U1146" i="8"/>
  <c r="U1147" i="8" l="1"/>
  <c r="S1268" i="8"/>
  <c r="V1146" i="8"/>
  <c r="J1268" i="8"/>
  <c r="T1147" i="8"/>
  <c r="V1147" i="8" s="1"/>
  <c r="O1267" i="8"/>
  <c r="L1267" i="8"/>
  <c r="T1148" i="8" l="1"/>
  <c r="O1268" i="8"/>
  <c r="J1269" i="8"/>
  <c r="L1268" i="8"/>
  <c r="U1148" i="8"/>
  <c r="S1269" i="8"/>
  <c r="U1149" i="8" l="1"/>
  <c r="S1270" i="8"/>
  <c r="O1269" i="8"/>
  <c r="J1270" i="8"/>
  <c r="T1149" i="8"/>
  <c r="V1149" i="8" s="1"/>
  <c r="L1269" i="8"/>
  <c r="V1148" i="8"/>
  <c r="J1271" i="8" l="1"/>
  <c r="T1150" i="8"/>
  <c r="O1270" i="8"/>
  <c r="L1270" i="8"/>
  <c r="U1150" i="8"/>
  <c r="S1271" i="8"/>
  <c r="U1151" i="8" l="1"/>
  <c r="S1272" i="8"/>
  <c r="V1150" i="8"/>
  <c r="T1151" i="8"/>
  <c r="V1151" i="8" s="1"/>
  <c r="J1272" i="8"/>
  <c r="O1271" i="8"/>
  <c r="L1271" i="8"/>
  <c r="T1152" i="8" l="1"/>
  <c r="O1272" i="8"/>
  <c r="J1273" i="8"/>
  <c r="L1272" i="8"/>
  <c r="U1152" i="8"/>
  <c r="S1273" i="8"/>
  <c r="S1274" i="8" l="1"/>
  <c r="U1153" i="8"/>
  <c r="T1153" i="8"/>
  <c r="V1153" i="8" s="1"/>
  <c r="O1273" i="8"/>
  <c r="J1274" i="8"/>
  <c r="L1273" i="8"/>
  <c r="V1152" i="8"/>
  <c r="J1275" i="8" l="1"/>
  <c r="T1154" i="8"/>
  <c r="O1274" i="8"/>
  <c r="L1274" i="8"/>
  <c r="S1275" i="8"/>
  <c r="U1154" i="8"/>
  <c r="U1155" i="8" l="1"/>
  <c r="S1276" i="8"/>
  <c r="V1154" i="8"/>
  <c r="J1276" i="8"/>
  <c r="O1275" i="8"/>
  <c r="T1155" i="8"/>
  <c r="V1155" i="8" s="1"/>
  <c r="L1275" i="8"/>
  <c r="T1156" i="8" l="1"/>
  <c r="O1276" i="8"/>
  <c r="J1277" i="8"/>
  <c r="L1276" i="8"/>
  <c r="S1277" i="8"/>
  <c r="U1156" i="8"/>
  <c r="U1157" i="8" l="1"/>
  <c r="S1278" i="8"/>
  <c r="O1277" i="8"/>
  <c r="J1278" i="8"/>
  <c r="T1157" i="8"/>
  <c r="V1157" i="8" s="1"/>
  <c r="L1277" i="8"/>
  <c r="V1156" i="8"/>
  <c r="J1279" i="8" l="1"/>
  <c r="T1158" i="8"/>
  <c r="O1278" i="8"/>
  <c r="L1278" i="8"/>
  <c r="S1279" i="8"/>
  <c r="U1158" i="8"/>
  <c r="S1280" i="8" l="1"/>
  <c r="U1159" i="8"/>
  <c r="V1158" i="8"/>
  <c r="T1159" i="8"/>
  <c r="V1159" i="8" s="1"/>
  <c r="O1279" i="8"/>
  <c r="J1280" i="8"/>
  <c r="L1279" i="8"/>
  <c r="O1280" i="8" l="1"/>
  <c r="T1160" i="8"/>
  <c r="J1281" i="8"/>
  <c r="L1280" i="8"/>
  <c r="U1160" i="8"/>
  <c r="S1281" i="8"/>
  <c r="U1161" i="8" l="1"/>
  <c r="S1282" i="8"/>
  <c r="O1281" i="8"/>
  <c r="J1282" i="8"/>
  <c r="T1161" i="8"/>
  <c r="V1161" i="8" s="1"/>
  <c r="L1281" i="8"/>
  <c r="V1160" i="8"/>
  <c r="J1283" i="8" l="1"/>
  <c r="T1162" i="8"/>
  <c r="O1282" i="8"/>
  <c r="L1282" i="8"/>
  <c r="S1283" i="8"/>
  <c r="U1162" i="8"/>
  <c r="S1284" i="8" l="1"/>
  <c r="U1163" i="8"/>
  <c r="V1162" i="8"/>
  <c r="T1163" i="8"/>
  <c r="V1163" i="8" s="1"/>
  <c r="O1283" i="8"/>
  <c r="J1284" i="8"/>
  <c r="L1283" i="8"/>
  <c r="O1284" i="8" l="1"/>
  <c r="J1285" i="8"/>
  <c r="T1164" i="8"/>
  <c r="L1284" i="8"/>
  <c r="U1164" i="8"/>
  <c r="S1285" i="8"/>
  <c r="V1164" i="8" l="1"/>
  <c r="U1165" i="8"/>
  <c r="S1286" i="8"/>
  <c r="O1285" i="8"/>
  <c r="J1286" i="8"/>
  <c r="T1165" i="8"/>
  <c r="V1165" i="8" s="1"/>
  <c r="L1285" i="8"/>
  <c r="J1287" i="8" l="1"/>
  <c r="T1166" i="8"/>
  <c r="O1286" i="8"/>
  <c r="L1286" i="8"/>
  <c r="S1287" i="8"/>
  <c r="U1166" i="8"/>
  <c r="S1288" i="8" l="1"/>
  <c r="U1167" i="8"/>
  <c r="V1166" i="8"/>
  <c r="T1167" i="8"/>
  <c r="V1167" i="8" s="1"/>
  <c r="O1287" i="8"/>
  <c r="J1288" i="8"/>
  <c r="L1287" i="8"/>
  <c r="O1288" i="8" l="1"/>
  <c r="J1289" i="8"/>
  <c r="T1168" i="8"/>
  <c r="L1288" i="8"/>
  <c r="U1168" i="8"/>
  <c r="S1289" i="8"/>
  <c r="U1169" i="8" l="1"/>
  <c r="S1290" i="8"/>
  <c r="V1168" i="8"/>
  <c r="O1289" i="8"/>
  <c r="J1290" i="8"/>
  <c r="T1169" i="8"/>
  <c r="V1169" i="8" s="1"/>
  <c r="L1289" i="8"/>
  <c r="J1291" i="8" l="1"/>
  <c r="T1170" i="8"/>
  <c r="O1290" i="8"/>
  <c r="L1290" i="8"/>
  <c r="U1170" i="8"/>
  <c r="S1291" i="8"/>
  <c r="S1292" i="8" l="1"/>
  <c r="U1171" i="8"/>
  <c r="V1170" i="8"/>
  <c r="T1171" i="8"/>
  <c r="V1171" i="8" s="1"/>
  <c r="O1291" i="8"/>
  <c r="J1292" i="8"/>
  <c r="L1291" i="8"/>
  <c r="O1292" i="8" l="1"/>
  <c r="J1293" i="8"/>
  <c r="T1172" i="8"/>
  <c r="L1292" i="8"/>
  <c r="U1172" i="8"/>
  <c r="S1293" i="8"/>
  <c r="V1172" i="8" l="1"/>
  <c r="O1293" i="8"/>
  <c r="J1294" i="8"/>
  <c r="T1173" i="8"/>
  <c r="L1293" i="8"/>
  <c r="U1173" i="8"/>
  <c r="S1294" i="8"/>
  <c r="V1173" i="8" l="1"/>
  <c r="S1295" i="8"/>
  <c r="U1174" i="8"/>
  <c r="J1295" i="8"/>
  <c r="T1174" i="8"/>
  <c r="V1174" i="8" s="1"/>
  <c r="O1294" i="8"/>
  <c r="L1294" i="8"/>
  <c r="T1175" i="8" l="1"/>
  <c r="J1296" i="8"/>
  <c r="O1295" i="8"/>
  <c r="L1295" i="8"/>
  <c r="S1296" i="8"/>
  <c r="U1175" i="8"/>
  <c r="U1176" i="8" l="1"/>
  <c r="S1297" i="8"/>
  <c r="O1296" i="8"/>
  <c r="J1297" i="8"/>
  <c r="T1176" i="8"/>
  <c r="V1176" i="8" s="1"/>
  <c r="L1296" i="8"/>
  <c r="V1175" i="8"/>
  <c r="O1297" i="8" l="1"/>
  <c r="J1298" i="8"/>
  <c r="T1177" i="8"/>
  <c r="L1297" i="8"/>
  <c r="U1177" i="8"/>
  <c r="S1298" i="8"/>
  <c r="V1177" i="8" l="1"/>
  <c r="U1178" i="8"/>
  <c r="S1299" i="8"/>
  <c r="J1299" i="8"/>
  <c r="T1178" i="8"/>
  <c r="V1178" i="8" s="1"/>
  <c r="O1298" i="8"/>
  <c r="L1298" i="8"/>
  <c r="S1300" i="8" l="1"/>
  <c r="U1179" i="8"/>
  <c r="T1179" i="8"/>
  <c r="V1179" i="8" s="1"/>
  <c r="J1300" i="8"/>
  <c r="O1299" i="8"/>
  <c r="L1299" i="8"/>
  <c r="O1300" i="8" l="1"/>
  <c r="J1301" i="8"/>
  <c r="T1180" i="8"/>
  <c r="L1300" i="8"/>
  <c r="U1180" i="8"/>
  <c r="S1301" i="8"/>
  <c r="V1180" i="8" l="1"/>
  <c r="U1181" i="8"/>
  <c r="S1302" i="8"/>
  <c r="O1301" i="8"/>
  <c r="J1302" i="8"/>
  <c r="T1181" i="8"/>
  <c r="V1181" i="8" s="1"/>
  <c r="L1301" i="8"/>
  <c r="J1303" i="8" l="1"/>
  <c r="T1182" i="8"/>
  <c r="O1302" i="8"/>
  <c r="L1302" i="8"/>
  <c r="S1303" i="8"/>
  <c r="U1182" i="8"/>
  <c r="V1182" i="8" l="1"/>
  <c r="S1304" i="8"/>
  <c r="U1183" i="8"/>
  <c r="T1183" i="8"/>
  <c r="V1183" i="8" s="1"/>
  <c r="O1303" i="8"/>
  <c r="J1304" i="8"/>
  <c r="L1303" i="8"/>
  <c r="O1304" i="8" l="1"/>
  <c r="T1184" i="8"/>
  <c r="J1305" i="8"/>
  <c r="L1304" i="8"/>
  <c r="U1184" i="8"/>
  <c r="S1305" i="8"/>
  <c r="O1305" i="8" l="1"/>
  <c r="J1306" i="8"/>
  <c r="T1185" i="8"/>
  <c r="L1305" i="8"/>
  <c r="V1184" i="8"/>
  <c r="U1185" i="8"/>
  <c r="S1306" i="8"/>
  <c r="S1307" i="8" l="1"/>
  <c r="U1186" i="8"/>
  <c r="V1185" i="8"/>
  <c r="J1307" i="8"/>
  <c r="T1186" i="8"/>
  <c r="V1186" i="8" s="1"/>
  <c r="O1306" i="8"/>
  <c r="L1306" i="8"/>
  <c r="T1187" i="8" l="1"/>
  <c r="O1307" i="8"/>
  <c r="J1308" i="8"/>
  <c r="L1307" i="8"/>
  <c r="S1308" i="8"/>
  <c r="U1187" i="8"/>
  <c r="U1188" i="8" l="1"/>
  <c r="S1309" i="8"/>
  <c r="O1308" i="8"/>
  <c r="T1188" i="8"/>
  <c r="V1188" i="8" s="1"/>
  <c r="J1309" i="8"/>
  <c r="L1308" i="8"/>
  <c r="V1187" i="8"/>
  <c r="O1309" i="8" l="1"/>
  <c r="J1310" i="8"/>
  <c r="T1189" i="8"/>
  <c r="L1309" i="8"/>
  <c r="U1189" i="8"/>
  <c r="S1310" i="8"/>
  <c r="V1189" i="8" l="1"/>
  <c r="J1311" i="8"/>
  <c r="T1190" i="8"/>
  <c r="O1310" i="8"/>
  <c r="L1310" i="8"/>
  <c r="S1311" i="8"/>
  <c r="U1190" i="8"/>
  <c r="S1312" i="8" l="1"/>
  <c r="U1191" i="8"/>
  <c r="V1190" i="8"/>
  <c r="T1191" i="8"/>
  <c r="V1191" i="8" s="1"/>
  <c r="J1312" i="8"/>
  <c r="O1311" i="8"/>
  <c r="L1311" i="8"/>
  <c r="O1312" i="8" l="1"/>
  <c r="T1192" i="8"/>
  <c r="J1313" i="8"/>
  <c r="L1312" i="8"/>
  <c r="U1192" i="8"/>
  <c r="S1313" i="8"/>
  <c r="O1313" i="8" l="1"/>
  <c r="J1314" i="8"/>
  <c r="T1193" i="8"/>
  <c r="L1313" i="8"/>
  <c r="V1192" i="8"/>
  <c r="U1193" i="8"/>
  <c r="S1314" i="8"/>
  <c r="V1193" i="8" l="1"/>
  <c r="J1315" i="8"/>
  <c r="T1194" i="8"/>
  <c r="O1314" i="8"/>
  <c r="L1314" i="8"/>
  <c r="U1194" i="8"/>
  <c r="S1315" i="8"/>
  <c r="S1316" i="8" l="1"/>
  <c r="U1195" i="8"/>
  <c r="V1194" i="8"/>
  <c r="T1195" i="8"/>
  <c r="V1195" i="8" s="1"/>
  <c r="J1316" i="8"/>
  <c r="O1315" i="8"/>
  <c r="L1315" i="8"/>
  <c r="O1316" i="8" l="1"/>
  <c r="J1317" i="8"/>
  <c r="T1196" i="8"/>
  <c r="L1316" i="8"/>
  <c r="U1196" i="8"/>
  <c r="S1317" i="8"/>
  <c r="V1196" i="8" l="1"/>
  <c r="U1197" i="8"/>
  <c r="S1318" i="8"/>
  <c r="O1317" i="8"/>
  <c r="J1318" i="8"/>
  <c r="T1197" i="8"/>
  <c r="V1197" i="8" s="1"/>
  <c r="L1317" i="8"/>
  <c r="J1319" i="8" l="1"/>
  <c r="T1198" i="8"/>
  <c r="O1318" i="8"/>
  <c r="L1318" i="8"/>
  <c r="U1198" i="8"/>
  <c r="S1319" i="8"/>
  <c r="S1320" i="8" l="1"/>
  <c r="U1199" i="8"/>
  <c r="V1198" i="8"/>
  <c r="T1199" i="8"/>
  <c r="V1199" i="8" s="1"/>
  <c r="O1319" i="8"/>
  <c r="J1320" i="8"/>
  <c r="L1319" i="8"/>
  <c r="O1320" i="8" l="1"/>
  <c r="T1200" i="8"/>
  <c r="J1321" i="8"/>
  <c r="L1320" i="8"/>
  <c r="U1200" i="8"/>
  <c r="S1321" i="8"/>
  <c r="O1321" i="8" l="1"/>
  <c r="J1322" i="8"/>
  <c r="T1201" i="8"/>
  <c r="L1321" i="8"/>
  <c r="V1200" i="8"/>
  <c r="U1201" i="8"/>
  <c r="S1322" i="8"/>
  <c r="V1201" i="8" l="1"/>
  <c r="U1202" i="8"/>
  <c r="S1323" i="8"/>
  <c r="J1323" i="8"/>
  <c r="T1202" i="8"/>
  <c r="V1202" i="8" s="1"/>
  <c r="O1322" i="8"/>
  <c r="L1322" i="8"/>
  <c r="T1203" i="8" l="1"/>
  <c r="O1323" i="8"/>
  <c r="J1324" i="8"/>
  <c r="L1323" i="8"/>
  <c r="S1324" i="8"/>
  <c r="U1203" i="8"/>
  <c r="U1204" i="8" l="1"/>
  <c r="S1325" i="8"/>
  <c r="O1324" i="8"/>
  <c r="J1325" i="8"/>
  <c r="T1204" i="8"/>
  <c r="V1204" i="8" s="1"/>
  <c r="L1324" i="8"/>
  <c r="V1203" i="8"/>
  <c r="O1325" i="8" l="1"/>
  <c r="J1326" i="8"/>
  <c r="T1205" i="8"/>
  <c r="L1325" i="8"/>
  <c r="U1205" i="8"/>
  <c r="S1326" i="8"/>
  <c r="V1205" i="8" l="1"/>
  <c r="S1327" i="8"/>
  <c r="U1206" i="8"/>
  <c r="J1327" i="8"/>
  <c r="T1206" i="8"/>
  <c r="V1206" i="8" s="1"/>
  <c r="O1326" i="8"/>
  <c r="L1326" i="8"/>
  <c r="T1207" i="8" l="1"/>
  <c r="J1328" i="8"/>
  <c r="O1327" i="8"/>
  <c r="L1327" i="8"/>
  <c r="S1328" i="8"/>
  <c r="U1207" i="8"/>
  <c r="U1208" i="8" l="1"/>
  <c r="S1329" i="8"/>
  <c r="O1328" i="8"/>
  <c r="J1329" i="8"/>
  <c r="T1208" i="8"/>
  <c r="V1208" i="8" s="1"/>
  <c r="L1328" i="8"/>
  <c r="V1207" i="8"/>
  <c r="O1329" i="8" l="1"/>
  <c r="J1330" i="8"/>
  <c r="T1209" i="8"/>
  <c r="L1329" i="8"/>
  <c r="U1209" i="8"/>
  <c r="S1330" i="8"/>
  <c r="V1209" i="8" l="1"/>
  <c r="J1331" i="8"/>
  <c r="T1210" i="8"/>
  <c r="O1330" i="8"/>
  <c r="L1330" i="8"/>
  <c r="U1210" i="8"/>
  <c r="S1331" i="8"/>
  <c r="S1332" i="8" l="1"/>
  <c r="U1211" i="8"/>
  <c r="V1210" i="8"/>
  <c r="T1211" i="8"/>
  <c r="V1211" i="8" s="1"/>
  <c r="J1332" i="8"/>
  <c r="O1331" i="8"/>
  <c r="L1331" i="8"/>
  <c r="O1332" i="8" l="1"/>
  <c r="J1333" i="8"/>
  <c r="T1212" i="8"/>
  <c r="L1332" i="8"/>
  <c r="U1212" i="8"/>
  <c r="S1333" i="8"/>
  <c r="U1213" i="8" l="1"/>
  <c r="S1334" i="8"/>
  <c r="V1212" i="8"/>
  <c r="O1333" i="8"/>
  <c r="J1334" i="8"/>
  <c r="T1213" i="8"/>
  <c r="V1213" i="8" s="1"/>
  <c r="L1333" i="8"/>
  <c r="J1335" i="8" l="1"/>
  <c r="T1214" i="8"/>
  <c r="O1334" i="8"/>
  <c r="L1334" i="8"/>
  <c r="S1335" i="8"/>
  <c r="U1214" i="8"/>
  <c r="S1336" i="8" l="1"/>
  <c r="U1215" i="8"/>
  <c r="V1214" i="8"/>
  <c r="T1215" i="8"/>
  <c r="V1215" i="8" s="1"/>
  <c r="O1335" i="8"/>
  <c r="J1336" i="8"/>
  <c r="L1335" i="8"/>
  <c r="O1336" i="8" l="1"/>
  <c r="T1216" i="8"/>
  <c r="J1337" i="8"/>
  <c r="L1336" i="8"/>
  <c r="U1216" i="8"/>
  <c r="S1337" i="8"/>
  <c r="O1337" i="8" l="1"/>
  <c r="J1338" i="8"/>
  <c r="T1217" i="8"/>
  <c r="L1337" i="8"/>
  <c r="U1217" i="8"/>
  <c r="S1338" i="8"/>
  <c r="V1216" i="8"/>
  <c r="V1217" i="8" l="1"/>
  <c r="S1339" i="8"/>
  <c r="U1218" i="8"/>
  <c r="J1339" i="8"/>
  <c r="T1218" i="8"/>
  <c r="V1218" i="8" s="1"/>
  <c r="O1338" i="8"/>
  <c r="L1338" i="8"/>
  <c r="T1219" i="8" l="1"/>
  <c r="O1339" i="8"/>
  <c r="J1340" i="8"/>
  <c r="L1339" i="8"/>
  <c r="S1340" i="8"/>
  <c r="U1219" i="8"/>
  <c r="U1220" i="8" l="1"/>
  <c r="S1341" i="8"/>
  <c r="O1340" i="8"/>
  <c r="T1220" i="8"/>
  <c r="V1220" i="8" s="1"/>
  <c r="J1341" i="8"/>
  <c r="L1340" i="8"/>
  <c r="V1219" i="8"/>
  <c r="O1341" i="8" l="1"/>
  <c r="J1342" i="8"/>
  <c r="T1221" i="8"/>
  <c r="L1341" i="8"/>
  <c r="U1221" i="8"/>
  <c r="S1342" i="8"/>
  <c r="V1221" i="8" l="1"/>
  <c r="J1343" i="8"/>
  <c r="T1222" i="8"/>
  <c r="O1342" i="8"/>
  <c r="L1342" i="8"/>
  <c r="S1343" i="8"/>
  <c r="U1222" i="8"/>
  <c r="S1344" i="8" l="1"/>
  <c r="U1223" i="8"/>
  <c r="V1222" i="8"/>
  <c r="T1223" i="8"/>
  <c r="V1223" i="8" s="1"/>
  <c r="J1344" i="8"/>
  <c r="O1343" i="8"/>
  <c r="L1343" i="8"/>
  <c r="O1344" i="8" l="1"/>
  <c r="T1224" i="8"/>
  <c r="J1345" i="8"/>
  <c r="L1344" i="8"/>
  <c r="U1224" i="8"/>
  <c r="S1345" i="8"/>
  <c r="U1225" i="8" l="1"/>
  <c r="S1346" i="8"/>
  <c r="O1345" i="8"/>
  <c r="J1346" i="8"/>
  <c r="T1225" i="8"/>
  <c r="V1225" i="8" s="1"/>
  <c r="L1345" i="8"/>
  <c r="V1224" i="8"/>
  <c r="J1347" i="8" l="1"/>
  <c r="T1226" i="8"/>
  <c r="O1346" i="8"/>
  <c r="L1346" i="8"/>
  <c r="U1226" i="8"/>
  <c r="S1347" i="8"/>
  <c r="S1348" i="8" l="1"/>
  <c r="U1227" i="8"/>
  <c r="V1226" i="8"/>
  <c r="T1227" i="8"/>
  <c r="V1227" i="8" s="1"/>
  <c r="J1348" i="8"/>
  <c r="O1347" i="8"/>
  <c r="L1347" i="8"/>
  <c r="O1348" i="8" l="1"/>
  <c r="J1349" i="8"/>
  <c r="T1228" i="8"/>
  <c r="L1348" i="8"/>
  <c r="U1228" i="8"/>
  <c r="S1349" i="8"/>
  <c r="V1228" i="8" l="1"/>
  <c r="U1229" i="8"/>
  <c r="S1350" i="8"/>
  <c r="O1349" i="8"/>
  <c r="J1350" i="8"/>
  <c r="T1229" i="8"/>
  <c r="V1229" i="8" s="1"/>
  <c r="L1349" i="8"/>
  <c r="J1351" i="8" l="1"/>
  <c r="T1230" i="8"/>
  <c r="O1350" i="8"/>
  <c r="L1350" i="8"/>
  <c r="U1230" i="8"/>
  <c r="S1351" i="8"/>
  <c r="S1352" i="8" l="1"/>
  <c r="U1231" i="8"/>
  <c r="V1230" i="8"/>
  <c r="T1231" i="8"/>
  <c r="V1231" i="8" s="1"/>
  <c r="O1351" i="8"/>
  <c r="J1352" i="8"/>
  <c r="L1351" i="8"/>
  <c r="O1352" i="8" l="1"/>
  <c r="J1353" i="8"/>
  <c r="T1232" i="8"/>
  <c r="L1352" i="8"/>
  <c r="U1232" i="8"/>
  <c r="S1353" i="8"/>
  <c r="V1232" i="8" l="1"/>
  <c r="U1233" i="8"/>
  <c r="S1354" i="8"/>
  <c r="O1353" i="8"/>
  <c r="J1354" i="8"/>
  <c r="T1233" i="8"/>
  <c r="V1233" i="8" s="1"/>
  <c r="L1353" i="8"/>
  <c r="J1355" i="8" l="1"/>
  <c r="T1234" i="8"/>
  <c r="O1354" i="8"/>
  <c r="L1354" i="8"/>
  <c r="U1234" i="8"/>
  <c r="S1355" i="8"/>
  <c r="S1356" i="8" l="1"/>
  <c r="U1235" i="8"/>
  <c r="V1234" i="8"/>
  <c r="T1235" i="8"/>
  <c r="V1235" i="8" s="1"/>
  <c r="O1355" i="8"/>
  <c r="J1356" i="8"/>
  <c r="L1355" i="8"/>
  <c r="O1356" i="8" l="1"/>
  <c r="J1357" i="8"/>
  <c r="T1236" i="8"/>
  <c r="L1356" i="8"/>
  <c r="U1236" i="8"/>
  <c r="S1357" i="8"/>
  <c r="V1236" i="8" l="1"/>
  <c r="O1357" i="8"/>
  <c r="J1358" i="8"/>
  <c r="T1237" i="8"/>
  <c r="L1357" i="8"/>
  <c r="U1237" i="8"/>
  <c r="S1358" i="8"/>
  <c r="V1237" i="8" l="1"/>
  <c r="S1359" i="8"/>
  <c r="U1238" i="8"/>
  <c r="J1359" i="8"/>
  <c r="T1238" i="8"/>
  <c r="V1238" i="8" s="1"/>
  <c r="O1358" i="8"/>
  <c r="L1358" i="8"/>
  <c r="T1239" i="8" l="1"/>
  <c r="J1360" i="8"/>
  <c r="O1359" i="8"/>
  <c r="L1359" i="8"/>
  <c r="S1360" i="8"/>
  <c r="U1239" i="8"/>
  <c r="U1240" i="8" l="1"/>
  <c r="S1361" i="8"/>
  <c r="O1360" i="8"/>
  <c r="J1361" i="8"/>
  <c r="T1240" i="8"/>
  <c r="V1240" i="8" s="1"/>
  <c r="L1360" i="8"/>
  <c r="V1239" i="8"/>
  <c r="O1361" i="8" l="1"/>
  <c r="J1362" i="8"/>
  <c r="T1241" i="8"/>
  <c r="L1361" i="8"/>
  <c r="U1241" i="8"/>
  <c r="S1362" i="8"/>
  <c r="V1241" i="8" l="1"/>
  <c r="U1242" i="8"/>
  <c r="S1363" i="8"/>
  <c r="J1363" i="8"/>
  <c r="T1242" i="8"/>
  <c r="V1242" i="8" s="1"/>
  <c r="O1362" i="8"/>
  <c r="L1362" i="8"/>
  <c r="T1243" i="8" l="1"/>
  <c r="J1364" i="8"/>
  <c r="O1363" i="8"/>
  <c r="L1363" i="8"/>
  <c r="S1364" i="8"/>
  <c r="U1243" i="8"/>
  <c r="U1244" i="8" l="1"/>
  <c r="S1365" i="8"/>
  <c r="O1364" i="8"/>
  <c r="J1365" i="8"/>
  <c r="T1244" i="8"/>
  <c r="V1244" i="8" s="1"/>
  <c r="L1364" i="8"/>
  <c r="V1243" i="8"/>
  <c r="O1365" i="8" l="1"/>
  <c r="J1366" i="8"/>
  <c r="T1245" i="8"/>
  <c r="L1365" i="8"/>
  <c r="U1245" i="8"/>
  <c r="S1366" i="8"/>
  <c r="S1367" i="8" l="1"/>
  <c r="U1246" i="8"/>
  <c r="V1245" i="8"/>
  <c r="J1367" i="8"/>
  <c r="T1246" i="8"/>
  <c r="V1246" i="8" s="1"/>
  <c r="O1366" i="8"/>
  <c r="L1366" i="8"/>
  <c r="T1247" i="8" l="1"/>
  <c r="O1367" i="8"/>
  <c r="J1368" i="8"/>
  <c r="L1367" i="8"/>
  <c r="S1368" i="8"/>
  <c r="U1247" i="8"/>
  <c r="U1248" i="8" l="1"/>
  <c r="S1369" i="8"/>
  <c r="O1368" i="8"/>
  <c r="T1248" i="8"/>
  <c r="V1248" i="8" s="1"/>
  <c r="J1369" i="8"/>
  <c r="L1368" i="8"/>
  <c r="V1247" i="8"/>
  <c r="O1369" i="8" l="1"/>
  <c r="J1370" i="8"/>
  <c r="T1249" i="8"/>
  <c r="L1369" i="8"/>
  <c r="U1249" i="8"/>
  <c r="S1370" i="8"/>
  <c r="V1249" i="8" l="1"/>
  <c r="S1371" i="8"/>
  <c r="U1250" i="8"/>
  <c r="J1371" i="8"/>
  <c r="T1250" i="8"/>
  <c r="V1250" i="8" s="1"/>
  <c r="O1370" i="8"/>
  <c r="L1370" i="8"/>
  <c r="T1251" i="8" l="1"/>
  <c r="O1371" i="8"/>
  <c r="J1372" i="8"/>
  <c r="L1371" i="8"/>
  <c r="S1372" i="8"/>
  <c r="U1251" i="8"/>
  <c r="U1252" i="8" l="1"/>
  <c r="S1373" i="8"/>
  <c r="O1372" i="8"/>
  <c r="T1252" i="8"/>
  <c r="V1252" i="8" s="1"/>
  <c r="J1373" i="8"/>
  <c r="L1372" i="8"/>
  <c r="V1251" i="8"/>
  <c r="O1373" i="8" l="1"/>
  <c r="J1374" i="8"/>
  <c r="T1253" i="8"/>
  <c r="L1373" i="8"/>
  <c r="U1253" i="8"/>
  <c r="S1374" i="8"/>
  <c r="V1253" i="8" l="1"/>
  <c r="S1375" i="8"/>
  <c r="U1254" i="8"/>
  <c r="J1375" i="8"/>
  <c r="T1254" i="8"/>
  <c r="V1254" i="8" s="1"/>
  <c r="O1374" i="8"/>
  <c r="L1374" i="8"/>
  <c r="T1255" i="8" l="1"/>
  <c r="J1376" i="8"/>
  <c r="O1375" i="8"/>
  <c r="L1375" i="8"/>
  <c r="S1376" i="8"/>
  <c r="U1255" i="8"/>
  <c r="U1256" i="8" l="1"/>
  <c r="S1377" i="8"/>
  <c r="O1376" i="8"/>
  <c r="T1256" i="8"/>
  <c r="V1256" i="8" s="1"/>
  <c r="J1377" i="8"/>
  <c r="L1376" i="8"/>
  <c r="V1255" i="8"/>
  <c r="O1377" i="8" l="1"/>
  <c r="J1378" i="8"/>
  <c r="T1257" i="8"/>
  <c r="L1377" i="8"/>
  <c r="U1257" i="8"/>
  <c r="S1378" i="8"/>
  <c r="U1258" i="8" l="1"/>
  <c r="S1379" i="8"/>
  <c r="J1379" i="8"/>
  <c r="T1258" i="8"/>
  <c r="V1258" i="8" s="1"/>
  <c r="O1378" i="8"/>
  <c r="L1378" i="8"/>
  <c r="V1257" i="8"/>
  <c r="T1259" i="8" l="1"/>
  <c r="J1380" i="8"/>
  <c r="O1379" i="8"/>
  <c r="L1379" i="8"/>
  <c r="S1380" i="8"/>
  <c r="U1259" i="8"/>
  <c r="U1260" i="8" l="1"/>
  <c r="S1381" i="8"/>
  <c r="T1260" i="8"/>
  <c r="V1260" i="8" s="1"/>
  <c r="J1381" i="8"/>
  <c r="O1380" i="8"/>
  <c r="L1380" i="8"/>
  <c r="V1259" i="8"/>
  <c r="J1382" i="8" l="1"/>
  <c r="O1381" i="8"/>
  <c r="T1261" i="8"/>
  <c r="L1381" i="8"/>
  <c r="U1261" i="8"/>
  <c r="S1382" i="8"/>
  <c r="S1383" i="8" l="1"/>
  <c r="U1262" i="8"/>
  <c r="V1261" i="8"/>
  <c r="T1262" i="8"/>
  <c r="V1262" i="8" s="1"/>
  <c r="O1382" i="8"/>
  <c r="J1383" i="8"/>
  <c r="L1382" i="8"/>
  <c r="T1263" i="8" l="1"/>
  <c r="J1384" i="8"/>
  <c r="O1383" i="8"/>
  <c r="L1383" i="8"/>
  <c r="S1384" i="8"/>
  <c r="U1263" i="8"/>
  <c r="U1264" i="8" l="1"/>
  <c r="S1385" i="8"/>
  <c r="O1384" i="8"/>
  <c r="J1385" i="8"/>
  <c r="T1264" i="8"/>
  <c r="V1264" i="8" s="1"/>
  <c r="L1384" i="8"/>
  <c r="V1263" i="8"/>
  <c r="J1386" i="8" l="1"/>
  <c r="O1385" i="8"/>
  <c r="T1265" i="8"/>
  <c r="L1385" i="8"/>
  <c r="U1265" i="8"/>
  <c r="S1386" i="8"/>
  <c r="U1266" i="8" l="1"/>
  <c r="S1387" i="8"/>
  <c r="V1265" i="8"/>
  <c r="T1266" i="8"/>
  <c r="V1266" i="8" s="1"/>
  <c r="O1386" i="8"/>
  <c r="J1387" i="8"/>
  <c r="L1386" i="8"/>
  <c r="S1388" i="8" l="1"/>
  <c r="U1267" i="8"/>
  <c r="T1267" i="8"/>
  <c r="V1267" i="8" s="1"/>
  <c r="O1387" i="8"/>
  <c r="J1388" i="8"/>
  <c r="L1387" i="8"/>
  <c r="O1388" i="8" l="1"/>
  <c r="J1389" i="8"/>
  <c r="T1268" i="8"/>
  <c r="V1268" i="8" s="1"/>
  <c r="L1388" i="8"/>
  <c r="U1268" i="8"/>
  <c r="S1389" i="8"/>
  <c r="T1269" i="8" l="1"/>
  <c r="J1390" i="8"/>
  <c r="O1389" i="8"/>
  <c r="L1389" i="8"/>
  <c r="U1269" i="8"/>
  <c r="S1390" i="8"/>
  <c r="U1270" i="8" l="1"/>
  <c r="S1391" i="8"/>
  <c r="T1270" i="8"/>
  <c r="V1270" i="8" s="1"/>
  <c r="J1391" i="8"/>
  <c r="O1390" i="8"/>
  <c r="L1390" i="8"/>
  <c r="V1269" i="8"/>
  <c r="T1271" i="8" l="1"/>
  <c r="O1391" i="8"/>
  <c r="J1392" i="8"/>
  <c r="L1391" i="8"/>
  <c r="U1271" i="8"/>
  <c r="S1392" i="8"/>
  <c r="U1272" i="8" l="1"/>
  <c r="S1393" i="8"/>
  <c r="J1393" i="8"/>
  <c r="T1272" i="8"/>
  <c r="V1272" i="8" s="1"/>
  <c r="O1392" i="8"/>
  <c r="L1392" i="8"/>
  <c r="V1271" i="8"/>
  <c r="T1273" i="8" l="1"/>
  <c r="O1393" i="8"/>
  <c r="J1394" i="8"/>
  <c r="L1393" i="8"/>
  <c r="U1273" i="8"/>
  <c r="S1394" i="8"/>
  <c r="U1274" i="8" l="1"/>
  <c r="S1395" i="8"/>
  <c r="T1274" i="8"/>
  <c r="V1274" i="8" s="1"/>
  <c r="O1394" i="8"/>
  <c r="J1395" i="8"/>
  <c r="L1394" i="8"/>
  <c r="V1273" i="8"/>
  <c r="T1275" i="8" l="1"/>
  <c r="O1395" i="8"/>
  <c r="J1396" i="8"/>
  <c r="L1395" i="8"/>
  <c r="U1275" i="8"/>
  <c r="S1396" i="8"/>
  <c r="U1276" i="8" l="1"/>
  <c r="S1397" i="8"/>
  <c r="J1397" i="8"/>
  <c r="T1276" i="8"/>
  <c r="V1276" i="8" s="1"/>
  <c r="O1396" i="8"/>
  <c r="L1396" i="8"/>
  <c r="V1275" i="8"/>
  <c r="T1277" i="8" l="1"/>
  <c r="O1397" i="8"/>
  <c r="J1398" i="8"/>
  <c r="L1397" i="8"/>
  <c r="U1277" i="8"/>
  <c r="S1398" i="8"/>
  <c r="S1399" i="8" l="1"/>
  <c r="U1278" i="8"/>
  <c r="T1278" i="8"/>
  <c r="V1278" i="8" s="1"/>
  <c r="O1398" i="8"/>
  <c r="J1399" i="8"/>
  <c r="L1398" i="8"/>
  <c r="V1277" i="8"/>
  <c r="T1279" i="8" l="1"/>
  <c r="O1399" i="8"/>
  <c r="J1400" i="8"/>
  <c r="L1399" i="8"/>
  <c r="U1279" i="8"/>
  <c r="S1400" i="8"/>
  <c r="U1280" i="8" l="1"/>
  <c r="S1401" i="8"/>
  <c r="J1401" i="8"/>
  <c r="T1280" i="8"/>
  <c r="V1280" i="8" s="1"/>
  <c r="O1400" i="8"/>
  <c r="L1400" i="8"/>
  <c r="V1279" i="8"/>
  <c r="U1281" i="8" l="1"/>
  <c r="S1402" i="8"/>
  <c r="T1281" i="8"/>
  <c r="V1281" i="8" s="1"/>
  <c r="O1401" i="8"/>
  <c r="J1402" i="8"/>
  <c r="L1401" i="8"/>
  <c r="T1282" i="8" l="1"/>
  <c r="O1402" i="8"/>
  <c r="J1403" i="8"/>
  <c r="L1402" i="8"/>
  <c r="S1403" i="8"/>
  <c r="U1282" i="8"/>
  <c r="U1283" i="8" l="1"/>
  <c r="S1404" i="8"/>
  <c r="T1283" i="8"/>
  <c r="V1283" i="8" s="1"/>
  <c r="O1403" i="8"/>
  <c r="J1404" i="8"/>
  <c r="L1403" i="8"/>
  <c r="V1282" i="8"/>
  <c r="J1405" i="8" l="1"/>
  <c r="T1284" i="8"/>
  <c r="O1404" i="8"/>
  <c r="L1404" i="8"/>
  <c r="U1284" i="8"/>
  <c r="S1405" i="8"/>
  <c r="U1285" i="8" l="1"/>
  <c r="S1406" i="8"/>
  <c r="V1284" i="8"/>
  <c r="O1405" i="8"/>
  <c r="J1406" i="8"/>
  <c r="T1285" i="8"/>
  <c r="V1285" i="8" s="1"/>
  <c r="L1405" i="8"/>
  <c r="T1286" i="8" l="1"/>
  <c r="O1406" i="8"/>
  <c r="J1407" i="8"/>
  <c r="L1406" i="8"/>
  <c r="S1407" i="8"/>
  <c r="U1286" i="8"/>
  <c r="U1287" i="8" l="1"/>
  <c r="S1408" i="8"/>
  <c r="T1287" i="8"/>
  <c r="V1287" i="8" s="1"/>
  <c r="O1407" i="8"/>
  <c r="J1408" i="8"/>
  <c r="L1407" i="8"/>
  <c r="V1286" i="8"/>
  <c r="T1288" i="8" l="1"/>
  <c r="J1409" i="8"/>
  <c r="O1408" i="8"/>
  <c r="L1408" i="8"/>
  <c r="U1288" i="8"/>
  <c r="S1409" i="8"/>
  <c r="U1289" i="8" l="1"/>
  <c r="S1410" i="8"/>
  <c r="O1409" i="8"/>
  <c r="J1410" i="8"/>
  <c r="T1289" i="8"/>
  <c r="V1289" i="8" s="1"/>
  <c r="L1409" i="8"/>
  <c r="V1288" i="8"/>
  <c r="T1290" i="8" l="1"/>
  <c r="O1410" i="8"/>
  <c r="J1411" i="8"/>
  <c r="L1410" i="8"/>
  <c r="S1411" i="8"/>
  <c r="U1290" i="8"/>
  <c r="U1291" i="8" l="1"/>
  <c r="S1412" i="8"/>
  <c r="T1291" i="8"/>
  <c r="V1291" i="8" s="1"/>
  <c r="O1411" i="8"/>
  <c r="J1412" i="8"/>
  <c r="L1411" i="8"/>
  <c r="V1290" i="8"/>
  <c r="J1413" i="8" l="1"/>
  <c r="T1292" i="8"/>
  <c r="O1412" i="8"/>
  <c r="L1412" i="8"/>
  <c r="U1292" i="8"/>
  <c r="S1413" i="8"/>
  <c r="U1293" i="8" l="1"/>
  <c r="S1414" i="8"/>
  <c r="V1292" i="8"/>
  <c r="T1293" i="8"/>
  <c r="V1293" i="8" s="1"/>
  <c r="O1413" i="8"/>
  <c r="J1414" i="8"/>
  <c r="L1413" i="8"/>
  <c r="T1294" i="8" l="1"/>
  <c r="O1414" i="8"/>
  <c r="J1415" i="8"/>
  <c r="L1414" i="8"/>
  <c r="U1294" i="8"/>
  <c r="S1415" i="8"/>
  <c r="U1295" i="8" l="1"/>
  <c r="S1416" i="8"/>
  <c r="T1295" i="8"/>
  <c r="V1295" i="8" s="1"/>
  <c r="O1415" i="8"/>
  <c r="J1416" i="8"/>
  <c r="L1415" i="8"/>
  <c r="V1294" i="8"/>
  <c r="J1417" i="8" l="1"/>
  <c r="T1296" i="8"/>
  <c r="O1416" i="8"/>
  <c r="L1416" i="8"/>
  <c r="U1296" i="8"/>
  <c r="S1417" i="8"/>
  <c r="U1297" i="8" l="1"/>
  <c r="S1418" i="8"/>
  <c r="V1296" i="8"/>
  <c r="O1417" i="8"/>
  <c r="J1418" i="8"/>
  <c r="T1297" i="8"/>
  <c r="V1297" i="8" s="1"/>
  <c r="L1417" i="8"/>
  <c r="T1298" i="8" l="1"/>
  <c r="O1418" i="8"/>
  <c r="J1419" i="8"/>
  <c r="L1418" i="8"/>
  <c r="S1419" i="8"/>
  <c r="U1298" i="8"/>
  <c r="U1299" i="8" l="1"/>
  <c r="S1420" i="8"/>
  <c r="T1299" i="8"/>
  <c r="V1299" i="8" s="1"/>
  <c r="O1419" i="8"/>
  <c r="J1420" i="8"/>
  <c r="L1419" i="8"/>
  <c r="V1298" i="8"/>
  <c r="J1421" i="8" l="1"/>
  <c r="T1300" i="8"/>
  <c r="O1420" i="8"/>
  <c r="L1420" i="8"/>
  <c r="U1300" i="8"/>
  <c r="S1421" i="8"/>
  <c r="U1301" i="8" l="1"/>
  <c r="S1422" i="8"/>
  <c r="V1300" i="8"/>
  <c r="O1421" i="8"/>
  <c r="T1301" i="8"/>
  <c r="V1301" i="8" s="1"/>
  <c r="J1422" i="8"/>
  <c r="L1421" i="8"/>
  <c r="T1302" i="8" l="1"/>
  <c r="O1422" i="8"/>
  <c r="J1423" i="8"/>
  <c r="L1422" i="8"/>
  <c r="S1423" i="8"/>
  <c r="U1302" i="8"/>
  <c r="U1303" i="8" l="1"/>
  <c r="S1424" i="8"/>
  <c r="T1303" i="8"/>
  <c r="V1303" i="8" s="1"/>
  <c r="O1423" i="8"/>
  <c r="J1424" i="8"/>
  <c r="L1423" i="8"/>
  <c r="V1302" i="8"/>
  <c r="J1425" i="8" l="1"/>
  <c r="T1304" i="8"/>
  <c r="O1424" i="8"/>
  <c r="L1424" i="8"/>
  <c r="U1304" i="8"/>
  <c r="S1425" i="8"/>
  <c r="U1305" i="8" l="1"/>
  <c r="S1426" i="8"/>
  <c r="V1304" i="8"/>
  <c r="T1305" i="8"/>
  <c r="V1305" i="8" s="1"/>
  <c r="O1425" i="8"/>
  <c r="J1426" i="8"/>
  <c r="L1425" i="8"/>
  <c r="T1306" i="8" l="1"/>
  <c r="O1426" i="8"/>
  <c r="J1427" i="8"/>
  <c r="L1426" i="8"/>
  <c r="U1306" i="8"/>
  <c r="S1427" i="8"/>
  <c r="U1307" i="8" l="1"/>
  <c r="S1428" i="8"/>
  <c r="T1307" i="8"/>
  <c r="V1307" i="8" s="1"/>
  <c r="O1427" i="8"/>
  <c r="J1428" i="8"/>
  <c r="L1427" i="8"/>
  <c r="V1306" i="8"/>
  <c r="J1429" i="8" l="1"/>
  <c r="T1308" i="8"/>
  <c r="O1428" i="8"/>
  <c r="L1428" i="8"/>
  <c r="U1308" i="8"/>
  <c r="S1429" i="8"/>
  <c r="U1309" i="8" l="1"/>
  <c r="S1430" i="8"/>
  <c r="V1308" i="8"/>
  <c r="T1309" i="8"/>
  <c r="V1309" i="8" s="1"/>
  <c r="O1429" i="8"/>
  <c r="J1430" i="8"/>
  <c r="L1429" i="8"/>
  <c r="T1310" i="8" l="1"/>
  <c r="O1430" i="8"/>
  <c r="J1431" i="8"/>
  <c r="L1430" i="8"/>
  <c r="U1310" i="8"/>
  <c r="S1431" i="8"/>
  <c r="U1311" i="8" l="1"/>
  <c r="S1432" i="8"/>
  <c r="T1311" i="8"/>
  <c r="V1311" i="8" s="1"/>
  <c r="O1431" i="8"/>
  <c r="J1432" i="8"/>
  <c r="L1431" i="8"/>
  <c r="V1310" i="8"/>
  <c r="J1433" i="8" l="1"/>
  <c r="T1312" i="8"/>
  <c r="O1432" i="8"/>
  <c r="L1432" i="8"/>
  <c r="U1312" i="8"/>
  <c r="S1433" i="8"/>
  <c r="U1313" i="8" l="1"/>
  <c r="S1434" i="8"/>
  <c r="V1312" i="8"/>
  <c r="O1433" i="8"/>
  <c r="J1434" i="8"/>
  <c r="T1313" i="8"/>
  <c r="V1313" i="8" s="1"/>
  <c r="L1433" i="8"/>
  <c r="T1314" i="8" l="1"/>
  <c r="O1434" i="8"/>
  <c r="J1435" i="8"/>
  <c r="L1434" i="8"/>
  <c r="S1435" i="8"/>
  <c r="U1314" i="8"/>
  <c r="U1315" i="8" l="1"/>
  <c r="S1436" i="8"/>
  <c r="T1315" i="8"/>
  <c r="V1315" i="8" s="1"/>
  <c r="O1435" i="8"/>
  <c r="J1436" i="8"/>
  <c r="L1435" i="8"/>
  <c r="V1314" i="8"/>
  <c r="J1437" i="8" l="1"/>
  <c r="T1316" i="8"/>
  <c r="O1436" i="8"/>
  <c r="L1436" i="8"/>
  <c r="U1316" i="8"/>
  <c r="S1437" i="8"/>
  <c r="U1317" i="8" l="1"/>
  <c r="S1438" i="8"/>
  <c r="V1316" i="8"/>
  <c r="O1437" i="8"/>
  <c r="J1438" i="8"/>
  <c r="T1317" i="8"/>
  <c r="V1317" i="8" s="1"/>
  <c r="L1437" i="8"/>
  <c r="T1318" i="8" l="1"/>
  <c r="O1438" i="8"/>
  <c r="J1439" i="8"/>
  <c r="L1438" i="8"/>
  <c r="S1439" i="8"/>
  <c r="U1318" i="8"/>
  <c r="U1319" i="8" l="1"/>
  <c r="S1440" i="8"/>
  <c r="T1319" i="8"/>
  <c r="V1319" i="8" s="1"/>
  <c r="O1439" i="8"/>
  <c r="J1440" i="8"/>
  <c r="L1439" i="8"/>
  <c r="V1318" i="8"/>
  <c r="J1441" i="8" l="1"/>
  <c r="T1320" i="8"/>
  <c r="O1440" i="8"/>
  <c r="L1440" i="8"/>
  <c r="U1320" i="8"/>
  <c r="S1441" i="8"/>
  <c r="U1321" i="8" l="1"/>
  <c r="S1442" i="8"/>
  <c r="V1320" i="8"/>
  <c r="T1321" i="8"/>
  <c r="V1321" i="8" s="1"/>
  <c r="O1441" i="8"/>
  <c r="J1442" i="8"/>
  <c r="L1441" i="8"/>
  <c r="T1322" i="8" l="1"/>
  <c r="O1442" i="8"/>
  <c r="J1443" i="8"/>
  <c r="L1442" i="8"/>
  <c r="U1322" i="8"/>
  <c r="S1443" i="8"/>
  <c r="U1323" i="8" l="1"/>
  <c r="S1444" i="8"/>
  <c r="T1323" i="8"/>
  <c r="V1323" i="8" s="1"/>
  <c r="O1443" i="8"/>
  <c r="J1444" i="8"/>
  <c r="L1443" i="8"/>
  <c r="V1322" i="8"/>
  <c r="J1445" i="8" l="1"/>
  <c r="T1324" i="8"/>
  <c r="O1444" i="8"/>
  <c r="L1444" i="8"/>
  <c r="U1324" i="8"/>
  <c r="S1445" i="8"/>
  <c r="U1325" i="8" l="1"/>
  <c r="S1446" i="8"/>
  <c r="V1324" i="8"/>
  <c r="T1325" i="8"/>
  <c r="V1325" i="8" s="1"/>
  <c r="O1445" i="8"/>
  <c r="J1446" i="8"/>
  <c r="L1445" i="8"/>
  <c r="T1326" i="8" l="1"/>
  <c r="O1446" i="8"/>
  <c r="J1447" i="8"/>
  <c r="L1446" i="8"/>
  <c r="U1326" i="8"/>
  <c r="S1447" i="8"/>
  <c r="U1327" i="8" l="1"/>
  <c r="S1448" i="8"/>
  <c r="T1327" i="8"/>
  <c r="V1327" i="8" s="1"/>
  <c r="O1447" i="8"/>
  <c r="J1448" i="8"/>
  <c r="L1447" i="8"/>
  <c r="V1326" i="8"/>
  <c r="J1449" i="8" l="1"/>
  <c r="T1328" i="8"/>
  <c r="O1448" i="8"/>
  <c r="L1448" i="8"/>
  <c r="U1328" i="8"/>
  <c r="S1449" i="8"/>
  <c r="U1329" i="8" l="1"/>
  <c r="S1450" i="8"/>
  <c r="V1328" i="8"/>
  <c r="O1449" i="8"/>
  <c r="J1450" i="8"/>
  <c r="T1329" i="8"/>
  <c r="V1329" i="8" s="1"/>
  <c r="L1449" i="8"/>
  <c r="T1330" i="8" l="1"/>
  <c r="O1450" i="8"/>
  <c r="J1451" i="8"/>
  <c r="L1450" i="8"/>
  <c r="S1451" i="8"/>
  <c r="U1330" i="8"/>
  <c r="U1331" i="8" l="1"/>
  <c r="S1452" i="8"/>
  <c r="T1331" i="8"/>
  <c r="V1331" i="8" s="1"/>
  <c r="O1451" i="8"/>
  <c r="J1452" i="8"/>
  <c r="L1451" i="8"/>
  <c r="V1330" i="8"/>
  <c r="J1453" i="8" l="1"/>
  <c r="T1332" i="8"/>
  <c r="O1452" i="8"/>
  <c r="L1452" i="8"/>
  <c r="U1332" i="8"/>
  <c r="S1453" i="8"/>
  <c r="U1333" i="8" l="1"/>
  <c r="S1454" i="8"/>
  <c r="V1332" i="8"/>
  <c r="O1453" i="8"/>
  <c r="J1454" i="8"/>
  <c r="T1333" i="8"/>
  <c r="V1333" i="8" s="1"/>
  <c r="L1453" i="8"/>
  <c r="T1334" i="8" l="1"/>
  <c r="O1454" i="8"/>
  <c r="J1455" i="8"/>
  <c r="L1454" i="8"/>
  <c r="S1455" i="8"/>
  <c r="U1334" i="8"/>
  <c r="U1335" i="8" l="1"/>
  <c r="S1456" i="8"/>
  <c r="T1335" i="8"/>
  <c r="V1335" i="8" s="1"/>
  <c r="O1455" i="8"/>
  <c r="J1456" i="8"/>
  <c r="L1455" i="8"/>
  <c r="V1334" i="8"/>
  <c r="J1457" i="8" l="1"/>
  <c r="T1336" i="8"/>
  <c r="O1456" i="8"/>
  <c r="L1456" i="8"/>
  <c r="U1336" i="8"/>
  <c r="S1457" i="8"/>
  <c r="U1337" i="8" l="1"/>
  <c r="S1458" i="8"/>
  <c r="V1336" i="8"/>
  <c r="T1337" i="8"/>
  <c r="V1337" i="8" s="1"/>
  <c r="O1457" i="8"/>
  <c r="J1458" i="8"/>
  <c r="L1457" i="8"/>
  <c r="U1338" i="8" l="1"/>
  <c r="S1459" i="8"/>
  <c r="T1338" i="8"/>
  <c r="V1338" i="8" s="1"/>
  <c r="O1458" i="8"/>
  <c r="J1459" i="8"/>
  <c r="L1458" i="8"/>
  <c r="T1339" i="8" l="1"/>
  <c r="O1459" i="8"/>
  <c r="J1460" i="8"/>
  <c r="L1459" i="8"/>
  <c r="U1339" i="8"/>
  <c r="S1460" i="8"/>
  <c r="U1340" i="8" l="1"/>
  <c r="S1461" i="8"/>
  <c r="J1461" i="8"/>
  <c r="T1340" i="8"/>
  <c r="V1340" i="8" s="1"/>
  <c r="O1460" i="8"/>
  <c r="L1460" i="8"/>
  <c r="V1339" i="8"/>
  <c r="U1341" i="8" l="1"/>
  <c r="S1462" i="8"/>
  <c r="T1341" i="8"/>
  <c r="V1341" i="8" s="1"/>
  <c r="O1461" i="8"/>
  <c r="J1462" i="8"/>
  <c r="L1461" i="8"/>
  <c r="T1342" i="8" l="1"/>
  <c r="O1462" i="8"/>
  <c r="J1463" i="8"/>
  <c r="L1462" i="8"/>
  <c r="U1342" i="8"/>
  <c r="S1463" i="8"/>
  <c r="U1343" i="8" l="1"/>
  <c r="S1464" i="8"/>
  <c r="T1343" i="8"/>
  <c r="V1343" i="8" s="1"/>
  <c r="O1463" i="8"/>
  <c r="J1464" i="8"/>
  <c r="L1463" i="8"/>
  <c r="V1342" i="8"/>
  <c r="J1465" i="8" l="1"/>
  <c r="T1344" i="8"/>
  <c r="O1464" i="8"/>
  <c r="L1464" i="8"/>
  <c r="U1344" i="8"/>
  <c r="S1465" i="8"/>
  <c r="U1345" i="8" l="1"/>
  <c r="S1466" i="8"/>
  <c r="V1344" i="8"/>
  <c r="O1465" i="8"/>
  <c r="T1345" i="8"/>
  <c r="V1345" i="8" s="1"/>
  <c r="J1466" i="8"/>
  <c r="L1465" i="8"/>
  <c r="T1346" i="8" l="1"/>
  <c r="O1466" i="8"/>
  <c r="J1467" i="8"/>
  <c r="L1466" i="8"/>
  <c r="S1467" i="8"/>
  <c r="U1346" i="8"/>
  <c r="U1347" i="8" l="1"/>
  <c r="S1468" i="8"/>
  <c r="T1347" i="8"/>
  <c r="V1347" i="8" s="1"/>
  <c r="O1467" i="8"/>
  <c r="J1468" i="8"/>
  <c r="L1467" i="8"/>
  <c r="V1346" i="8"/>
  <c r="U1348" i="8" l="1"/>
  <c r="S1469" i="8"/>
  <c r="J1469" i="8"/>
  <c r="T1348" i="8"/>
  <c r="V1348" i="8" s="1"/>
  <c r="O1468" i="8"/>
  <c r="L1468" i="8"/>
  <c r="O1469" i="8" l="1"/>
  <c r="J1470" i="8"/>
  <c r="T1349" i="8"/>
  <c r="V1349" i="8" s="1"/>
  <c r="L1469" i="8"/>
  <c r="U1349" i="8"/>
  <c r="S1470" i="8"/>
  <c r="S1471" i="8" l="1"/>
  <c r="U1350" i="8"/>
  <c r="T1350" i="8"/>
  <c r="V1350" i="8" s="1"/>
  <c r="O1470" i="8"/>
  <c r="J1471" i="8"/>
  <c r="L1470" i="8"/>
  <c r="T1351" i="8" l="1"/>
  <c r="O1471" i="8"/>
  <c r="J1472" i="8"/>
  <c r="L1471" i="8"/>
  <c r="U1351" i="8"/>
  <c r="S1472" i="8"/>
  <c r="J1473" i="8" l="1"/>
  <c r="T1352" i="8"/>
  <c r="O1472" i="8"/>
  <c r="L1472" i="8"/>
  <c r="U1352" i="8"/>
  <c r="S1473" i="8"/>
  <c r="V1351" i="8"/>
  <c r="U1353" i="8" l="1"/>
  <c r="S1474" i="8"/>
  <c r="V1352" i="8"/>
  <c r="T1353" i="8"/>
  <c r="V1353" i="8" s="1"/>
  <c r="O1473" i="8"/>
  <c r="J1474" i="8"/>
  <c r="L1473" i="8"/>
  <c r="T1354" i="8" l="1"/>
  <c r="O1474" i="8"/>
  <c r="J1475" i="8"/>
  <c r="L1474" i="8"/>
  <c r="U1354" i="8"/>
  <c r="S1475" i="8"/>
  <c r="U1355" i="8" l="1"/>
  <c r="S1476" i="8"/>
  <c r="T1355" i="8"/>
  <c r="V1355" i="8" s="1"/>
  <c r="O1475" i="8"/>
  <c r="J1476" i="8"/>
  <c r="L1475" i="8"/>
  <c r="V1354" i="8"/>
  <c r="U1356" i="8" l="1"/>
  <c r="S1477" i="8"/>
  <c r="J1477" i="8"/>
  <c r="T1356" i="8"/>
  <c r="V1356" i="8" s="1"/>
  <c r="O1476" i="8"/>
  <c r="L1476" i="8"/>
  <c r="T1357" i="8" l="1"/>
  <c r="O1477" i="8"/>
  <c r="J1478" i="8"/>
  <c r="L1477" i="8"/>
  <c r="U1357" i="8"/>
  <c r="S1478" i="8"/>
  <c r="U1358" i="8" l="1"/>
  <c r="S1479" i="8"/>
  <c r="T1358" i="8"/>
  <c r="V1358" i="8" s="1"/>
  <c r="O1478" i="8"/>
  <c r="J1479" i="8"/>
  <c r="L1478" i="8"/>
  <c r="V1357" i="8"/>
  <c r="T1359" i="8" l="1"/>
  <c r="O1479" i="8"/>
  <c r="J1480" i="8"/>
  <c r="L1479" i="8"/>
  <c r="U1359" i="8"/>
  <c r="S1480" i="8"/>
  <c r="U1360" i="8" l="1"/>
  <c r="S1481" i="8"/>
  <c r="J1481" i="8"/>
  <c r="T1360" i="8"/>
  <c r="V1360" i="8" s="1"/>
  <c r="O1480" i="8"/>
  <c r="L1480" i="8"/>
  <c r="V1359" i="8"/>
  <c r="O1481" i="8" l="1"/>
  <c r="T1361" i="8"/>
  <c r="J1482" i="8"/>
  <c r="L1481" i="8"/>
  <c r="U1361" i="8"/>
  <c r="S1482" i="8"/>
  <c r="T1362" i="8" l="1"/>
  <c r="O1482" i="8"/>
  <c r="J1483" i="8"/>
  <c r="L1482" i="8"/>
  <c r="S1483" i="8"/>
  <c r="U1362" i="8"/>
  <c r="V1361" i="8"/>
  <c r="U1363" i="8" l="1"/>
  <c r="S1484" i="8"/>
  <c r="T1363" i="8"/>
  <c r="V1363" i="8" s="1"/>
  <c r="O1483" i="8"/>
  <c r="J1484" i="8"/>
  <c r="L1483" i="8"/>
  <c r="V1362" i="8"/>
  <c r="J1485" i="8" l="1"/>
  <c r="T1364" i="8"/>
  <c r="O1484" i="8"/>
  <c r="L1484" i="8"/>
  <c r="U1364" i="8"/>
  <c r="S1485" i="8"/>
  <c r="U1365" i="8" l="1"/>
  <c r="S1486" i="8"/>
  <c r="V1364" i="8"/>
  <c r="O1485" i="8"/>
  <c r="J1486" i="8"/>
  <c r="T1365" i="8"/>
  <c r="V1365" i="8" s="1"/>
  <c r="L1485" i="8"/>
  <c r="S1487" i="8" l="1"/>
  <c r="U1366" i="8"/>
  <c r="T1366" i="8"/>
  <c r="V1366" i="8" s="1"/>
  <c r="O1486" i="8"/>
  <c r="J1487" i="8"/>
  <c r="L1486" i="8"/>
  <c r="T1367" i="8" l="1"/>
  <c r="O1487" i="8"/>
  <c r="J1488" i="8"/>
  <c r="L1487" i="8"/>
  <c r="U1367" i="8"/>
  <c r="S1488" i="8"/>
  <c r="U1368" i="8" l="1"/>
  <c r="S1489" i="8"/>
  <c r="J1489" i="8"/>
  <c r="T1368" i="8"/>
  <c r="V1368" i="8" s="1"/>
  <c r="O1488" i="8"/>
  <c r="L1488" i="8"/>
  <c r="V1367" i="8"/>
  <c r="U1369" i="8" l="1"/>
  <c r="S1490" i="8"/>
  <c r="T1369" i="8"/>
  <c r="V1369" i="8" s="1"/>
  <c r="O1489" i="8"/>
  <c r="J1490" i="8"/>
  <c r="L1489" i="8"/>
  <c r="U1370" i="8" l="1"/>
  <c r="S1491" i="8"/>
  <c r="T1370" i="8"/>
  <c r="V1370" i="8" s="1"/>
  <c r="O1490" i="8"/>
  <c r="J1491" i="8"/>
  <c r="L1490" i="8"/>
  <c r="U1371" i="8" l="1"/>
  <c r="S1492" i="8"/>
  <c r="T1371" i="8"/>
  <c r="V1371" i="8" s="1"/>
  <c r="O1491" i="8"/>
  <c r="J1492" i="8"/>
  <c r="L1491" i="8"/>
  <c r="U1372" i="8" l="1"/>
  <c r="S1493" i="8"/>
  <c r="J1493" i="8"/>
  <c r="T1372" i="8"/>
  <c r="V1372" i="8" s="1"/>
  <c r="O1492" i="8"/>
  <c r="L1492" i="8"/>
  <c r="U1373" i="8" l="1"/>
  <c r="S1494" i="8"/>
  <c r="T1373" i="8"/>
  <c r="V1373" i="8" s="1"/>
  <c r="O1493" i="8"/>
  <c r="J1494" i="8"/>
  <c r="L1493" i="8"/>
  <c r="U1374" i="8" l="1"/>
  <c r="S1495" i="8"/>
  <c r="T1374" i="8"/>
  <c r="V1374" i="8" s="1"/>
  <c r="O1494" i="8"/>
  <c r="J1495" i="8"/>
  <c r="L1494" i="8"/>
  <c r="T1375" i="8" l="1"/>
  <c r="O1495" i="8"/>
  <c r="J1496" i="8"/>
  <c r="L1495" i="8"/>
  <c r="U1375" i="8"/>
  <c r="S1496" i="8"/>
  <c r="U1376" i="8" l="1"/>
  <c r="S1497" i="8"/>
  <c r="J1497" i="8"/>
  <c r="T1376" i="8"/>
  <c r="V1376" i="8" s="1"/>
  <c r="O1496" i="8"/>
  <c r="L1496" i="8"/>
  <c r="V1375" i="8"/>
  <c r="U1377" i="8" l="1"/>
  <c r="S1498" i="8"/>
  <c r="O1497" i="8"/>
  <c r="J1498" i="8"/>
  <c r="T1377" i="8"/>
  <c r="V1377" i="8" s="1"/>
  <c r="L1497" i="8"/>
  <c r="S1499" i="8" l="1"/>
  <c r="U1378" i="8"/>
  <c r="T1378" i="8"/>
  <c r="V1378" i="8" s="1"/>
  <c r="O1498" i="8"/>
  <c r="J1499" i="8"/>
  <c r="L1498" i="8"/>
  <c r="T1379" i="8" l="1"/>
  <c r="O1499" i="8"/>
  <c r="J1500" i="8"/>
  <c r="L1499" i="8"/>
  <c r="U1379" i="8"/>
  <c r="S1500" i="8"/>
  <c r="U1380" i="8" l="1"/>
  <c r="S1501" i="8"/>
  <c r="J1501" i="8"/>
  <c r="T1380" i="8"/>
  <c r="V1380" i="8" s="1"/>
  <c r="O1500" i="8"/>
  <c r="L1500" i="8"/>
  <c r="V1379" i="8"/>
  <c r="T1381" i="8" l="1"/>
  <c r="O1501" i="8"/>
  <c r="J1502" i="8"/>
  <c r="L1501" i="8"/>
  <c r="U1381" i="8"/>
  <c r="S1502" i="8"/>
  <c r="S1503" i="8" l="1"/>
  <c r="U1382" i="8"/>
  <c r="O1502" i="8"/>
  <c r="J1503" i="8"/>
  <c r="T1382" i="8"/>
  <c r="V1382" i="8" s="1"/>
  <c r="L1502" i="8"/>
  <c r="V1381" i="8"/>
  <c r="O1503" i="8" l="1"/>
  <c r="T1383" i="8"/>
  <c r="J1504" i="8"/>
  <c r="L1503" i="8"/>
  <c r="U1383" i="8"/>
  <c r="S1504" i="8"/>
  <c r="U1384" i="8" l="1"/>
  <c r="S1505" i="8"/>
  <c r="J1505" i="8"/>
  <c r="T1384" i="8"/>
  <c r="V1384" i="8" s="1"/>
  <c r="O1504" i="8"/>
  <c r="L1504" i="8"/>
  <c r="V1383" i="8"/>
  <c r="U1385" i="8" l="1"/>
  <c r="S1506" i="8"/>
  <c r="O1505" i="8"/>
  <c r="T1385" i="8"/>
  <c r="V1385" i="8" s="1"/>
  <c r="J1506" i="8"/>
  <c r="L1505" i="8"/>
  <c r="T1386" i="8" l="1"/>
  <c r="O1506" i="8"/>
  <c r="J1507" i="8"/>
  <c r="L1506" i="8"/>
  <c r="U1386" i="8"/>
  <c r="S1507" i="8"/>
  <c r="U1387" i="8" l="1"/>
  <c r="S1508" i="8"/>
  <c r="O1507" i="8"/>
  <c r="J1508" i="8"/>
  <c r="T1387" i="8"/>
  <c r="V1387" i="8" s="1"/>
  <c r="L1507" i="8"/>
  <c r="V1386" i="8"/>
  <c r="J1509" i="8" l="1"/>
  <c r="T1388" i="8"/>
  <c r="O1508" i="8"/>
  <c r="L1508" i="8"/>
  <c r="U1388" i="8"/>
  <c r="S1509" i="8"/>
  <c r="U1389" i="8" l="1"/>
  <c r="S1510" i="8"/>
  <c r="V1388" i="8"/>
  <c r="T1389" i="8"/>
  <c r="V1389" i="8" s="1"/>
  <c r="O1509" i="8"/>
  <c r="J1510" i="8"/>
  <c r="L1509" i="8"/>
  <c r="T1390" i="8" l="1"/>
  <c r="O1510" i="8"/>
  <c r="J1511" i="8"/>
  <c r="L1510" i="8"/>
  <c r="U1390" i="8"/>
  <c r="S1511" i="8"/>
  <c r="S1512" i="8" l="1"/>
  <c r="U1391" i="8"/>
  <c r="O1511" i="8"/>
  <c r="J1512" i="8"/>
  <c r="T1391" i="8"/>
  <c r="V1391" i="8" s="1"/>
  <c r="L1511" i="8"/>
  <c r="V1390" i="8"/>
  <c r="J1513" i="8" l="1"/>
  <c r="T1392" i="8"/>
  <c r="O1512" i="8"/>
  <c r="L1512" i="8"/>
  <c r="U1392" i="8"/>
  <c r="S1513" i="8"/>
  <c r="U1393" i="8" l="1"/>
  <c r="S1514" i="8"/>
  <c r="V1392" i="8"/>
  <c r="T1393" i="8"/>
  <c r="V1393" i="8" s="1"/>
  <c r="O1513" i="8"/>
  <c r="J1514" i="8"/>
  <c r="L1513" i="8"/>
  <c r="O1514" i="8" l="1"/>
  <c r="J1515" i="8"/>
  <c r="T1394" i="8"/>
  <c r="L1514" i="8"/>
  <c r="S1515" i="8"/>
  <c r="U1394" i="8"/>
  <c r="S1516" i="8" l="1"/>
  <c r="U1395" i="8"/>
  <c r="V1394" i="8"/>
  <c r="O1515" i="8"/>
  <c r="J1516" i="8"/>
  <c r="T1395" i="8"/>
  <c r="V1395" i="8" s="1"/>
  <c r="L1515" i="8"/>
  <c r="J1517" i="8" l="1"/>
  <c r="T1396" i="8"/>
  <c r="O1516" i="8"/>
  <c r="L1516" i="8"/>
  <c r="U1396" i="8"/>
  <c r="S1517" i="8"/>
  <c r="U1397" i="8" l="1"/>
  <c r="S1518" i="8"/>
  <c r="V1396" i="8"/>
  <c r="T1397" i="8"/>
  <c r="V1397" i="8" s="1"/>
  <c r="O1517" i="8"/>
  <c r="J1518" i="8"/>
  <c r="L1517" i="8"/>
  <c r="O1518" i="8" l="1"/>
  <c r="J1519" i="8"/>
  <c r="T1398" i="8"/>
  <c r="L1518" i="8"/>
  <c r="S1519" i="8"/>
  <c r="U1398" i="8"/>
  <c r="V1398" i="8" l="1"/>
  <c r="O1519" i="8"/>
  <c r="J1520" i="8"/>
  <c r="T1399" i="8"/>
  <c r="L1519" i="8"/>
  <c r="S1520" i="8"/>
  <c r="U1399" i="8"/>
  <c r="U1400" i="8" l="1"/>
  <c r="S1521" i="8"/>
  <c r="V1399" i="8"/>
  <c r="J1521" i="8"/>
  <c r="T1400" i="8"/>
  <c r="V1400" i="8" s="1"/>
  <c r="O1520" i="8"/>
  <c r="L1520" i="8"/>
  <c r="U1401" i="8" l="1"/>
  <c r="S1522" i="8"/>
  <c r="T1401" i="8"/>
  <c r="V1401" i="8" s="1"/>
  <c r="O1521" i="8"/>
  <c r="J1522" i="8"/>
  <c r="L1521" i="8"/>
  <c r="S1523" i="8" l="1"/>
  <c r="U1402" i="8"/>
  <c r="O1522" i="8"/>
  <c r="J1523" i="8"/>
  <c r="T1402" i="8"/>
  <c r="V1402" i="8" s="1"/>
  <c r="L1522" i="8"/>
  <c r="O1523" i="8" l="1"/>
  <c r="J1524" i="8"/>
  <c r="T1403" i="8"/>
  <c r="L1523" i="8"/>
  <c r="S1524" i="8"/>
  <c r="U1403" i="8"/>
  <c r="V1403" i="8" l="1"/>
  <c r="J1525" i="8"/>
  <c r="T1404" i="8"/>
  <c r="O1524" i="8"/>
  <c r="L1524" i="8"/>
  <c r="U1404" i="8"/>
  <c r="S1525" i="8"/>
  <c r="U1405" i="8" l="1"/>
  <c r="S1526" i="8"/>
  <c r="T1405" i="8"/>
  <c r="V1405" i="8" s="1"/>
  <c r="O1525" i="8"/>
  <c r="J1526" i="8"/>
  <c r="L1525" i="8"/>
  <c r="V1404" i="8"/>
  <c r="S1527" i="8" l="1"/>
  <c r="U1406" i="8"/>
  <c r="O1526" i="8"/>
  <c r="J1527" i="8"/>
  <c r="T1406" i="8"/>
  <c r="V1406" i="8" s="1"/>
  <c r="L1526" i="8"/>
  <c r="O1527" i="8" l="1"/>
  <c r="J1528" i="8"/>
  <c r="T1407" i="8"/>
  <c r="L1527" i="8"/>
  <c r="S1528" i="8"/>
  <c r="U1407" i="8"/>
  <c r="V1407" i="8" l="1"/>
  <c r="J1529" i="8"/>
  <c r="T1408" i="8"/>
  <c r="O1528" i="8"/>
  <c r="L1528" i="8"/>
  <c r="U1408" i="8"/>
  <c r="S1529" i="8"/>
  <c r="U1409" i="8" l="1"/>
  <c r="S1530" i="8"/>
  <c r="T1409" i="8"/>
  <c r="V1409" i="8" s="1"/>
  <c r="O1529" i="8"/>
  <c r="J1530" i="8"/>
  <c r="L1529" i="8"/>
  <c r="V1408" i="8"/>
  <c r="O1530" i="8" l="1"/>
  <c r="J1531" i="8"/>
  <c r="T1410" i="8"/>
  <c r="L1530" i="8"/>
  <c r="S1531" i="8"/>
  <c r="U1410" i="8"/>
  <c r="S1532" i="8" l="1"/>
  <c r="U1411" i="8"/>
  <c r="V1410" i="8"/>
  <c r="O1531" i="8"/>
  <c r="J1532" i="8"/>
  <c r="T1411" i="8"/>
  <c r="V1411" i="8" s="1"/>
  <c r="L1531" i="8"/>
  <c r="J1533" i="8" l="1"/>
  <c r="T1412" i="8"/>
  <c r="O1532" i="8"/>
  <c r="L1532" i="8"/>
  <c r="U1412" i="8"/>
  <c r="S1533" i="8"/>
  <c r="U1413" i="8" l="1"/>
  <c r="S1534" i="8"/>
  <c r="V1412" i="8"/>
  <c r="T1413" i="8"/>
  <c r="V1413" i="8" s="1"/>
  <c r="O1533" i="8"/>
  <c r="J1534" i="8"/>
  <c r="L1533" i="8"/>
  <c r="S1535" i="8" l="1"/>
  <c r="U1414" i="8"/>
  <c r="O1534" i="8"/>
  <c r="J1535" i="8"/>
  <c r="T1414" i="8"/>
  <c r="V1414" i="8" s="1"/>
  <c r="L1534" i="8"/>
  <c r="O1535" i="8" l="1"/>
  <c r="J1536" i="8"/>
  <c r="T1415" i="8"/>
  <c r="L1535" i="8"/>
  <c r="S1536" i="8"/>
  <c r="U1415" i="8"/>
  <c r="V1415" i="8" l="1"/>
  <c r="J1537" i="8"/>
  <c r="T1416" i="8"/>
  <c r="O1536" i="8"/>
  <c r="L1536" i="8"/>
  <c r="U1416" i="8"/>
  <c r="S1537" i="8"/>
  <c r="U1417" i="8" l="1"/>
  <c r="S1538" i="8"/>
  <c r="T1417" i="8"/>
  <c r="V1417" i="8" s="1"/>
  <c r="O1537" i="8"/>
  <c r="J1538" i="8"/>
  <c r="L1537" i="8"/>
  <c r="V1416" i="8"/>
  <c r="S1539" i="8" l="1"/>
  <c r="U1418" i="8"/>
  <c r="O1538" i="8"/>
  <c r="J1539" i="8"/>
  <c r="T1418" i="8"/>
  <c r="V1418" i="8" s="1"/>
  <c r="L1538" i="8"/>
  <c r="O1539" i="8" l="1"/>
  <c r="J1540" i="8"/>
  <c r="T1419" i="8"/>
  <c r="L1539" i="8"/>
  <c r="S1540" i="8"/>
  <c r="U1419" i="8"/>
  <c r="U1420" i="8" l="1"/>
  <c r="S1541" i="8"/>
  <c r="V1419" i="8"/>
  <c r="J1541" i="8"/>
  <c r="T1420" i="8"/>
  <c r="V1420" i="8" s="1"/>
  <c r="O1540" i="8"/>
  <c r="L1540" i="8"/>
  <c r="T1421" i="8" l="1"/>
  <c r="O1541" i="8"/>
  <c r="J1542" i="8"/>
  <c r="L1541" i="8"/>
  <c r="U1421" i="8"/>
  <c r="S1542" i="8"/>
  <c r="S1543" i="8" l="1"/>
  <c r="U1422" i="8"/>
  <c r="O1542" i="8"/>
  <c r="J1543" i="8"/>
  <c r="T1422" i="8"/>
  <c r="V1422" i="8" s="1"/>
  <c r="L1542" i="8"/>
  <c r="V1421" i="8"/>
  <c r="O1543" i="8" l="1"/>
  <c r="J1544" i="8"/>
  <c r="T1423" i="8"/>
  <c r="L1543" i="8"/>
  <c r="S1544" i="8"/>
  <c r="U1423" i="8"/>
  <c r="U1424" i="8" l="1"/>
  <c r="S1545" i="8"/>
  <c r="V1423" i="8"/>
  <c r="J1545" i="8"/>
  <c r="T1424" i="8"/>
  <c r="V1424" i="8" s="1"/>
  <c r="O1544" i="8"/>
  <c r="L1544" i="8"/>
  <c r="U1425" i="8" l="1"/>
  <c r="S1546" i="8"/>
  <c r="T1425" i="8"/>
  <c r="V1425" i="8" s="1"/>
  <c r="O1545" i="8"/>
  <c r="J1546" i="8"/>
  <c r="L1545" i="8"/>
  <c r="O1546" i="8" l="1"/>
  <c r="J1547" i="8"/>
  <c r="T1426" i="8"/>
  <c r="V1426" i="8" s="1"/>
  <c r="L1546" i="8"/>
  <c r="S1547" i="8"/>
  <c r="U1426" i="8"/>
  <c r="O1547" i="8" l="1"/>
  <c r="J1548" i="8"/>
  <c r="T1427" i="8"/>
  <c r="L1547" i="8"/>
  <c r="S1548" i="8"/>
  <c r="U1427" i="8"/>
  <c r="S1549" i="8" l="1"/>
  <c r="U1428" i="8"/>
  <c r="V1427" i="8"/>
  <c r="T1428" i="8"/>
  <c r="V1428" i="8" s="1"/>
  <c r="J1549" i="8"/>
  <c r="O1548" i="8"/>
  <c r="L1548" i="8"/>
  <c r="T1429" i="8" l="1"/>
  <c r="J1550" i="8"/>
  <c r="O1549" i="8"/>
  <c r="L1549" i="8"/>
  <c r="U1429" i="8"/>
  <c r="S1550" i="8"/>
  <c r="S1551" i="8" l="1"/>
  <c r="U1430" i="8"/>
  <c r="O1550" i="8"/>
  <c r="J1551" i="8"/>
  <c r="T1430" i="8"/>
  <c r="V1430" i="8" s="1"/>
  <c r="L1550" i="8"/>
  <c r="V1429" i="8"/>
  <c r="O1551" i="8" l="1"/>
  <c r="T1431" i="8"/>
  <c r="J1552" i="8"/>
  <c r="L1551" i="8"/>
  <c r="U1431" i="8"/>
  <c r="S1552" i="8"/>
  <c r="T1432" i="8" l="1"/>
  <c r="O1552" i="8"/>
  <c r="J1553" i="8"/>
  <c r="L1552" i="8"/>
  <c r="U1432" i="8"/>
  <c r="S1553" i="8"/>
  <c r="V1431" i="8"/>
  <c r="U1433" i="8" l="1"/>
  <c r="S1554" i="8"/>
  <c r="T1433" i="8"/>
  <c r="V1433" i="8" s="1"/>
  <c r="O1553" i="8"/>
  <c r="J1554" i="8"/>
  <c r="L1553" i="8"/>
  <c r="V1432" i="8"/>
  <c r="O1554" i="8" l="1"/>
  <c r="J1555" i="8"/>
  <c r="T1434" i="8"/>
  <c r="L1554" i="8"/>
  <c r="S1555" i="8"/>
  <c r="U1434" i="8"/>
  <c r="S1556" i="8" l="1"/>
  <c r="U1435" i="8"/>
  <c r="V1434" i="8"/>
  <c r="O1555" i="8"/>
  <c r="J1556" i="8"/>
  <c r="T1435" i="8"/>
  <c r="V1435" i="8" s="1"/>
  <c r="L1555" i="8"/>
  <c r="T1436" i="8" l="1"/>
  <c r="J1557" i="8"/>
  <c r="O1556" i="8"/>
  <c r="L1556" i="8"/>
  <c r="S1557" i="8"/>
  <c r="U1436" i="8"/>
  <c r="T1437" i="8" l="1"/>
  <c r="J1558" i="8"/>
  <c r="O1557" i="8"/>
  <c r="L1557" i="8"/>
  <c r="U1437" i="8"/>
  <c r="S1558" i="8"/>
  <c r="V1436" i="8"/>
  <c r="S1559" i="8" l="1"/>
  <c r="U1438" i="8"/>
  <c r="J1559" i="8"/>
  <c r="O1558" i="8"/>
  <c r="T1438" i="8"/>
  <c r="V1438" i="8" s="1"/>
  <c r="L1558" i="8"/>
  <c r="V1437" i="8"/>
  <c r="J1560" i="8" l="1"/>
  <c r="T1439" i="8"/>
  <c r="O1559" i="8"/>
  <c r="L1559" i="8"/>
  <c r="U1439" i="8"/>
  <c r="S1560" i="8"/>
  <c r="U1440" i="8" l="1"/>
  <c r="S1561" i="8"/>
  <c r="V1439" i="8"/>
  <c r="J1561" i="8"/>
  <c r="T1440" i="8"/>
  <c r="V1440" i="8" s="1"/>
  <c r="O1560" i="8"/>
  <c r="L1560" i="8"/>
  <c r="T1441" i="8" l="1"/>
  <c r="O1561" i="8"/>
  <c r="J1562" i="8"/>
  <c r="L1561" i="8"/>
  <c r="U1441" i="8"/>
  <c r="S1562" i="8"/>
  <c r="S1563" i="8" l="1"/>
  <c r="U1442" i="8"/>
  <c r="O1562" i="8"/>
  <c r="T1442" i="8"/>
  <c r="V1442" i="8" s="1"/>
  <c r="J1563" i="8"/>
  <c r="L1562" i="8"/>
  <c r="V1441" i="8"/>
  <c r="O1563" i="8" l="1"/>
  <c r="T1443" i="8"/>
  <c r="J1564" i="8"/>
  <c r="L1563" i="8"/>
  <c r="U1443" i="8"/>
  <c r="S1564" i="8"/>
  <c r="T1444" i="8" l="1"/>
  <c r="O1564" i="8"/>
  <c r="J1565" i="8"/>
  <c r="L1564" i="8"/>
  <c r="V1443" i="8"/>
  <c r="U1444" i="8"/>
  <c r="S1565" i="8"/>
  <c r="U1445" i="8" l="1"/>
  <c r="S1566" i="8"/>
  <c r="T1445" i="8"/>
  <c r="V1445" i="8" s="1"/>
  <c r="O1565" i="8"/>
  <c r="J1566" i="8"/>
  <c r="L1565" i="8"/>
  <c r="V1444" i="8"/>
  <c r="O1566" i="8" l="1"/>
  <c r="J1567" i="8"/>
  <c r="T1446" i="8"/>
  <c r="L1566" i="8"/>
  <c r="S1567" i="8"/>
  <c r="U1446" i="8"/>
  <c r="V1446" i="8" l="1"/>
  <c r="O1567" i="8"/>
  <c r="J1568" i="8"/>
  <c r="T1447" i="8"/>
  <c r="L1567" i="8"/>
  <c r="S1568" i="8"/>
  <c r="U1447" i="8"/>
  <c r="S1569" i="8" l="1"/>
  <c r="U1448" i="8"/>
  <c r="V1447" i="8"/>
  <c r="T1448" i="8"/>
  <c r="V1448" i="8" s="1"/>
  <c r="J1569" i="8"/>
  <c r="O1568" i="8"/>
  <c r="L1568" i="8"/>
  <c r="T1449" i="8" l="1"/>
  <c r="J1570" i="8"/>
  <c r="O1569" i="8"/>
  <c r="L1569" i="8"/>
  <c r="U1449" i="8"/>
  <c r="S1570" i="8"/>
  <c r="J1571" i="8" l="1"/>
  <c r="O1570" i="8"/>
  <c r="T1450" i="8"/>
  <c r="L1570" i="8"/>
  <c r="S1571" i="8"/>
  <c r="U1450" i="8"/>
  <c r="V1449" i="8"/>
  <c r="V1450" i="8" l="1"/>
  <c r="U1451" i="8"/>
  <c r="S1572" i="8"/>
  <c r="J1572" i="8"/>
  <c r="T1451" i="8"/>
  <c r="V1451" i="8" s="1"/>
  <c r="O1571" i="8"/>
  <c r="L1571" i="8"/>
  <c r="U1452" i="8" l="1"/>
  <c r="S1573" i="8"/>
  <c r="J1573" i="8"/>
  <c r="T1452" i="8"/>
  <c r="V1452" i="8" s="1"/>
  <c r="O1572" i="8"/>
  <c r="L1572" i="8"/>
  <c r="T1453" i="8" l="1"/>
  <c r="O1573" i="8"/>
  <c r="J1574" i="8"/>
  <c r="L1573" i="8"/>
  <c r="U1453" i="8"/>
  <c r="S1574" i="8"/>
  <c r="O1574" i="8" l="1"/>
  <c r="T1454" i="8"/>
  <c r="J1575" i="8"/>
  <c r="L1574" i="8"/>
  <c r="S1575" i="8"/>
  <c r="U1454" i="8"/>
  <c r="V1453" i="8"/>
  <c r="O1575" i="8" l="1"/>
  <c r="T1455" i="8"/>
  <c r="J1576" i="8"/>
  <c r="L1575" i="8"/>
  <c r="U1455" i="8"/>
  <c r="S1576" i="8"/>
  <c r="V1454" i="8"/>
  <c r="T1456" i="8" l="1"/>
  <c r="O1576" i="8"/>
  <c r="J1577" i="8"/>
  <c r="L1576" i="8"/>
  <c r="V1455" i="8"/>
  <c r="U1456" i="8"/>
  <c r="S1577" i="8"/>
  <c r="U1457" i="8" l="1"/>
  <c r="S1578" i="8"/>
  <c r="T1457" i="8"/>
  <c r="V1457" i="8" s="1"/>
  <c r="O1577" i="8"/>
  <c r="J1578" i="8"/>
  <c r="L1577" i="8"/>
  <c r="V1456" i="8"/>
  <c r="O1578" i="8" l="1"/>
  <c r="J1579" i="8"/>
  <c r="T1458" i="8"/>
  <c r="L1578" i="8"/>
  <c r="S1579" i="8"/>
  <c r="U1458" i="8"/>
  <c r="V1458" i="8" l="1"/>
  <c r="S1580" i="8"/>
  <c r="U1459" i="8"/>
  <c r="O1579" i="8"/>
  <c r="J1580" i="8"/>
  <c r="T1459" i="8"/>
  <c r="V1459" i="8" s="1"/>
  <c r="L1579" i="8"/>
  <c r="T1460" i="8" l="1"/>
  <c r="J1581" i="8"/>
  <c r="O1580" i="8"/>
  <c r="L1580" i="8"/>
  <c r="S1581" i="8"/>
  <c r="U1460" i="8"/>
  <c r="T1461" i="8" l="1"/>
  <c r="J1582" i="8"/>
  <c r="O1581" i="8"/>
  <c r="L1581" i="8"/>
  <c r="U1461" i="8"/>
  <c r="S1582" i="8"/>
  <c r="V1460" i="8"/>
  <c r="S1583" i="8" l="1"/>
  <c r="U1462" i="8"/>
  <c r="J1583" i="8"/>
  <c r="O1582" i="8"/>
  <c r="T1462" i="8"/>
  <c r="V1462" i="8" s="1"/>
  <c r="L1582" i="8"/>
  <c r="V1461" i="8"/>
  <c r="J1584" i="8" l="1"/>
  <c r="T1463" i="8"/>
  <c r="O1583" i="8"/>
  <c r="L1583" i="8"/>
  <c r="U1463" i="8"/>
  <c r="S1584" i="8"/>
  <c r="U1464" i="8" l="1"/>
  <c r="S1585" i="8"/>
  <c r="V1463" i="8"/>
  <c r="J1585" i="8"/>
  <c r="T1464" i="8"/>
  <c r="V1464" i="8" s="1"/>
  <c r="O1584" i="8"/>
  <c r="L1584" i="8"/>
  <c r="U1465" i="8" l="1"/>
  <c r="S1586" i="8"/>
  <c r="T1465" i="8"/>
  <c r="V1465" i="8" s="1"/>
  <c r="O1585" i="8"/>
  <c r="J1586" i="8"/>
  <c r="L1585" i="8"/>
  <c r="S1587" i="8" l="1"/>
  <c r="U1466" i="8"/>
  <c r="O1586" i="8"/>
  <c r="J1587" i="8"/>
  <c r="T1466" i="8"/>
  <c r="V1466" i="8" s="1"/>
  <c r="L1586" i="8"/>
  <c r="O1587" i="8" l="1"/>
  <c r="T1467" i="8"/>
  <c r="J1588" i="8"/>
  <c r="L1587" i="8"/>
  <c r="U1467" i="8"/>
  <c r="S1588" i="8"/>
  <c r="T1468" i="8" l="1"/>
  <c r="O1588" i="8"/>
  <c r="J1589" i="8"/>
  <c r="L1588" i="8"/>
  <c r="U1468" i="8"/>
  <c r="S1589" i="8"/>
  <c r="V1467" i="8"/>
  <c r="T1469" i="8" l="1"/>
  <c r="O1589" i="8"/>
  <c r="J1590" i="8"/>
  <c r="L1589" i="8"/>
  <c r="U1469" i="8"/>
  <c r="S1590" i="8"/>
  <c r="V1468" i="8"/>
  <c r="S1591" i="8" l="1"/>
  <c r="U1470" i="8"/>
  <c r="O1590" i="8"/>
  <c r="J1591" i="8"/>
  <c r="T1470" i="8"/>
  <c r="V1470" i="8" s="1"/>
  <c r="L1590" i="8"/>
  <c r="V1469" i="8"/>
  <c r="O1591" i="8" l="1"/>
  <c r="J1592" i="8"/>
  <c r="T1471" i="8"/>
  <c r="L1591" i="8"/>
  <c r="S1592" i="8"/>
  <c r="U1471" i="8"/>
  <c r="V1471" i="8" l="1"/>
  <c r="S1593" i="8"/>
  <c r="U1472" i="8"/>
  <c r="T1472" i="8"/>
  <c r="V1472" i="8" s="1"/>
  <c r="J1593" i="8"/>
  <c r="O1592" i="8"/>
  <c r="L1592" i="8"/>
  <c r="T1473" i="8" l="1"/>
  <c r="J1594" i="8"/>
  <c r="O1593" i="8"/>
  <c r="L1593" i="8"/>
  <c r="U1473" i="8"/>
  <c r="S1594" i="8"/>
  <c r="S1595" i="8" l="1"/>
  <c r="U1474" i="8"/>
  <c r="J1595" i="8"/>
  <c r="O1594" i="8"/>
  <c r="T1474" i="8"/>
  <c r="V1474" i="8" s="1"/>
  <c r="L1594" i="8"/>
  <c r="V1473" i="8"/>
  <c r="J1596" i="8" l="1"/>
  <c r="T1475" i="8"/>
  <c r="O1595" i="8"/>
  <c r="L1595" i="8"/>
  <c r="U1475" i="8"/>
  <c r="S1596" i="8"/>
  <c r="U1476" i="8" l="1"/>
  <c r="S1597" i="8"/>
  <c r="V1475" i="8"/>
  <c r="J1597" i="8"/>
  <c r="T1476" i="8"/>
  <c r="V1476" i="8" s="1"/>
  <c r="O1596" i="8"/>
  <c r="L1596" i="8"/>
  <c r="T1477" i="8" l="1"/>
  <c r="O1597" i="8"/>
  <c r="J1598" i="8"/>
  <c r="L1597" i="8"/>
  <c r="U1477" i="8"/>
  <c r="S1598" i="8"/>
  <c r="S1599" i="8" l="1"/>
  <c r="U1478" i="8"/>
  <c r="O1598" i="8"/>
  <c r="J1599" i="8"/>
  <c r="T1478" i="8"/>
  <c r="V1478" i="8" s="1"/>
  <c r="L1598" i="8"/>
  <c r="V1477" i="8"/>
  <c r="O1599" i="8" l="1"/>
  <c r="T1479" i="8"/>
  <c r="J1600" i="8"/>
  <c r="L1599" i="8"/>
  <c r="U1479" i="8"/>
  <c r="S1600" i="8"/>
  <c r="T1480" i="8" l="1"/>
  <c r="O1600" i="8"/>
  <c r="J1601" i="8"/>
  <c r="L1600" i="8"/>
  <c r="V1479" i="8"/>
  <c r="U1480" i="8"/>
  <c r="S1601" i="8"/>
  <c r="T1481" i="8" l="1"/>
  <c r="O1601" i="8"/>
  <c r="J1602" i="8"/>
  <c r="L1601" i="8"/>
  <c r="U1481" i="8"/>
  <c r="S1602" i="8"/>
  <c r="V1480" i="8"/>
  <c r="S1603" i="8" l="1"/>
  <c r="U1482" i="8"/>
  <c r="O1602" i="8"/>
  <c r="J1603" i="8"/>
  <c r="T1482" i="8"/>
  <c r="V1482" i="8" s="1"/>
  <c r="L1602" i="8"/>
  <c r="V1481" i="8"/>
  <c r="O1603" i="8" l="1"/>
  <c r="J1604" i="8"/>
  <c r="T1483" i="8"/>
  <c r="L1603" i="8"/>
  <c r="S1604" i="8"/>
  <c r="U1483" i="8"/>
  <c r="S1605" i="8" l="1"/>
  <c r="U1484" i="8"/>
  <c r="V1483" i="8"/>
  <c r="T1484" i="8"/>
  <c r="V1484" i="8" s="1"/>
  <c r="J1605" i="8"/>
  <c r="O1604" i="8"/>
  <c r="L1604" i="8"/>
  <c r="T1485" i="8" l="1"/>
  <c r="J1606" i="8"/>
  <c r="O1605" i="8"/>
  <c r="L1605" i="8"/>
  <c r="U1485" i="8"/>
  <c r="S1606" i="8"/>
  <c r="J1607" i="8" l="1"/>
  <c r="O1606" i="8"/>
  <c r="T1486" i="8"/>
  <c r="L1606" i="8"/>
  <c r="S1607" i="8"/>
  <c r="U1486" i="8"/>
  <c r="V1485" i="8"/>
  <c r="U1487" i="8" l="1"/>
  <c r="S1608" i="8"/>
  <c r="V1486" i="8"/>
  <c r="J1608" i="8"/>
  <c r="T1487" i="8"/>
  <c r="V1487" i="8" s="1"/>
  <c r="O1607" i="8"/>
  <c r="L1607" i="8"/>
  <c r="J1609" i="8" l="1"/>
  <c r="T1488" i="8"/>
  <c r="O1608" i="8"/>
  <c r="L1608" i="8"/>
  <c r="U1488" i="8"/>
  <c r="S1609" i="8"/>
  <c r="U1489" i="8" l="1"/>
  <c r="S1610" i="8"/>
  <c r="V1488" i="8"/>
  <c r="T1489" i="8"/>
  <c r="V1489" i="8" s="1"/>
  <c r="O1609" i="8"/>
  <c r="J1610" i="8"/>
  <c r="L1609" i="8"/>
  <c r="S1611" i="8" l="1"/>
  <c r="U1490" i="8"/>
  <c r="O1610" i="8"/>
  <c r="T1490" i="8"/>
  <c r="V1490" i="8" s="1"/>
  <c r="J1611" i="8"/>
  <c r="L1610" i="8"/>
  <c r="O1611" i="8" l="1"/>
  <c r="T1491" i="8"/>
  <c r="J1612" i="8"/>
  <c r="L1611" i="8"/>
  <c r="U1491" i="8"/>
  <c r="S1612" i="8"/>
  <c r="T1492" i="8" l="1"/>
  <c r="O1612" i="8"/>
  <c r="J1613" i="8"/>
  <c r="L1612" i="8"/>
  <c r="V1491" i="8"/>
  <c r="U1492" i="8"/>
  <c r="S1613" i="8"/>
  <c r="U1493" i="8" l="1"/>
  <c r="S1614" i="8"/>
  <c r="T1493" i="8"/>
  <c r="V1493" i="8" s="1"/>
  <c r="O1613" i="8"/>
  <c r="J1614" i="8"/>
  <c r="L1613" i="8"/>
  <c r="V1492" i="8"/>
  <c r="O1614" i="8" l="1"/>
  <c r="J1615" i="8"/>
  <c r="T1494" i="8"/>
  <c r="L1614" i="8"/>
  <c r="S1615" i="8"/>
  <c r="U1494" i="8"/>
  <c r="S1616" i="8" l="1"/>
  <c r="U1495" i="8"/>
  <c r="V1494" i="8"/>
  <c r="O1615" i="8"/>
  <c r="J1616" i="8"/>
  <c r="T1495" i="8"/>
  <c r="V1495" i="8" s="1"/>
  <c r="L1615" i="8"/>
  <c r="T1496" i="8" l="1"/>
  <c r="J1617" i="8"/>
  <c r="O1616" i="8"/>
  <c r="L1616" i="8"/>
  <c r="S1617" i="8"/>
  <c r="U1496" i="8"/>
  <c r="U1497" i="8" l="1"/>
  <c r="S1618" i="8"/>
  <c r="T1497" i="8"/>
  <c r="V1497" i="8" s="1"/>
  <c r="J1618" i="8"/>
  <c r="O1617" i="8"/>
  <c r="L1617" i="8"/>
  <c r="V1496" i="8"/>
  <c r="J1619" i="8" l="1"/>
  <c r="O1618" i="8"/>
  <c r="T1498" i="8"/>
  <c r="L1618" i="8"/>
  <c r="S1619" i="8"/>
  <c r="U1498" i="8"/>
  <c r="U1499" i="8" l="1"/>
  <c r="S1620" i="8"/>
  <c r="V1498" i="8"/>
  <c r="J1620" i="8"/>
  <c r="T1499" i="8"/>
  <c r="V1499" i="8" s="1"/>
  <c r="O1619" i="8"/>
  <c r="L1619" i="8"/>
  <c r="J1621" i="8" l="1"/>
  <c r="T1500" i="8"/>
  <c r="O1620" i="8"/>
  <c r="L1620" i="8"/>
  <c r="U1500" i="8"/>
  <c r="S1621" i="8"/>
  <c r="U1501" i="8" l="1"/>
  <c r="S1622" i="8"/>
  <c r="V1500" i="8"/>
  <c r="T1501" i="8"/>
  <c r="V1501" i="8" s="1"/>
  <c r="O1621" i="8"/>
  <c r="J1622" i="8"/>
  <c r="L1621" i="8"/>
  <c r="O1622" i="8" l="1"/>
  <c r="J1623" i="8"/>
  <c r="T1502" i="8"/>
  <c r="L1622" i="8"/>
  <c r="S1623" i="8"/>
  <c r="U1502" i="8"/>
  <c r="V1502" i="8" l="1"/>
  <c r="U1503" i="8"/>
  <c r="S1624" i="8"/>
  <c r="O1623" i="8"/>
  <c r="T1503" i="8"/>
  <c r="V1503" i="8" s="1"/>
  <c r="J1624" i="8"/>
  <c r="L1623" i="8"/>
  <c r="T1504" i="8" l="1"/>
  <c r="O1624" i="8"/>
  <c r="J1625" i="8"/>
  <c r="L1624" i="8"/>
  <c r="U1504" i="8"/>
  <c r="S1625" i="8"/>
  <c r="U1505" i="8" l="1"/>
  <c r="S1626" i="8"/>
  <c r="T1505" i="8"/>
  <c r="V1505" i="8" s="1"/>
  <c r="O1625" i="8"/>
  <c r="J1626" i="8"/>
  <c r="L1625" i="8"/>
  <c r="V1504" i="8"/>
  <c r="O1626" i="8" l="1"/>
  <c r="J1627" i="8"/>
  <c r="T1506" i="8"/>
  <c r="L1626" i="8"/>
  <c r="S1627" i="8"/>
  <c r="U1506" i="8"/>
  <c r="S1628" i="8" l="1"/>
  <c r="U1507" i="8"/>
  <c r="V1506" i="8"/>
  <c r="O1627" i="8"/>
  <c r="J1628" i="8"/>
  <c r="T1507" i="8"/>
  <c r="V1507" i="8" s="1"/>
  <c r="L1627" i="8"/>
  <c r="T1508" i="8" l="1"/>
  <c r="J1629" i="8"/>
  <c r="O1628" i="8"/>
  <c r="L1628" i="8"/>
  <c r="S1629" i="8"/>
  <c r="U1508" i="8"/>
  <c r="U1509" i="8" l="1"/>
  <c r="S1630" i="8"/>
  <c r="T1509" i="8"/>
  <c r="V1509" i="8" s="1"/>
  <c r="J1630" i="8"/>
  <c r="O1629" i="8"/>
  <c r="L1629" i="8"/>
  <c r="V1508" i="8"/>
  <c r="J1631" i="8" l="1"/>
  <c r="O1630" i="8"/>
  <c r="T1510" i="8"/>
  <c r="L1630" i="8"/>
  <c r="S1631" i="8"/>
  <c r="U1510" i="8"/>
  <c r="U1511" i="8" l="1"/>
  <c r="S1632" i="8"/>
  <c r="V1510" i="8"/>
  <c r="J1632" i="8"/>
  <c r="T1511" i="8"/>
  <c r="V1511" i="8" s="1"/>
  <c r="O1631" i="8"/>
  <c r="L1631" i="8"/>
  <c r="U1512" i="8" l="1"/>
  <c r="S1633" i="8"/>
  <c r="J1633" i="8"/>
  <c r="T1512" i="8"/>
  <c r="V1512" i="8" s="1"/>
  <c r="O1632" i="8"/>
  <c r="L1632" i="8"/>
  <c r="T1513" i="8" l="1"/>
  <c r="O1633" i="8"/>
  <c r="J1634" i="8"/>
  <c r="L1633" i="8"/>
  <c r="U1513" i="8"/>
  <c r="S1634" i="8"/>
  <c r="S1635" i="8" l="1"/>
  <c r="U1514" i="8"/>
  <c r="O1634" i="8"/>
  <c r="J1635" i="8"/>
  <c r="T1514" i="8"/>
  <c r="V1514" i="8" s="1"/>
  <c r="L1634" i="8"/>
  <c r="V1513" i="8"/>
  <c r="O1635" i="8" l="1"/>
  <c r="T1515" i="8"/>
  <c r="J1636" i="8"/>
  <c r="L1635" i="8"/>
  <c r="U1515" i="8"/>
  <c r="S1636" i="8"/>
  <c r="T1516" i="8" l="1"/>
  <c r="O1636" i="8"/>
  <c r="J1637" i="8"/>
  <c r="L1636" i="8"/>
  <c r="V1515" i="8"/>
  <c r="U1516" i="8"/>
  <c r="S1637" i="8"/>
  <c r="U1517" i="8" l="1"/>
  <c r="S1638" i="8"/>
  <c r="T1517" i="8"/>
  <c r="V1517" i="8" s="1"/>
  <c r="O1637" i="8"/>
  <c r="J1638" i="8"/>
  <c r="L1637" i="8"/>
  <c r="V1516" i="8"/>
  <c r="O1638" i="8" l="1"/>
  <c r="J1639" i="8"/>
  <c r="T1518" i="8"/>
  <c r="L1638" i="8"/>
  <c r="S1639" i="8"/>
  <c r="U1518" i="8"/>
  <c r="V1518" i="8" l="1"/>
  <c r="O1639" i="8"/>
  <c r="J1640" i="8"/>
  <c r="T1519" i="8"/>
  <c r="L1639" i="8"/>
  <c r="S1640" i="8"/>
  <c r="U1519" i="8"/>
  <c r="S1641" i="8" l="1"/>
  <c r="U1520" i="8"/>
  <c r="V1519" i="8"/>
  <c r="T1520" i="8"/>
  <c r="V1520" i="8" s="1"/>
  <c r="J1641" i="8"/>
  <c r="O1640" i="8"/>
  <c r="L1640" i="8"/>
  <c r="T1521" i="8" l="1"/>
  <c r="J1642" i="8"/>
  <c r="O1641" i="8"/>
  <c r="L1641" i="8"/>
  <c r="U1521" i="8"/>
  <c r="S1642" i="8"/>
  <c r="S1643" i="8" l="1"/>
  <c r="U1522" i="8"/>
  <c r="J1643" i="8"/>
  <c r="O1642" i="8"/>
  <c r="T1522" i="8"/>
  <c r="V1522" i="8" s="1"/>
  <c r="L1642" i="8"/>
  <c r="V1521" i="8"/>
  <c r="J1644" i="8" l="1"/>
  <c r="T1523" i="8"/>
  <c r="O1643" i="8"/>
  <c r="L1643" i="8"/>
  <c r="U1523" i="8"/>
  <c r="S1644" i="8"/>
  <c r="U1524" i="8" l="1"/>
  <c r="S1645" i="8"/>
  <c r="V1523" i="8"/>
  <c r="J1645" i="8"/>
  <c r="T1524" i="8"/>
  <c r="V1524" i="8" s="1"/>
  <c r="O1644" i="8"/>
  <c r="L1644" i="8"/>
  <c r="T1525" i="8" l="1"/>
  <c r="O1645" i="8"/>
  <c r="J1646" i="8"/>
  <c r="L1645" i="8"/>
  <c r="U1525" i="8"/>
  <c r="S1646" i="8"/>
  <c r="S1647" i="8" l="1"/>
  <c r="U1526" i="8"/>
  <c r="O1646" i="8"/>
  <c r="J1647" i="8"/>
  <c r="T1526" i="8"/>
  <c r="V1526" i="8" s="1"/>
  <c r="L1646" i="8"/>
  <c r="V1525" i="8"/>
  <c r="O1647" i="8" l="1"/>
  <c r="T1527" i="8"/>
  <c r="J1648" i="8"/>
  <c r="L1647" i="8"/>
  <c r="U1527" i="8"/>
  <c r="S1648" i="8"/>
  <c r="T1528" i="8" l="1"/>
  <c r="O1648" i="8"/>
  <c r="J1649" i="8"/>
  <c r="L1648" i="8"/>
  <c r="V1527" i="8"/>
  <c r="U1528" i="8"/>
  <c r="S1649" i="8"/>
  <c r="U1529" i="8" l="1"/>
  <c r="S1650" i="8"/>
  <c r="T1529" i="8"/>
  <c r="V1529" i="8" s="1"/>
  <c r="O1649" i="8"/>
  <c r="J1650" i="8"/>
  <c r="L1649" i="8"/>
  <c r="V1528" i="8"/>
  <c r="O1650" i="8" l="1"/>
  <c r="J1651" i="8"/>
  <c r="T1530" i="8"/>
  <c r="L1650" i="8"/>
  <c r="S1651" i="8"/>
  <c r="U1530" i="8"/>
  <c r="V1530" i="8" l="1"/>
  <c r="S1652" i="8"/>
  <c r="U1531" i="8"/>
  <c r="O1651" i="8"/>
  <c r="J1652" i="8"/>
  <c r="T1531" i="8"/>
  <c r="V1531" i="8" s="1"/>
  <c r="L1651" i="8"/>
  <c r="T1532" i="8" l="1"/>
  <c r="J1653" i="8"/>
  <c r="O1652" i="8"/>
  <c r="L1652" i="8"/>
  <c r="S1653" i="8"/>
  <c r="U1532" i="8"/>
  <c r="U1533" i="8" l="1"/>
  <c r="S1654" i="8"/>
  <c r="T1533" i="8"/>
  <c r="V1533" i="8" s="1"/>
  <c r="J1654" i="8"/>
  <c r="O1653" i="8"/>
  <c r="L1653" i="8"/>
  <c r="V1532" i="8"/>
  <c r="J1655" i="8" l="1"/>
  <c r="O1654" i="8"/>
  <c r="T1534" i="8"/>
  <c r="L1654" i="8"/>
  <c r="S1655" i="8"/>
  <c r="U1534" i="8"/>
  <c r="U1535" i="8" l="1"/>
  <c r="S1656" i="8"/>
  <c r="V1534" i="8"/>
  <c r="J1656" i="8"/>
  <c r="T1535" i="8"/>
  <c r="O1655" i="8"/>
  <c r="L1655" i="8"/>
  <c r="J1657" i="8" l="1"/>
  <c r="T1536" i="8"/>
  <c r="O1656" i="8"/>
  <c r="L1656" i="8"/>
  <c r="V1535" i="8"/>
  <c r="U1536" i="8"/>
  <c r="S1657" i="8"/>
  <c r="U1537" i="8" l="1"/>
  <c r="S1658" i="8"/>
  <c r="V1536" i="8"/>
  <c r="T1537" i="8"/>
  <c r="V1537" i="8" s="1"/>
  <c r="O1657" i="8"/>
  <c r="J1658" i="8"/>
  <c r="L1657" i="8"/>
  <c r="S1659" i="8" l="1"/>
  <c r="U1538" i="8"/>
  <c r="O1658" i="8"/>
  <c r="T1538" i="8"/>
  <c r="V1538" i="8" s="1"/>
  <c r="J1659" i="8"/>
  <c r="L1658" i="8"/>
  <c r="O1659" i="8" l="1"/>
  <c r="T1539" i="8"/>
  <c r="J1660" i="8"/>
  <c r="L1659" i="8"/>
  <c r="U1539" i="8"/>
  <c r="S1660" i="8"/>
  <c r="T1540" i="8" l="1"/>
  <c r="O1660" i="8"/>
  <c r="J1661" i="8"/>
  <c r="L1660" i="8"/>
  <c r="U1540" i="8"/>
  <c r="S1661" i="8"/>
  <c r="V1539" i="8"/>
  <c r="U1541" i="8" l="1"/>
  <c r="S1662" i="8"/>
  <c r="T1541" i="8"/>
  <c r="V1541" i="8" s="1"/>
  <c r="O1661" i="8"/>
  <c r="J1662" i="8"/>
  <c r="L1661" i="8"/>
  <c r="V1540" i="8"/>
  <c r="S1663" i="8" l="1"/>
  <c r="U1542" i="8"/>
  <c r="O1662" i="8"/>
  <c r="J1663" i="8"/>
  <c r="T1542" i="8"/>
  <c r="V1542" i="8" s="1"/>
  <c r="L1662" i="8"/>
  <c r="T1543" i="8" l="1"/>
  <c r="O1663" i="8"/>
  <c r="J1664" i="8"/>
  <c r="L1663" i="8"/>
  <c r="S1664" i="8"/>
  <c r="U1543" i="8"/>
  <c r="T1544" i="8" l="1"/>
  <c r="J1665" i="8"/>
  <c r="O1664" i="8"/>
  <c r="L1664" i="8"/>
  <c r="U1544" i="8"/>
  <c r="S1665" i="8"/>
  <c r="V1543" i="8"/>
  <c r="U1545" i="8" l="1"/>
  <c r="S1666" i="8"/>
  <c r="T1545" i="8"/>
  <c r="V1545" i="8" s="1"/>
  <c r="J1666" i="8"/>
  <c r="O1665" i="8"/>
  <c r="L1665" i="8"/>
  <c r="V1544" i="8"/>
  <c r="J1667" i="8" l="1"/>
  <c r="T1546" i="8"/>
  <c r="O1666" i="8"/>
  <c r="L1666" i="8"/>
  <c r="U1546" i="8"/>
  <c r="S1667" i="8"/>
  <c r="U1547" i="8" l="1"/>
  <c r="S1668" i="8"/>
  <c r="V1546" i="8"/>
  <c r="T1547" i="8"/>
  <c r="V1547" i="8" s="1"/>
  <c r="J1668" i="8"/>
  <c r="O1667" i="8"/>
  <c r="L1667" i="8"/>
  <c r="T1548" i="8" l="1"/>
  <c r="J1669" i="8"/>
  <c r="O1668" i="8"/>
  <c r="L1668" i="8"/>
  <c r="U1548" i="8"/>
  <c r="S1669" i="8"/>
  <c r="T1549" i="8" l="1"/>
  <c r="O1669" i="8"/>
  <c r="J1670" i="8"/>
  <c r="L1669" i="8"/>
  <c r="U1549" i="8"/>
  <c r="S1670" i="8"/>
  <c r="V1548" i="8"/>
  <c r="U1550" i="8" l="1"/>
  <c r="S1671" i="8"/>
  <c r="T1550" i="8"/>
  <c r="O1670" i="8"/>
  <c r="J1671" i="8"/>
  <c r="L1670" i="8"/>
  <c r="V1549" i="8"/>
  <c r="O1671" i="8" l="1"/>
  <c r="T1551" i="8"/>
  <c r="J1672" i="8"/>
  <c r="L1671" i="8"/>
  <c r="V1550" i="8"/>
  <c r="U1551" i="8"/>
  <c r="S1672" i="8"/>
  <c r="O1672" i="8" l="1"/>
  <c r="T1552" i="8"/>
  <c r="J1673" i="8"/>
  <c r="L1672" i="8"/>
  <c r="V1551" i="8"/>
  <c r="S1673" i="8"/>
  <c r="U1552" i="8"/>
  <c r="T1553" i="8" l="1"/>
  <c r="O1673" i="8"/>
  <c r="J1674" i="8"/>
  <c r="L1673" i="8"/>
  <c r="V1552" i="8"/>
  <c r="U1553" i="8"/>
  <c r="S1674" i="8"/>
  <c r="T1554" i="8" l="1"/>
  <c r="O1674" i="8"/>
  <c r="J1675" i="8"/>
  <c r="L1674" i="8"/>
  <c r="U1554" i="8"/>
  <c r="S1675" i="8"/>
  <c r="V1553" i="8"/>
  <c r="S1676" i="8" l="1"/>
  <c r="U1555" i="8"/>
  <c r="T1555" i="8"/>
  <c r="V1555" i="8" s="1"/>
  <c r="O1675" i="8"/>
  <c r="J1676" i="8"/>
  <c r="L1675" i="8"/>
  <c r="V1554" i="8"/>
  <c r="T1556" i="8" l="1"/>
  <c r="J1677" i="8"/>
  <c r="O1676" i="8"/>
  <c r="L1676" i="8"/>
  <c r="U1556" i="8"/>
  <c r="S1677" i="8"/>
  <c r="U1557" i="8" l="1"/>
  <c r="S1678" i="8"/>
  <c r="T1557" i="8"/>
  <c r="V1557" i="8" s="1"/>
  <c r="J1678" i="8"/>
  <c r="O1677" i="8"/>
  <c r="L1677" i="8"/>
  <c r="V1556" i="8"/>
  <c r="T1558" i="8" l="1"/>
  <c r="J1679" i="8"/>
  <c r="O1678" i="8"/>
  <c r="L1678" i="8"/>
  <c r="U1558" i="8"/>
  <c r="S1679" i="8"/>
  <c r="U1559" i="8" l="1"/>
  <c r="S1680" i="8"/>
  <c r="T1559" i="8"/>
  <c r="V1559" i="8" s="1"/>
  <c r="J1680" i="8"/>
  <c r="O1679" i="8"/>
  <c r="L1679" i="8"/>
  <c r="V1558" i="8"/>
  <c r="T1560" i="8" l="1"/>
  <c r="J1681" i="8"/>
  <c r="O1680" i="8"/>
  <c r="L1680" i="8"/>
  <c r="U1560" i="8"/>
  <c r="S1681" i="8"/>
  <c r="U1561" i="8" l="1"/>
  <c r="S1682" i="8"/>
  <c r="T1561" i="8"/>
  <c r="V1561" i="8" s="1"/>
  <c r="O1681" i="8"/>
  <c r="J1682" i="8"/>
  <c r="L1681" i="8"/>
  <c r="V1560" i="8"/>
  <c r="T1562" i="8" l="1"/>
  <c r="O1682" i="8"/>
  <c r="J1683" i="8"/>
  <c r="L1682" i="8"/>
  <c r="U1562" i="8"/>
  <c r="S1683" i="8"/>
  <c r="U1563" i="8" l="1"/>
  <c r="S1684" i="8"/>
  <c r="O1683" i="8"/>
  <c r="T1563" i="8"/>
  <c r="V1563" i="8" s="1"/>
  <c r="J1684" i="8"/>
  <c r="L1683" i="8"/>
  <c r="V1562" i="8"/>
  <c r="O1684" i="8" l="1"/>
  <c r="T1564" i="8"/>
  <c r="J1685" i="8"/>
  <c r="L1684" i="8"/>
  <c r="S1685" i="8"/>
  <c r="U1564" i="8"/>
  <c r="U1565" i="8" l="1"/>
  <c r="S1686" i="8"/>
  <c r="T1565" i="8"/>
  <c r="V1565" i="8" s="1"/>
  <c r="O1685" i="8"/>
  <c r="J1686" i="8"/>
  <c r="L1685" i="8"/>
  <c r="V1564" i="8"/>
  <c r="T1566" i="8" l="1"/>
  <c r="O1686" i="8"/>
  <c r="J1687" i="8"/>
  <c r="L1686" i="8"/>
  <c r="U1566" i="8"/>
  <c r="S1687" i="8"/>
  <c r="S1688" i="8" l="1"/>
  <c r="U1567" i="8"/>
  <c r="T1567" i="8"/>
  <c r="V1567" i="8" s="1"/>
  <c r="O1687" i="8"/>
  <c r="J1688" i="8"/>
  <c r="L1687" i="8"/>
  <c r="V1566" i="8"/>
  <c r="T1568" i="8" l="1"/>
  <c r="J1689" i="8"/>
  <c r="O1688" i="8"/>
  <c r="L1688" i="8"/>
  <c r="U1568" i="8"/>
  <c r="S1689" i="8"/>
  <c r="U1569" i="8" l="1"/>
  <c r="S1690" i="8"/>
  <c r="T1569" i="8"/>
  <c r="V1569" i="8" s="1"/>
  <c r="J1690" i="8"/>
  <c r="O1689" i="8"/>
  <c r="L1689" i="8"/>
  <c r="V1568" i="8"/>
  <c r="T1570" i="8" l="1"/>
  <c r="J1691" i="8"/>
  <c r="O1690" i="8"/>
  <c r="L1690" i="8"/>
  <c r="U1570" i="8"/>
  <c r="S1691" i="8"/>
  <c r="U1571" i="8" l="1"/>
  <c r="S1692" i="8"/>
  <c r="T1571" i="8"/>
  <c r="V1571" i="8" s="1"/>
  <c r="J1692" i="8"/>
  <c r="O1691" i="8"/>
  <c r="L1691" i="8"/>
  <c r="V1570" i="8"/>
  <c r="T1572" i="8" l="1"/>
  <c r="J1693" i="8"/>
  <c r="O1692" i="8"/>
  <c r="L1692" i="8"/>
  <c r="U1572" i="8"/>
  <c r="S1693" i="8"/>
  <c r="U1573" i="8" l="1"/>
  <c r="S1694" i="8"/>
  <c r="T1573" i="8"/>
  <c r="V1573" i="8" s="1"/>
  <c r="O1693" i="8"/>
  <c r="J1694" i="8"/>
  <c r="L1693" i="8"/>
  <c r="V1572" i="8"/>
  <c r="T1574" i="8" l="1"/>
  <c r="O1694" i="8"/>
  <c r="J1695" i="8"/>
  <c r="L1694" i="8"/>
  <c r="U1574" i="8"/>
  <c r="S1695" i="8"/>
  <c r="O1695" i="8" l="1"/>
  <c r="T1575" i="8"/>
  <c r="J1696" i="8"/>
  <c r="L1695" i="8"/>
  <c r="U1575" i="8"/>
  <c r="S1696" i="8"/>
  <c r="V1574" i="8"/>
  <c r="S1697" i="8" l="1"/>
  <c r="U1576" i="8"/>
  <c r="O1696" i="8"/>
  <c r="T1576" i="8"/>
  <c r="V1576" i="8" s="1"/>
  <c r="J1697" i="8"/>
  <c r="L1696" i="8"/>
  <c r="V1575" i="8"/>
  <c r="T1577" i="8" l="1"/>
  <c r="O1697" i="8"/>
  <c r="J1698" i="8"/>
  <c r="L1697" i="8"/>
  <c r="U1577" i="8"/>
  <c r="S1698" i="8"/>
  <c r="U1578" i="8" l="1"/>
  <c r="S1699" i="8"/>
  <c r="T1578" i="8"/>
  <c r="V1578" i="8" s="1"/>
  <c r="O1698" i="8"/>
  <c r="J1699" i="8"/>
  <c r="L1698" i="8"/>
  <c r="V1577" i="8"/>
  <c r="T1579" i="8" l="1"/>
  <c r="O1699" i="8"/>
  <c r="J1700" i="8"/>
  <c r="L1699" i="8"/>
  <c r="S1700" i="8"/>
  <c r="U1579" i="8"/>
  <c r="U1580" i="8" l="1"/>
  <c r="S1701" i="8"/>
  <c r="T1580" i="8"/>
  <c r="V1580" i="8" s="1"/>
  <c r="J1701" i="8"/>
  <c r="O1700" i="8"/>
  <c r="L1700" i="8"/>
  <c r="V1579" i="8"/>
  <c r="T1581" i="8" l="1"/>
  <c r="J1702" i="8"/>
  <c r="O1701" i="8"/>
  <c r="L1701" i="8"/>
  <c r="U1581" i="8"/>
  <c r="S1702" i="8"/>
  <c r="U1582" i="8" l="1"/>
  <c r="S1703" i="8"/>
  <c r="T1582" i="8"/>
  <c r="V1582" i="8" s="1"/>
  <c r="J1703" i="8"/>
  <c r="O1702" i="8"/>
  <c r="L1702" i="8"/>
  <c r="V1581" i="8"/>
  <c r="T1583" i="8" l="1"/>
  <c r="J1704" i="8"/>
  <c r="O1703" i="8"/>
  <c r="L1703" i="8"/>
  <c r="U1583" i="8"/>
  <c r="S1704" i="8"/>
  <c r="U1584" i="8" l="1"/>
  <c r="S1705" i="8"/>
  <c r="T1584" i="8"/>
  <c r="V1584" i="8" s="1"/>
  <c r="J1705" i="8"/>
  <c r="O1704" i="8"/>
  <c r="L1704" i="8"/>
  <c r="V1583" i="8"/>
  <c r="T1585" i="8" l="1"/>
  <c r="O1705" i="8"/>
  <c r="J1706" i="8"/>
  <c r="L1705" i="8"/>
  <c r="U1585" i="8"/>
  <c r="S1706" i="8"/>
  <c r="U1586" i="8" l="1"/>
  <c r="S1707" i="8"/>
  <c r="T1586" i="8"/>
  <c r="V1586" i="8" s="1"/>
  <c r="O1706" i="8"/>
  <c r="J1707" i="8"/>
  <c r="L1706" i="8"/>
  <c r="V1585" i="8"/>
  <c r="O1707" i="8" l="1"/>
  <c r="T1587" i="8"/>
  <c r="J1708" i="8"/>
  <c r="L1707" i="8"/>
  <c r="U1587" i="8"/>
  <c r="S1708" i="8"/>
  <c r="O1708" i="8" l="1"/>
  <c r="T1588" i="8"/>
  <c r="J1709" i="8"/>
  <c r="L1708" i="8"/>
  <c r="V1587" i="8"/>
  <c r="S1709" i="8"/>
  <c r="U1588" i="8"/>
  <c r="T1589" i="8" l="1"/>
  <c r="O1709" i="8"/>
  <c r="J1710" i="8"/>
  <c r="L1709" i="8"/>
  <c r="V1588" i="8"/>
  <c r="U1589" i="8"/>
  <c r="S1710" i="8"/>
  <c r="U1590" i="8" l="1"/>
  <c r="S1711" i="8"/>
  <c r="T1590" i="8"/>
  <c r="V1590" i="8" s="1"/>
  <c r="O1710" i="8"/>
  <c r="J1711" i="8"/>
  <c r="L1710" i="8"/>
  <c r="V1589" i="8"/>
  <c r="T1591" i="8" l="1"/>
  <c r="O1711" i="8"/>
  <c r="J1712" i="8"/>
  <c r="L1711" i="8"/>
  <c r="S1712" i="8"/>
  <c r="U1591" i="8"/>
  <c r="U1592" i="8" l="1"/>
  <c r="S1713" i="8"/>
  <c r="T1592" i="8"/>
  <c r="V1592" i="8" s="1"/>
  <c r="J1713" i="8"/>
  <c r="O1712" i="8"/>
  <c r="L1712" i="8"/>
  <c r="V1591" i="8"/>
  <c r="T1593" i="8" l="1"/>
  <c r="J1714" i="8"/>
  <c r="O1713" i="8"/>
  <c r="L1713" i="8"/>
  <c r="U1593" i="8"/>
  <c r="S1714" i="8"/>
  <c r="U1594" i="8" l="1"/>
  <c r="S1715" i="8"/>
  <c r="T1594" i="8"/>
  <c r="V1594" i="8" s="1"/>
  <c r="J1715" i="8"/>
  <c r="O1714" i="8"/>
  <c r="L1714" i="8"/>
  <c r="V1593" i="8"/>
  <c r="T1595" i="8" l="1"/>
  <c r="J1716" i="8"/>
  <c r="O1715" i="8"/>
  <c r="L1715" i="8"/>
  <c r="U1595" i="8"/>
  <c r="S1716" i="8"/>
  <c r="U1596" i="8" l="1"/>
  <c r="S1717" i="8"/>
  <c r="T1596" i="8"/>
  <c r="V1596" i="8" s="1"/>
  <c r="J1717" i="8"/>
  <c r="O1716" i="8"/>
  <c r="L1716" i="8"/>
  <c r="V1595" i="8"/>
  <c r="T1597" i="8" l="1"/>
  <c r="O1717" i="8"/>
  <c r="J1718" i="8"/>
  <c r="L1717" i="8"/>
  <c r="U1597" i="8"/>
  <c r="S1718" i="8"/>
  <c r="U1598" i="8" l="1"/>
  <c r="S1719" i="8"/>
  <c r="T1598" i="8"/>
  <c r="V1598" i="8" s="1"/>
  <c r="O1718" i="8"/>
  <c r="J1719" i="8"/>
  <c r="L1718" i="8"/>
  <c r="V1597" i="8"/>
  <c r="O1719" i="8" l="1"/>
  <c r="T1599" i="8"/>
  <c r="J1720" i="8"/>
  <c r="L1719" i="8"/>
  <c r="U1599" i="8"/>
  <c r="S1720" i="8"/>
  <c r="O1720" i="8" l="1"/>
  <c r="T1600" i="8"/>
  <c r="J1721" i="8"/>
  <c r="L1720" i="8"/>
  <c r="V1599" i="8"/>
  <c r="S1721" i="8"/>
  <c r="U1600" i="8"/>
  <c r="T1601" i="8" l="1"/>
  <c r="O1721" i="8"/>
  <c r="J1722" i="8"/>
  <c r="L1721" i="8"/>
  <c r="V1600" i="8"/>
  <c r="U1601" i="8"/>
  <c r="S1722" i="8"/>
  <c r="U1602" i="8" l="1"/>
  <c r="S1723" i="8"/>
  <c r="T1602" i="8"/>
  <c r="V1602" i="8" s="1"/>
  <c r="O1722" i="8"/>
  <c r="J1723" i="8"/>
  <c r="L1722" i="8"/>
  <c r="V1601" i="8"/>
  <c r="T1603" i="8" l="1"/>
  <c r="O1723" i="8"/>
  <c r="J1724" i="8"/>
  <c r="L1723" i="8"/>
  <c r="S1724" i="8"/>
  <c r="U1603" i="8"/>
  <c r="U1604" i="8" l="1"/>
  <c r="S1725" i="8"/>
  <c r="T1604" i="8"/>
  <c r="V1604" i="8" s="1"/>
  <c r="J1725" i="8"/>
  <c r="O1724" i="8"/>
  <c r="L1724" i="8"/>
  <c r="V1603" i="8"/>
  <c r="T1605" i="8" l="1"/>
  <c r="J1726" i="8"/>
  <c r="O1725" i="8"/>
  <c r="L1725" i="8"/>
  <c r="U1605" i="8"/>
  <c r="S1726" i="8"/>
  <c r="U1606" i="8" l="1"/>
  <c r="S1727" i="8"/>
  <c r="T1606" i="8"/>
  <c r="V1606" i="8" s="1"/>
  <c r="J1727" i="8"/>
  <c r="O1726" i="8"/>
  <c r="L1726" i="8"/>
  <c r="V1605" i="8"/>
  <c r="T1607" i="8" l="1"/>
  <c r="J1728" i="8"/>
  <c r="O1727" i="8"/>
  <c r="L1727" i="8"/>
  <c r="U1607" i="8"/>
  <c r="S1728" i="8"/>
  <c r="U1608" i="8" l="1"/>
  <c r="S1729" i="8"/>
  <c r="T1608" i="8"/>
  <c r="V1608" i="8" s="1"/>
  <c r="J1729" i="8"/>
  <c r="O1728" i="8"/>
  <c r="L1728" i="8"/>
  <c r="V1607" i="8"/>
  <c r="T1609" i="8" l="1"/>
  <c r="O1729" i="8"/>
  <c r="J1730" i="8"/>
  <c r="L1729" i="8"/>
  <c r="U1609" i="8"/>
  <c r="S1730" i="8"/>
  <c r="U1610" i="8" l="1"/>
  <c r="S1731" i="8"/>
  <c r="T1610" i="8"/>
  <c r="V1610" i="8" s="1"/>
  <c r="O1730" i="8"/>
  <c r="J1731" i="8"/>
  <c r="L1730" i="8"/>
  <c r="V1609" i="8"/>
  <c r="O1731" i="8" l="1"/>
  <c r="T1611" i="8"/>
  <c r="J1732" i="8"/>
  <c r="L1731" i="8"/>
  <c r="U1611" i="8"/>
  <c r="S1732" i="8"/>
  <c r="O1732" i="8" l="1"/>
  <c r="T1612" i="8"/>
  <c r="J1733" i="8"/>
  <c r="L1732" i="8"/>
  <c r="V1611" i="8"/>
  <c r="S1733" i="8"/>
  <c r="U1612" i="8"/>
  <c r="T1613" i="8" l="1"/>
  <c r="O1733" i="8"/>
  <c r="J1734" i="8"/>
  <c r="L1733" i="8"/>
  <c r="U1613" i="8"/>
  <c r="S1734" i="8"/>
  <c r="V1612" i="8"/>
  <c r="S1735" i="8" l="1"/>
  <c r="U1614" i="8"/>
  <c r="T1614" i="8"/>
  <c r="V1614" i="8" s="1"/>
  <c r="O1734" i="8"/>
  <c r="J1735" i="8"/>
  <c r="L1734" i="8"/>
  <c r="V1613" i="8"/>
  <c r="T1615" i="8" l="1"/>
  <c r="J1736" i="8"/>
  <c r="O1735" i="8"/>
  <c r="L1735" i="8"/>
  <c r="U1615" i="8"/>
  <c r="S1736" i="8"/>
  <c r="U1616" i="8" l="1"/>
  <c r="S1737" i="8"/>
  <c r="T1616" i="8"/>
  <c r="V1616" i="8" s="1"/>
  <c r="O1736" i="8"/>
  <c r="J1737" i="8"/>
  <c r="L1736" i="8"/>
  <c r="V1615" i="8"/>
  <c r="U1617" i="8" l="1"/>
  <c r="S1738" i="8"/>
  <c r="T1617" i="8"/>
  <c r="V1617" i="8" s="1"/>
  <c r="J1738" i="8"/>
  <c r="O1737" i="8"/>
  <c r="L1737" i="8"/>
  <c r="T1618" i="8" l="1"/>
  <c r="J1739" i="8"/>
  <c r="O1738" i="8"/>
  <c r="L1738" i="8"/>
  <c r="U1618" i="8"/>
  <c r="S1739" i="8"/>
  <c r="U1619" i="8" l="1"/>
  <c r="S1740" i="8"/>
  <c r="T1619" i="8"/>
  <c r="V1619" i="8" s="1"/>
  <c r="O1739" i="8"/>
  <c r="J1740" i="8"/>
  <c r="L1739" i="8"/>
  <c r="V1618" i="8"/>
  <c r="T1620" i="8" l="1"/>
  <c r="O1740" i="8"/>
  <c r="J1741" i="8"/>
  <c r="L1740" i="8"/>
  <c r="U1620" i="8"/>
  <c r="S1741" i="8"/>
  <c r="U1621" i="8" l="1"/>
  <c r="S1742" i="8"/>
  <c r="T1621" i="8"/>
  <c r="V1621" i="8" s="1"/>
  <c r="J1742" i="8"/>
  <c r="O1741" i="8"/>
  <c r="L1741" i="8"/>
  <c r="V1620" i="8"/>
  <c r="T1622" i="8" l="1"/>
  <c r="O1742" i="8"/>
  <c r="J1743" i="8"/>
  <c r="L1742" i="8"/>
  <c r="S1743" i="8"/>
  <c r="U1622" i="8"/>
  <c r="U1623" i="8" l="1"/>
  <c r="S1744" i="8"/>
  <c r="J1744" i="8"/>
  <c r="T1623" i="8"/>
  <c r="V1623" i="8" s="1"/>
  <c r="O1743" i="8"/>
  <c r="L1743" i="8"/>
  <c r="V1622" i="8"/>
  <c r="J1745" i="8" l="1"/>
  <c r="T1624" i="8"/>
  <c r="O1744" i="8"/>
  <c r="L1744" i="8"/>
  <c r="S1745" i="8"/>
  <c r="U1624" i="8"/>
  <c r="U1625" i="8" l="1"/>
  <c r="S1746" i="8"/>
  <c r="V1624" i="8"/>
  <c r="T1625" i="8"/>
  <c r="V1625" i="8" s="1"/>
  <c r="J1746" i="8"/>
  <c r="O1745" i="8"/>
  <c r="L1745" i="8"/>
  <c r="T1626" i="8" l="1"/>
  <c r="O1746" i="8"/>
  <c r="J1747" i="8"/>
  <c r="L1746" i="8"/>
  <c r="U1626" i="8"/>
  <c r="S1747" i="8"/>
  <c r="U1627" i="8" l="1"/>
  <c r="S1748" i="8"/>
  <c r="T1627" i="8"/>
  <c r="V1627" i="8" s="1"/>
  <c r="J1748" i="8"/>
  <c r="O1747" i="8"/>
  <c r="L1747" i="8"/>
  <c r="V1626" i="8"/>
  <c r="T1628" i="8" l="1"/>
  <c r="O1748" i="8"/>
  <c r="J1749" i="8"/>
  <c r="L1748" i="8"/>
  <c r="U1628" i="8"/>
  <c r="S1749" i="8"/>
  <c r="U1629" i="8" l="1"/>
  <c r="S1750" i="8"/>
  <c r="T1629" i="8"/>
  <c r="V1629" i="8" s="1"/>
  <c r="O1749" i="8"/>
  <c r="J1750" i="8"/>
  <c r="L1749" i="8"/>
  <c r="V1628" i="8"/>
  <c r="T1630" i="8" l="1"/>
  <c r="J1751" i="8"/>
  <c r="O1750" i="8"/>
  <c r="L1750" i="8"/>
  <c r="U1630" i="8"/>
  <c r="S1751" i="8"/>
  <c r="U1631" i="8" l="1"/>
  <c r="S1752" i="8"/>
  <c r="T1631" i="8"/>
  <c r="V1631" i="8" s="1"/>
  <c r="O1751" i="8"/>
  <c r="J1752" i="8"/>
  <c r="L1751" i="8"/>
  <c r="V1630" i="8"/>
  <c r="T1632" i="8" l="1"/>
  <c r="O1752" i="8"/>
  <c r="J1753" i="8"/>
  <c r="L1752" i="8"/>
  <c r="U1632" i="8"/>
  <c r="S1753" i="8"/>
  <c r="U1633" i="8" l="1"/>
  <c r="S1754" i="8"/>
  <c r="T1633" i="8"/>
  <c r="V1633" i="8" s="1"/>
  <c r="J1754" i="8"/>
  <c r="O1753" i="8"/>
  <c r="L1753" i="8"/>
  <c r="V1632" i="8"/>
  <c r="U1634" i="8" l="1"/>
  <c r="S1755" i="8"/>
  <c r="T1634" i="8"/>
  <c r="V1634" i="8" s="1"/>
  <c r="J1755" i="8"/>
  <c r="O1754" i="8"/>
  <c r="L1754" i="8"/>
  <c r="T1635" i="8" l="1"/>
  <c r="O1755" i="8"/>
  <c r="J1756" i="8"/>
  <c r="L1755" i="8"/>
  <c r="S1756" i="8"/>
  <c r="U1635" i="8"/>
  <c r="S1757" i="8" l="1"/>
  <c r="U1636" i="8"/>
  <c r="O1756" i="8"/>
  <c r="T1636" i="8"/>
  <c r="V1636" i="8" s="1"/>
  <c r="J1757" i="8"/>
  <c r="L1756" i="8"/>
  <c r="V1635" i="8"/>
  <c r="T1637" i="8" l="1"/>
  <c r="O1757" i="8"/>
  <c r="J1758" i="8"/>
  <c r="L1757" i="8"/>
  <c r="U1637" i="8"/>
  <c r="S1758" i="8"/>
  <c r="T1638" i="8" l="1"/>
  <c r="O1758" i="8"/>
  <c r="J1759" i="8"/>
  <c r="L1758" i="8"/>
  <c r="S1759" i="8"/>
  <c r="U1638" i="8"/>
  <c r="V1637" i="8"/>
  <c r="U1639" i="8" l="1"/>
  <c r="S1760" i="8"/>
  <c r="T1639" i="8"/>
  <c r="V1639" i="8" s="1"/>
  <c r="J1760" i="8"/>
  <c r="O1759" i="8"/>
  <c r="L1759" i="8"/>
  <c r="V1638" i="8"/>
  <c r="T1640" i="8" l="1"/>
  <c r="O1760" i="8"/>
  <c r="J1761" i="8"/>
  <c r="L1760" i="8"/>
  <c r="U1640" i="8"/>
  <c r="S1761" i="8"/>
  <c r="U1641" i="8" l="1"/>
  <c r="S1762" i="8"/>
  <c r="T1641" i="8"/>
  <c r="V1641" i="8" s="1"/>
  <c r="O1761" i="8"/>
  <c r="J1762" i="8"/>
  <c r="L1761" i="8"/>
  <c r="V1640" i="8"/>
  <c r="T1642" i="8" l="1"/>
  <c r="J1763" i="8"/>
  <c r="O1762" i="8"/>
  <c r="L1762" i="8"/>
  <c r="U1642" i="8"/>
  <c r="S1763" i="8"/>
  <c r="U1643" i="8" l="1"/>
  <c r="S1764" i="8"/>
  <c r="T1643" i="8"/>
  <c r="V1643" i="8" s="1"/>
  <c r="J1764" i="8"/>
  <c r="O1763" i="8"/>
  <c r="L1763" i="8"/>
  <c r="V1642" i="8"/>
  <c r="T1644" i="8" l="1"/>
  <c r="O1764" i="8"/>
  <c r="J1765" i="8"/>
  <c r="L1764" i="8"/>
  <c r="U1644" i="8"/>
  <c r="S1765" i="8"/>
  <c r="U1645" i="8" l="1"/>
  <c r="S1766" i="8"/>
  <c r="T1645" i="8"/>
  <c r="V1645" i="8" s="1"/>
  <c r="O1765" i="8"/>
  <c r="J1766" i="8"/>
  <c r="L1765" i="8"/>
  <c r="V1644" i="8"/>
  <c r="T1646" i="8" l="1"/>
  <c r="O1766" i="8"/>
  <c r="J1767" i="8"/>
  <c r="L1766" i="8"/>
  <c r="S1767" i="8"/>
  <c r="U1646" i="8"/>
  <c r="J1768" i="8" l="1"/>
  <c r="T1647" i="8"/>
  <c r="O1767" i="8"/>
  <c r="L1767" i="8"/>
  <c r="U1647" i="8"/>
  <c r="S1768" i="8"/>
  <c r="V1646" i="8"/>
  <c r="S1769" i="8" l="1"/>
  <c r="U1648" i="8"/>
  <c r="V1647" i="8"/>
  <c r="J1769" i="8"/>
  <c r="T1648" i="8"/>
  <c r="V1648" i="8" s="1"/>
  <c r="O1768" i="8"/>
  <c r="L1768" i="8"/>
  <c r="T1649" i="8" l="1"/>
  <c r="J1770" i="8"/>
  <c r="O1769" i="8"/>
  <c r="L1769" i="8"/>
  <c r="U1649" i="8"/>
  <c r="S1770" i="8"/>
  <c r="U1650" i="8" l="1"/>
  <c r="S1771" i="8"/>
  <c r="T1650" i="8"/>
  <c r="V1650" i="8" s="1"/>
  <c r="O1770" i="8"/>
  <c r="J1771" i="8"/>
  <c r="L1770" i="8"/>
  <c r="V1649" i="8"/>
  <c r="U1651" i="8" l="1"/>
  <c r="S1772" i="8"/>
  <c r="T1651" i="8"/>
  <c r="V1651" i="8" s="1"/>
  <c r="J1772" i="8"/>
  <c r="O1771" i="8"/>
  <c r="L1771" i="8"/>
  <c r="T1652" i="8" l="1"/>
  <c r="O1772" i="8"/>
  <c r="J1773" i="8"/>
  <c r="L1772" i="8"/>
  <c r="U1652" i="8"/>
  <c r="S1773" i="8"/>
  <c r="U1653" i="8" l="1"/>
  <c r="S1774" i="8"/>
  <c r="T1653" i="8"/>
  <c r="V1653" i="8" s="1"/>
  <c r="O1773" i="8"/>
  <c r="J1774" i="8"/>
  <c r="L1773" i="8"/>
  <c r="V1652" i="8"/>
  <c r="U1654" i="8" l="1"/>
  <c r="S1775" i="8"/>
  <c r="T1654" i="8"/>
  <c r="V1654" i="8" s="1"/>
  <c r="J1775" i="8"/>
  <c r="O1774" i="8"/>
  <c r="L1774" i="8"/>
  <c r="T1655" i="8" l="1"/>
  <c r="O1775" i="8"/>
  <c r="J1776" i="8"/>
  <c r="L1775" i="8"/>
  <c r="U1655" i="8"/>
  <c r="S1776" i="8"/>
  <c r="U1656" i="8" l="1"/>
  <c r="S1777" i="8"/>
  <c r="T1656" i="8"/>
  <c r="V1656" i="8" s="1"/>
  <c r="J1777" i="8"/>
  <c r="O1776" i="8"/>
  <c r="L1776" i="8"/>
  <c r="V1655" i="8"/>
  <c r="T1657" i="8" l="1"/>
  <c r="J1778" i="8"/>
  <c r="O1777" i="8"/>
  <c r="L1777" i="8"/>
  <c r="U1657" i="8"/>
  <c r="S1778" i="8"/>
  <c r="U1658" i="8" l="1"/>
  <c r="S1779" i="8"/>
  <c r="T1658" i="8"/>
  <c r="V1658" i="8" s="1"/>
  <c r="O1778" i="8"/>
  <c r="J1779" i="8"/>
  <c r="L1778" i="8"/>
  <c r="V1657" i="8"/>
  <c r="O1779" i="8" l="1"/>
  <c r="T1659" i="8"/>
  <c r="J1780" i="8"/>
  <c r="L1779" i="8"/>
  <c r="S1780" i="8"/>
  <c r="U1659" i="8"/>
  <c r="O1780" i="8" l="1"/>
  <c r="T1660" i="8"/>
  <c r="J1781" i="8"/>
  <c r="L1780" i="8"/>
  <c r="V1659" i="8"/>
  <c r="U1660" i="8"/>
  <c r="S1781" i="8"/>
  <c r="U1661" i="8" l="1"/>
  <c r="S1782" i="8"/>
  <c r="O1781" i="8"/>
  <c r="J1782" i="8"/>
  <c r="T1661" i="8"/>
  <c r="V1661" i="8" s="1"/>
  <c r="L1781" i="8"/>
  <c r="V1660" i="8"/>
  <c r="S1783" i="8" l="1"/>
  <c r="U1662" i="8"/>
  <c r="O1782" i="8"/>
  <c r="J1783" i="8"/>
  <c r="T1662" i="8"/>
  <c r="V1662" i="8" s="1"/>
  <c r="L1782" i="8"/>
  <c r="T1663" i="8" l="1"/>
  <c r="J1784" i="8"/>
  <c r="O1783" i="8"/>
  <c r="L1783" i="8"/>
  <c r="S1784" i="8"/>
  <c r="U1663" i="8"/>
  <c r="S1785" i="8" l="1"/>
  <c r="U1664" i="8"/>
  <c r="O1784" i="8"/>
  <c r="J1785" i="8"/>
  <c r="T1664" i="8"/>
  <c r="V1664" i="8" s="1"/>
  <c r="L1784" i="8"/>
  <c r="V1663" i="8"/>
  <c r="T1665" i="8" l="1"/>
  <c r="O1785" i="8"/>
  <c r="J1786" i="8"/>
  <c r="L1785" i="8"/>
  <c r="U1665" i="8"/>
  <c r="S1786" i="8"/>
  <c r="S1787" i="8" l="1"/>
  <c r="U1666" i="8"/>
  <c r="J1787" i="8"/>
  <c r="T1666" i="8"/>
  <c r="V1666" i="8" s="1"/>
  <c r="O1786" i="8"/>
  <c r="L1786" i="8"/>
  <c r="V1665" i="8"/>
  <c r="T1667" i="8" l="1"/>
  <c r="J1788" i="8"/>
  <c r="O1787" i="8"/>
  <c r="L1787" i="8"/>
  <c r="U1667" i="8"/>
  <c r="S1788" i="8"/>
  <c r="U1668" i="8" l="1"/>
  <c r="S1789" i="8"/>
  <c r="T1668" i="8"/>
  <c r="V1668" i="8" s="1"/>
  <c r="O1788" i="8"/>
  <c r="J1789" i="8"/>
  <c r="L1788" i="8"/>
  <c r="V1667" i="8"/>
  <c r="T1669" i="8" l="1"/>
  <c r="O1789" i="8"/>
  <c r="J1790" i="8"/>
  <c r="L1789" i="8"/>
  <c r="U1669" i="8"/>
  <c r="S1790" i="8"/>
  <c r="S1791" i="8" l="1"/>
  <c r="U1670" i="8"/>
  <c r="O1790" i="8"/>
  <c r="J1791" i="8"/>
  <c r="T1670" i="8"/>
  <c r="V1670" i="8" s="1"/>
  <c r="L1790" i="8"/>
  <c r="V1669" i="8"/>
  <c r="J1792" i="8" l="1"/>
  <c r="T1671" i="8"/>
  <c r="O1791" i="8"/>
  <c r="L1791" i="8"/>
  <c r="U1671" i="8"/>
  <c r="S1792" i="8"/>
  <c r="S1793" i="8" l="1"/>
  <c r="U1672" i="8"/>
  <c r="V1671" i="8"/>
  <c r="J1793" i="8"/>
  <c r="O1792" i="8"/>
  <c r="T1672" i="8"/>
  <c r="V1672" i="8" s="1"/>
  <c r="L1792" i="8"/>
  <c r="J1794" i="8" l="1"/>
  <c r="T1673" i="8"/>
  <c r="O1793" i="8"/>
  <c r="L1793" i="8"/>
  <c r="S1794" i="8"/>
  <c r="U1673" i="8"/>
  <c r="S1795" i="8" l="1"/>
  <c r="U1674" i="8"/>
  <c r="V1673" i="8"/>
  <c r="T1674" i="8"/>
  <c r="V1674" i="8" s="1"/>
  <c r="O1794" i="8"/>
  <c r="J1795" i="8"/>
  <c r="L1794" i="8"/>
  <c r="J1796" i="8" l="1"/>
  <c r="O1795" i="8"/>
  <c r="T1675" i="8"/>
  <c r="L1795" i="8"/>
  <c r="S1796" i="8"/>
  <c r="U1675" i="8"/>
  <c r="U1676" i="8" l="1"/>
  <c r="S1797" i="8"/>
  <c r="V1675" i="8"/>
  <c r="T1676" i="8"/>
  <c r="V1676" i="8" s="1"/>
  <c r="O1796" i="8"/>
  <c r="J1797" i="8"/>
  <c r="L1796" i="8"/>
  <c r="O1797" i="8" l="1"/>
  <c r="T1677" i="8"/>
  <c r="J1798" i="8"/>
  <c r="L1797" i="8"/>
  <c r="S1798" i="8"/>
  <c r="U1677" i="8"/>
  <c r="T1678" i="8" l="1"/>
  <c r="O1798" i="8"/>
  <c r="J1799" i="8"/>
  <c r="L1798" i="8"/>
  <c r="U1678" i="8"/>
  <c r="S1799" i="8"/>
  <c r="V1677" i="8"/>
  <c r="U1679" i="8" l="1"/>
  <c r="S1800" i="8"/>
  <c r="T1679" i="8"/>
  <c r="V1679" i="8" s="1"/>
  <c r="O1799" i="8"/>
  <c r="J1800" i="8"/>
  <c r="L1799" i="8"/>
  <c r="V1678" i="8"/>
  <c r="T1680" i="8" l="1"/>
  <c r="J1801" i="8"/>
  <c r="O1800" i="8"/>
  <c r="L1800" i="8"/>
  <c r="U1680" i="8"/>
  <c r="S1801" i="8"/>
  <c r="U1681" i="8" l="1"/>
  <c r="S1802" i="8"/>
  <c r="T1681" i="8"/>
  <c r="V1681" i="8" s="1"/>
  <c r="J1802" i="8"/>
  <c r="O1801" i="8"/>
  <c r="L1801" i="8"/>
  <c r="V1680" i="8"/>
  <c r="O1802" i="8" l="1"/>
  <c r="T1682" i="8"/>
  <c r="J1803" i="8"/>
  <c r="L1802" i="8"/>
  <c r="S1803" i="8"/>
  <c r="U1682" i="8"/>
  <c r="O1803" i="8" l="1"/>
  <c r="J1804" i="8"/>
  <c r="T1683" i="8"/>
  <c r="L1803" i="8"/>
  <c r="S1804" i="8"/>
  <c r="U1683" i="8"/>
  <c r="V1682" i="8"/>
  <c r="V1683" i="8" l="1"/>
  <c r="U1684" i="8"/>
  <c r="S1805" i="8"/>
  <c r="O1804" i="8"/>
  <c r="J1805" i="8"/>
  <c r="T1684" i="8"/>
  <c r="V1684" i="8" s="1"/>
  <c r="L1804" i="8"/>
  <c r="T1685" i="8" l="1"/>
  <c r="O1805" i="8"/>
  <c r="J1806" i="8"/>
  <c r="L1805" i="8"/>
  <c r="S1806" i="8"/>
  <c r="U1685" i="8"/>
  <c r="S1807" i="8" l="1"/>
  <c r="U1686" i="8"/>
  <c r="O1806" i="8"/>
  <c r="J1807" i="8"/>
  <c r="T1686" i="8"/>
  <c r="V1686" i="8" s="1"/>
  <c r="L1806" i="8"/>
  <c r="V1685" i="8"/>
  <c r="T1687" i="8" l="1"/>
  <c r="O1807" i="8"/>
  <c r="J1808" i="8"/>
  <c r="L1807" i="8"/>
  <c r="S1808" i="8"/>
  <c r="U1687" i="8"/>
  <c r="S1809" i="8" l="1"/>
  <c r="U1688" i="8"/>
  <c r="O1808" i="8"/>
  <c r="T1688" i="8"/>
  <c r="V1688" i="8" s="1"/>
  <c r="J1809" i="8"/>
  <c r="L1808" i="8"/>
  <c r="V1687" i="8"/>
  <c r="T1689" i="8" l="1"/>
  <c r="J1810" i="8"/>
  <c r="O1809" i="8"/>
  <c r="L1809" i="8"/>
  <c r="U1689" i="8"/>
  <c r="S1810" i="8"/>
  <c r="S1811" i="8" l="1"/>
  <c r="U1690" i="8"/>
  <c r="T1690" i="8"/>
  <c r="V1690" i="8" s="1"/>
  <c r="J1811" i="8"/>
  <c r="O1810" i="8"/>
  <c r="L1810" i="8"/>
  <c r="V1689" i="8"/>
  <c r="T1691" i="8" l="1"/>
  <c r="J1812" i="8"/>
  <c r="O1811" i="8"/>
  <c r="L1811" i="8"/>
  <c r="U1691" i="8"/>
  <c r="S1812" i="8"/>
  <c r="U1692" i="8" l="1"/>
  <c r="S1813" i="8"/>
  <c r="T1692" i="8"/>
  <c r="V1692" i="8" s="1"/>
  <c r="O1812" i="8"/>
  <c r="J1813" i="8"/>
  <c r="L1812" i="8"/>
  <c r="V1691" i="8"/>
  <c r="T1693" i="8" l="1"/>
  <c r="O1813" i="8"/>
  <c r="J1814" i="8"/>
  <c r="L1813" i="8"/>
  <c r="U1693" i="8"/>
  <c r="S1814" i="8"/>
  <c r="S1815" i="8" l="1"/>
  <c r="U1694" i="8"/>
  <c r="O1814" i="8"/>
  <c r="J1815" i="8"/>
  <c r="T1694" i="8"/>
  <c r="V1694" i="8" s="1"/>
  <c r="L1814" i="8"/>
  <c r="V1693" i="8"/>
  <c r="O1815" i="8" l="1"/>
  <c r="J1816" i="8"/>
  <c r="T1695" i="8"/>
  <c r="L1815" i="8"/>
  <c r="S1816" i="8"/>
  <c r="U1695" i="8"/>
  <c r="V1695" i="8" l="1"/>
  <c r="J1817" i="8"/>
  <c r="T1696" i="8"/>
  <c r="O1816" i="8"/>
  <c r="L1816" i="8"/>
  <c r="S1817" i="8"/>
  <c r="U1696" i="8"/>
  <c r="S1818" i="8" l="1"/>
  <c r="U1697" i="8"/>
  <c r="V1696" i="8"/>
  <c r="O1817" i="8"/>
  <c r="J1818" i="8"/>
  <c r="T1697" i="8"/>
  <c r="V1697" i="8" s="1"/>
  <c r="L1817" i="8"/>
  <c r="T1698" i="8" l="1"/>
  <c r="J1819" i="8"/>
  <c r="O1818" i="8"/>
  <c r="L1818" i="8"/>
  <c r="S1819" i="8"/>
  <c r="U1698" i="8"/>
  <c r="S1820" i="8" l="1"/>
  <c r="U1699" i="8"/>
  <c r="J1820" i="8"/>
  <c r="O1819" i="8"/>
  <c r="T1699" i="8"/>
  <c r="V1699" i="8" s="1"/>
  <c r="L1819" i="8"/>
  <c r="V1698" i="8"/>
  <c r="T1700" i="8" l="1"/>
  <c r="J1821" i="8"/>
  <c r="O1820" i="8"/>
  <c r="L1820" i="8"/>
  <c r="U1700" i="8"/>
  <c r="S1821" i="8"/>
  <c r="U1701" i="8" l="1"/>
  <c r="S1822" i="8"/>
  <c r="T1701" i="8"/>
  <c r="V1701" i="8" s="1"/>
  <c r="O1821" i="8"/>
  <c r="J1822" i="8"/>
  <c r="L1821" i="8"/>
  <c r="V1700" i="8"/>
  <c r="O1822" i="8" l="1"/>
  <c r="T1702" i="8"/>
  <c r="J1823" i="8"/>
  <c r="L1822" i="8"/>
  <c r="U1702" i="8"/>
  <c r="S1823" i="8"/>
  <c r="T1703" i="8" l="1"/>
  <c r="O1823" i="8"/>
  <c r="J1824" i="8"/>
  <c r="L1823" i="8"/>
  <c r="V1702" i="8"/>
  <c r="U1703" i="8"/>
  <c r="S1824" i="8"/>
  <c r="S1825" i="8" l="1"/>
  <c r="U1704" i="8"/>
  <c r="T1704" i="8"/>
  <c r="V1704" i="8" s="1"/>
  <c r="O1824" i="8"/>
  <c r="J1825" i="8"/>
  <c r="L1824" i="8"/>
  <c r="V1703" i="8"/>
  <c r="T1705" i="8" l="1"/>
  <c r="J1826" i="8"/>
  <c r="O1825" i="8"/>
  <c r="L1825" i="8"/>
  <c r="U1705" i="8"/>
  <c r="S1826" i="8"/>
  <c r="S1827" i="8" l="1"/>
  <c r="U1706" i="8"/>
  <c r="O1826" i="8"/>
  <c r="J1827" i="8"/>
  <c r="T1706" i="8"/>
  <c r="V1706" i="8" s="1"/>
  <c r="L1826" i="8"/>
  <c r="V1705" i="8"/>
  <c r="O1827" i="8" l="1"/>
  <c r="T1707" i="8"/>
  <c r="J1828" i="8"/>
  <c r="L1827" i="8"/>
  <c r="S1828" i="8"/>
  <c r="U1707" i="8"/>
  <c r="S1829" i="8" l="1"/>
  <c r="U1708" i="8"/>
  <c r="V1707" i="8"/>
  <c r="J1829" i="8"/>
  <c r="O1828" i="8"/>
  <c r="T1708" i="8"/>
  <c r="V1708" i="8" s="1"/>
  <c r="L1828" i="8"/>
  <c r="T1709" i="8" l="1"/>
  <c r="J1830" i="8"/>
  <c r="O1829" i="8"/>
  <c r="L1829" i="8"/>
  <c r="U1709" i="8"/>
  <c r="S1830" i="8"/>
  <c r="O1830" i="8" l="1"/>
  <c r="J1831" i="8"/>
  <c r="T1710" i="8"/>
  <c r="L1830" i="8"/>
  <c r="S1831" i="8"/>
  <c r="U1710" i="8"/>
  <c r="V1709" i="8"/>
  <c r="V1710" i="8" l="1"/>
  <c r="S1832" i="8"/>
  <c r="U1711" i="8"/>
  <c r="T1711" i="8"/>
  <c r="V1711" i="8" s="1"/>
  <c r="O1831" i="8"/>
  <c r="J1832" i="8"/>
  <c r="L1831" i="8"/>
  <c r="T1712" i="8" l="1"/>
  <c r="O1832" i="8"/>
  <c r="J1833" i="8"/>
  <c r="L1832" i="8"/>
  <c r="S1833" i="8"/>
  <c r="U1712" i="8"/>
  <c r="U1713" i="8" l="1"/>
  <c r="S1834" i="8"/>
  <c r="J1834" i="8"/>
  <c r="T1713" i="8"/>
  <c r="V1713" i="8" s="1"/>
  <c r="O1833" i="8"/>
  <c r="L1833" i="8"/>
  <c r="V1712" i="8"/>
  <c r="T1714" i="8" l="1"/>
  <c r="J1835" i="8"/>
  <c r="O1834" i="8"/>
  <c r="L1834" i="8"/>
  <c r="S1835" i="8"/>
  <c r="U1714" i="8"/>
  <c r="U1715" i="8" l="1"/>
  <c r="S1836" i="8"/>
  <c r="T1715" i="8"/>
  <c r="V1715" i="8" s="1"/>
  <c r="J1836" i="8"/>
  <c r="O1835" i="8"/>
  <c r="L1835" i="8"/>
  <c r="V1714" i="8"/>
  <c r="T1716" i="8" l="1"/>
  <c r="O1836" i="8"/>
  <c r="J1837" i="8"/>
  <c r="L1836" i="8"/>
  <c r="U1716" i="8"/>
  <c r="S1837" i="8"/>
  <c r="U1717" i="8" l="1"/>
  <c r="S1838" i="8"/>
  <c r="T1717" i="8"/>
  <c r="V1717" i="8" s="1"/>
  <c r="J1838" i="8"/>
  <c r="O1837" i="8"/>
  <c r="L1837" i="8"/>
  <c r="V1716" i="8"/>
  <c r="O1838" i="8" l="1"/>
  <c r="J1839" i="8"/>
  <c r="T1718" i="8"/>
  <c r="L1838" i="8"/>
  <c r="S1839" i="8"/>
  <c r="U1718" i="8"/>
  <c r="V1718" i="8" l="1"/>
  <c r="O1839" i="8"/>
  <c r="J1840" i="8"/>
  <c r="T1719" i="8"/>
  <c r="L1839" i="8"/>
  <c r="S1840" i="8"/>
  <c r="U1719" i="8"/>
  <c r="S1841" i="8" l="1"/>
  <c r="U1720" i="8"/>
  <c r="V1719" i="8"/>
  <c r="O1840" i="8"/>
  <c r="J1841" i="8"/>
  <c r="T1720" i="8"/>
  <c r="V1720" i="8" s="1"/>
  <c r="L1840" i="8"/>
  <c r="O1841" i="8" l="1"/>
  <c r="J1842" i="8"/>
  <c r="T1721" i="8"/>
  <c r="L1841" i="8"/>
  <c r="S1842" i="8"/>
  <c r="U1721" i="8"/>
  <c r="U1722" i="8" l="1"/>
  <c r="S1843" i="8"/>
  <c r="V1721" i="8"/>
  <c r="T1722" i="8"/>
  <c r="V1722" i="8" s="1"/>
  <c r="J1843" i="8"/>
  <c r="O1842" i="8"/>
  <c r="L1842" i="8"/>
  <c r="J1844" i="8" l="1"/>
  <c r="O1843" i="8"/>
  <c r="T1723" i="8"/>
  <c r="L1843" i="8"/>
  <c r="S1844" i="8"/>
  <c r="U1723" i="8"/>
  <c r="U1724" i="8" l="1"/>
  <c r="S1845" i="8"/>
  <c r="V1723" i="8"/>
  <c r="T1724" i="8"/>
  <c r="V1724" i="8" s="1"/>
  <c r="O1844" i="8"/>
  <c r="J1845" i="8"/>
  <c r="L1844" i="8"/>
  <c r="U1725" i="8" l="1"/>
  <c r="S1846" i="8"/>
  <c r="T1725" i="8"/>
  <c r="V1725" i="8" s="1"/>
  <c r="O1845" i="8"/>
  <c r="J1846" i="8"/>
  <c r="L1845" i="8"/>
  <c r="O1846" i="8" l="1"/>
  <c r="T1726" i="8"/>
  <c r="J1847" i="8"/>
  <c r="L1846" i="8"/>
  <c r="U1726" i="8"/>
  <c r="S1847" i="8"/>
  <c r="U1727" i="8" l="1"/>
  <c r="S1848" i="8"/>
  <c r="T1727" i="8"/>
  <c r="V1727" i="8" s="1"/>
  <c r="O1847" i="8"/>
  <c r="J1848" i="8"/>
  <c r="L1847" i="8"/>
  <c r="V1726" i="8"/>
  <c r="T1728" i="8" l="1"/>
  <c r="O1848" i="8"/>
  <c r="J1849" i="8"/>
  <c r="L1848" i="8"/>
  <c r="S1849" i="8"/>
  <c r="U1728" i="8"/>
  <c r="U1729" i="8" l="1"/>
  <c r="S1850" i="8"/>
  <c r="T1729" i="8"/>
  <c r="V1729" i="8" s="1"/>
  <c r="J1850" i="8"/>
  <c r="O1849" i="8"/>
  <c r="L1849" i="8"/>
  <c r="V1728" i="8"/>
  <c r="O1850" i="8" l="1"/>
  <c r="T1730" i="8"/>
  <c r="J1851" i="8"/>
  <c r="L1850" i="8"/>
  <c r="S1851" i="8"/>
  <c r="U1730" i="8"/>
  <c r="S1852" i="8" l="1"/>
  <c r="U1731" i="8"/>
  <c r="O1851" i="8"/>
  <c r="J1852" i="8"/>
  <c r="T1731" i="8"/>
  <c r="V1731" i="8" s="1"/>
  <c r="V1730" i="8"/>
  <c r="J1853" i="8" l="1"/>
  <c r="O1852" i="8"/>
  <c r="T1732" i="8"/>
  <c r="S1853" i="8"/>
  <c r="U1733" i="8" s="1"/>
  <c r="U1732" i="8"/>
  <c r="V1732" i="8" l="1"/>
  <c r="O1853" i="8"/>
  <c r="T1733" i="8"/>
  <c r="V1733" i="8" s="1"/>
</calcChain>
</file>

<file path=xl/sharedStrings.xml><?xml version="1.0" encoding="utf-8"?>
<sst xmlns="http://schemas.openxmlformats.org/spreadsheetml/2006/main" count="3009" uniqueCount="583">
  <si>
    <t xml:space="preserve">average log q </t>
  </si>
  <si>
    <t>Q1</t>
  </si>
  <si>
    <t>Q4</t>
  </si>
  <si>
    <t>Q3</t>
  </si>
  <si>
    <t>Q2</t>
  </si>
  <si>
    <t xml:space="preserve">Log q </t>
  </si>
  <si>
    <t>B 103</t>
  </si>
  <si>
    <t>Value</t>
  </si>
  <si>
    <t>Relative to average</t>
  </si>
  <si>
    <t>q</t>
  </si>
  <si>
    <t xml:space="preserve">B 103 </t>
  </si>
  <si>
    <t>SHW</t>
  </si>
  <si>
    <t>B. 103</t>
  </si>
  <si>
    <t>NW</t>
  </si>
  <si>
    <t xml:space="preserve">MV </t>
  </si>
  <si>
    <t>Linked q</t>
  </si>
  <si>
    <t xml:space="preserve">Linked </t>
  </si>
  <si>
    <t xml:space="preserve">Interpolated </t>
  </si>
  <si>
    <t xml:space="preserve">SHW </t>
  </si>
  <si>
    <t>Excluding IP</t>
  </si>
  <si>
    <t>Download Page</t>
  </si>
  <si>
    <t>Z.1 Statistical Release for Sep 12, 2024</t>
  </si>
  <si>
    <t>Series Description</t>
  </si>
  <si>
    <t>Nonfinancial corporate business; total assets</t>
  </si>
  <si>
    <t>Nonfinancial corporate business; nonfinancial assets</t>
  </si>
  <si>
    <t>Nonfinancial corporate business; real estate at market value</t>
  </si>
  <si>
    <t xml:space="preserve">Nonfinancial corporate business; equipment, current cost basis </t>
  </si>
  <si>
    <t>Nonfinancial corporate business; nonresidential intellectual property products, current cost basis</t>
  </si>
  <si>
    <t>Nonfinancial corporate business; inventories excluding IVA, current cost basis</t>
  </si>
  <si>
    <t>Nonfinancial corporate business; total financial assets</t>
  </si>
  <si>
    <t>Nonfinancial corporate business; private foreign deposits; asset</t>
  </si>
  <si>
    <t>Nonfinancial corporate business; checkable deposits and currency; asset</t>
  </si>
  <si>
    <t>Nonfinancial corporate business; total time and savings deposits; asset</t>
  </si>
  <si>
    <t>Nonfinancial corporate business; money market fund shares; asset</t>
  </si>
  <si>
    <t>Nonfinancial corporate business; security repurchase agreements; asset</t>
  </si>
  <si>
    <t>Nonfinancial corporate business; debt securities; asset</t>
  </si>
  <si>
    <t>Nonfinancial corporate business; commercial paper; asset</t>
  </si>
  <si>
    <t>Nonfinancial corporate business; Treasury securities; asset</t>
  </si>
  <si>
    <t>Nonfinancial corporate business; agency- and GSE-backed securities; asset</t>
  </si>
  <si>
    <t>Nonfinancial corporate business; municipal securities; asset</t>
  </si>
  <si>
    <t>Equity real estate investment trusts; corporate and foreign bonds; asset</t>
  </si>
  <si>
    <t>Nonfinancial corporate business; loans; asset</t>
  </si>
  <si>
    <t>Nonfinancial corporate business; total mortgages; asset</t>
  </si>
  <si>
    <t>Nonfinancial corporate business; consumer credit; asset</t>
  </si>
  <si>
    <t>Nonfinancial corporate business; U.S. direct investment abroad: intercompany debt (market value)</t>
  </si>
  <si>
    <t>Nonfinancial corporate business; corporate equities; asset</t>
  </si>
  <si>
    <t>Nonfinancial corporate business; U.S. direct investment abroad: equity; asset (market value)</t>
  </si>
  <si>
    <t xml:space="preserve">Nonfinancial corporate business; equity in Fannie Mae and Farm Credit System; asset </t>
  </si>
  <si>
    <t>Nonfinancial corporate business; mutual fund shares; asset</t>
  </si>
  <si>
    <t>Nonfinancial corporate business; trade receivables; asset</t>
  </si>
  <si>
    <t>Nonfinancial corporate business; total miscellaneous assets</t>
  </si>
  <si>
    <t>Nonfinancial corporate business; total liabilities and equity</t>
  </si>
  <si>
    <t>Nonfinancial corporate business; total liabilities</t>
  </si>
  <si>
    <t>Nonfinancial corporate business; debt securities; liability</t>
  </si>
  <si>
    <t>Nonfinancial corporate business; commercial paper; liability</t>
  </si>
  <si>
    <t>Nonfinancial corporate business; municipal securities; liability</t>
  </si>
  <si>
    <t>Nonfinancial corporate business; corporate bonds; liability</t>
  </si>
  <si>
    <t>Nonfinancial corporate business; loans; liability</t>
  </si>
  <si>
    <t>Nonfinancial corporate business; depository institution loans n.e.c.; liability</t>
  </si>
  <si>
    <t>Nonfinancial corporate business; other loans and advances; liability</t>
  </si>
  <si>
    <t>Nonfinancial corporate business; total mortgages; liability</t>
  </si>
  <si>
    <t>Nonfinancial corporate business; foreign direct investment in U.S.: intercompany debt; liability (market value)</t>
  </si>
  <si>
    <t>Nonfinancial corporate business; trade payables; liability</t>
  </si>
  <si>
    <t>Nonfinancial corporate business; total taxes payable; liability</t>
  </si>
  <si>
    <t>Nonfinancial corporate business; total miscellaneous liabilities</t>
  </si>
  <si>
    <t>Nonfinancial corporate business; equity and investment fund shares excluding mutual fund shares and money market fund shares; liability</t>
  </si>
  <si>
    <t>Nonfinancial corporate business; corporate equities; liability</t>
  </si>
  <si>
    <t>Nonfinancial corporate business; foreign direct investment in U.S.; liability (market value)</t>
  </si>
  <si>
    <t>Nonfinancial corporate business; net worth</t>
  </si>
  <si>
    <t>Nonfinancial corporate business; corporate equities as a percentage of net worth</t>
  </si>
  <si>
    <t xml:space="preserve">Nonfinancial corporate business; debt as a percentage of the market value of corporate equities </t>
  </si>
  <si>
    <t>Nonfinancial corporate business; debt as a percentage of net worth (market value)</t>
  </si>
  <si>
    <t>Nonfinancial corporate business; total assets at historical cost</t>
  </si>
  <si>
    <t>Nonfinancial corporate business; nonfinancial assets at historical cost</t>
  </si>
  <si>
    <t>Nonfinancial corporate business; real estate, historical cost basis</t>
  </si>
  <si>
    <t>Nonfinancial corporate business; nonresidential equipment, historical cost basis</t>
  </si>
  <si>
    <t>Nonfinancial corporate business; nonresidential intellectual property products, historical cost basis</t>
  </si>
  <si>
    <t>Nonfinancial corporate business; inventories, historical cost basis (SOI)</t>
  </si>
  <si>
    <t>Nonfinancial corporate business; net worth at historical cost</t>
  </si>
  <si>
    <t>Nonfinancial corporate business; residential structures, historical cost basis</t>
  </si>
  <si>
    <t>Nonfinancial corporate business; nonresidential structures, historical cost basis</t>
  </si>
  <si>
    <t>Unit:</t>
  </si>
  <si>
    <t>Currency</t>
  </si>
  <si>
    <t>Percent</t>
  </si>
  <si>
    <t>Multiplier:</t>
  </si>
  <si>
    <t>Currency:</t>
  </si>
  <si>
    <t>USD</t>
  </si>
  <si>
    <t>NA</t>
  </si>
  <si>
    <t>Unique Identifier:</t>
  </si>
  <si>
    <t>Z1/Z1/FL102000005.Q</t>
  </si>
  <si>
    <t>Z1/Z1/LM102010005.Q</t>
  </si>
  <si>
    <t>Z1/Z1/LM105035005.Q</t>
  </si>
  <si>
    <t>Z1/Z1/LM105015205.Q</t>
  </si>
  <si>
    <t>Z1/Z1/LM105013765.Q</t>
  </si>
  <si>
    <t>Z1/Z1/LM105020015.Q</t>
  </si>
  <si>
    <t>Z1/Z1/FL104090005.Q</t>
  </si>
  <si>
    <t>Z1/Z1/FL103091003.Q</t>
  </si>
  <si>
    <t>Z1/Z1/FL103020005.Q</t>
  </si>
  <si>
    <t>Z1/Z1/FL103030003.Q</t>
  </si>
  <si>
    <t>Z1/Z1/FL103034000.Q</t>
  </si>
  <si>
    <t>Z1/Z1/FL102051003.Q</t>
  </si>
  <si>
    <t>Z1/Z1/LM104022005.Q</t>
  </si>
  <si>
    <t>Z1/Z1/FL103069100.Q</t>
  </si>
  <si>
    <t>Z1/Z1/LM103061103.Q</t>
  </si>
  <si>
    <t>Z1/Z1/LM103061703.Q</t>
  </si>
  <si>
    <t>Z1/Z1/LM103062003.Q</t>
  </si>
  <si>
    <t>Z1/Z1/LM123063003.Q</t>
  </si>
  <si>
    <t>Z1/Z1/FL104023005.Q</t>
  </si>
  <si>
    <t>Z1/Z1/FL103065005.Q</t>
  </si>
  <si>
    <t>Z1/Z1/FL103066005.Q</t>
  </si>
  <si>
    <t>Z1/Z1/LM103092305.Q</t>
  </si>
  <si>
    <t>Z1/Z1/LM103064103.Q</t>
  </si>
  <si>
    <t>Z1/Z1/LM103092105.Q</t>
  </si>
  <si>
    <t>Z1/Z1/FL103092405.Q</t>
  </si>
  <si>
    <t>Z1/Z1/LM103064203.Q</t>
  </si>
  <si>
    <t>Z1/Z1/FL103070005.Q</t>
  </si>
  <si>
    <t>Z1/Z1/FL103090005.Q</t>
  </si>
  <si>
    <t>Z1/Z1/FL104194005.Q</t>
  </si>
  <si>
    <t>Z1/Z1/FL104190005.Q</t>
  </si>
  <si>
    <t>Z1/Z1/FL104122005.Q</t>
  </si>
  <si>
    <t>Z1/Z1/FL103169100.Q</t>
  </si>
  <si>
    <t>Z1/Z1/FL103162000.Q</t>
  </si>
  <si>
    <t>Z1/Z1/FL103163005.Q</t>
  </si>
  <si>
    <t>Z1/Z1/FL104123005.Q</t>
  </si>
  <si>
    <t>Z1/Z1/FL103168005.Q</t>
  </si>
  <si>
    <t>Z1/Z1/FL103169005.Q</t>
  </si>
  <si>
    <t>Z1/Z1/FL103165005.Q</t>
  </si>
  <si>
    <t>Z1/Z1/LM103192305.Q</t>
  </si>
  <si>
    <t>Z1/Z1/FL103170005.Q</t>
  </si>
  <si>
    <t>Z1/Z1/FL103178005.Q</t>
  </si>
  <si>
    <t>Z1/Z1/FL103190005.Q</t>
  </si>
  <si>
    <t>Z1/Z1/LM103181105.Q</t>
  </si>
  <si>
    <t>Z1/Z1/LM103164105.Q</t>
  </si>
  <si>
    <t>Z1/Z1/LM103192105.Q</t>
  </si>
  <si>
    <t>Z1/Z1/FL102090005.Q</t>
  </si>
  <si>
    <t>Z1/Z1/FL103164106.Q</t>
  </si>
  <si>
    <t>Z1/Z1/FL104104016.Q</t>
  </si>
  <si>
    <t>Z1/Z1/FL104104006.Q</t>
  </si>
  <si>
    <t>Z1/Z1/FL102000115.Q</t>
  </si>
  <si>
    <t>Z1/Z1/FL102010115.Q</t>
  </si>
  <si>
    <t>Z1/Z1/FL105035045.Q</t>
  </si>
  <si>
    <t>Z1/Z1/FL105013213.Q</t>
  </si>
  <si>
    <t>Z1/Z1/FL105013715.Q</t>
  </si>
  <si>
    <t>Z1/Z1/FL105020000.Q</t>
  </si>
  <si>
    <t>Z1/Z1/FL102090115.Q</t>
  </si>
  <si>
    <t>Z1/Z1/FL105012613.Q</t>
  </si>
  <si>
    <t>Z1/Z1/FL105013613.Q</t>
  </si>
  <si>
    <t>Time Period</t>
  </si>
  <si>
    <t>FL102000005.Q</t>
  </si>
  <si>
    <t>LM102010005.Q</t>
  </si>
  <si>
    <t>LM105035005.Q</t>
  </si>
  <si>
    <t>LM105015205.Q</t>
  </si>
  <si>
    <t>LM105013765.Q</t>
  </si>
  <si>
    <t>LM105020015.Q</t>
  </si>
  <si>
    <t>FL104090005.Q</t>
  </si>
  <si>
    <t>FL103091003.Q</t>
  </si>
  <si>
    <t>FL103020005.Q</t>
  </si>
  <si>
    <t>FL103030003.Q</t>
  </si>
  <si>
    <t>FL103034000.Q</t>
  </si>
  <si>
    <t>FL102051003.Q</t>
  </si>
  <si>
    <t>LM104022005.Q</t>
  </si>
  <si>
    <t>FL103069100.Q</t>
  </si>
  <si>
    <t>LM103061103.Q</t>
  </si>
  <si>
    <t>LM103061703.Q</t>
  </si>
  <si>
    <t>LM103062003.Q</t>
  </si>
  <si>
    <t>LM123063003.Q</t>
  </si>
  <si>
    <t>FL104023005.Q</t>
  </si>
  <si>
    <t>FL103065005.Q</t>
  </si>
  <si>
    <t>FL103066005.Q</t>
  </si>
  <si>
    <t>LM103092305.Q</t>
  </si>
  <si>
    <t>LM103064103.Q</t>
  </si>
  <si>
    <t>LM103092105.Q</t>
  </si>
  <si>
    <t>FL103092405.Q</t>
  </si>
  <si>
    <t>LM103064203.Q</t>
  </si>
  <si>
    <t>FL103070005.Q</t>
  </si>
  <si>
    <t>FL103090005.Q</t>
  </si>
  <si>
    <t>FL104194005.Q</t>
  </si>
  <si>
    <t>FL104190005.Q</t>
  </si>
  <si>
    <t>FL104122005.Q</t>
  </si>
  <si>
    <t>FL103169100.Q</t>
  </si>
  <si>
    <t>FL103162000.Q</t>
  </si>
  <si>
    <t>FL103163005.Q</t>
  </si>
  <si>
    <t>FL104123005.Q</t>
  </si>
  <si>
    <t>FL103168005.Q</t>
  </si>
  <si>
    <t>FL103169005.Q</t>
  </si>
  <si>
    <t>FL103165005.Q</t>
  </si>
  <si>
    <t>LM103192305.Q</t>
  </si>
  <si>
    <t>FL103170005.Q</t>
  </si>
  <si>
    <t>FL103178005.Q</t>
  </si>
  <si>
    <t>FL103190005.Q</t>
  </si>
  <si>
    <t>LM103181105.Q</t>
  </si>
  <si>
    <t>LM103164105.Q</t>
  </si>
  <si>
    <t>LM103192105.Q</t>
  </si>
  <si>
    <t>FL102090005.Q</t>
  </si>
  <si>
    <t>FL103164106.Q</t>
  </si>
  <si>
    <t>FL104104016.Q</t>
  </si>
  <si>
    <t>FL104104006.Q</t>
  </si>
  <si>
    <t>FL102000115.Q</t>
  </si>
  <si>
    <t>FL102010115.Q</t>
  </si>
  <si>
    <t>FL105035045.Q</t>
  </si>
  <si>
    <t>FL105013213.Q</t>
  </si>
  <si>
    <t>FL105013715.Q</t>
  </si>
  <si>
    <t>FL105020000.Q</t>
  </si>
  <si>
    <t>FL102090115.Q</t>
  </si>
  <si>
    <t>FL105012613.Q</t>
  </si>
  <si>
    <t>FL105013613.Q</t>
  </si>
  <si>
    <t>1945Q4</t>
  </si>
  <si>
    <t>1946Q1</t>
  </si>
  <si>
    <t>ND</t>
  </si>
  <si>
    <t>1946Q2</t>
  </si>
  <si>
    <t>1946Q3</t>
  </si>
  <si>
    <t>1946Q4</t>
  </si>
  <si>
    <t>1947Q1</t>
  </si>
  <si>
    <t>1947Q2</t>
  </si>
  <si>
    <t>1947Q3</t>
  </si>
  <si>
    <t>1947Q4</t>
  </si>
  <si>
    <t>1948Q1</t>
  </si>
  <si>
    <t>1948Q2</t>
  </si>
  <si>
    <t>1948Q3</t>
  </si>
  <si>
    <t>1948Q4</t>
  </si>
  <si>
    <t>1949Q1</t>
  </si>
  <si>
    <t>1949Q2</t>
  </si>
  <si>
    <t>1949Q3</t>
  </si>
  <si>
    <t>1949Q4</t>
  </si>
  <si>
    <t>1950Q1</t>
  </si>
  <si>
    <t>1950Q2</t>
  </si>
  <si>
    <t>1950Q3</t>
  </si>
  <si>
    <t>1950Q4</t>
  </si>
  <si>
    <t>1951Q1</t>
  </si>
  <si>
    <t>1951Q2</t>
  </si>
  <si>
    <t>1951Q3</t>
  </si>
  <si>
    <t>1951Q4</t>
  </si>
  <si>
    <t>1952Q1</t>
  </si>
  <si>
    <t>1952Q2</t>
  </si>
  <si>
    <t>1952Q3</t>
  </si>
  <si>
    <t>1952Q4</t>
  </si>
  <si>
    <t>1953Q1</t>
  </si>
  <si>
    <t>1953Q2</t>
  </si>
  <si>
    <t>1953Q3</t>
  </si>
  <si>
    <t>1953Q4</t>
  </si>
  <si>
    <t>1954Q1</t>
  </si>
  <si>
    <t>1954Q2</t>
  </si>
  <si>
    <t>1954Q3</t>
  </si>
  <si>
    <t>1954Q4</t>
  </si>
  <si>
    <t>1955Q1</t>
  </si>
  <si>
    <t>1955Q2</t>
  </si>
  <si>
    <t>1955Q3</t>
  </si>
  <si>
    <t>1955Q4</t>
  </si>
  <si>
    <t>1956Q1</t>
  </si>
  <si>
    <t>1956Q2</t>
  </si>
  <si>
    <t>1956Q3</t>
  </si>
  <si>
    <t>1956Q4</t>
  </si>
  <si>
    <t>1957Q1</t>
  </si>
  <si>
    <t>1957Q2</t>
  </si>
  <si>
    <t>1957Q3</t>
  </si>
  <si>
    <t>1957Q4</t>
  </si>
  <si>
    <t>1958Q1</t>
  </si>
  <si>
    <t>1958Q2</t>
  </si>
  <si>
    <t>1958Q3</t>
  </si>
  <si>
    <t>1958Q4</t>
  </si>
  <si>
    <t>1959Q1</t>
  </si>
  <si>
    <t>1959Q2</t>
  </si>
  <si>
    <t>1959Q3</t>
  </si>
  <si>
    <t>1959Q4</t>
  </si>
  <si>
    <t>1960Q1</t>
  </si>
  <si>
    <t>1960Q2</t>
  </si>
  <si>
    <t>1960Q3</t>
  </si>
  <si>
    <t>1960Q4</t>
  </si>
  <si>
    <t>1961Q1</t>
  </si>
  <si>
    <t>1961Q2</t>
  </si>
  <si>
    <t>1961Q3</t>
  </si>
  <si>
    <t>1961Q4</t>
  </si>
  <si>
    <t>1962Q1</t>
  </si>
  <si>
    <t>1962Q2</t>
  </si>
  <si>
    <t>1962Q3</t>
  </si>
  <si>
    <t>1962Q4</t>
  </si>
  <si>
    <t>1963Q1</t>
  </si>
  <si>
    <t>1963Q2</t>
  </si>
  <si>
    <t>1963Q3</t>
  </si>
  <si>
    <t>1963Q4</t>
  </si>
  <si>
    <t>1964Q1</t>
  </si>
  <si>
    <t>1964Q2</t>
  </si>
  <si>
    <t>1964Q3</t>
  </si>
  <si>
    <t>1964Q4</t>
  </si>
  <si>
    <t>1965Q1</t>
  </si>
  <si>
    <t>1965Q2</t>
  </si>
  <si>
    <t>1965Q3</t>
  </si>
  <si>
    <t>1965Q4</t>
  </si>
  <si>
    <t>1966Q1</t>
  </si>
  <si>
    <t>1966Q2</t>
  </si>
  <si>
    <t>1966Q3</t>
  </si>
  <si>
    <t>1966Q4</t>
  </si>
  <si>
    <t>1967Q1</t>
  </si>
  <si>
    <t>1967Q2</t>
  </si>
  <si>
    <t>1967Q3</t>
  </si>
  <si>
    <t>1967Q4</t>
  </si>
  <si>
    <t>1968Q1</t>
  </si>
  <si>
    <t>1968Q2</t>
  </si>
  <si>
    <t>1968Q3</t>
  </si>
  <si>
    <t>1968Q4</t>
  </si>
  <si>
    <t>1969Q1</t>
  </si>
  <si>
    <t>1969Q2</t>
  </si>
  <si>
    <t>1969Q3</t>
  </si>
  <si>
    <t>1969Q4</t>
  </si>
  <si>
    <t>1970Q1</t>
  </si>
  <si>
    <t>1970Q2</t>
  </si>
  <si>
    <t>1970Q3</t>
  </si>
  <si>
    <t>1970Q4</t>
  </si>
  <si>
    <t>1971Q1</t>
  </si>
  <si>
    <t>1971Q2</t>
  </si>
  <si>
    <t>1971Q3</t>
  </si>
  <si>
    <t>1971Q4</t>
  </si>
  <si>
    <t>1972Q1</t>
  </si>
  <si>
    <t>1972Q2</t>
  </si>
  <si>
    <t>1972Q3</t>
  </si>
  <si>
    <t>1972Q4</t>
  </si>
  <si>
    <t>1973Q1</t>
  </si>
  <si>
    <t>1973Q2</t>
  </si>
  <si>
    <t>1973Q3</t>
  </si>
  <si>
    <t>1973Q4</t>
  </si>
  <si>
    <t>1974Q1</t>
  </si>
  <si>
    <t>1974Q2</t>
  </si>
  <si>
    <t>1974Q3</t>
  </si>
  <si>
    <t>1974Q4</t>
  </si>
  <si>
    <t>1975Q1</t>
  </si>
  <si>
    <t>1975Q2</t>
  </si>
  <si>
    <t>1975Q3</t>
  </si>
  <si>
    <t>1975Q4</t>
  </si>
  <si>
    <t>1976Q1</t>
  </si>
  <si>
    <t>1976Q2</t>
  </si>
  <si>
    <t>1976Q3</t>
  </si>
  <si>
    <t>1976Q4</t>
  </si>
  <si>
    <t>1977Q1</t>
  </si>
  <si>
    <t>1977Q2</t>
  </si>
  <si>
    <t>1977Q3</t>
  </si>
  <si>
    <t>1977Q4</t>
  </si>
  <si>
    <t>1978Q1</t>
  </si>
  <si>
    <t>1978Q2</t>
  </si>
  <si>
    <t>1978Q3</t>
  </si>
  <si>
    <t>1978Q4</t>
  </si>
  <si>
    <t>1979Q1</t>
  </si>
  <si>
    <t>1979Q2</t>
  </si>
  <si>
    <t>1979Q3</t>
  </si>
  <si>
    <t>1979Q4</t>
  </si>
  <si>
    <t>1980Q1</t>
  </si>
  <si>
    <t>1980Q2</t>
  </si>
  <si>
    <t>1980Q3</t>
  </si>
  <si>
    <t>1980Q4</t>
  </si>
  <si>
    <t>1981Q1</t>
  </si>
  <si>
    <t>1981Q2</t>
  </si>
  <si>
    <t>1981Q3</t>
  </si>
  <si>
    <t>1981Q4</t>
  </si>
  <si>
    <t>1982Q1</t>
  </si>
  <si>
    <t>1982Q2</t>
  </si>
  <si>
    <t>1982Q3</t>
  </si>
  <si>
    <t>1982Q4</t>
  </si>
  <si>
    <t>1983Q1</t>
  </si>
  <si>
    <t>1983Q2</t>
  </si>
  <si>
    <t>1983Q3</t>
  </si>
  <si>
    <t>1983Q4</t>
  </si>
  <si>
    <t>1984Q1</t>
  </si>
  <si>
    <t>1984Q2</t>
  </si>
  <si>
    <t>1984Q3</t>
  </si>
  <si>
    <t>1984Q4</t>
  </si>
  <si>
    <t>1985Q1</t>
  </si>
  <si>
    <t>1985Q2</t>
  </si>
  <si>
    <t>1985Q3</t>
  </si>
  <si>
    <t>1985Q4</t>
  </si>
  <si>
    <t>1986Q1</t>
  </si>
  <si>
    <t>1986Q2</t>
  </si>
  <si>
    <t>1986Q3</t>
  </si>
  <si>
    <t>1986Q4</t>
  </si>
  <si>
    <t>1987Q1</t>
  </si>
  <si>
    <t>1987Q2</t>
  </si>
  <si>
    <t>1987Q3</t>
  </si>
  <si>
    <t>1987Q4</t>
  </si>
  <si>
    <t>1988Q1</t>
  </si>
  <si>
    <t>1988Q2</t>
  </si>
  <si>
    <t>1988Q3</t>
  </si>
  <si>
    <t>1988Q4</t>
  </si>
  <si>
    <t>1989Q1</t>
  </si>
  <si>
    <t>1989Q2</t>
  </si>
  <si>
    <t>1989Q3</t>
  </si>
  <si>
    <t>1989Q4</t>
  </si>
  <si>
    <t>1990Q1</t>
  </si>
  <si>
    <t>1990Q2</t>
  </si>
  <si>
    <t>1990Q3</t>
  </si>
  <si>
    <t>1990Q4</t>
  </si>
  <si>
    <t>1991Q1</t>
  </si>
  <si>
    <t>1991Q2</t>
  </si>
  <si>
    <t>1991Q3</t>
  </si>
  <si>
    <t>1991Q4</t>
  </si>
  <si>
    <t>1992Q1</t>
  </si>
  <si>
    <t>1992Q2</t>
  </si>
  <si>
    <t>1992Q3</t>
  </si>
  <si>
    <t>1992Q4</t>
  </si>
  <si>
    <t>1993Q1</t>
  </si>
  <si>
    <t>1993Q2</t>
  </si>
  <si>
    <t>1993Q3</t>
  </si>
  <si>
    <t>1993Q4</t>
  </si>
  <si>
    <t>1994Q1</t>
  </si>
  <si>
    <t>1994Q2</t>
  </si>
  <si>
    <t>1994Q3</t>
  </si>
  <si>
    <t>1994Q4</t>
  </si>
  <si>
    <t>1995Q1</t>
  </si>
  <si>
    <t>1995Q2</t>
  </si>
  <si>
    <t>1995Q3</t>
  </si>
  <si>
    <t>1995Q4</t>
  </si>
  <si>
    <t>1996Q1</t>
  </si>
  <si>
    <t>1996Q2</t>
  </si>
  <si>
    <t>1996Q3</t>
  </si>
  <si>
    <t>1996Q4</t>
  </si>
  <si>
    <t>1997Q1</t>
  </si>
  <si>
    <t>1997Q2</t>
  </si>
  <si>
    <t>1997Q3</t>
  </si>
  <si>
    <t>1997Q4</t>
  </si>
  <si>
    <t>1998Q1</t>
  </si>
  <si>
    <t>1998Q2</t>
  </si>
  <si>
    <t>1998Q3</t>
  </si>
  <si>
    <t>1998Q4</t>
  </si>
  <si>
    <t>1999Q1</t>
  </si>
  <si>
    <t>1999Q2</t>
  </si>
  <si>
    <t>1999Q3</t>
  </si>
  <si>
    <t>1999Q4</t>
  </si>
  <si>
    <t>2000Q1</t>
  </si>
  <si>
    <t>2000Q2</t>
  </si>
  <si>
    <t>2000Q3</t>
  </si>
  <si>
    <t>2000Q4</t>
  </si>
  <si>
    <t>2001Q1</t>
  </si>
  <si>
    <t>2001Q2</t>
  </si>
  <si>
    <t>2001Q3</t>
  </si>
  <si>
    <t>2001Q4</t>
  </si>
  <si>
    <t>2002Q1</t>
  </si>
  <si>
    <t>2002Q2</t>
  </si>
  <si>
    <t>2002Q3</t>
  </si>
  <si>
    <t>2002Q4</t>
  </si>
  <si>
    <t>2003Q1</t>
  </si>
  <si>
    <t>2003Q2</t>
  </si>
  <si>
    <t>2003Q3</t>
  </si>
  <si>
    <t>2003Q4</t>
  </si>
  <si>
    <t>2004Q1</t>
  </si>
  <si>
    <t>2004Q2</t>
  </si>
  <si>
    <t>2004Q3</t>
  </si>
  <si>
    <t>2004Q4</t>
  </si>
  <si>
    <t>2005Q1</t>
  </si>
  <si>
    <t>2005Q2</t>
  </si>
  <si>
    <t>2005Q3</t>
  </si>
  <si>
    <t>2005Q4</t>
  </si>
  <si>
    <t>2006Q1</t>
  </si>
  <si>
    <t>2006Q2</t>
  </si>
  <si>
    <t>2006Q3</t>
  </si>
  <si>
    <t>2006Q4</t>
  </si>
  <si>
    <t>2007Q1</t>
  </si>
  <si>
    <t>2007Q2</t>
  </si>
  <si>
    <t>2007Q3</t>
  </si>
  <si>
    <t>2007Q4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</si>
  <si>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</si>
  <si>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</si>
  <si>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</si>
  <si>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</si>
  <si>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</si>
  <si>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</si>
  <si>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</si>
  <si>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</si>
  <si>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2010Q1</t>
  </si>
  <si>
    <t>2010Q2</t>
  </si>
  <si>
    <t>2010Q3</t>
  </si>
  <si>
    <t>2010Q4</t>
  </si>
  <si>
    <t>2011Q1</t>
  </si>
  <si>
    <t>2011Q2</t>
  </si>
  <si>
    <t>2011Q3</t>
  </si>
  <si>
    <t>2011Q4</t>
  </si>
  <si>
    <t>2012Q1</t>
  </si>
  <si>
    <t>2012Q2</t>
  </si>
  <si>
    <t>2012Q3</t>
  </si>
  <si>
    <t>2012Q4</t>
  </si>
  <si>
    <t>2013Q1</t>
  </si>
  <si>
    <t>2013Q2</t>
  </si>
  <si>
    <t>2013Q3</t>
  </si>
  <si>
    <t>2013Q4</t>
  </si>
  <si>
    <t>2014Q1</t>
  </si>
  <si>
    <t>2014Q2</t>
  </si>
  <si>
    <t>2014Q3</t>
  </si>
  <si>
    <t>2014Q4</t>
  </si>
  <si>
    <t>2015Q1</t>
  </si>
  <si>
    <t>2015Q2</t>
  </si>
  <si>
    <t>2015Q3</t>
  </si>
  <si>
    <t>2015Q4</t>
  </si>
  <si>
    <t>2016Q1</t>
  </si>
  <si>
    <t>2016Q2</t>
  </si>
  <si>
    <t>2016Q3</t>
  </si>
  <si>
    <t>2016Q4</t>
  </si>
  <si>
    <t>2017Q1</t>
  </si>
  <si>
    <t>2017Q2</t>
  </si>
  <si>
    <t>2017Q3</t>
  </si>
  <si>
    <t>2017Q4</t>
  </si>
  <si>
    <t>2018Q1</t>
  </si>
  <si>
    <t>2018Q2</t>
  </si>
  <si>
    <t>2018Q3</t>
  </si>
  <si>
    <t>2018Q4</t>
  </si>
  <si>
    <t>2019Q1</t>
  </si>
  <si>
    <t>2019Q2</t>
  </si>
  <si>
    <t>2019Q3</t>
  </si>
  <si>
    <t>2019Q4</t>
  </si>
  <si>
    <t>2020Q1</t>
  </si>
  <si>
    <t>2020Q2</t>
  </si>
  <si>
    <t>2020Q3</t>
  </si>
  <si>
    <t>2020Q4</t>
  </si>
  <si>
    <t>2021Q1</t>
  </si>
  <si>
    <t>2021Q2</t>
  </si>
  <si>
    <t>2021Q3</t>
  </si>
  <si>
    <t>2021Q4</t>
  </si>
  <si>
    <t>2022Q1</t>
  </si>
  <si>
    <t>2022Q2</t>
  </si>
  <si>
    <t>2022Q3</t>
  </si>
  <si>
    <t>2022Q4</t>
  </si>
  <si>
    <t>2023Q1</t>
  </si>
  <si>
    <t>2023Q2</t>
  </si>
  <si>
    <t>2023Q3</t>
  </si>
  <si>
    <t>2023Q4</t>
  </si>
  <si>
    <t>2024Q1</t>
  </si>
  <si>
    <t>2024Q2</t>
  </si>
  <si>
    <t xml:space="preserve"> </t>
  </si>
  <si>
    <t>Stock Market Data Used in "Irrational Exuberance" Princeton University Press, 2000, 2005, 2015, updated</t>
  </si>
  <si>
    <t>Cyclically</t>
  </si>
  <si>
    <t xml:space="preserve">Cyclically </t>
  </si>
  <si>
    <t xml:space="preserve">Robert J. Shiller </t>
  </si>
  <si>
    <t>Adjusted</t>
  </si>
  <si>
    <t>Price</t>
  </si>
  <si>
    <t>Total Return Price</t>
  </si>
  <si>
    <t xml:space="preserve">  Consumer</t>
  </si>
  <si>
    <t>Real</t>
  </si>
  <si>
    <t>Earnings</t>
  </si>
  <si>
    <t>Monthly</t>
  </si>
  <si>
    <t>S&amp;P</t>
  </si>
  <si>
    <t>Long</t>
  </si>
  <si>
    <t>Total</t>
  </si>
  <si>
    <t>TR</t>
  </si>
  <si>
    <t>Ratio</t>
  </si>
  <si>
    <t>Excess</t>
  </si>
  <si>
    <t>10 Year</t>
  </si>
  <si>
    <t>Real 10 Year</t>
  </si>
  <si>
    <t>Comp.</t>
  </si>
  <si>
    <t>Dividend</t>
  </si>
  <si>
    <t>Index</t>
  </si>
  <si>
    <t xml:space="preserve">Date  </t>
  </si>
  <si>
    <t>Interest</t>
  </si>
  <si>
    <t>Return</t>
  </si>
  <si>
    <t>Scaled</t>
  </si>
  <si>
    <t>P/E10 or</t>
  </si>
  <si>
    <t>TR P/E10 or</t>
  </si>
  <si>
    <t>CAPE</t>
  </si>
  <si>
    <t>Bond</t>
  </si>
  <si>
    <t>Annualized Stock</t>
  </si>
  <si>
    <t xml:space="preserve">Annualized Bonds </t>
  </si>
  <si>
    <t xml:space="preserve">Excess Annualized </t>
  </si>
  <si>
    <t>Date</t>
  </si>
  <si>
    <t>P</t>
  </si>
  <si>
    <t>D</t>
  </si>
  <si>
    <t>E</t>
  </si>
  <si>
    <t>CPI</t>
  </si>
  <si>
    <t>Fraction</t>
  </si>
  <si>
    <t>Rate GS10</t>
  </si>
  <si>
    <t>TR CAPE</t>
  </si>
  <si>
    <t>Yield</t>
  </si>
  <si>
    <t>Returns</t>
  </si>
  <si>
    <t>Real Return</t>
  </si>
  <si>
    <t>Aug/Sept CPI estimated</t>
  </si>
  <si>
    <t xml:space="preserve">Value </t>
  </si>
  <si>
    <t>Log CAPE</t>
  </si>
  <si>
    <t>Log CAPE to its own average</t>
  </si>
  <si>
    <t>average</t>
  </si>
  <si>
    <t>EPS at Junr 2024 CPI</t>
  </si>
  <si>
    <t xml:space="preserve">Price at June 2024 CPI </t>
  </si>
  <si>
    <t>Sept GS10 is Sept 3 value</t>
  </si>
  <si>
    <t>Sept price is Sept 4th close</t>
  </si>
  <si>
    <t>3rd October 2014</t>
  </si>
  <si>
    <t xml:space="preserve">30th June </t>
  </si>
  <si>
    <r>
      <rPr>
        <i/>
        <sz val="12"/>
        <rFont val="Times New Roman"/>
        <family val="1"/>
      </rPr>
      <t>q</t>
    </r>
    <r>
      <rPr>
        <sz val="12"/>
        <rFont val="Times New Roman"/>
        <family val="1"/>
      </rPr>
      <t xml:space="preserve"> Value </t>
    </r>
  </si>
  <si>
    <t>CAPE Value</t>
  </si>
  <si>
    <r>
      <t xml:space="preserve">Log </t>
    </r>
    <r>
      <rPr>
        <i/>
        <sz val="12"/>
        <rFont val="Times New Roman"/>
        <family val="1"/>
      </rPr>
      <t>q</t>
    </r>
    <r>
      <rPr>
        <sz val="12"/>
        <rFont val="Times New Roman"/>
        <family val="1"/>
      </rPr>
      <t xml:space="preserve"> to its own average</t>
    </r>
  </si>
  <si>
    <t xml:space="preserve">Geometric </t>
  </si>
  <si>
    <t>Average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</si>
</sst>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00"/>
    <numFmt numFmtId="165" formatCode="_(* #,##0.00_);_(* \(#,##0.00\);_(* &quot;-&quot;??_);_(@_)"/>
    <numFmt numFmtId="166" formatCode="_(* #,##0.00000_);_(* \(#,##0.00000\);_(* &quot;-&quot;??_);_(@_)"/>
    <numFmt numFmtId="167" formatCode="0.0000"/>
  </numFmts>
  <fonts count="24" x14ac:knownFonts="1">
    <font>
      <sz val="10"/>
      <name val="Arial"/>
    </font>
    <font>
      <sz val="11"/>
      <color theme="1"/>
      <name val="Aptos Narrow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4"/>
      <name val="Times New Roman"/>
      <family val="1"/>
    </font>
    <font>
      <sz val="10"/>
      <name val="Courier"/>
      <family val="3"/>
    </font>
    <font>
      <sz val="12"/>
      <name val="Times New Roman"/>
      <family val="1"/>
    </font>
    <font>
      <sz val="10"/>
      <name val="Courier"/>
    </font>
    <font>
      <sz val="10"/>
      <name val="Times New Roman"/>
      <family val="1"/>
    </font>
    <font>
      <b/>
      <sz val="10"/>
      <name val="Times New Roman"/>
      <family val="1"/>
    </font>
    <font>
      <i/>
      <sz val="9"/>
      <name val="Times New Roman"/>
      <family val="1"/>
    </font>
    <font>
      <i/>
      <sz val="10"/>
      <name val="Times New Roman"/>
      <family val="1"/>
    </font>
    <font>
      <sz val="9"/>
      <name val="Times New Roman"/>
      <family val="1"/>
    </font>
    <font>
      <b/>
      <sz val="9"/>
      <color rgb="FFFF0000"/>
      <name val="Times New Roman"/>
      <family val="1"/>
    </font>
    <font>
      <b/>
      <sz val="9"/>
      <name val="Times New Roman"/>
      <family val="1"/>
    </font>
    <font>
      <i/>
      <sz val="9"/>
      <name val="Courier"/>
    </font>
    <font>
      <sz val="9"/>
      <name val="Courier"/>
    </font>
    <font>
      <b/>
      <sz val="10"/>
      <name val="Courier"/>
    </font>
    <font>
      <sz val="12"/>
      <color theme="1"/>
      <name val="Times New Roman"/>
      <family val="1"/>
    </font>
    <font>
      <sz val="12"/>
      <color rgb="FF242424"/>
      <name val="Times New Roman"/>
      <family val="1"/>
    </font>
    <font>
      <sz val="12"/>
      <color rgb="FF107C10"/>
      <name val="Times New Roman"/>
      <family val="1"/>
    </font>
    <font>
      <sz val="8"/>
      <name val="Arial"/>
      <family val="2"/>
    </font>
    <font>
      <i/>
      <sz val="12"/>
      <name val="Times New Roman"/>
      <family val="1"/>
    </font>
    <font>
      <sz val="13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rgb="FF99CCFF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rgb="FF002060"/>
      </left>
      <right style="medium">
        <color indexed="64"/>
      </right>
      <top style="double">
        <color rgb="FF002060"/>
      </top>
      <bottom style="medium">
        <color indexed="64"/>
      </bottom>
      <diagonal/>
    </border>
    <border>
      <left/>
      <right style="medium">
        <color indexed="64"/>
      </right>
      <top style="double">
        <color rgb="FF002060"/>
      </top>
      <bottom style="medium">
        <color indexed="64"/>
      </bottom>
      <diagonal/>
    </border>
    <border>
      <left/>
      <right style="double">
        <color rgb="FF002060"/>
      </right>
      <top style="double">
        <color rgb="FF002060"/>
      </top>
      <bottom style="medium">
        <color indexed="64"/>
      </bottom>
      <diagonal/>
    </border>
    <border>
      <left style="double">
        <color rgb="FF002060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double">
        <color rgb="FF002060"/>
      </right>
      <top/>
      <bottom style="double">
        <color indexed="64"/>
      </bottom>
      <diagonal/>
    </border>
  </borders>
  <cellStyleXfs count="8">
    <xf numFmtId="0" fontId="0" fillId="0" borderId="0"/>
    <xf numFmtId="0" fontId="2" fillId="0" borderId="0"/>
    <xf numFmtId="0" fontId="1" fillId="0" borderId="0"/>
    <xf numFmtId="0" fontId="5" fillId="0" borderId="0"/>
    <xf numFmtId="0" fontId="7" fillId="0" borderId="0"/>
    <xf numFmtId="1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</cellStyleXfs>
  <cellXfs count="85">
    <xf numFmtId="0" fontId="0" fillId="0" borderId="0" xfId="0"/>
    <xf numFmtId="0" fontId="2" fillId="0" borderId="0" xfId="1"/>
    <xf numFmtId="0" fontId="2" fillId="0" borderId="0" xfId="0" applyFont="1"/>
    <xf numFmtId="0" fontId="1" fillId="0" borderId="0" xfId="2"/>
    <xf numFmtId="0" fontId="2" fillId="0" borderId="0" xfId="1" applyAlignment="1">
      <alignment wrapText="1"/>
    </xf>
    <xf numFmtId="0" fontId="1" fillId="0" borderId="0" xfId="2" applyAlignment="1">
      <alignment wrapText="1"/>
    </xf>
    <xf numFmtId="0" fontId="3" fillId="2" borderId="0" xfId="0" applyFont="1" applyFill="1"/>
    <xf numFmtId="0" fontId="4" fillId="2" borderId="0" xfId="0" applyFont="1" applyFill="1"/>
    <xf numFmtId="0" fontId="0" fillId="3" borderId="1" xfId="0" applyFill="1" applyBorder="1"/>
    <xf numFmtId="0" fontId="0" fillId="2" borderId="2" xfId="0" applyFill="1" applyBorder="1"/>
    <xf numFmtId="0" fontId="0" fillId="0" borderId="0" xfId="0" applyAlignment="1">
      <alignment wrapText="1"/>
    </xf>
    <xf numFmtId="2" fontId="6" fillId="0" borderId="0" xfId="3" applyNumberFormat="1" applyFont="1"/>
    <xf numFmtId="0" fontId="6" fillId="0" borderId="0" xfId="3" applyFont="1"/>
    <xf numFmtId="2" fontId="6" fillId="0" borderId="0" xfId="3" applyNumberFormat="1" applyFont="1" applyAlignment="1">
      <alignment wrapText="1"/>
    </xf>
    <xf numFmtId="0" fontId="6" fillId="0" borderId="0" xfId="3" applyFont="1" applyAlignment="1">
      <alignment wrapText="1"/>
    </xf>
    <xf numFmtId="164" fontId="6" fillId="0" borderId="0" xfId="3" applyNumberFormat="1" applyFont="1"/>
    <xf numFmtId="0" fontId="8" fillId="0" borderId="0" xfId="4" applyFont="1"/>
    <xf numFmtId="2" fontId="8" fillId="0" borderId="0" xfId="5" applyNumberFormat="1" applyFont="1" applyAlignment="1">
      <alignment horizontal="center"/>
    </xf>
    <xf numFmtId="2" fontId="8" fillId="0" borderId="0" xfId="5" applyNumberFormat="1" applyFont="1"/>
    <xf numFmtId="2" fontId="8" fillId="0" borderId="0" xfId="5" applyNumberFormat="1" applyFont="1" applyAlignment="1">
      <alignment horizontal="center" vertical="center"/>
    </xf>
    <xf numFmtId="165" fontId="8" fillId="4" borderId="0" xfId="5" applyFont="1" applyFill="1"/>
    <xf numFmtId="2" fontId="9" fillId="0" borderId="0" xfId="5" applyNumberFormat="1" applyFont="1" applyAlignment="1">
      <alignment horizontal="center"/>
    </xf>
    <xf numFmtId="2" fontId="10" fillId="4" borderId="0" xfId="5" applyNumberFormat="1" applyFont="1" applyFill="1" applyAlignment="1">
      <alignment horizontal="center" vertical="center"/>
    </xf>
    <xf numFmtId="0" fontId="9" fillId="0" borderId="0" xfId="4" applyFont="1" applyAlignment="1">
      <alignment horizontal="center" vertical="center"/>
    </xf>
    <xf numFmtId="0" fontId="8" fillId="0" borderId="0" xfId="4" applyFont="1" applyAlignment="1">
      <alignment horizontal="center" vertical="center"/>
    </xf>
    <xf numFmtId="10" fontId="8" fillId="4" borderId="0" xfId="6" applyNumberFormat="1" applyFont="1" applyFill="1" applyAlignment="1">
      <alignment horizontal="center" vertical="center"/>
    </xf>
    <xf numFmtId="166" fontId="0" fillId="0" borderId="0" xfId="5" applyNumberFormat="1" applyFont="1"/>
    <xf numFmtId="0" fontId="7" fillId="0" borderId="0" xfId="4"/>
    <xf numFmtId="0" fontId="8" fillId="0" borderId="0" xfId="4" applyFont="1" applyAlignment="1">
      <alignment horizontal="left"/>
    </xf>
    <xf numFmtId="2" fontId="9" fillId="5" borderId="3" xfId="5" applyNumberFormat="1" applyFont="1" applyFill="1" applyBorder="1" applyAlignment="1">
      <alignment horizontal="center"/>
    </xf>
    <xf numFmtId="2" fontId="11" fillId="4" borderId="0" xfId="5" applyNumberFormat="1" applyFont="1" applyFill="1" applyAlignment="1">
      <alignment horizontal="center"/>
    </xf>
    <xf numFmtId="2" fontId="0" fillId="0" borderId="0" xfId="5" applyNumberFormat="1" applyFont="1" applyAlignment="1">
      <alignment horizontal="center" vertical="center"/>
    </xf>
    <xf numFmtId="2" fontId="9" fillId="5" borderId="4" xfId="5" applyNumberFormat="1" applyFont="1" applyFill="1" applyBorder="1" applyAlignment="1">
      <alignment horizontal="center"/>
    </xf>
    <xf numFmtId="0" fontId="8" fillId="0" borderId="0" xfId="4" applyFont="1" applyAlignment="1">
      <alignment horizontal="center"/>
    </xf>
    <xf numFmtId="2" fontId="0" fillId="0" borderId="0" xfId="5" applyNumberFormat="1" applyFont="1" applyAlignment="1">
      <alignment horizontal="center"/>
    </xf>
    <xf numFmtId="165" fontId="8" fillId="4" borderId="0" xfId="5" applyFont="1" applyFill="1" applyAlignment="1">
      <alignment horizontal="center"/>
    </xf>
    <xf numFmtId="2" fontId="9" fillId="4" borderId="0" xfId="5" applyNumberFormat="1" applyFont="1" applyFill="1" applyAlignment="1">
      <alignment horizontal="center" vertical="center"/>
    </xf>
    <xf numFmtId="2" fontId="8" fillId="4" borderId="0" xfId="5" applyNumberFormat="1" applyFont="1" applyFill="1" applyAlignment="1">
      <alignment horizontal="center" vertical="center"/>
    </xf>
    <xf numFmtId="2" fontId="9" fillId="5" borderId="5" xfId="5" applyNumberFormat="1" applyFont="1" applyFill="1" applyBorder="1" applyAlignment="1">
      <alignment horizontal="center"/>
    </xf>
    <xf numFmtId="2" fontId="9" fillId="5" borderId="6" xfId="5" applyNumberFormat="1" applyFont="1" applyFill="1" applyBorder="1" applyAlignment="1">
      <alignment horizontal="center"/>
    </xf>
    <xf numFmtId="10" fontId="7" fillId="0" borderId="0" xfId="4" applyNumberFormat="1"/>
    <xf numFmtId="10" fontId="9" fillId="4" borderId="0" xfId="6" applyNumberFormat="1" applyFont="1" applyFill="1" applyAlignment="1">
      <alignment horizontal="center" vertical="center"/>
    </xf>
    <xf numFmtId="2" fontId="8" fillId="0" borderId="0" xfId="5" applyNumberFormat="1" applyFont="1" applyAlignment="1">
      <alignment horizontal="right"/>
    </xf>
    <xf numFmtId="2" fontId="8" fillId="0" borderId="0" xfId="5" applyNumberFormat="1" applyFont="1" applyAlignment="1" applyProtection="1">
      <alignment horizontal="center" vertical="center"/>
      <protection locked="0"/>
    </xf>
    <xf numFmtId="2" fontId="8" fillId="0" borderId="0" xfId="5" applyNumberFormat="1" applyFont="1" applyAlignment="1">
      <alignment horizontal="center" wrapText="1"/>
    </xf>
    <xf numFmtId="2" fontId="8" fillId="4" borderId="0" xfId="5" applyNumberFormat="1" applyFont="1" applyFill="1" applyAlignment="1">
      <alignment horizontal="center"/>
    </xf>
    <xf numFmtId="2" fontId="8" fillId="4" borderId="0" xfId="5" applyNumberFormat="1" applyFont="1" applyFill="1"/>
    <xf numFmtId="2" fontId="8" fillId="0" borderId="0" xfId="5" applyNumberFormat="1" applyFont="1" applyFill="1"/>
    <xf numFmtId="2" fontId="8" fillId="0" borderId="0" xfId="4" applyNumberFormat="1" applyFont="1" applyAlignment="1">
      <alignment horizontal="center"/>
    </xf>
    <xf numFmtId="0" fontId="12" fillId="0" borderId="0" xfId="4" applyFont="1" applyAlignment="1">
      <alignment horizontal="center" vertical="center"/>
    </xf>
    <xf numFmtId="2" fontId="12" fillId="0" borderId="0" xfId="5" applyNumberFormat="1" applyFont="1" applyAlignment="1">
      <alignment horizontal="center" vertical="center" wrapText="1"/>
    </xf>
    <xf numFmtId="2" fontId="12" fillId="0" borderId="0" xfId="5" applyNumberFormat="1" applyFont="1" applyAlignment="1">
      <alignment horizontal="center" vertical="center"/>
    </xf>
    <xf numFmtId="165" fontId="12" fillId="4" borderId="0" xfId="5" applyFont="1" applyFill="1" applyAlignment="1">
      <alignment horizontal="center" vertical="center"/>
    </xf>
    <xf numFmtId="2" fontId="13" fillId="0" borderId="0" xfId="5" applyNumberFormat="1" applyFont="1" applyAlignment="1">
      <alignment horizontal="center" vertical="center"/>
    </xf>
    <xf numFmtId="2" fontId="14" fillId="0" borderId="0" xfId="5" applyNumberFormat="1" applyFont="1" applyAlignment="1">
      <alignment horizontal="center" vertical="center"/>
    </xf>
    <xf numFmtId="2" fontId="15" fillId="4" borderId="0" xfId="5" applyNumberFormat="1" applyFont="1" applyFill="1" applyAlignment="1">
      <alignment horizontal="center" vertical="center"/>
    </xf>
    <xf numFmtId="0" fontId="14" fillId="0" borderId="0" xfId="4" applyFont="1" applyAlignment="1">
      <alignment horizontal="center" vertical="center"/>
    </xf>
    <xf numFmtId="166" fontId="16" fillId="0" borderId="0" xfId="5" applyNumberFormat="1" applyFont="1" applyAlignment="1">
      <alignment horizontal="center" vertical="center"/>
    </xf>
    <xf numFmtId="0" fontId="16" fillId="0" borderId="0" xfId="4" applyFont="1" applyAlignment="1">
      <alignment horizontal="center" vertical="center"/>
    </xf>
    <xf numFmtId="167" fontId="9" fillId="0" borderId="0" xfId="4" applyNumberFormat="1" applyFont="1" applyAlignment="1">
      <alignment horizontal="center" vertical="center"/>
    </xf>
    <xf numFmtId="167" fontId="8" fillId="0" borderId="0" xfId="4" applyNumberFormat="1" applyFont="1" applyAlignment="1">
      <alignment horizontal="center" vertical="center"/>
    </xf>
    <xf numFmtId="2" fontId="0" fillId="0" borderId="0" xfId="5" applyNumberFormat="1" applyFont="1"/>
    <xf numFmtId="2" fontId="17" fillId="0" borderId="0" xfId="5" applyNumberFormat="1" applyFont="1" applyAlignment="1">
      <alignment horizontal="center"/>
    </xf>
    <xf numFmtId="165" fontId="7" fillId="4" borderId="0" xfId="5" applyFont="1" applyFill="1"/>
    <xf numFmtId="0" fontId="6" fillId="0" borderId="0" xfId="1" applyFont="1" applyAlignment="1">
      <alignment wrapText="1"/>
    </xf>
    <xf numFmtId="0" fontId="18" fillId="0" borderId="0" xfId="7" applyFont="1"/>
    <xf numFmtId="0" fontId="6" fillId="0" borderId="0" xfId="1" applyFont="1"/>
    <xf numFmtId="0" fontId="6" fillId="6" borderId="0" xfId="1" applyFont="1" applyFill="1"/>
    <xf numFmtId="2" fontId="6" fillId="0" borderId="0" xfId="1" applyNumberFormat="1" applyFont="1"/>
    <xf numFmtId="167" fontId="6" fillId="0" borderId="0" xfId="1" applyNumberFormat="1" applyFont="1"/>
    <xf numFmtId="10" fontId="6" fillId="0" borderId="0" xfId="1" applyNumberFormat="1" applyFont="1"/>
    <xf numFmtId="4" fontId="19" fillId="0" borderId="0" xfId="1" applyNumberFormat="1" applyFont="1" applyAlignment="1">
      <alignment vertical="center" wrapText="1"/>
    </xf>
    <xf numFmtId="0" fontId="19" fillId="0" borderId="0" xfId="1" applyFont="1" applyAlignment="1">
      <alignment horizontal="left" vertical="center" wrapText="1" indent="1"/>
    </xf>
    <xf numFmtId="0" fontId="20" fillId="0" borderId="0" xfId="1" applyFont="1" applyAlignment="1">
      <alignment horizontal="left" vertical="center" wrapText="1" indent="1"/>
    </xf>
    <xf numFmtId="167" fontId="6" fillId="0" borderId="0" xfId="1" applyNumberFormat="1" applyFont="1" applyAlignment="1">
      <alignment wrapText="1"/>
    </xf>
    <xf numFmtId="167" fontId="6" fillId="0" borderId="0" xfId="3" applyNumberFormat="1" applyFont="1"/>
    <xf numFmtId="167" fontId="6" fillId="0" borderId="0" xfId="3" applyNumberFormat="1" applyFont="1" applyAlignment="1">
      <alignment wrapText="1"/>
    </xf>
    <xf numFmtId="0" fontId="23" fillId="0" borderId="7" xfId="0" applyFont="1" applyBorder="1" applyAlignment="1">
      <alignment horizontal="justify" vertical="center" wrapText="1"/>
    </xf>
    <xf numFmtId="4" fontId="23" fillId="0" borderId="8" xfId="0" applyNumberFormat="1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0" fontId="23" fillId="0" borderId="9" xfId="0" applyFont="1" applyBorder="1" applyAlignment="1">
      <alignment horizontal="center" vertical="center" wrapText="1"/>
    </xf>
    <xf numFmtId="0" fontId="23" fillId="0" borderId="10" xfId="0" applyFont="1" applyBorder="1" applyAlignment="1">
      <alignment horizontal="justify" vertical="center" wrapText="1"/>
    </xf>
    <xf numFmtId="4" fontId="23" fillId="0" borderId="11" xfId="0" applyNumberFormat="1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23" fillId="0" borderId="12" xfId="0" applyFont="1" applyBorder="1" applyAlignment="1">
      <alignment horizontal="center" vertical="center" wrapText="1"/>
    </xf>
  </cellXfs>
  <cellStyles count="8">
    <cellStyle name="Comma 2" xfId="5" xr:uid="{7E679B60-AC6C-4FD0-9455-69E377764E73}"/>
    <cellStyle name="Normal" xfId="0" builtinId="0"/>
    <cellStyle name="Normal 2" xfId="4" xr:uid="{EEC133F9-FD62-43A4-8E9C-04D8B69ECD8C}"/>
    <cellStyle name="Normal 2 2" xfId="1" xr:uid="{30CA55C4-EC88-491D-906E-3CD23CB42A7B}"/>
    <cellStyle name="Normal 3 2" xfId="3" xr:uid="{EE79D025-7851-4361-8CC6-4432D78BB917}"/>
    <cellStyle name="Normal 5" xfId="2" xr:uid="{6CE4628B-9CD9-41DB-A6DC-38184DF246B7}"/>
    <cellStyle name="Normal 5 2" xfId="7" xr:uid="{ADDDB63F-31F8-42AE-B813-06BA59B33901}"/>
    <cellStyle name="Percent 2" xfId="6" xr:uid="{01F00371-88F6-471C-82D5-C3141D48F72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6.xml"/><Relationship Id="rId13" Type="http://schemas.openxmlformats.org/officeDocument/2006/relationships/externalLink" Target="externalLinks/externalLink3.xml"/><Relationship Id="rId18" Type="http://schemas.openxmlformats.org/officeDocument/2006/relationships/customXml" Target="../customXml/item1.xml"/><Relationship Id="rId3" Type="http://schemas.openxmlformats.org/officeDocument/2006/relationships/chartsheet" Target="chartsheets/sheet2.xml"/><Relationship Id="rId7" Type="http://schemas.openxmlformats.org/officeDocument/2006/relationships/worksheet" Target="worksheets/sheet5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1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4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3.xml"/><Relationship Id="rId15" Type="http://schemas.openxmlformats.org/officeDocument/2006/relationships/styles" Target="styles.xml"/><Relationship Id="rId10" Type="http://schemas.openxmlformats.org/officeDocument/2006/relationships/worksheet" Target="worksheets/sheet8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r>
              <a:rPr lang="en-GB"/>
              <a:t>US</a:t>
            </a:r>
            <a:r>
              <a:rPr lang="en-GB" baseline="0"/>
              <a:t> Stock Market </a:t>
            </a:r>
            <a:r>
              <a:rPr lang="en-GB" i="1" baseline="0"/>
              <a:t>q</a:t>
            </a:r>
            <a:r>
              <a:rPr lang="en-GB" baseline="0"/>
              <a:t> and  CAPE.</a:t>
            </a:r>
            <a:endParaRPr lang="en-GB"/>
          </a:p>
        </c:rich>
      </c:tx>
      <c:overlay val="0"/>
      <c:spPr>
        <a:solidFill>
          <a:sysClr val="window" lastClr="FFFFFF"/>
        </a:solidFill>
        <a:ln w="12700">
          <a:solidFill>
            <a:srgbClr val="0070C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20429661282875"/>
          <c:y val="7.6762381095844101E-2"/>
          <c:w val="0.79639179717919872"/>
          <c:h val="0.83222707182443179"/>
        </c:manualLayout>
      </c:layout>
      <c:lineChart>
        <c:grouping val="standard"/>
        <c:varyColors val="0"/>
        <c:ser>
          <c:idx val="0"/>
          <c:order val="0"/>
          <c:tx>
            <c:strRef>
              <c:f>'Q &amp; CAPE for Chart '!$G$5</c:f>
              <c:strCache>
                <c:ptCount val="1"/>
                <c:pt idx="0">
                  <c:v>Log q to its own average</c:v>
                </c:pt>
              </c:strCache>
            </c:strRef>
          </c:tx>
          <c:spPr>
            <a:ln w="50800" cap="rnd">
              <a:solidFill>
                <a:srgbClr val="0033CC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1"/>
              </a:solidFill>
              <a:ln w="9525">
                <a:solidFill>
                  <a:srgbClr val="00FFFF"/>
                </a:solidFill>
              </a:ln>
              <a:effectLst/>
            </c:spPr>
          </c:marker>
          <c:cat>
            <c:numRef>
              <c:f>'Q &amp; CAPE for Chart '!$C$6:$C$503</c:f>
              <c:numCache>
                <c:formatCode>General</c:formatCode>
                <c:ptCount val="498"/>
                <c:pt idx="0">
                  <c:v>1900</c:v>
                </c:pt>
                <c:pt idx="4">
                  <c:v>1901</c:v>
                </c:pt>
                <c:pt idx="8">
                  <c:v>1902</c:v>
                </c:pt>
                <c:pt idx="12">
                  <c:v>1903</c:v>
                </c:pt>
                <c:pt idx="16">
                  <c:v>1904</c:v>
                </c:pt>
                <c:pt idx="20">
                  <c:v>1905</c:v>
                </c:pt>
                <c:pt idx="24">
                  <c:v>1906</c:v>
                </c:pt>
                <c:pt idx="28">
                  <c:v>1907</c:v>
                </c:pt>
                <c:pt idx="32">
                  <c:v>1908</c:v>
                </c:pt>
                <c:pt idx="36">
                  <c:v>1909</c:v>
                </c:pt>
                <c:pt idx="40">
                  <c:v>1910</c:v>
                </c:pt>
                <c:pt idx="44">
                  <c:v>1911</c:v>
                </c:pt>
                <c:pt idx="48">
                  <c:v>1912</c:v>
                </c:pt>
                <c:pt idx="52">
                  <c:v>1913</c:v>
                </c:pt>
                <c:pt idx="56">
                  <c:v>1914</c:v>
                </c:pt>
                <c:pt idx="60">
                  <c:v>1915</c:v>
                </c:pt>
                <c:pt idx="64">
                  <c:v>1916</c:v>
                </c:pt>
                <c:pt idx="68">
                  <c:v>1917</c:v>
                </c:pt>
                <c:pt idx="72">
                  <c:v>1918</c:v>
                </c:pt>
                <c:pt idx="76">
                  <c:v>1919</c:v>
                </c:pt>
                <c:pt idx="80">
                  <c:v>1920</c:v>
                </c:pt>
                <c:pt idx="84">
                  <c:v>1921</c:v>
                </c:pt>
                <c:pt idx="88">
                  <c:v>1922</c:v>
                </c:pt>
                <c:pt idx="92">
                  <c:v>1923</c:v>
                </c:pt>
                <c:pt idx="96">
                  <c:v>1924</c:v>
                </c:pt>
                <c:pt idx="100">
                  <c:v>1925</c:v>
                </c:pt>
                <c:pt idx="104">
                  <c:v>1926</c:v>
                </c:pt>
                <c:pt idx="108">
                  <c:v>1927</c:v>
                </c:pt>
                <c:pt idx="112">
                  <c:v>1928</c:v>
                </c:pt>
                <c:pt idx="116">
                  <c:v>1929</c:v>
                </c:pt>
                <c:pt idx="120">
                  <c:v>1930</c:v>
                </c:pt>
                <c:pt idx="124">
                  <c:v>1931</c:v>
                </c:pt>
                <c:pt idx="128">
                  <c:v>1932</c:v>
                </c:pt>
                <c:pt idx="132">
                  <c:v>1933</c:v>
                </c:pt>
                <c:pt idx="136">
                  <c:v>1934</c:v>
                </c:pt>
                <c:pt idx="140">
                  <c:v>1935</c:v>
                </c:pt>
                <c:pt idx="144">
                  <c:v>1936</c:v>
                </c:pt>
                <c:pt idx="148">
                  <c:v>1937</c:v>
                </c:pt>
                <c:pt idx="152">
                  <c:v>1938</c:v>
                </c:pt>
                <c:pt idx="156">
                  <c:v>1939</c:v>
                </c:pt>
                <c:pt idx="160">
                  <c:v>1940</c:v>
                </c:pt>
                <c:pt idx="164">
                  <c:v>1941</c:v>
                </c:pt>
                <c:pt idx="168">
                  <c:v>1942</c:v>
                </c:pt>
                <c:pt idx="172">
                  <c:v>1943</c:v>
                </c:pt>
                <c:pt idx="176">
                  <c:v>1944</c:v>
                </c:pt>
                <c:pt idx="180">
                  <c:v>1945</c:v>
                </c:pt>
                <c:pt idx="184">
                  <c:v>1946</c:v>
                </c:pt>
                <c:pt idx="188">
                  <c:v>1947</c:v>
                </c:pt>
                <c:pt idx="192">
                  <c:v>1948</c:v>
                </c:pt>
                <c:pt idx="196">
                  <c:v>1949</c:v>
                </c:pt>
                <c:pt idx="200">
                  <c:v>1950</c:v>
                </c:pt>
                <c:pt idx="204">
                  <c:v>1951</c:v>
                </c:pt>
                <c:pt idx="208">
                  <c:v>1952</c:v>
                </c:pt>
                <c:pt idx="212">
                  <c:v>1953</c:v>
                </c:pt>
                <c:pt idx="216">
                  <c:v>1954</c:v>
                </c:pt>
                <c:pt idx="220">
                  <c:v>1955</c:v>
                </c:pt>
                <c:pt idx="224">
                  <c:v>1956</c:v>
                </c:pt>
                <c:pt idx="228">
                  <c:v>1957</c:v>
                </c:pt>
                <c:pt idx="232">
                  <c:v>1958</c:v>
                </c:pt>
                <c:pt idx="236">
                  <c:v>1959</c:v>
                </c:pt>
                <c:pt idx="240">
                  <c:v>1960</c:v>
                </c:pt>
                <c:pt idx="244">
                  <c:v>1961</c:v>
                </c:pt>
                <c:pt idx="248">
                  <c:v>1962</c:v>
                </c:pt>
                <c:pt idx="252">
                  <c:v>1963</c:v>
                </c:pt>
                <c:pt idx="256">
                  <c:v>1964</c:v>
                </c:pt>
                <c:pt idx="260">
                  <c:v>1965</c:v>
                </c:pt>
                <c:pt idx="264">
                  <c:v>1966</c:v>
                </c:pt>
                <c:pt idx="268">
                  <c:v>1967</c:v>
                </c:pt>
                <c:pt idx="272">
                  <c:v>1968</c:v>
                </c:pt>
                <c:pt idx="276">
                  <c:v>1969</c:v>
                </c:pt>
                <c:pt idx="280">
                  <c:v>1970</c:v>
                </c:pt>
                <c:pt idx="284">
                  <c:v>1971</c:v>
                </c:pt>
                <c:pt idx="288">
                  <c:v>1972</c:v>
                </c:pt>
                <c:pt idx="292">
                  <c:v>1973</c:v>
                </c:pt>
                <c:pt idx="296">
                  <c:v>1974</c:v>
                </c:pt>
                <c:pt idx="300">
                  <c:v>1975</c:v>
                </c:pt>
                <c:pt idx="304">
                  <c:v>1976</c:v>
                </c:pt>
                <c:pt idx="308">
                  <c:v>1977</c:v>
                </c:pt>
                <c:pt idx="312">
                  <c:v>1978</c:v>
                </c:pt>
                <c:pt idx="316">
                  <c:v>1979</c:v>
                </c:pt>
                <c:pt idx="320">
                  <c:v>1980</c:v>
                </c:pt>
                <c:pt idx="324">
                  <c:v>1981</c:v>
                </c:pt>
                <c:pt idx="328">
                  <c:v>1982</c:v>
                </c:pt>
                <c:pt idx="332">
                  <c:v>1983</c:v>
                </c:pt>
                <c:pt idx="336">
                  <c:v>1984</c:v>
                </c:pt>
                <c:pt idx="340">
                  <c:v>1985</c:v>
                </c:pt>
                <c:pt idx="344">
                  <c:v>1986</c:v>
                </c:pt>
                <c:pt idx="348">
                  <c:v>1987</c:v>
                </c:pt>
                <c:pt idx="352">
                  <c:v>1988</c:v>
                </c:pt>
                <c:pt idx="356">
                  <c:v>1989</c:v>
                </c:pt>
                <c:pt idx="360">
                  <c:v>1990</c:v>
                </c:pt>
                <c:pt idx="364">
                  <c:v>1991</c:v>
                </c:pt>
                <c:pt idx="368">
                  <c:v>1992</c:v>
                </c:pt>
                <c:pt idx="372">
                  <c:v>1993</c:v>
                </c:pt>
                <c:pt idx="376">
                  <c:v>1994</c:v>
                </c:pt>
                <c:pt idx="380">
                  <c:v>1995</c:v>
                </c:pt>
                <c:pt idx="384">
                  <c:v>1996</c:v>
                </c:pt>
                <c:pt idx="388">
                  <c:v>1997</c:v>
                </c:pt>
                <c:pt idx="392">
                  <c:v>1998</c:v>
                </c:pt>
                <c:pt idx="396">
                  <c:v>1999</c:v>
                </c:pt>
                <c:pt idx="400">
                  <c:v>2000</c:v>
                </c:pt>
                <c:pt idx="404">
                  <c:v>2001</c:v>
                </c:pt>
                <c:pt idx="408">
                  <c:v>2002</c:v>
                </c:pt>
                <c:pt idx="412">
                  <c:v>2003</c:v>
                </c:pt>
                <c:pt idx="416">
                  <c:v>2004</c:v>
                </c:pt>
                <c:pt idx="420">
                  <c:v>2005</c:v>
                </c:pt>
                <c:pt idx="424">
                  <c:v>2006</c:v>
                </c:pt>
                <c:pt idx="428">
                  <c:v>2007</c:v>
                </c:pt>
                <c:pt idx="432">
                  <c:v>2008</c:v>
                </c:pt>
                <c:pt idx="436">
                  <c:v>2009</c:v>
                </c:pt>
                <c:pt idx="440">
                  <c:v>2010</c:v>
                </c:pt>
                <c:pt idx="444">
                  <c:v>2011</c:v>
                </c:pt>
                <c:pt idx="448">
                  <c:v>2012</c:v>
                </c:pt>
                <c:pt idx="452">
                  <c:v>2013</c:v>
                </c:pt>
                <c:pt idx="456">
                  <c:v>2014</c:v>
                </c:pt>
                <c:pt idx="460">
                  <c:v>2015</c:v>
                </c:pt>
                <c:pt idx="464">
                  <c:v>2016</c:v>
                </c:pt>
                <c:pt idx="468">
                  <c:v>2017</c:v>
                </c:pt>
                <c:pt idx="472">
                  <c:v>2018</c:v>
                </c:pt>
                <c:pt idx="476">
                  <c:v>2019</c:v>
                </c:pt>
                <c:pt idx="480">
                  <c:v>2020</c:v>
                </c:pt>
                <c:pt idx="484">
                  <c:v>2021</c:v>
                </c:pt>
                <c:pt idx="488">
                  <c:v>2022</c:v>
                </c:pt>
                <c:pt idx="492">
                  <c:v>2023</c:v>
                </c:pt>
                <c:pt idx="496">
                  <c:v>2024</c:v>
                </c:pt>
              </c:numCache>
            </c:numRef>
          </c:cat>
          <c:val>
            <c:numRef>
              <c:f>'Q &amp; CAPE for Chart '!$G$6:$G$503</c:f>
              <c:numCache>
                <c:formatCode>General</c:formatCode>
                <c:ptCount val="498"/>
                <c:pt idx="0">
                  <c:v>2.3704269177694443E-2</c:v>
                </c:pt>
                <c:pt idx="1">
                  <c:v>-4.9136881225077006E-2</c:v>
                </c:pt>
                <c:pt idx="2">
                  <c:v>-6.6193065880657848E-2</c:v>
                </c:pt>
                <c:pt idx="3">
                  <c:v>9.6394075341605046E-2</c:v>
                </c:pt>
                <c:pt idx="4">
                  <c:v>0.21859132290841005</c:v>
                </c:pt>
                <c:pt idx="5">
                  <c:v>0.33579206744001378</c:v>
                </c:pt>
                <c:pt idx="6">
                  <c:v>0.2685811593634464</c:v>
                </c:pt>
                <c:pt idx="7">
                  <c:v>0.25576835557200334</c:v>
                </c:pt>
                <c:pt idx="8">
                  <c:v>0.38695199248920514</c:v>
                </c:pt>
                <c:pt idx="9">
                  <c:v>0.39388603227824776</c:v>
                </c:pt>
                <c:pt idx="10">
                  <c:v>0.42685951847143311</c:v>
                </c:pt>
                <c:pt idx="11">
                  <c:v>0.31441072057582764</c:v>
                </c:pt>
                <c:pt idx="12">
                  <c:v>0.31186824214755532</c:v>
                </c:pt>
                <c:pt idx="13">
                  <c:v>0.17855125948826064</c:v>
                </c:pt>
                <c:pt idx="14">
                  <c:v>5.9431805332575471E-2</c:v>
                </c:pt>
                <c:pt idx="15">
                  <c:v>5.9994916545545285E-2</c:v>
                </c:pt>
                <c:pt idx="16">
                  <c:v>0.11678383122684663</c:v>
                </c:pt>
                <c:pt idx="17">
                  <c:v>0.11602973930374805</c:v>
                </c:pt>
                <c:pt idx="18">
                  <c:v>0.22795628859231643</c:v>
                </c:pt>
                <c:pt idx="19">
                  <c:v>0.34224324851907839</c:v>
                </c:pt>
                <c:pt idx="20">
                  <c:v>0.42354398636892043</c:v>
                </c:pt>
                <c:pt idx="21">
                  <c:v>0.35664157644168748</c:v>
                </c:pt>
                <c:pt idx="22">
                  <c:v>0.41168742004691361</c:v>
                </c:pt>
                <c:pt idx="23">
                  <c:v>0.42931203927215889</c:v>
                </c:pt>
                <c:pt idx="24">
                  <c:v>0.37865685875640281</c:v>
                </c:pt>
                <c:pt idx="25">
                  <c:v>0.32783259345659327</c:v>
                </c:pt>
                <c:pt idx="26">
                  <c:v>0.38067620175819983</c:v>
                </c:pt>
                <c:pt idx="27">
                  <c:v>0.3393335829741102</c:v>
                </c:pt>
                <c:pt idx="28">
                  <c:v>0.16228428956588731</c:v>
                </c:pt>
                <c:pt idx="29">
                  <c:v>8.2594746562498308E-2</c:v>
                </c:pt>
                <c:pt idx="30">
                  <c:v>1.5176341839514718E-2</c:v>
                </c:pt>
                <c:pt idx="31">
                  <c:v>-0.12665303958648952</c:v>
                </c:pt>
                <c:pt idx="32">
                  <c:v>-5.1132914679048985E-2</c:v>
                </c:pt>
                <c:pt idx="33">
                  <c:v>5.6003040354994649E-2</c:v>
                </c:pt>
                <c:pt idx="34">
                  <c:v>0.12397761930466217</c:v>
                </c:pt>
                <c:pt idx="35">
                  <c:v>0.22496516775810999</c:v>
                </c:pt>
                <c:pt idx="36">
                  <c:v>0.18471361280824677</c:v>
                </c:pt>
                <c:pt idx="37">
                  <c:v>0.27248083507102921</c:v>
                </c:pt>
                <c:pt idx="38">
                  <c:v>0.30522576168140519</c:v>
                </c:pt>
                <c:pt idx="39">
                  <c:v>0.30972246134804787</c:v>
                </c:pt>
                <c:pt idx="40">
                  <c:v>0.31258042555748661</c:v>
                </c:pt>
                <c:pt idx="41">
                  <c:v>0.20972255341946214</c:v>
                </c:pt>
                <c:pt idx="42">
                  <c:v>0.17622284812897798</c:v>
                </c:pt>
                <c:pt idx="43">
                  <c:v>0.17956569837127381</c:v>
                </c:pt>
                <c:pt idx="44">
                  <c:v>0.20501723407418623</c:v>
                </c:pt>
                <c:pt idx="45">
                  <c:v>0.23936581698266793</c:v>
                </c:pt>
                <c:pt idx="46">
                  <c:v>0.12769552032790588</c:v>
                </c:pt>
                <c:pt idx="47">
                  <c:v>0.17469495104635574</c:v>
                </c:pt>
                <c:pt idx="48">
                  <c:v>0.21510097095852643</c:v>
                </c:pt>
                <c:pt idx="49">
                  <c:v>0.23509010570803085</c:v>
                </c:pt>
                <c:pt idx="50">
                  <c:v>0.25431731666014973</c:v>
                </c:pt>
                <c:pt idx="51">
                  <c:v>0.19492047738862683</c:v>
                </c:pt>
                <c:pt idx="52">
                  <c:v>0.21601309995931325</c:v>
                </c:pt>
                <c:pt idx="53">
                  <c:v>0.11861920726753723</c:v>
                </c:pt>
                <c:pt idx="54">
                  <c:v>0.15118934816813573</c:v>
                </c:pt>
                <c:pt idx="55">
                  <c:v>7.5613962497399989E-2</c:v>
                </c:pt>
                <c:pt idx="56">
                  <c:v>4.6068990457789616E-2</c:v>
                </c:pt>
                <c:pt idx="57">
                  <c:v>1.8897022016774373E-2</c:v>
                </c:pt>
                <c:pt idx="58">
                  <c:v>-4.2098488618785207E-2</c:v>
                </c:pt>
                <c:pt idx="59">
                  <c:v>-9.0055487127119221E-2</c:v>
                </c:pt>
                <c:pt idx="60">
                  <c:v>-2.769210168048189E-2</c:v>
                </c:pt>
                <c:pt idx="61">
                  <c:v>2.2487217085055133E-3</c:v>
                </c:pt>
                <c:pt idx="62">
                  <c:v>4.7130044302978236E-2</c:v>
                </c:pt>
                <c:pt idx="63">
                  <c:v>0.10903529498700648</c:v>
                </c:pt>
                <c:pt idx="64">
                  <c:v>3.6929433559961533E-3</c:v>
                </c:pt>
                <c:pt idx="65">
                  <c:v>-4.2379721399942782E-2</c:v>
                </c:pt>
                <c:pt idx="66">
                  <c:v>-7.1186170793325537E-2</c:v>
                </c:pt>
                <c:pt idx="67">
                  <c:v>-0.11762000136593512</c:v>
                </c:pt>
                <c:pt idx="68">
                  <c:v>-0.24564784515139684</c:v>
                </c:pt>
                <c:pt idx="69">
                  <c:v>-0.35087521382208287</c:v>
                </c:pt>
                <c:pt idx="70">
                  <c:v>-0.52865901592374154</c:v>
                </c:pt>
                <c:pt idx="71">
                  <c:v>-0.77188249982793289</c:v>
                </c:pt>
                <c:pt idx="72">
                  <c:v>-0.72411273627176342</c:v>
                </c:pt>
                <c:pt idx="73">
                  <c:v>-0.74955049918002525</c:v>
                </c:pt>
                <c:pt idx="74">
                  <c:v>-0.78381754674435378</c:v>
                </c:pt>
                <c:pt idx="75">
                  <c:v>-0.78140514962309893</c:v>
                </c:pt>
                <c:pt idx="76">
                  <c:v>-0.75497659971993003</c:v>
                </c:pt>
                <c:pt idx="77">
                  <c:v>-0.66806084289683243</c:v>
                </c:pt>
                <c:pt idx="78">
                  <c:v>-0.72759224213827545</c:v>
                </c:pt>
                <c:pt idx="79">
                  <c:v>-0.77384697333321129</c:v>
                </c:pt>
                <c:pt idx="80">
                  <c:v>-0.72423844977358764</c:v>
                </c:pt>
                <c:pt idx="81">
                  <c:v>-0.82252565622372931</c:v>
                </c:pt>
                <c:pt idx="82">
                  <c:v>-0.83660790323352274</c:v>
                </c:pt>
                <c:pt idx="83">
                  <c:v>-0.98896336195854273</c:v>
                </c:pt>
                <c:pt idx="84">
                  <c:v>-0.93501734249126045</c:v>
                </c:pt>
                <c:pt idx="85">
                  <c:v>-0.9415086611805179</c:v>
                </c:pt>
                <c:pt idx="86">
                  <c:v>-0.88782627961724692</c:v>
                </c:pt>
                <c:pt idx="87">
                  <c:v>-0.74052394683595268</c:v>
                </c:pt>
                <c:pt idx="88">
                  <c:v>-0.74263338468219642</c:v>
                </c:pt>
                <c:pt idx="89">
                  <c:v>-0.64857122612106455</c:v>
                </c:pt>
                <c:pt idx="90">
                  <c:v>-0.5725312338800872</c:v>
                </c:pt>
                <c:pt idx="91">
                  <c:v>-0.59754621491315274</c:v>
                </c:pt>
                <c:pt idx="92">
                  <c:v>-0.43716182004644966</c:v>
                </c:pt>
                <c:pt idx="93">
                  <c:v>-0.58252286684666432</c:v>
                </c:pt>
                <c:pt idx="94">
                  <c:v>-0.6275999656823894</c:v>
                </c:pt>
                <c:pt idx="95">
                  <c:v>-0.60124346439258702</c:v>
                </c:pt>
                <c:pt idx="96">
                  <c:v>-0.61197447647622982</c:v>
                </c:pt>
                <c:pt idx="97">
                  <c:v>-0.62187404634028387</c:v>
                </c:pt>
                <c:pt idx="98">
                  <c:v>-0.55431273901670342</c:v>
                </c:pt>
                <c:pt idx="99">
                  <c:v>-0.46229228931498878</c:v>
                </c:pt>
                <c:pt idx="100">
                  <c:v>-0.41537875159387017</c:v>
                </c:pt>
                <c:pt idx="101">
                  <c:v>-0.38399122707769673</c:v>
                </c:pt>
                <c:pt idx="102">
                  <c:v>-0.32758282492506863</c:v>
                </c:pt>
                <c:pt idx="103">
                  <c:v>-0.25548486859695907</c:v>
                </c:pt>
                <c:pt idx="104">
                  <c:v>-0.33917286431793159</c:v>
                </c:pt>
                <c:pt idx="105">
                  <c:v>-0.31824282331671538</c:v>
                </c:pt>
                <c:pt idx="106">
                  <c:v>-0.22714541044819761</c:v>
                </c:pt>
                <c:pt idx="107">
                  <c:v>-0.21858405002569012</c:v>
                </c:pt>
                <c:pt idx="108">
                  <c:v>-0.20939794919608187</c:v>
                </c:pt>
                <c:pt idx="109">
                  <c:v>-0.13980951624993568</c:v>
                </c:pt>
                <c:pt idx="110">
                  <c:v>-1.2192970108699769E-2</c:v>
                </c:pt>
                <c:pt idx="111">
                  <c:v>1.667247257103896E-2</c:v>
                </c:pt>
                <c:pt idx="112">
                  <c:v>5.9130604490653549E-2</c:v>
                </c:pt>
                <c:pt idx="113">
                  <c:v>9.8306936326777852E-2</c:v>
                </c:pt>
                <c:pt idx="114">
                  <c:v>0.20325593016801946</c:v>
                </c:pt>
                <c:pt idx="115">
                  <c:v>0.29052518269007743</c:v>
                </c:pt>
                <c:pt idx="116">
                  <c:v>0.8065503039624593</c:v>
                </c:pt>
                <c:pt idx="117">
                  <c:v>0.82967387311404783</c:v>
                </c:pt>
                <c:pt idx="118">
                  <c:v>1.0046696304934448</c:v>
                </c:pt>
                <c:pt idx="119">
                  <c:v>0.61969198008977366</c:v>
                </c:pt>
                <c:pt idx="120">
                  <c:v>0.35153195087149941</c:v>
                </c:pt>
                <c:pt idx="121">
                  <c:v>0.27252255936294389</c:v>
                </c:pt>
                <c:pt idx="122">
                  <c:v>0.26587043349891076</c:v>
                </c:pt>
                <c:pt idx="123">
                  <c:v>2.5306660059020714E-3</c:v>
                </c:pt>
                <c:pt idx="124">
                  <c:v>0.16865861362268378</c:v>
                </c:pt>
                <c:pt idx="125">
                  <c:v>-3.8471721662129449E-2</c:v>
                </c:pt>
                <c:pt idx="126">
                  <c:v>-0.16975376566610004</c:v>
                </c:pt>
                <c:pt idx="127">
                  <c:v>-0.47880719334173338</c:v>
                </c:pt>
                <c:pt idx="128">
                  <c:v>-0.4019776602821995</c:v>
                </c:pt>
                <c:pt idx="129">
                  <c:v>-0.92876172197358131</c:v>
                </c:pt>
                <c:pt idx="130">
                  <c:v>-0.35688083046258723</c:v>
                </c:pt>
                <c:pt idx="131">
                  <c:v>-0.52511122105846086</c:v>
                </c:pt>
                <c:pt idx="132">
                  <c:v>-0.67830894788561058</c:v>
                </c:pt>
                <c:pt idx="133">
                  <c:v>-0.15651239683838666</c:v>
                </c:pt>
                <c:pt idx="134">
                  <c:v>-0.12795389242825098</c:v>
                </c:pt>
                <c:pt idx="135">
                  <c:v>-0.17679177337958726</c:v>
                </c:pt>
                <c:pt idx="136">
                  <c:v>-9.4905012226321889E-2</c:v>
                </c:pt>
                <c:pt idx="137">
                  <c:v>-0.17161724302595557</c:v>
                </c:pt>
                <c:pt idx="138">
                  <c:v>-0.28368638455060247</c:v>
                </c:pt>
                <c:pt idx="139">
                  <c:v>-0.24108708555443706</c:v>
                </c:pt>
                <c:pt idx="140">
                  <c:v>-0.35582409335666998</c:v>
                </c:pt>
                <c:pt idx="141">
                  <c:v>-0.17445708178563954</c:v>
                </c:pt>
                <c:pt idx="142">
                  <c:v>-4.0815302771600087E-2</c:v>
                </c:pt>
                <c:pt idx="143">
                  <c:v>7.1641828404510083E-2</c:v>
                </c:pt>
                <c:pt idx="144">
                  <c:v>0.21539912358042024</c:v>
                </c:pt>
                <c:pt idx="145">
                  <c:v>0.18466866594465794</c:v>
                </c:pt>
                <c:pt idx="146">
                  <c:v>0.25434873453210355</c:v>
                </c:pt>
                <c:pt idx="147">
                  <c:v>0.29686382716324478</c:v>
                </c:pt>
                <c:pt idx="148">
                  <c:v>0.30965435678982817</c:v>
                </c:pt>
                <c:pt idx="149">
                  <c:v>0.14040251173368254</c:v>
                </c:pt>
                <c:pt idx="150">
                  <c:v>3.2539018485037208E-2</c:v>
                </c:pt>
                <c:pt idx="151">
                  <c:v>-0.25554142222478515</c:v>
                </c:pt>
                <c:pt idx="152">
                  <c:v>-0.31251498596771399</c:v>
                </c:pt>
                <c:pt idx="153">
                  <c:v>-0.32121857009778798</c:v>
                </c:pt>
                <c:pt idx="154">
                  <c:v>-0.17968879080631731</c:v>
                </c:pt>
                <c:pt idx="155">
                  <c:v>-0.10168248735974869</c:v>
                </c:pt>
                <c:pt idx="156">
                  <c:v>-0.12230096681586186</c:v>
                </c:pt>
                <c:pt idx="157">
                  <c:v>-0.20851741317608793</c:v>
                </c:pt>
                <c:pt idx="158">
                  <c:v>-0.10319761590441892</c:v>
                </c:pt>
                <c:pt idx="159">
                  <c:v>-0.14052900054714898</c:v>
                </c:pt>
                <c:pt idx="160">
                  <c:v>-0.1845289135299574</c:v>
                </c:pt>
                <c:pt idx="161">
                  <c:v>-0.43551790651477662</c:v>
                </c:pt>
                <c:pt idx="162">
                  <c:v>-0.36305080393853428</c:v>
                </c:pt>
                <c:pt idx="163">
                  <c:v>-0.394205948673644</c:v>
                </c:pt>
                <c:pt idx="164">
                  <c:v>-0.46584216545545831</c:v>
                </c:pt>
                <c:pt idx="165">
                  <c:v>-0.52949319701207997</c:v>
                </c:pt>
                <c:pt idx="166">
                  <c:v>-0.52396944488416541</c:v>
                </c:pt>
                <c:pt idx="167">
                  <c:v>-0.72082893363993483</c:v>
                </c:pt>
                <c:pt idx="168">
                  <c:v>-0.74419209543697062</c:v>
                </c:pt>
                <c:pt idx="169">
                  <c:v>-0.75164413657684526</c:v>
                </c:pt>
                <c:pt idx="170">
                  <c:v>-0.73546922445699692</c:v>
                </c:pt>
                <c:pt idx="171">
                  <c:v>-0.66747008961780629</c:v>
                </c:pt>
                <c:pt idx="172">
                  <c:v>-0.52207215245426797</c:v>
                </c:pt>
                <c:pt idx="173">
                  <c:v>-0.44240735469328774</c:v>
                </c:pt>
                <c:pt idx="174">
                  <c:v>-0.46075601771077546</c:v>
                </c:pt>
                <c:pt idx="175">
                  <c:v>-0.51335461241931601</c:v>
                </c:pt>
                <c:pt idx="176">
                  <c:v>-0.46788985424284013</c:v>
                </c:pt>
                <c:pt idx="177">
                  <c:v>-0.4336387454047449</c:v>
                </c:pt>
                <c:pt idx="178">
                  <c:v>-0.45082219436065218</c:v>
                </c:pt>
                <c:pt idx="179">
                  <c:v>-0.42341603977015063</c:v>
                </c:pt>
                <c:pt idx="180">
                  <c:v>-0.42297141058172139</c:v>
                </c:pt>
                <c:pt idx="181">
                  <c:v>-0.37061981479670114</c:v>
                </c:pt>
                <c:pt idx="182">
                  <c:v>-0.34900634231252081</c:v>
                </c:pt>
                <c:pt idx="183">
                  <c:v>-0.28529395149252468</c:v>
                </c:pt>
                <c:pt idx="184">
                  <c:v>-0.29923959785961352</c:v>
                </c:pt>
                <c:pt idx="185">
                  <c:v>-0.25974622060098562</c:v>
                </c:pt>
                <c:pt idx="186">
                  <c:v>-0.48613583391482484</c:v>
                </c:pt>
                <c:pt idx="187">
                  <c:v>-0.50149456206128951</c:v>
                </c:pt>
                <c:pt idx="188">
                  <c:v>-0.56699667748446159</c:v>
                </c:pt>
                <c:pt idx="189">
                  <c:v>-0.62663620018830235</c:v>
                </c:pt>
                <c:pt idx="190">
                  <c:v>-0.6488122653621764</c:v>
                </c:pt>
                <c:pt idx="191">
                  <c:v>-0.68638559642668595</c:v>
                </c:pt>
                <c:pt idx="192">
                  <c:v>-0.77244910197161698</c:v>
                </c:pt>
                <c:pt idx="193">
                  <c:v>-0.63156017950632803</c:v>
                </c:pt>
                <c:pt idx="194">
                  <c:v>-0.71762472523645771</c:v>
                </c:pt>
                <c:pt idx="195">
                  <c:v>-0.77500270492907564</c:v>
                </c:pt>
                <c:pt idx="196">
                  <c:v>-0.79313231653983207</c:v>
                </c:pt>
                <c:pt idx="197">
                  <c:v>-0.86617861232558568</c:v>
                </c:pt>
                <c:pt idx="198">
                  <c:v>-0.77076013832319479</c:v>
                </c:pt>
                <c:pt idx="199">
                  <c:v>-0.71297574993011126</c:v>
                </c:pt>
                <c:pt idx="200">
                  <c:v>-0.68013058381286218</c:v>
                </c:pt>
                <c:pt idx="201">
                  <c:v>-0.62216538348715367</c:v>
                </c:pt>
                <c:pt idx="202">
                  <c:v>-0.62292948572280149</c:v>
                </c:pt>
                <c:pt idx="203">
                  <c:v>-0.60681625096078151</c:v>
                </c:pt>
                <c:pt idx="204">
                  <c:v>-0.54832136676647469</c:v>
                </c:pt>
                <c:pt idx="205">
                  <c:v>-0.57815471144676911</c:v>
                </c:pt>
                <c:pt idx="206">
                  <c:v>-0.51784413262011941</c:v>
                </c:pt>
                <c:pt idx="207">
                  <c:v>-0.54566016780909821</c:v>
                </c:pt>
                <c:pt idx="208">
                  <c:v>-0.547587477587544</c:v>
                </c:pt>
                <c:pt idx="209">
                  <c:v>-0.50447221212950344</c:v>
                </c:pt>
                <c:pt idx="210">
                  <c:v>-0.51146745146203043</c:v>
                </c:pt>
                <c:pt idx="211">
                  <c:v>-0.61764666158631154</c:v>
                </c:pt>
                <c:pt idx="212">
                  <c:v>-0.6645268036946842</c:v>
                </c:pt>
                <c:pt idx="213">
                  <c:v>-0.77317899360258069</c:v>
                </c:pt>
                <c:pt idx="214">
                  <c:v>-0.83481648477783832</c:v>
                </c:pt>
                <c:pt idx="215">
                  <c:v>-0.68585435882564993</c:v>
                </c:pt>
                <c:pt idx="216">
                  <c:v>-0.58364508689269823</c:v>
                </c:pt>
                <c:pt idx="217">
                  <c:v>-0.45118339715189515</c:v>
                </c:pt>
                <c:pt idx="218">
                  <c:v>-0.29090214325962438</c:v>
                </c:pt>
                <c:pt idx="219">
                  <c:v>-0.27046933948332552</c:v>
                </c:pt>
                <c:pt idx="220">
                  <c:v>-0.22945799546523973</c:v>
                </c:pt>
                <c:pt idx="221">
                  <c:v>-7.1409777054716711E-2</c:v>
                </c:pt>
                <c:pt idx="222">
                  <c:v>9.173291723456739E-3</c:v>
                </c:pt>
                <c:pt idx="223">
                  <c:v>-3.0825078656661342E-3</c:v>
                </c:pt>
                <c:pt idx="224">
                  <c:v>7.1444367018998256E-2</c:v>
                </c:pt>
                <c:pt idx="225">
                  <c:v>-1.5885833910320557E-2</c:v>
                </c:pt>
                <c:pt idx="226">
                  <c:v>-9.8423963787730578E-2</c:v>
                </c:pt>
                <c:pt idx="227">
                  <c:v>2.1485598921620969E-2</c:v>
                </c:pt>
                <c:pt idx="228">
                  <c:v>-0.10538242646924309</c:v>
                </c:pt>
                <c:pt idx="229">
                  <c:v>-1.5923249782053561E-3</c:v>
                </c:pt>
                <c:pt idx="230">
                  <c:v>-0.20295028812842539</c:v>
                </c:pt>
                <c:pt idx="231">
                  <c:v>-0.20285214227567597</c:v>
                </c:pt>
                <c:pt idx="232">
                  <c:v>-0.11025621002209565</c:v>
                </c:pt>
                <c:pt idx="233">
                  <c:v>-1.1158336601605034E-2</c:v>
                </c:pt>
                <c:pt idx="234">
                  <c:v>0.17653071757101546</c:v>
                </c:pt>
                <c:pt idx="235">
                  <c:v>0.25377835052214737</c:v>
                </c:pt>
                <c:pt idx="236">
                  <c:v>0.27837468606171833</c:v>
                </c:pt>
                <c:pt idx="237">
                  <c:v>0.34365329872940398</c:v>
                </c:pt>
                <c:pt idx="238">
                  <c:v>0.281942953092855</c:v>
                </c:pt>
                <c:pt idx="239">
                  <c:v>0.40531778783601369</c:v>
                </c:pt>
                <c:pt idx="240">
                  <c:v>0.25899218344664299</c:v>
                </c:pt>
                <c:pt idx="241">
                  <c:v>0.30271593184327666</c:v>
                </c:pt>
                <c:pt idx="242">
                  <c:v>0.13287857821088916</c:v>
                </c:pt>
                <c:pt idx="243">
                  <c:v>0.40199627937330312</c:v>
                </c:pt>
                <c:pt idx="244">
                  <c:v>0.65897629620735576</c:v>
                </c:pt>
                <c:pt idx="245">
                  <c:v>0.63654962429672635</c:v>
                </c:pt>
                <c:pt idx="246">
                  <c:v>0.68473521588470521</c:v>
                </c:pt>
                <c:pt idx="247">
                  <c:v>0.75820116868657184</c:v>
                </c:pt>
                <c:pt idx="248">
                  <c:v>0.70965736614337116</c:v>
                </c:pt>
                <c:pt idx="249">
                  <c:v>0.44145717527284822</c:v>
                </c:pt>
                <c:pt idx="250">
                  <c:v>0.47053545528753227</c:v>
                </c:pt>
                <c:pt idx="251">
                  <c:v>0.65402691975925953</c:v>
                </c:pt>
                <c:pt idx="252">
                  <c:v>0.68513378171955497</c:v>
                </c:pt>
                <c:pt idx="253">
                  <c:v>0.70726237546853787</c:v>
                </c:pt>
                <c:pt idx="254">
                  <c:v>0.71935775376398703</c:v>
                </c:pt>
                <c:pt idx="255">
                  <c:v>0.66592599123530782</c:v>
                </c:pt>
                <c:pt idx="256">
                  <c:v>0.69466090538199066</c:v>
                </c:pt>
                <c:pt idx="257">
                  <c:v>0.69000210969263542</c:v>
                </c:pt>
                <c:pt idx="258">
                  <c:v>0.69594477246276443</c:v>
                </c:pt>
                <c:pt idx="259">
                  <c:v>0.71560320284211965</c:v>
                </c:pt>
                <c:pt idx="260">
                  <c:v>0.71162096474004333</c:v>
                </c:pt>
                <c:pt idx="261">
                  <c:v>0.65105803595310618</c:v>
                </c:pt>
                <c:pt idx="262">
                  <c:v>0.70318537617485743</c:v>
                </c:pt>
                <c:pt idx="263">
                  <c:v>0.70199886490744312</c:v>
                </c:pt>
                <c:pt idx="264">
                  <c:v>0.65324592754094057</c:v>
                </c:pt>
                <c:pt idx="265">
                  <c:v>0.5678588716514017</c:v>
                </c:pt>
                <c:pt idx="266">
                  <c:v>0.44881213678237675</c:v>
                </c:pt>
                <c:pt idx="267">
                  <c:v>0.46720717553540991</c:v>
                </c:pt>
                <c:pt idx="268">
                  <c:v>0.56627048390617951</c:v>
                </c:pt>
                <c:pt idx="269">
                  <c:v>0.56667904668536728</c:v>
                </c:pt>
                <c:pt idx="270">
                  <c:v>0.58570207874829228</c:v>
                </c:pt>
                <c:pt idx="271">
                  <c:v>0.59889888282842108</c:v>
                </c:pt>
                <c:pt idx="272">
                  <c:v>0.49224508867462535</c:v>
                </c:pt>
                <c:pt idx="273">
                  <c:v>0.56260239528234968</c:v>
                </c:pt>
                <c:pt idx="274">
                  <c:v>0.53443515448720513</c:v>
                </c:pt>
                <c:pt idx="275">
                  <c:v>0.63742458888387898</c:v>
                </c:pt>
                <c:pt idx="276">
                  <c:v>0.55959968280189099</c:v>
                </c:pt>
                <c:pt idx="277">
                  <c:v>0.49613354470855453</c:v>
                </c:pt>
                <c:pt idx="278">
                  <c:v>0.42910922853168837</c:v>
                </c:pt>
                <c:pt idx="279">
                  <c:v>0.3398289330104981</c:v>
                </c:pt>
                <c:pt idx="280">
                  <c:v>0.27781527954586127</c:v>
                </c:pt>
                <c:pt idx="281">
                  <c:v>3.0967007285406745E-2</c:v>
                </c:pt>
                <c:pt idx="282">
                  <c:v>0.1617507007256129</c:v>
                </c:pt>
                <c:pt idx="283">
                  <c:v>0.22444094091688177</c:v>
                </c:pt>
                <c:pt idx="284">
                  <c:v>0.27590189716270064</c:v>
                </c:pt>
                <c:pt idx="285">
                  <c:v>0.24896236016183665</c:v>
                </c:pt>
                <c:pt idx="286">
                  <c:v>0.19759089781740571</c:v>
                </c:pt>
                <c:pt idx="287">
                  <c:v>0.23440775364280453</c:v>
                </c:pt>
                <c:pt idx="288">
                  <c:v>0.24359986323344338</c:v>
                </c:pt>
                <c:pt idx="289">
                  <c:v>0.21937127706079756</c:v>
                </c:pt>
                <c:pt idx="290">
                  <c:v>0.21319136094761151</c:v>
                </c:pt>
                <c:pt idx="291">
                  <c:v>0.29199679355895047</c:v>
                </c:pt>
                <c:pt idx="292">
                  <c:v>0.19958357608146096</c:v>
                </c:pt>
                <c:pt idx="293">
                  <c:v>9.7899063541469669E-2</c:v>
                </c:pt>
                <c:pt idx="294">
                  <c:v>0.10683618301944942</c:v>
                </c:pt>
                <c:pt idx="295">
                  <c:v>-9.2344883067864897E-2</c:v>
                </c:pt>
                <c:pt idx="296">
                  <c:v>-0.16985429774544794</c:v>
                </c:pt>
                <c:pt idx="297">
                  <c:v>-0.29996557122428957</c:v>
                </c:pt>
                <c:pt idx="298">
                  <c:v>-0.64205311316604763</c:v>
                </c:pt>
                <c:pt idx="299">
                  <c:v>-0.73649764102144111</c:v>
                </c:pt>
                <c:pt idx="300">
                  <c:v>-0.48949161770367788</c:v>
                </c:pt>
                <c:pt idx="301">
                  <c:v>-0.39391838108598809</c:v>
                </c:pt>
                <c:pt idx="302">
                  <c:v>-0.51713019791439929</c:v>
                </c:pt>
                <c:pt idx="303">
                  <c:v>-0.47128517860509911</c:v>
                </c:pt>
                <c:pt idx="304">
                  <c:v>-0.37129132226766448</c:v>
                </c:pt>
                <c:pt idx="305">
                  <c:v>-0.38796784518354577</c:v>
                </c:pt>
                <c:pt idx="306">
                  <c:v>-0.40275971371932484</c:v>
                </c:pt>
                <c:pt idx="307">
                  <c:v>-0.41471142365549762</c:v>
                </c:pt>
                <c:pt idx="308">
                  <c:v>-0.51616052790936473</c:v>
                </c:pt>
                <c:pt idx="309">
                  <c:v>-0.51808753494433668</c:v>
                </c:pt>
                <c:pt idx="310">
                  <c:v>-0.58520381988934322</c:v>
                </c:pt>
                <c:pt idx="311">
                  <c:v>-0.64501097500617233</c:v>
                </c:pt>
                <c:pt idx="312">
                  <c:v>-0.7236533082105715</c:v>
                </c:pt>
                <c:pt idx="313">
                  <c:v>-0.6939415234350178</c:v>
                </c:pt>
                <c:pt idx="314">
                  <c:v>-0.6659825727278581</c:v>
                </c:pt>
                <c:pt idx="315">
                  <c:v>-0.7460367907308133</c:v>
                </c:pt>
                <c:pt idx="316">
                  <c:v>-0.72588855410383235</c:v>
                </c:pt>
                <c:pt idx="317">
                  <c:v>-0.75594958086803477</c:v>
                </c:pt>
                <c:pt idx="318">
                  <c:v>-0.74004303908672975</c:v>
                </c:pt>
                <c:pt idx="319">
                  <c:v>-0.74005512362407022</c:v>
                </c:pt>
                <c:pt idx="320">
                  <c:v>-0.81703140617651671</c:v>
                </c:pt>
                <c:pt idx="321">
                  <c:v>-0.74142779974161155</c:v>
                </c:pt>
                <c:pt idx="322">
                  <c:v>-0.66939146849349185</c:v>
                </c:pt>
                <c:pt idx="323">
                  <c:v>-0.60500769245877839</c:v>
                </c:pt>
                <c:pt idx="324">
                  <c:v>-0.6328624108154044</c:v>
                </c:pt>
                <c:pt idx="325">
                  <c:v>-0.68390101770230705</c:v>
                </c:pt>
                <c:pt idx="326">
                  <c:v>-0.82876834013417566</c:v>
                </c:pt>
                <c:pt idx="327">
                  <c:v>-0.7813039230153378</c:v>
                </c:pt>
                <c:pt idx="328">
                  <c:v>-0.94366768258047506</c:v>
                </c:pt>
                <c:pt idx="329">
                  <c:v>-0.96758643520602083</c:v>
                </c:pt>
                <c:pt idx="330">
                  <c:v>-0.90233344623340295</c:v>
                </c:pt>
                <c:pt idx="331">
                  <c:v>-0.75216315033459458</c:v>
                </c:pt>
                <c:pt idx="332">
                  <c:v>-0.67639602144000044</c:v>
                </c:pt>
                <c:pt idx="333">
                  <c:v>-0.57380720507308003</c:v>
                </c:pt>
                <c:pt idx="334">
                  <c:v>-0.59003138007704237</c:v>
                </c:pt>
                <c:pt idx="335">
                  <c:v>-0.64393074306558729</c:v>
                </c:pt>
                <c:pt idx="336">
                  <c:v>-0.69685365585921633</c:v>
                </c:pt>
                <c:pt idx="337">
                  <c:v>-0.74445736482501268</c:v>
                </c:pt>
                <c:pt idx="338">
                  <c:v>-0.71559596139627335</c:v>
                </c:pt>
                <c:pt idx="339">
                  <c:v>-0.7268190629741379</c:v>
                </c:pt>
                <c:pt idx="340">
                  <c:v>-0.65871775585669157</c:v>
                </c:pt>
                <c:pt idx="341">
                  <c:v>-0.6266501877233801</c:v>
                </c:pt>
                <c:pt idx="342">
                  <c:v>-0.67819821872969022</c:v>
                </c:pt>
                <c:pt idx="343">
                  <c:v>-0.58819364727096257</c:v>
                </c:pt>
                <c:pt idx="344">
                  <c:v>-0.49989421741651918</c:v>
                </c:pt>
                <c:pt idx="345">
                  <c:v>-0.46146526263026311</c:v>
                </c:pt>
                <c:pt idx="346">
                  <c:v>-0.54469257183969455</c:v>
                </c:pt>
                <c:pt idx="347">
                  <c:v>-0.47269112415631453</c:v>
                </c:pt>
                <c:pt idx="348">
                  <c:v>-0.33005585214726985</c:v>
                </c:pt>
                <c:pt idx="349">
                  <c:v>-0.31541532550860518</c:v>
                </c:pt>
                <c:pt idx="350">
                  <c:v>-0.27730751340036108</c:v>
                </c:pt>
                <c:pt idx="351">
                  <c:v>-0.47862714630572001</c:v>
                </c:pt>
                <c:pt idx="352">
                  <c:v>-0.43361357772031994</c:v>
                </c:pt>
                <c:pt idx="353">
                  <c:v>-0.4085150838622722</c:v>
                </c:pt>
                <c:pt idx="354">
                  <c:v>-0.43192993473091434</c:v>
                </c:pt>
                <c:pt idx="355">
                  <c:v>-0.41738943832628461</c:v>
                </c:pt>
                <c:pt idx="356">
                  <c:v>-0.42191508025184321</c:v>
                </c:pt>
                <c:pt idx="357">
                  <c:v>-0.36957261427674137</c:v>
                </c:pt>
                <c:pt idx="358">
                  <c:v>-0.30326028888507273</c:v>
                </c:pt>
                <c:pt idx="359">
                  <c:v>-0.26172144055793034</c:v>
                </c:pt>
                <c:pt idx="360">
                  <c:v>-0.28567461793892268</c:v>
                </c:pt>
                <c:pt idx="361">
                  <c:v>-0.25404863153677171</c:v>
                </c:pt>
                <c:pt idx="362">
                  <c:v>-0.38081044061641134</c:v>
                </c:pt>
                <c:pt idx="363">
                  <c:v>-0.2828088442123381</c:v>
                </c:pt>
                <c:pt idx="364">
                  <c:v>-0.17206502739913435</c:v>
                </c:pt>
                <c:pt idx="365">
                  <c:v>-0.18234212323634882</c:v>
                </c:pt>
                <c:pt idx="366">
                  <c:v>-0.12411291376412861</c:v>
                </c:pt>
                <c:pt idx="367">
                  <c:v>4.5355674877754215E-3</c:v>
                </c:pt>
                <c:pt idx="368">
                  <c:v>2.4892112845420228E-2</c:v>
                </c:pt>
                <c:pt idx="369">
                  <c:v>2.3296276016729928E-2</c:v>
                </c:pt>
                <c:pt idx="370">
                  <c:v>5.6422638739358544E-2</c:v>
                </c:pt>
                <c:pt idx="371">
                  <c:v>0.16125662688091089</c:v>
                </c:pt>
                <c:pt idx="372">
                  <c:v>0.17908609523295344</c:v>
                </c:pt>
                <c:pt idx="373">
                  <c:v>0.17535597962934468</c:v>
                </c:pt>
                <c:pt idx="374">
                  <c:v>0.18538908761508971</c:v>
                </c:pt>
                <c:pt idx="375">
                  <c:v>0.1846117035367732</c:v>
                </c:pt>
                <c:pt idx="376">
                  <c:v>0.14350466896171191</c:v>
                </c:pt>
                <c:pt idx="377">
                  <c:v>0.10661939364178927</c:v>
                </c:pt>
                <c:pt idx="378">
                  <c:v>0.13146053083586651</c:v>
                </c:pt>
                <c:pt idx="379">
                  <c:v>0.1021925387549511</c:v>
                </c:pt>
                <c:pt idx="380">
                  <c:v>0.14890457392403214</c:v>
                </c:pt>
                <c:pt idx="381">
                  <c:v>0.19416864235416953</c:v>
                </c:pt>
                <c:pt idx="382">
                  <c:v>0.23843895427701031</c:v>
                </c:pt>
                <c:pt idx="383">
                  <c:v>0.27510735263060626</c:v>
                </c:pt>
                <c:pt idx="384">
                  <c:v>0.29836925105377293</c:v>
                </c:pt>
                <c:pt idx="385">
                  <c:v>0.32583547437279636</c:v>
                </c:pt>
                <c:pt idx="386">
                  <c:v>0.32389049735630426</c:v>
                </c:pt>
                <c:pt idx="387">
                  <c:v>0.3121657863958357</c:v>
                </c:pt>
                <c:pt idx="388">
                  <c:v>0.28247988253154011</c:v>
                </c:pt>
                <c:pt idx="389">
                  <c:v>0.37868769020026466</c:v>
                </c:pt>
                <c:pt idx="390">
                  <c:v>0.41278376395500421</c:v>
                </c:pt>
                <c:pt idx="391">
                  <c:v>0.38964898261740116</c:v>
                </c:pt>
                <c:pt idx="392">
                  <c:v>0.4813491690924635</c:v>
                </c:pt>
                <c:pt idx="393">
                  <c:v>0.47956500866083329</c:v>
                </c:pt>
                <c:pt idx="394">
                  <c:v>0.40735287830287942</c:v>
                </c:pt>
                <c:pt idx="395">
                  <c:v>0.51830375512128457</c:v>
                </c:pt>
                <c:pt idx="396">
                  <c:v>0.53843962431686387</c:v>
                </c:pt>
                <c:pt idx="397">
                  <c:v>0.59010670270933485</c:v>
                </c:pt>
                <c:pt idx="398">
                  <c:v>0.54787371705260268</c:v>
                </c:pt>
                <c:pt idx="399">
                  <c:v>0.65331507403513889</c:v>
                </c:pt>
                <c:pt idx="400">
                  <c:v>0.70778764311931341</c:v>
                </c:pt>
                <c:pt idx="401">
                  <c:v>0.64563950092869482</c:v>
                </c:pt>
                <c:pt idx="402">
                  <c:v>0.59184812439715362</c:v>
                </c:pt>
                <c:pt idx="403">
                  <c:v>0.44330469556401791</c:v>
                </c:pt>
                <c:pt idx="404">
                  <c:v>0.36469474520218625</c:v>
                </c:pt>
                <c:pt idx="405">
                  <c:v>0.41620481810748855</c:v>
                </c:pt>
                <c:pt idx="406">
                  <c:v>0.2871064891986177</c:v>
                </c:pt>
                <c:pt idx="407">
                  <c:v>0.41244487952645192</c:v>
                </c:pt>
                <c:pt idx="408">
                  <c:v>0.40701449537547207</c:v>
                </c:pt>
                <c:pt idx="409">
                  <c:v>0.30254011320189667</c:v>
                </c:pt>
                <c:pt idx="410">
                  <c:v>0.15740899361963526</c:v>
                </c:pt>
                <c:pt idx="411">
                  <c:v>0.17003566636240267</c:v>
                </c:pt>
                <c:pt idx="412">
                  <c:v>0.1258537027138274</c:v>
                </c:pt>
                <c:pt idx="413">
                  <c:v>0.22724075927190374</c:v>
                </c:pt>
                <c:pt idx="414">
                  <c:v>0.26540345929830156</c:v>
                </c:pt>
                <c:pt idx="415">
                  <c:v>0.31009205777248672</c:v>
                </c:pt>
                <c:pt idx="416">
                  <c:v>0.29826915298657403</c:v>
                </c:pt>
                <c:pt idx="417">
                  <c:v>0.28278020964224443</c:v>
                </c:pt>
                <c:pt idx="418">
                  <c:v>0.2288729779152574</c:v>
                </c:pt>
                <c:pt idx="419">
                  <c:v>0.27637943128892173</c:v>
                </c:pt>
                <c:pt idx="420">
                  <c:v>0.25312506395809398</c:v>
                </c:pt>
                <c:pt idx="421">
                  <c:v>0.25262970001168761</c:v>
                </c:pt>
                <c:pt idx="422">
                  <c:v>0.24881196105307923</c:v>
                </c:pt>
                <c:pt idx="423">
                  <c:v>0.206730812117362</c:v>
                </c:pt>
                <c:pt idx="424">
                  <c:v>0.23967632280743612</c:v>
                </c:pt>
                <c:pt idx="425">
                  <c:v>0.18393111708348683</c:v>
                </c:pt>
                <c:pt idx="426">
                  <c:v>0.18350649452074552</c:v>
                </c:pt>
                <c:pt idx="427">
                  <c:v>0.2016496484460758</c:v>
                </c:pt>
                <c:pt idx="428">
                  <c:v>0.21719227349961909</c:v>
                </c:pt>
                <c:pt idx="429">
                  <c:v>0.21982989542036241</c:v>
                </c:pt>
                <c:pt idx="430">
                  <c:v>0.21478246241589746</c:v>
                </c:pt>
                <c:pt idx="431">
                  <c:v>0.18095008898995601</c:v>
                </c:pt>
                <c:pt idx="432">
                  <c:v>0.18205587486310054</c:v>
                </c:pt>
                <c:pt idx="433">
                  <c:v>0.17830540160758668</c:v>
                </c:pt>
                <c:pt idx="434">
                  <c:v>0.14543288628590123</c:v>
                </c:pt>
                <c:pt idx="435">
                  <c:v>2.328452606952286E-2</c:v>
                </c:pt>
                <c:pt idx="436">
                  <c:v>-2.8605241157772493E-2</c:v>
                </c:pt>
                <c:pt idx="437">
                  <c:v>0.15671432344445393</c:v>
                </c:pt>
                <c:pt idx="438">
                  <c:v>0.24622174772003397</c:v>
                </c:pt>
                <c:pt idx="439">
                  <c:v>0.30030741882866874</c:v>
                </c:pt>
                <c:pt idx="440">
                  <c:v>0.31982637973215533</c:v>
                </c:pt>
                <c:pt idx="441">
                  <c:v>0.20658414834258707</c:v>
                </c:pt>
                <c:pt idx="442">
                  <c:v>0.27315986754783633</c:v>
                </c:pt>
                <c:pt idx="443">
                  <c:v>0.45060023655585169</c:v>
                </c:pt>
                <c:pt idx="444">
                  <c:v>0.46717461933002002</c:v>
                </c:pt>
                <c:pt idx="445">
                  <c:v>0.46659761673046307</c:v>
                </c:pt>
                <c:pt idx="446">
                  <c:v>0.39656002456965916</c:v>
                </c:pt>
                <c:pt idx="447">
                  <c:v>0.45176759155399315</c:v>
                </c:pt>
                <c:pt idx="448">
                  <c:v>0.5078050984139163</c:v>
                </c:pt>
                <c:pt idx="449">
                  <c:v>0.49345978998613615</c:v>
                </c:pt>
                <c:pt idx="450">
                  <c:v>0.52614165745150954</c:v>
                </c:pt>
                <c:pt idx="451">
                  <c:v>0.51395313496740047</c:v>
                </c:pt>
                <c:pt idx="452">
                  <c:v>0.60403018515338536</c:v>
                </c:pt>
                <c:pt idx="453">
                  <c:v>0.60942048262692528</c:v>
                </c:pt>
                <c:pt idx="454">
                  <c:v>0.59677644074878988</c:v>
                </c:pt>
                <c:pt idx="455">
                  <c:v>0.63816772350206463</c:v>
                </c:pt>
                <c:pt idx="456">
                  <c:v>0.66872570693197264</c:v>
                </c:pt>
                <c:pt idx="457">
                  <c:v>0.66746963777351487</c:v>
                </c:pt>
                <c:pt idx="458">
                  <c:v>0.66580025458271808</c:v>
                </c:pt>
                <c:pt idx="459">
                  <c:v>0.70461907378728406</c:v>
                </c:pt>
                <c:pt idx="460">
                  <c:v>0.68873094346858976</c:v>
                </c:pt>
                <c:pt idx="461">
                  <c:v>0.66565360639362547</c:v>
                </c:pt>
                <c:pt idx="462">
                  <c:v>0.62550557975162568</c:v>
                </c:pt>
                <c:pt idx="463">
                  <c:v>0.67458040760277227</c:v>
                </c:pt>
                <c:pt idx="464">
                  <c:v>0.70357703231716873</c:v>
                </c:pt>
                <c:pt idx="465">
                  <c:v>0.69502132553203844</c:v>
                </c:pt>
                <c:pt idx="466">
                  <c:v>0.68231914551633077</c:v>
                </c:pt>
                <c:pt idx="467">
                  <c:v>0.68437743110933824</c:v>
                </c:pt>
                <c:pt idx="468">
                  <c:v>0.7169798776080154</c:v>
                </c:pt>
                <c:pt idx="469">
                  <c:v>0.67115311677390999</c:v>
                </c:pt>
                <c:pt idx="470">
                  <c:v>0.68163145452750795</c:v>
                </c:pt>
                <c:pt idx="471">
                  <c:v>0.69983435995959886</c:v>
                </c:pt>
                <c:pt idx="472">
                  <c:v>0.69160286784312619</c:v>
                </c:pt>
                <c:pt idx="473">
                  <c:v>0.71911135975730212</c:v>
                </c:pt>
                <c:pt idx="474">
                  <c:v>0.76731454571409807</c:v>
                </c:pt>
                <c:pt idx="475">
                  <c:v>0.66660640043826358</c:v>
                </c:pt>
                <c:pt idx="476">
                  <c:v>0.74254660606735834</c:v>
                </c:pt>
                <c:pt idx="477">
                  <c:v>0.71768152124316698</c:v>
                </c:pt>
                <c:pt idx="478">
                  <c:v>0.72048686339098744</c:v>
                </c:pt>
                <c:pt idx="479">
                  <c:v>0.75883935858431495</c:v>
                </c:pt>
                <c:pt idx="480">
                  <c:v>0.61034660394985607</c:v>
                </c:pt>
                <c:pt idx="481">
                  <c:v>0.7745625003369222</c:v>
                </c:pt>
                <c:pt idx="482">
                  <c:v>0.81656508713298614</c:v>
                </c:pt>
                <c:pt idx="483">
                  <c:v>0.87577937492553992</c:v>
                </c:pt>
                <c:pt idx="484">
                  <c:v>0.89877553873391491</c:v>
                </c:pt>
                <c:pt idx="485">
                  <c:v>0.92410270864082034</c:v>
                </c:pt>
                <c:pt idx="486">
                  <c:v>0.8682304470299953</c:v>
                </c:pt>
                <c:pt idx="487">
                  <c:v>0.89293019755188918</c:v>
                </c:pt>
                <c:pt idx="488">
                  <c:v>0.86867895183519528</c:v>
                </c:pt>
                <c:pt idx="489">
                  <c:v>0.73286701196893567</c:v>
                </c:pt>
                <c:pt idx="490">
                  <c:v>0.70132648960667243</c:v>
                </c:pt>
                <c:pt idx="491">
                  <c:v>0.7025965915489375</c:v>
                </c:pt>
                <c:pt idx="492">
                  <c:v>0.75855343277191034</c:v>
                </c:pt>
                <c:pt idx="493">
                  <c:v>0.80576093318770736</c:v>
                </c:pt>
                <c:pt idx="494">
                  <c:v>0.78555712106128495</c:v>
                </c:pt>
                <c:pt idx="495">
                  <c:v>0.87603945566572561</c:v>
                </c:pt>
                <c:pt idx="496">
                  <c:v>0.94282500561235205</c:v>
                </c:pt>
                <c:pt idx="497">
                  <c:v>0.96843400765127452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D9-417B-A60C-F99AA25A8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0708799"/>
        <c:axId val="576781695"/>
      </c:lineChart>
      <c:lineChart>
        <c:grouping val="standard"/>
        <c:varyColors val="0"/>
        <c:ser>
          <c:idx val="1"/>
          <c:order val="1"/>
          <c:tx>
            <c:strRef>
              <c:f>'Q &amp; CAPE for Chart '!$K$5</c:f>
              <c:strCache>
                <c:ptCount val="1"/>
                <c:pt idx="0">
                  <c:v>Log CAPE to its own average</c:v>
                </c:pt>
              </c:strCache>
            </c:strRef>
          </c:tx>
          <c:spPr>
            <a:ln w="508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'Q &amp; CAPE for Chart '!$C$6:$C$503</c:f>
              <c:numCache>
                <c:formatCode>General</c:formatCode>
                <c:ptCount val="498"/>
                <c:pt idx="0">
                  <c:v>1900</c:v>
                </c:pt>
                <c:pt idx="4">
                  <c:v>1901</c:v>
                </c:pt>
                <c:pt idx="8">
                  <c:v>1902</c:v>
                </c:pt>
                <c:pt idx="12">
                  <c:v>1903</c:v>
                </c:pt>
                <c:pt idx="16">
                  <c:v>1904</c:v>
                </c:pt>
                <c:pt idx="20">
                  <c:v>1905</c:v>
                </c:pt>
                <c:pt idx="24">
                  <c:v>1906</c:v>
                </c:pt>
                <c:pt idx="28">
                  <c:v>1907</c:v>
                </c:pt>
                <c:pt idx="32">
                  <c:v>1908</c:v>
                </c:pt>
                <c:pt idx="36">
                  <c:v>1909</c:v>
                </c:pt>
                <c:pt idx="40">
                  <c:v>1910</c:v>
                </c:pt>
                <c:pt idx="44">
                  <c:v>1911</c:v>
                </c:pt>
                <c:pt idx="48">
                  <c:v>1912</c:v>
                </c:pt>
                <c:pt idx="52">
                  <c:v>1913</c:v>
                </c:pt>
                <c:pt idx="56">
                  <c:v>1914</c:v>
                </c:pt>
                <c:pt idx="60">
                  <c:v>1915</c:v>
                </c:pt>
                <c:pt idx="64">
                  <c:v>1916</c:v>
                </c:pt>
                <c:pt idx="68">
                  <c:v>1917</c:v>
                </c:pt>
                <c:pt idx="72">
                  <c:v>1918</c:v>
                </c:pt>
                <c:pt idx="76">
                  <c:v>1919</c:v>
                </c:pt>
                <c:pt idx="80">
                  <c:v>1920</c:v>
                </c:pt>
                <c:pt idx="84">
                  <c:v>1921</c:v>
                </c:pt>
                <c:pt idx="88">
                  <c:v>1922</c:v>
                </c:pt>
                <c:pt idx="92">
                  <c:v>1923</c:v>
                </c:pt>
                <c:pt idx="96">
                  <c:v>1924</c:v>
                </c:pt>
                <c:pt idx="100">
                  <c:v>1925</c:v>
                </c:pt>
                <c:pt idx="104">
                  <c:v>1926</c:v>
                </c:pt>
                <c:pt idx="108">
                  <c:v>1927</c:v>
                </c:pt>
                <c:pt idx="112">
                  <c:v>1928</c:v>
                </c:pt>
                <c:pt idx="116">
                  <c:v>1929</c:v>
                </c:pt>
                <c:pt idx="120">
                  <c:v>1930</c:v>
                </c:pt>
                <c:pt idx="124">
                  <c:v>1931</c:v>
                </c:pt>
                <c:pt idx="128">
                  <c:v>1932</c:v>
                </c:pt>
                <c:pt idx="132">
                  <c:v>1933</c:v>
                </c:pt>
                <c:pt idx="136">
                  <c:v>1934</c:v>
                </c:pt>
                <c:pt idx="140">
                  <c:v>1935</c:v>
                </c:pt>
                <c:pt idx="144">
                  <c:v>1936</c:v>
                </c:pt>
                <c:pt idx="148">
                  <c:v>1937</c:v>
                </c:pt>
                <c:pt idx="152">
                  <c:v>1938</c:v>
                </c:pt>
                <c:pt idx="156">
                  <c:v>1939</c:v>
                </c:pt>
                <c:pt idx="160">
                  <c:v>1940</c:v>
                </c:pt>
                <c:pt idx="164">
                  <c:v>1941</c:v>
                </c:pt>
                <c:pt idx="168">
                  <c:v>1942</c:v>
                </c:pt>
                <c:pt idx="172">
                  <c:v>1943</c:v>
                </c:pt>
                <c:pt idx="176">
                  <c:v>1944</c:v>
                </c:pt>
                <c:pt idx="180">
                  <c:v>1945</c:v>
                </c:pt>
                <c:pt idx="184">
                  <c:v>1946</c:v>
                </c:pt>
                <c:pt idx="188">
                  <c:v>1947</c:v>
                </c:pt>
                <c:pt idx="192">
                  <c:v>1948</c:v>
                </c:pt>
                <c:pt idx="196">
                  <c:v>1949</c:v>
                </c:pt>
                <c:pt idx="200">
                  <c:v>1950</c:v>
                </c:pt>
                <c:pt idx="204">
                  <c:v>1951</c:v>
                </c:pt>
                <c:pt idx="208">
                  <c:v>1952</c:v>
                </c:pt>
                <c:pt idx="212">
                  <c:v>1953</c:v>
                </c:pt>
                <c:pt idx="216">
                  <c:v>1954</c:v>
                </c:pt>
                <c:pt idx="220">
                  <c:v>1955</c:v>
                </c:pt>
                <c:pt idx="224">
                  <c:v>1956</c:v>
                </c:pt>
                <c:pt idx="228">
                  <c:v>1957</c:v>
                </c:pt>
                <c:pt idx="232">
                  <c:v>1958</c:v>
                </c:pt>
                <c:pt idx="236">
                  <c:v>1959</c:v>
                </c:pt>
                <c:pt idx="240">
                  <c:v>1960</c:v>
                </c:pt>
                <c:pt idx="244">
                  <c:v>1961</c:v>
                </c:pt>
                <c:pt idx="248">
                  <c:v>1962</c:v>
                </c:pt>
                <c:pt idx="252">
                  <c:v>1963</c:v>
                </c:pt>
                <c:pt idx="256">
                  <c:v>1964</c:v>
                </c:pt>
                <c:pt idx="260">
                  <c:v>1965</c:v>
                </c:pt>
                <c:pt idx="264">
                  <c:v>1966</c:v>
                </c:pt>
                <c:pt idx="268">
                  <c:v>1967</c:v>
                </c:pt>
                <c:pt idx="272">
                  <c:v>1968</c:v>
                </c:pt>
                <c:pt idx="276">
                  <c:v>1969</c:v>
                </c:pt>
                <c:pt idx="280">
                  <c:v>1970</c:v>
                </c:pt>
                <c:pt idx="284">
                  <c:v>1971</c:v>
                </c:pt>
                <c:pt idx="288">
                  <c:v>1972</c:v>
                </c:pt>
                <c:pt idx="292">
                  <c:v>1973</c:v>
                </c:pt>
                <c:pt idx="296">
                  <c:v>1974</c:v>
                </c:pt>
                <c:pt idx="300">
                  <c:v>1975</c:v>
                </c:pt>
                <c:pt idx="304">
                  <c:v>1976</c:v>
                </c:pt>
                <c:pt idx="308">
                  <c:v>1977</c:v>
                </c:pt>
                <c:pt idx="312">
                  <c:v>1978</c:v>
                </c:pt>
                <c:pt idx="316">
                  <c:v>1979</c:v>
                </c:pt>
                <c:pt idx="320">
                  <c:v>1980</c:v>
                </c:pt>
                <c:pt idx="324">
                  <c:v>1981</c:v>
                </c:pt>
                <c:pt idx="328">
                  <c:v>1982</c:v>
                </c:pt>
                <c:pt idx="332">
                  <c:v>1983</c:v>
                </c:pt>
                <c:pt idx="336">
                  <c:v>1984</c:v>
                </c:pt>
                <c:pt idx="340">
                  <c:v>1985</c:v>
                </c:pt>
                <c:pt idx="344">
                  <c:v>1986</c:v>
                </c:pt>
                <c:pt idx="348">
                  <c:v>1987</c:v>
                </c:pt>
                <c:pt idx="352">
                  <c:v>1988</c:v>
                </c:pt>
                <c:pt idx="356">
                  <c:v>1989</c:v>
                </c:pt>
                <c:pt idx="360">
                  <c:v>1990</c:v>
                </c:pt>
                <c:pt idx="364">
                  <c:v>1991</c:v>
                </c:pt>
                <c:pt idx="368">
                  <c:v>1992</c:v>
                </c:pt>
                <c:pt idx="372">
                  <c:v>1993</c:v>
                </c:pt>
                <c:pt idx="376">
                  <c:v>1994</c:v>
                </c:pt>
                <c:pt idx="380">
                  <c:v>1995</c:v>
                </c:pt>
                <c:pt idx="384">
                  <c:v>1996</c:v>
                </c:pt>
                <c:pt idx="388">
                  <c:v>1997</c:v>
                </c:pt>
                <c:pt idx="392">
                  <c:v>1998</c:v>
                </c:pt>
                <c:pt idx="396">
                  <c:v>1999</c:v>
                </c:pt>
                <c:pt idx="400">
                  <c:v>2000</c:v>
                </c:pt>
                <c:pt idx="404">
                  <c:v>2001</c:v>
                </c:pt>
                <c:pt idx="408">
                  <c:v>2002</c:v>
                </c:pt>
                <c:pt idx="412">
                  <c:v>2003</c:v>
                </c:pt>
                <c:pt idx="416">
                  <c:v>2004</c:v>
                </c:pt>
                <c:pt idx="420">
                  <c:v>2005</c:v>
                </c:pt>
                <c:pt idx="424">
                  <c:v>2006</c:v>
                </c:pt>
                <c:pt idx="428">
                  <c:v>2007</c:v>
                </c:pt>
                <c:pt idx="432">
                  <c:v>2008</c:v>
                </c:pt>
                <c:pt idx="436">
                  <c:v>2009</c:v>
                </c:pt>
                <c:pt idx="440">
                  <c:v>2010</c:v>
                </c:pt>
                <c:pt idx="444">
                  <c:v>2011</c:v>
                </c:pt>
                <c:pt idx="448">
                  <c:v>2012</c:v>
                </c:pt>
                <c:pt idx="452">
                  <c:v>2013</c:v>
                </c:pt>
                <c:pt idx="456">
                  <c:v>2014</c:v>
                </c:pt>
                <c:pt idx="460">
                  <c:v>2015</c:v>
                </c:pt>
                <c:pt idx="464">
                  <c:v>2016</c:v>
                </c:pt>
                <c:pt idx="468">
                  <c:v>2017</c:v>
                </c:pt>
                <c:pt idx="472">
                  <c:v>2018</c:v>
                </c:pt>
                <c:pt idx="476">
                  <c:v>2019</c:v>
                </c:pt>
                <c:pt idx="480">
                  <c:v>2020</c:v>
                </c:pt>
                <c:pt idx="484">
                  <c:v>2021</c:v>
                </c:pt>
                <c:pt idx="488">
                  <c:v>2022</c:v>
                </c:pt>
                <c:pt idx="492">
                  <c:v>2023</c:v>
                </c:pt>
                <c:pt idx="496">
                  <c:v>2024</c:v>
                </c:pt>
              </c:numCache>
            </c:numRef>
          </c:cat>
          <c:val>
            <c:numRef>
              <c:f>'Q &amp; CAPE for Chart '!$K$6:$K$503</c:f>
              <c:numCache>
                <c:formatCode>0.0000</c:formatCode>
                <c:ptCount val="498"/>
                <c:pt idx="0">
                  <c:v>-8.1583344356968013E-2</c:v>
                </c:pt>
                <c:pt idx="1">
                  <c:v>-0.11367406493866161</c:v>
                </c:pt>
                <c:pt idx="2">
                  <c:v>-0.1418499672492719</c:v>
                </c:pt>
                <c:pt idx="3">
                  <c:v>4.4121485657118154E-2</c:v>
                </c:pt>
                <c:pt idx="4">
                  <c:v>0.12434735057680335</c:v>
                </c:pt>
                <c:pt idx="5">
                  <c:v>0.25088663972102365</c:v>
                </c:pt>
                <c:pt idx="6">
                  <c:v>0.14425180558567074</c:v>
                </c:pt>
                <c:pt idx="7">
                  <c:v>0.10577701764469971</c:v>
                </c:pt>
                <c:pt idx="8">
                  <c:v>0.14168839572137859</c:v>
                </c:pt>
                <c:pt idx="9">
                  <c:v>0.12617258831031286</c:v>
                </c:pt>
                <c:pt idx="10">
                  <c:v>0.17153140040034254</c:v>
                </c:pt>
                <c:pt idx="11">
                  <c:v>2.6709125114296572E-2</c:v>
                </c:pt>
                <c:pt idx="12">
                  <c:v>4.6879694293977536E-2</c:v>
                </c:pt>
                <c:pt idx="13">
                  <c:v>-5.4265905808088544E-2</c:v>
                </c:pt>
                <c:pt idx="14">
                  <c:v>-0.17469661278174842</c:v>
                </c:pt>
                <c:pt idx="15">
                  <c:v>-0.14135796209354501</c:v>
                </c:pt>
                <c:pt idx="16">
                  <c:v>-0.19296062306391981</c:v>
                </c:pt>
                <c:pt idx="17">
                  <c:v>-0.15716327922170814</c:v>
                </c:pt>
                <c:pt idx="18">
                  <c:v>-6.7489423943825955E-2</c:v>
                </c:pt>
                <c:pt idx="19">
                  <c:v>2.5712724983524282E-2</c:v>
                </c:pt>
                <c:pt idx="20">
                  <c:v>0.12542127985531248</c:v>
                </c:pt>
                <c:pt idx="21">
                  <c:v>7.8920422097001008E-2</c:v>
                </c:pt>
                <c:pt idx="22">
                  <c:v>0.14189895488833937</c:v>
                </c:pt>
                <c:pt idx="23">
                  <c:v>0.14388514192426349</c:v>
                </c:pt>
                <c:pt idx="24">
                  <c:v>0.13733433977367993</c:v>
                </c:pt>
                <c:pt idx="25">
                  <c:v>8.9400620355954086E-2</c:v>
                </c:pt>
                <c:pt idx="26">
                  <c:v>0.15434549629522332</c:v>
                </c:pt>
                <c:pt idx="27">
                  <c:v>7.9600581450983032E-2</c:v>
                </c:pt>
                <c:pt idx="28">
                  <c:v>-9.6875260011844766E-2</c:v>
                </c:pt>
                <c:pt idx="29">
                  <c:v>-0.20314162341323527</c:v>
                </c:pt>
                <c:pt idx="30">
                  <c:v>-0.26709474562028523</c:v>
                </c:pt>
                <c:pt idx="31">
                  <c:v>-0.35449640247044201</c:v>
                </c:pt>
                <c:pt idx="32">
                  <c:v>-0.30322939846345909</c:v>
                </c:pt>
                <c:pt idx="33">
                  <c:v>-0.22265941533627531</c:v>
                </c:pt>
                <c:pt idx="34">
                  <c:v>-0.17868302789179236</c:v>
                </c:pt>
                <c:pt idx="35">
                  <c:v>-0.12117991281871765</c:v>
                </c:pt>
                <c:pt idx="36">
                  <c:v>-0.14424162200247448</c:v>
                </c:pt>
                <c:pt idx="37">
                  <c:v>-0.10232142932187749</c:v>
                </c:pt>
                <c:pt idx="38">
                  <c:v>-9.5091624934664054E-2</c:v>
                </c:pt>
                <c:pt idx="39">
                  <c:v>-0.13566074408438888</c:v>
                </c:pt>
                <c:pt idx="40">
                  <c:v>-0.19016063984436649</c:v>
                </c:pt>
                <c:pt idx="41">
                  <c:v>-0.27035109419662362</c:v>
                </c:pt>
                <c:pt idx="42">
                  <c:v>-0.27955375639948343</c:v>
                </c:pt>
                <c:pt idx="43">
                  <c:v>-0.22064795461039388</c:v>
                </c:pt>
                <c:pt idx="44">
                  <c:v>-0.17709015330952793</c:v>
                </c:pt>
                <c:pt idx="45">
                  <c:v>-0.11486910884910717</c:v>
                </c:pt>
                <c:pt idx="46">
                  <c:v>-0.28301034095466404</c:v>
                </c:pt>
                <c:pt idx="47">
                  <c:v>-0.21877993984024569</c:v>
                </c:pt>
                <c:pt idx="48">
                  <c:v>-0.24496943102380442</c:v>
                </c:pt>
                <c:pt idx="49">
                  <c:v>-0.24033309100022526</c:v>
                </c:pt>
                <c:pt idx="50">
                  <c:v>-0.23622176472098833</c:v>
                </c:pt>
                <c:pt idx="51">
                  <c:v>-0.2825554696624466</c:v>
                </c:pt>
                <c:pt idx="52">
                  <c:v>-0.36188194356229797</c:v>
                </c:pt>
                <c:pt idx="53">
                  <c:v>-0.44681508763086741</c:v>
                </c:pt>
                <c:pt idx="54">
                  <c:v>-0.42138511239173448</c:v>
                </c:pt>
                <c:pt idx="55">
                  <c:v>-0.48326876480385206</c:v>
                </c:pt>
                <c:pt idx="56">
                  <c:v>-0.44256244421695978</c:v>
                </c:pt>
                <c:pt idx="57">
                  <c:v>-0.46866514391934899</c:v>
                </c:pt>
                <c:pt idx="58">
                  <c:v>-0.55781579657786828</c:v>
                </c:pt>
                <c:pt idx="59">
                  <c:v>-0.59482537280263381</c:v>
                </c:pt>
                <c:pt idx="60">
                  <c:v>-0.54850509002266046</c:v>
                </c:pt>
                <c:pt idx="61">
                  <c:v>-0.51064947543028394</c:v>
                </c:pt>
                <c:pt idx="62">
                  <c:v>-0.43841794152191449</c:v>
                </c:pt>
                <c:pt idx="63">
                  <c:v>-0.36915378670524657</c:v>
                </c:pt>
                <c:pt idx="64">
                  <c:v>-0.42338979112503106</c:v>
                </c:pt>
                <c:pt idx="65">
                  <c:v>-0.43285479953719097</c:v>
                </c:pt>
                <c:pt idx="66">
                  <c:v>-0.42805356472740375</c:v>
                </c:pt>
                <c:pt idx="67">
                  <c:v>-0.46160306983244048</c:v>
                </c:pt>
                <c:pt idx="68">
                  <c:v>-0.5486042083488365</c:v>
                </c:pt>
                <c:pt idx="69">
                  <c:v>-0.65925109680736238</c:v>
                </c:pt>
                <c:pt idx="70">
                  <c:v>-0.79116301418260671</c:v>
                </c:pt>
                <c:pt idx="71">
                  <c:v>-0.99899508916331747</c:v>
                </c:pt>
                <c:pt idx="72">
                  <c:v>-0.95108413433008021</c:v>
                </c:pt>
                <c:pt idx="73">
                  <c:v>-0.97429151469788922</c:v>
                </c:pt>
                <c:pt idx="74">
                  <c:v>-1.0237051068998824</c:v>
                </c:pt>
                <c:pt idx="75">
                  <c:v>-1.0208906815751342</c:v>
                </c:pt>
                <c:pt idx="76">
                  <c:v>-0.98056107989392105</c:v>
                </c:pt>
                <c:pt idx="77">
                  <c:v>-0.87695672989196627</c:v>
                </c:pt>
                <c:pt idx="78">
                  <c:v>-0.94141567197425235</c:v>
                </c:pt>
                <c:pt idx="79">
                  <c:v>-1.000777850493094</c:v>
                </c:pt>
                <c:pt idx="80">
                  <c:v>-1.0580746123625921</c:v>
                </c:pt>
                <c:pt idx="81">
                  <c:v>-1.1932262915245664</c:v>
                </c:pt>
                <c:pt idx="82">
                  <c:v>-1.1401615523192383</c:v>
                </c:pt>
                <c:pt idx="83">
                  <c:v>-1.2378404518324735</c:v>
                </c:pt>
                <c:pt idx="84">
                  <c:v>-1.1529643148789117</c:v>
                </c:pt>
                <c:pt idx="85">
                  <c:v>-1.1463724204162085</c:v>
                </c:pt>
                <c:pt idx="86">
                  <c:v>-1.1152846439007043</c:v>
                </c:pt>
                <c:pt idx="87">
                  <c:v>-0.98670540180090427</c:v>
                </c:pt>
                <c:pt idx="88">
                  <c:v>-0.87913045761570441</c:v>
                </c:pt>
                <c:pt idx="89">
                  <c:v>-0.77806242265440417</c:v>
                </c:pt>
                <c:pt idx="90">
                  <c:v>-0.6896922821188527</c:v>
                </c:pt>
                <c:pt idx="91">
                  <c:v>-0.72679341958323773</c:v>
                </c:pt>
                <c:pt idx="92">
                  <c:v>-0.63764247899955873</c:v>
                </c:pt>
                <c:pt idx="93">
                  <c:v>-0.7604726271654938</c:v>
                </c:pt>
                <c:pt idx="94">
                  <c:v>-0.78369766396673546</c:v>
                </c:pt>
                <c:pt idx="95">
                  <c:v>-0.73035976121203161</c:v>
                </c:pt>
                <c:pt idx="96">
                  <c:v>-0.69077586083112763</c:v>
                </c:pt>
                <c:pt idx="97">
                  <c:v>-0.68359313545141864</c:v>
                </c:pt>
                <c:pt idx="98">
                  <c:v>-0.61232050025163964</c:v>
                </c:pt>
                <c:pt idx="99">
                  <c:v>-0.52320902492484134</c:v>
                </c:pt>
                <c:pt idx="100">
                  <c:v>-0.49418620227241972</c:v>
                </c:pt>
                <c:pt idx="101">
                  <c:v>-0.46081744272436342</c:v>
                </c:pt>
                <c:pt idx="102">
                  <c:v>-0.40230388645957404</c:v>
                </c:pt>
                <c:pt idx="103">
                  <c:v>-0.32858467528057789</c:v>
                </c:pt>
                <c:pt idx="104">
                  <c:v>-0.37083137788506937</c:v>
                </c:pt>
                <c:pt idx="105">
                  <c:v>-0.33426945977958855</c:v>
                </c:pt>
                <c:pt idx="106">
                  <c:v>-0.22208075852550291</c:v>
                </c:pt>
                <c:pt idx="107">
                  <c:v>-0.21539149548780667</c:v>
                </c:pt>
                <c:pt idx="108">
                  <c:v>-0.16000448795953703</c:v>
                </c:pt>
                <c:pt idx="109">
                  <c:v>-0.10260239980059849</c:v>
                </c:pt>
                <c:pt idx="110">
                  <c:v>4.7128022036455608E-2</c:v>
                </c:pt>
                <c:pt idx="111">
                  <c:v>8.0566582267819431E-2</c:v>
                </c:pt>
                <c:pt idx="112">
                  <c:v>0.13757699514850019</c:v>
                </c:pt>
                <c:pt idx="113">
                  <c:v>0.17745087119069947</c:v>
                </c:pt>
                <c:pt idx="114">
                  <c:v>0.26813544762419017</c:v>
                </c:pt>
                <c:pt idx="115">
                  <c:v>0.36116105868886716</c:v>
                </c:pt>
                <c:pt idx="116">
                  <c:v>0.45114388535584604</c:v>
                </c:pt>
                <c:pt idx="117">
                  <c:v>0.46128465834678289</c:v>
                </c:pt>
                <c:pt idx="118">
                  <c:v>0.61551368629496572</c:v>
                </c:pt>
                <c:pt idx="119">
                  <c:v>0.22466851893754702</c:v>
                </c:pt>
                <c:pt idx="120">
                  <c:v>0.33568341944103253</c:v>
                </c:pt>
                <c:pt idx="121">
                  <c:v>0.21448831274760094</c:v>
                </c:pt>
                <c:pt idx="122">
                  <c:v>0.17039448504498411</c:v>
                </c:pt>
                <c:pt idx="123">
                  <c:v>-0.11243900749526548</c:v>
                </c:pt>
                <c:pt idx="124">
                  <c:v>2.1351417986837706E-2</c:v>
                </c:pt>
                <c:pt idx="125">
                  <c:v>-0.19964986907141569</c:v>
                </c:pt>
                <c:pt idx="126">
                  <c:v>-0.37116348447279801</c:v>
                </c:pt>
                <c:pt idx="127">
                  <c:v>-0.70057902110051673</c:v>
                </c:pt>
                <c:pt idx="128">
                  <c:v>-0.6968561195691545</c:v>
                </c:pt>
                <c:pt idx="129">
                  <c:v>-1.2307337277961827</c:v>
                </c:pt>
                <c:pt idx="130">
                  <c:v>-0.67726279608966111</c:v>
                </c:pt>
                <c:pt idx="131">
                  <c:v>-0.85320287931829153</c:v>
                </c:pt>
                <c:pt idx="132">
                  <c:v>-0.91053690794969233</c:v>
                </c:pt>
                <c:pt idx="133">
                  <c:v>-0.41211489095429199</c:v>
                </c:pt>
                <c:pt idx="134">
                  <c:v>-0.43601449551121263</c:v>
                </c:pt>
                <c:pt idx="135">
                  <c:v>-0.49786928105404682</c:v>
                </c:pt>
                <c:pt idx="136">
                  <c:v>-0.43279849662129433</c:v>
                </c:pt>
                <c:pt idx="137">
                  <c:v>-0.51896414297790416</c:v>
                </c:pt>
                <c:pt idx="138">
                  <c:v>-0.64757023793209756</c:v>
                </c:pt>
                <c:pt idx="139">
                  <c:v>-0.59203123200586028</c:v>
                </c:pt>
                <c:pt idx="140">
                  <c:v>-0.71090818637202169</c:v>
                </c:pt>
                <c:pt idx="141">
                  <c:v>-0.52525561331124138</c:v>
                </c:pt>
                <c:pt idx="142">
                  <c:v>-0.38725752212846576</c:v>
                </c:pt>
                <c:pt idx="143">
                  <c:v>-0.27842032412663809</c:v>
                </c:pt>
                <c:pt idx="144">
                  <c:v>-0.14133065190561656</c:v>
                </c:pt>
                <c:pt idx="145">
                  <c:v>-0.16212647682078751</c:v>
                </c:pt>
                <c:pt idx="146">
                  <c:v>-9.075248787528345E-2</c:v>
                </c:pt>
                <c:pt idx="147">
                  <c:v>-3.5547748415754032E-2</c:v>
                </c:pt>
                <c:pt idx="148">
                  <c:v>2.4224527629286285E-3</c:v>
                </c:pt>
                <c:pt idx="149">
                  <c:v>-0.16474605156458777</c:v>
                </c:pt>
                <c:pt idx="150">
                  <c:v>-0.26915769924832134</c:v>
                </c:pt>
                <c:pt idx="151">
                  <c:v>-0.52611539756519354</c:v>
                </c:pt>
                <c:pt idx="152">
                  <c:v>-0.57662625235058451</c:v>
                </c:pt>
                <c:pt idx="153">
                  <c:v>-0.58957661953270168</c:v>
                </c:pt>
                <c:pt idx="154">
                  <c:v>-0.44946066525694173</c:v>
                </c:pt>
                <c:pt idx="155">
                  <c:v>-0.36017804809819998</c:v>
                </c:pt>
                <c:pt idx="156">
                  <c:v>-0.36897864377305689</c:v>
                </c:pt>
                <c:pt idx="157">
                  <c:v>-0.43422496594210669</c:v>
                </c:pt>
                <c:pt idx="158">
                  <c:v>-0.33721225886584438</c:v>
                </c:pt>
                <c:pt idx="159">
                  <c:v>-0.35540374385555662</c:v>
                </c:pt>
                <c:pt idx="160">
                  <c:v>-0.36729692939684133</c:v>
                </c:pt>
                <c:pt idx="161">
                  <c:v>-0.59698818696952127</c:v>
                </c:pt>
                <c:pt idx="162">
                  <c:v>-0.48975458781776871</c:v>
                </c:pt>
                <c:pt idx="163">
                  <c:v>-0.50063142023945062</c:v>
                </c:pt>
                <c:pt idx="164">
                  <c:v>-0.55846664179669636</c:v>
                </c:pt>
                <c:pt idx="165">
                  <c:v>-0.60662304375884135</c:v>
                </c:pt>
                <c:pt idx="166">
                  <c:v>-0.58009204357695721</c:v>
                </c:pt>
                <c:pt idx="167">
                  <c:v>-0.75711620797777535</c:v>
                </c:pt>
                <c:pt idx="168">
                  <c:v>-0.85214461603255298</c:v>
                </c:pt>
                <c:pt idx="169">
                  <c:v>-0.84776449507257112</c:v>
                </c:pt>
                <c:pt idx="170">
                  <c:v>-0.81492296745247872</c:v>
                </c:pt>
                <c:pt idx="171">
                  <c:v>-0.74375175035840524</c:v>
                </c:pt>
                <c:pt idx="172">
                  <c:v>-0.60792232314151784</c:v>
                </c:pt>
                <c:pt idx="173">
                  <c:v>-0.53356926154741791</c:v>
                </c:pt>
                <c:pt idx="174">
                  <c:v>-0.53655342272076822</c:v>
                </c:pt>
                <c:pt idx="175">
                  <c:v>-0.58086209719709192</c:v>
                </c:pt>
                <c:pt idx="176">
                  <c:v>-0.52982660471029552</c:v>
                </c:pt>
                <c:pt idx="177">
                  <c:v>-0.49698294366197349</c:v>
                </c:pt>
                <c:pt idx="178">
                  <c:v>-0.51021521476783693</c:v>
                </c:pt>
                <c:pt idx="179">
                  <c:v>-0.47890471968357895</c:v>
                </c:pt>
                <c:pt idx="180">
                  <c:v>-0.41993040922448399</c:v>
                </c:pt>
                <c:pt idx="181">
                  <c:v>-0.3596133197042457</c:v>
                </c:pt>
                <c:pt idx="182">
                  <c:v>-0.31415413386439583</c:v>
                </c:pt>
                <c:pt idx="183">
                  <c:v>-0.23190474137282946</c:v>
                </c:pt>
                <c:pt idx="184">
                  <c:v>-0.22687896449225331</c:v>
                </c:pt>
                <c:pt idx="185">
                  <c:v>-0.18891798482445044</c:v>
                </c:pt>
                <c:pt idx="186">
                  <c:v>-0.47864456869765348</c:v>
                </c:pt>
                <c:pt idx="187">
                  <c:v>-0.51888865609751011</c:v>
                </c:pt>
                <c:pt idx="188">
                  <c:v>-0.52390018859782561</c:v>
                </c:pt>
                <c:pt idx="189">
                  <c:v>-0.53718604591085795</c:v>
                </c:pt>
                <c:pt idx="190">
                  <c:v>-0.55550573549777171</c:v>
                </c:pt>
                <c:pt idx="191">
                  <c:v>-0.56405881477021014</c:v>
                </c:pt>
                <c:pt idx="192">
                  <c:v>-0.60293867934801026</c:v>
                </c:pt>
                <c:pt idx="193">
                  <c:v>-0.45995800213841509</c:v>
                </c:pt>
                <c:pt idx="194">
                  <c:v>-0.53347035221606331</c:v>
                </c:pt>
                <c:pt idx="195">
                  <c:v>-0.55233074768951651</c:v>
                </c:pt>
                <c:pt idx="196">
                  <c:v>-0.56052765066384769</c:v>
                </c:pt>
                <c:pt idx="197">
                  <c:v>-0.63233987462239494</c:v>
                </c:pt>
                <c:pt idx="198">
                  <c:v>-0.5313794134176284</c:v>
                </c:pt>
                <c:pt idx="199">
                  <c:v>-0.45530648952954378</c:v>
                </c:pt>
                <c:pt idx="200">
                  <c:v>-0.40984560167728423</c:v>
                </c:pt>
                <c:pt idx="201">
                  <c:v>-0.34349216374897162</c:v>
                </c:pt>
                <c:pt idx="202">
                  <c:v>-0.35321319545067187</c:v>
                </c:pt>
                <c:pt idx="203">
                  <c:v>-0.34761994420951714</c:v>
                </c:pt>
                <c:pt idx="204">
                  <c:v>-0.29326304898074884</c:v>
                </c:pt>
                <c:pt idx="205">
                  <c:v>-0.30660735907680081</c:v>
                </c:pt>
                <c:pt idx="206">
                  <c:v>-0.23436074438325738</c:v>
                </c:pt>
                <c:pt idx="207">
                  <c:v>-0.25701876557448022</c:v>
                </c:pt>
                <c:pt idx="208">
                  <c:v>-0.23749498897754462</c:v>
                </c:pt>
                <c:pt idx="209">
                  <c:v>-0.2283534303981658</c:v>
                </c:pt>
                <c:pt idx="210">
                  <c:v>-0.22822701566103731</c:v>
                </c:pt>
                <c:pt idx="211">
                  <c:v>-0.18864492498729302</c:v>
                </c:pt>
                <c:pt idx="212">
                  <c:v>-0.19743318407677313</c:v>
                </c:pt>
                <c:pt idx="213">
                  <c:v>-0.29795661449005584</c:v>
                </c:pt>
                <c:pt idx="214">
                  <c:v>-0.34125256252489722</c:v>
                </c:pt>
                <c:pt idx="215">
                  <c:v>-0.28705293906530782</c:v>
                </c:pt>
                <c:pt idx="216">
                  <c:v>-0.23003503714210405</c:v>
                </c:pt>
                <c:pt idx="217">
                  <c:v>-0.15431995657089903</c:v>
                </c:pt>
                <c:pt idx="218">
                  <c:v>-7.8484842539028765E-2</c:v>
                </c:pt>
                <c:pt idx="219">
                  <c:v>2.0069799266775767E-2</c:v>
                </c:pt>
                <c:pt idx="220">
                  <c:v>5.111988158552716E-2</c:v>
                </c:pt>
                <c:pt idx="221">
                  <c:v>0.12512926701347116</c:v>
                </c:pt>
                <c:pt idx="222">
                  <c:v>0.21371685901444959</c:v>
                </c:pt>
                <c:pt idx="223">
                  <c:v>0.22758023559630347</c:v>
                </c:pt>
                <c:pt idx="224">
                  <c:v>0.25977126634082071</c:v>
                </c:pt>
                <c:pt idx="225">
                  <c:v>0.20436001620853039</c:v>
                </c:pt>
                <c:pt idx="226">
                  <c:v>0.19249359241195219</c:v>
                </c:pt>
                <c:pt idx="227">
                  <c:v>0.16006430367652635</c:v>
                </c:pt>
                <c:pt idx="228">
                  <c:v>8.3654963769205892E-2</c:v>
                </c:pt>
                <c:pt idx="229">
                  <c:v>0.13492774916555161</c:v>
                </c:pt>
                <c:pt idx="230">
                  <c:v>3.5248053930974521E-2</c:v>
                </c:pt>
                <c:pt idx="231">
                  <c:v>-6.9133859135726006E-2</c:v>
                </c:pt>
                <c:pt idx="232">
                  <c:v>-5.3527014228799352E-2</c:v>
                </c:pt>
                <c:pt idx="233">
                  <c:v>-9.4299058293985105E-3</c:v>
                </c:pt>
                <c:pt idx="234">
                  <c:v>6.7296975655866564E-2</c:v>
                </c:pt>
                <c:pt idx="235">
                  <c:v>0.143963340277665</c:v>
                </c:pt>
                <c:pt idx="236">
                  <c:v>0.18236991044716611</c:v>
                </c:pt>
                <c:pt idx="237">
                  <c:v>0.18895937225946025</c:v>
                </c:pt>
                <c:pt idx="238">
                  <c:v>0.1661683611664051</c:v>
                </c:pt>
                <c:pt idx="239">
                  <c:v>0.19028484280961466</c:v>
                </c:pt>
                <c:pt idx="240">
                  <c:v>0.11258660494974926</c:v>
                </c:pt>
                <c:pt idx="241">
                  <c:v>0.13890899763844855</c:v>
                </c:pt>
                <c:pt idx="242">
                  <c:v>8.974263481693967E-2</c:v>
                </c:pt>
                <c:pt idx="243">
                  <c:v>0.11541844170814253</c:v>
                </c:pt>
                <c:pt idx="244">
                  <c:v>0.23398536901072653</c:v>
                </c:pt>
                <c:pt idx="245">
                  <c:v>0.25498317485968736</c:v>
                </c:pt>
                <c:pt idx="246">
                  <c:v>0.27050843297401483</c:v>
                </c:pt>
                <c:pt idx="247">
                  <c:v>0.33011724945512011</c:v>
                </c:pt>
                <c:pt idx="248">
                  <c:v>0.30061936970985048</c:v>
                </c:pt>
                <c:pt idx="249">
                  <c:v>5.7855293347269132E-2</c:v>
                </c:pt>
                <c:pt idx="250">
                  <c:v>8.7224791493125675E-2</c:v>
                </c:pt>
                <c:pt idx="251">
                  <c:v>0.1575484718926341</c:v>
                </c:pt>
                <c:pt idx="252">
                  <c:v>0.19443035163015265</c:v>
                </c:pt>
                <c:pt idx="253">
                  <c:v>0.24912102352666299</c:v>
                </c:pt>
                <c:pt idx="254">
                  <c:v>0.27650928296558597</c:v>
                </c:pt>
                <c:pt idx="255">
                  <c:v>0.2801231248907774</c:v>
                </c:pt>
                <c:pt idx="256">
                  <c:v>0.33269305935378179</c:v>
                </c:pt>
                <c:pt idx="257">
                  <c:v>0.33899707644713617</c:v>
                </c:pt>
                <c:pt idx="258">
                  <c:v>0.36557789214163838</c:v>
                </c:pt>
                <c:pt idx="259">
                  <c:v>0.360449689464589</c:v>
                </c:pt>
                <c:pt idx="260">
                  <c:v>0.38255379299908077</c:v>
                </c:pt>
                <c:pt idx="261">
                  <c:v>0.34372360610434871</c:v>
                </c:pt>
                <c:pt idx="262">
                  <c:v>0.38508719185318085</c:v>
                </c:pt>
                <c:pt idx="263">
                  <c:v>0.39632719901634683</c:v>
                </c:pt>
                <c:pt idx="264">
                  <c:v>0.34766501046248743</c:v>
                </c:pt>
                <c:pt idx="265">
                  <c:v>0.29910421749923266</c:v>
                </c:pt>
                <c:pt idx="266">
                  <c:v>0.18221741871834407</c:v>
                </c:pt>
                <c:pt idx="267">
                  <c:v>0.21271957115094242</c:v>
                </c:pt>
                <c:pt idx="268">
                  <c:v>0.2960603064659626</c:v>
                </c:pt>
                <c:pt idx="269">
                  <c:v>0.30058368393739032</c:v>
                </c:pt>
                <c:pt idx="270">
                  <c:v>0.32988316071517643</c:v>
                </c:pt>
                <c:pt idx="271">
                  <c:v>0.30766355397157152</c:v>
                </c:pt>
                <c:pt idx="272">
                  <c:v>0.22037104126139928</c:v>
                </c:pt>
                <c:pt idx="273">
                  <c:v>0.32036381622923082</c:v>
                </c:pt>
                <c:pt idx="274">
                  <c:v>0.30768925113127388</c:v>
                </c:pt>
                <c:pt idx="275">
                  <c:v>0.33742104944786133</c:v>
                </c:pt>
                <c:pt idx="276">
                  <c:v>0.24198403450735517</c:v>
                </c:pt>
                <c:pt idx="277">
                  <c:v>0.21830820629865544</c:v>
                </c:pt>
                <c:pt idx="278">
                  <c:v>0.14888844698579362</c:v>
                </c:pt>
                <c:pt idx="279">
                  <c:v>8.8569300972110021E-2</c:v>
                </c:pt>
                <c:pt idx="280">
                  <c:v>4.1735390809052753E-2</c:v>
                </c:pt>
                <c:pt idx="281">
                  <c:v>-0.13874943774834181</c:v>
                </c:pt>
                <c:pt idx="282">
                  <c:v>-6.5903751321067627E-2</c:v>
                </c:pt>
                <c:pt idx="283">
                  <c:v>5.6949101495717969E-4</c:v>
                </c:pt>
                <c:pt idx="284">
                  <c:v>9.1815041886691873E-2</c:v>
                </c:pt>
                <c:pt idx="285">
                  <c:v>7.3952234754218527E-2</c:v>
                </c:pt>
                <c:pt idx="286">
                  <c:v>6.2025680806361727E-2</c:v>
                </c:pt>
                <c:pt idx="287">
                  <c:v>4.9403760021872856E-2</c:v>
                </c:pt>
                <c:pt idx="288">
                  <c:v>0.12226078395208884</c:v>
                </c:pt>
                <c:pt idx="289">
                  <c:v>0.11577317223901051</c:v>
                </c:pt>
                <c:pt idx="290">
                  <c:v>0.11737446128795348</c:v>
                </c:pt>
                <c:pt idx="291">
                  <c:v>0.17787058823620638</c:v>
                </c:pt>
                <c:pt idx="292">
                  <c:v>0.11371821103366386</c:v>
                </c:pt>
                <c:pt idx="293">
                  <c:v>2.2629176110358085E-2</c:v>
                </c:pt>
                <c:pt idx="294">
                  <c:v>7.6415519973842549E-3</c:v>
                </c:pt>
                <c:pt idx="295">
                  <c:v>-0.12222159844447145</c:v>
                </c:pt>
                <c:pt idx="296">
                  <c:v>-0.12777338053481335</c:v>
                </c:pt>
                <c:pt idx="297">
                  <c:v>-0.23274580884892027</c:v>
                </c:pt>
                <c:pt idx="298">
                  <c:v>-0.53883362625679121</c:v>
                </c:pt>
                <c:pt idx="299">
                  <c:v>-0.5764737615162705</c:v>
                </c:pt>
                <c:pt idx="300">
                  <c:v>-0.36546875889402886</c:v>
                </c:pt>
                <c:pt idx="301">
                  <c:v>-0.2802207885657495</c:v>
                </c:pt>
                <c:pt idx="302">
                  <c:v>-0.38098161323769242</c:v>
                </c:pt>
                <c:pt idx="303">
                  <c:v>-0.34478722587619837</c:v>
                </c:pt>
                <c:pt idx="304">
                  <c:v>-0.21444388647430879</c:v>
                </c:pt>
                <c:pt idx="305">
                  <c:v>-0.21667292047056774</c:v>
                </c:pt>
                <c:pt idx="306">
                  <c:v>-0.18800349132301619</c:v>
                </c:pt>
                <c:pt idx="307">
                  <c:v>-0.19992442822562495</c:v>
                </c:pt>
                <c:pt idx="308">
                  <c:v>-0.25637754914571298</c:v>
                </c:pt>
                <c:pt idx="309">
                  <c:v>-0.28438470066018873</c:v>
                </c:pt>
                <c:pt idx="310">
                  <c:v>-0.32269751340570219</c:v>
                </c:pt>
                <c:pt idx="311">
                  <c:v>-0.35571673924735814</c:v>
                </c:pt>
                <c:pt idx="312">
                  <c:v>-0.42798275688744702</c:v>
                </c:pt>
                <c:pt idx="313">
                  <c:v>-0.35779146529634653</c:v>
                </c:pt>
                <c:pt idx="314">
                  <c:v>-0.31226281653955912</c:v>
                </c:pt>
                <c:pt idx="315">
                  <c:v>-0.40455249204376109</c:v>
                </c:pt>
                <c:pt idx="316">
                  <c:v>-0.39082221768617043</c:v>
                </c:pt>
                <c:pt idx="317">
                  <c:v>-0.40652689601953318</c:v>
                </c:pt>
                <c:pt idx="318">
                  <c:v>-0.36867776416066311</c:v>
                </c:pt>
                <c:pt idx="319">
                  <c:v>-0.4005409777486264</c:v>
                </c:pt>
                <c:pt idx="320">
                  <c:v>-0.46973215397634371</c:v>
                </c:pt>
                <c:pt idx="321">
                  <c:v>-0.40801297539392145</c:v>
                </c:pt>
                <c:pt idx="322">
                  <c:v>-0.32180667134329788</c:v>
                </c:pt>
                <c:pt idx="323">
                  <c:v>-0.29230078962136608</c:v>
                </c:pt>
                <c:pt idx="324">
                  <c:v>-0.31733532109062024</c:v>
                </c:pt>
                <c:pt idx="325">
                  <c:v>-0.34545978259358368</c:v>
                </c:pt>
                <c:pt idx="326">
                  <c:v>-0.48362822189599575</c:v>
                </c:pt>
                <c:pt idx="327">
                  <c:v>-0.44510331431239347</c:v>
                </c:pt>
                <c:pt idx="328">
                  <c:v>-0.56011730106717916</c:v>
                </c:pt>
                <c:pt idx="329">
                  <c:v>-0.59513398873964229</c:v>
                </c:pt>
                <c:pt idx="330">
                  <c:v>-0.49368006231315764</c:v>
                </c:pt>
                <c:pt idx="331">
                  <c:v>-0.35928554768965482</c:v>
                </c:pt>
                <c:pt idx="332">
                  <c:v>-0.27536550399992166</c:v>
                </c:pt>
                <c:pt idx="333">
                  <c:v>-0.19934079616844835</c:v>
                </c:pt>
                <c:pt idx="334">
                  <c:v>-0.20551281930632426</c:v>
                </c:pt>
                <c:pt idx="335">
                  <c:v>-0.22727147701591033</c:v>
                </c:pt>
                <c:pt idx="336">
                  <c:v>-0.28263294095969949</c:v>
                </c:pt>
                <c:pt idx="337">
                  <c:v>-0.32049309010532356</c:v>
                </c:pt>
                <c:pt idx="338">
                  <c:v>-0.25116115877078737</c:v>
                </c:pt>
                <c:pt idx="339">
                  <c:v>-0.26411764848487573</c:v>
                </c:pt>
                <c:pt idx="340">
                  <c:v>-0.18862594756741835</c:v>
                </c:pt>
                <c:pt idx="341">
                  <c:v>-0.14911307276245633</c:v>
                </c:pt>
                <c:pt idx="342">
                  <c:v>-0.18276747633947421</c:v>
                </c:pt>
                <c:pt idx="343">
                  <c:v>-7.5243606696968612E-2</c:v>
                </c:pt>
                <c:pt idx="344">
                  <c:v>4.0706581470555836E-2</c:v>
                </c:pt>
                <c:pt idx="345">
                  <c:v>8.5928741597465219E-2</c:v>
                </c:pt>
                <c:pt idx="346">
                  <c:v>4.7778135240836406E-2</c:v>
                </c:pt>
                <c:pt idx="347">
                  <c:v>8.5206644001281973E-2</c:v>
                </c:pt>
                <c:pt idx="348">
                  <c:v>0.23194867897207727</c:v>
                </c:pt>
                <c:pt idx="349">
                  <c:v>0.24832065333357312</c:v>
                </c:pt>
                <c:pt idx="350">
                  <c:v>0.29014987088845112</c:v>
                </c:pt>
                <c:pt idx="351">
                  <c:v>6.7707244512971165E-3</c:v>
                </c:pt>
                <c:pt idx="352">
                  <c:v>9.4484843117109918E-2</c:v>
                </c:pt>
                <c:pt idx="353">
                  <c:v>9.9611523520103606E-2</c:v>
                </c:pt>
                <c:pt idx="354">
                  <c:v>7.3359987711325569E-2</c:v>
                </c:pt>
                <c:pt idx="355">
                  <c:v>9.7085127638677271E-2</c:v>
                </c:pt>
                <c:pt idx="356">
                  <c:v>0.13702861113833853</c:v>
                </c:pt>
                <c:pt idx="357">
                  <c:v>0.22035861013855707</c:v>
                </c:pt>
                <c:pt idx="358">
                  <c:v>0.28006494564157292</c:v>
                </c:pt>
                <c:pt idx="359">
                  <c:v>0.27097909481624338</c:v>
                </c:pt>
                <c:pt idx="360">
                  <c:v>0.21640991941011256</c:v>
                </c:pt>
                <c:pt idx="361">
                  <c:v>0.26453211555041101</c:v>
                </c:pt>
                <c:pt idx="362">
                  <c:v>0.1045536985119786</c:v>
                </c:pt>
                <c:pt idx="363">
                  <c:v>0.13207719532459317</c:v>
                </c:pt>
                <c:pt idx="364">
                  <c:v>0.24163948019951498</c:v>
                </c:pt>
                <c:pt idx="365">
                  <c:v>0.24438012538939846</c:v>
                </c:pt>
                <c:pt idx="366">
                  <c:v>0.2527644948229848</c:v>
                </c:pt>
                <c:pt idx="367">
                  <c:v>0.24523828832774397</c:v>
                </c:pt>
                <c:pt idx="368">
                  <c:v>0.27692708056709847</c:v>
                </c:pt>
                <c:pt idx="369">
                  <c:v>0.26721067767125284</c:v>
                </c:pt>
                <c:pt idx="370">
                  <c:v>0.27842509558504069</c:v>
                </c:pt>
                <c:pt idx="371">
                  <c:v>0.30888519141971615</c:v>
                </c:pt>
                <c:pt idx="372">
                  <c:v>0.32450098552900641</c:v>
                </c:pt>
                <c:pt idx="373">
                  <c:v>0.30888639108799154</c:v>
                </c:pt>
                <c:pt idx="374">
                  <c:v>0.32327156015865999</c:v>
                </c:pt>
                <c:pt idx="375">
                  <c:v>0.32769331529492751</c:v>
                </c:pt>
                <c:pt idx="376">
                  <c:v>0.30824900209900408</c:v>
                </c:pt>
                <c:pt idx="377">
                  <c:v>0.27803349474200845</c:v>
                </c:pt>
                <c:pt idx="378">
                  <c:v>0.28975415239405233</c:v>
                </c:pt>
                <c:pt idx="379">
                  <c:v>0.25700696942325063</c:v>
                </c:pt>
                <c:pt idx="380">
                  <c:v>0.32094224238024127</c:v>
                </c:pt>
                <c:pt idx="381">
                  <c:v>0.3983747614575277</c:v>
                </c:pt>
                <c:pt idx="382">
                  <c:v>0.45930247885194309</c:v>
                </c:pt>
                <c:pt idx="383">
                  <c:v>0.51207599670180359</c:v>
                </c:pt>
                <c:pt idx="384">
                  <c:v>0.54407879037093254</c:v>
                </c:pt>
                <c:pt idx="385">
                  <c:v>0.56516648638383371</c:v>
                </c:pt>
                <c:pt idx="386">
                  <c:v>0.56232543019644332</c:v>
                </c:pt>
                <c:pt idx="387">
                  <c:v>0.6482036722413933</c:v>
                </c:pt>
                <c:pt idx="388">
                  <c:v>0.69733146809387714</c:v>
                </c:pt>
                <c:pt idx="389">
                  <c:v>0.79056765666390527</c:v>
                </c:pt>
                <c:pt idx="390">
                  <c:v>0.84617324997845822</c:v>
                </c:pt>
                <c:pt idx="391">
                  <c:v>0.86647733944727134</c:v>
                </c:pt>
                <c:pt idx="392">
                  <c:v>0.96759548883792812</c:v>
                </c:pt>
                <c:pt idx="393">
                  <c:v>0.98593001212649289</c:v>
                </c:pt>
                <c:pt idx="394">
                  <c:v>0.89421687743685085</c:v>
                </c:pt>
                <c:pt idx="395">
                  <c:v>1.0407500809900889</c:v>
                </c:pt>
                <c:pt idx="396">
                  <c:v>1.103226296582053</c:v>
                </c:pt>
                <c:pt idx="397">
                  <c:v>1.122866404217421</c:v>
                </c:pt>
                <c:pt idx="398">
                  <c:v>1.1054570996311965</c:v>
                </c:pt>
                <c:pt idx="399">
                  <c:v>1.1802759862578971</c:v>
                </c:pt>
                <c:pt idx="400">
                  <c:v>1.169719179137156</c:v>
                </c:pt>
                <c:pt idx="401">
                  <c:v>1.1741756346866929</c:v>
                </c:pt>
                <c:pt idx="402">
                  <c:v>1.1693066481750773</c:v>
                </c:pt>
                <c:pt idx="403">
                  <c:v>1.0684843136773847</c:v>
                </c:pt>
                <c:pt idx="404">
                  <c:v>0.94005360648128233</c:v>
                </c:pt>
                <c:pt idx="405">
                  <c:v>0.97367574749007391</c:v>
                </c:pt>
                <c:pt idx="406">
                  <c:v>0.80189899884766147</c:v>
                </c:pt>
                <c:pt idx="407">
                  <c:v>0.90258403451302849</c:v>
                </c:pt>
                <c:pt idx="408">
                  <c:v>0.89851157790346425</c:v>
                </c:pt>
                <c:pt idx="409">
                  <c:v>0.7631096348906854</c:v>
                </c:pt>
                <c:pt idx="410">
                  <c:v>0.60127001303681782</c:v>
                </c:pt>
                <c:pt idx="411">
                  <c:v>0.63707278439443815</c:v>
                </c:pt>
                <c:pt idx="412">
                  <c:v>0.55838125113971637</c:v>
                </c:pt>
                <c:pt idx="413">
                  <c:v>0.71511820859832076</c:v>
                </c:pt>
                <c:pt idx="414">
                  <c:v>0.73755970016814265</c:v>
                </c:pt>
                <c:pt idx="415">
                  <c:v>0.79888961014596083</c:v>
                </c:pt>
                <c:pt idx="416">
                  <c:v>0.81898255674655873</c:v>
                </c:pt>
                <c:pt idx="417">
                  <c:v>0.81164427154112184</c:v>
                </c:pt>
                <c:pt idx="418">
                  <c:v>0.79355527113488078</c:v>
                </c:pt>
                <c:pt idx="419">
                  <c:v>0.85818356174396326</c:v>
                </c:pt>
                <c:pt idx="420">
                  <c:v>0.8345709925232474</c:v>
                </c:pt>
                <c:pt idx="421">
                  <c:v>0.82959741293008049</c:v>
                </c:pt>
                <c:pt idx="422">
                  <c:v>0.82218065578731858</c:v>
                </c:pt>
                <c:pt idx="423">
                  <c:v>0.85591461917794431</c:v>
                </c:pt>
                <c:pt idx="424">
                  <c:v>0.85983761696171035</c:v>
                </c:pt>
                <c:pt idx="425">
                  <c:v>0.80672208536404044</c:v>
                </c:pt>
                <c:pt idx="426">
                  <c:v>0.85096228645744842</c:v>
                </c:pt>
                <c:pt idx="427">
                  <c:v>0.92194966296616476</c:v>
                </c:pt>
                <c:pt idx="428">
                  <c:v>0.89085985501107912</c:v>
                </c:pt>
                <c:pt idx="429">
                  <c:v>0.94281420328221754</c:v>
                </c:pt>
                <c:pt idx="430">
                  <c:v>0.92329972668141336</c:v>
                </c:pt>
                <c:pt idx="431">
                  <c:v>0.8960134184106523</c:v>
                </c:pt>
                <c:pt idx="432">
                  <c:v>0.75534568291351478</c:v>
                </c:pt>
                <c:pt idx="433">
                  <c:v>0.74160618513497001</c:v>
                </c:pt>
                <c:pt idx="434">
                  <c:v>0.63727856735348754</c:v>
                </c:pt>
                <c:pt idx="435">
                  <c:v>0.34257046462156415</c:v>
                </c:pt>
                <c:pt idx="436">
                  <c:v>0.1764600325257506</c:v>
                </c:pt>
                <c:pt idx="437">
                  <c:v>0.35876669910372438</c:v>
                </c:pt>
                <c:pt idx="438">
                  <c:v>0.47446501116470419</c:v>
                </c:pt>
                <c:pt idx="439">
                  <c:v>0.53399801664476909</c:v>
                </c:pt>
                <c:pt idx="440">
                  <c:v>0.56227994188636687</c:v>
                </c:pt>
                <c:pt idx="441">
                  <c:v>0.49838715934487654</c:v>
                </c:pt>
                <c:pt idx="442">
                  <c:v>0.52960487077084739</c:v>
                </c:pt>
                <c:pt idx="443">
                  <c:v>0.62493905369699609</c:v>
                </c:pt>
                <c:pt idx="444">
                  <c:v>0.651665382504103</c:v>
                </c:pt>
                <c:pt idx="445">
                  <c:v>0.62381992190721114</c:v>
                </c:pt>
                <c:pt idx="446">
                  <c:v>0.52099797352023103</c:v>
                </c:pt>
                <c:pt idx="447">
                  <c:v>0.57737297277828592</c:v>
                </c:pt>
                <c:pt idx="448">
                  <c:v>0.66464722416583255</c:v>
                </c:pt>
                <c:pt idx="449">
                  <c:v>0.60782303479043565</c:v>
                </c:pt>
                <c:pt idx="450">
                  <c:v>0.67708213055628752</c:v>
                </c:pt>
                <c:pt idx="451">
                  <c:v>0.65985984367850437</c:v>
                </c:pt>
                <c:pt idx="452">
                  <c:v>0.72163904037308457</c:v>
                </c:pt>
                <c:pt idx="453">
                  <c:v>0.74960873617515533</c:v>
                </c:pt>
                <c:pt idx="454">
                  <c:v>0.77598802330741501</c:v>
                </c:pt>
                <c:pt idx="455">
                  <c:v>0.83786254662388648</c:v>
                </c:pt>
                <c:pt idx="456">
                  <c:v>0.84274981049812014</c:v>
                </c:pt>
                <c:pt idx="457">
                  <c:v>0.86627546648258891</c:v>
                </c:pt>
                <c:pt idx="458">
                  <c:v>0.87925173255490341</c:v>
                </c:pt>
                <c:pt idx="459">
                  <c:v>0.91076459343252347</c:v>
                </c:pt>
                <c:pt idx="460">
                  <c:v>0.90511084322053259</c:v>
                </c:pt>
                <c:pt idx="461">
                  <c:v>0.89139594167304148</c:v>
                </c:pt>
                <c:pt idx="462">
                  <c:v>0.80530336471115094</c:v>
                </c:pt>
                <c:pt idx="463">
                  <c:v>0.8538500782554288</c:v>
                </c:pt>
                <c:pt idx="464">
                  <c:v>0.81922890689483863</c:v>
                </c:pt>
                <c:pt idx="465">
                  <c:v>0.8255151440329711</c:v>
                </c:pt>
                <c:pt idx="466">
                  <c:v>0.84709850266899744</c:v>
                </c:pt>
                <c:pt idx="467">
                  <c:v>0.87663599493159294</c:v>
                </c:pt>
                <c:pt idx="468">
                  <c:v>0.90839135936906468</c:v>
                </c:pt>
                <c:pt idx="469">
                  <c:v>0.92093647822856495</c:v>
                </c:pt>
                <c:pt idx="470">
                  <c:v>0.92680515009825237</c:v>
                </c:pt>
                <c:pt idx="471">
                  <c:v>0.98429309817540434</c:v>
                </c:pt>
                <c:pt idx="472">
                  <c:v>0.97616985838555026</c:v>
                </c:pt>
                <c:pt idx="473">
                  <c:v>0.97475247891577643</c:v>
                </c:pt>
                <c:pt idx="474">
                  <c:v>1.0137962261106455</c:v>
                </c:pt>
                <c:pt idx="475">
                  <c:v>0.88481439852551835</c:v>
                </c:pt>
                <c:pt idx="476">
                  <c:v>0.94865774940499792</c:v>
                </c:pt>
                <c:pt idx="477">
                  <c:v>0.95686009043362885</c:v>
                </c:pt>
                <c:pt idx="478">
                  <c:v>0.96905054332266038</c:v>
                </c:pt>
                <c:pt idx="479">
                  <c:v>1.0125841217494034</c:v>
                </c:pt>
                <c:pt idx="480">
                  <c:v>0.80746720129916261</c:v>
                </c:pt>
                <c:pt idx="481">
                  <c:v>0.94529440102822848</c:v>
                </c:pt>
                <c:pt idx="482">
                  <c:v>0.99630166563493328</c:v>
                </c:pt>
                <c:pt idx="483">
                  <c:v>1.0696161771417736</c:v>
                </c:pt>
                <c:pt idx="484">
                  <c:v>1.0908999827401993</c:v>
                </c:pt>
                <c:pt idx="485">
                  <c:v>1.1285251825038887</c:v>
                </c:pt>
                <c:pt idx="486">
                  <c:v>1.1498973311573217</c:v>
                </c:pt>
                <c:pt idx="487">
                  <c:v>1.1681761456432542</c:v>
                </c:pt>
                <c:pt idx="488">
                  <c:v>1.059870772162562</c:v>
                </c:pt>
                <c:pt idx="489">
                  <c:v>0.89641447721370282</c:v>
                </c:pt>
                <c:pt idx="490">
                  <c:v>0.86855942953239973</c:v>
                </c:pt>
                <c:pt idx="491">
                  <c:v>0.87164156059406439</c:v>
                </c:pt>
                <c:pt idx="492">
                  <c:v>0.85666659330325379</c:v>
                </c:pt>
                <c:pt idx="493">
                  <c:v>0.92489302611489999</c:v>
                </c:pt>
                <c:pt idx="494">
                  <c:v>0.91977561842826683</c:v>
                </c:pt>
                <c:pt idx="495">
                  <c:v>0.9732943484695844</c:v>
                </c:pt>
                <c:pt idx="496">
                  <c:v>1.0438233954620499</c:v>
                </c:pt>
                <c:pt idx="497">
                  <c:v>1.0745973708269427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D9-417B-A60C-F99AA25A8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1469376"/>
        <c:axId val="787560992"/>
      </c:lineChart>
      <c:catAx>
        <c:axId val="620708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en-US"/>
                  <a:t>Data sources: for </a:t>
                </a:r>
                <a:r>
                  <a:rPr lang="en-US" i="1"/>
                  <a:t>q</a:t>
                </a:r>
                <a:r>
                  <a:rPr lang="en-US"/>
                  <a:t>, Stephen Wright 1900 to 1945 then Z1 Table B .103, for CAPE Robert Shiller.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en-US"/>
          </a:p>
        </c:txPr>
        <c:crossAx val="576781695"/>
        <c:crosses val="autoZero"/>
        <c:auto val="1"/>
        <c:lblAlgn val="ctr"/>
        <c:lblOffset val="100"/>
        <c:tickLblSkip val="40"/>
        <c:tickMarkSkip val="40"/>
        <c:noMultiLvlLbl val="0"/>
      </c:catAx>
      <c:valAx>
        <c:axId val="576781695"/>
        <c:scaling>
          <c:orientation val="minMax"/>
          <c:max val="1.3"/>
          <c:min val="-1.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en-US"/>
                  <a:t>Log</a:t>
                </a:r>
                <a:r>
                  <a:rPr lang="en-US" i="1"/>
                  <a:t> q </a:t>
                </a:r>
                <a:r>
                  <a:rPr lang="en-US"/>
                  <a:t>And Log CAPE to their own averages.</a:t>
                </a:r>
              </a:p>
            </c:rich>
          </c:tx>
          <c:layout>
            <c:manualLayout>
              <c:xMode val="edge"/>
              <c:yMode val="edge"/>
              <c:x val="3.4111274552219434E-2"/>
              <c:y val="0.2404549659072470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en-US"/>
          </a:p>
        </c:txPr>
        <c:crossAx val="620708799"/>
        <c:crosses val="autoZero"/>
        <c:crossBetween val="between"/>
        <c:majorUnit val="0.2"/>
      </c:valAx>
      <c:valAx>
        <c:axId val="787560992"/>
        <c:scaling>
          <c:orientation val="minMax"/>
          <c:max val="1.3"/>
          <c:min val="-1.3"/>
        </c:scaling>
        <c:delete val="0"/>
        <c:axPos val="r"/>
        <c:numFmt formatCode="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en-US"/>
          </a:p>
        </c:txPr>
        <c:crossAx val="831469376"/>
        <c:crosses val="max"/>
        <c:crossBetween val="between"/>
        <c:majorUnit val="0.2"/>
      </c:valAx>
      <c:catAx>
        <c:axId val="831469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87560992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8257295341591357"/>
          <c:y val="0.10533208445703345"/>
          <c:w val="0.29177173444278143"/>
          <c:h val="9.064704001545161E-2"/>
        </c:manualLayout>
      </c:layout>
      <c:overlay val="0"/>
      <c:spPr>
        <a:solidFill>
          <a:sysClr val="window" lastClr="FFFFFF"/>
        </a:solidFill>
        <a:ln w="12700">
          <a:solidFill>
            <a:srgbClr val="0070C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12700" cap="flat" cmpd="sng" algn="ctr">
      <a:solidFill>
        <a:srgbClr val="0070C0"/>
      </a:solidFill>
      <a:round/>
    </a:ln>
    <a:effectLst/>
  </c:spPr>
  <c:txPr>
    <a:bodyPr/>
    <a:lstStyle/>
    <a:p>
      <a:pPr>
        <a:defRPr b="1" i="0" baseline="0">
          <a:solidFill>
            <a:sysClr val="windowText" lastClr="000000"/>
          </a:solidFill>
          <a:latin typeface="Times New Roman" panose="02020603050405020304" pitchFamily="18" charset="0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r>
              <a:rPr lang="en-GB"/>
              <a:t>Chart Title</a:t>
            </a:r>
          </a:p>
        </c:rich>
      </c:tx>
      <c:overlay val="0"/>
      <c:spPr>
        <a:solidFill>
          <a:sysClr val="window" lastClr="FFFFFF"/>
        </a:solidFill>
        <a:ln w="12700">
          <a:solidFill>
            <a:srgbClr val="0070C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20429661282875"/>
          <c:y val="7.6762381095844101E-2"/>
          <c:w val="0.79639179717919872"/>
          <c:h val="0.83222707182443179"/>
        </c:manualLayout>
      </c:layout>
      <c:lineChart>
        <c:grouping val="standard"/>
        <c:varyColors val="0"/>
        <c:ser>
          <c:idx val="0"/>
          <c:order val="0"/>
          <c:tx>
            <c:strRef>
              <c:f>'Q &amp; CAPE for Chart '!$G$5</c:f>
              <c:strCache>
                <c:ptCount val="1"/>
                <c:pt idx="0">
                  <c:v>Log q to its own average</c:v>
                </c:pt>
              </c:strCache>
            </c:strRef>
          </c:tx>
          <c:spPr>
            <a:ln w="50800" cap="rnd">
              <a:solidFill>
                <a:srgbClr val="0033CC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1"/>
              </a:solidFill>
              <a:ln w="9525">
                <a:solidFill>
                  <a:srgbClr val="00FFFF"/>
                </a:solidFill>
              </a:ln>
              <a:effectLst/>
            </c:spPr>
          </c:marker>
          <c:cat>
            <c:numRef>
              <c:f>'Q &amp; CAPE for Chart '!$C$6:$C$503</c:f>
              <c:numCache>
                <c:formatCode>General</c:formatCode>
                <c:ptCount val="498"/>
                <c:pt idx="0">
                  <c:v>1900</c:v>
                </c:pt>
                <c:pt idx="4">
                  <c:v>1901</c:v>
                </c:pt>
                <c:pt idx="8">
                  <c:v>1902</c:v>
                </c:pt>
                <c:pt idx="12">
                  <c:v>1903</c:v>
                </c:pt>
                <c:pt idx="16">
                  <c:v>1904</c:v>
                </c:pt>
                <c:pt idx="20">
                  <c:v>1905</c:v>
                </c:pt>
                <c:pt idx="24">
                  <c:v>1906</c:v>
                </c:pt>
                <c:pt idx="28">
                  <c:v>1907</c:v>
                </c:pt>
                <c:pt idx="32">
                  <c:v>1908</c:v>
                </c:pt>
                <c:pt idx="36">
                  <c:v>1909</c:v>
                </c:pt>
                <c:pt idx="40">
                  <c:v>1910</c:v>
                </c:pt>
                <c:pt idx="44">
                  <c:v>1911</c:v>
                </c:pt>
                <c:pt idx="48">
                  <c:v>1912</c:v>
                </c:pt>
                <c:pt idx="52">
                  <c:v>1913</c:v>
                </c:pt>
                <c:pt idx="56">
                  <c:v>1914</c:v>
                </c:pt>
                <c:pt idx="60">
                  <c:v>1915</c:v>
                </c:pt>
                <c:pt idx="64">
                  <c:v>1916</c:v>
                </c:pt>
                <c:pt idx="68">
                  <c:v>1917</c:v>
                </c:pt>
                <c:pt idx="72">
                  <c:v>1918</c:v>
                </c:pt>
                <c:pt idx="76">
                  <c:v>1919</c:v>
                </c:pt>
                <c:pt idx="80">
                  <c:v>1920</c:v>
                </c:pt>
                <c:pt idx="84">
                  <c:v>1921</c:v>
                </c:pt>
                <c:pt idx="88">
                  <c:v>1922</c:v>
                </c:pt>
                <c:pt idx="92">
                  <c:v>1923</c:v>
                </c:pt>
                <c:pt idx="96">
                  <c:v>1924</c:v>
                </c:pt>
                <c:pt idx="100">
                  <c:v>1925</c:v>
                </c:pt>
                <c:pt idx="104">
                  <c:v>1926</c:v>
                </c:pt>
                <c:pt idx="108">
                  <c:v>1927</c:v>
                </c:pt>
                <c:pt idx="112">
                  <c:v>1928</c:v>
                </c:pt>
                <c:pt idx="116">
                  <c:v>1929</c:v>
                </c:pt>
                <c:pt idx="120">
                  <c:v>1930</c:v>
                </c:pt>
                <c:pt idx="124">
                  <c:v>1931</c:v>
                </c:pt>
                <c:pt idx="128">
                  <c:v>1932</c:v>
                </c:pt>
                <c:pt idx="132">
                  <c:v>1933</c:v>
                </c:pt>
                <c:pt idx="136">
                  <c:v>1934</c:v>
                </c:pt>
                <c:pt idx="140">
                  <c:v>1935</c:v>
                </c:pt>
                <c:pt idx="144">
                  <c:v>1936</c:v>
                </c:pt>
                <c:pt idx="148">
                  <c:v>1937</c:v>
                </c:pt>
                <c:pt idx="152">
                  <c:v>1938</c:v>
                </c:pt>
                <c:pt idx="156">
                  <c:v>1939</c:v>
                </c:pt>
                <c:pt idx="160">
                  <c:v>1940</c:v>
                </c:pt>
                <c:pt idx="164">
                  <c:v>1941</c:v>
                </c:pt>
                <c:pt idx="168">
                  <c:v>1942</c:v>
                </c:pt>
                <c:pt idx="172">
                  <c:v>1943</c:v>
                </c:pt>
                <c:pt idx="176">
                  <c:v>1944</c:v>
                </c:pt>
                <c:pt idx="180">
                  <c:v>1945</c:v>
                </c:pt>
                <c:pt idx="184">
                  <c:v>1946</c:v>
                </c:pt>
                <c:pt idx="188">
                  <c:v>1947</c:v>
                </c:pt>
                <c:pt idx="192">
                  <c:v>1948</c:v>
                </c:pt>
                <c:pt idx="196">
                  <c:v>1949</c:v>
                </c:pt>
                <c:pt idx="200">
                  <c:v>1950</c:v>
                </c:pt>
                <c:pt idx="204">
                  <c:v>1951</c:v>
                </c:pt>
                <c:pt idx="208">
                  <c:v>1952</c:v>
                </c:pt>
                <c:pt idx="212">
                  <c:v>1953</c:v>
                </c:pt>
                <c:pt idx="216">
                  <c:v>1954</c:v>
                </c:pt>
                <c:pt idx="220">
                  <c:v>1955</c:v>
                </c:pt>
                <c:pt idx="224">
                  <c:v>1956</c:v>
                </c:pt>
                <c:pt idx="228">
                  <c:v>1957</c:v>
                </c:pt>
                <c:pt idx="232">
                  <c:v>1958</c:v>
                </c:pt>
                <c:pt idx="236">
                  <c:v>1959</c:v>
                </c:pt>
                <c:pt idx="240">
                  <c:v>1960</c:v>
                </c:pt>
                <c:pt idx="244">
                  <c:v>1961</c:v>
                </c:pt>
                <c:pt idx="248">
                  <c:v>1962</c:v>
                </c:pt>
                <c:pt idx="252">
                  <c:v>1963</c:v>
                </c:pt>
                <c:pt idx="256">
                  <c:v>1964</c:v>
                </c:pt>
                <c:pt idx="260">
                  <c:v>1965</c:v>
                </c:pt>
                <c:pt idx="264">
                  <c:v>1966</c:v>
                </c:pt>
                <c:pt idx="268">
                  <c:v>1967</c:v>
                </c:pt>
                <c:pt idx="272">
                  <c:v>1968</c:v>
                </c:pt>
                <c:pt idx="276">
                  <c:v>1969</c:v>
                </c:pt>
                <c:pt idx="280">
                  <c:v>1970</c:v>
                </c:pt>
                <c:pt idx="284">
                  <c:v>1971</c:v>
                </c:pt>
                <c:pt idx="288">
                  <c:v>1972</c:v>
                </c:pt>
                <c:pt idx="292">
                  <c:v>1973</c:v>
                </c:pt>
                <c:pt idx="296">
                  <c:v>1974</c:v>
                </c:pt>
                <c:pt idx="300">
                  <c:v>1975</c:v>
                </c:pt>
                <c:pt idx="304">
                  <c:v>1976</c:v>
                </c:pt>
                <c:pt idx="308">
                  <c:v>1977</c:v>
                </c:pt>
                <c:pt idx="312">
                  <c:v>1978</c:v>
                </c:pt>
                <c:pt idx="316">
                  <c:v>1979</c:v>
                </c:pt>
                <c:pt idx="320">
                  <c:v>1980</c:v>
                </c:pt>
                <c:pt idx="324">
                  <c:v>1981</c:v>
                </c:pt>
                <c:pt idx="328">
                  <c:v>1982</c:v>
                </c:pt>
                <c:pt idx="332">
                  <c:v>1983</c:v>
                </c:pt>
                <c:pt idx="336">
                  <c:v>1984</c:v>
                </c:pt>
                <c:pt idx="340">
                  <c:v>1985</c:v>
                </c:pt>
                <c:pt idx="344">
                  <c:v>1986</c:v>
                </c:pt>
                <c:pt idx="348">
                  <c:v>1987</c:v>
                </c:pt>
                <c:pt idx="352">
                  <c:v>1988</c:v>
                </c:pt>
                <c:pt idx="356">
                  <c:v>1989</c:v>
                </c:pt>
                <c:pt idx="360">
                  <c:v>1990</c:v>
                </c:pt>
                <c:pt idx="364">
                  <c:v>1991</c:v>
                </c:pt>
                <c:pt idx="368">
                  <c:v>1992</c:v>
                </c:pt>
                <c:pt idx="372">
                  <c:v>1993</c:v>
                </c:pt>
                <c:pt idx="376">
                  <c:v>1994</c:v>
                </c:pt>
                <c:pt idx="380">
                  <c:v>1995</c:v>
                </c:pt>
                <c:pt idx="384">
                  <c:v>1996</c:v>
                </c:pt>
                <c:pt idx="388">
                  <c:v>1997</c:v>
                </c:pt>
                <c:pt idx="392">
                  <c:v>1998</c:v>
                </c:pt>
                <c:pt idx="396">
                  <c:v>1999</c:v>
                </c:pt>
                <c:pt idx="400">
                  <c:v>2000</c:v>
                </c:pt>
                <c:pt idx="404">
                  <c:v>2001</c:v>
                </c:pt>
                <c:pt idx="408">
                  <c:v>2002</c:v>
                </c:pt>
                <c:pt idx="412">
                  <c:v>2003</c:v>
                </c:pt>
                <c:pt idx="416">
                  <c:v>2004</c:v>
                </c:pt>
                <c:pt idx="420">
                  <c:v>2005</c:v>
                </c:pt>
                <c:pt idx="424">
                  <c:v>2006</c:v>
                </c:pt>
                <c:pt idx="428">
                  <c:v>2007</c:v>
                </c:pt>
                <c:pt idx="432">
                  <c:v>2008</c:v>
                </c:pt>
                <c:pt idx="436">
                  <c:v>2009</c:v>
                </c:pt>
                <c:pt idx="440">
                  <c:v>2010</c:v>
                </c:pt>
                <c:pt idx="444">
                  <c:v>2011</c:v>
                </c:pt>
                <c:pt idx="448">
                  <c:v>2012</c:v>
                </c:pt>
                <c:pt idx="452">
                  <c:v>2013</c:v>
                </c:pt>
                <c:pt idx="456">
                  <c:v>2014</c:v>
                </c:pt>
                <c:pt idx="460">
                  <c:v>2015</c:v>
                </c:pt>
                <c:pt idx="464">
                  <c:v>2016</c:v>
                </c:pt>
                <c:pt idx="468">
                  <c:v>2017</c:v>
                </c:pt>
                <c:pt idx="472">
                  <c:v>2018</c:v>
                </c:pt>
                <c:pt idx="476">
                  <c:v>2019</c:v>
                </c:pt>
                <c:pt idx="480">
                  <c:v>2020</c:v>
                </c:pt>
                <c:pt idx="484">
                  <c:v>2021</c:v>
                </c:pt>
                <c:pt idx="488">
                  <c:v>2022</c:v>
                </c:pt>
                <c:pt idx="492">
                  <c:v>2023</c:v>
                </c:pt>
                <c:pt idx="496">
                  <c:v>2024</c:v>
                </c:pt>
              </c:numCache>
            </c:numRef>
          </c:cat>
          <c:val>
            <c:numRef>
              <c:f>'Q &amp; CAPE for Chart '!$G$6:$G$503</c:f>
              <c:numCache>
                <c:formatCode>General</c:formatCode>
                <c:ptCount val="498"/>
                <c:pt idx="0">
                  <c:v>2.3704269177694443E-2</c:v>
                </c:pt>
                <c:pt idx="1">
                  <c:v>-4.9136881225077006E-2</c:v>
                </c:pt>
                <c:pt idx="2">
                  <c:v>-6.6193065880657848E-2</c:v>
                </c:pt>
                <c:pt idx="3">
                  <c:v>9.6394075341605046E-2</c:v>
                </c:pt>
                <c:pt idx="4">
                  <c:v>0.21859132290841005</c:v>
                </c:pt>
                <c:pt idx="5">
                  <c:v>0.33579206744001378</c:v>
                </c:pt>
                <c:pt idx="6">
                  <c:v>0.2685811593634464</c:v>
                </c:pt>
                <c:pt idx="7">
                  <c:v>0.25576835557200334</c:v>
                </c:pt>
                <c:pt idx="8">
                  <c:v>0.38695199248920514</c:v>
                </c:pt>
                <c:pt idx="9">
                  <c:v>0.39388603227824776</c:v>
                </c:pt>
                <c:pt idx="10">
                  <c:v>0.42685951847143311</c:v>
                </c:pt>
                <c:pt idx="11">
                  <c:v>0.31441072057582764</c:v>
                </c:pt>
                <c:pt idx="12">
                  <c:v>0.31186824214755532</c:v>
                </c:pt>
                <c:pt idx="13">
                  <c:v>0.17855125948826064</c:v>
                </c:pt>
                <c:pt idx="14">
                  <c:v>5.9431805332575471E-2</c:v>
                </c:pt>
                <c:pt idx="15">
                  <c:v>5.9994916545545285E-2</c:v>
                </c:pt>
                <c:pt idx="16">
                  <c:v>0.11678383122684663</c:v>
                </c:pt>
                <c:pt idx="17">
                  <c:v>0.11602973930374805</c:v>
                </c:pt>
                <c:pt idx="18">
                  <c:v>0.22795628859231643</c:v>
                </c:pt>
                <c:pt idx="19">
                  <c:v>0.34224324851907839</c:v>
                </c:pt>
                <c:pt idx="20">
                  <c:v>0.42354398636892043</c:v>
                </c:pt>
                <c:pt idx="21">
                  <c:v>0.35664157644168748</c:v>
                </c:pt>
                <c:pt idx="22">
                  <c:v>0.41168742004691361</c:v>
                </c:pt>
                <c:pt idx="23">
                  <c:v>0.42931203927215889</c:v>
                </c:pt>
                <c:pt idx="24">
                  <c:v>0.37865685875640281</c:v>
                </c:pt>
                <c:pt idx="25">
                  <c:v>0.32783259345659327</c:v>
                </c:pt>
                <c:pt idx="26">
                  <c:v>0.38067620175819983</c:v>
                </c:pt>
                <c:pt idx="27">
                  <c:v>0.3393335829741102</c:v>
                </c:pt>
                <c:pt idx="28">
                  <c:v>0.16228428956588731</c:v>
                </c:pt>
                <c:pt idx="29">
                  <c:v>8.2594746562498308E-2</c:v>
                </c:pt>
                <c:pt idx="30">
                  <c:v>1.5176341839514718E-2</c:v>
                </c:pt>
                <c:pt idx="31">
                  <c:v>-0.12665303958648952</c:v>
                </c:pt>
                <c:pt idx="32">
                  <c:v>-5.1132914679048985E-2</c:v>
                </c:pt>
                <c:pt idx="33">
                  <c:v>5.6003040354994649E-2</c:v>
                </c:pt>
                <c:pt idx="34">
                  <c:v>0.12397761930466217</c:v>
                </c:pt>
                <c:pt idx="35">
                  <c:v>0.22496516775810999</c:v>
                </c:pt>
                <c:pt idx="36">
                  <c:v>0.18471361280824677</c:v>
                </c:pt>
                <c:pt idx="37">
                  <c:v>0.27248083507102921</c:v>
                </c:pt>
                <c:pt idx="38">
                  <c:v>0.30522576168140519</c:v>
                </c:pt>
                <c:pt idx="39">
                  <c:v>0.30972246134804787</c:v>
                </c:pt>
                <c:pt idx="40">
                  <c:v>0.31258042555748661</c:v>
                </c:pt>
                <c:pt idx="41">
                  <c:v>0.20972255341946214</c:v>
                </c:pt>
                <c:pt idx="42">
                  <c:v>0.17622284812897798</c:v>
                </c:pt>
                <c:pt idx="43">
                  <c:v>0.17956569837127381</c:v>
                </c:pt>
                <c:pt idx="44">
                  <c:v>0.20501723407418623</c:v>
                </c:pt>
                <c:pt idx="45">
                  <c:v>0.23936581698266793</c:v>
                </c:pt>
                <c:pt idx="46">
                  <c:v>0.12769552032790588</c:v>
                </c:pt>
                <c:pt idx="47">
                  <c:v>0.17469495104635574</c:v>
                </c:pt>
                <c:pt idx="48">
                  <c:v>0.21510097095852643</c:v>
                </c:pt>
                <c:pt idx="49">
                  <c:v>0.23509010570803085</c:v>
                </c:pt>
                <c:pt idx="50">
                  <c:v>0.25431731666014973</c:v>
                </c:pt>
                <c:pt idx="51">
                  <c:v>0.19492047738862683</c:v>
                </c:pt>
                <c:pt idx="52">
                  <c:v>0.21601309995931325</c:v>
                </c:pt>
                <c:pt idx="53">
                  <c:v>0.11861920726753723</c:v>
                </c:pt>
                <c:pt idx="54">
                  <c:v>0.15118934816813573</c:v>
                </c:pt>
                <c:pt idx="55">
                  <c:v>7.5613962497399989E-2</c:v>
                </c:pt>
                <c:pt idx="56">
                  <c:v>4.6068990457789616E-2</c:v>
                </c:pt>
                <c:pt idx="57">
                  <c:v>1.8897022016774373E-2</c:v>
                </c:pt>
                <c:pt idx="58">
                  <c:v>-4.2098488618785207E-2</c:v>
                </c:pt>
                <c:pt idx="59">
                  <c:v>-9.0055487127119221E-2</c:v>
                </c:pt>
                <c:pt idx="60">
                  <c:v>-2.769210168048189E-2</c:v>
                </c:pt>
                <c:pt idx="61">
                  <c:v>2.2487217085055133E-3</c:v>
                </c:pt>
                <c:pt idx="62">
                  <c:v>4.7130044302978236E-2</c:v>
                </c:pt>
                <c:pt idx="63">
                  <c:v>0.10903529498700648</c:v>
                </c:pt>
                <c:pt idx="64">
                  <c:v>3.6929433559961533E-3</c:v>
                </c:pt>
                <c:pt idx="65">
                  <c:v>-4.2379721399942782E-2</c:v>
                </c:pt>
                <c:pt idx="66">
                  <c:v>-7.1186170793325537E-2</c:v>
                </c:pt>
                <c:pt idx="67">
                  <c:v>-0.11762000136593512</c:v>
                </c:pt>
                <c:pt idx="68">
                  <c:v>-0.24564784515139684</c:v>
                </c:pt>
                <c:pt idx="69">
                  <c:v>-0.35087521382208287</c:v>
                </c:pt>
                <c:pt idx="70">
                  <c:v>-0.52865901592374154</c:v>
                </c:pt>
                <c:pt idx="71">
                  <c:v>-0.77188249982793289</c:v>
                </c:pt>
                <c:pt idx="72">
                  <c:v>-0.72411273627176342</c:v>
                </c:pt>
                <c:pt idx="73">
                  <c:v>-0.74955049918002525</c:v>
                </c:pt>
                <c:pt idx="74">
                  <c:v>-0.78381754674435378</c:v>
                </c:pt>
                <c:pt idx="75">
                  <c:v>-0.78140514962309893</c:v>
                </c:pt>
                <c:pt idx="76">
                  <c:v>-0.75497659971993003</c:v>
                </c:pt>
                <c:pt idx="77">
                  <c:v>-0.66806084289683243</c:v>
                </c:pt>
                <c:pt idx="78">
                  <c:v>-0.72759224213827545</c:v>
                </c:pt>
                <c:pt idx="79">
                  <c:v>-0.77384697333321129</c:v>
                </c:pt>
                <c:pt idx="80">
                  <c:v>-0.72423844977358764</c:v>
                </c:pt>
                <c:pt idx="81">
                  <c:v>-0.82252565622372931</c:v>
                </c:pt>
                <c:pt idx="82">
                  <c:v>-0.83660790323352274</c:v>
                </c:pt>
                <c:pt idx="83">
                  <c:v>-0.98896336195854273</c:v>
                </c:pt>
                <c:pt idx="84">
                  <c:v>-0.93501734249126045</c:v>
                </c:pt>
                <c:pt idx="85">
                  <c:v>-0.9415086611805179</c:v>
                </c:pt>
                <c:pt idx="86">
                  <c:v>-0.88782627961724692</c:v>
                </c:pt>
                <c:pt idx="87">
                  <c:v>-0.74052394683595268</c:v>
                </c:pt>
                <c:pt idx="88">
                  <c:v>-0.74263338468219642</c:v>
                </c:pt>
                <c:pt idx="89">
                  <c:v>-0.64857122612106455</c:v>
                </c:pt>
                <c:pt idx="90">
                  <c:v>-0.5725312338800872</c:v>
                </c:pt>
                <c:pt idx="91">
                  <c:v>-0.59754621491315274</c:v>
                </c:pt>
                <c:pt idx="92">
                  <c:v>-0.43716182004644966</c:v>
                </c:pt>
                <c:pt idx="93">
                  <c:v>-0.58252286684666432</c:v>
                </c:pt>
                <c:pt idx="94">
                  <c:v>-0.6275999656823894</c:v>
                </c:pt>
                <c:pt idx="95">
                  <c:v>-0.60124346439258702</c:v>
                </c:pt>
                <c:pt idx="96">
                  <c:v>-0.61197447647622982</c:v>
                </c:pt>
                <c:pt idx="97">
                  <c:v>-0.62187404634028387</c:v>
                </c:pt>
                <c:pt idx="98">
                  <c:v>-0.55431273901670342</c:v>
                </c:pt>
                <c:pt idx="99">
                  <c:v>-0.46229228931498878</c:v>
                </c:pt>
                <c:pt idx="100">
                  <c:v>-0.41537875159387017</c:v>
                </c:pt>
                <c:pt idx="101">
                  <c:v>-0.38399122707769673</c:v>
                </c:pt>
                <c:pt idx="102">
                  <c:v>-0.32758282492506863</c:v>
                </c:pt>
                <c:pt idx="103">
                  <c:v>-0.25548486859695907</c:v>
                </c:pt>
                <c:pt idx="104">
                  <c:v>-0.33917286431793159</c:v>
                </c:pt>
                <c:pt idx="105">
                  <c:v>-0.31824282331671538</c:v>
                </c:pt>
                <c:pt idx="106">
                  <c:v>-0.22714541044819761</c:v>
                </c:pt>
                <c:pt idx="107">
                  <c:v>-0.21858405002569012</c:v>
                </c:pt>
                <c:pt idx="108">
                  <c:v>-0.20939794919608187</c:v>
                </c:pt>
                <c:pt idx="109">
                  <c:v>-0.13980951624993568</c:v>
                </c:pt>
                <c:pt idx="110">
                  <c:v>-1.2192970108699769E-2</c:v>
                </c:pt>
                <c:pt idx="111">
                  <c:v>1.667247257103896E-2</c:v>
                </c:pt>
                <c:pt idx="112">
                  <c:v>5.9130604490653549E-2</c:v>
                </c:pt>
                <c:pt idx="113">
                  <c:v>9.8306936326777852E-2</c:v>
                </c:pt>
                <c:pt idx="114">
                  <c:v>0.20325593016801946</c:v>
                </c:pt>
                <c:pt idx="115">
                  <c:v>0.29052518269007743</c:v>
                </c:pt>
                <c:pt idx="116">
                  <c:v>0.8065503039624593</c:v>
                </c:pt>
                <c:pt idx="117">
                  <c:v>0.82967387311404783</c:v>
                </c:pt>
                <c:pt idx="118">
                  <c:v>1.0046696304934448</c:v>
                </c:pt>
                <c:pt idx="119">
                  <c:v>0.61969198008977366</c:v>
                </c:pt>
                <c:pt idx="120">
                  <c:v>0.35153195087149941</c:v>
                </c:pt>
                <c:pt idx="121">
                  <c:v>0.27252255936294389</c:v>
                </c:pt>
                <c:pt idx="122">
                  <c:v>0.26587043349891076</c:v>
                </c:pt>
                <c:pt idx="123">
                  <c:v>2.5306660059020714E-3</c:v>
                </c:pt>
                <c:pt idx="124">
                  <c:v>0.16865861362268378</c:v>
                </c:pt>
                <c:pt idx="125">
                  <c:v>-3.8471721662129449E-2</c:v>
                </c:pt>
                <c:pt idx="126">
                  <c:v>-0.16975376566610004</c:v>
                </c:pt>
                <c:pt idx="127">
                  <c:v>-0.47880719334173338</c:v>
                </c:pt>
                <c:pt idx="128">
                  <c:v>-0.4019776602821995</c:v>
                </c:pt>
                <c:pt idx="129">
                  <c:v>-0.92876172197358131</c:v>
                </c:pt>
                <c:pt idx="130">
                  <c:v>-0.35688083046258723</c:v>
                </c:pt>
                <c:pt idx="131">
                  <c:v>-0.52511122105846086</c:v>
                </c:pt>
                <c:pt idx="132">
                  <c:v>-0.67830894788561058</c:v>
                </c:pt>
                <c:pt idx="133">
                  <c:v>-0.15651239683838666</c:v>
                </c:pt>
                <c:pt idx="134">
                  <c:v>-0.12795389242825098</c:v>
                </c:pt>
                <c:pt idx="135">
                  <c:v>-0.17679177337958726</c:v>
                </c:pt>
                <c:pt idx="136">
                  <c:v>-9.4905012226321889E-2</c:v>
                </c:pt>
                <c:pt idx="137">
                  <c:v>-0.17161724302595557</c:v>
                </c:pt>
                <c:pt idx="138">
                  <c:v>-0.28368638455060247</c:v>
                </c:pt>
                <c:pt idx="139">
                  <c:v>-0.24108708555443706</c:v>
                </c:pt>
                <c:pt idx="140">
                  <c:v>-0.35582409335666998</c:v>
                </c:pt>
                <c:pt idx="141">
                  <c:v>-0.17445708178563954</c:v>
                </c:pt>
                <c:pt idx="142">
                  <c:v>-4.0815302771600087E-2</c:v>
                </c:pt>
                <c:pt idx="143">
                  <c:v>7.1641828404510083E-2</c:v>
                </c:pt>
                <c:pt idx="144">
                  <c:v>0.21539912358042024</c:v>
                </c:pt>
                <c:pt idx="145">
                  <c:v>0.18466866594465794</c:v>
                </c:pt>
                <c:pt idx="146">
                  <c:v>0.25434873453210355</c:v>
                </c:pt>
                <c:pt idx="147">
                  <c:v>0.29686382716324478</c:v>
                </c:pt>
                <c:pt idx="148">
                  <c:v>0.30965435678982817</c:v>
                </c:pt>
                <c:pt idx="149">
                  <c:v>0.14040251173368254</c:v>
                </c:pt>
                <c:pt idx="150">
                  <c:v>3.2539018485037208E-2</c:v>
                </c:pt>
                <c:pt idx="151">
                  <c:v>-0.25554142222478515</c:v>
                </c:pt>
                <c:pt idx="152">
                  <c:v>-0.31251498596771399</c:v>
                </c:pt>
                <c:pt idx="153">
                  <c:v>-0.32121857009778798</c:v>
                </c:pt>
                <c:pt idx="154">
                  <c:v>-0.17968879080631731</c:v>
                </c:pt>
                <c:pt idx="155">
                  <c:v>-0.10168248735974869</c:v>
                </c:pt>
                <c:pt idx="156">
                  <c:v>-0.12230096681586186</c:v>
                </c:pt>
                <c:pt idx="157">
                  <c:v>-0.20851741317608793</c:v>
                </c:pt>
                <c:pt idx="158">
                  <c:v>-0.10319761590441892</c:v>
                </c:pt>
                <c:pt idx="159">
                  <c:v>-0.14052900054714898</c:v>
                </c:pt>
                <c:pt idx="160">
                  <c:v>-0.1845289135299574</c:v>
                </c:pt>
                <c:pt idx="161">
                  <c:v>-0.43551790651477662</c:v>
                </c:pt>
                <c:pt idx="162">
                  <c:v>-0.36305080393853428</c:v>
                </c:pt>
                <c:pt idx="163">
                  <c:v>-0.394205948673644</c:v>
                </c:pt>
                <c:pt idx="164">
                  <c:v>-0.46584216545545831</c:v>
                </c:pt>
                <c:pt idx="165">
                  <c:v>-0.52949319701207997</c:v>
                </c:pt>
                <c:pt idx="166">
                  <c:v>-0.52396944488416541</c:v>
                </c:pt>
                <c:pt idx="167">
                  <c:v>-0.72082893363993483</c:v>
                </c:pt>
                <c:pt idx="168">
                  <c:v>-0.74419209543697062</c:v>
                </c:pt>
                <c:pt idx="169">
                  <c:v>-0.75164413657684526</c:v>
                </c:pt>
                <c:pt idx="170">
                  <c:v>-0.73546922445699692</c:v>
                </c:pt>
                <c:pt idx="171">
                  <c:v>-0.66747008961780629</c:v>
                </c:pt>
                <c:pt idx="172">
                  <c:v>-0.52207215245426797</c:v>
                </c:pt>
                <c:pt idx="173">
                  <c:v>-0.44240735469328774</c:v>
                </c:pt>
                <c:pt idx="174">
                  <c:v>-0.46075601771077546</c:v>
                </c:pt>
                <c:pt idx="175">
                  <c:v>-0.51335461241931601</c:v>
                </c:pt>
                <c:pt idx="176">
                  <c:v>-0.46788985424284013</c:v>
                </c:pt>
                <c:pt idx="177">
                  <c:v>-0.4336387454047449</c:v>
                </c:pt>
                <c:pt idx="178">
                  <c:v>-0.45082219436065218</c:v>
                </c:pt>
                <c:pt idx="179">
                  <c:v>-0.42341603977015063</c:v>
                </c:pt>
                <c:pt idx="180">
                  <c:v>-0.42297141058172139</c:v>
                </c:pt>
                <c:pt idx="181">
                  <c:v>-0.37061981479670114</c:v>
                </c:pt>
                <c:pt idx="182">
                  <c:v>-0.34900634231252081</c:v>
                </c:pt>
                <c:pt idx="183">
                  <c:v>-0.28529395149252468</c:v>
                </c:pt>
                <c:pt idx="184">
                  <c:v>-0.29923959785961352</c:v>
                </c:pt>
                <c:pt idx="185">
                  <c:v>-0.25974622060098562</c:v>
                </c:pt>
                <c:pt idx="186">
                  <c:v>-0.48613583391482484</c:v>
                </c:pt>
                <c:pt idx="187">
                  <c:v>-0.50149456206128951</c:v>
                </c:pt>
                <c:pt idx="188">
                  <c:v>-0.56699667748446159</c:v>
                </c:pt>
                <c:pt idx="189">
                  <c:v>-0.62663620018830235</c:v>
                </c:pt>
                <c:pt idx="190">
                  <c:v>-0.6488122653621764</c:v>
                </c:pt>
                <c:pt idx="191">
                  <c:v>-0.68638559642668595</c:v>
                </c:pt>
                <c:pt idx="192">
                  <c:v>-0.77244910197161698</c:v>
                </c:pt>
                <c:pt idx="193">
                  <c:v>-0.63156017950632803</c:v>
                </c:pt>
                <c:pt idx="194">
                  <c:v>-0.71762472523645771</c:v>
                </c:pt>
                <c:pt idx="195">
                  <c:v>-0.77500270492907564</c:v>
                </c:pt>
                <c:pt idx="196">
                  <c:v>-0.79313231653983207</c:v>
                </c:pt>
                <c:pt idx="197">
                  <c:v>-0.86617861232558568</c:v>
                </c:pt>
                <c:pt idx="198">
                  <c:v>-0.77076013832319479</c:v>
                </c:pt>
                <c:pt idx="199">
                  <c:v>-0.71297574993011126</c:v>
                </c:pt>
                <c:pt idx="200">
                  <c:v>-0.68013058381286218</c:v>
                </c:pt>
                <c:pt idx="201">
                  <c:v>-0.62216538348715367</c:v>
                </c:pt>
                <c:pt idx="202">
                  <c:v>-0.62292948572280149</c:v>
                </c:pt>
                <c:pt idx="203">
                  <c:v>-0.60681625096078151</c:v>
                </c:pt>
                <c:pt idx="204">
                  <c:v>-0.54832136676647469</c:v>
                </c:pt>
                <c:pt idx="205">
                  <c:v>-0.57815471144676911</c:v>
                </c:pt>
                <c:pt idx="206">
                  <c:v>-0.51784413262011941</c:v>
                </c:pt>
                <c:pt idx="207">
                  <c:v>-0.54566016780909821</c:v>
                </c:pt>
                <c:pt idx="208">
                  <c:v>-0.547587477587544</c:v>
                </c:pt>
                <c:pt idx="209">
                  <c:v>-0.50447221212950344</c:v>
                </c:pt>
                <c:pt idx="210">
                  <c:v>-0.51146745146203043</c:v>
                </c:pt>
                <c:pt idx="211">
                  <c:v>-0.61764666158631154</c:v>
                </c:pt>
                <c:pt idx="212">
                  <c:v>-0.6645268036946842</c:v>
                </c:pt>
                <c:pt idx="213">
                  <c:v>-0.77317899360258069</c:v>
                </c:pt>
                <c:pt idx="214">
                  <c:v>-0.83481648477783832</c:v>
                </c:pt>
                <c:pt idx="215">
                  <c:v>-0.68585435882564993</c:v>
                </c:pt>
                <c:pt idx="216">
                  <c:v>-0.58364508689269823</c:v>
                </c:pt>
                <c:pt idx="217">
                  <c:v>-0.45118339715189515</c:v>
                </c:pt>
                <c:pt idx="218">
                  <c:v>-0.29090214325962438</c:v>
                </c:pt>
                <c:pt idx="219">
                  <c:v>-0.27046933948332552</c:v>
                </c:pt>
                <c:pt idx="220">
                  <c:v>-0.22945799546523973</c:v>
                </c:pt>
                <c:pt idx="221">
                  <c:v>-7.1409777054716711E-2</c:v>
                </c:pt>
                <c:pt idx="222">
                  <c:v>9.173291723456739E-3</c:v>
                </c:pt>
                <c:pt idx="223">
                  <c:v>-3.0825078656661342E-3</c:v>
                </c:pt>
                <c:pt idx="224">
                  <c:v>7.1444367018998256E-2</c:v>
                </c:pt>
                <c:pt idx="225">
                  <c:v>-1.5885833910320557E-2</c:v>
                </c:pt>
                <c:pt idx="226">
                  <c:v>-9.8423963787730578E-2</c:v>
                </c:pt>
                <c:pt idx="227">
                  <c:v>2.1485598921620969E-2</c:v>
                </c:pt>
                <c:pt idx="228">
                  <c:v>-0.10538242646924309</c:v>
                </c:pt>
                <c:pt idx="229">
                  <c:v>-1.5923249782053561E-3</c:v>
                </c:pt>
                <c:pt idx="230">
                  <c:v>-0.20295028812842539</c:v>
                </c:pt>
                <c:pt idx="231">
                  <c:v>-0.20285214227567597</c:v>
                </c:pt>
                <c:pt idx="232">
                  <c:v>-0.11025621002209565</c:v>
                </c:pt>
                <c:pt idx="233">
                  <c:v>-1.1158336601605034E-2</c:v>
                </c:pt>
                <c:pt idx="234">
                  <c:v>0.17653071757101546</c:v>
                </c:pt>
                <c:pt idx="235">
                  <c:v>0.25377835052214737</c:v>
                </c:pt>
                <c:pt idx="236">
                  <c:v>0.27837468606171833</c:v>
                </c:pt>
                <c:pt idx="237">
                  <c:v>0.34365329872940398</c:v>
                </c:pt>
                <c:pt idx="238">
                  <c:v>0.281942953092855</c:v>
                </c:pt>
                <c:pt idx="239">
                  <c:v>0.40531778783601369</c:v>
                </c:pt>
                <c:pt idx="240">
                  <c:v>0.25899218344664299</c:v>
                </c:pt>
                <c:pt idx="241">
                  <c:v>0.30271593184327666</c:v>
                </c:pt>
                <c:pt idx="242">
                  <c:v>0.13287857821088916</c:v>
                </c:pt>
                <c:pt idx="243">
                  <c:v>0.40199627937330312</c:v>
                </c:pt>
                <c:pt idx="244">
                  <c:v>0.65897629620735576</c:v>
                </c:pt>
                <c:pt idx="245">
                  <c:v>0.63654962429672635</c:v>
                </c:pt>
                <c:pt idx="246">
                  <c:v>0.68473521588470521</c:v>
                </c:pt>
                <c:pt idx="247">
                  <c:v>0.75820116868657184</c:v>
                </c:pt>
                <c:pt idx="248">
                  <c:v>0.70965736614337116</c:v>
                </c:pt>
                <c:pt idx="249">
                  <c:v>0.44145717527284822</c:v>
                </c:pt>
                <c:pt idx="250">
                  <c:v>0.47053545528753227</c:v>
                </c:pt>
                <c:pt idx="251">
                  <c:v>0.65402691975925953</c:v>
                </c:pt>
                <c:pt idx="252">
                  <c:v>0.68513378171955497</c:v>
                </c:pt>
                <c:pt idx="253">
                  <c:v>0.70726237546853787</c:v>
                </c:pt>
                <c:pt idx="254">
                  <c:v>0.71935775376398703</c:v>
                </c:pt>
                <c:pt idx="255">
                  <c:v>0.66592599123530782</c:v>
                </c:pt>
                <c:pt idx="256">
                  <c:v>0.69466090538199066</c:v>
                </c:pt>
                <c:pt idx="257">
                  <c:v>0.69000210969263542</c:v>
                </c:pt>
                <c:pt idx="258">
                  <c:v>0.69594477246276443</c:v>
                </c:pt>
                <c:pt idx="259">
                  <c:v>0.71560320284211965</c:v>
                </c:pt>
                <c:pt idx="260">
                  <c:v>0.71162096474004333</c:v>
                </c:pt>
                <c:pt idx="261">
                  <c:v>0.65105803595310618</c:v>
                </c:pt>
                <c:pt idx="262">
                  <c:v>0.70318537617485743</c:v>
                </c:pt>
                <c:pt idx="263">
                  <c:v>0.70199886490744312</c:v>
                </c:pt>
                <c:pt idx="264">
                  <c:v>0.65324592754094057</c:v>
                </c:pt>
                <c:pt idx="265">
                  <c:v>0.5678588716514017</c:v>
                </c:pt>
                <c:pt idx="266">
                  <c:v>0.44881213678237675</c:v>
                </c:pt>
                <c:pt idx="267">
                  <c:v>0.46720717553540991</c:v>
                </c:pt>
                <c:pt idx="268">
                  <c:v>0.56627048390617951</c:v>
                </c:pt>
                <c:pt idx="269">
                  <c:v>0.56667904668536728</c:v>
                </c:pt>
                <c:pt idx="270">
                  <c:v>0.58570207874829228</c:v>
                </c:pt>
                <c:pt idx="271">
                  <c:v>0.59889888282842108</c:v>
                </c:pt>
                <c:pt idx="272">
                  <c:v>0.49224508867462535</c:v>
                </c:pt>
                <c:pt idx="273">
                  <c:v>0.56260239528234968</c:v>
                </c:pt>
                <c:pt idx="274">
                  <c:v>0.53443515448720513</c:v>
                </c:pt>
                <c:pt idx="275">
                  <c:v>0.63742458888387898</c:v>
                </c:pt>
                <c:pt idx="276">
                  <c:v>0.55959968280189099</c:v>
                </c:pt>
                <c:pt idx="277">
                  <c:v>0.49613354470855453</c:v>
                </c:pt>
                <c:pt idx="278">
                  <c:v>0.42910922853168837</c:v>
                </c:pt>
                <c:pt idx="279">
                  <c:v>0.3398289330104981</c:v>
                </c:pt>
                <c:pt idx="280">
                  <c:v>0.27781527954586127</c:v>
                </c:pt>
                <c:pt idx="281">
                  <c:v>3.0967007285406745E-2</c:v>
                </c:pt>
                <c:pt idx="282">
                  <c:v>0.1617507007256129</c:v>
                </c:pt>
                <c:pt idx="283">
                  <c:v>0.22444094091688177</c:v>
                </c:pt>
                <c:pt idx="284">
                  <c:v>0.27590189716270064</c:v>
                </c:pt>
                <c:pt idx="285">
                  <c:v>0.24896236016183665</c:v>
                </c:pt>
                <c:pt idx="286">
                  <c:v>0.19759089781740571</c:v>
                </c:pt>
                <c:pt idx="287">
                  <c:v>0.23440775364280453</c:v>
                </c:pt>
                <c:pt idx="288">
                  <c:v>0.24359986323344338</c:v>
                </c:pt>
                <c:pt idx="289">
                  <c:v>0.21937127706079756</c:v>
                </c:pt>
                <c:pt idx="290">
                  <c:v>0.21319136094761151</c:v>
                </c:pt>
                <c:pt idx="291">
                  <c:v>0.29199679355895047</c:v>
                </c:pt>
                <c:pt idx="292">
                  <c:v>0.19958357608146096</c:v>
                </c:pt>
                <c:pt idx="293">
                  <c:v>9.7899063541469669E-2</c:v>
                </c:pt>
                <c:pt idx="294">
                  <c:v>0.10683618301944942</c:v>
                </c:pt>
                <c:pt idx="295">
                  <c:v>-9.2344883067864897E-2</c:v>
                </c:pt>
                <c:pt idx="296">
                  <c:v>-0.16985429774544794</c:v>
                </c:pt>
                <c:pt idx="297">
                  <c:v>-0.29996557122428957</c:v>
                </c:pt>
                <c:pt idx="298">
                  <c:v>-0.64205311316604763</c:v>
                </c:pt>
                <c:pt idx="299">
                  <c:v>-0.73649764102144111</c:v>
                </c:pt>
                <c:pt idx="300">
                  <c:v>-0.48949161770367788</c:v>
                </c:pt>
                <c:pt idx="301">
                  <c:v>-0.39391838108598809</c:v>
                </c:pt>
                <c:pt idx="302">
                  <c:v>-0.51713019791439929</c:v>
                </c:pt>
                <c:pt idx="303">
                  <c:v>-0.47128517860509911</c:v>
                </c:pt>
                <c:pt idx="304">
                  <c:v>-0.37129132226766448</c:v>
                </c:pt>
                <c:pt idx="305">
                  <c:v>-0.38796784518354577</c:v>
                </c:pt>
                <c:pt idx="306">
                  <c:v>-0.40275971371932484</c:v>
                </c:pt>
                <c:pt idx="307">
                  <c:v>-0.41471142365549762</c:v>
                </c:pt>
                <c:pt idx="308">
                  <c:v>-0.51616052790936473</c:v>
                </c:pt>
                <c:pt idx="309">
                  <c:v>-0.51808753494433668</c:v>
                </c:pt>
                <c:pt idx="310">
                  <c:v>-0.58520381988934322</c:v>
                </c:pt>
                <c:pt idx="311">
                  <c:v>-0.64501097500617233</c:v>
                </c:pt>
                <c:pt idx="312">
                  <c:v>-0.7236533082105715</c:v>
                </c:pt>
                <c:pt idx="313">
                  <c:v>-0.6939415234350178</c:v>
                </c:pt>
                <c:pt idx="314">
                  <c:v>-0.6659825727278581</c:v>
                </c:pt>
                <c:pt idx="315">
                  <c:v>-0.7460367907308133</c:v>
                </c:pt>
                <c:pt idx="316">
                  <c:v>-0.72588855410383235</c:v>
                </c:pt>
                <c:pt idx="317">
                  <c:v>-0.75594958086803477</c:v>
                </c:pt>
                <c:pt idx="318">
                  <c:v>-0.74004303908672975</c:v>
                </c:pt>
                <c:pt idx="319">
                  <c:v>-0.74005512362407022</c:v>
                </c:pt>
                <c:pt idx="320">
                  <c:v>-0.81703140617651671</c:v>
                </c:pt>
                <c:pt idx="321">
                  <c:v>-0.74142779974161155</c:v>
                </c:pt>
                <c:pt idx="322">
                  <c:v>-0.66939146849349185</c:v>
                </c:pt>
                <c:pt idx="323">
                  <c:v>-0.60500769245877839</c:v>
                </c:pt>
                <c:pt idx="324">
                  <c:v>-0.6328624108154044</c:v>
                </c:pt>
                <c:pt idx="325">
                  <c:v>-0.68390101770230705</c:v>
                </c:pt>
                <c:pt idx="326">
                  <c:v>-0.82876834013417566</c:v>
                </c:pt>
                <c:pt idx="327">
                  <c:v>-0.7813039230153378</c:v>
                </c:pt>
                <c:pt idx="328">
                  <c:v>-0.94366768258047506</c:v>
                </c:pt>
                <c:pt idx="329">
                  <c:v>-0.96758643520602083</c:v>
                </c:pt>
                <c:pt idx="330">
                  <c:v>-0.90233344623340295</c:v>
                </c:pt>
                <c:pt idx="331">
                  <c:v>-0.75216315033459458</c:v>
                </c:pt>
                <c:pt idx="332">
                  <c:v>-0.67639602144000044</c:v>
                </c:pt>
                <c:pt idx="333">
                  <c:v>-0.57380720507308003</c:v>
                </c:pt>
                <c:pt idx="334">
                  <c:v>-0.59003138007704237</c:v>
                </c:pt>
                <c:pt idx="335">
                  <c:v>-0.64393074306558729</c:v>
                </c:pt>
                <c:pt idx="336">
                  <c:v>-0.69685365585921633</c:v>
                </c:pt>
                <c:pt idx="337">
                  <c:v>-0.74445736482501268</c:v>
                </c:pt>
                <c:pt idx="338">
                  <c:v>-0.71559596139627335</c:v>
                </c:pt>
                <c:pt idx="339">
                  <c:v>-0.7268190629741379</c:v>
                </c:pt>
                <c:pt idx="340">
                  <c:v>-0.65871775585669157</c:v>
                </c:pt>
                <c:pt idx="341">
                  <c:v>-0.6266501877233801</c:v>
                </c:pt>
                <c:pt idx="342">
                  <c:v>-0.67819821872969022</c:v>
                </c:pt>
                <c:pt idx="343">
                  <c:v>-0.58819364727096257</c:v>
                </c:pt>
                <c:pt idx="344">
                  <c:v>-0.49989421741651918</c:v>
                </c:pt>
                <c:pt idx="345">
                  <c:v>-0.46146526263026311</c:v>
                </c:pt>
                <c:pt idx="346">
                  <c:v>-0.54469257183969455</c:v>
                </c:pt>
                <c:pt idx="347">
                  <c:v>-0.47269112415631453</c:v>
                </c:pt>
                <c:pt idx="348">
                  <c:v>-0.33005585214726985</c:v>
                </c:pt>
                <c:pt idx="349">
                  <c:v>-0.31541532550860518</c:v>
                </c:pt>
                <c:pt idx="350">
                  <c:v>-0.27730751340036108</c:v>
                </c:pt>
                <c:pt idx="351">
                  <c:v>-0.47862714630572001</c:v>
                </c:pt>
                <c:pt idx="352">
                  <c:v>-0.43361357772031994</c:v>
                </c:pt>
                <c:pt idx="353">
                  <c:v>-0.4085150838622722</c:v>
                </c:pt>
                <c:pt idx="354">
                  <c:v>-0.43192993473091434</c:v>
                </c:pt>
                <c:pt idx="355">
                  <c:v>-0.41738943832628461</c:v>
                </c:pt>
                <c:pt idx="356">
                  <c:v>-0.42191508025184321</c:v>
                </c:pt>
                <c:pt idx="357">
                  <c:v>-0.36957261427674137</c:v>
                </c:pt>
                <c:pt idx="358">
                  <c:v>-0.30326028888507273</c:v>
                </c:pt>
                <c:pt idx="359">
                  <c:v>-0.26172144055793034</c:v>
                </c:pt>
                <c:pt idx="360">
                  <c:v>-0.28567461793892268</c:v>
                </c:pt>
                <c:pt idx="361">
                  <c:v>-0.25404863153677171</c:v>
                </c:pt>
                <c:pt idx="362">
                  <c:v>-0.38081044061641134</c:v>
                </c:pt>
                <c:pt idx="363">
                  <c:v>-0.2828088442123381</c:v>
                </c:pt>
                <c:pt idx="364">
                  <c:v>-0.17206502739913435</c:v>
                </c:pt>
                <c:pt idx="365">
                  <c:v>-0.18234212323634882</c:v>
                </c:pt>
                <c:pt idx="366">
                  <c:v>-0.12411291376412861</c:v>
                </c:pt>
                <c:pt idx="367">
                  <c:v>4.5355674877754215E-3</c:v>
                </c:pt>
                <c:pt idx="368">
                  <c:v>2.4892112845420228E-2</c:v>
                </c:pt>
                <c:pt idx="369">
                  <c:v>2.3296276016729928E-2</c:v>
                </c:pt>
                <c:pt idx="370">
                  <c:v>5.6422638739358544E-2</c:v>
                </c:pt>
                <c:pt idx="371">
                  <c:v>0.16125662688091089</c:v>
                </c:pt>
                <c:pt idx="372">
                  <c:v>0.17908609523295344</c:v>
                </c:pt>
                <c:pt idx="373">
                  <c:v>0.17535597962934468</c:v>
                </c:pt>
                <c:pt idx="374">
                  <c:v>0.18538908761508971</c:v>
                </c:pt>
                <c:pt idx="375">
                  <c:v>0.1846117035367732</c:v>
                </c:pt>
                <c:pt idx="376">
                  <c:v>0.14350466896171191</c:v>
                </c:pt>
                <c:pt idx="377">
                  <c:v>0.10661939364178927</c:v>
                </c:pt>
                <c:pt idx="378">
                  <c:v>0.13146053083586651</c:v>
                </c:pt>
                <c:pt idx="379">
                  <c:v>0.1021925387549511</c:v>
                </c:pt>
                <c:pt idx="380">
                  <c:v>0.14890457392403214</c:v>
                </c:pt>
                <c:pt idx="381">
                  <c:v>0.19416864235416953</c:v>
                </c:pt>
                <c:pt idx="382">
                  <c:v>0.23843895427701031</c:v>
                </c:pt>
                <c:pt idx="383">
                  <c:v>0.27510735263060626</c:v>
                </c:pt>
                <c:pt idx="384">
                  <c:v>0.29836925105377293</c:v>
                </c:pt>
                <c:pt idx="385">
                  <c:v>0.32583547437279636</c:v>
                </c:pt>
                <c:pt idx="386">
                  <c:v>0.32389049735630426</c:v>
                </c:pt>
                <c:pt idx="387">
                  <c:v>0.3121657863958357</c:v>
                </c:pt>
                <c:pt idx="388">
                  <c:v>0.28247988253154011</c:v>
                </c:pt>
                <c:pt idx="389">
                  <c:v>0.37868769020026466</c:v>
                </c:pt>
                <c:pt idx="390">
                  <c:v>0.41278376395500421</c:v>
                </c:pt>
                <c:pt idx="391">
                  <c:v>0.38964898261740116</c:v>
                </c:pt>
                <c:pt idx="392">
                  <c:v>0.4813491690924635</c:v>
                </c:pt>
                <c:pt idx="393">
                  <c:v>0.47956500866083329</c:v>
                </c:pt>
                <c:pt idx="394">
                  <c:v>0.40735287830287942</c:v>
                </c:pt>
                <c:pt idx="395">
                  <c:v>0.51830375512128457</c:v>
                </c:pt>
                <c:pt idx="396">
                  <c:v>0.53843962431686387</c:v>
                </c:pt>
                <c:pt idx="397">
                  <c:v>0.59010670270933485</c:v>
                </c:pt>
                <c:pt idx="398">
                  <c:v>0.54787371705260268</c:v>
                </c:pt>
                <c:pt idx="399">
                  <c:v>0.65331507403513889</c:v>
                </c:pt>
                <c:pt idx="400">
                  <c:v>0.70778764311931341</c:v>
                </c:pt>
                <c:pt idx="401">
                  <c:v>0.64563950092869482</c:v>
                </c:pt>
                <c:pt idx="402">
                  <c:v>0.59184812439715362</c:v>
                </c:pt>
                <c:pt idx="403">
                  <c:v>0.44330469556401791</c:v>
                </c:pt>
                <c:pt idx="404">
                  <c:v>0.36469474520218625</c:v>
                </c:pt>
                <c:pt idx="405">
                  <c:v>0.41620481810748855</c:v>
                </c:pt>
                <c:pt idx="406">
                  <c:v>0.2871064891986177</c:v>
                </c:pt>
                <c:pt idx="407">
                  <c:v>0.41244487952645192</c:v>
                </c:pt>
                <c:pt idx="408">
                  <c:v>0.40701449537547207</c:v>
                </c:pt>
                <c:pt idx="409">
                  <c:v>0.30254011320189667</c:v>
                </c:pt>
                <c:pt idx="410">
                  <c:v>0.15740899361963526</c:v>
                </c:pt>
                <c:pt idx="411">
                  <c:v>0.17003566636240267</c:v>
                </c:pt>
                <c:pt idx="412">
                  <c:v>0.1258537027138274</c:v>
                </c:pt>
                <c:pt idx="413">
                  <c:v>0.22724075927190374</c:v>
                </c:pt>
                <c:pt idx="414">
                  <c:v>0.26540345929830156</c:v>
                </c:pt>
                <c:pt idx="415">
                  <c:v>0.31009205777248672</c:v>
                </c:pt>
                <c:pt idx="416">
                  <c:v>0.29826915298657403</c:v>
                </c:pt>
                <c:pt idx="417">
                  <c:v>0.28278020964224443</c:v>
                </c:pt>
                <c:pt idx="418">
                  <c:v>0.2288729779152574</c:v>
                </c:pt>
                <c:pt idx="419">
                  <c:v>0.27637943128892173</c:v>
                </c:pt>
                <c:pt idx="420">
                  <c:v>0.25312506395809398</c:v>
                </c:pt>
                <c:pt idx="421">
                  <c:v>0.25262970001168761</c:v>
                </c:pt>
                <c:pt idx="422">
                  <c:v>0.24881196105307923</c:v>
                </c:pt>
                <c:pt idx="423">
                  <c:v>0.206730812117362</c:v>
                </c:pt>
                <c:pt idx="424">
                  <c:v>0.23967632280743612</c:v>
                </c:pt>
                <c:pt idx="425">
                  <c:v>0.18393111708348683</c:v>
                </c:pt>
                <c:pt idx="426">
                  <c:v>0.18350649452074552</c:v>
                </c:pt>
                <c:pt idx="427">
                  <c:v>0.2016496484460758</c:v>
                </c:pt>
                <c:pt idx="428">
                  <c:v>0.21719227349961909</c:v>
                </c:pt>
                <c:pt idx="429">
                  <c:v>0.21982989542036241</c:v>
                </c:pt>
                <c:pt idx="430">
                  <c:v>0.21478246241589746</c:v>
                </c:pt>
                <c:pt idx="431">
                  <c:v>0.18095008898995601</c:v>
                </c:pt>
                <c:pt idx="432">
                  <c:v>0.18205587486310054</c:v>
                </c:pt>
                <c:pt idx="433">
                  <c:v>0.17830540160758668</c:v>
                </c:pt>
                <c:pt idx="434">
                  <c:v>0.14543288628590123</c:v>
                </c:pt>
                <c:pt idx="435">
                  <c:v>2.328452606952286E-2</c:v>
                </c:pt>
                <c:pt idx="436">
                  <c:v>-2.8605241157772493E-2</c:v>
                </c:pt>
                <c:pt idx="437">
                  <c:v>0.15671432344445393</c:v>
                </c:pt>
                <c:pt idx="438">
                  <c:v>0.24622174772003397</c:v>
                </c:pt>
                <c:pt idx="439">
                  <c:v>0.30030741882866874</c:v>
                </c:pt>
                <c:pt idx="440">
                  <c:v>0.31982637973215533</c:v>
                </c:pt>
                <c:pt idx="441">
                  <c:v>0.20658414834258707</c:v>
                </c:pt>
                <c:pt idx="442">
                  <c:v>0.27315986754783633</c:v>
                </c:pt>
                <c:pt idx="443">
                  <c:v>0.45060023655585169</c:v>
                </c:pt>
                <c:pt idx="444">
                  <c:v>0.46717461933002002</c:v>
                </c:pt>
                <c:pt idx="445">
                  <c:v>0.46659761673046307</c:v>
                </c:pt>
                <c:pt idx="446">
                  <c:v>0.39656002456965916</c:v>
                </c:pt>
                <c:pt idx="447">
                  <c:v>0.45176759155399315</c:v>
                </c:pt>
                <c:pt idx="448">
                  <c:v>0.5078050984139163</c:v>
                </c:pt>
                <c:pt idx="449">
                  <c:v>0.49345978998613615</c:v>
                </c:pt>
                <c:pt idx="450">
                  <c:v>0.52614165745150954</c:v>
                </c:pt>
                <c:pt idx="451">
                  <c:v>0.51395313496740047</c:v>
                </c:pt>
                <c:pt idx="452">
                  <c:v>0.60403018515338536</c:v>
                </c:pt>
                <c:pt idx="453">
                  <c:v>0.60942048262692528</c:v>
                </c:pt>
                <c:pt idx="454">
                  <c:v>0.59677644074878988</c:v>
                </c:pt>
                <c:pt idx="455">
                  <c:v>0.63816772350206463</c:v>
                </c:pt>
                <c:pt idx="456">
                  <c:v>0.66872570693197264</c:v>
                </c:pt>
                <c:pt idx="457">
                  <c:v>0.66746963777351487</c:v>
                </c:pt>
                <c:pt idx="458">
                  <c:v>0.66580025458271808</c:v>
                </c:pt>
                <c:pt idx="459">
                  <c:v>0.70461907378728406</c:v>
                </c:pt>
                <c:pt idx="460">
                  <c:v>0.68873094346858976</c:v>
                </c:pt>
                <c:pt idx="461">
                  <c:v>0.66565360639362547</c:v>
                </c:pt>
                <c:pt idx="462">
                  <c:v>0.62550557975162568</c:v>
                </c:pt>
                <c:pt idx="463">
                  <c:v>0.67458040760277227</c:v>
                </c:pt>
                <c:pt idx="464">
                  <c:v>0.70357703231716873</c:v>
                </c:pt>
                <c:pt idx="465">
                  <c:v>0.69502132553203844</c:v>
                </c:pt>
                <c:pt idx="466">
                  <c:v>0.68231914551633077</c:v>
                </c:pt>
                <c:pt idx="467">
                  <c:v>0.68437743110933824</c:v>
                </c:pt>
                <c:pt idx="468">
                  <c:v>0.7169798776080154</c:v>
                </c:pt>
                <c:pt idx="469">
                  <c:v>0.67115311677390999</c:v>
                </c:pt>
                <c:pt idx="470">
                  <c:v>0.68163145452750795</c:v>
                </c:pt>
                <c:pt idx="471">
                  <c:v>0.69983435995959886</c:v>
                </c:pt>
                <c:pt idx="472">
                  <c:v>0.69160286784312619</c:v>
                </c:pt>
                <c:pt idx="473">
                  <c:v>0.71911135975730212</c:v>
                </c:pt>
                <c:pt idx="474">
                  <c:v>0.76731454571409807</c:v>
                </c:pt>
                <c:pt idx="475">
                  <c:v>0.66660640043826358</c:v>
                </c:pt>
                <c:pt idx="476">
                  <c:v>0.74254660606735834</c:v>
                </c:pt>
                <c:pt idx="477">
                  <c:v>0.71768152124316698</c:v>
                </c:pt>
                <c:pt idx="478">
                  <c:v>0.72048686339098744</c:v>
                </c:pt>
                <c:pt idx="479">
                  <c:v>0.75883935858431495</c:v>
                </c:pt>
                <c:pt idx="480">
                  <c:v>0.61034660394985607</c:v>
                </c:pt>
                <c:pt idx="481">
                  <c:v>0.7745625003369222</c:v>
                </c:pt>
                <c:pt idx="482">
                  <c:v>0.81656508713298614</c:v>
                </c:pt>
                <c:pt idx="483">
                  <c:v>0.87577937492553992</c:v>
                </c:pt>
                <c:pt idx="484">
                  <c:v>0.89877553873391491</c:v>
                </c:pt>
                <c:pt idx="485">
                  <c:v>0.92410270864082034</c:v>
                </c:pt>
                <c:pt idx="486">
                  <c:v>0.8682304470299953</c:v>
                </c:pt>
                <c:pt idx="487">
                  <c:v>0.89293019755188918</c:v>
                </c:pt>
                <c:pt idx="488">
                  <c:v>0.86867895183519528</c:v>
                </c:pt>
                <c:pt idx="489">
                  <c:v>0.73286701196893567</c:v>
                </c:pt>
                <c:pt idx="490">
                  <c:v>0.70132648960667243</c:v>
                </c:pt>
                <c:pt idx="491">
                  <c:v>0.7025965915489375</c:v>
                </c:pt>
                <c:pt idx="492">
                  <c:v>0.75855343277191034</c:v>
                </c:pt>
                <c:pt idx="493">
                  <c:v>0.80576093318770736</c:v>
                </c:pt>
                <c:pt idx="494">
                  <c:v>0.78555712106128495</c:v>
                </c:pt>
                <c:pt idx="495">
                  <c:v>0.87603945566572561</c:v>
                </c:pt>
                <c:pt idx="496">
                  <c:v>0.94282500561235205</c:v>
                </c:pt>
                <c:pt idx="497">
                  <c:v>0.96843400765127452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D9-417B-A60C-F99AA25A8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0708799"/>
        <c:axId val="576781695"/>
      </c:lineChart>
      <c:lineChart>
        <c:grouping val="standard"/>
        <c:varyColors val="0"/>
        <c:ser>
          <c:idx val="1"/>
          <c:order val="1"/>
          <c:tx>
            <c:strRef>
              <c:f>'Q &amp; CAPE for Chart '!$K$5</c:f>
              <c:strCache>
                <c:ptCount val="1"/>
                <c:pt idx="0">
                  <c:v>Log CAPE to its own average</c:v>
                </c:pt>
              </c:strCache>
            </c:strRef>
          </c:tx>
          <c:spPr>
            <a:ln w="508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'Q &amp; CAPE for Chart '!$C$6:$C$503</c:f>
              <c:numCache>
                <c:formatCode>General</c:formatCode>
                <c:ptCount val="498"/>
                <c:pt idx="0">
                  <c:v>1900</c:v>
                </c:pt>
                <c:pt idx="4">
                  <c:v>1901</c:v>
                </c:pt>
                <c:pt idx="8">
                  <c:v>1902</c:v>
                </c:pt>
                <c:pt idx="12">
                  <c:v>1903</c:v>
                </c:pt>
                <c:pt idx="16">
                  <c:v>1904</c:v>
                </c:pt>
                <c:pt idx="20">
                  <c:v>1905</c:v>
                </c:pt>
                <c:pt idx="24">
                  <c:v>1906</c:v>
                </c:pt>
                <c:pt idx="28">
                  <c:v>1907</c:v>
                </c:pt>
                <c:pt idx="32">
                  <c:v>1908</c:v>
                </c:pt>
                <c:pt idx="36">
                  <c:v>1909</c:v>
                </c:pt>
                <c:pt idx="40">
                  <c:v>1910</c:v>
                </c:pt>
                <c:pt idx="44">
                  <c:v>1911</c:v>
                </c:pt>
                <c:pt idx="48">
                  <c:v>1912</c:v>
                </c:pt>
                <c:pt idx="52">
                  <c:v>1913</c:v>
                </c:pt>
                <c:pt idx="56">
                  <c:v>1914</c:v>
                </c:pt>
                <c:pt idx="60">
                  <c:v>1915</c:v>
                </c:pt>
                <c:pt idx="64">
                  <c:v>1916</c:v>
                </c:pt>
                <c:pt idx="68">
                  <c:v>1917</c:v>
                </c:pt>
                <c:pt idx="72">
                  <c:v>1918</c:v>
                </c:pt>
                <c:pt idx="76">
                  <c:v>1919</c:v>
                </c:pt>
                <c:pt idx="80">
                  <c:v>1920</c:v>
                </c:pt>
                <c:pt idx="84">
                  <c:v>1921</c:v>
                </c:pt>
                <c:pt idx="88">
                  <c:v>1922</c:v>
                </c:pt>
                <c:pt idx="92">
                  <c:v>1923</c:v>
                </c:pt>
                <c:pt idx="96">
                  <c:v>1924</c:v>
                </c:pt>
                <c:pt idx="100">
                  <c:v>1925</c:v>
                </c:pt>
                <c:pt idx="104">
                  <c:v>1926</c:v>
                </c:pt>
                <c:pt idx="108">
                  <c:v>1927</c:v>
                </c:pt>
                <c:pt idx="112">
                  <c:v>1928</c:v>
                </c:pt>
                <c:pt idx="116">
                  <c:v>1929</c:v>
                </c:pt>
                <c:pt idx="120">
                  <c:v>1930</c:v>
                </c:pt>
                <c:pt idx="124">
                  <c:v>1931</c:v>
                </c:pt>
                <c:pt idx="128">
                  <c:v>1932</c:v>
                </c:pt>
                <c:pt idx="132">
                  <c:v>1933</c:v>
                </c:pt>
                <c:pt idx="136">
                  <c:v>1934</c:v>
                </c:pt>
                <c:pt idx="140">
                  <c:v>1935</c:v>
                </c:pt>
                <c:pt idx="144">
                  <c:v>1936</c:v>
                </c:pt>
                <c:pt idx="148">
                  <c:v>1937</c:v>
                </c:pt>
                <c:pt idx="152">
                  <c:v>1938</c:v>
                </c:pt>
                <c:pt idx="156">
                  <c:v>1939</c:v>
                </c:pt>
                <c:pt idx="160">
                  <c:v>1940</c:v>
                </c:pt>
                <c:pt idx="164">
                  <c:v>1941</c:v>
                </c:pt>
                <c:pt idx="168">
                  <c:v>1942</c:v>
                </c:pt>
                <c:pt idx="172">
                  <c:v>1943</c:v>
                </c:pt>
                <c:pt idx="176">
                  <c:v>1944</c:v>
                </c:pt>
                <c:pt idx="180">
                  <c:v>1945</c:v>
                </c:pt>
                <c:pt idx="184">
                  <c:v>1946</c:v>
                </c:pt>
                <c:pt idx="188">
                  <c:v>1947</c:v>
                </c:pt>
                <c:pt idx="192">
                  <c:v>1948</c:v>
                </c:pt>
                <c:pt idx="196">
                  <c:v>1949</c:v>
                </c:pt>
                <c:pt idx="200">
                  <c:v>1950</c:v>
                </c:pt>
                <c:pt idx="204">
                  <c:v>1951</c:v>
                </c:pt>
                <c:pt idx="208">
                  <c:v>1952</c:v>
                </c:pt>
                <c:pt idx="212">
                  <c:v>1953</c:v>
                </c:pt>
                <c:pt idx="216">
                  <c:v>1954</c:v>
                </c:pt>
                <c:pt idx="220">
                  <c:v>1955</c:v>
                </c:pt>
                <c:pt idx="224">
                  <c:v>1956</c:v>
                </c:pt>
                <c:pt idx="228">
                  <c:v>1957</c:v>
                </c:pt>
                <c:pt idx="232">
                  <c:v>1958</c:v>
                </c:pt>
                <c:pt idx="236">
                  <c:v>1959</c:v>
                </c:pt>
                <c:pt idx="240">
                  <c:v>1960</c:v>
                </c:pt>
                <c:pt idx="244">
                  <c:v>1961</c:v>
                </c:pt>
                <c:pt idx="248">
                  <c:v>1962</c:v>
                </c:pt>
                <c:pt idx="252">
                  <c:v>1963</c:v>
                </c:pt>
                <c:pt idx="256">
                  <c:v>1964</c:v>
                </c:pt>
                <c:pt idx="260">
                  <c:v>1965</c:v>
                </c:pt>
                <c:pt idx="264">
                  <c:v>1966</c:v>
                </c:pt>
                <c:pt idx="268">
                  <c:v>1967</c:v>
                </c:pt>
                <c:pt idx="272">
                  <c:v>1968</c:v>
                </c:pt>
                <c:pt idx="276">
                  <c:v>1969</c:v>
                </c:pt>
                <c:pt idx="280">
                  <c:v>1970</c:v>
                </c:pt>
                <c:pt idx="284">
                  <c:v>1971</c:v>
                </c:pt>
                <c:pt idx="288">
                  <c:v>1972</c:v>
                </c:pt>
                <c:pt idx="292">
                  <c:v>1973</c:v>
                </c:pt>
                <c:pt idx="296">
                  <c:v>1974</c:v>
                </c:pt>
                <c:pt idx="300">
                  <c:v>1975</c:v>
                </c:pt>
                <c:pt idx="304">
                  <c:v>1976</c:v>
                </c:pt>
                <c:pt idx="308">
                  <c:v>1977</c:v>
                </c:pt>
                <c:pt idx="312">
                  <c:v>1978</c:v>
                </c:pt>
                <c:pt idx="316">
                  <c:v>1979</c:v>
                </c:pt>
                <c:pt idx="320">
                  <c:v>1980</c:v>
                </c:pt>
                <c:pt idx="324">
                  <c:v>1981</c:v>
                </c:pt>
                <c:pt idx="328">
                  <c:v>1982</c:v>
                </c:pt>
                <c:pt idx="332">
                  <c:v>1983</c:v>
                </c:pt>
                <c:pt idx="336">
                  <c:v>1984</c:v>
                </c:pt>
                <c:pt idx="340">
                  <c:v>1985</c:v>
                </c:pt>
                <c:pt idx="344">
                  <c:v>1986</c:v>
                </c:pt>
                <c:pt idx="348">
                  <c:v>1987</c:v>
                </c:pt>
                <c:pt idx="352">
                  <c:v>1988</c:v>
                </c:pt>
                <c:pt idx="356">
                  <c:v>1989</c:v>
                </c:pt>
                <c:pt idx="360">
                  <c:v>1990</c:v>
                </c:pt>
                <c:pt idx="364">
                  <c:v>1991</c:v>
                </c:pt>
                <c:pt idx="368">
                  <c:v>1992</c:v>
                </c:pt>
                <c:pt idx="372">
                  <c:v>1993</c:v>
                </c:pt>
                <c:pt idx="376">
                  <c:v>1994</c:v>
                </c:pt>
                <c:pt idx="380">
                  <c:v>1995</c:v>
                </c:pt>
                <c:pt idx="384">
                  <c:v>1996</c:v>
                </c:pt>
                <c:pt idx="388">
                  <c:v>1997</c:v>
                </c:pt>
                <c:pt idx="392">
                  <c:v>1998</c:v>
                </c:pt>
                <c:pt idx="396">
                  <c:v>1999</c:v>
                </c:pt>
                <c:pt idx="400">
                  <c:v>2000</c:v>
                </c:pt>
                <c:pt idx="404">
                  <c:v>2001</c:v>
                </c:pt>
                <c:pt idx="408">
                  <c:v>2002</c:v>
                </c:pt>
                <c:pt idx="412">
                  <c:v>2003</c:v>
                </c:pt>
                <c:pt idx="416">
                  <c:v>2004</c:v>
                </c:pt>
                <c:pt idx="420">
                  <c:v>2005</c:v>
                </c:pt>
                <c:pt idx="424">
                  <c:v>2006</c:v>
                </c:pt>
                <c:pt idx="428">
                  <c:v>2007</c:v>
                </c:pt>
                <c:pt idx="432">
                  <c:v>2008</c:v>
                </c:pt>
                <c:pt idx="436">
                  <c:v>2009</c:v>
                </c:pt>
                <c:pt idx="440">
                  <c:v>2010</c:v>
                </c:pt>
                <c:pt idx="444">
                  <c:v>2011</c:v>
                </c:pt>
                <c:pt idx="448">
                  <c:v>2012</c:v>
                </c:pt>
                <c:pt idx="452">
                  <c:v>2013</c:v>
                </c:pt>
                <c:pt idx="456">
                  <c:v>2014</c:v>
                </c:pt>
                <c:pt idx="460">
                  <c:v>2015</c:v>
                </c:pt>
                <c:pt idx="464">
                  <c:v>2016</c:v>
                </c:pt>
                <c:pt idx="468">
                  <c:v>2017</c:v>
                </c:pt>
                <c:pt idx="472">
                  <c:v>2018</c:v>
                </c:pt>
                <c:pt idx="476">
                  <c:v>2019</c:v>
                </c:pt>
                <c:pt idx="480">
                  <c:v>2020</c:v>
                </c:pt>
                <c:pt idx="484">
                  <c:v>2021</c:v>
                </c:pt>
                <c:pt idx="488">
                  <c:v>2022</c:v>
                </c:pt>
                <c:pt idx="492">
                  <c:v>2023</c:v>
                </c:pt>
                <c:pt idx="496">
                  <c:v>2024</c:v>
                </c:pt>
              </c:numCache>
            </c:numRef>
          </c:cat>
          <c:val>
            <c:numRef>
              <c:f>'Q &amp; CAPE for Chart '!$K$6:$K$503</c:f>
              <c:numCache>
                <c:formatCode>0.0000</c:formatCode>
                <c:ptCount val="498"/>
                <c:pt idx="0">
                  <c:v>-8.1583344356968013E-2</c:v>
                </c:pt>
                <c:pt idx="1">
                  <c:v>-0.11367406493866161</c:v>
                </c:pt>
                <c:pt idx="2">
                  <c:v>-0.1418499672492719</c:v>
                </c:pt>
                <c:pt idx="3">
                  <c:v>4.4121485657118154E-2</c:v>
                </c:pt>
                <c:pt idx="4">
                  <c:v>0.12434735057680335</c:v>
                </c:pt>
                <c:pt idx="5">
                  <c:v>0.25088663972102365</c:v>
                </c:pt>
                <c:pt idx="6">
                  <c:v>0.14425180558567074</c:v>
                </c:pt>
                <c:pt idx="7">
                  <c:v>0.10577701764469971</c:v>
                </c:pt>
                <c:pt idx="8">
                  <c:v>0.14168839572137859</c:v>
                </c:pt>
                <c:pt idx="9">
                  <c:v>0.12617258831031286</c:v>
                </c:pt>
                <c:pt idx="10">
                  <c:v>0.17153140040034254</c:v>
                </c:pt>
                <c:pt idx="11">
                  <c:v>2.6709125114296572E-2</c:v>
                </c:pt>
                <c:pt idx="12">
                  <c:v>4.6879694293977536E-2</c:v>
                </c:pt>
                <c:pt idx="13">
                  <c:v>-5.4265905808088544E-2</c:v>
                </c:pt>
                <c:pt idx="14">
                  <c:v>-0.17469661278174842</c:v>
                </c:pt>
                <c:pt idx="15">
                  <c:v>-0.14135796209354501</c:v>
                </c:pt>
                <c:pt idx="16">
                  <c:v>-0.19296062306391981</c:v>
                </c:pt>
                <c:pt idx="17">
                  <c:v>-0.15716327922170814</c:v>
                </c:pt>
                <c:pt idx="18">
                  <c:v>-6.7489423943825955E-2</c:v>
                </c:pt>
                <c:pt idx="19">
                  <c:v>2.5712724983524282E-2</c:v>
                </c:pt>
                <c:pt idx="20">
                  <c:v>0.12542127985531248</c:v>
                </c:pt>
                <c:pt idx="21">
                  <c:v>7.8920422097001008E-2</c:v>
                </c:pt>
                <c:pt idx="22">
                  <c:v>0.14189895488833937</c:v>
                </c:pt>
                <c:pt idx="23">
                  <c:v>0.14388514192426349</c:v>
                </c:pt>
                <c:pt idx="24">
                  <c:v>0.13733433977367993</c:v>
                </c:pt>
                <c:pt idx="25">
                  <c:v>8.9400620355954086E-2</c:v>
                </c:pt>
                <c:pt idx="26">
                  <c:v>0.15434549629522332</c:v>
                </c:pt>
                <c:pt idx="27">
                  <c:v>7.9600581450983032E-2</c:v>
                </c:pt>
                <c:pt idx="28">
                  <c:v>-9.6875260011844766E-2</c:v>
                </c:pt>
                <c:pt idx="29">
                  <c:v>-0.20314162341323527</c:v>
                </c:pt>
                <c:pt idx="30">
                  <c:v>-0.26709474562028523</c:v>
                </c:pt>
                <c:pt idx="31">
                  <c:v>-0.35449640247044201</c:v>
                </c:pt>
                <c:pt idx="32">
                  <c:v>-0.30322939846345909</c:v>
                </c:pt>
                <c:pt idx="33">
                  <c:v>-0.22265941533627531</c:v>
                </c:pt>
                <c:pt idx="34">
                  <c:v>-0.17868302789179236</c:v>
                </c:pt>
                <c:pt idx="35">
                  <c:v>-0.12117991281871765</c:v>
                </c:pt>
                <c:pt idx="36">
                  <c:v>-0.14424162200247448</c:v>
                </c:pt>
                <c:pt idx="37">
                  <c:v>-0.10232142932187749</c:v>
                </c:pt>
                <c:pt idx="38">
                  <c:v>-9.5091624934664054E-2</c:v>
                </c:pt>
                <c:pt idx="39">
                  <c:v>-0.13566074408438888</c:v>
                </c:pt>
                <c:pt idx="40">
                  <c:v>-0.19016063984436649</c:v>
                </c:pt>
                <c:pt idx="41">
                  <c:v>-0.27035109419662362</c:v>
                </c:pt>
                <c:pt idx="42">
                  <c:v>-0.27955375639948343</c:v>
                </c:pt>
                <c:pt idx="43">
                  <c:v>-0.22064795461039388</c:v>
                </c:pt>
                <c:pt idx="44">
                  <c:v>-0.17709015330952793</c:v>
                </c:pt>
                <c:pt idx="45">
                  <c:v>-0.11486910884910717</c:v>
                </c:pt>
                <c:pt idx="46">
                  <c:v>-0.28301034095466404</c:v>
                </c:pt>
                <c:pt idx="47">
                  <c:v>-0.21877993984024569</c:v>
                </c:pt>
                <c:pt idx="48">
                  <c:v>-0.24496943102380442</c:v>
                </c:pt>
                <c:pt idx="49">
                  <c:v>-0.24033309100022526</c:v>
                </c:pt>
                <c:pt idx="50">
                  <c:v>-0.23622176472098833</c:v>
                </c:pt>
                <c:pt idx="51">
                  <c:v>-0.2825554696624466</c:v>
                </c:pt>
                <c:pt idx="52">
                  <c:v>-0.36188194356229797</c:v>
                </c:pt>
                <c:pt idx="53">
                  <c:v>-0.44681508763086741</c:v>
                </c:pt>
                <c:pt idx="54">
                  <c:v>-0.42138511239173448</c:v>
                </c:pt>
                <c:pt idx="55">
                  <c:v>-0.48326876480385206</c:v>
                </c:pt>
                <c:pt idx="56">
                  <c:v>-0.44256244421695978</c:v>
                </c:pt>
                <c:pt idx="57">
                  <c:v>-0.46866514391934899</c:v>
                </c:pt>
                <c:pt idx="58">
                  <c:v>-0.55781579657786828</c:v>
                </c:pt>
                <c:pt idx="59">
                  <c:v>-0.59482537280263381</c:v>
                </c:pt>
                <c:pt idx="60">
                  <c:v>-0.54850509002266046</c:v>
                </c:pt>
                <c:pt idx="61">
                  <c:v>-0.51064947543028394</c:v>
                </c:pt>
                <c:pt idx="62">
                  <c:v>-0.43841794152191449</c:v>
                </c:pt>
                <c:pt idx="63">
                  <c:v>-0.36915378670524657</c:v>
                </c:pt>
                <c:pt idx="64">
                  <c:v>-0.42338979112503106</c:v>
                </c:pt>
                <c:pt idx="65">
                  <c:v>-0.43285479953719097</c:v>
                </c:pt>
                <c:pt idx="66">
                  <c:v>-0.42805356472740375</c:v>
                </c:pt>
                <c:pt idx="67">
                  <c:v>-0.46160306983244048</c:v>
                </c:pt>
                <c:pt idx="68">
                  <c:v>-0.5486042083488365</c:v>
                </c:pt>
                <c:pt idx="69">
                  <c:v>-0.65925109680736238</c:v>
                </c:pt>
                <c:pt idx="70">
                  <c:v>-0.79116301418260671</c:v>
                </c:pt>
                <c:pt idx="71">
                  <c:v>-0.99899508916331747</c:v>
                </c:pt>
                <c:pt idx="72">
                  <c:v>-0.95108413433008021</c:v>
                </c:pt>
                <c:pt idx="73">
                  <c:v>-0.97429151469788922</c:v>
                </c:pt>
                <c:pt idx="74">
                  <c:v>-1.0237051068998824</c:v>
                </c:pt>
                <c:pt idx="75">
                  <c:v>-1.0208906815751342</c:v>
                </c:pt>
                <c:pt idx="76">
                  <c:v>-0.98056107989392105</c:v>
                </c:pt>
                <c:pt idx="77">
                  <c:v>-0.87695672989196627</c:v>
                </c:pt>
                <c:pt idx="78">
                  <c:v>-0.94141567197425235</c:v>
                </c:pt>
                <c:pt idx="79">
                  <c:v>-1.000777850493094</c:v>
                </c:pt>
                <c:pt idx="80">
                  <c:v>-1.0580746123625921</c:v>
                </c:pt>
                <c:pt idx="81">
                  <c:v>-1.1932262915245664</c:v>
                </c:pt>
                <c:pt idx="82">
                  <c:v>-1.1401615523192383</c:v>
                </c:pt>
                <c:pt idx="83">
                  <c:v>-1.2378404518324735</c:v>
                </c:pt>
                <c:pt idx="84">
                  <c:v>-1.1529643148789117</c:v>
                </c:pt>
                <c:pt idx="85">
                  <c:v>-1.1463724204162085</c:v>
                </c:pt>
                <c:pt idx="86">
                  <c:v>-1.1152846439007043</c:v>
                </c:pt>
                <c:pt idx="87">
                  <c:v>-0.98670540180090427</c:v>
                </c:pt>
                <c:pt idx="88">
                  <c:v>-0.87913045761570441</c:v>
                </c:pt>
                <c:pt idx="89">
                  <c:v>-0.77806242265440417</c:v>
                </c:pt>
                <c:pt idx="90">
                  <c:v>-0.6896922821188527</c:v>
                </c:pt>
                <c:pt idx="91">
                  <c:v>-0.72679341958323773</c:v>
                </c:pt>
                <c:pt idx="92">
                  <c:v>-0.63764247899955873</c:v>
                </c:pt>
                <c:pt idx="93">
                  <c:v>-0.7604726271654938</c:v>
                </c:pt>
                <c:pt idx="94">
                  <c:v>-0.78369766396673546</c:v>
                </c:pt>
                <c:pt idx="95">
                  <c:v>-0.73035976121203161</c:v>
                </c:pt>
                <c:pt idx="96">
                  <c:v>-0.69077586083112763</c:v>
                </c:pt>
                <c:pt idx="97">
                  <c:v>-0.68359313545141864</c:v>
                </c:pt>
                <c:pt idx="98">
                  <c:v>-0.61232050025163964</c:v>
                </c:pt>
                <c:pt idx="99">
                  <c:v>-0.52320902492484134</c:v>
                </c:pt>
                <c:pt idx="100">
                  <c:v>-0.49418620227241972</c:v>
                </c:pt>
                <c:pt idx="101">
                  <c:v>-0.46081744272436342</c:v>
                </c:pt>
                <c:pt idx="102">
                  <c:v>-0.40230388645957404</c:v>
                </c:pt>
                <c:pt idx="103">
                  <c:v>-0.32858467528057789</c:v>
                </c:pt>
                <c:pt idx="104">
                  <c:v>-0.37083137788506937</c:v>
                </c:pt>
                <c:pt idx="105">
                  <c:v>-0.33426945977958855</c:v>
                </c:pt>
                <c:pt idx="106">
                  <c:v>-0.22208075852550291</c:v>
                </c:pt>
                <c:pt idx="107">
                  <c:v>-0.21539149548780667</c:v>
                </c:pt>
                <c:pt idx="108">
                  <c:v>-0.16000448795953703</c:v>
                </c:pt>
                <c:pt idx="109">
                  <c:v>-0.10260239980059849</c:v>
                </c:pt>
                <c:pt idx="110">
                  <c:v>4.7128022036455608E-2</c:v>
                </c:pt>
                <c:pt idx="111">
                  <c:v>8.0566582267819431E-2</c:v>
                </c:pt>
                <c:pt idx="112">
                  <c:v>0.13757699514850019</c:v>
                </c:pt>
                <c:pt idx="113">
                  <c:v>0.17745087119069947</c:v>
                </c:pt>
                <c:pt idx="114">
                  <c:v>0.26813544762419017</c:v>
                </c:pt>
                <c:pt idx="115">
                  <c:v>0.36116105868886716</c:v>
                </c:pt>
                <c:pt idx="116">
                  <c:v>0.45114388535584604</c:v>
                </c:pt>
                <c:pt idx="117">
                  <c:v>0.46128465834678289</c:v>
                </c:pt>
                <c:pt idx="118">
                  <c:v>0.61551368629496572</c:v>
                </c:pt>
                <c:pt idx="119">
                  <c:v>0.22466851893754702</c:v>
                </c:pt>
                <c:pt idx="120">
                  <c:v>0.33568341944103253</c:v>
                </c:pt>
                <c:pt idx="121">
                  <c:v>0.21448831274760094</c:v>
                </c:pt>
                <c:pt idx="122">
                  <c:v>0.17039448504498411</c:v>
                </c:pt>
                <c:pt idx="123">
                  <c:v>-0.11243900749526548</c:v>
                </c:pt>
                <c:pt idx="124">
                  <c:v>2.1351417986837706E-2</c:v>
                </c:pt>
                <c:pt idx="125">
                  <c:v>-0.19964986907141569</c:v>
                </c:pt>
                <c:pt idx="126">
                  <c:v>-0.37116348447279801</c:v>
                </c:pt>
                <c:pt idx="127">
                  <c:v>-0.70057902110051673</c:v>
                </c:pt>
                <c:pt idx="128">
                  <c:v>-0.6968561195691545</c:v>
                </c:pt>
                <c:pt idx="129">
                  <c:v>-1.2307337277961827</c:v>
                </c:pt>
                <c:pt idx="130">
                  <c:v>-0.67726279608966111</c:v>
                </c:pt>
                <c:pt idx="131">
                  <c:v>-0.85320287931829153</c:v>
                </c:pt>
                <c:pt idx="132">
                  <c:v>-0.91053690794969233</c:v>
                </c:pt>
                <c:pt idx="133">
                  <c:v>-0.41211489095429199</c:v>
                </c:pt>
                <c:pt idx="134">
                  <c:v>-0.43601449551121263</c:v>
                </c:pt>
                <c:pt idx="135">
                  <c:v>-0.49786928105404682</c:v>
                </c:pt>
                <c:pt idx="136">
                  <c:v>-0.43279849662129433</c:v>
                </c:pt>
                <c:pt idx="137">
                  <c:v>-0.51896414297790416</c:v>
                </c:pt>
                <c:pt idx="138">
                  <c:v>-0.64757023793209756</c:v>
                </c:pt>
                <c:pt idx="139">
                  <c:v>-0.59203123200586028</c:v>
                </c:pt>
                <c:pt idx="140">
                  <c:v>-0.71090818637202169</c:v>
                </c:pt>
                <c:pt idx="141">
                  <c:v>-0.52525561331124138</c:v>
                </c:pt>
                <c:pt idx="142">
                  <c:v>-0.38725752212846576</c:v>
                </c:pt>
                <c:pt idx="143">
                  <c:v>-0.27842032412663809</c:v>
                </c:pt>
                <c:pt idx="144">
                  <c:v>-0.14133065190561656</c:v>
                </c:pt>
                <c:pt idx="145">
                  <c:v>-0.16212647682078751</c:v>
                </c:pt>
                <c:pt idx="146">
                  <c:v>-9.075248787528345E-2</c:v>
                </c:pt>
                <c:pt idx="147">
                  <c:v>-3.5547748415754032E-2</c:v>
                </c:pt>
                <c:pt idx="148">
                  <c:v>2.4224527629286285E-3</c:v>
                </c:pt>
                <c:pt idx="149">
                  <c:v>-0.16474605156458777</c:v>
                </c:pt>
                <c:pt idx="150">
                  <c:v>-0.26915769924832134</c:v>
                </c:pt>
                <c:pt idx="151">
                  <c:v>-0.52611539756519354</c:v>
                </c:pt>
                <c:pt idx="152">
                  <c:v>-0.57662625235058451</c:v>
                </c:pt>
                <c:pt idx="153">
                  <c:v>-0.58957661953270168</c:v>
                </c:pt>
                <c:pt idx="154">
                  <c:v>-0.44946066525694173</c:v>
                </c:pt>
                <c:pt idx="155">
                  <c:v>-0.36017804809819998</c:v>
                </c:pt>
                <c:pt idx="156">
                  <c:v>-0.36897864377305689</c:v>
                </c:pt>
                <c:pt idx="157">
                  <c:v>-0.43422496594210669</c:v>
                </c:pt>
                <c:pt idx="158">
                  <c:v>-0.33721225886584438</c:v>
                </c:pt>
                <c:pt idx="159">
                  <c:v>-0.35540374385555662</c:v>
                </c:pt>
                <c:pt idx="160">
                  <c:v>-0.36729692939684133</c:v>
                </c:pt>
                <c:pt idx="161">
                  <c:v>-0.59698818696952127</c:v>
                </c:pt>
                <c:pt idx="162">
                  <c:v>-0.48975458781776871</c:v>
                </c:pt>
                <c:pt idx="163">
                  <c:v>-0.50063142023945062</c:v>
                </c:pt>
                <c:pt idx="164">
                  <c:v>-0.55846664179669636</c:v>
                </c:pt>
                <c:pt idx="165">
                  <c:v>-0.60662304375884135</c:v>
                </c:pt>
                <c:pt idx="166">
                  <c:v>-0.58009204357695721</c:v>
                </c:pt>
                <c:pt idx="167">
                  <c:v>-0.75711620797777535</c:v>
                </c:pt>
                <c:pt idx="168">
                  <c:v>-0.85214461603255298</c:v>
                </c:pt>
                <c:pt idx="169">
                  <c:v>-0.84776449507257112</c:v>
                </c:pt>
                <c:pt idx="170">
                  <c:v>-0.81492296745247872</c:v>
                </c:pt>
                <c:pt idx="171">
                  <c:v>-0.74375175035840524</c:v>
                </c:pt>
                <c:pt idx="172">
                  <c:v>-0.60792232314151784</c:v>
                </c:pt>
                <c:pt idx="173">
                  <c:v>-0.53356926154741791</c:v>
                </c:pt>
                <c:pt idx="174">
                  <c:v>-0.53655342272076822</c:v>
                </c:pt>
                <c:pt idx="175">
                  <c:v>-0.58086209719709192</c:v>
                </c:pt>
                <c:pt idx="176">
                  <c:v>-0.52982660471029552</c:v>
                </c:pt>
                <c:pt idx="177">
                  <c:v>-0.49698294366197349</c:v>
                </c:pt>
                <c:pt idx="178">
                  <c:v>-0.51021521476783693</c:v>
                </c:pt>
                <c:pt idx="179">
                  <c:v>-0.47890471968357895</c:v>
                </c:pt>
                <c:pt idx="180">
                  <c:v>-0.41993040922448399</c:v>
                </c:pt>
                <c:pt idx="181">
                  <c:v>-0.3596133197042457</c:v>
                </c:pt>
                <c:pt idx="182">
                  <c:v>-0.31415413386439583</c:v>
                </c:pt>
                <c:pt idx="183">
                  <c:v>-0.23190474137282946</c:v>
                </c:pt>
                <c:pt idx="184">
                  <c:v>-0.22687896449225331</c:v>
                </c:pt>
                <c:pt idx="185">
                  <c:v>-0.18891798482445044</c:v>
                </c:pt>
                <c:pt idx="186">
                  <c:v>-0.47864456869765348</c:v>
                </c:pt>
                <c:pt idx="187">
                  <c:v>-0.51888865609751011</c:v>
                </c:pt>
                <c:pt idx="188">
                  <c:v>-0.52390018859782561</c:v>
                </c:pt>
                <c:pt idx="189">
                  <c:v>-0.53718604591085795</c:v>
                </c:pt>
                <c:pt idx="190">
                  <c:v>-0.55550573549777171</c:v>
                </c:pt>
                <c:pt idx="191">
                  <c:v>-0.56405881477021014</c:v>
                </c:pt>
                <c:pt idx="192">
                  <c:v>-0.60293867934801026</c:v>
                </c:pt>
                <c:pt idx="193">
                  <c:v>-0.45995800213841509</c:v>
                </c:pt>
                <c:pt idx="194">
                  <c:v>-0.53347035221606331</c:v>
                </c:pt>
                <c:pt idx="195">
                  <c:v>-0.55233074768951651</c:v>
                </c:pt>
                <c:pt idx="196">
                  <c:v>-0.56052765066384769</c:v>
                </c:pt>
                <c:pt idx="197">
                  <c:v>-0.63233987462239494</c:v>
                </c:pt>
                <c:pt idx="198">
                  <c:v>-0.5313794134176284</c:v>
                </c:pt>
                <c:pt idx="199">
                  <c:v>-0.45530648952954378</c:v>
                </c:pt>
                <c:pt idx="200">
                  <c:v>-0.40984560167728423</c:v>
                </c:pt>
                <c:pt idx="201">
                  <c:v>-0.34349216374897162</c:v>
                </c:pt>
                <c:pt idx="202">
                  <c:v>-0.35321319545067187</c:v>
                </c:pt>
                <c:pt idx="203">
                  <c:v>-0.34761994420951714</c:v>
                </c:pt>
                <c:pt idx="204">
                  <c:v>-0.29326304898074884</c:v>
                </c:pt>
                <c:pt idx="205">
                  <c:v>-0.30660735907680081</c:v>
                </c:pt>
                <c:pt idx="206">
                  <c:v>-0.23436074438325738</c:v>
                </c:pt>
                <c:pt idx="207">
                  <c:v>-0.25701876557448022</c:v>
                </c:pt>
                <c:pt idx="208">
                  <c:v>-0.23749498897754462</c:v>
                </c:pt>
                <c:pt idx="209">
                  <c:v>-0.2283534303981658</c:v>
                </c:pt>
                <c:pt idx="210">
                  <c:v>-0.22822701566103731</c:v>
                </c:pt>
                <c:pt idx="211">
                  <c:v>-0.18864492498729302</c:v>
                </c:pt>
                <c:pt idx="212">
                  <c:v>-0.19743318407677313</c:v>
                </c:pt>
                <c:pt idx="213">
                  <c:v>-0.29795661449005584</c:v>
                </c:pt>
                <c:pt idx="214">
                  <c:v>-0.34125256252489722</c:v>
                </c:pt>
                <c:pt idx="215">
                  <c:v>-0.28705293906530782</c:v>
                </c:pt>
                <c:pt idx="216">
                  <c:v>-0.23003503714210405</c:v>
                </c:pt>
                <c:pt idx="217">
                  <c:v>-0.15431995657089903</c:v>
                </c:pt>
                <c:pt idx="218">
                  <c:v>-7.8484842539028765E-2</c:v>
                </c:pt>
                <c:pt idx="219">
                  <c:v>2.0069799266775767E-2</c:v>
                </c:pt>
                <c:pt idx="220">
                  <c:v>5.111988158552716E-2</c:v>
                </c:pt>
                <c:pt idx="221">
                  <c:v>0.12512926701347116</c:v>
                </c:pt>
                <c:pt idx="222">
                  <c:v>0.21371685901444959</c:v>
                </c:pt>
                <c:pt idx="223">
                  <c:v>0.22758023559630347</c:v>
                </c:pt>
                <c:pt idx="224">
                  <c:v>0.25977126634082071</c:v>
                </c:pt>
                <c:pt idx="225">
                  <c:v>0.20436001620853039</c:v>
                </c:pt>
                <c:pt idx="226">
                  <c:v>0.19249359241195219</c:v>
                </c:pt>
                <c:pt idx="227">
                  <c:v>0.16006430367652635</c:v>
                </c:pt>
                <c:pt idx="228">
                  <c:v>8.3654963769205892E-2</c:v>
                </c:pt>
                <c:pt idx="229">
                  <c:v>0.13492774916555161</c:v>
                </c:pt>
                <c:pt idx="230">
                  <c:v>3.5248053930974521E-2</c:v>
                </c:pt>
                <c:pt idx="231">
                  <c:v>-6.9133859135726006E-2</c:v>
                </c:pt>
                <c:pt idx="232">
                  <c:v>-5.3527014228799352E-2</c:v>
                </c:pt>
                <c:pt idx="233">
                  <c:v>-9.4299058293985105E-3</c:v>
                </c:pt>
                <c:pt idx="234">
                  <c:v>6.7296975655866564E-2</c:v>
                </c:pt>
                <c:pt idx="235">
                  <c:v>0.143963340277665</c:v>
                </c:pt>
                <c:pt idx="236">
                  <c:v>0.18236991044716611</c:v>
                </c:pt>
                <c:pt idx="237">
                  <c:v>0.18895937225946025</c:v>
                </c:pt>
                <c:pt idx="238">
                  <c:v>0.1661683611664051</c:v>
                </c:pt>
                <c:pt idx="239">
                  <c:v>0.19028484280961466</c:v>
                </c:pt>
                <c:pt idx="240">
                  <c:v>0.11258660494974926</c:v>
                </c:pt>
                <c:pt idx="241">
                  <c:v>0.13890899763844855</c:v>
                </c:pt>
                <c:pt idx="242">
                  <c:v>8.974263481693967E-2</c:v>
                </c:pt>
                <c:pt idx="243">
                  <c:v>0.11541844170814253</c:v>
                </c:pt>
                <c:pt idx="244">
                  <c:v>0.23398536901072653</c:v>
                </c:pt>
                <c:pt idx="245">
                  <c:v>0.25498317485968736</c:v>
                </c:pt>
                <c:pt idx="246">
                  <c:v>0.27050843297401483</c:v>
                </c:pt>
                <c:pt idx="247">
                  <c:v>0.33011724945512011</c:v>
                </c:pt>
                <c:pt idx="248">
                  <c:v>0.30061936970985048</c:v>
                </c:pt>
                <c:pt idx="249">
                  <c:v>5.7855293347269132E-2</c:v>
                </c:pt>
                <c:pt idx="250">
                  <c:v>8.7224791493125675E-2</c:v>
                </c:pt>
                <c:pt idx="251">
                  <c:v>0.1575484718926341</c:v>
                </c:pt>
                <c:pt idx="252">
                  <c:v>0.19443035163015265</c:v>
                </c:pt>
                <c:pt idx="253">
                  <c:v>0.24912102352666299</c:v>
                </c:pt>
                <c:pt idx="254">
                  <c:v>0.27650928296558597</c:v>
                </c:pt>
                <c:pt idx="255">
                  <c:v>0.2801231248907774</c:v>
                </c:pt>
                <c:pt idx="256">
                  <c:v>0.33269305935378179</c:v>
                </c:pt>
                <c:pt idx="257">
                  <c:v>0.33899707644713617</c:v>
                </c:pt>
                <c:pt idx="258">
                  <c:v>0.36557789214163838</c:v>
                </c:pt>
                <c:pt idx="259">
                  <c:v>0.360449689464589</c:v>
                </c:pt>
                <c:pt idx="260">
                  <c:v>0.38255379299908077</c:v>
                </c:pt>
                <c:pt idx="261">
                  <c:v>0.34372360610434871</c:v>
                </c:pt>
                <c:pt idx="262">
                  <c:v>0.38508719185318085</c:v>
                </c:pt>
                <c:pt idx="263">
                  <c:v>0.39632719901634683</c:v>
                </c:pt>
                <c:pt idx="264">
                  <c:v>0.34766501046248743</c:v>
                </c:pt>
                <c:pt idx="265">
                  <c:v>0.29910421749923266</c:v>
                </c:pt>
                <c:pt idx="266">
                  <c:v>0.18221741871834407</c:v>
                </c:pt>
                <c:pt idx="267">
                  <c:v>0.21271957115094242</c:v>
                </c:pt>
                <c:pt idx="268">
                  <c:v>0.2960603064659626</c:v>
                </c:pt>
                <c:pt idx="269">
                  <c:v>0.30058368393739032</c:v>
                </c:pt>
                <c:pt idx="270">
                  <c:v>0.32988316071517643</c:v>
                </c:pt>
                <c:pt idx="271">
                  <c:v>0.30766355397157152</c:v>
                </c:pt>
                <c:pt idx="272">
                  <c:v>0.22037104126139928</c:v>
                </c:pt>
                <c:pt idx="273">
                  <c:v>0.32036381622923082</c:v>
                </c:pt>
                <c:pt idx="274">
                  <c:v>0.30768925113127388</c:v>
                </c:pt>
                <c:pt idx="275">
                  <c:v>0.33742104944786133</c:v>
                </c:pt>
                <c:pt idx="276">
                  <c:v>0.24198403450735517</c:v>
                </c:pt>
                <c:pt idx="277">
                  <c:v>0.21830820629865544</c:v>
                </c:pt>
                <c:pt idx="278">
                  <c:v>0.14888844698579362</c:v>
                </c:pt>
                <c:pt idx="279">
                  <c:v>8.8569300972110021E-2</c:v>
                </c:pt>
                <c:pt idx="280">
                  <c:v>4.1735390809052753E-2</c:v>
                </c:pt>
                <c:pt idx="281">
                  <c:v>-0.13874943774834181</c:v>
                </c:pt>
                <c:pt idx="282">
                  <c:v>-6.5903751321067627E-2</c:v>
                </c:pt>
                <c:pt idx="283">
                  <c:v>5.6949101495717969E-4</c:v>
                </c:pt>
                <c:pt idx="284">
                  <c:v>9.1815041886691873E-2</c:v>
                </c:pt>
                <c:pt idx="285">
                  <c:v>7.3952234754218527E-2</c:v>
                </c:pt>
                <c:pt idx="286">
                  <c:v>6.2025680806361727E-2</c:v>
                </c:pt>
                <c:pt idx="287">
                  <c:v>4.9403760021872856E-2</c:v>
                </c:pt>
                <c:pt idx="288">
                  <c:v>0.12226078395208884</c:v>
                </c:pt>
                <c:pt idx="289">
                  <c:v>0.11577317223901051</c:v>
                </c:pt>
                <c:pt idx="290">
                  <c:v>0.11737446128795348</c:v>
                </c:pt>
                <c:pt idx="291">
                  <c:v>0.17787058823620638</c:v>
                </c:pt>
                <c:pt idx="292">
                  <c:v>0.11371821103366386</c:v>
                </c:pt>
                <c:pt idx="293">
                  <c:v>2.2629176110358085E-2</c:v>
                </c:pt>
                <c:pt idx="294">
                  <c:v>7.6415519973842549E-3</c:v>
                </c:pt>
                <c:pt idx="295">
                  <c:v>-0.12222159844447145</c:v>
                </c:pt>
                <c:pt idx="296">
                  <c:v>-0.12777338053481335</c:v>
                </c:pt>
                <c:pt idx="297">
                  <c:v>-0.23274580884892027</c:v>
                </c:pt>
                <c:pt idx="298">
                  <c:v>-0.53883362625679121</c:v>
                </c:pt>
                <c:pt idx="299">
                  <c:v>-0.5764737615162705</c:v>
                </c:pt>
                <c:pt idx="300">
                  <c:v>-0.36546875889402886</c:v>
                </c:pt>
                <c:pt idx="301">
                  <c:v>-0.2802207885657495</c:v>
                </c:pt>
                <c:pt idx="302">
                  <c:v>-0.38098161323769242</c:v>
                </c:pt>
                <c:pt idx="303">
                  <c:v>-0.34478722587619837</c:v>
                </c:pt>
                <c:pt idx="304">
                  <c:v>-0.21444388647430879</c:v>
                </c:pt>
                <c:pt idx="305">
                  <c:v>-0.21667292047056774</c:v>
                </c:pt>
                <c:pt idx="306">
                  <c:v>-0.18800349132301619</c:v>
                </c:pt>
                <c:pt idx="307">
                  <c:v>-0.19992442822562495</c:v>
                </c:pt>
                <c:pt idx="308">
                  <c:v>-0.25637754914571298</c:v>
                </c:pt>
                <c:pt idx="309">
                  <c:v>-0.28438470066018873</c:v>
                </c:pt>
                <c:pt idx="310">
                  <c:v>-0.32269751340570219</c:v>
                </c:pt>
                <c:pt idx="311">
                  <c:v>-0.35571673924735814</c:v>
                </c:pt>
                <c:pt idx="312">
                  <c:v>-0.42798275688744702</c:v>
                </c:pt>
                <c:pt idx="313">
                  <c:v>-0.35779146529634653</c:v>
                </c:pt>
                <c:pt idx="314">
                  <c:v>-0.31226281653955912</c:v>
                </c:pt>
                <c:pt idx="315">
                  <c:v>-0.40455249204376109</c:v>
                </c:pt>
                <c:pt idx="316">
                  <c:v>-0.39082221768617043</c:v>
                </c:pt>
                <c:pt idx="317">
                  <c:v>-0.40652689601953318</c:v>
                </c:pt>
                <c:pt idx="318">
                  <c:v>-0.36867776416066311</c:v>
                </c:pt>
                <c:pt idx="319">
                  <c:v>-0.4005409777486264</c:v>
                </c:pt>
                <c:pt idx="320">
                  <c:v>-0.46973215397634371</c:v>
                </c:pt>
                <c:pt idx="321">
                  <c:v>-0.40801297539392145</c:v>
                </c:pt>
                <c:pt idx="322">
                  <c:v>-0.32180667134329788</c:v>
                </c:pt>
                <c:pt idx="323">
                  <c:v>-0.29230078962136608</c:v>
                </c:pt>
                <c:pt idx="324">
                  <c:v>-0.31733532109062024</c:v>
                </c:pt>
                <c:pt idx="325">
                  <c:v>-0.34545978259358368</c:v>
                </c:pt>
                <c:pt idx="326">
                  <c:v>-0.48362822189599575</c:v>
                </c:pt>
                <c:pt idx="327">
                  <c:v>-0.44510331431239347</c:v>
                </c:pt>
                <c:pt idx="328">
                  <c:v>-0.56011730106717916</c:v>
                </c:pt>
                <c:pt idx="329">
                  <c:v>-0.59513398873964229</c:v>
                </c:pt>
                <c:pt idx="330">
                  <c:v>-0.49368006231315764</c:v>
                </c:pt>
                <c:pt idx="331">
                  <c:v>-0.35928554768965482</c:v>
                </c:pt>
                <c:pt idx="332">
                  <c:v>-0.27536550399992166</c:v>
                </c:pt>
                <c:pt idx="333">
                  <c:v>-0.19934079616844835</c:v>
                </c:pt>
                <c:pt idx="334">
                  <c:v>-0.20551281930632426</c:v>
                </c:pt>
                <c:pt idx="335">
                  <c:v>-0.22727147701591033</c:v>
                </c:pt>
                <c:pt idx="336">
                  <c:v>-0.28263294095969949</c:v>
                </c:pt>
                <c:pt idx="337">
                  <c:v>-0.32049309010532356</c:v>
                </c:pt>
                <c:pt idx="338">
                  <c:v>-0.25116115877078737</c:v>
                </c:pt>
                <c:pt idx="339">
                  <c:v>-0.26411764848487573</c:v>
                </c:pt>
                <c:pt idx="340">
                  <c:v>-0.18862594756741835</c:v>
                </c:pt>
                <c:pt idx="341">
                  <c:v>-0.14911307276245633</c:v>
                </c:pt>
                <c:pt idx="342">
                  <c:v>-0.18276747633947421</c:v>
                </c:pt>
                <c:pt idx="343">
                  <c:v>-7.5243606696968612E-2</c:v>
                </c:pt>
                <c:pt idx="344">
                  <c:v>4.0706581470555836E-2</c:v>
                </c:pt>
                <c:pt idx="345">
                  <c:v>8.5928741597465219E-2</c:v>
                </c:pt>
                <c:pt idx="346">
                  <c:v>4.7778135240836406E-2</c:v>
                </c:pt>
                <c:pt idx="347">
                  <c:v>8.5206644001281973E-2</c:v>
                </c:pt>
                <c:pt idx="348">
                  <c:v>0.23194867897207727</c:v>
                </c:pt>
                <c:pt idx="349">
                  <c:v>0.24832065333357312</c:v>
                </c:pt>
                <c:pt idx="350">
                  <c:v>0.29014987088845112</c:v>
                </c:pt>
                <c:pt idx="351">
                  <c:v>6.7707244512971165E-3</c:v>
                </c:pt>
                <c:pt idx="352">
                  <c:v>9.4484843117109918E-2</c:v>
                </c:pt>
                <c:pt idx="353">
                  <c:v>9.9611523520103606E-2</c:v>
                </c:pt>
                <c:pt idx="354">
                  <c:v>7.3359987711325569E-2</c:v>
                </c:pt>
                <c:pt idx="355">
                  <c:v>9.7085127638677271E-2</c:v>
                </c:pt>
                <c:pt idx="356">
                  <c:v>0.13702861113833853</c:v>
                </c:pt>
                <c:pt idx="357">
                  <c:v>0.22035861013855707</c:v>
                </c:pt>
                <c:pt idx="358">
                  <c:v>0.28006494564157292</c:v>
                </c:pt>
                <c:pt idx="359">
                  <c:v>0.27097909481624338</c:v>
                </c:pt>
                <c:pt idx="360">
                  <c:v>0.21640991941011256</c:v>
                </c:pt>
                <c:pt idx="361">
                  <c:v>0.26453211555041101</c:v>
                </c:pt>
                <c:pt idx="362">
                  <c:v>0.1045536985119786</c:v>
                </c:pt>
                <c:pt idx="363">
                  <c:v>0.13207719532459317</c:v>
                </c:pt>
                <c:pt idx="364">
                  <c:v>0.24163948019951498</c:v>
                </c:pt>
                <c:pt idx="365">
                  <c:v>0.24438012538939846</c:v>
                </c:pt>
                <c:pt idx="366">
                  <c:v>0.2527644948229848</c:v>
                </c:pt>
                <c:pt idx="367">
                  <c:v>0.24523828832774397</c:v>
                </c:pt>
                <c:pt idx="368">
                  <c:v>0.27692708056709847</c:v>
                </c:pt>
                <c:pt idx="369">
                  <c:v>0.26721067767125284</c:v>
                </c:pt>
                <c:pt idx="370">
                  <c:v>0.27842509558504069</c:v>
                </c:pt>
                <c:pt idx="371">
                  <c:v>0.30888519141971615</c:v>
                </c:pt>
                <c:pt idx="372">
                  <c:v>0.32450098552900641</c:v>
                </c:pt>
                <c:pt idx="373">
                  <c:v>0.30888639108799154</c:v>
                </c:pt>
                <c:pt idx="374">
                  <c:v>0.32327156015865999</c:v>
                </c:pt>
                <c:pt idx="375">
                  <c:v>0.32769331529492751</c:v>
                </c:pt>
                <c:pt idx="376">
                  <c:v>0.30824900209900408</c:v>
                </c:pt>
                <c:pt idx="377">
                  <c:v>0.27803349474200845</c:v>
                </c:pt>
                <c:pt idx="378">
                  <c:v>0.28975415239405233</c:v>
                </c:pt>
                <c:pt idx="379">
                  <c:v>0.25700696942325063</c:v>
                </c:pt>
                <c:pt idx="380">
                  <c:v>0.32094224238024127</c:v>
                </c:pt>
                <c:pt idx="381">
                  <c:v>0.3983747614575277</c:v>
                </c:pt>
                <c:pt idx="382">
                  <c:v>0.45930247885194309</c:v>
                </c:pt>
                <c:pt idx="383">
                  <c:v>0.51207599670180359</c:v>
                </c:pt>
                <c:pt idx="384">
                  <c:v>0.54407879037093254</c:v>
                </c:pt>
                <c:pt idx="385">
                  <c:v>0.56516648638383371</c:v>
                </c:pt>
                <c:pt idx="386">
                  <c:v>0.56232543019644332</c:v>
                </c:pt>
                <c:pt idx="387">
                  <c:v>0.6482036722413933</c:v>
                </c:pt>
                <c:pt idx="388">
                  <c:v>0.69733146809387714</c:v>
                </c:pt>
                <c:pt idx="389">
                  <c:v>0.79056765666390527</c:v>
                </c:pt>
                <c:pt idx="390">
                  <c:v>0.84617324997845822</c:v>
                </c:pt>
                <c:pt idx="391">
                  <c:v>0.86647733944727134</c:v>
                </c:pt>
                <c:pt idx="392">
                  <c:v>0.96759548883792812</c:v>
                </c:pt>
                <c:pt idx="393">
                  <c:v>0.98593001212649289</c:v>
                </c:pt>
                <c:pt idx="394">
                  <c:v>0.89421687743685085</c:v>
                </c:pt>
                <c:pt idx="395">
                  <c:v>1.0407500809900889</c:v>
                </c:pt>
                <c:pt idx="396">
                  <c:v>1.103226296582053</c:v>
                </c:pt>
                <c:pt idx="397">
                  <c:v>1.122866404217421</c:v>
                </c:pt>
                <c:pt idx="398">
                  <c:v>1.1054570996311965</c:v>
                </c:pt>
                <c:pt idx="399">
                  <c:v>1.1802759862578971</c:v>
                </c:pt>
                <c:pt idx="400">
                  <c:v>1.169719179137156</c:v>
                </c:pt>
                <c:pt idx="401">
                  <c:v>1.1741756346866929</c:v>
                </c:pt>
                <c:pt idx="402">
                  <c:v>1.1693066481750773</c:v>
                </c:pt>
                <c:pt idx="403">
                  <c:v>1.0684843136773847</c:v>
                </c:pt>
                <c:pt idx="404">
                  <c:v>0.94005360648128233</c:v>
                </c:pt>
                <c:pt idx="405">
                  <c:v>0.97367574749007391</c:v>
                </c:pt>
                <c:pt idx="406">
                  <c:v>0.80189899884766147</c:v>
                </c:pt>
                <c:pt idx="407">
                  <c:v>0.90258403451302849</c:v>
                </c:pt>
                <c:pt idx="408">
                  <c:v>0.89851157790346425</c:v>
                </c:pt>
                <c:pt idx="409">
                  <c:v>0.7631096348906854</c:v>
                </c:pt>
                <c:pt idx="410">
                  <c:v>0.60127001303681782</c:v>
                </c:pt>
                <c:pt idx="411">
                  <c:v>0.63707278439443815</c:v>
                </c:pt>
                <c:pt idx="412">
                  <c:v>0.55838125113971637</c:v>
                </c:pt>
                <c:pt idx="413">
                  <c:v>0.71511820859832076</c:v>
                </c:pt>
                <c:pt idx="414">
                  <c:v>0.73755970016814265</c:v>
                </c:pt>
                <c:pt idx="415">
                  <c:v>0.79888961014596083</c:v>
                </c:pt>
                <c:pt idx="416">
                  <c:v>0.81898255674655873</c:v>
                </c:pt>
                <c:pt idx="417">
                  <c:v>0.81164427154112184</c:v>
                </c:pt>
                <c:pt idx="418">
                  <c:v>0.79355527113488078</c:v>
                </c:pt>
                <c:pt idx="419">
                  <c:v>0.85818356174396326</c:v>
                </c:pt>
                <c:pt idx="420">
                  <c:v>0.8345709925232474</c:v>
                </c:pt>
                <c:pt idx="421">
                  <c:v>0.82959741293008049</c:v>
                </c:pt>
                <c:pt idx="422">
                  <c:v>0.82218065578731858</c:v>
                </c:pt>
                <c:pt idx="423">
                  <c:v>0.85591461917794431</c:v>
                </c:pt>
                <c:pt idx="424">
                  <c:v>0.85983761696171035</c:v>
                </c:pt>
                <c:pt idx="425">
                  <c:v>0.80672208536404044</c:v>
                </c:pt>
                <c:pt idx="426">
                  <c:v>0.85096228645744842</c:v>
                </c:pt>
                <c:pt idx="427">
                  <c:v>0.92194966296616476</c:v>
                </c:pt>
                <c:pt idx="428">
                  <c:v>0.89085985501107912</c:v>
                </c:pt>
                <c:pt idx="429">
                  <c:v>0.94281420328221754</c:v>
                </c:pt>
                <c:pt idx="430">
                  <c:v>0.92329972668141336</c:v>
                </c:pt>
                <c:pt idx="431">
                  <c:v>0.8960134184106523</c:v>
                </c:pt>
                <c:pt idx="432">
                  <c:v>0.75534568291351478</c:v>
                </c:pt>
                <c:pt idx="433">
                  <c:v>0.74160618513497001</c:v>
                </c:pt>
                <c:pt idx="434">
                  <c:v>0.63727856735348754</c:v>
                </c:pt>
                <c:pt idx="435">
                  <c:v>0.34257046462156415</c:v>
                </c:pt>
                <c:pt idx="436">
                  <c:v>0.1764600325257506</c:v>
                </c:pt>
                <c:pt idx="437">
                  <c:v>0.35876669910372438</c:v>
                </c:pt>
                <c:pt idx="438">
                  <c:v>0.47446501116470419</c:v>
                </c:pt>
                <c:pt idx="439">
                  <c:v>0.53399801664476909</c:v>
                </c:pt>
                <c:pt idx="440">
                  <c:v>0.56227994188636687</c:v>
                </c:pt>
                <c:pt idx="441">
                  <c:v>0.49838715934487654</c:v>
                </c:pt>
                <c:pt idx="442">
                  <c:v>0.52960487077084739</c:v>
                </c:pt>
                <c:pt idx="443">
                  <c:v>0.62493905369699609</c:v>
                </c:pt>
                <c:pt idx="444">
                  <c:v>0.651665382504103</c:v>
                </c:pt>
                <c:pt idx="445">
                  <c:v>0.62381992190721114</c:v>
                </c:pt>
                <c:pt idx="446">
                  <c:v>0.52099797352023103</c:v>
                </c:pt>
                <c:pt idx="447">
                  <c:v>0.57737297277828592</c:v>
                </c:pt>
                <c:pt idx="448">
                  <c:v>0.66464722416583255</c:v>
                </c:pt>
                <c:pt idx="449">
                  <c:v>0.60782303479043565</c:v>
                </c:pt>
                <c:pt idx="450">
                  <c:v>0.67708213055628752</c:v>
                </c:pt>
                <c:pt idx="451">
                  <c:v>0.65985984367850437</c:v>
                </c:pt>
                <c:pt idx="452">
                  <c:v>0.72163904037308457</c:v>
                </c:pt>
                <c:pt idx="453">
                  <c:v>0.74960873617515533</c:v>
                </c:pt>
                <c:pt idx="454">
                  <c:v>0.77598802330741501</c:v>
                </c:pt>
                <c:pt idx="455">
                  <c:v>0.83786254662388648</c:v>
                </c:pt>
                <c:pt idx="456">
                  <c:v>0.84274981049812014</c:v>
                </c:pt>
                <c:pt idx="457">
                  <c:v>0.86627546648258891</c:v>
                </c:pt>
                <c:pt idx="458">
                  <c:v>0.87925173255490341</c:v>
                </c:pt>
                <c:pt idx="459">
                  <c:v>0.91076459343252347</c:v>
                </c:pt>
                <c:pt idx="460">
                  <c:v>0.90511084322053259</c:v>
                </c:pt>
                <c:pt idx="461">
                  <c:v>0.89139594167304148</c:v>
                </c:pt>
                <c:pt idx="462">
                  <c:v>0.80530336471115094</c:v>
                </c:pt>
                <c:pt idx="463">
                  <c:v>0.8538500782554288</c:v>
                </c:pt>
                <c:pt idx="464">
                  <c:v>0.81922890689483863</c:v>
                </c:pt>
                <c:pt idx="465">
                  <c:v>0.8255151440329711</c:v>
                </c:pt>
                <c:pt idx="466">
                  <c:v>0.84709850266899744</c:v>
                </c:pt>
                <c:pt idx="467">
                  <c:v>0.87663599493159294</c:v>
                </c:pt>
                <c:pt idx="468">
                  <c:v>0.90839135936906468</c:v>
                </c:pt>
                <c:pt idx="469">
                  <c:v>0.92093647822856495</c:v>
                </c:pt>
                <c:pt idx="470">
                  <c:v>0.92680515009825237</c:v>
                </c:pt>
                <c:pt idx="471">
                  <c:v>0.98429309817540434</c:v>
                </c:pt>
                <c:pt idx="472">
                  <c:v>0.97616985838555026</c:v>
                </c:pt>
                <c:pt idx="473">
                  <c:v>0.97475247891577643</c:v>
                </c:pt>
                <c:pt idx="474">
                  <c:v>1.0137962261106455</c:v>
                </c:pt>
                <c:pt idx="475">
                  <c:v>0.88481439852551835</c:v>
                </c:pt>
                <c:pt idx="476">
                  <c:v>0.94865774940499792</c:v>
                </c:pt>
                <c:pt idx="477">
                  <c:v>0.95686009043362885</c:v>
                </c:pt>
                <c:pt idx="478">
                  <c:v>0.96905054332266038</c:v>
                </c:pt>
                <c:pt idx="479">
                  <c:v>1.0125841217494034</c:v>
                </c:pt>
                <c:pt idx="480">
                  <c:v>0.80746720129916261</c:v>
                </c:pt>
                <c:pt idx="481">
                  <c:v>0.94529440102822848</c:v>
                </c:pt>
                <c:pt idx="482">
                  <c:v>0.99630166563493328</c:v>
                </c:pt>
                <c:pt idx="483">
                  <c:v>1.0696161771417736</c:v>
                </c:pt>
                <c:pt idx="484">
                  <c:v>1.0908999827401993</c:v>
                </c:pt>
                <c:pt idx="485">
                  <c:v>1.1285251825038887</c:v>
                </c:pt>
                <c:pt idx="486">
                  <c:v>1.1498973311573217</c:v>
                </c:pt>
                <c:pt idx="487">
                  <c:v>1.1681761456432542</c:v>
                </c:pt>
                <c:pt idx="488">
                  <c:v>1.059870772162562</c:v>
                </c:pt>
                <c:pt idx="489">
                  <c:v>0.89641447721370282</c:v>
                </c:pt>
                <c:pt idx="490">
                  <c:v>0.86855942953239973</c:v>
                </c:pt>
                <c:pt idx="491">
                  <c:v>0.87164156059406439</c:v>
                </c:pt>
                <c:pt idx="492">
                  <c:v>0.85666659330325379</c:v>
                </c:pt>
                <c:pt idx="493">
                  <c:v>0.92489302611489999</c:v>
                </c:pt>
                <c:pt idx="494">
                  <c:v>0.91977561842826683</c:v>
                </c:pt>
                <c:pt idx="495">
                  <c:v>0.9732943484695844</c:v>
                </c:pt>
                <c:pt idx="496">
                  <c:v>1.0438233954620499</c:v>
                </c:pt>
                <c:pt idx="497">
                  <c:v>1.0745973708269427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D9-417B-A60C-F99AA25A8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1469376"/>
        <c:axId val="787560992"/>
      </c:lineChart>
      <c:catAx>
        <c:axId val="620708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en-GB"/>
                  <a:t>Title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en-US"/>
          </a:p>
        </c:txPr>
        <c:crossAx val="576781695"/>
        <c:crosses val="autoZero"/>
        <c:auto val="1"/>
        <c:lblAlgn val="ctr"/>
        <c:lblOffset val="100"/>
        <c:tickLblSkip val="40"/>
        <c:tickMarkSkip val="40"/>
        <c:noMultiLvlLbl val="0"/>
      </c:catAx>
      <c:valAx>
        <c:axId val="576781695"/>
        <c:scaling>
          <c:orientation val="minMax"/>
          <c:max val="1.2"/>
          <c:min val="-1.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en-GB"/>
                  <a:t>Title</a:t>
                </a:r>
              </a:p>
            </c:rich>
          </c:tx>
          <c:layout>
            <c:manualLayout>
              <c:xMode val="edge"/>
              <c:yMode val="edge"/>
              <c:x val="3.4111274552219434E-2"/>
              <c:y val="0.2404549659072470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en-US"/>
          </a:p>
        </c:txPr>
        <c:crossAx val="620708799"/>
        <c:crosses val="autoZero"/>
        <c:crossBetween val="between"/>
      </c:valAx>
      <c:valAx>
        <c:axId val="787560992"/>
        <c:scaling>
          <c:orientation val="minMax"/>
          <c:max val="1.2"/>
          <c:min val="-1.3"/>
        </c:scaling>
        <c:delete val="0"/>
        <c:axPos val="r"/>
        <c:numFmt formatCode="0.00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en-US"/>
          </a:p>
        </c:txPr>
        <c:crossAx val="831469376"/>
        <c:crosses val="max"/>
        <c:crossBetween val="between"/>
        <c:majorUnit val="0.5"/>
      </c:valAx>
      <c:catAx>
        <c:axId val="831469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87560992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9429770742976655"/>
          <c:y val="0.10936652459825157"/>
          <c:w val="0.29177173444278143"/>
          <c:h val="5.6354278304400221E-2"/>
        </c:manualLayout>
      </c:layout>
      <c:overlay val="0"/>
      <c:spPr>
        <a:solidFill>
          <a:sysClr val="window" lastClr="FFFFFF"/>
        </a:solidFill>
        <a:ln w="12700">
          <a:solidFill>
            <a:srgbClr val="0070C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12700" cap="flat" cmpd="sng" algn="ctr">
      <a:solidFill>
        <a:srgbClr val="0070C0"/>
      </a:solidFill>
      <a:round/>
    </a:ln>
    <a:effectLst/>
  </c:spPr>
  <c:txPr>
    <a:bodyPr/>
    <a:lstStyle/>
    <a:p>
      <a:pPr>
        <a:defRPr b="1" i="0" baseline="0">
          <a:solidFill>
            <a:sysClr val="windowText" lastClr="000000"/>
          </a:solidFill>
          <a:latin typeface="Times New Roman" panose="02020603050405020304" pitchFamily="18" charset="0"/>
        </a:defRPr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81A1DEF-3C52-457A-838A-92861E1930FE}">
  <sheetPr/>
  <sheetViews>
    <sheetView tabSelected="1" zoomScale="82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F0400D3-7D54-467D-9814-7D25BD8724A6}">
  <sheetPr/>
  <sheetViews>
    <sheetView zoomScale="82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5427" cy="629579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F4E78A-2C88-9A0D-468D-8524DA49644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5427" cy="629579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25AC7F7-5948-F328-2397-BC78A052337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Data%20Backup%20from%20Previous%20Computer\C%20Drive%20backup\Andrew%202023\website\Q3%202023\q%20%20and%20CAPE%20calcs%20Dec%202023%20Final.xlsx" TargetMode="External"/><Relationship Id="rId1" Type="http://schemas.openxmlformats.org/officeDocument/2006/relationships/externalLinkPath" Target="https://pelhamsmithersassociates.sharepoint.com/Data%20Backup%20from%20Previous%20Computer/C%20Drive%20backup/Andrew%202023/website/Q3%202023/q%20%20and%20CAPE%20calcs%20Dec%202023%20Final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Data%20Backup%20from%20Previous%20Computer\C%20Drive%20backup\Andrew%202024\Website\Q4%202023\Q4-2023-q-and-CAPE-calculations-final.xlsx" TargetMode="External"/><Relationship Id="rId1" Type="http://schemas.openxmlformats.org/officeDocument/2006/relationships/externalLinkPath" Target="https://pelhamsmithersassociates.sharepoint.com/Data%20Backup%20from%20Previous%20Computer/C%20Drive%20backup/Andrew%202024/Website/Q4%202023/Q4-2023-q-and-CAPE-calculations-fina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elhamsmithersassociates.sharepoint.com/Andrew%202018/Website/Q3%202018/Copy%20of%20q%20and%20CAPE%20calc%20updated%20for%20Q3%20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art"/>
      <sheetName val="B 102 q3Sheet1"/>
      <sheetName val="Data"/>
      <sheetName val="B. 103 q caL Q3 2023"/>
      <sheetName val="q calc"/>
      <sheetName val="CAPE calculation"/>
      <sheetName val="Q &amp; CAPE for Chart"/>
    </sheetNames>
    <sheetDataSet>
      <sheetData sheetId="0" refreshError="1"/>
      <sheetData sheetId="1" refreshError="1"/>
      <sheetData sheetId="2">
        <row r="9">
          <cell r="A9">
            <v>1871.01</v>
          </cell>
        </row>
      </sheetData>
      <sheetData sheetId="3">
        <row r="8">
          <cell r="BK8">
            <v>103694</v>
          </cell>
          <cell r="BN8">
            <v>0.54285007980643174</v>
          </cell>
        </row>
        <row r="12">
          <cell r="BK12">
            <v>97302</v>
          </cell>
          <cell r="BN12">
            <v>0.47838582627750459</v>
          </cell>
        </row>
        <row r="16">
          <cell r="BK16">
            <v>95116</v>
          </cell>
          <cell r="BN16">
            <v>0.40056315626697531</v>
          </cell>
        </row>
        <row r="20">
          <cell r="BK20">
            <v>94141</v>
          </cell>
          <cell r="BN20">
            <v>0.36359100692779101</v>
          </cell>
        </row>
        <row r="24">
          <cell r="BK24">
            <v>103822</v>
          </cell>
          <cell r="BN24">
            <v>0.38885771438745398</v>
          </cell>
        </row>
        <row r="28">
          <cell r="BK28">
            <v>126681</v>
          </cell>
          <cell r="BN28">
            <v>0.43920301004481666</v>
          </cell>
        </row>
        <row r="32">
          <cell r="BK32">
            <v>147629</v>
          </cell>
          <cell r="BN32">
            <v>0.48959405370547759</v>
          </cell>
        </row>
        <row r="33">
          <cell r="BK33">
            <v>151463</v>
          </cell>
          <cell r="BN33">
            <v>0.48788240131253502</v>
          </cell>
        </row>
        <row r="34">
          <cell r="BK34">
            <v>157607</v>
          </cell>
          <cell r="BN34">
            <v>0.50968207817201006</v>
          </cell>
        </row>
        <row r="35">
          <cell r="BK35">
            <v>156907</v>
          </cell>
          <cell r="BN35">
            <v>0.50679199084438309</v>
          </cell>
        </row>
        <row r="36">
          <cell r="BK36">
            <v>146628</v>
          </cell>
          <cell r="BN36">
            <v>0.45589567770884476</v>
          </cell>
        </row>
        <row r="37">
          <cell r="BK37">
            <v>143052</v>
          </cell>
          <cell r="BN37">
            <v>0.43527942387053209</v>
          </cell>
        </row>
        <row r="38">
          <cell r="BK38">
            <v>133816</v>
          </cell>
          <cell r="BN38">
            <v>0.39034012086315517</v>
          </cell>
        </row>
        <row r="39">
          <cell r="BK39">
            <v>129274</v>
          </cell>
          <cell r="BN39">
            <v>0.36701253496461611</v>
          </cell>
        </row>
        <row r="40">
          <cell r="BK40">
            <v>144082</v>
          </cell>
          <cell r="BN40">
            <v>0.42683926620951107</v>
          </cell>
        </row>
        <row r="41">
          <cell r="BK41">
            <v>156255</v>
          </cell>
          <cell r="BN41">
            <v>0.47382021048398792</v>
          </cell>
        </row>
        <row r="42">
          <cell r="BK42">
            <v>172550</v>
          </cell>
          <cell r="BN42">
            <v>0.54210591209502357</v>
          </cell>
        </row>
        <row r="43">
          <cell r="BK43">
            <v>191985</v>
          </cell>
          <cell r="BN43">
            <v>0.63835069716904913</v>
          </cell>
        </row>
        <row r="44">
          <cell r="BK44">
            <v>194840</v>
          </cell>
          <cell r="BN44">
            <v>0.65224164498847659</v>
          </cell>
        </row>
        <row r="45">
          <cell r="BK45">
            <v>202122</v>
          </cell>
          <cell r="BN45">
            <v>0.6808675540982233</v>
          </cell>
        </row>
        <row r="46">
          <cell r="BK46">
            <v>225533</v>
          </cell>
          <cell r="BN46">
            <v>0.80021752096103749</v>
          </cell>
        </row>
        <row r="47">
          <cell r="BK47">
            <v>240995</v>
          </cell>
          <cell r="BN47">
            <v>0.86919182375660275</v>
          </cell>
        </row>
        <row r="48">
          <cell r="BK48">
            <v>244222</v>
          </cell>
          <cell r="BN48">
            <v>0.8586153829886729</v>
          </cell>
        </row>
        <row r="49">
          <cell r="BK49">
            <v>262345</v>
          </cell>
          <cell r="BN49">
            <v>0.92644483363081387</v>
          </cell>
        </row>
        <row r="50">
          <cell r="BK50">
            <v>252704</v>
          </cell>
          <cell r="BN50">
            <v>0.84790903295881892</v>
          </cell>
        </row>
        <row r="51">
          <cell r="BK51">
            <v>246833</v>
          </cell>
          <cell r="BN51">
            <v>0.77985785917528361</v>
          </cell>
        </row>
        <row r="52">
          <cell r="BK52">
            <v>268373</v>
          </cell>
          <cell r="BN52">
            <v>0.88325282567754337</v>
          </cell>
        </row>
        <row r="53">
          <cell r="BK53">
            <v>254023</v>
          </cell>
          <cell r="BN53">
            <v>0.77617754481128132</v>
          </cell>
        </row>
        <row r="54">
          <cell r="BK54">
            <v>273076</v>
          </cell>
          <cell r="BN54">
            <v>0.86416104666695337</v>
          </cell>
        </row>
        <row r="55">
          <cell r="BK55">
            <v>245392</v>
          </cell>
          <cell r="BN55">
            <v>0.70397389592546677</v>
          </cell>
        </row>
        <row r="56">
          <cell r="BK56">
            <v>245747</v>
          </cell>
          <cell r="BN56">
            <v>0.70461089717752934</v>
          </cell>
        </row>
        <row r="57">
          <cell r="BK57">
            <v>261319</v>
          </cell>
          <cell r="BN57">
            <v>0.7759258292988136</v>
          </cell>
        </row>
        <row r="58">
          <cell r="BK58">
            <v>278565</v>
          </cell>
          <cell r="BN58">
            <v>0.85951311889032322</v>
          </cell>
        </row>
        <row r="59">
          <cell r="BK59">
            <v>310541</v>
          </cell>
          <cell r="BN59">
            <v>1.0433371778551117</v>
          </cell>
        </row>
        <row r="60">
          <cell r="BK60">
            <v>324670</v>
          </cell>
          <cell r="BN60">
            <v>1.1313023509142739</v>
          </cell>
        </row>
        <row r="61">
          <cell r="BK61">
            <v>332012</v>
          </cell>
          <cell r="BN61">
            <v>1.1606393981957652</v>
          </cell>
        </row>
        <row r="62">
          <cell r="BK62">
            <v>346451</v>
          </cell>
          <cell r="BN62">
            <v>1.2438883395921927</v>
          </cell>
        </row>
        <row r="63">
          <cell r="BK63">
            <v>339875</v>
          </cell>
          <cell r="BN63">
            <v>1.1682991529065956</v>
          </cell>
        </row>
        <row r="64">
          <cell r="BK64">
            <v>362157</v>
          </cell>
          <cell r="BN64">
            <v>1.3309284982428802</v>
          </cell>
        </row>
        <row r="65">
          <cell r="BK65">
            <v>339310</v>
          </cell>
          <cell r="BN65">
            <v>1.1447596780947882</v>
          </cell>
        </row>
        <row r="66">
          <cell r="BK66">
            <v>347588</v>
          </cell>
          <cell r="BN66">
            <v>1.1997956588227292</v>
          </cell>
        </row>
        <row r="67">
          <cell r="BK67">
            <v>321285</v>
          </cell>
          <cell r="BN67">
            <v>1.0063693922267303</v>
          </cell>
        </row>
        <row r="68">
          <cell r="BK68">
            <v>365166</v>
          </cell>
          <cell r="BN68">
            <v>1.3343355283226237</v>
          </cell>
        </row>
        <row r="69">
          <cell r="BK69">
            <v>410353</v>
          </cell>
          <cell r="BN69">
            <v>1.7541807365921427</v>
          </cell>
        </row>
        <row r="70">
          <cell r="BK70">
            <v>411555</v>
          </cell>
          <cell r="BN70">
            <v>1.7145501283319338</v>
          </cell>
        </row>
        <row r="71">
          <cell r="BK71">
            <v>423621</v>
          </cell>
          <cell r="BN71">
            <v>1.8070551088563502</v>
          </cell>
        </row>
        <row r="72">
          <cell r="BK72">
            <v>437674</v>
          </cell>
          <cell r="BN72">
            <v>1.9573508495478962</v>
          </cell>
        </row>
        <row r="73">
          <cell r="BK73">
            <v>427931</v>
          </cell>
          <cell r="BN73">
            <v>1.8628102929386892</v>
          </cell>
        </row>
        <row r="74">
          <cell r="BK74">
            <v>326582</v>
          </cell>
          <cell r="BN74">
            <v>1.4279118314749564</v>
          </cell>
        </row>
        <row r="75">
          <cell r="BK75">
            <v>345363</v>
          </cell>
          <cell r="BN75">
            <v>1.4677509289123787</v>
          </cell>
        </row>
        <row r="76">
          <cell r="BK76">
            <v>424314</v>
          </cell>
          <cell r="BN76">
            <v>1.7621990335129538</v>
          </cell>
        </row>
        <row r="77">
          <cell r="BK77">
            <v>447981</v>
          </cell>
          <cell r="BN77">
            <v>1.8148470720865639</v>
          </cell>
        </row>
        <row r="78">
          <cell r="BK78">
            <v>469026</v>
          </cell>
          <cell r="BN78">
            <v>1.8544912202562456</v>
          </cell>
        </row>
        <row r="79">
          <cell r="BK79">
            <v>487677</v>
          </cell>
          <cell r="BN79">
            <v>1.8767971387776023</v>
          </cell>
        </row>
        <row r="80">
          <cell r="BK80">
            <v>465779</v>
          </cell>
          <cell r="BN80">
            <v>1.7837171203088686</v>
          </cell>
        </row>
        <row r="81">
          <cell r="BK81">
            <v>495027</v>
          </cell>
          <cell r="BN81">
            <v>1.8320497507715441</v>
          </cell>
        </row>
        <row r="82">
          <cell r="BK82">
            <v>511094</v>
          </cell>
          <cell r="BN82">
            <v>1.819866462671087</v>
          </cell>
        </row>
        <row r="83">
          <cell r="BK83">
            <v>528953</v>
          </cell>
          <cell r="BN83">
            <v>1.8289657573893621</v>
          </cell>
        </row>
        <row r="84">
          <cell r="BK84">
            <v>545955</v>
          </cell>
          <cell r="BN84">
            <v>1.8673929838079564</v>
          </cell>
        </row>
        <row r="85">
          <cell r="BK85">
            <v>559834</v>
          </cell>
          <cell r="BN85">
            <v>1.8558934144011705</v>
          </cell>
        </row>
        <row r="86">
          <cell r="BK86">
            <v>539451</v>
          </cell>
          <cell r="BN86">
            <v>1.746207291012289</v>
          </cell>
        </row>
        <row r="87">
          <cell r="BK87">
            <v>587928</v>
          </cell>
          <cell r="BN87">
            <v>1.8386158227961951</v>
          </cell>
        </row>
        <row r="88">
          <cell r="BK88">
            <v>623812</v>
          </cell>
          <cell r="BN88">
            <v>1.8310399192173672</v>
          </cell>
        </row>
        <row r="89">
          <cell r="BK89">
            <v>606267</v>
          </cell>
          <cell r="BN89">
            <v>1.7439586839317487</v>
          </cell>
        </row>
        <row r="90">
          <cell r="BK90">
            <v>581050</v>
          </cell>
          <cell r="BN90">
            <v>1.5981646834314411</v>
          </cell>
        </row>
        <row r="91">
          <cell r="BK91">
            <v>523227</v>
          </cell>
          <cell r="BN91">
            <v>1.4209025945956775</v>
          </cell>
        </row>
        <row r="92">
          <cell r="BK92">
            <v>547891</v>
          </cell>
          <cell r="BN92">
            <v>1.447837292723648</v>
          </cell>
        </row>
        <row r="93">
          <cell r="BK93">
            <v>625556</v>
          </cell>
          <cell r="BN93">
            <v>1.5968083250317231</v>
          </cell>
        </row>
        <row r="94">
          <cell r="BK94">
            <v>641312</v>
          </cell>
          <cell r="BN94">
            <v>1.5982142711848644</v>
          </cell>
        </row>
        <row r="95">
          <cell r="BK95">
            <v>678588</v>
          </cell>
          <cell r="BN95">
            <v>1.627749224476104</v>
          </cell>
        </row>
        <row r="96">
          <cell r="BK96">
            <v>712221</v>
          </cell>
          <cell r="BN96">
            <v>1.6490915700220874</v>
          </cell>
        </row>
        <row r="97">
          <cell r="BK97">
            <v>652734</v>
          </cell>
          <cell r="BN97">
            <v>1.483040940319972</v>
          </cell>
        </row>
        <row r="98">
          <cell r="BK98">
            <v>731114</v>
          </cell>
          <cell r="BN98">
            <v>1.5875450260371293</v>
          </cell>
        </row>
        <row r="99">
          <cell r="BK99">
            <v>728536</v>
          </cell>
          <cell r="BN99">
            <v>1.5442000036272103</v>
          </cell>
        </row>
        <row r="100">
          <cell r="BK100">
            <v>843150</v>
          </cell>
          <cell r="BN100">
            <v>1.7112502100863092</v>
          </cell>
        </row>
        <row r="101">
          <cell r="BK101">
            <v>803399</v>
          </cell>
          <cell r="BN101">
            <v>1.5823591485712847</v>
          </cell>
        </row>
        <row r="102">
          <cell r="BK102">
            <v>774485</v>
          </cell>
          <cell r="BN102">
            <v>1.4854572148054532</v>
          </cell>
        </row>
        <row r="103">
          <cell r="BK103">
            <v>743955</v>
          </cell>
          <cell r="BN103">
            <v>1.3904683319776994</v>
          </cell>
        </row>
        <row r="104">
          <cell r="BK104">
            <v>705075</v>
          </cell>
          <cell r="BN104">
            <v>1.2710470068827486</v>
          </cell>
        </row>
        <row r="105">
          <cell r="BK105">
            <v>677754</v>
          </cell>
          <cell r="BN105">
            <v>1.1964019393558161</v>
          </cell>
        </row>
        <row r="106">
          <cell r="BK106">
            <v>541573</v>
          </cell>
          <cell r="BN106">
            <v>0.93433528259247056</v>
          </cell>
        </row>
        <row r="107">
          <cell r="BK107">
            <v>633467</v>
          </cell>
          <cell r="BN107">
            <v>1.0643760976299084</v>
          </cell>
        </row>
        <row r="108">
          <cell r="BK108">
            <v>702189</v>
          </cell>
          <cell r="BN108">
            <v>1.1303942059849903</v>
          </cell>
        </row>
        <row r="109">
          <cell r="BK109">
            <v>774490</v>
          </cell>
          <cell r="BN109">
            <v>1.1869467831106009</v>
          </cell>
        </row>
        <row r="110">
          <cell r="BK110">
            <v>778343</v>
          </cell>
          <cell r="BN110">
            <v>1.1530814299340408</v>
          </cell>
        </row>
        <row r="111">
          <cell r="BK111">
            <v>765304</v>
          </cell>
          <cell r="BN111">
            <v>1.0931829580775636</v>
          </cell>
        </row>
        <row r="112">
          <cell r="BK112">
            <v>823753</v>
          </cell>
          <cell r="BN112">
            <v>1.1320591135398503</v>
          </cell>
        </row>
        <row r="113">
          <cell r="BK113">
            <v>871948</v>
          </cell>
          <cell r="BN113">
            <v>1.1394203172718653</v>
          </cell>
        </row>
        <row r="114">
          <cell r="BK114">
            <v>874936</v>
          </cell>
          <cell r="BN114">
            <v>1.1113853861832859</v>
          </cell>
        </row>
        <row r="115">
          <cell r="BK115">
            <v>893435</v>
          </cell>
          <cell r="BN115">
            <v>1.1038571342414032</v>
          </cell>
        </row>
        <row r="116">
          <cell r="BK116">
            <v>1032664</v>
          </cell>
          <cell r="BN116">
            <v>1.1893172007164905</v>
          </cell>
        </row>
        <row r="117">
          <cell r="BK117">
            <v>970552</v>
          </cell>
          <cell r="BN117">
            <v>1.083488841386258</v>
          </cell>
        </row>
        <row r="118">
          <cell r="BK118">
            <v>903639</v>
          </cell>
          <cell r="BN118">
            <v>0.97810917604611369</v>
          </cell>
        </row>
        <row r="119">
          <cell r="BK119">
            <v>953484</v>
          </cell>
          <cell r="BN119">
            <v>0.98552069225151517</v>
          </cell>
        </row>
        <row r="120">
          <cell r="BK120">
            <v>809377</v>
          </cell>
          <cell r="BN120">
            <v>0.80767096090333956</v>
          </cell>
        </row>
        <row r="121">
          <cell r="BK121">
            <v>784167</v>
          </cell>
          <cell r="BN121">
            <v>0.74662316797716177</v>
          </cell>
        </row>
        <row r="122">
          <cell r="BK122">
            <v>723296</v>
          </cell>
          <cell r="BN122">
            <v>0.65478911471144352</v>
          </cell>
        </row>
        <row r="123">
          <cell r="BK123">
            <v>540407</v>
          </cell>
          <cell r="BN123">
            <v>0.46446146743424116</v>
          </cell>
        </row>
        <row r="124">
          <cell r="BK124">
            <v>557581</v>
          </cell>
          <cell r="BN124">
            <v>0.4195061843963529</v>
          </cell>
        </row>
        <row r="125">
          <cell r="BK125">
            <v>684902</v>
          </cell>
          <cell r="BN125">
            <v>0.53963166365205839</v>
          </cell>
        </row>
        <row r="126">
          <cell r="BK126">
            <v>791599</v>
          </cell>
          <cell r="BN126">
            <v>0.59258457598042891</v>
          </cell>
        </row>
        <row r="127">
          <cell r="BK127">
            <v>701690</v>
          </cell>
          <cell r="BN127">
            <v>0.5243830226134214</v>
          </cell>
        </row>
        <row r="128">
          <cell r="BK128">
            <v>754817</v>
          </cell>
          <cell r="BN128">
            <v>0.5486400693784379</v>
          </cell>
        </row>
        <row r="129">
          <cell r="BK129">
            <v>868179</v>
          </cell>
          <cell r="BN129">
            <v>0.6049958528645456</v>
          </cell>
        </row>
        <row r="130">
          <cell r="BK130">
            <v>887651</v>
          </cell>
          <cell r="BN130">
            <v>0.5944495662039182</v>
          </cell>
        </row>
        <row r="131">
          <cell r="BK131">
            <v>897275</v>
          </cell>
          <cell r="BN131">
            <v>0.58576674015171426</v>
          </cell>
        </row>
        <row r="132">
          <cell r="BK132">
            <v>927300</v>
          </cell>
          <cell r="BN132">
            <v>0.57804503316234523</v>
          </cell>
        </row>
        <row r="133">
          <cell r="BK133">
            <v>856996</v>
          </cell>
          <cell r="BN133">
            <v>0.52209847493152894</v>
          </cell>
        </row>
        <row r="134">
          <cell r="BK134">
            <v>881959</v>
          </cell>
          <cell r="BN134">
            <v>0.52078185029622426</v>
          </cell>
        </row>
        <row r="135">
          <cell r="BK135">
            <v>845194</v>
          </cell>
          <cell r="BN135">
            <v>0.48703440238951057</v>
          </cell>
        </row>
        <row r="136">
          <cell r="BK136">
            <v>819054</v>
          </cell>
          <cell r="BN136">
            <v>0.45882163130609221</v>
          </cell>
        </row>
        <row r="137">
          <cell r="BK137">
            <v>773767</v>
          </cell>
          <cell r="BN137">
            <v>0.42452471085434529</v>
          </cell>
        </row>
        <row r="138">
          <cell r="BK138">
            <v>833089</v>
          </cell>
          <cell r="BN138">
            <v>0.43695391430610703</v>
          </cell>
        </row>
        <row r="139">
          <cell r="BK139">
            <v>895681</v>
          </cell>
          <cell r="BN139">
            <v>0.44881172816564613</v>
          </cell>
        </row>
        <row r="140">
          <cell r="BK140">
            <v>856213</v>
          </cell>
          <cell r="BN140">
            <v>0.41380270421790294</v>
          </cell>
        </row>
        <row r="141">
          <cell r="BK141">
            <v>910760</v>
          </cell>
          <cell r="BN141">
            <v>0.4213324493185886</v>
          </cell>
        </row>
        <row r="142">
          <cell r="BK142">
            <v>920994</v>
          </cell>
          <cell r="BN142">
            <v>0.4082477200346068</v>
          </cell>
        </row>
        <row r="143">
          <cell r="BK143">
            <v>980996</v>
          </cell>
          <cell r="BN143">
            <v>0.4145274675772358</v>
          </cell>
        </row>
        <row r="144">
          <cell r="BK144">
            <v>1014625</v>
          </cell>
          <cell r="BN144">
            <v>0.41546939935109956</v>
          </cell>
        </row>
        <row r="145">
          <cell r="BK145">
            <v>956763</v>
          </cell>
          <cell r="BN145">
            <v>0.38458043289902299</v>
          </cell>
        </row>
        <row r="146">
          <cell r="BK146">
            <v>1076420</v>
          </cell>
          <cell r="BN146">
            <v>0.41464795557218131</v>
          </cell>
        </row>
        <row r="147">
          <cell r="BK147">
            <v>1213806</v>
          </cell>
          <cell r="BN147">
            <v>0.44559894842769288</v>
          </cell>
        </row>
        <row r="148">
          <cell r="BK148">
            <v>1346332</v>
          </cell>
          <cell r="BN148">
            <v>0.47514645624035468</v>
          </cell>
        </row>
        <row r="149">
          <cell r="BK149">
            <v>1350793</v>
          </cell>
          <cell r="BN149">
            <v>0.46287438174863044</v>
          </cell>
        </row>
        <row r="150">
          <cell r="BK150">
            <v>1315628</v>
          </cell>
          <cell r="BN150">
            <v>0.44017606983553575</v>
          </cell>
        </row>
        <row r="151">
          <cell r="BK151">
            <v>1135956</v>
          </cell>
          <cell r="BN151">
            <v>0.38142262227606577</v>
          </cell>
        </row>
        <row r="152">
          <cell r="BK152">
            <v>1225445</v>
          </cell>
          <cell r="BN152">
            <v>0.39978545715329811</v>
          </cell>
        </row>
        <row r="153">
          <cell r="BK153">
            <v>1090243</v>
          </cell>
          <cell r="BN153">
            <v>0.3389695998383967</v>
          </cell>
        </row>
        <row r="154">
          <cell r="BK154">
            <v>1073469</v>
          </cell>
          <cell r="BN154">
            <v>0.33118035420572023</v>
          </cell>
        </row>
        <row r="155">
          <cell r="BK155">
            <v>1172612</v>
          </cell>
          <cell r="BN155">
            <v>0.35379072690054592</v>
          </cell>
        </row>
        <row r="156">
          <cell r="BK156">
            <v>1386269</v>
          </cell>
          <cell r="BN156">
            <v>0.41215436440882164</v>
          </cell>
        </row>
        <row r="157">
          <cell r="BK157">
            <v>1533575</v>
          </cell>
          <cell r="BN157">
            <v>0.44459270074660584</v>
          </cell>
        </row>
        <row r="158">
          <cell r="BK158">
            <v>1736437</v>
          </cell>
          <cell r="BN158">
            <v>0.49296880067290533</v>
          </cell>
        </row>
        <row r="159">
          <cell r="BK159">
            <v>1709243</v>
          </cell>
          <cell r="BN159">
            <v>0.48618761503231811</v>
          </cell>
        </row>
        <row r="160">
          <cell r="BK160">
            <v>1630197</v>
          </cell>
          <cell r="BN160">
            <v>0.46093501356745353</v>
          </cell>
        </row>
        <row r="161">
          <cell r="BK161">
            <v>1527519</v>
          </cell>
          <cell r="BN161">
            <v>0.43917445412553335</v>
          </cell>
        </row>
        <row r="162">
          <cell r="BK162">
            <v>1455724</v>
          </cell>
          <cell r="BN162">
            <v>0.4196694231565738</v>
          </cell>
        </row>
        <row r="163">
          <cell r="BK163">
            <v>1542913</v>
          </cell>
          <cell r="BN163">
            <v>0.43166220136804995</v>
          </cell>
        </row>
        <row r="164">
          <cell r="BK164">
            <v>1553280</v>
          </cell>
          <cell r="BN164">
            <v>0.42664452705016387</v>
          </cell>
        </row>
        <row r="165">
          <cell r="BK165">
            <v>1671084</v>
          </cell>
          <cell r="BN165">
            <v>0.45735953576760718</v>
          </cell>
        </row>
        <row r="166">
          <cell r="BK166">
            <v>1743624</v>
          </cell>
          <cell r="BN166">
            <v>0.47280039236767013</v>
          </cell>
        </row>
        <row r="167">
          <cell r="BK167">
            <v>1641750</v>
          </cell>
          <cell r="BN167">
            <v>0.45036103873326194</v>
          </cell>
        </row>
        <row r="168">
          <cell r="BK168">
            <v>1916908</v>
          </cell>
          <cell r="BN168">
            <v>0.49098606231914255</v>
          </cell>
        </row>
        <row r="169">
          <cell r="BK169">
            <v>2136797</v>
          </cell>
          <cell r="BN169">
            <v>0.53660681375423036</v>
          </cell>
        </row>
        <row r="170">
          <cell r="BK170">
            <v>2244577</v>
          </cell>
          <cell r="BN170">
            <v>0.55810452127150922</v>
          </cell>
        </row>
        <row r="171">
          <cell r="BK171">
            <v>2031804</v>
          </cell>
          <cell r="BN171">
            <v>0.51503635716450591</v>
          </cell>
        </row>
        <row r="172">
          <cell r="BK172">
            <v>2240835</v>
          </cell>
          <cell r="BN172">
            <v>0.55308618157502321</v>
          </cell>
        </row>
        <row r="173">
          <cell r="BK173">
            <v>2708148</v>
          </cell>
          <cell r="BN173">
            <v>0.6362326270543972</v>
          </cell>
        </row>
        <row r="174">
          <cell r="BK174">
            <v>2783592</v>
          </cell>
          <cell r="BN174">
            <v>0.64604997004190101</v>
          </cell>
        </row>
        <row r="175">
          <cell r="BK175">
            <v>2944431</v>
          </cell>
          <cell r="BN175">
            <v>0.67157181934207333</v>
          </cell>
        </row>
        <row r="176">
          <cell r="BK176">
            <v>2286653</v>
          </cell>
          <cell r="BN176">
            <v>0.55312835636436419</v>
          </cell>
        </row>
        <row r="177">
          <cell r="BK177">
            <v>2419233</v>
          </cell>
          <cell r="BN177">
            <v>0.57927003737416605</v>
          </cell>
        </row>
        <row r="178">
          <cell r="BK178">
            <v>2514872</v>
          </cell>
          <cell r="BN178">
            <v>0.59429187312539311</v>
          </cell>
        </row>
        <row r="179">
          <cell r="BK179">
            <v>2459275</v>
          </cell>
          <cell r="BN179">
            <v>0.58145494618233284</v>
          </cell>
        </row>
        <row r="180">
          <cell r="BK180">
            <v>2558076</v>
          </cell>
          <cell r="BN180">
            <v>0.58951877787491658</v>
          </cell>
        </row>
        <row r="181">
          <cell r="BK181">
            <v>2669423</v>
          </cell>
          <cell r="BN181">
            <v>0.58556550516829209</v>
          </cell>
        </row>
        <row r="182">
          <cell r="BK182">
            <v>2835812</v>
          </cell>
          <cell r="BN182">
            <v>0.61768511767944345</v>
          </cell>
        </row>
        <row r="183">
          <cell r="BK183">
            <v>3056089</v>
          </cell>
          <cell r="BN183">
            <v>0.660855222697601</v>
          </cell>
        </row>
        <row r="184">
          <cell r="BK184">
            <v>3138600</v>
          </cell>
          <cell r="BN184">
            <v>0.69117795276232563</v>
          </cell>
        </row>
        <row r="185">
          <cell r="BK185">
            <v>3005478</v>
          </cell>
          <cell r="BN185">
            <v>0.67747429803341441</v>
          </cell>
        </row>
        <row r="186">
          <cell r="BK186">
            <v>3134877</v>
          </cell>
          <cell r="BN186">
            <v>0.70020662893904251</v>
          </cell>
        </row>
        <row r="187">
          <cell r="BK187">
            <v>2653601</v>
          </cell>
          <cell r="BN187">
            <v>0.62106687950173378</v>
          </cell>
        </row>
        <row r="188">
          <cell r="BK188">
            <v>2955814</v>
          </cell>
          <cell r="BN188">
            <v>0.68543917034500268</v>
          </cell>
        </row>
        <row r="189">
          <cell r="BK189">
            <v>3396441</v>
          </cell>
          <cell r="BN189">
            <v>0.76556636161629277</v>
          </cell>
        </row>
        <row r="190">
          <cell r="BK190">
            <v>3354319</v>
          </cell>
          <cell r="BN190">
            <v>0.75979870498857438</v>
          </cell>
        </row>
        <row r="191">
          <cell r="BK191">
            <v>3536308</v>
          </cell>
          <cell r="BN191">
            <v>0.80756859878002063</v>
          </cell>
        </row>
        <row r="192">
          <cell r="BK192">
            <v>3998481</v>
          </cell>
          <cell r="BN192">
            <v>0.92000816898986215</v>
          </cell>
        </row>
        <row r="193">
          <cell r="BK193">
            <v>3908353</v>
          </cell>
          <cell r="BN193">
            <v>0.94395694158681731</v>
          </cell>
        </row>
        <row r="194">
          <cell r="BK194">
            <v>3870341</v>
          </cell>
          <cell r="BN194">
            <v>0.94550674870362772</v>
          </cell>
        </row>
        <row r="195">
          <cell r="BK195">
            <v>3966349</v>
          </cell>
          <cell r="BN195">
            <v>0.98051517227230056</v>
          </cell>
        </row>
        <row r="196">
          <cell r="BK196">
            <v>4361179</v>
          </cell>
          <cell r="BN196">
            <v>1.093644886039548</v>
          </cell>
        </row>
        <row r="197">
          <cell r="BK197">
            <v>4481787</v>
          </cell>
          <cell r="BN197">
            <v>1.112129318849348</v>
          </cell>
        </row>
        <row r="198">
          <cell r="BK198">
            <v>4502439</v>
          </cell>
          <cell r="BN198">
            <v>1.1088871235885731</v>
          </cell>
        </row>
        <row r="199">
          <cell r="BK199">
            <v>4628385</v>
          </cell>
          <cell r="BN199">
            <v>1.1178471278845341</v>
          </cell>
        </row>
        <row r="200">
          <cell r="BK200">
            <v>4842338</v>
          </cell>
          <cell r="BN200">
            <v>1.1127910838867223</v>
          </cell>
        </row>
        <row r="201">
          <cell r="BK201">
            <v>4630536</v>
          </cell>
          <cell r="BN201">
            <v>1.0691198052981379</v>
          </cell>
        </row>
        <row r="202">
          <cell r="BK202">
            <v>4541826</v>
          </cell>
          <cell r="BN202">
            <v>1.0292370046919961</v>
          </cell>
        </row>
        <row r="203">
          <cell r="BK203">
            <v>4800739</v>
          </cell>
          <cell r="BN203">
            <v>1.0535484130544879</v>
          </cell>
        </row>
        <row r="204">
          <cell r="BK204">
            <v>4796829</v>
          </cell>
          <cell r="BN204">
            <v>1.0221041835724927</v>
          </cell>
        </row>
        <row r="205">
          <cell r="BK205">
            <v>5167983</v>
          </cell>
          <cell r="BN205">
            <v>1.0718925277804399</v>
          </cell>
        </row>
        <row r="206">
          <cell r="BK206">
            <v>5594356</v>
          </cell>
          <cell r="BN206">
            <v>1.1186474554065098</v>
          </cell>
        </row>
        <row r="207">
          <cell r="BK207">
            <v>6024123</v>
          </cell>
          <cell r="BN207">
            <v>1.1684896815932941</v>
          </cell>
        </row>
        <row r="208">
          <cell r="BK208">
            <v>6406754</v>
          </cell>
          <cell r="BN208">
            <v>1.2094025552516052</v>
          </cell>
        </row>
        <row r="209">
          <cell r="BK209">
            <v>5639363</v>
          </cell>
          <cell r="BN209">
            <v>1.0691525040472898</v>
          </cell>
        </row>
        <row r="210">
          <cell r="BK210">
            <v>5999228</v>
          </cell>
          <cell r="BN210">
            <v>1.1150615914527544</v>
          </cell>
        </row>
        <row r="211">
          <cell r="BK211">
            <v>6100937</v>
          </cell>
          <cell r="BN211">
            <v>1.1218699689346967</v>
          </cell>
        </row>
        <row r="212">
          <cell r="BK212">
            <v>7403979</v>
          </cell>
          <cell r="BN212">
            <v>1.2586777802108373</v>
          </cell>
        </row>
        <row r="213">
          <cell r="BK213">
            <v>7436270</v>
          </cell>
          <cell r="BN213">
            <v>1.2211009505445984</v>
          </cell>
        </row>
        <row r="214">
          <cell r="BK214">
            <v>8571846</v>
          </cell>
          <cell r="BN214">
            <v>1.3436756881896734</v>
          </cell>
        </row>
        <row r="215">
          <cell r="BK215">
            <v>9281345</v>
          </cell>
          <cell r="BN215">
            <v>1.3832814565606049</v>
          </cell>
        </row>
        <row r="216">
          <cell r="BK216">
            <v>9424130</v>
          </cell>
          <cell r="BN216">
            <v>1.3486367388989677</v>
          </cell>
        </row>
        <row r="217">
          <cell r="BK217">
            <v>10762950</v>
          </cell>
          <cell r="BN217">
            <v>1.4746289302317608</v>
          </cell>
        </row>
        <row r="218">
          <cell r="BK218">
            <v>10953151</v>
          </cell>
          <cell r="BN218">
            <v>1.4723002145130966</v>
          </cell>
        </row>
        <row r="219">
          <cell r="BK219">
            <v>9879507</v>
          </cell>
          <cell r="BN219">
            <v>1.3785157381396766</v>
          </cell>
        </row>
        <row r="220">
          <cell r="BK220">
            <v>11824707</v>
          </cell>
          <cell r="BN220">
            <v>1.5307628009907064</v>
          </cell>
        </row>
        <row r="221">
          <cell r="BK221">
            <v>12071187</v>
          </cell>
          <cell r="BN221">
            <v>1.5644931462515386</v>
          </cell>
        </row>
        <row r="222">
          <cell r="BK222">
            <v>13119806</v>
          </cell>
          <cell r="BN222">
            <v>1.6461900536725032</v>
          </cell>
        </row>
        <row r="223">
          <cell r="BK223">
            <v>12663852</v>
          </cell>
          <cell r="BN223">
            <v>1.5826099363041242</v>
          </cell>
        </row>
        <row r="224">
          <cell r="BK224">
            <v>15352663</v>
          </cell>
          <cell r="BN224">
            <v>1.746653324759456</v>
          </cell>
        </row>
        <row r="225">
          <cell r="BK225">
            <v>16258024</v>
          </cell>
          <cell r="BN225">
            <v>1.8487967263345326</v>
          </cell>
        </row>
        <row r="226">
          <cell r="BK226">
            <v>15610901</v>
          </cell>
          <cell r="BN226">
            <v>1.7389805391620585</v>
          </cell>
        </row>
        <row r="227">
          <cell r="BK227">
            <v>15280878</v>
          </cell>
          <cell r="BN227">
            <v>1.6463690567731868</v>
          </cell>
        </row>
        <row r="228">
          <cell r="BK228">
            <v>13364997</v>
          </cell>
          <cell r="BN228">
            <v>1.4206443554191246</v>
          </cell>
        </row>
        <row r="229">
          <cell r="BK229">
            <v>11805347</v>
          </cell>
          <cell r="BN229">
            <v>1.3209134181322517</v>
          </cell>
        </row>
        <row r="230">
          <cell r="BK230">
            <v>12670711</v>
          </cell>
          <cell r="BN230">
            <v>1.3904416715722585</v>
          </cell>
        </row>
        <row r="231">
          <cell r="BK231">
            <v>10649821</v>
          </cell>
          <cell r="BN231">
            <v>1.2298471297679949</v>
          </cell>
        </row>
        <row r="232">
          <cell r="BK232">
            <v>12002297</v>
          </cell>
          <cell r="BN232">
            <v>1.3967374080659498</v>
          </cell>
        </row>
        <row r="233">
          <cell r="BK233">
            <v>12055526</v>
          </cell>
          <cell r="BN233">
            <v>1.3882606569170841</v>
          </cell>
        </row>
        <row r="234">
          <cell r="BK234">
            <v>10464376</v>
          </cell>
          <cell r="BN234">
            <v>1.258139874081823</v>
          </cell>
        </row>
        <row r="235">
          <cell r="BK235">
            <v>8696301</v>
          </cell>
          <cell r="BN235">
            <v>1.0946473743006375</v>
          </cell>
        </row>
        <row r="236">
          <cell r="BK236">
            <v>9287209</v>
          </cell>
          <cell r="BN236">
            <v>1.1003378094539682</v>
          </cell>
        </row>
        <row r="237">
          <cell r="BK237">
            <v>9024197</v>
          </cell>
          <cell r="BN237">
            <v>1.0516270554477003</v>
          </cell>
        </row>
        <row r="238">
          <cell r="BK238">
            <v>10372631</v>
          </cell>
          <cell r="BN238">
            <v>1.1605098902634423</v>
          </cell>
        </row>
        <row r="239">
          <cell r="BK239">
            <v>10769421</v>
          </cell>
          <cell r="BN239">
            <v>1.2086530410539511</v>
          </cell>
        </row>
        <row r="240">
          <cell r="BK240">
            <v>11935535</v>
          </cell>
          <cell r="BN240">
            <v>1.2574098882157116</v>
          </cell>
        </row>
        <row r="241">
          <cell r="BK241">
            <v>12328675</v>
          </cell>
          <cell r="BN241">
            <v>1.2369385567623403</v>
          </cell>
        </row>
        <row r="242">
          <cell r="BK242">
            <v>12612184</v>
          </cell>
          <cell r="BN242">
            <v>1.2122666151372796</v>
          </cell>
        </row>
        <row r="243">
          <cell r="BK243">
            <v>12335693</v>
          </cell>
          <cell r="BN243">
            <v>1.1452425795785679</v>
          </cell>
        </row>
        <row r="244">
          <cell r="BK244">
            <v>13508082</v>
          </cell>
          <cell r="BN244">
            <v>1.1980257751777124</v>
          </cell>
        </row>
        <row r="245">
          <cell r="BK245">
            <v>13451734</v>
          </cell>
          <cell r="BN245">
            <v>1.1693205299060774</v>
          </cell>
        </row>
        <row r="246">
          <cell r="BK246">
            <v>13730107</v>
          </cell>
          <cell r="BN246">
            <v>1.1678093367247033</v>
          </cell>
        </row>
        <row r="247">
          <cell r="BK247">
            <v>14221732</v>
          </cell>
          <cell r="BN247">
            <v>1.1602455897517854</v>
          </cell>
        </row>
        <row r="248">
          <cell r="BK248">
            <v>14210875</v>
          </cell>
          <cell r="BN248">
            <v>1.1098859039453766</v>
          </cell>
        </row>
        <row r="249">
          <cell r="BK249">
            <v>15217508</v>
          </cell>
          <cell r="BN249">
            <v>1.1451829972168437</v>
          </cell>
        </row>
        <row r="250">
          <cell r="BK250">
            <v>14672556</v>
          </cell>
          <cell r="BN250">
            <v>1.0787395123301093</v>
          </cell>
        </row>
        <row r="251">
          <cell r="BK251">
            <v>15119585</v>
          </cell>
          <cell r="BN251">
            <v>1.0800200457847451</v>
          </cell>
        </row>
        <row r="252">
          <cell r="BK252">
            <v>15961301</v>
          </cell>
          <cell r="BN252">
            <v>1.0974595536083716</v>
          </cell>
        </row>
        <row r="253">
          <cell r="BK253">
            <v>16633093</v>
          </cell>
          <cell r="BN253">
            <v>1.1135900204948588</v>
          </cell>
        </row>
        <row r="254">
          <cell r="BK254">
            <v>17388500</v>
          </cell>
          <cell r="BN254">
            <v>1.1168016076223108</v>
          </cell>
        </row>
        <row r="255">
          <cell r="BK255">
            <v>17575107</v>
          </cell>
          <cell r="BN255">
            <v>1.1101643661499072</v>
          </cell>
        </row>
        <row r="256">
          <cell r="BK256">
            <v>16882909</v>
          </cell>
          <cell r="BN256">
            <v>1.0749041718293735</v>
          </cell>
        </row>
        <row r="257">
          <cell r="BK257">
            <v>15603255</v>
          </cell>
          <cell r="BN257">
            <v>1.0875022505401386</v>
          </cell>
        </row>
        <row r="258">
          <cell r="BK258">
            <v>15430568</v>
          </cell>
          <cell r="BN258">
            <v>1.0856667269804137</v>
          </cell>
        </row>
        <row r="259">
          <cell r="BK259">
            <v>13820075</v>
          </cell>
          <cell r="BN259">
            <v>1.0613896486489958</v>
          </cell>
        </row>
        <row r="260">
          <cell r="BK260">
            <v>11022542</v>
          </cell>
          <cell r="BN260">
            <v>0.95382769021026803</v>
          </cell>
        </row>
        <row r="261">
          <cell r="BK261">
            <v>9931205</v>
          </cell>
          <cell r="BN261">
            <v>0.9124234753830881</v>
          </cell>
        </row>
        <row r="262">
          <cell r="BK262">
            <v>11311339</v>
          </cell>
          <cell r="BN262">
            <v>1.1073487878425403</v>
          </cell>
        </row>
        <row r="263">
          <cell r="BK263">
            <v>12934122</v>
          </cell>
          <cell r="BN263">
            <v>1.2047990518260918</v>
          </cell>
        </row>
        <row r="264">
          <cell r="BK264">
            <v>13601550</v>
          </cell>
          <cell r="BN264">
            <v>1.2748098316056413</v>
          </cell>
        </row>
        <row r="265">
          <cell r="BK265">
            <v>14143301</v>
          </cell>
          <cell r="BN265">
            <v>1.2936156171207276</v>
          </cell>
        </row>
        <row r="266">
          <cell r="BK266">
            <v>12698738</v>
          </cell>
          <cell r="BN266">
            <v>1.15623041556119</v>
          </cell>
        </row>
        <row r="267">
          <cell r="BK267">
            <v>14084797</v>
          </cell>
          <cell r="BN267">
            <v>1.229914356040454</v>
          </cell>
        </row>
        <row r="268">
          <cell r="BK268">
            <v>15481470</v>
          </cell>
          <cell r="BN268">
            <v>1.4925548286848269</v>
          </cell>
        </row>
        <row r="269">
          <cell r="BK269">
            <v>16468742</v>
          </cell>
          <cell r="BN269">
            <v>1.508367479564614</v>
          </cell>
        </row>
        <row r="270">
          <cell r="BK270">
            <v>16384016</v>
          </cell>
          <cell r="BN270">
            <v>1.5118935401302851</v>
          </cell>
        </row>
        <row r="271">
          <cell r="BK271">
            <v>14060934</v>
          </cell>
          <cell r="BN271">
            <v>1.4299962385042881</v>
          </cell>
        </row>
        <row r="272">
          <cell r="BK272">
            <v>15431072</v>
          </cell>
          <cell r="BN272">
            <v>1.5050223064129713</v>
          </cell>
        </row>
        <row r="273">
          <cell r="BK273">
            <v>17181086</v>
          </cell>
          <cell r="BN273">
            <v>1.616673208434741</v>
          </cell>
        </row>
        <row r="274">
          <cell r="BK274">
            <v>16700315</v>
          </cell>
          <cell r="BN274">
            <v>1.5993268219573946</v>
          </cell>
        </row>
        <row r="275">
          <cell r="BK275">
            <v>17524849</v>
          </cell>
          <cell r="BN275">
            <v>1.6195484617922637</v>
          </cell>
        </row>
        <row r="276">
          <cell r="BK276">
            <v>17291628</v>
          </cell>
          <cell r="BN276">
            <v>1.5993372557994985</v>
          </cell>
        </row>
        <row r="277">
          <cell r="BK277">
            <v>19444790</v>
          </cell>
          <cell r="BN277">
            <v>1.7407991145252333</v>
          </cell>
        </row>
        <row r="278">
          <cell r="BK278">
            <v>19799012</v>
          </cell>
          <cell r="BN278">
            <v>1.7449840529574296</v>
          </cell>
        </row>
        <row r="279">
          <cell r="BK279">
            <v>20888450</v>
          </cell>
          <cell r="BN279">
            <v>1.7158381342493123</v>
          </cell>
        </row>
        <row r="280">
          <cell r="BK280">
            <v>22437466</v>
          </cell>
          <cell r="BN280">
            <v>1.7882561174848266</v>
          </cell>
        </row>
        <row r="281">
          <cell r="BK281">
            <v>23239432</v>
          </cell>
          <cell r="BN281">
            <v>1.8447034164372149</v>
          </cell>
        </row>
        <row r="282">
          <cell r="BK282">
            <v>24318235</v>
          </cell>
          <cell r="BN282">
            <v>1.8311586646256282</v>
          </cell>
        </row>
        <row r="283">
          <cell r="BK283">
            <v>24148270</v>
          </cell>
          <cell r="BN283">
            <v>1.8342892421652086</v>
          </cell>
        </row>
        <row r="284">
          <cell r="BK284">
            <v>25106300</v>
          </cell>
          <cell r="BN284">
            <v>1.9097810220338953</v>
          </cell>
        </row>
        <row r="285">
          <cell r="BK285">
            <v>25316089</v>
          </cell>
          <cell r="BN285">
            <v>1.8790090831832047</v>
          </cell>
        </row>
        <row r="286">
          <cell r="BK286">
            <v>25008794</v>
          </cell>
          <cell r="BN286">
            <v>1.8356988934875658</v>
          </cell>
        </row>
        <row r="287">
          <cell r="BK287">
            <v>23085171</v>
          </cell>
          <cell r="BN287">
            <v>1.7730402633109104</v>
          </cell>
        </row>
        <row r="288">
          <cell r="BK288">
            <v>24127162</v>
          </cell>
          <cell r="BN288">
            <v>1.8603219298625973</v>
          </cell>
        </row>
        <row r="289">
          <cell r="BK289">
            <v>24550313</v>
          </cell>
          <cell r="BN289">
            <v>1.9225688756701786</v>
          </cell>
        </row>
        <row r="290">
          <cell r="BK290">
            <v>25039658</v>
          </cell>
          <cell r="BN290">
            <v>1.906606563123096</v>
          </cell>
        </row>
        <row r="291">
          <cell r="BK291">
            <v>25748245</v>
          </cell>
          <cell r="BN291">
            <v>1.8805900695787157</v>
          </cell>
        </row>
        <row r="292">
          <cell r="BK292">
            <v>25771317</v>
          </cell>
          <cell r="BN292">
            <v>1.8908922245709157</v>
          </cell>
        </row>
        <row r="293">
          <cell r="BK293">
            <v>27200399</v>
          </cell>
          <cell r="BN293">
            <v>1.9544868252049972</v>
          </cell>
        </row>
        <row r="294">
          <cell r="BK294">
            <v>27599657</v>
          </cell>
          <cell r="BN294">
            <v>1.8528171606790653</v>
          </cell>
        </row>
        <row r="295">
          <cell r="BK295">
            <v>28380004</v>
          </cell>
          <cell r="BN295">
            <v>1.8723278158429979</v>
          </cell>
        </row>
        <row r="296">
          <cell r="BK296">
            <v>29892192</v>
          </cell>
          <cell r="BN296">
            <v>1.9004770056879308</v>
          </cell>
        </row>
        <row r="297">
          <cell r="BK297">
            <v>29608268</v>
          </cell>
          <cell r="BN297">
            <v>1.8915897786415756</v>
          </cell>
        </row>
        <row r="298">
          <cell r="BK298">
            <v>30738055</v>
          </cell>
          <cell r="BN298">
            <v>1.947609686341363</v>
          </cell>
        </row>
        <row r="299">
          <cell r="BK299">
            <v>32499820</v>
          </cell>
          <cell r="BN299">
            <v>2.0506159436304929</v>
          </cell>
        </row>
        <row r="300">
          <cell r="BK300">
            <v>27749270</v>
          </cell>
          <cell r="BN300">
            <v>1.8700092705936135</v>
          </cell>
        </row>
        <row r="301">
          <cell r="BK301">
            <v>31853816</v>
          </cell>
          <cell r="BN301">
            <v>2.0003881657172968</v>
          </cell>
        </row>
        <row r="302">
          <cell r="BK302">
            <v>32623696</v>
          </cell>
          <cell r="BN302">
            <v>1.9428532119098532</v>
          </cell>
        </row>
        <row r="303">
          <cell r="BK303">
            <v>32852879</v>
          </cell>
          <cell r="BN303">
            <v>1.9529711962160385</v>
          </cell>
        </row>
        <row r="304">
          <cell r="BK304">
            <v>35151014</v>
          </cell>
          <cell r="BN304">
            <v>2.0252814330981912</v>
          </cell>
        </row>
        <row r="305">
          <cell r="BK305">
            <v>28171159</v>
          </cell>
          <cell r="BN305">
            <v>1.7781222262986653</v>
          </cell>
        </row>
        <row r="306">
          <cell r="BK306">
            <v>34487033</v>
          </cell>
          <cell r="BN306">
            <v>2.0753619537137546</v>
          </cell>
        </row>
        <row r="307">
          <cell r="BK307">
            <v>38128180</v>
          </cell>
          <cell r="BN307">
            <v>2.1509348072793304</v>
          </cell>
        </row>
        <row r="308">
          <cell r="BK308">
            <v>43777508</v>
          </cell>
          <cell r="BN308">
            <v>2.2639595208266159</v>
          </cell>
        </row>
        <row r="309">
          <cell r="BK309">
            <v>46338710</v>
          </cell>
          <cell r="BN309">
            <v>2.2965160993279081</v>
          </cell>
        </row>
        <row r="310">
          <cell r="BK310">
            <v>49939113</v>
          </cell>
          <cell r="BN310">
            <v>2.3440296805162459</v>
          </cell>
        </row>
        <row r="311">
          <cell r="BK311">
            <v>49751362</v>
          </cell>
          <cell r="BN311">
            <v>2.2066663096952772</v>
          </cell>
        </row>
        <row r="312">
          <cell r="BK312">
            <v>53257384</v>
          </cell>
          <cell r="BN312">
            <v>2.2542441848917618</v>
          </cell>
        </row>
        <row r="313">
          <cell r="BK313">
            <v>50602731</v>
          </cell>
          <cell r="BN313">
            <v>2.2081899531705567</v>
          </cell>
        </row>
        <row r="314">
          <cell r="BK314">
            <v>41876448</v>
          </cell>
          <cell r="BN314">
            <v>1.9489811722615229</v>
          </cell>
        </row>
        <row r="315">
          <cell r="BK315">
            <v>39946786</v>
          </cell>
          <cell r="BN315">
            <v>1.8998619153657978</v>
          </cell>
        </row>
        <row r="316">
          <cell r="BK316">
            <v>41472949</v>
          </cell>
          <cell r="BN316">
            <v>1.9207616749535488</v>
          </cell>
        </row>
        <row r="317">
          <cell r="BK317">
            <v>44667031</v>
          </cell>
          <cell r="BN317">
            <v>2.0175673802901803</v>
          </cell>
        </row>
        <row r="318">
          <cell r="BK318">
            <v>48266431</v>
          </cell>
          <cell r="BN318">
            <v>2.118655662442539</v>
          </cell>
        </row>
        <row r="319">
          <cell r="BK319">
            <v>46205418</v>
          </cell>
          <cell r="BN319">
            <v>2.0579299652310259</v>
          </cell>
        </row>
      </sheetData>
      <sheetData sheetId="4"/>
      <sheetData sheetId="5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art2"/>
      <sheetName val="Data"/>
      <sheetName val="B 103 to Q4 2023"/>
      <sheetName val="CAPE calculation"/>
      <sheetName val="Q &amp; CAPE for Chart"/>
      <sheetName val="q calc"/>
    </sheetNames>
    <sheetDataSet>
      <sheetData sheetId="0" refreshError="1"/>
      <sheetData sheetId="1">
        <row r="1833">
          <cell r="B1833">
            <v>3960.6565000000001</v>
          </cell>
        </row>
      </sheetData>
      <sheetData sheetId="2">
        <row r="8">
          <cell r="BI8">
            <v>52.672978548483343</v>
          </cell>
          <cell r="BK8">
            <v>196863.74846744974</v>
          </cell>
        </row>
        <row r="12">
          <cell r="BK12">
            <v>210057.50626756268</v>
          </cell>
        </row>
        <row r="16">
          <cell r="BK16">
            <v>245208.94716546836</v>
          </cell>
        </row>
        <row r="20">
          <cell r="BK20">
            <v>267275.05985184771</v>
          </cell>
        </row>
        <row r="24">
          <cell r="BK24">
            <v>275546.27427706332</v>
          </cell>
        </row>
        <row r="28">
          <cell r="BK28">
            <v>297887.82995478227</v>
          </cell>
        </row>
        <row r="32">
          <cell r="BK32">
            <v>311661.48244872346</v>
          </cell>
        </row>
        <row r="33">
          <cell r="BK33">
            <v>320356.56942256709</v>
          </cell>
        </row>
        <row r="34">
          <cell r="BK34">
            <v>319285.4488465598</v>
          </cell>
        </row>
        <row r="35">
          <cell r="BK35">
            <v>320098.76145319856</v>
          </cell>
        </row>
        <row r="36">
          <cell r="BK36">
            <v>332638.42169635516</v>
          </cell>
        </row>
        <row r="37">
          <cell r="BK37">
            <v>340102.37192206609</v>
          </cell>
        </row>
        <row r="38">
          <cell r="BK38">
            <v>354660.49578660802</v>
          </cell>
        </row>
        <row r="39">
          <cell r="BK39">
            <v>364405.77463651646</v>
          </cell>
        </row>
        <row r="40">
          <cell r="BK40">
            <v>349935.85202103946</v>
          </cell>
        </row>
        <row r="41">
          <cell r="BK41">
            <v>342629.34120717959</v>
          </cell>
        </row>
        <row r="42">
          <cell r="BK42">
            <v>331420.13631910965</v>
          </cell>
        </row>
        <row r="43">
          <cell r="BK43">
            <v>314137.40734417719</v>
          </cell>
        </row>
        <row r="44">
          <cell r="BK44">
            <v>312360.78842754313</v>
          </cell>
        </row>
        <row r="45">
          <cell r="BK45">
            <v>311014.68181937526</v>
          </cell>
        </row>
        <row r="46">
          <cell r="BK46">
            <v>296303.61746943701</v>
          </cell>
        </row>
        <row r="47">
          <cell r="BK47">
            <v>292104.20249050949</v>
          </cell>
        </row>
        <row r="48">
          <cell r="BK48">
            <v>299667.14676053758</v>
          </cell>
        </row>
        <row r="49">
          <cell r="BK49">
            <v>298786.15278050822</v>
          </cell>
        </row>
        <row r="50">
          <cell r="BK50">
            <v>314070.92793594807</v>
          </cell>
        </row>
        <row r="51">
          <cell r="BK51">
            <v>333169.87420054385</v>
          </cell>
        </row>
        <row r="52">
          <cell r="BK52">
            <v>321309.29927223013</v>
          </cell>
        </row>
        <row r="53">
          <cell r="BK53">
            <v>345269.44917496433</v>
          </cell>
        </row>
        <row r="54">
          <cell r="BK54">
            <v>334574.35371536278</v>
          </cell>
        </row>
        <row r="55">
          <cell r="BK55">
            <v>367722.06584979751</v>
          </cell>
        </row>
        <row r="56">
          <cell r="BK56">
            <v>368216.93229036749</v>
          </cell>
        </row>
        <row r="57">
          <cell r="BK57">
            <v>356920.00472339697</v>
          </cell>
        </row>
        <row r="58">
          <cell r="BK58">
            <v>344579.45633215766</v>
          </cell>
        </row>
        <row r="59">
          <cell r="BK59">
            <v>318396.29555762501</v>
          </cell>
        </row>
        <row r="60">
          <cell r="BK60">
            <v>308135.94379278185</v>
          </cell>
        </row>
        <row r="61">
          <cell r="BK61">
            <v>307448.15123609209</v>
          </cell>
        </row>
        <row r="62">
          <cell r="BK62">
            <v>300544.878446766</v>
          </cell>
        </row>
        <row r="63">
          <cell r="BK63">
            <v>313608.65383281035</v>
          </cell>
        </row>
        <row r="64">
          <cell r="BK64">
            <v>295381.63881276641</v>
          </cell>
        </row>
        <row r="65">
          <cell r="BK65">
            <v>320357.29536117997</v>
          </cell>
        </row>
        <row r="66">
          <cell r="BK66">
            <v>314132.88540357171</v>
          </cell>
        </row>
        <row r="67">
          <cell r="BK67">
            <v>344111.21267694084</v>
          </cell>
        </row>
        <row r="68">
          <cell r="BK68">
            <v>298826.90896116465</v>
          </cell>
        </row>
        <row r="69">
          <cell r="BK69">
            <v>259704.16930704482</v>
          </cell>
        </row>
        <row r="70">
          <cell r="BK70">
            <v>266373.59313615441</v>
          </cell>
        </row>
        <row r="71">
          <cell r="BK71">
            <v>261284.48277015783</v>
          </cell>
        </row>
        <row r="72">
          <cell r="BK72">
            <v>250830.37320391324</v>
          </cell>
        </row>
        <row r="73">
          <cell r="BK73">
            <v>257445.91779257153</v>
          </cell>
        </row>
        <row r="74">
          <cell r="BK74">
            <v>256910.81900571371</v>
          </cell>
        </row>
        <row r="75">
          <cell r="BK75">
            <v>263899.14492367278</v>
          </cell>
        </row>
        <row r="76">
          <cell r="BK76">
            <v>269873.74340260436</v>
          </cell>
        </row>
        <row r="77">
          <cell r="BK77">
            <v>276200.07570378983</v>
          </cell>
        </row>
        <row r="78">
          <cell r="BK78">
            <v>282846.79458203906</v>
          </cell>
        </row>
        <row r="79">
          <cell r="BK79">
            <v>290558.8996300287</v>
          </cell>
        </row>
        <row r="80">
          <cell r="BK80">
            <v>292744.36815162038</v>
          </cell>
        </row>
        <row r="81">
          <cell r="BK81">
            <v>302314.28394110943</v>
          </cell>
        </row>
        <row r="82">
          <cell r="BK82">
            <v>313584.41024891811</v>
          </cell>
        </row>
        <row r="83">
          <cell r="BK83">
            <v>322619.30956197687</v>
          </cell>
        </row>
        <row r="84">
          <cell r="BK84">
            <v>326507.1960540468</v>
          </cell>
        </row>
        <row r="85">
          <cell r="BK85">
            <v>336142.80327344773</v>
          </cell>
        </row>
        <row r="86">
          <cell r="BK86">
            <v>344128.25915041409</v>
          </cell>
        </row>
        <row r="87">
          <cell r="BK87">
            <v>356003.57209641597</v>
          </cell>
        </row>
        <row r="88">
          <cell r="BK88">
            <v>378181.32342330506</v>
          </cell>
        </row>
        <row r="89">
          <cell r="BK89">
            <v>385908.91261937068</v>
          </cell>
        </row>
        <row r="90">
          <cell r="BK90">
            <v>402825.50932099018</v>
          </cell>
        </row>
        <row r="91">
          <cell r="BK91">
            <v>408597.95754089829</v>
          </cell>
        </row>
        <row r="92">
          <cell r="BK92">
            <v>420059.33415643836</v>
          </cell>
        </row>
        <row r="93">
          <cell r="BK93">
            <v>434371.58007759525</v>
          </cell>
        </row>
        <row r="94">
          <cell r="BK94">
            <v>445130.55074913113</v>
          </cell>
        </row>
        <row r="95">
          <cell r="BK95">
            <v>462128.76441848848</v>
          </cell>
        </row>
        <row r="96">
          <cell r="BK96">
            <v>478674.89728801389</v>
          </cell>
        </row>
        <row r="97">
          <cell r="BK97">
            <v>488069.27562523523</v>
          </cell>
        </row>
        <row r="98">
          <cell r="BK98">
            <v>509537.0748689326</v>
          </cell>
        </row>
        <row r="99">
          <cell r="BK99">
            <v>522245.60092152911</v>
          </cell>
        </row>
        <row r="100">
          <cell r="BK100">
            <v>545256.95452197827</v>
          </cell>
        </row>
        <row r="101">
          <cell r="BK101">
            <v>561600.62874331966</v>
          </cell>
        </row>
        <row r="102">
          <cell r="BK102">
            <v>576863.73197922704</v>
          </cell>
        </row>
        <row r="103">
          <cell r="BK103">
            <v>592535.83101917151</v>
          </cell>
        </row>
        <row r="104">
          <cell r="BK104">
            <v>614012.82470685535</v>
          </cell>
        </row>
        <row r="105">
          <cell r="BK105">
            <v>627981.06637199596</v>
          </cell>
        </row>
        <row r="106">
          <cell r="BK106">
            <v>642621.62277689646</v>
          </cell>
        </row>
        <row r="107">
          <cell r="BK107">
            <v>659476.95967973117</v>
          </cell>
        </row>
        <row r="108">
          <cell r="BK108">
            <v>686578.76977722731</v>
          </cell>
        </row>
        <row r="109">
          <cell r="BK109">
            <v>719273.6344680615</v>
          </cell>
        </row>
        <row r="110">
          <cell r="BK110">
            <v>742600.18510363717</v>
          </cell>
        </row>
        <row r="111">
          <cell r="BK111">
            <v>768637.11536972108</v>
          </cell>
        </row>
        <row r="112">
          <cell r="BK112">
            <v>797397.09694142558</v>
          </cell>
        </row>
        <row r="113">
          <cell r="BK113">
            <v>836309.57325487572</v>
          </cell>
        </row>
        <row r="114">
          <cell r="BK114">
            <v>859730.52396471566</v>
          </cell>
        </row>
        <row r="115">
          <cell r="BK115">
            <v>883360.90414913429</v>
          </cell>
        </row>
        <row r="116">
          <cell r="BK116">
            <v>943617.55674445804</v>
          </cell>
        </row>
        <row r="117">
          <cell r="BK117">
            <v>972695.88535967807</v>
          </cell>
        </row>
        <row r="118">
          <cell r="BK118">
            <v>1002539.8083202159</v>
          </cell>
        </row>
        <row r="119">
          <cell r="BK119">
            <v>1048466.2670872469</v>
          </cell>
        </row>
        <row r="120">
          <cell r="BK120">
            <v>1086145.081725247</v>
          </cell>
        </row>
        <row r="121">
          <cell r="BK121">
            <v>1137130.5481556188</v>
          </cell>
        </row>
        <row r="122">
          <cell r="BK122">
            <v>1194538.371690958</v>
          </cell>
        </row>
        <row r="123">
          <cell r="BK123">
            <v>1256520.1535600296</v>
          </cell>
        </row>
        <row r="124">
          <cell r="BK124">
            <v>1424803.0135071883</v>
          </cell>
        </row>
        <row r="125">
          <cell r="BK125">
            <v>1367107.5404830663</v>
          </cell>
        </row>
        <row r="126">
          <cell r="BK126">
            <v>1436048.4977895366</v>
          </cell>
        </row>
        <row r="127">
          <cell r="BK127">
            <v>1439829.3083803267</v>
          </cell>
        </row>
        <row r="128">
          <cell r="BK128">
            <v>1479435.1148109105</v>
          </cell>
        </row>
        <row r="129">
          <cell r="BK129">
            <v>1539711.4413058024</v>
          </cell>
        </row>
        <row r="130">
          <cell r="BK130">
            <v>1600719.0156952832</v>
          </cell>
        </row>
        <row r="131">
          <cell r="BK131">
            <v>1642196.4764978464</v>
          </cell>
        </row>
        <row r="132">
          <cell r="BK132">
            <v>1717558.9556188711</v>
          </cell>
        </row>
        <row r="133">
          <cell r="BK133">
            <v>1756850.6916941574</v>
          </cell>
        </row>
        <row r="134">
          <cell r="BK134">
            <v>1811504.8308989448</v>
          </cell>
        </row>
        <row r="135">
          <cell r="BK135">
            <v>1856516.1953852831</v>
          </cell>
        </row>
        <row r="136">
          <cell r="BK136">
            <v>1910004.7480793069</v>
          </cell>
        </row>
        <row r="137">
          <cell r="BK137">
            <v>1952051.2228264054</v>
          </cell>
        </row>
        <row r="138">
          <cell r="BK138">
            <v>2040150.868123645</v>
          </cell>
        </row>
        <row r="139">
          <cell r="BK139">
            <v>2132955.7398654642</v>
          </cell>
        </row>
        <row r="140">
          <cell r="BK140">
            <v>2208900.3516248022</v>
          </cell>
        </row>
        <row r="141">
          <cell r="BK141">
            <v>2302774.918176861</v>
          </cell>
        </row>
        <row r="142">
          <cell r="BK142">
            <v>2399746.2153957291</v>
          </cell>
        </row>
        <row r="143">
          <cell r="BK143">
            <v>2515769.6917214133</v>
          </cell>
        </row>
        <row r="144">
          <cell r="BK144">
            <v>2602005.402423508</v>
          </cell>
        </row>
        <row r="145">
          <cell r="BK145">
            <v>2649945.5977325309</v>
          </cell>
        </row>
        <row r="146">
          <cell r="BK146">
            <v>2764325.8098576101</v>
          </cell>
        </row>
        <row r="147">
          <cell r="BK147">
            <v>2900461.5892079407</v>
          </cell>
        </row>
        <row r="148">
          <cell r="BK148">
            <v>3016467.0581578491</v>
          </cell>
        </row>
        <row r="149">
          <cell r="BK149">
            <v>3112000.0187719758</v>
          </cell>
        </row>
        <row r="150">
          <cell r="BK150">
            <v>3189760.0996218743</v>
          </cell>
        </row>
        <row r="151">
          <cell r="BK151">
            <v>3183423.0727809421</v>
          </cell>
        </row>
        <row r="152">
          <cell r="BK152">
            <v>3274999.5996468063</v>
          </cell>
        </row>
        <row r="153">
          <cell r="BK153">
            <v>3427394.2784860288</v>
          </cell>
        </row>
        <row r="154">
          <cell r="BK154">
            <v>3456336.6456671054</v>
          </cell>
        </row>
        <row r="155">
          <cell r="BK155">
            <v>3536985.245613493</v>
          </cell>
        </row>
        <row r="156">
          <cell r="BK156">
            <v>3598380.3024194334</v>
          </cell>
        </row>
        <row r="157">
          <cell r="BK157">
            <v>3690272.1917704903</v>
          </cell>
        </row>
        <row r="158">
          <cell r="BK158">
            <v>3771061.329102424</v>
          </cell>
        </row>
        <row r="159">
          <cell r="BK159">
            <v>3772728.5203718389</v>
          </cell>
        </row>
        <row r="160">
          <cell r="BK160">
            <v>3797638.3276149165</v>
          </cell>
        </row>
        <row r="161">
          <cell r="BK161">
            <v>3751818.300950611</v>
          </cell>
        </row>
        <row r="162">
          <cell r="BK162">
            <v>3749833.5426343489</v>
          </cell>
        </row>
        <row r="163">
          <cell r="BK163">
            <v>3861406.5119189708</v>
          </cell>
        </row>
        <row r="164">
          <cell r="BK164">
            <v>3931344.201618508</v>
          </cell>
        </row>
        <row r="165">
          <cell r="BK165">
            <v>3951089.6359495735</v>
          </cell>
        </row>
        <row r="166">
          <cell r="BK166">
            <v>3992490.9310268117</v>
          </cell>
        </row>
        <row r="167">
          <cell r="BK167">
            <v>3958583.4476153892</v>
          </cell>
        </row>
        <row r="168">
          <cell r="BK168">
            <v>4224232.2483362062</v>
          </cell>
        </row>
        <row r="169">
          <cell r="BK169">
            <v>4310970.5878532343</v>
          </cell>
        </row>
        <row r="170">
          <cell r="BK170">
            <v>4357562.2026220132</v>
          </cell>
        </row>
        <row r="171">
          <cell r="BK171">
            <v>4287057.2647510236</v>
          </cell>
        </row>
        <row r="172">
          <cell r="BK172">
            <v>4399832.4324807487</v>
          </cell>
        </row>
        <row r="173">
          <cell r="BK173">
            <v>4610427.7685203869</v>
          </cell>
        </row>
        <row r="174">
          <cell r="BK174">
            <v>4669968.845671854</v>
          </cell>
        </row>
        <row r="175">
          <cell r="BK175">
            <v>4754841.5081817992</v>
          </cell>
        </row>
        <row r="176">
          <cell r="BK176">
            <v>4516412.292543768</v>
          </cell>
        </row>
        <row r="177">
          <cell r="BK177">
            <v>4568020.8820541436</v>
          </cell>
        </row>
        <row r="178">
          <cell r="BK178">
            <v>4631017.8789118612</v>
          </cell>
        </row>
        <row r="179">
          <cell r="BK179">
            <v>4636035.7110476792</v>
          </cell>
        </row>
        <row r="180">
          <cell r="BK180">
            <v>4752589.7647759197</v>
          </cell>
        </row>
        <row r="181">
          <cell r="BK181">
            <v>4981803.1479199575</v>
          </cell>
        </row>
        <row r="182">
          <cell r="BK182">
            <v>5022660.4523702115</v>
          </cell>
        </row>
        <row r="183">
          <cell r="BK183">
            <v>5065400.9101238111</v>
          </cell>
        </row>
        <row r="184">
          <cell r="BK184">
            <v>4990322.024943158</v>
          </cell>
        </row>
        <row r="185">
          <cell r="BK185">
            <v>4894637.5681860615</v>
          </cell>
        </row>
        <row r="186">
          <cell r="BK186">
            <v>4946254.3667158857</v>
          </cell>
        </row>
        <row r="187">
          <cell r="BK187">
            <v>4752750.971209391</v>
          </cell>
        </row>
        <row r="188">
          <cell r="BK188">
            <v>4799611.5969695933</v>
          </cell>
        </row>
        <row r="189">
          <cell r="BK189">
            <v>4937124.2598527707</v>
          </cell>
        </row>
        <row r="190">
          <cell r="BK190">
            <v>4926559.0326512083</v>
          </cell>
        </row>
        <row r="191">
          <cell r="BK191">
            <v>4899999.9473220278</v>
          </cell>
        </row>
        <row r="192">
          <cell r="BK192">
            <v>4871571.9008473102</v>
          </cell>
        </row>
        <row r="193">
          <cell r="BK193">
            <v>4670665.3874132326</v>
          </cell>
        </row>
        <row r="194">
          <cell r="BK194">
            <v>4633061.2404196328</v>
          </cell>
        </row>
        <row r="195">
          <cell r="BK195">
            <v>4594103.7538816445</v>
          </cell>
        </row>
        <row r="196">
          <cell r="BK196">
            <v>4548924.2221199861</v>
          </cell>
        </row>
        <row r="197">
          <cell r="BK197">
            <v>4595719.713962771</v>
          </cell>
        </row>
        <row r="198">
          <cell r="BK198">
            <v>4635083.0914221974</v>
          </cell>
        </row>
        <row r="199">
          <cell r="BK199">
            <v>4721903.4817485427</v>
          </cell>
        </row>
        <row r="200">
          <cell r="BK200">
            <v>4948469.3833932448</v>
          </cell>
        </row>
        <row r="201">
          <cell r="BK201">
            <v>4937188.960654797</v>
          </cell>
        </row>
        <row r="202">
          <cell r="BK202">
            <v>5028512.7580850683</v>
          </cell>
        </row>
        <row r="203">
          <cell r="BK203">
            <v>5184536.030133768</v>
          </cell>
        </row>
        <row r="204">
          <cell r="BK204">
            <v>5336308.4526419211</v>
          </cell>
        </row>
        <row r="205">
          <cell r="BK205">
            <v>5484476.6140638739</v>
          </cell>
        </row>
        <row r="206">
          <cell r="BK206">
            <v>5674856.3464901708</v>
          </cell>
        </row>
        <row r="207">
          <cell r="BK207">
            <v>5845008.7021550471</v>
          </cell>
        </row>
        <row r="208">
          <cell r="BK208">
            <v>5992583.5534959165</v>
          </cell>
        </row>
        <row r="209">
          <cell r="BK209">
            <v>6107764.4071511924</v>
          </cell>
        </row>
        <row r="210">
          <cell r="BK210">
            <v>6215450.629041587</v>
          </cell>
        </row>
        <row r="211">
          <cell r="BK211">
            <v>6279718.9081785372</v>
          </cell>
        </row>
        <row r="212">
          <cell r="BK212">
            <v>6626890.7277139248</v>
          </cell>
        </row>
        <row r="213">
          <cell r="BK213">
            <v>6854287.0371232387</v>
          </cell>
        </row>
        <row r="214">
          <cell r="BK214">
            <v>7175759.2929080734</v>
          </cell>
        </row>
        <row r="215">
          <cell r="BK215">
            <v>7515907.4298787089</v>
          </cell>
        </row>
        <row r="216">
          <cell r="BK216">
            <v>7801831.6284968965</v>
          </cell>
        </row>
        <row r="217">
          <cell r="BK217">
            <v>8128595.2772446042</v>
          </cell>
        </row>
        <row r="218">
          <cell r="BK218">
            <v>8285470.8410706474</v>
          </cell>
        </row>
        <row r="219">
          <cell r="BK219">
            <v>8035197.5655622352</v>
          </cell>
        </row>
        <row r="220">
          <cell r="BK220">
            <v>8609514.8994947374</v>
          </cell>
        </row>
        <row r="221">
          <cell r="BK221">
            <v>8620032.0436092578</v>
          </cell>
        </row>
        <row r="222">
          <cell r="BK222">
            <v>8899937.2118413802</v>
          </cell>
        </row>
        <row r="223">
          <cell r="BK223">
            <v>8951825.4992795698</v>
          </cell>
        </row>
        <row r="224">
          <cell r="BK224">
            <v>9773721.8242232893</v>
          </cell>
        </row>
        <row r="225">
          <cell r="BK225">
            <v>9802792.9170871805</v>
          </cell>
        </row>
        <row r="226">
          <cell r="BK226">
            <v>10010590.91653377</v>
          </cell>
        </row>
        <row r="227">
          <cell r="BK227">
            <v>10340346.33937295</v>
          </cell>
        </row>
        <row r="228">
          <cell r="BK228">
            <v>10489416.27338689</v>
          </cell>
        </row>
        <row r="229">
          <cell r="BK229">
            <v>10037230.965531996</v>
          </cell>
        </row>
        <row r="230">
          <cell r="BK230">
            <v>10222457.97936625</v>
          </cell>
        </row>
        <row r="231">
          <cell r="BK231">
            <v>9776600.1594704874</v>
          </cell>
        </row>
        <row r="232">
          <cell r="BK232">
            <v>9723184.9599955324</v>
          </cell>
        </row>
        <row r="233">
          <cell r="BK233">
            <v>9819399.5188904982</v>
          </cell>
        </row>
        <row r="234">
          <cell r="BK234">
            <v>9459425.4060717039</v>
          </cell>
        </row>
        <row r="235">
          <cell r="BK235">
            <v>9099458.3358506728</v>
          </cell>
        </row>
        <row r="236">
          <cell r="BK236">
            <v>9606929.2726493441</v>
          </cell>
        </row>
        <row r="237">
          <cell r="BK237">
            <v>9754900.8468915615</v>
          </cell>
        </row>
        <row r="238">
          <cell r="BK238">
            <v>10129198.808566634</v>
          </cell>
        </row>
        <row r="239">
          <cell r="BK239">
            <v>10120159.968974182</v>
          </cell>
        </row>
        <row r="240">
          <cell r="BK240">
            <v>10718740.589883629</v>
          </cell>
        </row>
        <row r="241">
          <cell r="BK241">
            <v>11204689.854379533</v>
          </cell>
        </row>
        <row r="242">
          <cell r="BK242">
            <v>11654401.181451738</v>
          </cell>
        </row>
        <row r="243">
          <cell r="BK243">
            <v>12032200.43310722</v>
          </cell>
        </row>
        <row r="244">
          <cell r="BK244">
            <v>12555134.297691977</v>
          </cell>
        </row>
        <row r="245">
          <cell r="BK245">
            <v>12801921.066911135</v>
          </cell>
        </row>
        <row r="246">
          <cell r="BK246">
            <v>13080484.274655197</v>
          </cell>
        </row>
        <row r="247">
          <cell r="BK247">
            <v>13603938.646900484</v>
          </cell>
        </row>
        <row r="248">
          <cell r="BK248">
            <v>14172132.251444355</v>
          </cell>
        </row>
        <row r="249">
          <cell r="BK249">
            <v>14676525.532310007</v>
          </cell>
        </row>
        <row r="250">
          <cell r="BK250">
            <v>15014804.552623384</v>
          </cell>
        </row>
        <row r="251">
          <cell r="BK251">
            <v>15427393.028379653</v>
          </cell>
        </row>
        <row r="252">
          <cell r="BK252">
            <v>16000033.170003634</v>
          </cell>
        </row>
        <row r="253">
          <cell r="BK253">
            <v>16420770.58819711</v>
          </cell>
        </row>
        <row r="254">
          <cell r="BK254">
            <v>17092634.552969471</v>
          </cell>
        </row>
        <row r="255">
          <cell r="BK255">
            <v>17366677.443792112</v>
          </cell>
        </row>
        <row r="256">
          <cell r="BK256">
            <v>17256300.698674507</v>
          </cell>
        </row>
        <row r="257">
          <cell r="BK257">
            <v>15927609.267798787</v>
          </cell>
        </row>
        <row r="258">
          <cell r="BK258">
            <v>15817312.743114904</v>
          </cell>
        </row>
        <row r="259">
          <cell r="BK259">
            <v>14644107.991603414</v>
          </cell>
        </row>
        <row r="260">
          <cell r="BK260">
            <v>13186457.944514059</v>
          </cell>
        </row>
        <row r="261">
          <cell r="BK261">
            <v>12512030.637979895</v>
          </cell>
        </row>
        <row r="262">
          <cell r="BK262">
            <v>11840951.148916395</v>
          </cell>
        </row>
        <row r="263">
          <cell r="BK263">
            <v>12372872.786312178</v>
          </cell>
        </row>
        <row r="264">
          <cell r="BK264">
            <v>12336989.787249519</v>
          </cell>
        </row>
        <row r="265">
          <cell r="BK265">
            <v>12620405.486856444</v>
          </cell>
        </row>
        <row r="266">
          <cell r="BK266">
            <v>12691459.608780036</v>
          </cell>
        </row>
        <row r="267">
          <cell r="BK267">
            <v>13167465.7192255</v>
          </cell>
        </row>
        <row r="268">
          <cell r="BK268">
            <v>12112746.454377398</v>
          </cell>
        </row>
        <row r="269">
          <cell r="BK269">
            <v>12695110.628056535</v>
          </cell>
        </row>
        <row r="270">
          <cell r="BK270">
            <v>12645212.533508435</v>
          </cell>
        </row>
        <row r="271">
          <cell r="BK271">
            <v>11658744.234003987</v>
          </cell>
        </row>
        <row r="272">
          <cell r="BK272">
            <v>12100434.612630602</v>
          </cell>
        </row>
        <row r="273">
          <cell r="BK273">
            <v>12466496.930836992</v>
          </cell>
        </row>
        <row r="274">
          <cell r="BK274">
            <v>12293126.836020825</v>
          </cell>
        </row>
        <row r="275">
          <cell r="BK275">
            <v>12730103.769794419</v>
          </cell>
        </row>
        <row r="276">
          <cell r="BK276">
            <v>12730335.93556302</v>
          </cell>
        </row>
        <row r="277">
          <cell r="BK277">
            <v>13104048.600434449</v>
          </cell>
        </row>
        <row r="278">
          <cell r="BK278">
            <v>13279116.940084845</v>
          </cell>
        </row>
        <row r="279">
          <cell r="BK279">
            <v>14167538.080011738</v>
          </cell>
        </row>
        <row r="280">
          <cell r="BK280">
            <v>14573434.366245924</v>
          </cell>
        </row>
        <row r="281">
          <cell r="BK281">
            <v>14644348.807674255</v>
          </cell>
        </row>
        <row r="282">
          <cell r="BK282">
            <v>15355553.091054089</v>
          </cell>
        </row>
        <row r="283">
          <cell r="BK283">
            <v>15257491.935914818</v>
          </cell>
        </row>
        <row r="284">
          <cell r="BK284">
            <v>15254461.698405348</v>
          </cell>
        </row>
        <row r="285">
          <cell r="BK285">
            <v>15634279.864380417</v>
          </cell>
        </row>
        <row r="286">
          <cell r="BK286">
            <v>15812463.458289318</v>
          </cell>
        </row>
        <row r="287">
          <cell r="BK287">
            <v>15218220.358548943</v>
          </cell>
        </row>
        <row r="288">
          <cell r="BK288">
            <v>15165861.718425108</v>
          </cell>
        </row>
        <row r="289">
          <cell r="BK289">
            <v>14971657.769979825</v>
          </cell>
        </row>
        <row r="290">
          <cell r="BK290">
            <v>15384285.375503754</v>
          </cell>
        </row>
        <row r="291">
          <cell r="BK291">
            <v>15957546.529034631</v>
          </cell>
        </row>
        <row r="292">
          <cell r="BK292">
            <v>15958052.663600711</v>
          </cell>
        </row>
        <row r="293">
          <cell r="BK293">
            <v>16281375.513878629</v>
          </cell>
        </row>
        <row r="294">
          <cell r="BK294">
            <v>17302720.794561788</v>
          </cell>
        </row>
        <row r="295">
          <cell r="BK295">
            <v>17601675.1628136</v>
          </cell>
        </row>
        <row r="296">
          <cell r="BK296">
            <v>18224768.278526105</v>
          </cell>
        </row>
        <row r="297">
          <cell r="BK297">
            <v>18205326.363792095</v>
          </cell>
        </row>
        <row r="298">
          <cell r="BK298">
            <v>18375075.634356085</v>
          </cell>
        </row>
        <row r="299">
          <cell r="BK299">
            <v>18476158.983482216</v>
          </cell>
        </row>
        <row r="300">
          <cell r="BK300">
            <v>17490962.290222462</v>
          </cell>
        </row>
        <row r="301">
          <cell r="BK301">
            <v>18634625.189171739</v>
          </cell>
        </row>
        <row r="302">
          <cell r="BK302">
            <v>19559399.781227827</v>
          </cell>
        </row>
        <row r="303">
          <cell r="BK303">
            <v>19612876.197515771</v>
          </cell>
        </row>
        <row r="304">
          <cell r="BK304">
            <v>20197475.143064093</v>
          </cell>
        </row>
        <row r="305">
          <cell r="BK305">
            <v>18714047.629191104</v>
          </cell>
        </row>
        <row r="306">
          <cell r="BK306">
            <v>19573720.074584097</v>
          </cell>
        </row>
        <row r="307">
          <cell r="BK307">
            <v>20729889.381460514</v>
          </cell>
        </row>
        <row r="308">
          <cell r="BK308">
            <v>22437682.019512318</v>
          </cell>
        </row>
        <row r="309">
          <cell r="BK309">
            <v>23299459.093453195</v>
          </cell>
        </row>
        <row r="310">
          <cell r="BK310">
            <v>24491073.791769456</v>
          </cell>
        </row>
        <row r="311">
          <cell r="BK311">
            <v>25799632.256429039</v>
          </cell>
        </row>
        <row r="312">
          <cell r="BK312">
            <v>26961993.73477428</v>
          </cell>
        </row>
        <row r="313">
          <cell r="BK313">
            <v>26348505.41708805</v>
          </cell>
        </row>
        <row r="314">
          <cell r="BK314">
            <v>25012863.85969802</v>
          </cell>
        </row>
        <row r="315">
          <cell r="BK315">
            <v>24621108.863536555</v>
          </cell>
        </row>
        <row r="316">
          <cell r="BK316">
            <v>25275605.376262911</v>
          </cell>
        </row>
        <row r="317">
          <cell r="BK317">
            <v>25926011.571300738</v>
          </cell>
        </row>
        <row r="318">
          <cell r="BK318">
            <v>26638455.868788492</v>
          </cell>
        </row>
        <row r="319">
          <cell r="BK319">
            <v>26136962.649548337</v>
          </cell>
        </row>
        <row r="320">
          <cell r="AS320">
            <v>51547171</v>
          </cell>
          <cell r="BK320">
            <v>26500826.870158508</v>
          </cell>
        </row>
      </sheetData>
      <sheetData sheetId="3">
        <row r="207">
          <cell r="P207">
            <v>1.1626323845442366</v>
          </cell>
        </row>
      </sheetData>
      <sheetData sheetId="4"/>
      <sheetData sheetId="5">
        <row r="8">
          <cell r="M8">
            <v>0.71743754367310819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 31.12.17 "/>
      <sheetName val="Chart Q3 2018"/>
      <sheetName val="q &amp; CAPE annual"/>
      <sheetName val="CAPE calculation"/>
      <sheetName val="CAPE end 2018"/>
      <sheetName val="B 103"/>
    </sheetNames>
    <sheetDataSet>
      <sheetData sheetId="0" refreshError="1"/>
      <sheetData sheetId="1" refreshError="1"/>
      <sheetData sheetId="2">
        <row r="5">
          <cell r="C5" t="str">
            <v>SWH</v>
          </cell>
        </row>
      </sheetData>
      <sheetData sheetId="3">
        <row r="5">
          <cell r="E5" t="str">
            <v xml:space="preserve">  Consumer</v>
          </cell>
        </row>
        <row r="6">
          <cell r="B6" t="str">
            <v>S&amp;P</v>
          </cell>
          <cell r="E6" t="str">
            <v>Price</v>
          </cell>
        </row>
        <row r="7">
          <cell r="B7" t="str">
            <v>Comp.</v>
          </cell>
          <cell r="C7" t="str">
            <v>Dividend</v>
          </cell>
          <cell r="D7" t="str">
            <v>Earnings</v>
          </cell>
          <cell r="E7" t="str">
            <v>Index</v>
          </cell>
          <cell r="H7" t="str">
            <v>10 year mean</v>
          </cell>
        </row>
        <row r="8">
          <cell r="A8" t="str">
            <v>Date</v>
          </cell>
          <cell r="B8" t="str">
            <v>P</v>
          </cell>
          <cell r="C8" t="str">
            <v>D</v>
          </cell>
          <cell r="D8" t="str">
            <v>E</v>
          </cell>
          <cell r="E8" t="str">
            <v>CPI</v>
          </cell>
        </row>
        <row r="127">
          <cell r="J127" t="str">
            <v xml:space="preserve">CAPE </v>
          </cell>
          <cell r="K127" t="str">
            <v xml:space="preserve">Log CAPE </v>
          </cell>
          <cell r="L127" t="str">
            <v xml:space="preserve">ratio to average </v>
          </cell>
        </row>
      </sheetData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federalreserve.gov/datadownload/Download.aspx?rel=Z1&amp;series=cb90b82304ad6f34f5b30c48df599194&amp;filetype=spreadsheetml&amp;label=include&amp;layout=seriescolumn&amp;from=12/01/1945&amp;to=06/30/2024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90DEF3-43DE-4B04-8F36-AC416B713BD6}">
  <dimension ref="A6:S1854"/>
  <sheetViews>
    <sheetView topLeftCell="A1830" workbookViewId="0">
      <selection activeCell="H130" sqref="H130"/>
    </sheetView>
  </sheetViews>
  <sheetFormatPr defaultColWidth="9.140625" defaultRowHeight="15.75" x14ac:dyDescent="0.25"/>
  <cols>
    <col min="1" max="2" width="10.7109375" style="11" bestFit="1" customWidth="1"/>
    <col min="3" max="3" width="9.28515625" style="11" bestFit="1" customWidth="1"/>
    <col min="4" max="4" width="9.5703125" style="11" bestFit="1" customWidth="1"/>
    <col min="5" max="5" width="9.5703125" style="75" bestFit="1" customWidth="1"/>
    <col min="6" max="13" width="9.140625" style="12"/>
    <col min="14" max="14" width="11.85546875" style="11" bestFit="1" customWidth="1"/>
    <col min="16" max="16" width="14" style="12" customWidth="1"/>
    <col min="17" max="17" width="12" style="12" customWidth="1"/>
    <col min="19" max="19" width="9.140625" style="12"/>
    <col min="20" max="20" width="9.42578125" style="12" customWidth="1"/>
    <col min="21" max="16384" width="9.140625" style="12"/>
  </cols>
  <sheetData>
    <row r="6" spans="1:14" x14ac:dyDescent="0.25">
      <c r="E6" s="75" t="str">
        <f>'[3]CAPE calculation'!E5</f>
        <v xml:space="preserve">  Consumer</v>
      </c>
    </row>
    <row r="7" spans="1:14" x14ac:dyDescent="0.25">
      <c r="B7" s="11" t="str">
        <f>'[3]CAPE calculation'!B6</f>
        <v>S&amp;P</v>
      </c>
      <c r="E7" s="75" t="str">
        <f>'[3]CAPE calculation'!E6</f>
        <v>Price</v>
      </c>
    </row>
    <row r="8" spans="1:14" x14ac:dyDescent="0.25">
      <c r="B8" s="11" t="str">
        <f>'[3]CAPE calculation'!B7</f>
        <v>Comp.</v>
      </c>
      <c r="C8" s="11" t="str">
        <f>'[3]CAPE calculation'!C7</f>
        <v>Dividend</v>
      </c>
      <c r="D8" s="11" t="str">
        <f>'[3]CAPE calculation'!D7</f>
        <v>Earnings</v>
      </c>
      <c r="E8" s="75" t="str">
        <f>'[3]CAPE calculation'!E7</f>
        <v>Index</v>
      </c>
      <c r="H8" s="12" t="str">
        <f>'[3]CAPE calculation'!H7</f>
        <v>10 year mean</v>
      </c>
    </row>
    <row r="9" spans="1:14" s="14" customFormat="1" ht="63" x14ac:dyDescent="0.25">
      <c r="A9" s="13" t="str">
        <f>'[3]CAPE calculation'!A8</f>
        <v>Date</v>
      </c>
      <c r="B9" s="13" t="str">
        <f>'[3]CAPE calculation'!B8</f>
        <v>P</v>
      </c>
      <c r="C9" s="13" t="str">
        <f>'[3]CAPE calculation'!C8</f>
        <v>D</v>
      </c>
      <c r="D9" s="13" t="str">
        <f>'[3]CAPE calculation'!D8</f>
        <v>E</v>
      </c>
      <c r="E9" s="76" t="str">
        <f>'[3]CAPE calculation'!E8</f>
        <v>CPI</v>
      </c>
      <c r="F9" s="14" t="s">
        <v>573</v>
      </c>
      <c r="G9" s="14" t="s">
        <v>572</v>
      </c>
      <c r="H9" s="14" t="str">
        <f>F9</f>
        <v xml:space="preserve">Price at June 2024 CPI </v>
      </c>
      <c r="I9" s="14" t="str">
        <f>G9</f>
        <v>EPS at Junr 2024 CPI</v>
      </c>
      <c r="N9" s="13"/>
    </row>
    <row r="10" spans="1:14" x14ac:dyDescent="0.25">
      <c r="A10" s="11">
        <f>'Shiller Data '!A9</f>
        <v>1871.01</v>
      </c>
      <c r="B10" s="11">
        <f>'Shiller Data '!B9</f>
        <v>4.4400000000000004</v>
      </c>
      <c r="C10" s="11">
        <f>'Shiller Data '!C9</f>
        <v>0.26</v>
      </c>
      <c r="D10" s="11">
        <f>'Shiller Data '!D9</f>
        <v>0.4</v>
      </c>
      <c r="E10" s="75">
        <f>'Shiller Data '!E9</f>
        <v>12.46406116</v>
      </c>
      <c r="F10" s="12">
        <f>B10*$E$1851/E10</f>
        <v>111.91673260370941</v>
      </c>
      <c r="G10" s="12">
        <f>C10*$E$1851/E10</f>
        <v>6.5536825398568572</v>
      </c>
    </row>
    <row r="11" spans="1:14" x14ac:dyDescent="0.25">
      <c r="A11" s="11">
        <f>'Shiller Data '!A10</f>
        <v>1871.02</v>
      </c>
      <c r="B11" s="11">
        <f>'Shiller Data '!B10</f>
        <v>4.5</v>
      </c>
      <c r="C11" s="11">
        <f>'Shiller Data '!C10</f>
        <v>0.26</v>
      </c>
      <c r="D11" s="11">
        <f>'Shiller Data '!D10</f>
        <v>0.4</v>
      </c>
      <c r="E11" s="75">
        <f>'Shiller Data '!E10</f>
        <v>12.844641319999999</v>
      </c>
      <c r="F11" s="12">
        <f t="shared" ref="F11:F74" si="0">B11*$E$1851/E11</f>
        <v>110.06827398119982</v>
      </c>
      <c r="G11" s="12">
        <f t="shared" ref="G11:G74" si="1">C11*$E$1851/E11</f>
        <v>6.3595002744693234</v>
      </c>
    </row>
    <row r="12" spans="1:14" x14ac:dyDescent="0.25">
      <c r="A12" s="11">
        <f>'Shiller Data '!A11</f>
        <v>1871.03</v>
      </c>
      <c r="B12" s="11">
        <f>'Shiller Data '!B11</f>
        <v>4.6100000000000003</v>
      </c>
      <c r="C12" s="11">
        <f>'Shiller Data '!C11</f>
        <v>0.26</v>
      </c>
      <c r="D12" s="11">
        <f>'Shiller Data '!D11</f>
        <v>0.4</v>
      </c>
      <c r="E12" s="75">
        <f>'Shiller Data '!E11</f>
        <v>13.0349719</v>
      </c>
      <c r="F12" s="12">
        <f t="shared" si="0"/>
        <v>111.11237992005185</v>
      </c>
      <c r="G12" s="12">
        <f t="shared" si="1"/>
        <v>6.2666418176168071</v>
      </c>
    </row>
    <row r="13" spans="1:14" x14ac:dyDescent="0.25">
      <c r="A13" s="11">
        <f>'Shiller Data '!A12</f>
        <v>1871.04</v>
      </c>
      <c r="B13" s="11">
        <f>'Shiller Data '!B12</f>
        <v>4.74</v>
      </c>
      <c r="C13" s="11">
        <f>'Shiller Data '!C12</f>
        <v>0.26</v>
      </c>
      <c r="D13" s="11">
        <f>'Shiller Data '!D12</f>
        <v>0.4</v>
      </c>
      <c r="E13" s="75">
        <f>'Shiller Data '!E12</f>
        <v>12.559226450000001</v>
      </c>
      <c r="F13" s="12">
        <f t="shared" si="0"/>
        <v>118.57334573340702</v>
      </c>
      <c r="G13" s="12">
        <f t="shared" si="1"/>
        <v>6.5040231836889921</v>
      </c>
    </row>
    <row r="14" spans="1:14" x14ac:dyDescent="0.25">
      <c r="A14" s="11">
        <f>'Shiller Data '!A13</f>
        <v>1871.05</v>
      </c>
      <c r="B14" s="11">
        <f>'Shiller Data '!B13</f>
        <v>4.8600000000000003</v>
      </c>
      <c r="C14" s="11">
        <f>'Shiller Data '!C13</f>
        <v>0.26</v>
      </c>
      <c r="D14" s="11">
        <f>'Shiller Data '!D13</f>
        <v>0.4</v>
      </c>
      <c r="E14" s="75">
        <f>'Shiller Data '!E13</f>
        <v>12.273811569999999</v>
      </c>
      <c r="F14" s="12">
        <f t="shared" si="0"/>
        <v>124.40230903756658</v>
      </c>
      <c r="G14" s="12">
        <f t="shared" si="1"/>
        <v>6.6552675616805166</v>
      </c>
    </row>
    <row r="15" spans="1:14" x14ac:dyDescent="0.25">
      <c r="A15" s="11">
        <f>'Shiller Data '!A14</f>
        <v>1871.06</v>
      </c>
      <c r="B15" s="11">
        <f>'Shiller Data '!B14</f>
        <v>4.82</v>
      </c>
      <c r="C15" s="11">
        <f>'Shiller Data '!C14</f>
        <v>0.26</v>
      </c>
      <c r="D15" s="11">
        <f>'Shiller Data '!D14</f>
        <v>0.4</v>
      </c>
      <c r="E15" s="75">
        <f>'Shiller Data '!E14</f>
        <v>12.08348099</v>
      </c>
      <c r="F15" s="12">
        <f t="shared" si="0"/>
        <v>125.32179272290975</v>
      </c>
      <c r="G15" s="12">
        <f t="shared" si="1"/>
        <v>6.7600967028955461</v>
      </c>
    </row>
    <row r="16" spans="1:14" x14ac:dyDescent="0.25">
      <c r="A16" s="11">
        <f>'Shiller Data '!A15</f>
        <v>1871.07</v>
      </c>
      <c r="B16" s="11">
        <f>'Shiller Data '!B15</f>
        <v>4.7300000000000004</v>
      </c>
      <c r="C16" s="11">
        <f>'Shiller Data '!C15</f>
        <v>0.26</v>
      </c>
      <c r="D16" s="11">
        <f>'Shiller Data '!D15</f>
        <v>0.4</v>
      </c>
      <c r="E16" s="75">
        <f>'Shiller Data '!E15</f>
        <v>12.08348099</v>
      </c>
      <c r="F16" s="12">
        <f t="shared" si="0"/>
        <v>122.98175924883051</v>
      </c>
      <c r="G16" s="12">
        <f t="shared" si="1"/>
        <v>6.7600967028955461</v>
      </c>
    </row>
    <row r="17" spans="1:7" x14ac:dyDescent="0.25">
      <c r="A17" s="11">
        <f>'Shiller Data '!A16</f>
        <v>1871.08</v>
      </c>
      <c r="B17" s="11">
        <f>'Shiller Data '!B16</f>
        <v>4.79</v>
      </c>
      <c r="C17" s="11">
        <f>'Shiller Data '!C16</f>
        <v>0.26</v>
      </c>
      <c r="D17" s="11">
        <f>'Shiller Data '!D16</f>
        <v>0.4</v>
      </c>
      <c r="E17" s="75">
        <f>'Shiller Data '!E16</f>
        <v>11.893231399999999</v>
      </c>
      <c r="F17" s="12">
        <f t="shared" si="0"/>
        <v>126.53400908351956</v>
      </c>
      <c r="G17" s="12">
        <f t="shared" si="1"/>
        <v>6.8682343135104569</v>
      </c>
    </row>
    <row r="18" spans="1:7" x14ac:dyDescent="0.25">
      <c r="A18" s="11">
        <f>'Shiller Data '!A17</f>
        <v>1871.09</v>
      </c>
      <c r="B18" s="11">
        <f>'Shiller Data '!B17</f>
        <v>4.84</v>
      </c>
      <c r="C18" s="11">
        <f>'Shiller Data '!C17</f>
        <v>0.26</v>
      </c>
      <c r="D18" s="11">
        <f>'Shiller Data '!D17</f>
        <v>0.4</v>
      </c>
      <c r="E18" s="75">
        <f>'Shiller Data '!E17</f>
        <v>12.178646280000001</v>
      </c>
      <c r="F18" s="12">
        <f t="shared" si="0"/>
        <v>124.85845840659393</v>
      </c>
      <c r="G18" s="12">
        <f t="shared" si="1"/>
        <v>6.7072725590319058</v>
      </c>
    </row>
    <row r="19" spans="1:7" x14ac:dyDescent="0.25">
      <c r="A19" s="11">
        <f>'Shiller Data '!A18</f>
        <v>1871.1</v>
      </c>
      <c r="B19" s="11">
        <f>'Shiller Data '!B18</f>
        <v>4.59</v>
      </c>
      <c r="C19" s="11">
        <f>'Shiller Data '!C18</f>
        <v>0.26</v>
      </c>
      <c r="D19" s="11">
        <f>'Shiller Data '!D18</f>
        <v>0.4</v>
      </c>
      <c r="E19" s="75">
        <f>'Shiller Data '!E18</f>
        <v>12.368895869999999</v>
      </c>
      <c r="F19" s="12">
        <f t="shared" si="0"/>
        <v>116.58787212346384</v>
      </c>
      <c r="G19" s="12">
        <f t="shared" si="1"/>
        <v>6.6041060462092815</v>
      </c>
    </row>
    <row r="20" spans="1:7" x14ac:dyDescent="0.25">
      <c r="A20" s="11">
        <f>'Shiller Data '!A19</f>
        <v>1871.11</v>
      </c>
      <c r="B20" s="11">
        <f>'Shiller Data '!B19</f>
        <v>4.6399999999999997</v>
      </c>
      <c r="C20" s="11">
        <f>'Shiller Data '!C19</f>
        <v>0.26</v>
      </c>
      <c r="D20" s="11">
        <f>'Shiller Data '!D19</f>
        <v>0.4</v>
      </c>
      <c r="E20" s="75">
        <f>'Shiller Data '!E19</f>
        <v>12.368895869999999</v>
      </c>
      <c r="F20" s="12">
        <f t="shared" si="0"/>
        <v>117.85789251696562</v>
      </c>
      <c r="G20" s="12">
        <f t="shared" si="1"/>
        <v>6.6041060462092815</v>
      </c>
    </row>
    <row r="21" spans="1:7" x14ac:dyDescent="0.25">
      <c r="A21" s="11">
        <f>'Shiller Data '!A20</f>
        <v>1871.12</v>
      </c>
      <c r="B21" s="11">
        <f>'Shiller Data '!B20</f>
        <v>4.74</v>
      </c>
      <c r="C21" s="11">
        <f>'Shiller Data '!C20</f>
        <v>0.26</v>
      </c>
      <c r="D21" s="11">
        <f>'Shiller Data '!D20</f>
        <v>0.4</v>
      </c>
      <c r="E21" s="75">
        <f>'Shiller Data '!E20</f>
        <v>12.654391739999999</v>
      </c>
      <c r="F21" s="12">
        <f t="shared" si="0"/>
        <v>117.68163421816118</v>
      </c>
      <c r="G21" s="12">
        <f t="shared" si="1"/>
        <v>6.4551107377050432</v>
      </c>
    </row>
    <row r="22" spans="1:7" x14ac:dyDescent="0.25">
      <c r="A22" s="11">
        <f>'Shiller Data '!A21</f>
        <v>1872.01</v>
      </c>
      <c r="B22" s="11">
        <f>'Shiller Data '!B21</f>
        <v>4.8600000000000003</v>
      </c>
      <c r="C22" s="11">
        <f>'Shiller Data '!C21</f>
        <v>0.26329999999999998</v>
      </c>
      <c r="D22" s="11">
        <f>'Shiller Data '!D21</f>
        <v>0.40250000000000002</v>
      </c>
      <c r="E22" s="75">
        <f>'Shiller Data '!E21</f>
        <v>12.654391739999999</v>
      </c>
      <c r="F22" s="12">
        <f t="shared" si="0"/>
        <v>120.66091609710197</v>
      </c>
      <c r="G22" s="12">
        <f t="shared" si="1"/>
        <v>6.5370409893759138</v>
      </c>
    </row>
    <row r="23" spans="1:7" x14ac:dyDescent="0.25">
      <c r="A23" s="11">
        <f>'Shiller Data '!A22</f>
        <v>1872.02</v>
      </c>
      <c r="B23" s="11">
        <f>'Shiller Data '!B22</f>
        <v>4.88</v>
      </c>
      <c r="C23" s="11">
        <f>'Shiller Data '!C22</f>
        <v>0.26669999999999999</v>
      </c>
      <c r="D23" s="11">
        <f>'Shiller Data '!D22</f>
        <v>0.40500000000000003</v>
      </c>
      <c r="E23" s="75">
        <f>'Shiller Data '!E22</f>
        <v>12.654391739999999</v>
      </c>
      <c r="F23" s="12">
        <f t="shared" si="0"/>
        <v>121.15746307692542</v>
      </c>
      <c r="G23" s="12">
        <f t="shared" si="1"/>
        <v>6.6214539759459043</v>
      </c>
    </row>
    <row r="24" spans="1:7" x14ac:dyDescent="0.25">
      <c r="A24" s="11">
        <f>'Shiller Data '!A23</f>
        <v>1872.03</v>
      </c>
      <c r="B24" s="11">
        <f>'Shiller Data '!B23</f>
        <v>5.04</v>
      </c>
      <c r="C24" s="11">
        <f>'Shiller Data '!C23</f>
        <v>0.27</v>
      </c>
      <c r="D24" s="11">
        <f>'Shiller Data '!D23</f>
        <v>0.40749999999999997</v>
      </c>
      <c r="E24" s="75">
        <f>'Shiller Data '!E23</f>
        <v>12.844641319999999</v>
      </c>
      <c r="F24" s="12">
        <f t="shared" si="0"/>
        <v>123.27646685894379</v>
      </c>
      <c r="G24" s="12">
        <f t="shared" si="1"/>
        <v>6.6040964388719896</v>
      </c>
    </row>
    <row r="25" spans="1:7" x14ac:dyDescent="0.25">
      <c r="A25" s="11">
        <f>'Shiller Data '!A24</f>
        <v>1872.04</v>
      </c>
      <c r="B25" s="11">
        <f>'Shiller Data '!B24</f>
        <v>5.18</v>
      </c>
      <c r="C25" s="11">
        <f>'Shiller Data '!C24</f>
        <v>0.27329999999999999</v>
      </c>
      <c r="D25" s="11">
        <f>'Shiller Data '!D24</f>
        <v>0.41</v>
      </c>
      <c r="E25" s="75">
        <f>'Shiller Data '!E24</f>
        <v>13.130137189999999</v>
      </c>
      <c r="F25" s="12">
        <f t="shared" si="0"/>
        <v>123.94588696601426</v>
      </c>
      <c r="G25" s="12">
        <f t="shared" si="1"/>
        <v>6.539461565214614</v>
      </c>
    </row>
    <row r="26" spans="1:7" x14ac:dyDescent="0.25">
      <c r="A26" s="11">
        <f>'Shiller Data '!A25</f>
        <v>1872.05</v>
      </c>
      <c r="B26" s="11">
        <f>'Shiller Data '!B25</f>
        <v>5.18</v>
      </c>
      <c r="C26" s="11">
        <f>'Shiller Data '!C25</f>
        <v>0.2767</v>
      </c>
      <c r="D26" s="11">
        <f>'Shiller Data '!D25</f>
        <v>0.41249999999999998</v>
      </c>
      <c r="E26" s="75">
        <f>'Shiller Data '!E25</f>
        <v>13.130137189999999</v>
      </c>
      <c r="F26" s="12">
        <f t="shared" si="0"/>
        <v>123.94588696601426</v>
      </c>
      <c r="G26" s="12">
        <f t="shared" si="1"/>
        <v>6.6208160083969396</v>
      </c>
    </row>
    <row r="27" spans="1:7" x14ac:dyDescent="0.25">
      <c r="A27" s="11">
        <f>'Shiller Data '!A26</f>
        <v>1872.06</v>
      </c>
      <c r="B27" s="11">
        <f>'Shiller Data '!B26</f>
        <v>5.13</v>
      </c>
      <c r="C27" s="11">
        <f>'Shiller Data '!C26</f>
        <v>0.28000000000000003</v>
      </c>
      <c r="D27" s="11">
        <f>'Shiller Data '!D26</f>
        <v>0.41499999999999998</v>
      </c>
      <c r="E27" s="75">
        <f>'Shiller Data '!E26</f>
        <v>13.0349719</v>
      </c>
      <c r="F27" s="12">
        <f t="shared" si="0"/>
        <v>123.64566355528545</v>
      </c>
      <c r="G27" s="12">
        <f t="shared" si="1"/>
        <v>6.7486911882027156</v>
      </c>
    </row>
    <row r="28" spans="1:7" x14ac:dyDescent="0.25">
      <c r="A28" s="11">
        <f>'Shiller Data '!A27</f>
        <v>1872.07</v>
      </c>
      <c r="B28" s="11">
        <f>'Shiller Data '!B27</f>
        <v>5.0999999999999996</v>
      </c>
      <c r="C28" s="11">
        <f>'Shiller Data '!C27</f>
        <v>0.2833</v>
      </c>
      <c r="D28" s="11">
        <f>'Shiller Data '!D27</f>
        <v>0.41749999999999998</v>
      </c>
      <c r="E28" s="75">
        <f>'Shiller Data '!E27</f>
        <v>12.844641319999999</v>
      </c>
      <c r="F28" s="12">
        <f t="shared" si="0"/>
        <v>124.7440438453598</v>
      </c>
      <c r="G28" s="12">
        <f t="shared" si="1"/>
        <v>6.9294093375275363</v>
      </c>
    </row>
    <row r="29" spans="1:7" x14ac:dyDescent="0.25">
      <c r="A29" s="11">
        <f>'Shiller Data '!A28</f>
        <v>1872.08</v>
      </c>
      <c r="B29" s="11">
        <f>'Shiller Data '!B28</f>
        <v>5.04</v>
      </c>
      <c r="C29" s="11">
        <f>'Shiller Data '!C28</f>
        <v>0.28670000000000001</v>
      </c>
      <c r="D29" s="11">
        <f>'Shiller Data '!D28</f>
        <v>0.42</v>
      </c>
      <c r="E29" s="75">
        <f>'Shiller Data '!E28</f>
        <v>12.93980661</v>
      </c>
      <c r="F29" s="12">
        <f t="shared" si="0"/>
        <v>122.36983501564093</v>
      </c>
      <c r="G29" s="12">
        <f t="shared" si="1"/>
        <v>6.9609983529730677</v>
      </c>
    </row>
    <row r="30" spans="1:7" x14ac:dyDescent="0.25">
      <c r="A30" s="11">
        <f>'Shiller Data '!A29</f>
        <v>1872.09</v>
      </c>
      <c r="B30" s="11">
        <f>'Shiller Data '!B29</f>
        <v>4.95</v>
      </c>
      <c r="C30" s="11">
        <f>'Shiller Data '!C29</f>
        <v>0.28999999999999998</v>
      </c>
      <c r="D30" s="11">
        <f>'Shiller Data '!D29</f>
        <v>0.42249999999999999</v>
      </c>
      <c r="E30" s="75">
        <f>'Shiller Data '!E29</f>
        <v>13.0349719</v>
      </c>
      <c r="F30" s="12">
        <f t="shared" si="0"/>
        <v>119.3072192200123</v>
      </c>
      <c r="G30" s="12">
        <f t="shared" si="1"/>
        <v>6.9897158734956681</v>
      </c>
    </row>
    <row r="31" spans="1:7" x14ac:dyDescent="0.25">
      <c r="A31" s="11">
        <f>'Shiller Data '!A30</f>
        <v>1872.1</v>
      </c>
      <c r="B31" s="11">
        <f>'Shiller Data '!B30</f>
        <v>4.97</v>
      </c>
      <c r="C31" s="11">
        <f>'Shiller Data '!C30</f>
        <v>0.29330000000000001</v>
      </c>
      <c r="D31" s="11">
        <f>'Shiller Data '!D30</f>
        <v>0.42499999999999999</v>
      </c>
      <c r="E31" s="75">
        <f>'Shiller Data '!E30</f>
        <v>12.74947603</v>
      </c>
      <c r="F31" s="12">
        <f t="shared" si="0"/>
        <v>122.47168011656711</v>
      </c>
      <c r="G31" s="12">
        <f t="shared" si="1"/>
        <v>7.2275540801185389</v>
      </c>
    </row>
    <row r="32" spans="1:7" x14ac:dyDescent="0.25">
      <c r="A32" s="11">
        <f>'Shiller Data '!A31</f>
        <v>1872.11</v>
      </c>
      <c r="B32" s="11">
        <f>'Shiller Data '!B31</f>
        <v>4.95</v>
      </c>
      <c r="C32" s="11">
        <f>'Shiller Data '!C31</f>
        <v>0.29670000000000002</v>
      </c>
      <c r="D32" s="11">
        <f>'Shiller Data '!D31</f>
        <v>0.42749999999999999</v>
      </c>
      <c r="E32" s="75">
        <f>'Shiller Data '!E31</f>
        <v>13.130137189999999</v>
      </c>
      <c r="F32" s="12">
        <f t="shared" si="0"/>
        <v>118.44249816250399</v>
      </c>
      <c r="G32" s="12">
        <f t="shared" si="1"/>
        <v>7.0993715565282693</v>
      </c>
    </row>
    <row r="33" spans="1:7" x14ac:dyDescent="0.25">
      <c r="A33" s="11">
        <f>'Shiller Data '!A32</f>
        <v>1872.12</v>
      </c>
      <c r="B33" s="11">
        <f>'Shiller Data '!B32</f>
        <v>5.07</v>
      </c>
      <c r="C33" s="11">
        <f>'Shiller Data '!C32</f>
        <v>0.3</v>
      </c>
      <c r="D33" s="11">
        <f>'Shiller Data '!D32</f>
        <v>0.43</v>
      </c>
      <c r="E33" s="75">
        <f>'Shiller Data '!E32</f>
        <v>12.93980661</v>
      </c>
      <c r="F33" s="12">
        <f t="shared" si="0"/>
        <v>123.09822689073405</v>
      </c>
      <c r="G33" s="12">
        <f t="shared" si="1"/>
        <v>7.2839187509310079</v>
      </c>
    </row>
    <row r="34" spans="1:7" x14ac:dyDescent="0.25">
      <c r="A34" s="11">
        <f>'Shiller Data '!A33</f>
        <v>1873.01</v>
      </c>
      <c r="B34" s="11">
        <f>'Shiller Data '!B33</f>
        <v>5.1100000000000003</v>
      </c>
      <c r="C34" s="11">
        <f>'Shiller Data '!C33</f>
        <v>0.30249999999999999</v>
      </c>
      <c r="D34" s="11">
        <f>'Shiller Data '!D33</f>
        <v>0.4325</v>
      </c>
      <c r="E34" s="75">
        <f>'Shiller Data '!E33</f>
        <v>12.93980661</v>
      </c>
      <c r="F34" s="12">
        <f t="shared" si="0"/>
        <v>124.06941605752486</v>
      </c>
      <c r="G34" s="12">
        <f t="shared" si="1"/>
        <v>7.3446180738554334</v>
      </c>
    </row>
    <row r="35" spans="1:7" x14ac:dyDescent="0.25">
      <c r="A35" s="11">
        <f>'Shiller Data '!A34</f>
        <v>1873.02</v>
      </c>
      <c r="B35" s="11">
        <f>'Shiller Data '!B34</f>
        <v>5.15</v>
      </c>
      <c r="C35" s="11">
        <f>'Shiller Data '!C34</f>
        <v>0.30499999999999999</v>
      </c>
      <c r="D35" s="11">
        <f>'Shiller Data '!D34</f>
        <v>0.435</v>
      </c>
      <c r="E35" s="75">
        <f>'Shiller Data '!E34</f>
        <v>13.225221489999999</v>
      </c>
      <c r="F35" s="12">
        <f t="shared" si="0"/>
        <v>122.34209092251659</v>
      </c>
      <c r="G35" s="12">
        <f t="shared" si="1"/>
        <v>7.2455024721102044</v>
      </c>
    </row>
    <row r="36" spans="1:7" x14ac:dyDescent="0.25">
      <c r="A36" s="11">
        <f>'Shiller Data '!A35</f>
        <v>1873.03</v>
      </c>
      <c r="B36" s="11">
        <f>'Shiller Data '!B35</f>
        <v>5.1100000000000003</v>
      </c>
      <c r="C36" s="11">
        <f>'Shiller Data '!C35</f>
        <v>0.3075</v>
      </c>
      <c r="D36" s="11">
        <f>'Shiller Data '!D35</f>
        <v>0.4375</v>
      </c>
      <c r="E36" s="75">
        <f>'Shiller Data '!E35</f>
        <v>13.225221489999999</v>
      </c>
      <c r="F36" s="12">
        <f t="shared" si="0"/>
        <v>121.39186109010869</v>
      </c>
      <c r="G36" s="12">
        <f t="shared" si="1"/>
        <v>7.3048918366356981</v>
      </c>
    </row>
    <row r="37" spans="1:7" x14ac:dyDescent="0.25">
      <c r="A37" s="11">
        <f>'Shiller Data '!A36</f>
        <v>1873.04</v>
      </c>
      <c r="B37" s="11">
        <f>'Shiller Data '!B36</f>
        <v>5.04</v>
      </c>
      <c r="C37" s="11">
        <f>'Shiller Data '!C36</f>
        <v>0.31</v>
      </c>
      <c r="D37" s="11">
        <f>'Shiller Data '!D36</f>
        <v>0.44</v>
      </c>
      <c r="E37" s="75">
        <f>'Shiller Data '!E36</f>
        <v>13.225221489999999</v>
      </c>
      <c r="F37" s="12">
        <f t="shared" si="0"/>
        <v>119.72895888339487</v>
      </c>
      <c r="G37" s="12">
        <f t="shared" si="1"/>
        <v>7.3642812011611918</v>
      </c>
    </row>
    <row r="38" spans="1:7" x14ac:dyDescent="0.25">
      <c r="A38" s="11">
        <f>'Shiller Data '!A37</f>
        <v>1873.05</v>
      </c>
      <c r="B38" s="11">
        <f>'Shiller Data '!B37</f>
        <v>5.05</v>
      </c>
      <c r="C38" s="11">
        <f>'Shiller Data '!C37</f>
        <v>0.3125</v>
      </c>
      <c r="D38" s="11">
        <f>'Shiller Data '!D37</f>
        <v>0.4425</v>
      </c>
      <c r="E38" s="75">
        <f>'Shiller Data '!E37</f>
        <v>12.93980661</v>
      </c>
      <c r="F38" s="12">
        <f t="shared" si="0"/>
        <v>122.61263230733864</v>
      </c>
      <c r="G38" s="12">
        <f t="shared" si="1"/>
        <v>7.5874153655531336</v>
      </c>
    </row>
    <row r="39" spans="1:7" x14ac:dyDescent="0.25">
      <c r="A39" s="11">
        <f>'Shiller Data '!A38</f>
        <v>1873.06</v>
      </c>
      <c r="B39" s="11">
        <f>'Shiller Data '!B38</f>
        <v>4.9800000000000004</v>
      </c>
      <c r="C39" s="11">
        <f>'Shiller Data '!C38</f>
        <v>0.315</v>
      </c>
      <c r="D39" s="11">
        <f>'Shiller Data '!D38</f>
        <v>0.44500000000000001</v>
      </c>
      <c r="E39" s="75">
        <f>'Shiller Data '!E38</f>
        <v>12.559226450000001</v>
      </c>
      <c r="F39" s="12">
        <f t="shared" si="0"/>
        <v>124.57705944142764</v>
      </c>
      <c r="G39" s="12">
        <f t="shared" si="1"/>
        <v>7.8798742417770482</v>
      </c>
    </row>
    <row r="40" spans="1:7" x14ac:dyDescent="0.25">
      <c r="A40" s="11">
        <f>'Shiller Data '!A39</f>
        <v>1873.07</v>
      </c>
      <c r="B40" s="11">
        <f>'Shiller Data '!B39</f>
        <v>4.97</v>
      </c>
      <c r="C40" s="11">
        <f>'Shiller Data '!C39</f>
        <v>0.3175</v>
      </c>
      <c r="D40" s="11">
        <f>'Shiller Data '!D39</f>
        <v>0.44750000000000001</v>
      </c>
      <c r="E40" s="75">
        <f>'Shiller Data '!E39</f>
        <v>12.559226450000001</v>
      </c>
      <c r="F40" s="12">
        <f t="shared" si="0"/>
        <v>124.32690470359343</v>
      </c>
      <c r="G40" s="12">
        <f t="shared" si="1"/>
        <v>7.9424129262355958</v>
      </c>
    </row>
    <row r="41" spans="1:7" x14ac:dyDescent="0.25">
      <c r="A41" s="11">
        <f>'Shiller Data '!A40</f>
        <v>1873.08</v>
      </c>
      <c r="B41" s="11">
        <f>'Shiller Data '!B40</f>
        <v>4.97</v>
      </c>
      <c r="C41" s="11">
        <f>'Shiller Data '!C40</f>
        <v>0.32</v>
      </c>
      <c r="D41" s="11">
        <f>'Shiller Data '!D40</f>
        <v>0.45</v>
      </c>
      <c r="E41" s="75">
        <f>'Shiller Data '!E40</f>
        <v>12.559226450000001</v>
      </c>
      <c r="F41" s="12">
        <f t="shared" si="0"/>
        <v>124.32690470359343</v>
      </c>
      <c r="G41" s="12">
        <f t="shared" si="1"/>
        <v>8.0049516106941443</v>
      </c>
    </row>
    <row r="42" spans="1:7" x14ac:dyDescent="0.25">
      <c r="A42" s="11">
        <f>'Shiller Data '!A41</f>
        <v>1873.09</v>
      </c>
      <c r="B42" s="11">
        <f>'Shiller Data '!B41</f>
        <v>4.59</v>
      </c>
      <c r="C42" s="11">
        <f>'Shiller Data '!C41</f>
        <v>0.32250000000000001</v>
      </c>
      <c r="D42" s="11">
        <f>'Shiller Data '!D41</f>
        <v>0.45250000000000001</v>
      </c>
      <c r="E42" s="75">
        <f>'Shiller Data '!E41</f>
        <v>12.559226450000001</v>
      </c>
      <c r="F42" s="12">
        <f t="shared" si="0"/>
        <v>114.82102466589411</v>
      </c>
      <c r="G42" s="12">
        <f t="shared" si="1"/>
        <v>8.0674902951526928</v>
      </c>
    </row>
    <row r="43" spans="1:7" x14ac:dyDescent="0.25">
      <c r="A43" s="11">
        <f>'Shiller Data '!A42</f>
        <v>1873.1</v>
      </c>
      <c r="B43" s="11">
        <f>'Shiller Data '!B42</f>
        <v>4.1900000000000004</v>
      </c>
      <c r="C43" s="11">
        <f>'Shiller Data '!C42</f>
        <v>0.32500000000000001</v>
      </c>
      <c r="D43" s="11">
        <f>'Shiller Data '!D42</f>
        <v>0.45500000000000002</v>
      </c>
      <c r="E43" s="75">
        <f>'Shiller Data '!E42</f>
        <v>12.273811569999999</v>
      </c>
      <c r="F43" s="12">
        <f t="shared" si="0"/>
        <v>107.25219647477448</v>
      </c>
      <c r="G43" s="12">
        <f t="shared" si="1"/>
        <v>8.3190844521006451</v>
      </c>
    </row>
    <row r="44" spans="1:7" x14ac:dyDescent="0.25">
      <c r="A44" s="11">
        <f>'Shiller Data '!A43</f>
        <v>1873.11</v>
      </c>
      <c r="B44" s="11">
        <f>'Shiller Data '!B43</f>
        <v>4.04</v>
      </c>
      <c r="C44" s="11">
        <f>'Shiller Data '!C43</f>
        <v>0.32750000000000001</v>
      </c>
      <c r="D44" s="11">
        <f>'Shiller Data '!D43</f>
        <v>0.45750000000000002</v>
      </c>
      <c r="E44" s="75">
        <f>'Shiller Data '!E43</f>
        <v>11.893231399999999</v>
      </c>
      <c r="F44" s="12">
        <f t="shared" si="0"/>
        <v>106.72179471762402</v>
      </c>
      <c r="G44" s="12">
        <f t="shared" si="1"/>
        <v>8.6513336064410566</v>
      </c>
    </row>
    <row r="45" spans="1:7" x14ac:dyDescent="0.25">
      <c r="A45" s="11">
        <f>'Shiller Data '!A44</f>
        <v>1873.12</v>
      </c>
      <c r="B45" s="11">
        <f>'Shiller Data '!B44</f>
        <v>4.42</v>
      </c>
      <c r="C45" s="11">
        <f>'Shiller Data '!C44</f>
        <v>0.33</v>
      </c>
      <c r="D45" s="11">
        <f>'Shiller Data '!D44</f>
        <v>0.46</v>
      </c>
      <c r="E45" s="75">
        <f>'Shiller Data '!E44</f>
        <v>12.178646280000001</v>
      </c>
      <c r="F45" s="12">
        <f t="shared" si="0"/>
        <v>114.0236335035424</v>
      </c>
      <c r="G45" s="12">
        <f t="shared" si="1"/>
        <v>8.5130767095404956</v>
      </c>
    </row>
    <row r="46" spans="1:7" x14ac:dyDescent="0.25">
      <c r="A46" s="11">
        <f>'Shiller Data '!A45</f>
        <v>1874.01</v>
      </c>
      <c r="B46" s="11">
        <f>'Shiller Data '!B45</f>
        <v>4.66</v>
      </c>
      <c r="C46" s="11">
        <f>'Shiller Data '!C45</f>
        <v>0.33</v>
      </c>
      <c r="D46" s="11">
        <f>'Shiller Data '!D45</f>
        <v>0.46</v>
      </c>
      <c r="E46" s="75">
        <f>'Shiller Data '!E45</f>
        <v>12.368895869999999</v>
      </c>
      <c r="F46" s="12">
        <f t="shared" si="0"/>
        <v>118.36590067436636</v>
      </c>
      <c r="G46" s="12">
        <f t="shared" si="1"/>
        <v>8.3821345971117793</v>
      </c>
    </row>
    <row r="47" spans="1:7" x14ac:dyDescent="0.25">
      <c r="A47" s="11">
        <f>'Shiller Data '!A46</f>
        <v>1874.02</v>
      </c>
      <c r="B47" s="11">
        <f>'Shiller Data '!B46</f>
        <v>4.8</v>
      </c>
      <c r="C47" s="11">
        <f>'Shiller Data '!C46</f>
        <v>0.33</v>
      </c>
      <c r="D47" s="11">
        <f>'Shiller Data '!D46</f>
        <v>0.46</v>
      </c>
      <c r="E47" s="75">
        <f>'Shiller Data '!E46</f>
        <v>12.368895869999999</v>
      </c>
      <c r="F47" s="12">
        <f t="shared" si="0"/>
        <v>121.92195777617134</v>
      </c>
      <c r="G47" s="12">
        <f t="shared" si="1"/>
        <v>8.3821345971117793</v>
      </c>
    </row>
    <row r="48" spans="1:7" x14ac:dyDescent="0.25">
      <c r="A48" s="11">
        <f>'Shiller Data '!A47</f>
        <v>1874.03</v>
      </c>
      <c r="B48" s="11">
        <f>'Shiller Data '!B47</f>
        <v>4.7300000000000004</v>
      </c>
      <c r="C48" s="11">
        <f>'Shiller Data '!C47</f>
        <v>0.33</v>
      </c>
      <c r="D48" s="11">
        <f>'Shiller Data '!D47</f>
        <v>0.46</v>
      </c>
      <c r="E48" s="75">
        <f>'Shiller Data '!E47</f>
        <v>12.368895869999999</v>
      </c>
      <c r="F48" s="12">
        <f t="shared" si="0"/>
        <v>120.14392922526886</v>
      </c>
      <c r="G48" s="12">
        <f t="shared" si="1"/>
        <v>8.3821345971117793</v>
      </c>
    </row>
    <row r="49" spans="1:7" x14ac:dyDescent="0.25">
      <c r="A49" s="11">
        <f>'Shiller Data '!A48</f>
        <v>1874.04</v>
      </c>
      <c r="B49" s="11">
        <f>'Shiller Data '!B48</f>
        <v>4.5999999999999996</v>
      </c>
      <c r="C49" s="11">
        <f>'Shiller Data '!C48</f>
        <v>0.33</v>
      </c>
      <c r="D49" s="11">
        <f>'Shiller Data '!D48</f>
        <v>0.46</v>
      </c>
      <c r="E49" s="75">
        <f>'Shiller Data '!E48</f>
        <v>12.178646280000001</v>
      </c>
      <c r="F49" s="12">
        <f t="shared" si="0"/>
        <v>118.66712989056448</v>
      </c>
      <c r="G49" s="12">
        <f t="shared" si="1"/>
        <v>8.5130767095404956</v>
      </c>
    </row>
    <row r="50" spans="1:7" x14ac:dyDescent="0.25">
      <c r="A50" s="11">
        <f>'Shiller Data '!A49</f>
        <v>1874.05</v>
      </c>
      <c r="B50" s="11">
        <f>'Shiller Data '!B49</f>
        <v>4.4800000000000004</v>
      </c>
      <c r="C50" s="11">
        <f>'Shiller Data '!C49</f>
        <v>0.33</v>
      </c>
      <c r="D50" s="11">
        <f>'Shiller Data '!D49</f>
        <v>0.46</v>
      </c>
      <c r="E50" s="75">
        <f>'Shiller Data '!E49</f>
        <v>12.08348099</v>
      </c>
      <c r="F50" s="12">
        <f t="shared" si="0"/>
        <v>116.4816662652771</v>
      </c>
      <c r="G50" s="12">
        <f t="shared" si="1"/>
        <v>8.5801227382905001</v>
      </c>
    </row>
    <row r="51" spans="1:7" x14ac:dyDescent="0.25">
      <c r="A51" s="11">
        <f>'Shiller Data '!A50</f>
        <v>1874.06</v>
      </c>
      <c r="B51" s="11">
        <f>'Shiller Data '!B50</f>
        <v>4.46</v>
      </c>
      <c r="C51" s="11">
        <f>'Shiller Data '!C50</f>
        <v>0.33</v>
      </c>
      <c r="D51" s="11">
        <f>'Shiller Data '!D50</f>
        <v>0.46</v>
      </c>
      <c r="E51" s="75">
        <f>'Shiller Data '!E50</f>
        <v>11.79806612</v>
      </c>
      <c r="F51" s="12">
        <f t="shared" si="0"/>
        <v>118.76696449638139</v>
      </c>
      <c r="G51" s="12">
        <f t="shared" si="1"/>
        <v>8.787690198162748</v>
      </c>
    </row>
    <row r="52" spans="1:7" x14ac:dyDescent="0.25">
      <c r="A52" s="11">
        <f>'Shiller Data '!A51</f>
        <v>1874.07</v>
      </c>
      <c r="B52" s="11">
        <f>'Shiller Data '!B51</f>
        <v>4.46</v>
      </c>
      <c r="C52" s="11">
        <f>'Shiller Data '!C51</f>
        <v>0.33</v>
      </c>
      <c r="D52" s="11">
        <f>'Shiller Data '!D51</f>
        <v>0.46</v>
      </c>
      <c r="E52" s="75">
        <f>'Shiller Data '!E51</f>
        <v>11.893231399999999</v>
      </c>
      <c r="F52" s="12">
        <f t="shared" si="0"/>
        <v>117.81663476252554</v>
      </c>
      <c r="G52" s="12">
        <f t="shared" si="1"/>
        <v>8.7173743209940415</v>
      </c>
    </row>
    <row r="53" spans="1:7" x14ac:dyDescent="0.25">
      <c r="A53" s="11">
        <f>'Shiller Data '!A52</f>
        <v>1874.08</v>
      </c>
      <c r="B53" s="11">
        <f>'Shiller Data '!B52</f>
        <v>4.47</v>
      </c>
      <c r="C53" s="11">
        <f>'Shiller Data '!C52</f>
        <v>0.33</v>
      </c>
      <c r="D53" s="11">
        <f>'Shiller Data '!D52</f>
        <v>0.46</v>
      </c>
      <c r="E53" s="75">
        <f>'Shiller Data '!E52</f>
        <v>11.79806612</v>
      </c>
      <c r="F53" s="12">
        <f t="shared" si="0"/>
        <v>119.03325813874994</v>
      </c>
      <c r="G53" s="12">
        <f t="shared" si="1"/>
        <v>8.787690198162748</v>
      </c>
    </row>
    <row r="54" spans="1:7" x14ac:dyDescent="0.25">
      <c r="A54" s="11">
        <f>'Shiller Data '!A53</f>
        <v>1874.09</v>
      </c>
      <c r="B54" s="11">
        <f>'Shiller Data '!B53</f>
        <v>4.54</v>
      </c>
      <c r="C54" s="11">
        <f>'Shiller Data '!C53</f>
        <v>0.33</v>
      </c>
      <c r="D54" s="11">
        <f>'Shiller Data '!D53</f>
        <v>0.46</v>
      </c>
      <c r="E54" s="75">
        <f>'Shiller Data '!E53</f>
        <v>11.79806612</v>
      </c>
      <c r="F54" s="12">
        <f t="shared" si="0"/>
        <v>120.89731363532994</v>
      </c>
      <c r="G54" s="12">
        <f t="shared" si="1"/>
        <v>8.787690198162748</v>
      </c>
    </row>
    <row r="55" spans="1:7" x14ac:dyDescent="0.25">
      <c r="A55" s="11">
        <f>'Shiller Data '!A54</f>
        <v>1874.1</v>
      </c>
      <c r="B55" s="11">
        <f>'Shiller Data '!B54</f>
        <v>4.53</v>
      </c>
      <c r="C55" s="11">
        <f>'Shiller Data '!C54</f>
        <v>0.33</v>
      </c>
      <c r="D55" s="11">
        <f>'Shiller Data '!D54</f>
        <v>0.46</v>
      </c>
      <c r="E55" s="75">
        <f>'Shiller Data '!E54</f>
        <v>11.60773554</v>
      </c>
      <c r="F55" s="12">
        <f t="shared" si="0"/>
        <v>122.60899165867799</v>
      </c>
      <c r="G55" s="12">
        <f t="shared" si="1"/>
        <v>8.9317808493076676</v>
      </c>
    </row>
    <row r="56" spans="1:7" x14ac:dyDescent="0.25">
      <c r="A56" s="11">
        <f>'Shiller Data '!A55</f>
        <v>1874.11</v>
      </c>
      <c r="B56" s="11">
        <f>'Shiller Data '!B55</f>
        <v>4.57</v>
      </c>
      <c r="C56" s="11">
        <f>'Shiller Data '!C55</f>
        <v>0.33</v>
      </c>
      <c r="D56" s="11">
        <f>'Shiller Data '!D55</f>
        <v>0.46</v>
      </c>
      <c r="E56" s="75">
        <f>'Shiller Data '!E55</f>
        <v>11.51265124</v>
      </c>
      <c r="F56" s="12">
        <f t="shared" si="0"/>
        <v>124.71321505957476</v>
      </c>
      <c r="G56" s="12">
        <f t="shared" si="1"/>
        <v>9.0055494463150261</v>
      </c>
    </row>
    <row r="57" spans="1:7" x14ac:dyDescent="0.25">
      <c r="A57" s="11">
        <f>'Shiller Data '!A56</f>
        <v>1874.12</v>
      </c>
      <c r="B57" s="11">
        <f>'Shiller Data '!B56</f>
        <v>4.54</v>
      </c>
      <c r="C57" s="11">
        <f>'Shiller Data '!C56</f>
        <v>0.33</v>
      </c>
      <c r="D57" s="11">
        <f>'Shiller Data '!D56</f>
        <v>0.46</v>
      </c>
      <c r="E57" s="75">
        <f>'Shiller Data '!E56</f>
        <v>11.51265124</v>
      </c>
      <c r="F57" s="12">
        <f t="shared" si="0"/>
        <v>123.89452874627339</v>
      </c>
      <c r="G57" s="12">
        <f t="shared" si="1"/>
        <v>9.0055494463150261</v>
      </c>
    </row>
    <row r="58" spans="1:7" x14ac:dyDescent="0.25">
      <c r="A58" s="11">
        <f>'Shiller Data '!A57</f>
        <v>1875.01</v>
      </c>
      <c r="B58" s="11">
        <f>'Shiller Data '!B57</f>
        <v>4.54</v>
      </c>
      <c r="C58" s="11">
        <f>'Shiller Data '!C57</f>
        <v>0.32750000000000001</v>
      </c>
      <c r="D58" s="11">
        <f>'Shiller Data '!D57</f>
        <v>0.45169999999999999</v>
      </c>
      <c r="E58" s="75">
        <f>'Shiller Data '!E57</f>
        <v>11.51265124</v>
      </c>
      <c r="F58" s="12">
        <f t="shared" si="0"/>
        <v>123.89452874627339</v>
      </c>
      <c r="G58" s="12">
        <f t="shared" si="1"/>
        <v>8.9373255868732464</v>
      </c>
    </row>
    <row r="59" spans="1:7" x14ac:dyDescent="0.25">
      <c r="A59" s="11">
        <f>'Shiller Data '!A58</f>
        <v>1875.02</v>
      </c>
      <c r="B59" s="11">
        <f>'Shiller Data '!B58</f>
        <v>4.53</v>
      </c>
      <c r="C59" s="11">
        <f>'Shiller Data '!C58</f>
        <v>0.32500000000000001</v>
      </c>
      <c r="D59" s="11">
        <f>'Shiller Data '!D58</f>
        <v>0.44330000000000003</v>
      </c>
      <c r="E59" s="75">
        <f>'Shiller Data '!E58</f>
        <v>11.51265124</v>
      </c>
      <c r="F59" s="12">
        <f t="shared" si="0"/>
        <v>123.62163330850628</v>
      </c>
      <c r="G59" s="12">
        <f t="shared" si="1"/>
        <v>8.869101727431465</v>
      </c>
    </row>
    <row r="60" spans="1:7" x14ac:dyDescent="0.25">
      <c r="A60" s="11">
        <f>'Shiller Data '!A59</f>
        <v>1875.03</v>
      </c>
      <c r="B60" s="11">
        <f>'Shiller Data '!B59</f>
        <v>4.59</v>
      </c>
      <c r="C60" s="11">
        <f>'Shiller Data '!C59</f>
        <v>0.32250000000000001</v>
      </c>
      <c r="D60" s="11">
        <f>'Shiller Data '!D59</f>
        <v>0.435</v>
      </c>
      <c r="E60" s="75">
        <f>'Shiller Data '!E59</f>
        <v>11.51265124</v>
      </c>
      <c r="F60" s="12">
        <f t="shared" si="0"/>
        <v>125.25900593510899</v>
      </c>
      <c r="G60" s="12">
        <f t="shared" si="1"/>
        <v>8.8008778679896853</v>
      </c>
    </row>
    <row r="61" spans="1:7" x14ac:dyDescent="0.25">
      <c r="A61" s="11">
        <f>'Shiller Data '!A60</f>
        <v>1875.04</v>
      </c>
      <c r="B61" s="11">
        <f>'Shiller Data '!B60</f>
        <v>4.6500000000000004</v>
      </c>
      <c r="C61" s="11">
        <f>'Shiller Data '!C60</f>
        <v>0.32</v>
      </c>
      <c r="D61" s="11">
        <f>'Shiller Data '!D60</f>
        <v>0.42670000000000002</v>
      </c>
      <c r="E61" s="75">
        <f>'Shiller Data '!E60</f>
        <v>11.60773554</v>
      </c>
      <c r="F61" s="12">
        <f t="shared" si="0"/>
        <v>125.85691196751715</v>
      </c>
      <c r="G61" s="12">
        <f t="shared" si="1"/>
        <v>8.6611208235710713</v>
      </c>
    </row>
    <row r="62" spans="1:7" x14ac:dyDescent="0.25">
      <c r="A62" s="11">
        <f>'Shiller Data '!A61</f>
        <v>1875.05</v>
      </c>
      <c r="B62" s="11">
        <f>'Shiller Data '!B61</f>
        <v>4.47</v>
      </c>
      <c r="C62" s="11">
        <f>'Shiller Data '!C61</f>
        <v>0.3175</v>
      </c>
      <c r="D62" s="11">
        <f>'Shiller Data '!D61</f>
        <v>0.41830000000000001</v>
      </c>
      <c r="E62" s="75">
        <f>'Shiller Data '!E61</f>
        <v>11.322320660000001</v>
      </c>
      <c r="F62" s="12">
        <f t="shared" si="0"/>
        <v>124.03484163466537</v>
      </c>
      <c r="G62" s="12">
        <f t="shared" si="1"/>
        <v>8.8100810333347326</v>
      </c>
    </row>
    <row r="63" spans="1:7" x14ac:dyDescent="0.25">
      <c r="A63" s="11">
        <f>'Shiller Data '!A62</f>
        <v>1875.06</v>
      </c>
      <c r="B63" s="11">
        <f>'Shiller Data '!B62</f>
        <v>4.38</v>
      </c>
      <c r="C63" s="11">
        <f>'Shiller Data '!C62</f>
        <v>0.315</v>
      </c>
      <c r="D63" s="11">
        <f>'Shiller Data '!D62</f>
        <v>0.41</v>
      </c>
      <c r="E63" s="75">
        <f>'Shiller Data '!E62</f>
        <v>11.13207107</v>
      </c>
      <c r="F63" s="12">
        <f t="shared" si="0"/>
        <v>123.61459887805047</v>
      </c>
      <c r="G63" s="12">
        <f t="shared" si="1"/>
        <v>8.890091015202259</v>
      </c>
    </row>
    <row r="64" spans="1:7" x14ac:dyDescent="0.25">
      <c r="A64" s="11">
        <f>'Shiller Data '!A63</f>
        <v>1875.07</v>
      </c>
      <c r="B64" s="11">
        <f>'Shiller Data '!B63</f>
        <v>4.3899999999999997</v>
      </c>
      <c r="C64" s="11">
        <f>'Shiller Data '!C63</f>
        <v>0.3125</v>
      </c>
      <c r="D64" s="11">
        <f>'Shiller Data '!D63</f>
        <v>0.4017</v>
      </c>
      <c r="E64" s="75">
        <f>'Shiller Data '!E63</f>
        <v>11.13207107</v>
      </c>
      <c r="F64" s="12">
        <f t="shared" si="0"/>
        <v>123.89682398964418</v>
      </c>
      <c r="G64" s="12">
        <f t="shared" si="1"/>
        <v>8.8195347373038278</v>
      </c>
    </row>
    <row r="65" spans="1:7" x14ac:dyDescent="0.25">
      <c r="A65" s="11">
        <f>'Shiller Data '!A64</f>
        <v>1875.08</v>
      </c>
      <c r="B65" s="11">
        <f>'Shiller Data '!B64</f>
        <v>4.41</v>
      </c>
      <c r="C65" s="11">
        <f>'Shiller Data '!C64</f>
        <v>0.31</v>
      </c>
      <c r="D65" s="11">
        <f>'Shiller Data '!D64</f>
        <v>0.39329999999999998</v>
      </c>
      <c r="E65" s="75">
        <f>'Shiller Data '!E64</f>
        <v>11.22715537</v>
      </c>
      <c r="F65" s="12">
        <f t="shared" si="0"/>
        <v>123.40719481821868</v>
      </c>
      <c r="G65" s="12">
        <f t="shared" si="1"/>
        <v>8.6748821754303371</v>
      </c>
    </row>
    <row r="66" spans="1:7" x14ac:dyDescent="0.25">
      <c r="A66" s="11">
        <f>'Shiller Data '!A65</f>
        <v>1875.09</v>
      </c>
      <c r="B66" s="11">
        <f>'Shiller Data '!B65</f>
        <v>4.37</v>
      </c>
      <c r="C66" s="11">
        <f>'Shiller Data '!C65</f>
        <v>0.3075</v>
      </c>
      <c r="D66" s="11">
        <f>'Shiller Data '!D65</f>
        <v>0.38500000000000001</v>
      </c>
      <c r="E66" s="75">
        <f>'Shiller Data '!E65</f>
        <v>11.13207107</v>
      </c>
      <c r="F66" s="12">
        <f t="shared" si="0"/>
        <v>123.33237376645674</v>
      </c>
      <c r="G66" s="12">
        <f t="shared" si="1"/>
        <v>8.6784221815069671</v>
      </c>
    </row>
    <row r="67" spans="1:7" x14ac:dyDescent="0.25">
      <c r="A67" s="11">
        <f>'Shiller Data '!A66</f>
        <v>1875.1</v>
      </c>
      <c r="B67" s="11">
        <f>'Shiller Data '!B66</f>
        <v>4.3</v>
      </c>
      <c r="C67" s="11">
        <f>'Shiller Data '!C66</f>
        <v>0.30499999999999999</v>
      </c>
      <c r="D67" s="11">
        <f>'Shiller Data '!D66</f>
        <v>0.37669999999999998</v>
      </c>
      <c r="E67" s="75">
        <f>'Shiller Data '!E66</f>
        <v>11.13207107</v>
      </c>
      <c r="F67" s="12">
        <f t="shared" si="0"/>
        <v>121.35679798530069</v>
      </c>
      <c r="G67" s="12">
        <f t="shared" si="1"/>
        <v>8.6078659036085359</v>
      </c>
    </row>
    <row r="68" spans="1:7" x14ac:dyDescent="0.25">
      <c r="A68" s="11">
        <f>'Shiller Data '!A67</f>
        <v>1875.11</v>
      </c>
      <c r="B68" s="11">
        <f>'Shiller Data '!B67</f>
        <v>4.37</v>
      </c>
      <c r="C68" s="11">
        <f>'Shiller Data '!C67</f>
        <v>0.30249999999999999</v>
      </c>
      <c r="D68" s="11">
        <f>'Shiller Data '!D67</f>
        <v>0.36830000000000002</v>
      </c>
      <c r="E68" s="75">
        <f>'Shiller Data '!E67</f>
        <v>11.03690579</v>
      </c>
      <c r="F68" s="12">
        <f t="shared" si="0"/>
        <v>124.39580224051184</v>
      </c>
      <c r="G68" s="12">
        <f t="shared" si="1"/>
        <v>8.6109222374725007</v>
      </c>
    </row>
    <row r="69" spans="1:7" x14ac:dyDescent="0.25">
      <c r="A69" s="11">
        <f>'Shiller Data '!A68</f>
        <v>1875.12</v>
      </c>
      <c r="B69" s="11">
        <f>'Shiller Data '!B68</f>
        <v>4.37</v>
      </c>
      <c r="C69" s="11">
        <f>'Shiller Data '!C68</f>
        <v>0.3</v>
      </c>
      <c r="D69" s="11">
        <f>'Shiller Data '!D68</f>
        <v>0.36</v>
      </c>
      <c r="E69" s="75">
        <f>'Shiller Data '!E68</f>
        <v>10.9417405</v>
      </c>
      <c r="F69" s="12">
        <f t="shared" si="0"/>
        <v>125.47772906878939</v>
      </c>
      <c r="G69" s="12">
        <f t="shared" si="1"/>
        <v>8.6140317438528182</v>
      </c>
    </row>
    <row r="70" spans="1:7" x14ac:dyDescent="0.25">
      <c r="A70" s="11">
        <f>'Shiller Data '!A69</f>
        <v>1876.01</v>
      </c>
      <c r="B70" s="11">
        <f>'Shiller Data '!B69</f>
        <v>4.46</v>
      </c>
      <c r="C70" s="11">
        <f>'Shiller Data '!C69</f>
        <v>0.3</v>
      </c>
      <c r="D70" s="11">
        <f>'Shiller Data '!D69</f>
        <v>0.3533</v>
      </c>
      <c r="E70" s="75">
        <f>'Shiller Data '!E69</f>
        <v>10.846575209999999</v>
      </c>
      <c r="F70" s="12">
        <f t="shared" si="0"/>
        <v>129.1855238055368</v>
      </c>
      <c r="G70" s="12">
        <f t="shared" si="1"/>
        <v>8.6896092245876755</v>
      </c>
    </row>
    <row r="71" spans="1:7" x14ac:dyDescent="0.25">
      <c r="A71" s="11">
        <f>'Shiller Data '!A70</f>
        <v>1876.02</v>
      </c>
      <c r="B71" s="11">
        <f>'Shiller Data '!B70</f>
        <v>4.5199999999999996</v>
      </c>
      <c r="C71" s="11">
        <f>'Shiller Data '!C70</f>
        <v>0.3</v>
      </c>
      <c r="D71" s="11">
        <f>'Shiller Data '!D70</f>
        <v>0.34670000000000001</v>
      </c>
      <c r="E71" s="75">
        <f>'Shiller Data '!E70</f>
        <v>10.846575209999999</v>
      </c>
      <c r="F71" s="12">
        <f t="shared" si="0"/>
        <v>130.92344565045431</v>
      </c>
      <c r="G71" s="12">
        <f t="shared" si="1"/>
        <v>8.6896092245876755</v>
      </c>
    </row>
    <row r="72" spans="1:7" x14ac:dyDescent="0.25">
      <c r="A72" s="11">
        <f>'Shiller Data '!A71</f>
        <v>1876.03</v>
      </c>
      <c r="B72" s="11">
        <f>'Shiller Data '!B71</f>
        <v>4.51</v>
      </c>
      <c r="C72" s="11">
        <f>'Shiller Data '!C71</f>
        <v>0.3</v>
      </c>
      <c r="D72" s="11">
        <f>'Shiller Data '!D71</f>
        <v>0.34</v>
      </c>
      <c r="E72" s="75">
        <f>'Shiller Data '!E71</f>
        <v>10.846575209999999</v>
      </c>
      <c r="F72" s="12">
        <f t="shared" si="0"/>
        <v>130.63379200963473</v>
      </c>
      <c r="G72" s="12">
        <f t="shared" si="1"/>
        <v>8.6896092245876755</v>
      </c>
    </row>
    <row r="73" spans="1:7" x14ac:dyDescent="0.25">
      <c r="A73" s="11">
        <f>'Shiller Data '!A72</f>
        <v>1876.04</v>
      </c>
      <c r="B73" s="11">
        <f>'Shiller Data '!B72</f>
        <v>4.34</v>
      </c>
      <c r="C73" s="11">
        <f>'Shiller Data '!C72</f>
        <v>0.3</v>
      </c>
      <c r="D73" s="11">
        <f>'Shiller Data '!D72</f>
        <v>0.33329999999999999</v>
      </c>
      <c r="E73" s="75">
        <f>'Shiller Data '!E72</f>
        <v>10.751490909999999</v>
      </c>
      <c r="F73" s="12">
        <f t="shared" si="0"/>
        <v>126.82143447954607</v>
      </c>
      <c r="G73" s="12">
        <f t="shared" si="1"/>
        <v>8.7664586045769166</v>
      </c>
    </row>
    <row r="74" spans="1:7" x14ac:dyDescent="0.25">
      <c r="A74" s="11">
        <f>'Shiller Data '!A73</f>
        <v>1876.05</v>
      </c>
      <c r="B74" s="11">
        <f>'Shiller Data '!B73</f>
        <v>4.18</v>
      </c>
      <c r="C74" s="11">
        <f>'Shiller Data '!C73</f>
        <v>0.3</v>
      </c>
      <c r="D74" s="11">
        <f>'Shiller Data '!D73</f>
        <v>0.32669999999999999</v>
      </c>
      <c r="E74" s="75">
        <f>'Shiller Data '!E73</f>
        <v>10.370910739999999</v>
      </c>
      <c r="F74" s="12">
        <f t="shared" si="0"/>
        <v>126.62836783802075</v>
      </c>
      <c r="G74" s="12">
        <f t="shared" si="1"/>
        <v>9.0881603711498151</v>
      </c>
    </row>
    <row r="75" spans="1:7" x14ac:dyDescent="0.25">
      <c r="A75" s="11">
        <f>'Shiller Data '!A74</f>
        <v>1876.06</v>
      </c>
      <c r="B75" s="11">
        <f>'Shiller Data '!B74</f>
        <v>4.1500000000000004</v>
      </c>
      <c r="C75" s="11">
        <f>'Shiller Data '!C74</f>
        <v>0.3</v>
      </c>
      <c r="D75" s="11">
        <f>'Shiller Data '!D74</f>
        <v>0.32</v>
      </c>
      <c r="E75" s="75">
        <f>'Shiller Data '!E74</f>
        <v>10.08541488</v>
      </c>
      <c r="F75" s="12">
        <f t="shared" ref="F75:F138" si="2">B75*$E$1851/E75</f>
        <v>129.27839513925878</v>
      </c>
      <c r="G75" s="12">
        <f t="shared" ref="G75:G138" si="3">C75*$E$1851/E75</f>
        <v>9.345426154645212</v>
      </c>
    </row>
    <row r="76" spans="1:7" x14ac:dyDescent="0.25">
      <c r="A76" s="11">
        <f>'Shiller Data '!A75</f>
        <v>1876.07</v>
      </c>
      <c r="B76" s="11">
        <f>'Shiller Data '!B75</f>
        <v>4.0999999999999996</v>
      </c>
      <c r="C76" s="11">
        <f>'Shiller Data '!C75</f>
        <v>0.3</v>
      </c>
      <c r="D76" s="11">
        <f>'Shiller Data '!D75</f>
        <v>0.31330000000000002</v>
      </c>
      <c r="E76" s="75">
        <f>'Shiller Data '!E75</f>
        <v>10.08541488</v>
      </c>
      <c r="F76" s="12">
        <f t="shared" si="2"/>
        <v>127.72082411348454</v>
      </c>
      <c r="G76" s="12">
        <f t="shared" si="3"/>
        <v>9.345426154645212</v>
      </c>
    </row>
    <row r="77" spans="1:7" x14ac:dyDescent="0.25">
      <c r="A77" s="11">
        <f>'Shiller Data '!A76</f>
        <v>1876.08</v>
      </c>
      <c r="B77" s="11">
        <f>'Shiller Data '!B76</f>
        <v>3.93</v>
      </c>
      <c r="C77" s="11">
        <f>'Shiller Data '!C76</f>
        <v>0.3</v>
      </c>
      <c r="D77" s="11">
        <f>'Shiller Data '!D76</f>
        <v>0.30669999999999997</v>
      </c>
      <c r="E77" s="75">
        <f>'Shiller Data '!E76</f>
        <v>10.180580170000001</v>
      </c>
      <c r="F77" s="12">
        <f t="shared" si="2"/>
        <v>121.28068630493384</v>
      </c>
      <c r="G77" s="12">
        <f t="shared" si="3"/>
        <v>9.2580676568651779</v>
      </c>
    </row>
    <row r="78" spans="1:7" x14ac:dyDescent="0.25">
      <c r="A78" s="11">
        <f>'Shiller Data '!A77</f>
        <v>1876.09</v>
      </c>
      <c r="B78" s="11">
        <f>'Shiller Data '!B77</f>
        <v>3.69</v>
      </c>
      <c r="C78" s="11">
        <f>'Shiller Data '!C77</f>
        <v>0.3</v>
      </c>
      <c r="D78" s="11">
        <f>'Shiller Data '!D77</f>
        <v>0.3</v>
      </c>
      <c r="E78" s="75">
        <f>'Shiller Data '!E77</f>
        <v>10.275745450000001</v>
      </c>
      <c r="F78" s="12">
        <f t="shared" si="2"/>
        <v>112.8196251688971</v>
      </c>
      <c r="G78" s="12">
        <f t="shared" si="3"/>
        <v>9.1723272495038302</v>
      </c>
    </row>
    <row r="79" spans="1:7" x14ac:dyDescent="0.25">
      <c r="A79" s="11">
        <f>'Shiller Data '!A78</f>
        <v>1876.1</v>
      </c>
      <c r="B79" s="11">
        <f>'Shiller Data '!B78</f>
        <v>3.67</v>
      </c>
      <c r="C79" s="11">
        <f>'Shiller Data '!C78</f>
        <v>0.3</v>
      </c>
      <c r="D79" s="11">
        <f>'Shiller Data '!D78</f>
        <v>0.29330000000000001</v>
      </c>
      <c r="E79" s="75">
        <f>'Shiller Data '!E78</f>
        <v>10.465995039999999</v>
      </c>
      <c r="F79" s="12">
        <f t="shared" si="2"/>
        <v>110.16843076967483</v>
      </c>
      <c r="G79" s="12">
        <f t="shared" si="3"/>
        <v>9.0055937958862255</v>
      </c>
    </row>
    <row r="80" spans="1:7" x14ac:dyDescent="0.25">
      <c r="A80" s="11">
        <f>'Shiller Data '!A79</f>
        <v>1876.11</v>
      </c>
      <c r="B80" s="11">
        <f>'Shiller Data '!B79</f>
        <v>3.6</v>
      </c>
      <c r="C80" s="11">
        <f>'Shiller Data '!C79</f>
        <v>0.3</v>
      </c>
      <c r="D80" s="11">
        <f>'Shiller Data '!D79</f>
        <v>0.28670000000000001</v>
      </c>
      <c r="E80" s="75">
        <f>'Shiller Data '!E79</f>
        <v>10.56116033</v>
      </c>
      <c r="F80" s="12">
        <f t="shared" si="2"/>
        <v>107.09334624787388</v>
      </c>
      <c r="G80" s="12">
        <f t="shared" si="3"/>
        <v>8.9244455206561568</v>
      </c>
    </row>
    <row r="81" spans="1:7" x14ac:dyDescent="0.25">
      <c r="A81" s="11">
        <f>'Shiller Data '!A80</f>
        <v>1876.12</v>
      </c>
      <c r="B81" s="11">
        <f>'Shiller Data '!B80</f>
        <v>3.58</v>
      </c>
      <c r="C81" s="11">
        <f>'Shiller Data '!C80</f>
        <v>0.3</v>
      </c>
      <c r="D81" s="11">
        <f>'Shiller Data '!D80</f>
        <v>0.28000000000000003</v>
      </c>
      <c r="E81" s="75">
        <f>'Shiller Data '!E80</f>
        <v>10.751490909999999</v>
      </c>
      <c r="F81" s="12">
        <f t="shared" si="2"/>
        <v>104.61307268128454</v>
      </c>
      <c r="G81" s="12">
        <f t="shared" si="3"/>
        <v>8.7664586045769166</v>
      </c>
    </row>
    <row r="82" spans="1:7" x14ac:dyDescent="0.25">
      <c r="A82" s="11">
        <f>'Shiller Data '!A81</f>
        <v>1877.01</v>
      </c>
      <c r="B82" s="11">
        <f>'Shiller Data '!B81</f>
        <v>3.55</v>
      </c>
      <c r="C82" s="11">
        <f>'Shiller Data '!C81</f>
        <v>0.2908</v>
      </c>
      <c r="D82" s="11">
        <f>'Shiller Data '!D81</f>
        <v>0.28170000000000001</v>
      </c>
      <c r="E82" s="75">
        <f>'Shiller Data '!E81</f>
        <v>10.9417405</v>
      </c>
      <c r="F82" s="12">
        <f t="shared" si="2"/>
        <v>101.932708968925</v>
      </c>
      <c r="G82" s="12">
        <f t="shared" si="3"/>
        <v>8.3498681037079994</v>
      </c>
    </row>
    <row r="83" spans="1:7" x14ac:dyDescent="0.25">
      <c r="A83" s="11">
        <f>'Shiller Data '!A82</f>
        <v>1877.02</v>
      </c>
      <c r="B83" s="11">
        <f>'Shiller Data '!B82</f>
        <v>3.34</v>
      </c>
      <c r="C83" s="11">
        <f>'Shiller Data '!C82</f>
        <v>0.28170000000000001</v>
      </c>
      <c r="D83" s="11">
        <f>'Shiller Data '!D82</f>
        <v>0.2833</v>
      </c>
      <c r="E83" s="75">
        <f>'Shiller Data '!E82</f>
        <v>10.65632562</v>
      </c>
      <c r="F83" s="12">
        <f t="shared" si="2"/>
        <v>98.47151235981093</v>
      </c>
      <c r="G83" s="12">
        <f t="shared" si="3"/>
        <v>8.3052170753768699</v>
      </c>
    </row>
    <row r="84" spans="1:7" x14ac:dyDescent="0.25">
      <c r="A84" s="11">
        <f>'Shiller Data '!A83</f>
        <v>1877.03</v>
      </c>
      <c r="B84" s="11">
        <f>'Shiller Data '!B83</f>
        <v>3.17</v>
      </c>
      <c r="C84" s="11">
        <f>'Shiller Data '!C83</f>
        <v>0.27250000000000002</v>
      </c>
      <c r="D84" s="11">
        <f>'Shiller Data '!D83</f>
        <v>0.28499999999999998</v>
      </c>
      <c r="E84" s="75">
        <f>'Shiller Data '!E83</f>
        <v>10.180580170000001</v>
      </c>
      <c r="F84" s="12">
        <f t="shared" si="2"/>
        <v>97.826914907542047</v>
      </c>
      <c r="G84" s="12">
        <f t="shared" si="3"/>
        <v>8.4094114549858698</v>
      </c>
    </row>
    <row r="85" spans="1:7" x14ac:dyDescent="0.25">
      <c r="A85" s="11">
        <f>'Shiller Data '!A84</f>
        <v>1877.04</v>
      </c>
      <c r="B85" s="11">
        <f>'Shiller Data '!B84</f>
        <v>2.94</v>
      </c>
      <c r="C85" s="11">
        <f>'Shiller Data '!C84</f>
        <v>0.26329999999999998</v>
      </c>
      <c r="D85" s="11">
        <f>'Shiller Data '!D84</f>
        <v>0.28670000000000001</v>
      </c>
      <c r="E85" s="75">
        <f>'Shiller Data '!E84</f>
        <v>10.465995039999999</v>
      </c>
      <c r="F85" s="12">
        <f t="shared" si="2"/>
        <v>88.254819199685002</v>
      </c>
      <c r="G85" s="12">
        <f t="shared" si="3"/>
        <v>7.903909488189476</v>
      </c>
    </row>
    <row r="86" spans="1:7" x14ac:dyDescent="0.25">
      <c r="A86" s="11">
        <f>'Shiller Data '!A85</f>
        <v>1877.05</v>
      </c>
      <c r="B86" s="11">
        <f>'Shiller Data '!B85</f>
        <v>2.94</v>
      </c>
      <c r="C86" s="11">
        <f>'Shiller Data '!C85</f>
        <v>0.25419999999999998</v>
      </c>
      <c r="D86" s="11">
        <f>'Shiller Data '!D85</f>
        <v>0.2883</v>
      </c>
      <c r="E86" s="75">
        <f>'Shiller Data '!E85</f>
        <v>10.65632562</v>
      </c>
      <c r="F86" s="12">
        <f t="shared" si="2"/>
        <v>86.678516867618001</v>
      </c>
      <c r="G86" s="12">
        <f t="shared" si="3"/>
        <v>7.4944486352886042</v>
      </c>
    </row>
    <row r="87" spans="1:7" x14ac:dyDescent="0.25">
      <c r="A87" s="11">
        <f>'Shiller Data '!A86</f>
        <v>1877.06</v>
      </c>
      <c r="B87" s="11">
        <f>'Shiller Data '!B86</f>
        <v>2.73</v>
      </c>
      <c r="C87" s="11">
        <f>'Shiller Data '!C86</f>
        <v>0.245</v>
      </c>
      <c r="D87" s="11">
        <f>'Shiller Data '!D86</f>
        <v>0.28999999999999998</v>
      </c>
      <c r="E87" s="75">
        <f>'Shiller Data '!E86</f>
        <v>10.08541488</v>
      </c>
      <c r="F87" s="12">
        <f t="shared" si="2"/>
        <v>85.043378007271428</v>
      </c>
      <c r="G87" s="12">
        <f t="shared" si="3"/>
        <v>7.6320980262935896</v>
      </c>
    </row>
    <row r="88" spans="1:7" x14ac:dyDescent="0.25">
      <c r="A88" s="11">
        <f>'Shiller Data '!A87</f>
        <v>1877.07</v>
      </c>
      <c r="B88" s="11">
        <f>'Shiller Data '!B87</f>
        <v>2.85</v>
      </c>
      <c r="C88" s="11">
        <f>'Shiller Data '!C87</f>
        <v>0.23580000000000001</v>
      </c>
      <c r="D88" s="11">
        <f>'Shiller Data '!D87</f>
        <v>0.29170000000000001</v>
      </c>
      <c r="E88" s="75">
        <f>'Shiller Data '!E87</f>
        <v>10.180580170000001</v>
      </c>
      <c r="F88" s="12">
        <f t="shared" si="2"/>
        <v>87.951642740219199</v>
      </c>
      <c r="G88" s="12">
        <f t="shared" si="3"/>
        <v>7.2768411782960296</v>
      </c>
    </row>
    <row r="89" spans="1:7" x14ac:dyDescent="0.25">
      <c r="A89" s="11">
        <f>'Shiller Data '!A88</f>
        <v>1877.08</v>
      </c>
      <c r="B89" s="11">
        <f>'Shiller Data '!B88</f>
        <v>3.05</v>
      </c>
      <c r="C89" s="11">
        <f>'Shiller Data '!C88</f>
        <v>0.22670000000000001</v>
      </c>
      <c r="D89" s="11">
        <f>'Shiller Data '!D88</f>
        <v>0.29330000000000001</v>
      </c>
      <c r="E89" s="75">
        <f>'Shiller Data '!E88</f>
        <v>9.8000000000000007</v>
      </c>
      <c r="F89" s="12">
        <f t="shared" si="2"/>
        <v>97.778954081632648</v>
      </c>
      <c r="G89" s="12">
        <f t="shared" si="3"/>
        <v>7.2677012755102037</v>
      </c>
    </row>
    <row r="90" spans="1:7" x14ac:dyDescent="0.25">
      <c r="A90" s="11">
        <f>'Shiller Data '!A89</f>
        <v>1877.09</v>
      </c>
      <c r="B90" s="11">
        <f>'Shiller Data '!B89</f>
        <v>3.24</v>
      </c>
      <c r="C90" s="11">
        <f>'Shiller Data '!C89</f>
        <v>0.2175</v>
      </c>
      <c r="D90" s="11">
        <f>'Shiller Data '!D89</f>
        <v>0.29499999999999998</v>
      </c>
      <c r="E90" s="75">
        <f>'Shiller Data '!E89</f>
        <v>9.7048347110000002</v>
      </c>
      <c r="F90" s="12">
        <f t="shared" si="2"/>
        <v>104.88864883460869</v>
      </c>
      <c r="G90" s="12">
        <f t="shared" si="3"/>
        <v>7.0411361486195636</v>
      </c>
    </row>
    <row r="91" spans="1:7" x14ac:dyDescent="0.25">
      <c r="A91" s="11">
        <f>'Shiller Data '!A90</f>
        <v>1877.1</v>
      </c>
      <c r="B91" s="11">
        <f>'Shiller Data '!B90</f>
        <v>3.31</v>
      </c>
      <c r="C91" s="11">
        <f>'Shiller Data '!C90</f>
        <v>0.20830000000000001</v>
      </c>
      <c r="D91" s="11">
        <f>'Shiller Data '!D90</f>
        <v>0.29670000000000002</v>
      </c>
      <c r="E91" s="75">
        <f>'Shiller Data '!E90</f>
        <v>9.7048347110000002</v>
      </c>
      <c r="F91" s="12">
        <f t="shared" si="2"/>
        <v>107.15476161807246</v>
      </c>
      <c r="G91" s="12">
        <f t="shared" si="3"/>
        <v>6.7433041827928983</v>
      </c>
    </row>
    <row r="92" spans="1:7" x14ac:dyDescent="0.25">
      <c r="A92" s="11">
        <f>'Shiller Data '!A91</f>
        <v>1877.11</v>
      </c>
      <c r="B92" s="11">
        <f>'Shiller Data '!B91</f>
        <v>3.26</v>
      </c>
      <c r="C92" s="11">
        <f>'Shiller Data '!C91</f>
        <v>0.19919999999999999</v>
      </c>
      <c r="D92" s="11">
        <f>'Shiller Data '!D91</f>
        <v>0.29830000000000001</v>
      </c>
      <c r="E92" s="75">
        <f>'Shiller Data '!E91</f>
        <v>9.5145851239999999</v>
      </c>
      <c r="F92" s="12">
        <f t="shared" si="2"/>
        <v>107.64636467611049</v>
      </c>
      <c r="G92" s="12">
        <f t="shared" si="3"/>
        <v>6.5776551667120282</v>
      </c>
    </row>
    <row r="93" spans="1:7" x14ac:dyDescent="0.25">
      <c r="A93" s="11">
        <f>'Shiller Data '!A92</f>
        <v>1877.12</v>
      </c>
      <c r="B93" s="11">
        <f>'Shiller Data '!B92</f>
        <v>3.25</v>
      </c>
      <c r="C93" s="11">
        <f>'Shiller Data '!C92</f>
        <v>0.19</v>
      </c>
      <c r="D93" s="11">
        <f>'Shiller Data '!D92</f>
        <v>0.3</v>
      </c>
      <c r="E93" s="75">
        <f>'Shiller Data '!E92</f>
        <v>9.5145851239999999</v>
      </c>
      <c r="F93" s="12">
        <f t="shared" si="2"/>
        <v>107.31616110348439</v>
      </c>
      <c r="G93" s="12">
        <f t="shared" si="3"/>
        <v>6.2738678798960112</v>
      </c>
    </row>
    <row r="94" spans="1:7" x14ac:dyDescent="0.25">
      <c r="A94" s="11">
        <f>'Shiller Data '!A93</f>
        <v>1878.01</v>
      </c>
      <c r="B94" s="11">
        <f>'Shiller Data '!B93</f>
        <v>3.25</v>
      </c>
      <c r="C94" s="11">
        <f>'Shiller Data '!C93</f>
        <v>0.18920000000000001</v>
      </c>
      <c r="D94" s="11">
        <f>'Shiller Data '!D93</f>
        <v>0.30080000000000001</v>
      </c>
      <c r="E94" s="75">
        <f>'Shiller Data '!E93</f>
        <v>9.229089256</v>
      </c>
      <c r="F94" s="12">
        <f t="shared" si="2"/>
        <v>110.63591668443173</v>
      </c>
      <c r="G94" s="12">
        <f t="shared" si="3"/>
        <v>6.4407124420598416</v>
      </c>
    </row>
    <row r="95" spans="1:7" x14ac:dyDescent="0.25">
      <c r="A95" s="11">
        <f>'Shiller Data '!A94</f>
        <v>1878.02</v>
      </c>
      <c r="B95" s="11">
        <f>'Shiller Data '!B94</f>
        <v>3.18</v>
      </c>
      <c r="C95" s="11">
        <f>'Shiller Data '!C94</f>
        <v>0.1883</v>
      </c>
      <c r="D95" s="11">
        <f>'Shiller Data '!D94</f>
        <v>0.30170000000000002</v>
      </c>
      <c r="E95" s="75">
        <f>'Shiller Data '!E94</f>
        <v>9.1340049590000003</v>
      </c>
      <c r="F95" s="12">
        <f t="shared" si="2"/>
        <v>109.37989463379709</v>
      </c>
      <c r="G95" s="12">
        <f t="shared" si="3"/>
        <v>6.4768031948251537</v>
      </c>
    </row>
    <row r="96" spans="1:7" x14ac:dyDescent="0.25">
      <c r="A96" s="11">
        <f>'Shiller Data '!A95</f>
        <v>1878.03</v>
      </c>
      <c r="B96" s="11">
        <f>'Shiller Data '!B95</f>
        <v>3.24</v>
      </c>
      <c r="C96" s="11">
        <f>'Shiller Data '!C95</f>
        <v>0.1875</v>
      </c>
      <c r="D96" s="11">
        <f>'Shiller Data '!D95</f>
        <v>0.30249999999999999</v>
      </c>
      <c r="E96" s="75">
        <f>'Shiller Data '!E95</f>
        <v>8.9436743799999991</v>
      </c>
      <c r="F96" s="12">
        <f t="shared" si="2"/>
        <v>113.8153019385753</v>
      </c>
      <c r="G96" s="12">
        <f t="shared" si="3"/>
        <v>6.5865336770008849</v>
      </c>
    </row>
    <row r="97" spans="1:7" x14ac:dyDescent="0.25">
      <c r="A97" s="11">
        <f>'Shiller Data '!A96</f>
        <v>1878.04</v>
      </c>
      <c r="B97" s="11">
        <f>'Shiller Data '!B96</f>
        <v>3.33</v>
      </c>
      <c r="C97" s="11">
        <f>'Shiller Data '!C96</f>
        <v>0.1867</v>
      </c>
      <c r="D97" s="11">
        <f>'Shiller Data '!D96</f>
        <v>0.30330000000000001</v>
      </c>
      <c r="E97" s="75">
        <f>'Shiller Data '!E96</f>
        <v>8.8485090910000004</v>
      </c>
      <c r="F97" s="12">
        <f t="shared" si="2"/>
        <v>118.23491836202264</v>
      </c>
      <c r="G97" s="12">
        <f t="shared" si="3"/>
        <v>6.6289667442010884</v>
      </c>
    </row>
    <row r="98" spans="1:7" x14ac:dyDescent="0.25">
      <c r="A98" s="11">
        <f>'Shiller Data '!A97</f>
        <v>1878.05</v>
      </c>
      <c r="B98" s="11">
        <f>'Shiller Data '!B97</f>
        <v>3.34</v>
      </c>
      <c r="C98" s="11">
        <f>'Shiller Data '!C97</f>
        <v>0.18579999999999999</v>
      </c>
      <c r="D98" s="11">
        <f>'Shiller Data '!D97</f>
        <v>0.30420000000000003</v>
      </c>
      <c r="E98" s="75">
        <f>'Shiller Data '!E97</f>
        <v>8.5630942149999996</v>
      </c>
      <c r="F98" s="12">
        <f t="shared" si="2"/>
        <v>122.54267834188485</v>
      </c>
      <c r="G98" s="12">
        <f t="shared" si="3"/>
        <v>6.8168951005755112</v>
      </c>
    </row>
    <row r="99" spans="1:7" x14ac:dyDescent="0.25">
      <c r="A99" s="11">
        <f>'Shiller Data '!A98</f>
        <v>1878.06</v>
      </c>
      <c r="B99" s="11">
        <f>'Shiller Data '!B98</f>
        <v>3.41</v>
      </c>
      <c r="C99" s="11">
        <f>'Shiller Data '!C98</f>
        <v>0.185</v>
      </c>
      <c r="D99" s="11">
        <f>'Shiller Data '!D98</f>
        <v>0.30499999999999999</v>
      </c>
      <c r="E99" s="75">
        <f>'Shiller Data '!E98</f>
        <v>8.3728446279999993</v>
      </c>
      <c r="F99" s="12">
        <f t="shared" si="2"/>
        <v>127.95373586860738</v>
      </c>
      <c r="G99" s="12">
        <f t="shared" si="3"/>
        <v>6.9417715940446811</v>
      </c>
    </row>
    <row r="100" spans="1:7" x14ac:dyDescent="0.25">
      <c r="A100" s="11">
        <f>'Shiller Data '!A99</f>
        <v>1878.07</v>
      </c>
      <c r="B100" s="11">
        <f>'Shiller Data '!B99</f>
        <v>3.48</v>
      </c>
      <c r="C100" s="11">
        <f>'Shiller Data '!C99</f>
        <v>0.1842</v>
      </c>
      <c r="D100" s="11">
        <f>'Shiller Data '!D99</f>
        <v>0.30580000000000002</v>
      </c>
      <c r="E100" s="75">
        <f>'Shiller Data '!E99</f>
        <v>8.4679289260000008</v>
      </c>
      <c r="F100" s="12">
        <f t="shared" si="2"/>
        <v>129.11409738490286</v>
      </c>
      <c r="G100" s="12">
        <f t="shared" si="3"/>
        <v>6.8341427408905489</v>
      </c>
    </row>
    <row r="101" spans="1:7" x14ac:dyDescent="0.25">
      <c r="A101" s="11">
        <f>'Shiller Data '!A100</f>
        <v>1878.08</v>
      </c>
      <c r="B101" s="11">
        <f>'Shiller Data '!B100</f>
        <v>3.45</v>
      </c>
      <c r="C101" s="11">
        <f>'Shiller Data '!C100</f>
        <v>0.18329999999999999</v>
      </c>
      <c r="D101" s="11">
        <f>'Shiller Data '!D100</f>
        <v>0.30669999999999997</v>
      </c>
      <c r="E101" s="75">
        <f>'Shiller Data '!E100</f>
        <v>8.5630942149999996</v>
      </c>
      <c r="F101" s="12">
        <f t="shared" si="2"/>
        <v>126.57851505374336</v>
      </c>
      <c r="G101" s="12">
        <f t="shared" si="3"/>
        <v>6.7251715389423632</v>
      </c>
    </row>
    <row r="102" spans="1:7" x14ac:dyDescent="0.25">
      <c r="A102" s="11">
        <f>'Shiller Data '!A101</f>
        <v>1878.09</v>
      </c>
      <c r="B102" s="11">
        <f>'Shiller Data '!B101</f>
        <v>3.52</v>
      </c>
      <c r="C102" s="11">
        <f>'Shiller Data '!C101</f>
        <v>0.1825</v>
      </c>
      <c r="D102" s="11">
        <f>'Shiller Data '!D101</f>
        <v>0.3075</v>
      </c>
      <c r="E102" s="75">
        <f>'Shiller Data '!E101</f>
        <v>8.5630942149999996</v>
      </c>
      <c r="F102" s="12">
        <f t="shared" si="2"/>
        <v>129.14677477947146</v>
      </c>
      <c r="G102" s="12">
        <f t="shared" si="3"/>
        <v>6.695819999219756</v>
      </c>
    </row>
    <row r="103" spans="1:7" x14ac:dyDescent="0.25">
      <c r="A103" s="11">
        <f>'Shiller Data '!A102</f>
        <v>1878.1</v>
      </c>
      <c r="B103" s="11">
        <f>'Shiller Data '!B102</f>
        <v>3.48</v>
      </c>
      <c r="C103" s="11">
        <f>'Shiller Data '!C102</f>
        <v>0.1817</v>
      </c>
      <c r="D103" s="11">
        <f>'Shiller Data '!D102</f>
        <v>0.30830000000000002</v>
      </c>
      <c r="E103" s="75">
        <f>'Shiller Data '!E102</f>
        <v>8.4679289260000008</v>
      </c>
      <c r="F103" s="12">
        <f t="shared" si="2"/>
        <v>129.11409738490286</v>
      </c>
      <c r="G103" s="12">
        <f t="shared" si="3"/>
        <v>6.7413883605853018</v>
      </c>
    </row>
    <row r="104" spans="1:7" x14ac:dyDescent="0.25">
      <c r="A104" s="11">
        <f>'Shiller Data '!A103</f>
        <v>1878.11</v>
      </c>
      <c r="B104" s="11">
        <f>'Shiller Data '!B103</f>
        <v>3.47</v>
      </c>
      <c r="C104" s="11">
        <f>'Shiller Data '!C103</f>
        <v>0.18079999999999999</v>
      </c>
      <c r="D104" s="11">
        <f>'Shiller Data '!D103</f>
        <v>0.30919999999999997</v>
      </c>
      <c r="E104" s="75">
        <f>'Shiller Data '!E103</f>
        <v>8.3728446279999993</v>
      </c>
      <c r="F104" s="12">
        <f t="shared" si="2"/>
        <v>130.20512125045971</v>
      </c>
      <c r="G104" s="12">
        <f t="shared" si="3"/>
        <v>6.7841746173150179</v>
      </c>
    </row>
    <row r="105" spans="1:7" x14ac:dyDescent="0.25">
      <c r="A105" s="11">
        <f>'Shiller Data '!A104</f>
        <v>1878.12</v>
      </c>
      <c r="B105" s="11">
        <f>'Shiller Data '!B104</f>
        <v>3.45</v>
      </c>
      <c r="C105" s="11">
        <f>'Shiller Data '!C104</f>
        <v>0.18</v>
      </c>
      <c r="D105" s="11">
        <f>'Shiller Data '!D104</f>
        <v>0.31</v>
      </c>
      <c r="E105" s="75">
        <f>'Shiller Data '!E104</f>
        <v>8.18251405</v>
      </c>
      <c r="F105" s="12">
        <f t="shared" si="2"/>
        <v>132.46585870512502</v>
      </c>
      <c r="G105" s="12">
        <f t="shared" si="3"/>
        <v>6.9112621933108684</v>
      </c>
    </row>
    <row r="106" spans="1:7" x14ac:dyDescent="0.25">
      <c r="A106" s="11">
        <f>'Shiller Data '!A105</f>
        <v>1879.01</v>
      </c>
      <c r="B106" s="11">
        <f>'Shiller Data '!B105</f>
        <v>3.58</v>
      </c>
      <c r="C106" s="11">
        <f>'Shiller Data '!C105</f>
        <v>0.1817</v>
      </c>
      <c r="D106" s="11">
        <f>'Shiller Data '!D105</f>
        <v>0.31580000000000003</v>
      </c>
      <c r="E106" s="75">
        <f>'Shiller Data '!E105</f>
        <v>8.2776793390000005</v>
      </c>
      <c r="F106" s="12">
        <f t="shared" si="2"/>
        <v>135.87703194792721</v>
      </c>
      <c r="G106" s="12">
        <f t="shared" si="3"/>
        <v>6.8963286885302715</v>
      </c>
    </row>
    <row r="107" spans="1:7" x14ac:dyDescent="0.25">
      <c r="A107" s="11">
        <f>'Shiller Data '!A106</f>
        <v>1879.02</v>
      </c>
      <c r="B107" s="11">
        <f>'Shiller Data '!B106</f>
        <v>3.71</v>
      </c>
      <c r="C107" s="11">
        <f>'Shiller Data '!C106</f>
        <v>0.18329999999999999</v>
      </c>
      <c r="D107" s="11">
        <f>'Shiller Data '!D106</f>
        <v>0.32169999999999999</v>
      </c>
      <c r="E107" s="75">
        <f>'Shiller Data '!E106</f>
        <v>8.3728446279999993</v>
      </c>
      <c r="F107" s="12">
        <f t="shared" si="2"/>
        <v>139.210662777869</v>
      </c>
      <c r="G107" s="12">
        <f t="shared" si="3"/>
        <v>6.877982341558865</v>
      </c>
    </row>
    <row r="108" spans="1:7" x14ac:dyDescent="0.25">
      <c r="A108" s="11">
        <f>'Shiller Data '!A107</f>
        <v>1879.03</v>
      </c>
      <c r="B108" s="11">
        <f>'Shiller Data '!B107</f>
        <v>3.65</v>
      </c>
      <c r="C108" s="11">
        <f>'Shiller Data '!C107</f>
        <v>0.185</v>
      </c>
      <c r="D108" s="11">
        <f>'Shiller Data '!D107</f>
        <v>0.32750000000000001</v>
      </c>
      <c r="E108" s="75">
        <f>'Shiller Data '!E107</f>
        <v>8.2776793390000005</v>
      </c>
      <c r="F108" s="12">
        <f t="shared" si="2"/>
        <v>138.53384542176934</v>
      </c>
      <c r="G108" s="12">
        <f t="shared" si="3"/>
        <v>7.02157846658283</v>
      </c>
    </row>
    <row r="109" spans="1:7" x14ac:dyDescent="0.25">
      <c r="A109" s="11">
        <f>'Shiller Data '!A108</f>
        <v>1879.04</v>
      </c>
      <c r="B109" s="11">
        <f>'Shiller Data '!B108</f>
        <v>3.77</v>
      </c>
      <c r="C109" s="11">
        <f>'Shiller Data '!C108</f>
        <v>0.1867</v>
      </c>
      <c r="D109" s="11">
        <f>'Shiller Data '!D108</f>
        <v>0.33329999999999999</v>
      </c>
      <c r="E109" s="75">
        <f>'Shiller Data '!E108</f>
        <v>8.18251405</v>
      </c>
      <c r="F109" s="12">
        <f t="shared" si="2"/>
        <v>144.75254704878876</v>
      </c>
      <c r="G109" s="12">
        <f t="shared" si="3"/>
        <v>7.1685147305063301</v>
      </c>
    </row>
    <row r="110" spans="1:7" x14ac:dyDescent="0.25">
      <c r="A110" s="11">
        <f>'Shiller Data '!A109</f>
        <v>1879.05</v>
      </c>
      <c r="B110" s="11">
        <f>'Shiller Data '!B109</f>
        <v>3.94</v>
      </c>
      <c r="C110" s="11">
        <f>'Shiller Data '!C109</f>
        <v>0.1883</v>
      </c>
      <c r="D110" s="11">
        <f>'Shiller Data '!D109</f>
        <v>0.3392</v>
      </c>
      <c r="E110" s="75">
        <f>'Shiller Data '!E109</f>
        <v>8.18251405</v>
      </c>
      <c r="F110" s="12">
        <f t="shared" si="2"/>
        <v>151.27985023136014</v>
      </c>
      <c r="G110" s="12">
        <f t="shared" si="3"/>
        <v>7.2299481722246473</v>
      </c>
    </row>
    <row r="111" spans="1:7" x14ac:dyDescent="0.25">
      <c r="A111" s="11">
        <f>'Shiller Data '!A110</f>
        <v>1879.06</v>
      </c>
      <c r="B111" s="11">
        <f>'Shiller Data '!B110</f>
        <v>3.96</v>
      </c>
      <c r="C111" s="11">
        <f>'Shiller Data '!C110</f>
        <v>0.19</v>
      </c>
      <c r="D111" s="11">
        <f>'Shiller Data '!D110</f>
        <v>0.34499999999999997</v>
      </c>
      <c r="E111" s="75">
        <f>'Shiller Data '!E110</f>
        <v>8.0873811569999994</v>
      </c>
      <c r="F111" s="12">
        <f t="shared" si="2"/>
        <v>153.83632548629737</v>
      </c>
      <c r="G111" s="12">
        <f t="shared" si="3"/>
        <v>7.3810358187869953</v>
      </c>
    </row>
    <row r="112" spans="1:7" x14ac:dyDescent="0.25">
      <c r="A112" s="11">
        <f>'Shiller Data '!A111</f>
        <v>1879.07</v>
      </c>
      <c r="B112" s="11">
        <f>'Shiller Data '!B111</f>
        <v>4.04</v>
      </c>
      <c r="C112" s="11">
        <f>'Shiller Data '!C111</f>
        <v>0.19170000000000001</v>
      </c>
      <c r="D112" s="11">
        <f>'Shiller Data '!D111</f>
        <v>0.3508</v>
      </c>
      <c r="E112" s="75">
        <f>'Shiller Data '!E111</f>
        <v>8.18251405</v>
      </c>
      <c r="F112" s="12">
        <f t="shared" si="2"/>
        <v>155.11944033875506</v>
      </c>
      <c r="G112" s="12">
        <f t="shared" si="3"/>
        <v>7.3604942358760761</v>
      </c>
    </row>
    <row r="113" spans="1:17" x14ac:dyDescent="0.25">
      <c r="A113" s="11">
        <f>'Shiller Data '!A112</f>
        <v>1879.08</v>
      </c>
      <c r="B113" s="11">
        <f>'Shiller Data '!B112</f>
        <v>4.07</v>
      </c>
      <c r="C113" s="11">
        <f>'Shiller Data '!C112</f>
        <v>0.1933</v>
      </c>
      <c r="D113" s="11">
        <f>'Shiller Data '!D112</f>
        <v>0.35670000000000002</v>
      </c>
      <c r="E113" s="75">
        <f>'Shiller Data '!E112</f>
        <v>8.18251405</v>
      </c>
      <c r="F113" s="12">
        <f t="shared" si="2"/>
        <v>156.27131737097355</v>
      </c>
      <c r="G113" s="12">
        <f t="shared" si="3"/>
        <v>7.421927677594395</v>
      </c>
    </row>
    <row r="114" spans="1:17" x14ac:dyDescent="0.25">
      <c r="A114" s="11">
        <f>'Shiller Data '!A113</f>
        <v>1879.09</v>
      </c>
      <c r="B114" s="11">
        <f>'Shiller Data '!B113</f>
        <v>4.22</v>
      </c>
      <c r="C114" s="11">
        <f>'Shiller Data '!C113</f>
        <v>0.19500000000000001</v>
      </c>
      <c r="D114" s="11">
        <f>'Shiller Data '!D113</f>
        <v>0.36249999999999999</v>
      </c>
      <c r="E114" s="75">
        <f>'Shiller Data '!E113</f>
        <v>8.4679289260000008</v>
      </c>
      <c r="F114" s="12">
        <f t="shared" si="2"/>
        <v>156.56939395525575</v>
      </c>
      <c r="G114" s="12">
        <f t="shared" si="3"/>
        <v>7.2348416638092132</v>
      </c>
    </row>
    <row r="115" spans="1:17" x14ac:dyDescent="0.25">
      <c r="A115" s="11">
        <f>'Shiller Data '!A114</f>
        <v>1879.1</v>
      </c>
      <c r="B115" s="11">
        <f>'Shiller Data '!B114</f>
        <v>4.68</v>
      </c>
      <c r="C115" s="11">
        <f>'Shiller Data '!C114</f>
        <v>0.19670000000000001</v>
      </c>
      <c r="D115" s="11">
        <f>'Shiller Data '!D114</f>
        <v>0.36830000000000002</v>
      </c>
      <c r="E115" s="75">
        <f>'Shiller Data '!E114</f>
        <v>8.9436743799999991</v>
      </c>
      <c r="F115" s="12">
        <f t="shared" si="2"/>
        <v>164.39988057794207</v>
      </c>
      <c r="G115" s="12">
        <f t="shared" si="3"/>
        <v>6.9097129294190625</v>
      </c>
    </row>
    <row r="116" spans="1:17" x14ac:dyDescent="0.25">
      <c r="A116" s="11">
        <f>'Shiller Data '!A115</f>
        <v>1879.11</v>
      </c>
      <c r="B116" s="11">
        <f>'Shiller Data '!B115</f>
        <v>4.93</v>
      </c>
      <c r="C116" s="11">
        <f>'Shiller Data '!C115</f>
        <v>0.1983</v>
      </c>
      <c r="D116" s="11">
        <f>'Shiller Data '!D115</f>
        <v>0.37419999999999998</v>
      </c>
      <c r="E116" s="75">
        <f>'Shiller Data '!E115</f>
        <v>9.4194198349999994</v>
      </c>
      <c r="F116" s="12">
        <f t="shared" si="2"/>
        <v>164.43504771331811</v>
      </c>
      <c r="G116" s="12">
        <f t="shared" si="3"/>
        <v>6.6140912700914782</v>
      </c>
    </row>
    <row r="117" spans="1:17" x14ac:dyDescent="0.25">
      <c r="A117" s="11">
        <f>'Shiller Data '!A116</f>
        <v>1879.12</v>
      </c>
      <c r="B117" s="11">
        <f>'Shiller Data '!B116</f>
        <v>4.92</v>
      </c>
      <c r="C117" s="11">
        <f>'Shiller Data '!C116</f>
        <v>0.2</v>
      </c>
      <c r="D117" s="11">
        <f>'Shiller Data '!D116</f>
        <v>0.38</v>
      </c>
      <c r="E117" s="75">
        <f>'Shiller Data '!E116</f>
        <v>9.7048347110000002</v>
      </c>
      <c r="F117" s="12">
        <f t="shared" si="2"/>
        <v>159.2753556377391</v>
      </c>
      <c r="G117" s="12">
        <f t="shared" si="3"/>
        <v>6.4746079527536224</v>
      </c>
    </row>
    <row r="118" spans="1:17" x14ac:dyDescent="0.25">
      <c r="A118" s="11">
        <f>'Shiller Data '!A117</f>
        <v>1880.01</v>
      </c>
      <c r="B118" s="11">
        <f>'Shiller Data '!B117</f>
        <v>5.1100000000000003</v>
      </c>
      <c r="C118" s="11">
        <f>'Shiller Data '!C117</f>
        <v>0.20499999999999999</v>
      </c>
      <c r="D118" s="11">
        <f>'Shiller Data '!D117</f>
        <v>0.38919999999999999</v>
      </c>
      <c r="E118" s="75">
        <f>'Shiller Data '!E117</f>
        <v>9.9903305790000001</v>
      </c>
      <c r="F118" s="12">
        <f t="shared" si="2"/>
        <v>160.69881144620732</v>
      </c>
      <c r="G118" s="12">
        <f t="shared" si="3"/>
        <v>6.4468212028321901</v>
      </c>
      <c r="M118" s="11"/>
      <c r="P118" s="15"/>
      <c r="Q118" s="15"/>
    </row>
    <row r="119" spans="1:17" x14ac:dyDescent="0.25">
      <c r="A119" s="11">
        <f>'Shiller Data '!A118</f>
        <v>1880.02</v>
      </c>
      <c r="B119" s="11">
        <f>'Shiller Data '!B118</f>
        <v>5.2</v>
      </c>
      <c r="C119" s="11">
        <f>'Shiller Data '!C118</f>
        <v>0.21</v>
      </c>
      <c r="D119" s="11">
        <f>'Shiller Data '!D118</f>
        <v>0.39829999999999999</v>
      </c>
      <c r="E119" s="75">
        <f>'Shiller Data '!E118</f>
        <v>9.9903305790000001</v>
      </c>
      <c r="F119" s="12">
        <f t="shared" si="2"/>
        <v>163.52912319379217</v>
      </c>
      <c r="G119" s="12">
        <f t="shared" si="3"/>
        <v>6.6040607443646833</v>
      </c>
      <c r="M119" s="11"/>
      <c r="P119" s="15"/>
      <c r="Q119" s="15"/>
    </row>
    <row r="120" spans="1:17" x14ac:dyDescent="0.25">
      <c r="A120" s="11">
        <f>'Shiller Data '!A119</f>
        <v>1880.03</v>
      </c>
      <c r="B120" s="11">
        <f>'Shiller Data '!B119</f>
        <v>5.3</v>
      </c>
      <c r="C120" s="11">
        <f>'Shiller Data '!C119</f>
        <v>0.215</v>
      </c>
      <c r="D120" s="11">
        <f>'Shiller Data '!D119</f>
        <v>0.40749999999999997</v>
      </c>
      <c r="E120" s="75">
        <f>'Shiller Data '!E119</f>
        <v>10.08541488</v>
      </c>
      <c r="F120" s="12">
        <f t="shared" si="2"/>
        <v>165.10252873206542</v>
      </c>
      <c r="G120" s="12">
        <f t="shared" si="3"/>
        <v>6.697555410829068</v>
      </c>
      <c r="M120" s="11"/>
      <c r="P120" s="15"/>
      <c r="Q120" s="15"/>
    </row>
    <row r="121" spans="1:17" x14ac:dyDescent="0.25">
      <c r="A121" s="11">
        <f>'Shiller Data '!A120</f>
        <v>1880.04</v>
      </c>
      <c r="B121" s="11">
        <f>'Shiller Data '!B120</f>
        <v>5.18</v>
      </c>
      <c r="C121" s="11">
        <f>'Shiller Data '!C120</f>
        <v>0.22</v>
      </c>
      <c r="D121" s="11">
        <f>'Shiller Data '!D120</f>
        <v>0.41670000000000001</v>
      </c>
      <c r="E121" s="75">
        <f>'Shiller Data '!E120</f>
        <v>9.7048347110000002</v>
      </c>
      <c r="F121" s="12">
        <f t="shared" si="2"/>
        <v>167.69234597631882</v>
      </c>
      <c r="G121" s="12">
        <f t="shared" si="3"/>
        <v>7.1220687480289842</v>
      </c>
      <c r="M121" s="11"/>
      <c r="P121" s="15"/>
      <c r="Q121" s="15"/>
    </row>
    <row r="122" spans="1:17" x14ac:dyDescent="0.25">
      <c r="A122" s="11">
        <f>'Shiller Data '!A121</f>
        <v>1880.05</v>
      </c>
      <c r="B122" s="11">
        <f>'Shiller Data '!B121</f>
        <v>4.7699999999999996</v>
      </c>
      <c r="C122" s="11">
        <f>'Shiller Data '!C121</f>
        <v>0.22500000000000001</v>
      </c>
      <c r="D122" s="11">
        <f>'Shiller Data '!D121</f>
        <v>0.42580000000000001</v>
      </c>
      <c r="E122" s="75">
        <f>'Shiller Data '!E121</f>
        <v>9.4194198349999994</v>
      </c>
      <c r="F122" s="12">
        <f t="shared" si="2"/>
        <v>159.09841330477229</v>
      </c>
      <c r="G122" s="12">
        <f t="shared" si="3"/>
        <v>7.5046421370175613</v>
      </c>
      <c r="M122" s="11"/>
      <c r="P122" s="15"/>
      <c r="Q122" s="15"/>
    </row>
    <row r="123" spans="1:17" x14ac:dyDescent="0.25">
      <c r="A123" s="11">
        <f>'Shiller Data '!A122</f>
        <v>1880.06</v>
      </c>
      <c r="B123" s="11">
        <f>'Shiller Data '!B122</f>
        <v>4.79</v>
      </c>
      <c r="C123" s="11">
        <f>'Shiller Data '!C122</f>
        <v>0.23</v>
      </c>
      <c r="D123" s="11">
        <f>'Shiller Data '!D122</f>
        <v>0.435</v>
      </c>
      <c r="E123" s="75">
        <f>'Shiller Data '!E122</f>
        <v>9.229089256</v>
      </c>
      <c r="F123" s="12">
        <f t="shared" si="2"/>
        <v>163.06032028259321</v>
      </c>
      <c r="G123" s="12">
        <f t="shared" si="3"/>
        <v>7.8296187192059374</v>
      </c>
      <c r="M123" s="11"/>
      <c r="P123" s="15"/>
      <c r="Q123" s="15"/>
    </row>
    <row r="124" spans="1:17" x14ac:dyDescent="0.25">
      <c r="A124" s="11">
        <f>'Shiller Data '!A123</f>
        <v>1880.07</v>
      </c>
      <c r="B124" s="11">
        <f>'Shiller Data '!B123</f>
        <v>5.01</v>
      </c>
      <c r="C124" s="11">
        <f>'Shiller Data '!C123</f>
        <v>0.23499999999999999</v>
      </c>
      <c r="D124" s="11">
        <f>'Shiller Data '!D123</f>
        <v>0.44419999999999998</v>
      </c>
      <c r="E124" s="75">
        <f>'Shiller Data '!E123</f>
        <v>9.229089256</v>
      </c>
      <c r="F124" s="12">
        <f t="shared" si="2"/>
        <v>170.54952079661629</v>
      </c>
      <c r="G124" s="12">
        <f t="shared" si="3"/>
        <v>7.9998278217973713</v>
      </c>
      <c r="M124" s="11"/>
      <c r="P124" s="15"/>
      <c r="Q124" s="15"/>
    </row>
    <row r="125" spans="1:17" x14ac:dyDescent="0.25">
      <c r="A125" s="11">
        <f>'Shiller Data '!A124</f>
        <v>1880.08</v>
      </c>
      <c r="B125" s="11">
        <f>'Shiller Data '!B124</f>
        <v>5.19</v>
      </c>
      <c r="C125" s="11">
        <f>'Shiller Data '!C124</f>
        <v>0.24</v>
      </c>
      <c r="D125" s="11">
        <f>'Shiller Data '!D124</f>
        <v>0.45329999999999998</v>
      </c>
      <c r="E125" s="75">
        <f>'Shiller Data '!E124</f>
        <v>9.229089256</v>
      </c>
      <c r="F125" s="12">
        <f t="shared" si="2"/>
        <v>176.67704848990792</v>
      </c>
      <c r="G125" s="12">
        <f t="shared" si="3"/>
        <v>8.1700369243888051</v>
      </c>
      <c r="M125" s="11"/>
      <c r="P125" s="15"/>
      <c r="Q125" s="15"/>
    </row>
    <row r="126" spans="1:17" x14ac:dyDescent="0.25">
      <c r="A126" s="11">
        <f>'Shiller Data '!A125</f>
        <v>1880.09</v>
      </c>
      <c r="B126" s="11">
        <f>'Shiller Data '!B125</f>
        <v>5.18</v>
      </c>
      <c r="C126" s="11">
        <f>'Shiller Data '!C125</f>
        <v>0.245</v>
      </c>
      <c r="D126" s="11">
        <f>'Shiller Data '!D125</f>
        <v>0.46250000000000002</v>
      </c>
      <c r="E126" s="75">
        <f>'Shiller Data '!E125</f>
        <v>9.3242545450000005</v>
      </c>
      <c r="F126" s="12">
        <f t="shared" si="2"/>
        <v>174.53690181299098</v>
      </c>
      <c r="G126" s="12">
        <f t="shared" si="3"/>
        <v>8.2551237343982216</v>
      </c>
      <c r="M126" s="11"/>
      <c r="P126" s="15"/>
      <c r="Q126" s="15"/>
    </row>
    <row r="127" spans="1:17" x14ac:dyDescent="0.25">
      <c r="A127" s="11">
        <f>'Shiller Data '!A126</f>
        <v>1880.1</v>
      </c>
      <c r="B127" s="11">
        <f>'Shiller Data '!B126</f>
        <v>5.33</v>
      </c>
      <c r="C127" s="11">
        <f>'Shiller Data '!C126</f>
        <v>0.25</v>
      </c>
      <c r="D127" s="11">
        <f>'Shiller Data '!D126</f>
        <v>0.47170000000000001</v>
      </c>
      <c r="E127" s="75">
        <f>'Shiller Data '!E126</f>
        <v>9.3242545450000005</v>
      </c>
      <c r="F127" s="12">
        <f t="shared" si="2"/>
        <v>179.59105920139805</v>
      </c>
      <c r="G127" s="12">
        <f t="shared" si="3"/>
        <v>8.4235956473451257</v>
      </c>
      <c r="M127" s="11"/>
      <c r="P127" s="15"/>
      <c r="Q127" s="15"/>
    </row>
    <row r="128" spans="1:17" x14ac:dyDescent="0.25">
      <c r="A128" s="11">
        <f>'Shiller Data '!A127</f>
        <v>1880.11</v>
      </c>
      <c r="B128" s="11">
        <f>'Shiller Data '!B127</f>
        <v>5.61</v>
      </c>
      <c r="C128" s="11">
        <f>'Shiller Data '!C127</f>
        <v>0.255</v>
      </c>
      <c r="D128" s="11">
        <f>'Shiller Data '!D127</f>
        <v>0.48080000000000001</v>
      </c>
      <c r="E128" s="75">
        <f>'Shiller Data '!E127</f>
        <v>9.4194198349999994</v>
      </c>
      <c r="F128" s="12">
        <f t="shared" si="2"/>
        <v>187.11574394963787</v>
      </c>
      <c r="G128" s="12">
        <f t="shared" si="3"/>
        <v>8.5052610886199034</v>
      </c>
      <c r="J128" s="12" t="str">
        <f>'[3]CAPE calculation'!J127</f>
        <v xml:space="preserve">CAPE </v>
      </c>
      <c r="K128" s="12" t="str">
        <f>'[3]CAPE calculation'!K127</f>
        <v xml:space="preserve">Log CAPE </v>
      </c>
      <c r="L128" s="12" t="str">
        <f>'[3]CAPE calculation'!L127</f>
        <v xml:space="preserve">ratio to average </v>
      </c>
      <c r="M128" s="11"/>
      <c r="P128" s="15"/>
      <c r="Q128" s="15"/>
    </row>
    <row r="129" spans="1:18" x14ac:dyDescent="0.25">
      <c r="A129" s="11">
        <f>'Shiller Data '!A128</f>
        <v>1880.12</v>
      </c>
      <c r="B129" s="11">
        <f>'Shiller Data '!B128</f>
        <v>5.84</v>
      </c>
      <c r="C129" s="11">
        <f>'Shiller Data '!C128</f>
        <v>0.26</v>
      </c>
      <c r="D129" s="11">
        <f>'Shiller Data '!D128</f>
        <v>0.49</v>
      </c>
      <c r="E129" s="75">
        <f>'Shiller Data '!E128</f>
        <v>9.5145851239999999</v>
      </c>
      <c r="F129" s="12">
        <f t="shared" si="2"/>
        <v>192.83888641364578</v>
      </c>
      <c r="G129" s="12">
        <f t="shared" si="3"/>
        <v>8.5852928882787509</v>
      </c>
      <c r="H129" s="12">
        <f>AVERAGE(F10:F129)</f>
        <v>126.99971747147057</v>
      </c>
      <c r="I129" s="12">
        <f>AVERAGE(G10:G129)</f>
        <v>7.6588170495376806</v>
      </c>
      <c r="J129" s="12">
        <f>F129/I129</f>
        <v>25.178677747013996</v>
      </c>
      <c r="K129" s="12">
        <f t="shared" ref="K129:K192" si="4">LN(J129)</f>
        <v>3.2259975152045919</v>
      </c>
      <c r="L129" s="12">
        <f t="shared" ref="L129:L192" si="5">K129-$K$1854</f>
        <v>-0.11883896077036082</v>
      </c>
      <c r="M129" s="11"/>
      <c r="O129" t="str">
        <f>J128</f>
        <v xml:space="preserve">CAPE </v>
      </c>
      <c r="P129" t="str">
        <f t="shared" ref="P129:Q129" si="6">K128</f>
        <v xml:space="preserve">Log CAPE </v>
      </c>
      <c r="Q129" t="str">
        <f t="shared" si="6"/>
        <v xml:space="preserve">ratio to average </v>
      </c>
      <c r="R129" s="2" t="s">
        <v>568</v>
      </c>
    </row>
    <row r="130" spans="1:18" x14ac:dyDescent="0.25">
      <c r="A130" s="11">
        <f>'Shiller Data '!A129</f>
        <v>1881.01</v>
      </c>
      <c r="B130" s="11">
        <f>'Shiller Data '!B129</f>
        <v>6.19</v>
      </c>
      <c r="C130" s="11">
        <f>'Shiller Data '!C129</f>
        <v>0.26500000000000001</v>
      </c>
      <c r="D130" s="11">
        <f>'Shiller Data '!D129</f>
        <v>0.48580000000000001</v>
      </c>
      <c r="E130" s="75">
        <f>'Shiller Data '!E129</f>
        <v>9.4194198349999994</v>
      </c>
      <c r="F130" s="12">
        <f t="shared" si="2"/>
        <v>206.46104368061648</v>
      </c>
      <c r="G130" s="12">
        <f t="shared" si="3"/>
        <v>8.8388007391540171</v>
      </c>
      <c r="H130" s="12">
        <f t="shared" ref="H130:I130" si="7">AVERAGE(F11:F130)</f>
        <v>127.7875867304448</v>
      </c>
      <c r="I130" s="12">
        <f t="shared" si="7"/>
        <v>7.6778597011984901</v>
      </c>
      <c r="J130" s="12">
        <f t="shared" ref="J130:J193" si="8">F130/I130</f>
        <v>26.890442351842996</v>
      </c>
      <c r="K130" s="12">
        <f t="shared" si="4"/>
        <v>3.2917709205672963</v>
      </c>
      <c r="L130" s="12">
        <f t="shared" si="5"/>
        <v>-5.3065555407656451E-2</v>
      </c>
      <c r="M130" s="11"/>
      <c r="N130" s="11">
        <f>INDEX($A$130:$A$2900,(ROW()-ROW($A$130))*3)</f>
        <v>1881.01</v>
      </c>
      <c r="O130" s="11">
        <f>INDEX($J$130:$J$2900,(ROW()-ROW($J$130))*3)</f>
        <v>26.890442351842996</v>
      </c>
      <c r="P130" s="11">
        <f>INDEX($K$130:$K$2900,(ROW()-ROW($K$130))*3)</f>
        <v>3.2917709205672963</v>
      </c>
      <c r="Q130" s="11">
        <f>INDEX($L$130:$L$2900,(ROW()-ROW($L$130))*3)</f>
        <v>-5.3065555407656451E-2</v>
      </c>
      <c r="R130">
        <f>EXP(Q130)</f>
        <v>0.94831784308175915</v>
      </c>
    </row>
    <row r="131" spans="1:18" x14ac:dyDescent="0.25">
      <c r="A131" s="11">
        <f>'Shiller Data '!A130</f>
        <v>1881.02</v>
      </c>
      <c r="B131" s="11">
        <f>'Shiller Data '!B130</f>
        <v>6.17</v>
      </c>
      <c r="C131" s="11">
        <f>'Shiller Data '!C130</f>
        <v>0.27</v>
      </c>
      <c r="D131" s="11">
        <f>'Shiller Data '!D130</f>
        <v>0.48170000000000002</v>
      </c>
      <c r="E131" s="75">
        <f>'Shiller Data '!E130</f>
        <v>9.5145851239999999</v>
      </c>
      <c r="F131" s="12">
        <f t="shared" si="2"/>
        <v>203.73560431030728</v>
      </c>
      <c r="G131" s="12">
        <f t="shared" si="3"/>
        <v>8.9154964609048584</v>
      </c>
      <c r="H131" s="12">
        <f t="shared" ref="H131:I131" si="9">AVERAGE(F12:F131)</f>
        <v>128.56814781652068</v>
      </c>
      <c r="I131" s="12">
        <f t="shared" si="9"/>
        <v>7.699159669418786</v>
      </c>
      <c r="J131" s="12">
        <f t="shared" si="8"/>
        <v>26.462057296921522</v>
      </c>
      <c r="K131" s="12">
        <f t="shared" si="4"/>
        <v>3.2757119068707481</v>
      </c>
      <c r="L131" s="12">
        <f t="shared" si="5"/>
        <v>-6.9124569104204614E-2</v>
      </c>
      <c r="M131" s="11"/>
      <c r="N131" s="11">
        <f t="shared" ref="N131:N194" si="10">INDEX($A$130:$A$2900,(ROW()-ROW($A$130))*3)</f>
        <v>1881.03</v>
      </c>
      <c r="O131" s="11">
        <f t="shared" ref="O131:O194" si="11">INDEX($J$130:$J$2900,(ROW()-ROW($J$130))*3)</f>
        <v>26.681011708017184</v>
      </c>
      <c r="P131" s="11">
        <f t="shared" ref="P131:P194" si="12">INDEX($K$130:$K$2900,(ROW()-ROW($K$130))*3)</f>
        <v>3.2839521404190735</v>
      </c>
      <c r="Q131" s="11">
        <f t="shared" ref="Q131:Q194" si="13">INDEX($L$130:$L$2900,(ROW()-ROW($L$130))*3)</f>
        <v>-6.0884335555879243E-2</v>
      </c>
      <c r="R131">
        <f t="shared" ref="R131:R194" si="14">EXP(Q131)</f>
        <v>0.94093206586658762</v>
      </c>
    </row>
    <row r="132" spans="1:18" x14ac:dyDescent="0.25">
      <c r="A132" s="11">
        <f>'Shiller Data '!A131</f>
        <v>1881.03</v>
      </c>
      <c r="B132" s="11">
        <f>'Shiller Data '!B131</f>
        <v>6.24</v>
      </c>
      <c r="C132" s="11">
        <f>'Shiller Data '!C131</f>
        <v>0.27500000000000002</v>
      </c>
      <c r="D132" s="11">
        <f>'Shiller Data '!D131</f>
        <v>0.47749999999999998</v>
      </c>
      <c r="E132" s="75">
        <f>'Shiller Data '!E131</f>
        <v>9.5145851239999999</v>
      </c>
      <c r="F132" s="12">
        <f t="shared" si="2"/>
        <v>206.04702931869005</v>
      </c>
      <c r="G132" s="12">
        <f t="shared" si="3"/>
        <v>9.0805982472179103</v>
      </c>
      <c r="H132" s="12">
        <f t="shared" ref="H132:I132" si="15">AVERAGE(F13:F132)</f>
        <v>129.35926989484267</v>
      </c>
      <c r="I132" s="12">
        <f t="shared" si="15"/>
        <v>7.7226093063321306</v>
      </c>
      <c r="J132" s="12">
        <f t="shared" si="8"/>
        <v>26.681011708017184</v>
      </c>
      <c r="K132" s="12">
        <f t="shared" si="4"/>
        <v>3.2839521404190735</v>
      </c>
      <c r="L132" s="12">
        <f t="shared" si="5"/>
        <v>-6.0884335555879243E-2</v>
      </c>
      <c r="M132" s="11"/>
      <c r="N132" s="11">
        <f t="shared" si="10"/>
        <v>1881.06</v>
      </c>
      <c r="O132" s="11">
        <f t="shared" si="11"/>
        <v>27.887375918429466</v>
      </c>
      <c r="P132" s="11">
        <f t="shared" si="12"/>
        <v>3.3281741103871916</v>
      </c>
      <c r="Q132" s="11">
        <f t="shared" si="13"/>
        <v>-1.666236558776113E-2</v>
      </c>
      <c r="R132">
        <f t="shared" si="14"/>
        <v>0.98347568381903849</v>
      </c>
    </row>
    <row r="133" spans="1:18" x14ac:dyDescent="0.25">
      <c r="A133" s="11">
        <f>'Shiller Data '!A132</f>
        <v>1881.04</v>
      </c>
      <c r="B133" s="11">
        <f>'Shiller Data '!B132</f>
        <v>6.22</v>
      </c>
      <c r="C133" s="11">
        <f>'Shiller Data '!C132</f>
        <v>0.28000000000000003</v>
      </c>
      <c r="D133" s="11">
        <f>'Shiller Data '!D132</f>
        <v>0.4733</v>
      </c>
      <c r="E133" s="75">
        <f>'Shiller Data '!E132</f>
        <v>9.6096694209999995</v>
      </c>
      <c r="F133" s="12">
        <f t="shared" si="2"/>
        <v>203.35439382852837</v>
      </c>
      <c r="G133" s="12">
        <f t="shared" si="3"/>
        <v>9.1542170855286091</v>
      </c>
      <c r="H133" s="12">
        <f t="shared" ref="H133:I133" si="16">AVERAGE(F14:F133)</f>
        <v>130.06577862896867</v>
      </c>
      <c r="I133" s="12">
        <f t="shared" si="16"/>
        <v>7.7446942555141272</v>
      </c>
      <c r="J133" s="12">
        <f t="shared" si="8"/>
        <v>26.257252658327026</v>
      </c>
      <c r="K133" s="12">
        <f t="shared" si="4"/>
        <v>3.2679422426218889</v>
      </c>
      <c r="L133" s="12">
        <f t="shared" si="5"/>
        <v>-7.6894233353063779E-2</v>
      </c>
      <c r="M133" s="11"/>
      <c r="N133" s="11">
        <f t="shared" si="10"/>
        <v>1881.09</v>
      </c>
      <c r="O133" s="11">
        <f t="shared" si="11"/>
        <v>24.537067659741723</v>
      </c>
      <c r="P133" s="11">
        <f t="shared" si="12"/>
        <v>3.2001849398749322</v>
      </c>
      <c r="Q133" s="11">
        <f t="shared" si="13"/>
        <v>-0.14465153610002046</v>
      </c>
      <c r="R133">
        <f t="shared" si="14"/>
        <v>0.86532377467723842</v>
      </c>
    </row>
    <row r="134" spans="1:18" x14ac:dyDescent="0.25">
      <c r="A134" s="11">
        <f>'Shiller Data '!A133</f>
        <v>1881.05</v>
      </c>
      <c r="B134" s="11">
        <f>'Shiller Data '!B133</f>
        <v>6.5</v>
      </c>
      <c r="C134" s="11">
        <f>'Shiller Data '!C133</f>
        <v>0.28499999999999998</v>
      </c>
      <c r="D134" s="11">
        <f>'Shiller Data '!D133</f>
        <v>0.46920000000000001</v>
      </c>
      <c r="E134" s="75">
        <f>'Shiller Data '!E133</f>
        <v>9.5145851239999999</v>
      </c>
      <c r="F134" s="12">
        <f t="shared" si="2"/>
        <v>214.63232220696878</v>
      </c>
      <c r="G134" s="12">
        <f t="shared" si="3"/>
        <v>9.410801819844016</v>
      </c>
      <c r="H134" s="12">
        <f t="shared" ref="H134:I134" si="17">AVERAGE(F15:F134)</f>
        <v>130.81769540538036</v>
      </c>
      <c r="I134" s="12">
        <f t="shared" si="17"/>
        <v>7.7676570409988219</v>
      </c>
      <c r="J134" s="12">
        <f t="shared" si="8"/>
        <v>27.631539481481767</v>
      </c>
      <c r="K134" s="12">
        <f t="shared" si="4"/>
        <v>3.3189578551349319</v>
      </c>
      <c r="L134" s="12">
        <f t="shared" si="5"/>
        <v>-2.5878620840020794E-2</v>
      </c>
      <c r="M134" s="11"/>
      <c r="N134" s="11">
        <f t="shared" si="10"/>
        <v>1881.12</v>
      </c>
      <c r="O134" s="11">
        <f t="shared" si="11"/>
        <v>23.361765150329887</v>
      </c>
      <c r="P134" s="11">
        <f t="shared" si="12"/>
        <v>3.1511007180474953</v>
      </c>
      <c r="Q134" s="11">
        <f t="shared" si="13"/>
        <v>-0.19373575792745745</v>
      </c>
      <c r="R134">
        <f t="shared" si="14"/>
        <v>0.82387557809829215</v>
      </c>
    </row>
    <row r="135" spans="1:18" x14ac:dyDescent="0.25">
      <c r="A135" s="11">
        <f>'Shiller Data '!A134</f>
        <v>1881.06</v>
      </c>
      <c r="B135" s="11">
        <f>'Shiller Data '!B134</f>
        <v>6.58</v>
      </c>
      <c r="C135" s="11">
        <f>'Shiller Data '!C134</f>
        <v>0.28999999999999998</v>
      </c>
      <c r="D135" s="11">
        <f>'Shiller Data '!D134</f>
        <v>0.46500000000000002</v>
      </c>
      <c r="E135" s="75">
        <f>'Shiller Data '!E134</f>
        <v>9.5145851239999999</v>
      </c>
      <c r="F135" s="12">
        <f t="shared" si="2"/>
        <v>217.27395078797767</v>
      </c>
      <c r="G135" s="12">
        <f t="shared" si="3"/>
        <v>9.5759036061570679</v>
      </c>
      <c r="H135" s="12">
        <f t="shared" ref="H135:I135" si="18">AVERAGE(F16:F135)</f>
        <v>131.58396338925596</v>
      </c>
      <c r="I135" s="12">
        <f t="shared" si="18"/>
        <v>7.7911220985260021</v>
      </c>
      <c r="J135" s="12">
        <f t="shared" si="8"/>
        <v>27.887375918429466</v>
      </c>
      <c r="K135" s="12">
        <f t="shared" si="4"/>
        <v>3.3281741103871916</v>
      </c>
      <c r="L135" s="12">
        <f t="shared" si="5"/>
        <v>-1.666236558776113E-2</v>
      </c>
      <c r="M135" s="11"/>
      <c r="N135" s="11">
        <f t="shared" si="10"/>
        <v>1882.03</v>
      </c>
      <c r="O135" s="11">
        <f t="shared" si="11"/>
        <v>22.035736771913903</v>
      </c>
      <c r="P135" s="11">
        <f t="shared" si="12"/>
        <v>3.092665534173082</v>
      </c>
      <c r="Q135" s="11">
        <f t="shared" si="13"/>
        <v>-0.25217094180187072</v>
      </c>
      <c r="R135">
        <f t="shared" si="14"/>
        <v>0.77711188580825208</v>
      </c>
    </row>
    <row r="136" spans="1:18" x14ac:dyDescent="0.25">
      <c r="A136" s="11">
        <f>'Shiller Data '!A135</f>
        <v>1881.07</v>
      </c>
      <c r="B136" s="11">
        <f>'Shiller Data '!B135</f>
        <v>6.35</v>
      </c>
      <c r="C136" s="11">
        <f>'Shiller Data '!C135</f>
        <v>0.29499999999999998</v>
      </c>
      <c r="D136" s="11">
        <f>'Shiller Data '!D135</f>
        <v>0.46079999999999999</v>
      </c>
      <c r="E136" s="75">
        <f>'Shiller Data '!E135</f>
        <v>9.6096694209999995</v>
      </c>
      <c r="F136" s="12">
        <f t="shared" si="2"/>
        <v>207.60456604680951</v>
      </c>
      <c r="G136" s="12">
        <f t="shared" si="3"/>
        <v>9.6446215722533548</v>
      </c>
      <c r="H136" s="12">
        <f t="shared" ref="H136:I136" si="19">AVERAGE(F17:F136)</f>
        <v>132.28915344590575</v>
      </c>
      <c r="I136" s="12">
        <f t="shared" si="19"/>
        <v>7.8151598057706506</v>
      </c>
      <c r="J136" s="12">
        <f t="shared" si="8"/>
        <v>26.564340487767886</v>
      </c>
      <c r="K136" s="12">
        <f t="shared" si="4"/>
        <v>3.2795697332355287</v>
      </c>
      <c r="L136" s="12">
        <f t="shared" si="5"/>
        <v>-6.5266742739424011E-2</v>
      </c>
      <c r="M136" s="11"/>
      <c r="N136" s="11">
        <f t="shared" si="10"/>
        <v>1882.06</v>
      </c>
      <c r="O136" s="11">
        <f t="shared" si="11"/>
        <v>20.875995060695928</v>
      </c>
      <c r="P136" s="11">
        <f t="shared" si="12"/>
        <v>3.0385999371791041</v>
      </c>
      <c r="Q136" s="11">
        <f t="shared" si="13"/>
        <v>-0.30623653879584856</v>
      </c>
      <c r="R136">
        <f t="shared" si="14"/>
        <v>0.73621245605086805</v>
      </c>
    </row>
    <row r="137" spans="1:18" x14ac:dyDescent="0.25">
      <c r="A137" s="11">
        <f>'Shiller Data '!A136</f>
        <v>1881.08</v>
      </c>
      <c r="B137" s="11">
        <f>'Shiller Data '!B136</f>
        <v>6.2</v>
      </c>
      <c r="C137" s="11">
        <f>'Shiller Data '!C136</f>
        <v>0.3</v>
      </c>
      <c r="D137" s="11">
        <f>'Shiller Data '!D136</f>
        <v>0.45669999999999999</v>
      </c>
      <c r="E137" s="75">
        <f>'Shiller Data '!E136</f>
        <v>9.8000000000000007</v>
      </c>
      <c r="F137" s="12">
        <f t="shared" si="2"/>
        <v>198.76377551020408</v>
      </c>
      <c r="G137" s="12">
        <f t="shared" si="3"/>
        <v>9.6176020408163261</v>
      </c>
      <c r="H137" s="12">
        <f t="shared" ref="H137:I137" si="20">AVERAGE(F18:F137)</f>
        <v>132.89106816612812</v>
      </c>
      <c r="I137" s="12">
        <f t="shared" si="20"/>
        <v>7.838071203498199</v>
      </c>
      <c r="J137" s="12">
        <f t="shared" si="8"/>
        <v>25.35876114795871</v>
      </c>
      <c r="K137" s="12">
        <f t="shared" si="4"/>
        <v>3.2331242777432512</v>
      </c>
      <c r="L137" s="12">
        <f t="shared" si="5"/>
        <v>-0.11171219823170153</v>
      </c>
      <c r="M137" s="11"/>
      <c r="N137" s="11">
        <f t="shared" si="10"/>
        <v>1882.09</v>
      </c>
      <c r="O137" s="11">
        <f t="shared" si="11"/>
        <v>23.3779481597069</v>
      </c>
      <c r="P137" s="11">
        <f t="shared" si="12"/>
        <v>3.151793191701167</v>
      </c>
      <c r="Q137" s="11">
        <f t="shared" si="13"/>
        <v>-0.1930432842737857</v>
      </c>
      <c r="R137">
        <f t="shared" si="14"/>
        <v>0.82444628780794216</v>
      </c>
    </row>
    <row r="138" spans="1:18" x14ac:dyDescent="0.25">
      <c r="A138" s="11">
        <f>'Shiller Data '!A137</f>
        <v>1881.09</v>
      </c>
      <c r="B138" s="11">
        <f>'Shiller Data '!B137</f>
        <v>6.25</v>
      </c>
      <c r="C138" s="11">
        <f>'Shiller Data '!C137</f>
        <v>0.30499999999999999</v>
      </c>
      <c r="D138" s="11">
        <f>'Shiller Data '!D137</f>
        <v>0.45250000000000001</v>
      </c>
      <c r="E138" s="75">
        <f>'Shiller Data '!E137</f>
        <v>10.180580170000001</v>
      </c>
      <c r="F138" s="12">
        <f t="shared" si="2"/>
        <v>192.87640951802453</v>
      </c>
      <c r="G138" s="12">
        <f t="shared" si="3"/>
        <v>9.4123687844795967</v>
      </c>
      <c r="H138" s="12">
        <f t="shared" ref="H138:I138" si="21">AVERAGE(F19:F138)</f>
        <v>133.45788442539006</v>
      </c>
      <c r="I138" s="12">
        <f t="shared" si="21"/>
        <v>7.8606136720435957</v>
      </c>
      <c r="J138" s="12">
        <f t="shared" si="8"/>
        <v>24.537067659741723</v>
      </c>
      <c r="K138" s="12">
        <f t="shared" si="4"/>
        <v>3.2001849398749322</v>
      </c>
      <c r="L138" s="12">
        <f t="shared" si="5"/>
        <v>-0.14465153610002046</v>
      </c>
      <c r="M138" s="11"/>
      <c r="N138" s="11">
        <f t="shared" si="10"/>
        <v>1882.12</v>
      </c>
      <c r="O138" s="11">
        <f t="shared" si="11"/>
        <v>22.315390039245731</v>
      </c>
      <c r="P138" s="11">
        <f t="shared" si="12"/>
        <v>3.1052765767205819</v>
      </c>
      <c r="Q138" s="11">
        <f t="shared" si="13"/>
        <v>-0.23955989925437082</v>
      </c>
      <c r="R138">
        <f t="shared" si="14"/>
        <v>0.78697413276636907</v>
      </c>
    </row>
    <row r="139" spans="1:18" x14ac:dyDescent="0.25">
      <c r="A139" s="11">
        <f>'Shiller Data '!A138</f>
        <v>1881.1</v>
      </c>
      <c r="B139" s="11">
        <f>'Shiller Data '!B138</f>
        <v>6.15</v>
      </c>
      <c r="C139" s="11">
        <f>'Shiller Data '!C138</f>
        <v>0.31</v>
      </c>
      <c r="D139" s="11">
        <f>'Shiller Data '!D138</f>
        <v>0.44829999999999998</v>
      </c>
      <c r="E139" s="75">
        <f>'Shiller Data '!E138</f>
        <v>10.275745450000001</v>
      </c>
      <c r="F139" s="12">
        <f t="shared" ref="F139:F202" si="22">B139*$E$1851/E139</f>
        <v>188.03270861482852</v>
      </c>
      <c r="G139" s="12">
        <f t="shared" ref="G139:G202" si="23">C139*$E$1851/E139</f>
        <v>9.4780714911539583</v>
      </c>
      <c r="H139" s="12">
        <f t="shared" ref="H139:I139" si="24">AVERAGE(F20:F139)</f>
        <v>134.05325806281812</v>
      </c>
      <c r="I139" s="12">
        <f t="shared" si="24"/>
        <v>7.8845633840848022</v>
      </c>
      <c r="J139" s="12">
        <f t="shared" si="8"/>
        <v>23.848208132155737</v>
      </c>
      <c r="K139" s="12">
        <f t="shared" si="4"/>
        <v>3.1717090837846729</v>
      </c>
      <c r="L139" s="12">
        <f t="shared" si="5"/>
        <v>-0.17312739219027984</v>
      </c>
      <c r="M139" s="11"/>
      <c r="N139" s="11">
        <f t="shared" si="10"/>
        <v>1883.03</v>
      </c>
      <c r="O139" s="11">
        <f t="shared" si="11"/>
        <v>21.787131024904106</v>
      </c>
      <c r="P139" s="11">
        <f t="shared" si="12"/>
        <v>3.0813194755290878</v>
      </c>
      <c r="Q139" s="11">
        <f t="shared" si="13"/>
        <v>-0.2635170004458649</v>
      </c>
      <c r="R139">
        <f t="shared" si="14"/>
        <v>0.76834456012809615</v>
      </c>
    </row>
    <row r="140" spans="1:18" x14ac:dyDescent="0.25">
      <c r="A140" s="11">
        <f>'Shiller Data '!A139</f>
        <v>1881.11</v>
      </c>
      <c r="B140" s="11">
        <f>'Shiller Data '!B139</f>
        <v>6.19</v>
      </c>
      <c r="C140" s="11">
        <f>'Shiller Data '!C139</f>
        <v>0.315</v>
      </c>
      <c r="D140" s="11">
        <f>'Shiller Data '!D139</f>
        <v>0.44419999999999998</v>
      </c>
      <c r="E140" s="75">
        <f>'Shiller Data '!E139</f>
        <v>10.180580170000001</v>
      </c>
      <c r="F140" s="12">
        <f t="shared" si="22"/>
        <v>191.02479598665153</v>
      </c>
      <c r="G140" s="12">
        <f t="shared" si="23"/>
        <v>9.7209710397084361</v>
      </c>
      <c r="H140" s="12">
        <f t="shared" ref="H140:I140" si="25">AVERAGE(F21:F140)</f>
        <v>134.66298225839881</v>
      </c>
      <c r="I140" s="12">
        <f t="shared" si="25"/>
        <v>7.9105372590306278</v>
      </c>
      <c r="J140" s="12">
        <f t="shared" si="8"/>
        <v>24.14814439671321</v>
      </c>
      <c r="K140" s="12">
        <f t="shared" si="4"/>
        <v>3.1842075405714785</v>
      </c>
      <c r="L140" s="12">
        <f t="shared" si="5"/>
        <v>-0.16062893540347423</v>
      </c>
      <c r="M140" s="11"/>
      <c r="N140" s="11">
        <f t="shared" si="10"/>
        <v>1883.06</v>
      </c>
      <c r="O140" s="11">
        <f t="shared" si="11"/>
        <v>22.957743439923593</v>
      </c>
      <c r="P140" s="11">
        <f t="shared" si="12"/>
        <v>3.1336552843880576</v>
      </c>
      <c r="Q140" s="11">
        <f t="shared" si="13"/>
        <v>-0.21118119158689508</v>
      </c>
      <c r="R140">
        <f t="shared" si="14"/>
        <v>0.80962735592486845</v>
      </c>
    </row>
    <row r="141" spans="1:18" x14ac:dyDescent="0.25">
      <c r="A141" s="11">
        <f>'Shiller Data '!A140</f>
        <v>1881.12</v>
      </c>
      <c r="B141" s="11">
        <f>'Shiller Data '!B140</f>
        <v>6.01</v>
      </c>
      <c r="C141" s="11">
        <f>'Shiller Data '!C140</f>
        <v>0.32</v>
      </c>
      <c r="D141" s="11">
        <f>'Shiller Data '!D140</f>
        <v>0.44</v>
      </c>
      <c r="E141" s="75">
        <f>'Shiller Data '!E140</f>
        <v>10.180580170000001</v>
      </c>
      <c r="F141" s="12">
        <f t="shared" si="22"/>
        <v>185.4699553925324</v>
      </c>
      <c r="G141" s="12">
        <f t="shared" si="23"/>
        <v>9.8752721673228567</v>
      </c>
      <c r="H141" s="12">
        <f t="shared" ref="H141:I141" si="26">AVERAGE(F22:F141)</f>
        <v>135.22788493485191</v>
      </c>
      <c r="I141" s="12">
        <f t="shared" si="26"/>
        <v>7.9390386042774432</v>
      </c>
      <c r="J141" s="12">
        <f t="shared" si="8"/>
        <v>23.361765150329887</v>
      </c>
      <c r="K141" s="12">
        <f t="shared" si="4"/>
        <v>3.1511007180474953</v>
      </c>
      <c r="L141" s="12">
        <f t="shared" si="5"/>
        <v>-0.19373575792745745</v>
      </c>
      <c r="M141" s="11"/>
      <c r="N141" s="11">
        <f t="shared" si="10"/>
        <v>1883.09</v>
      </c>
      <c r="O141" s="11">
        <f t="shared" si="11"/>
        <v>22.28627228527348</v>
      </c>
      <c r="P141" s="11">
        <f t="shared" si="12"/>
        <v>3.1039708963225259</v>
      </c>
      <c r="Q141" s="11">
        <f t="shared" si="13"/>
        <v>-0.24086557965242683</v>
      </c>
      <c r="R141">
        <f t="shared" si="14"/>
        <v>0.78594726659283953</v>
      </c>
    </row>
    <row r="142" spans="1:18" x14ac:dyDescent="0.25">
      <c r="A142" s="11">
        <f>'Shiller Data '!A141</f>
        <v>1882.01</v>
      </c>
      <c r="B142" s="11">
        <f>'Shiller Data '!B141</f>
        <v>5.92</v>
      </c>
      <c r="C142" s="11">
        <f>'Shiller Data '!C141</f>
        <v>0.32</v>
      </c>
      <c r="D142" s="11">
        <f>'Shiller Data '!D141</f>
        <v>0.43919999999999998</v>
      </c>
      <c r="E142" s="75">
        <f>'Shiller Data '!E141</f>
        <v>10.180580170000001</v>
      </c>
      <c r="F142" s="12">
        <f t="shared" si="22"/>
        <v>182.69253509547283</v>
      </c>
      <c r="G142" s="12">
        <f t="shared" si="23"/>
        <v>9.8752721673228567</v>
      </c>
      <c r="H142" s="12">
        <f t="shared" ref="H142:I142" si="27">AVERAGE(F23:F142)</f>
        <v>135.7448150931717</v>
      </c>
      <c r="I142" s="12">
        <f t="shared" si="27"/>
        <v>7.9668571974270002</v>
      </c>
      <c r="J142" s="12">
        <f t="shared" si="8"/>
        <v>22.931568944712069</v>
      </c>
      <c r="K142" s="12">
        <f t="shared" si="4"/>
        <v>3.1325145177611513</v>
      </c>
      <c r="L142" s="12">
        <f t="shared" si="5"/>
        <v>-0.2123219582138014</v>
      </c>
      <c r="M142" s="11"/>
      <c r="N142" s="11">
        <f t="shared" si="10"/>
        <v>1883.12</v>
      </c>
      <c r="O142" s="11">
        <f t="shared" si="11"/>
        <v>21.346828505483568</v>
      </c>
      <c r="P142" s="11">
        <f t="shared" si="12"/>
        <v>3.0609031808877973</v>
      </c>
      <c r="Q142" s="11">
        <f t="shared" si="13"/>
        <v>-0.28393329508715537</v>
      </c>
      <c r="R142">
        <f t="shared" si="14"/>
        <v>0.75281685961439559</v>
      </c>
    </row>
    <row r="143" spans="1:18" x14ac:dyDescent="0.25">
      <c r="A143" s="11">
        <f>'Shiller Data '!A142</f>
        <v>1882.02</v>
      </c>
      <c r="B143" s="11">
        <f>'Shiller Data '!B142</f>
        <v>5.79</v>
      </c>
      <c r="C143" s="11">
        <f>'Shiller Data '!C142</f>
        <v>0.32</v>
      </c>
      <c r="D143" s="11">
        <f>'Shiller Data '!D142</f>
        <v>0.43830000000000002</v>
      </c>
      <c r="E143" s="75">
        <f>'Shiller Data '!E142</f>
        <v>10.275745450000001</v>
      </c>
      <c r="F143" s="12">
        <f t="shared" si="22"/>
        <v>177.02591591542392</v>
      </c>
      <c r="G143" s="12">
        <f t="shared" si="23"/>
        <v>9.7838157328040847</v>
      </c>
      <c r="H143" s="12">
        <f t="shared" ref="H143:I143" si="28">AVERAGE(F24:F143)</f>
        <v>136.21038553349248</v>
      </c>
      <c r="I143" s="12">
        <f t="shared" si="28"/>
        <v>7.9932102120674857</v>
      </c>
      <c r="J143" s="12">
        <f t="shared" si="8"/>
        <v>22.147036199318876</v>
      </c>
      <c r="K143" s="12">
        <f t="shared" si="4"/>
        <v>3.0977036816385115</v>
      </c>
      <c r="L143" s="12">
        <f t="shared" si="5"/>
        <v>-0.2471327943364412</v>
      </c>
      <c r="M143" s="11" t="s">
        <v>522</v>
      </c>
      <c r="N143" s="11">
        <f t="shared" si="10"/>
        <v>1884.03</v>
      </c>
      <c r="O143" s="11">
        <f t="shared" si="11"/>
        <v>21.017970923902158</v>
      </c>
      <c r="P143" s="11">
        <f t="shared" si="12"/>
        <v>3.0453778300521233</v>
      </c>
      <c r="Q143" s="11">
        <f t="shared" si="13"/>
        <v>-0.29945864592282945</v>
      </c>
      <c r="R143">
        <f t="shared" si="14"/>
        <v>0.74121937421918072</v>
      </c>
    </row>
    <row r="144" spans="1:18" x14ac:dyDescent="0.25">
      <c r="A144" s="11">
        <f>'Shiller Data '!A143</f>
        <v>1882.03</v>
      </c>
      <c r="B144" s="11">
        <f>'Shiller Data '!B143</f>
        <v>5.78</v>
      </c>
      <c r="C144" s="11">
        <f>'Shiller Data '!C143</f>
        <v>0.32</v>
      </c>
      <c r="D144" s="11">
        <f>'Shiller Data '!D143</f>
        <v>0.4375</v>
      </c>
      <c r="E144" s="75">
        <f>'Shiller Data '!E143</f>
        <v>10.275745450000001</v>
      </c>
      <c r="F144" s="12">
        <f t="shared" si="22"/>
        <v>176.72017167377379</v>
      </c>
      <c r="G144" s="12">
        <f t="shared" si="23"/>
        <v>9.7838157328040847</v>
      </c>
      <c r="H144" s="12">
        <f t="shared" ref="H144:I144" si="29">AVERAGE(F25:F144)</f>
        <v>136.65574974028277</v>
      </c>
      <c r="I144" s="12">
        <f t="shared" si="29"/>
        <v>8.0197078728502547</v>
      </c>
      <c r="J144" s="12">
        <f t="shared" si="8"/>
        <v>22.035736771913903</v>
      </c>
      <c r="K144" s="12">
        <f t="shared" si="4"/>
        <v>3.092665534173082</v>
      </c>
      <c r="L144" s="12">
        <f t="shared" si="5"/>
        <v>-0.25217094180187072</v>
      </c>
      <c r="M144" s="11"/>
      <c r="N144" s="11">
        <f t="shared" si="10"/>
        <v>1884.06</v>
      </c>
      <c r="O144" s="11">
        <f t="shared" si="11"/>
        <v>18.302898426331176</v>
      </c>
      <c r="P144" s="11">
        <f t="shared" si="12"/>
        <v>2.9070594312584843</v>
      </c>
      <c r="Q144" s="11">
        <f t="shared" si="13"/>
        <v>-0.43777704471646839</v>
      </c>
      <c r="R144">
        <f t="shared" si="14"/>
        <v>0.64546967769064234</v>
      </c>
    </row>
    <row r="145" spans="1:18" x14ac:dyDescent="0.25">
      <c r="A145" s="11">
        <f>'Shiller Data '!A144</f>
        <v>1882.04</v>
      </c>
      <c r="B145" s="11">
        <f>'Shiller Data '!B144</f>
        <v>5.78</v>
      </c>
      <c r="C145" s="11">
        <f>'Shiller Data '!C144</f>
        <v>0.32</v>
      </c>
      <c r="D145" s="11">
        <f>'Shiller Data '!D144</f>
        <v>0.43669999999999998</v>
      </c>
      <c r="E145" s="75">
        <f>'Shiller Data '!E144</f>
        <v>10.370910739999999</v>
      </c>
      <c r="F145" s="12">
        <f t="shared" si="22"/>
        <v>175.09855648415314</v>
      </c>
      <c r="G145" s="12">
        <f t="shared" si="23"/>
        <v>9.6940377292264692</v>
      </c>
      <c r="H145" s="12">
        <f t="shared" ref="H145:I145" si="30">AVERAGE(F26:F145)</f>
        <v>137.08202198626725</v>
      </c>
      <c r="I145" s="12">
        <f t="shared" si="30"/>
        <v>8.045996007550352</v>
      </c>
      <c r="J145" s="12">
        <f t="shared" si="8"/>
        <v>21.762197783822025</v>
      </c>
      <c r="K145" s="12">
        <f t="shared" si="4"/>
        <v>3.0801744179822368</v>
      </c>
      <c r="L145" s="12">
        <f t="shared" si="5"/>
        <v>-0.26466205799271592</v>
      </c>
      <c r="M145" s="11"/>
      <c r="N145" s="11">
        <f t="shared" si="10"/>
        <v>1884.09</v>
      </c>
      <c r="O145" s="11">
        <f t="shared" si="11"/>
        <v>19.104394516762813</v>
      </c>
      <c r="P145" s="11">
        <f t="shared" si="12"/>
        <v>2.9499183880000412</v>
      </c>
      <c r="Q145" s="11">
        <f t="shared" si="13"/>
        <v>-0.39491808797491146</v>
      </c>
      <c r="R145">
        <f t="shared" si="14"/>
        <v>0.67373522400526098</v>
      </c>
    </row>
    <row r="146" spans="1:18" x14ac:dyDescent="0.25">
      <c r="A146" s="11">
        <f>'Shiller Data '!A145</f>
        <v>1882.05</v>
      </c>
      <c r="B146" s="11">
        <f>'Shiller Data '!B145</f>
        <v>5.71</v>
      </c>
      <c r="C146" s="11">
        <f>'Shiller Data '!C145</f>
        <v>0.32</v>
      </c>
      <c r="D146" s="11">
        <f>'Shiller Data '!D145</f>
        <v>0.43580000000000002</v>
      </c>
      <c r="E146" s="75">
        <f>'Shiller Data '!E145</f>
        <v>10.465995039999999</v>
      </c>
      <c r="F146" s="12">
        <f t="shared" si="22"/>
        <v>171.40646858170118</v>
      </c>
      <c r="G146" s="12">
        <f t="shared" si="23"/>
        <v>9.6059667156119737</v>
      </c>
      <c r="H146" s="12">
        <f t="shared" ref="H146:I146" si="31">AVERAGE(F27:F146)</f>
        <v>137.47752683306464</v>
      </c>
      <c r="I146" s="12">
        <f t="shared" si="31"/>
        <v>8.0708722634438104</v>
      </c>
      <c r="J146" s="12">
        <f t="shared" si="8"/>
        <v>21.23766341316901</v>
      </c>
      <c r="K146" s="12">
        <f t="shared" si="4"/>
        <v>3.0557761815261406</v>
      </c>
      <c r="L146" s="12">
        <f t="shared" si="5"/>
        <v>-0.28906029444881209</v>
      </c>
      <c r="M146" s="11"/>
      <c r="N146" s="11">
        <f t="shared" si="10"/>
        <v>1884.12</v>
      </c>
      <c r="O146" s="11">
        <f t="shared" si="11"/>
        <v>18.750733477836842</v>
      </c>
      <c r="P146" s="11">
        <f t="shared" si="12"/>
        <v>2.9312328704692638</v>
      </c>
      <c r="Q146" s="11">
        <f t="shared" si="13"/>
        <v>-0.41360360550568886</v>
      </c>
      <c r="R146">
        <f t="shared" si="14"/>
        <v>0.66126302034166651</v>
      </c>
    </row>
    <row r="147" spans="1:18" x14ac:dyDescent="0.25">
      <c r="A147" s="11">
        <f>'Shiller Data '!A146</f>
        <v>1882.06</v>
      </c>
      <c r="B147" s="11">
        <f>'Shiller Data '!B146</f>
        <v>5.68</v>
      </c>
      <c r="C147" s="11">
        <f>'Shiller Data '!C146</f>
        <v>0.32</v>
      </c>
      <c r="D147" s="11">
        <f>'Shiller Data '!D146</f>
        <v>0.435</v>
      </c>
      <c r="E147" s="75">
        <f>'Shiller Data '!E146</f>
        <v>10.56116033</v>
      </c>
      <c r="F147" s="12">
        <f t="shared" si="22"/>
        <v>168.96950185775657</v>
      </c>
      <c r="G147" s="12">
        <f t="shared" si="23"/>
        <v>9.5194085553665673</v>
      </c>
      <c r="H147" s="12">
        <f t="shared" ref="H147:I147" si="32">AVERAGE(F28:F147)</f>
        <v>137.85522548558527</v>
      </c>
      <c r="I147" s="12">
        <f t="shared" si="32"/>
        <v>8.0939615748368432</v>
      </c>
      <c r="J147" s="12">
        <f t="shared" si="8"/>
        <v>20.875995060695928</v>
      </c>
      <c r="K147" s="12">
        <f t="shared" si="4"/>
        <v>3.0385999371791041</v>
      </c>
      <c r="L147" s="12">
        <f t="shared" si="5"/>
        <v>-0.30623653879584856</v>
      </c>
      <c r="M147" s="11"/>
      <c r="N147" s="11">
        <f t="shared" si="10"/>
        <v>1885.03</v>
      </c>
      <c r="O147" s="11">
        <f t="shared" si="11"/>
        <v>19.010866862948134</v>
      </c>
      <c r="P147" s="11">
        <f t="shared" si="12"/>
        <v>2.9450107558261718</v>
      </c>
      <c r="Q147" s="11">
        <f t="shared" si="13"/>
        <v>-0.39982572014878093</v>
      </c>
      <c r="R147">
        <f t="shared" si="14"/>
        <v>0.6704368794940947</v>
      </c>
    </row>
    <row r="148" spans="1:18" x14ac:dyDescent="0.25">
      <c r="A148" s="11">
        <f>'Shiller Data '!A147</f>
        <v>1882.07</v>
      </c>
      <c r="B148" s="11">
        <f>'Shiller Data '!B147</f>
        <v>6</v>
      </c>
      <c r="C148" s="11">
        <f>'Shiller Data '!C147</f>
        <v>0.32</v>
      </c>
      <c r="D148" s="11">
        <f>'Shiller Data '!D147</f>
        <v>0.43419999999999997</v>
      </c>
      <c r="E148" s="75">
        <f>'Shiller Data '!E147</f>
        <v>10.465995039999999</v>
      </c>
      <c r="F148" s="12">
        <f t="shared" si="22"/>
        <v>180.11187591772452</v>
      </c>
      <c r="G148" s="12">
        <f t="shared" si="23"/>
        <v>9.6059667156119737</v>
      </c>
      <c r="H148" s="12">
        <f t="shared" ref="H148:I148" si="33">AVERAGE(F29:F148)</f>
        <v>138.31662408618831</v>
      </c>
      <c r="I148" s="12">
        <f t="shared" si="33"/>
        <v>8.1162662196542144</v>
      </c>
      <c r="J148" s="12">
        <f t="shared" si="8"/>
        <v>22.19146970334322</v>
      </c>
      <c r="K148" s="12">
        <f t="shared" si="4"/>
        <v>3.0997079674390573</v>
      </c>
      <c r="L148" s="12">
        <f t="shared" si="5"/>
        <v>-0.24512850853589541</v>
      </c>
      <c r="M148" s="11"/>
      <c r="N148" s="11">
        <f t="shared" si="10"/>
        <v>1885.06</v>
      </c>
      <c r="O148" s="11">
        <f t="shared" si="11"/>
        <v>19.222857477798478</v>
      </c>
      <c r="P148" s="11">
        <f t="shared" si="12"/>
        <v>2.9561000645934428</v>
      </c>
      <c r="Q148" s="11">
        <f t="shared" si="13"/>
        <v>-0.38873641138150994</v>
      </c>
      <c r="R148">
        <f t="shared" si="14"/>
        <v>0.67791293660011231</v>
      </c>
    </row>
    <row r="149" spans="1:18" x14ac:dyDescent="0.25">
      <c r="A149" s="11">
        <f>'Shiller Data '!A148</f>
        <v>1882.08</v>
      </c>
      <c r="B149" s="11">
        <f>'Shiller Data '!B148</f>
        <v>6.18</v>
      </c>
      <c r="C149" s="11">
        <f>'Shiller Data '!C148</f>
        <v>0.32</v>
      </c>
      <c r="D149" s="11">
        <f>'Shiller Data '!D148</f>
        <v>0.43330000000000002</v>
      </c>
      <c r="E149" s="75">
        <f>'Shiller Data '!E148</f>
        <v>10.56116033</v>
      </c>
      <c r="F149" s="12">
        <f t="shared" si="22"/>
        <v>183.84357772551684</v>
      </c>
      <c r="G149" s="12">
        <f t="shared" si="23"/>
        <v>9.5194085553665673</v>
      </c>
      <c r="H149" s="12">
        <f t="shared" ref="H149:I149" si="34">AVERAGE(F30:F149)</f>
        <v>138.82890527543728</v>
      </c>
      <c r="I149" s="12">
        <f t="shared" si="34"/>
        <v>8.1375863046741603</v>
      </c>
      <c r="J149" s="12">
        <f t="shared" si="8"/>
        <v>22.591905123011557</v>
      </c>
      <c r="K149" s="12">
        <f t="shared" si="4"/>
        <v>3.1175916617186012</v>
      </c>
      <c r="L149" s="12">
        <f t="shared" si="5"/>
        <v>-0.22724481425635146</v>
      </c>
      <c r="M149" s="11"/>
      <c r="N149" s="11">
        <f t="shared" si="10"/>
        <v>1885.09</v>
      </c>
      <c r="O149" s="11">
        <f t="shared" si="11"/>
        <v>20.690556562968062</v>
      </c>
      <c r="P149" s="11">
        <f t="shared" si="12"/>
        <v>3.0296773914907722</v>
      </c>
      <c r="Q149" s="11">
        <f t="shared" si="13"/>
        <v>-0.31515908448418051</v>
      </c>
      <c r="R149">
        <f t="shared" si="14"/>
        <v>0.72967278541664549</v>
      </c>
    </row>
    <row r="150" spans="1:18" x14ac:dyDescent="0.25">
      <c r="A150" s="11">
        <f>'Shiller Data '!A149</f>
        <v>1882.09</v>
      </c>
      <c r="B150" s="11">
        <f>'Shiller Data '!B149</f>
        <v>6.24</v>
      </c>
      <c r="C150" s="11">
        <f>'Shiller Data '!C149</f>
        <v>0.32</v>
      </c>
      <c r="D150" s="11">
        <f>'Shiller Data '!D149</f>
        <v>0.4325</v>
      </c>
      <c r="E150" s="75">
        <f>'Shiller Data '!E149</f>
        <v>10.275745450000001</v>
      </c>
      <c r="F150" s="12">
        <f t="shared" si="22"/>
        <v>190.78440678967968</v>
      </c>
      <c r="G150" s="12">
        <f t="shared" si="23"/>
        <v>9.7838157328040847</v>
      </c>
      <c r="H150" s="12">
        <f t="shared" ref="H150:I150" si="35">AVERAGE(F31:F150)</f>
        <v>139.4245485051845</v>
      </c>
      <c r="I150" s="12">
        <f t="shared" si="35"/>
        <v>8.1608704701683976</v>
      </c>
      <c r="J150" s="12">
        <f t="shared" si="8"/>
        <v>23.3779481597069</v>
      </c>
      <c r="K150" s="12">
        <f t="shared" si="4"/>
        <v>3.151793191701167</v>
      </c>
      <c r="L150" s="12">
        <f t="shared" si="5"/>
        <v>-0.1930432842737857</v>
      </c>
      <c r="M150" s="11"/>
      <c r="N150" s="11">
        <f t="shared" si="10"/>
        <v>1885.12</v>
      </c>
      <c r="O150" s="11">
        <f t="shared" si="11"/>
        <v>22.267262990580786</v>
      </c>
      <c r="P150" s="11">
        <f t="shared" si="12"/>
        <v>3.1031175725299924</v>
      </c>
      <c r="Q150" s="11">
        <f t="shared" si="13"/>
        <v>-0.24171890344496028</v>
      </c>
      <c r="R150">
        <f t="shared" si="14"/>
        <v>0.78527688515747252</v>
      </c>
    </row>
    <row r="151" spans="1:18" x14ac:dyDescent="0.25">
      <c r="A151" s="11">
        <f>'Shiller Data '!A150</f>
        <v>1882.1</v>
      </c>
      <c r="B151" s="11">
        <f>'Shiller Data '!B150</f>
        <v>6.07</v>
      </c>
      <c r="C151" s="11">
        <f>'Shiller Data '!C150</f>
        <v>0.32</v>
      </c>
      <c r="D151" s="11">
        <f>'Shiller Data '!D150</f>
        <v>0.43169999999999997</v>
      </c>
      <c r="E151" s="75">
        <f>'Shiller Data '!E150</f>
        <v>10.180580170000001</v>
      </c>
      <c r="F151" s="12">
        <f t="shared" si="22"/>
        <v>187.32156892390546</v>
      </c>
      <c r="G151" s="12">
        <f t="shared" si="23"/>
        <v>9.8752721673228567</v>
      </c>
      <c r="H151" s="12">
        <f t="shared" ref="H151:I151" si="36">AVERAGE(F32:F151)</f>
        <v>139.96496424524562</v>
      </c>
      <c r="I151" s="12">
        <f t="shared" si="36"/>
        <v>8.1829347875617664</v>
      </c>
      <c r="J151" s="12">
        <f t="shared" si="8"/>
        <v>22.891734296677789</v>
      </c>
      <c r="K151" s="12">
        <f t="shared" si="4"/>
        <v>3.1307758976595501</v>
      </c>
      <c r="L151" s="12">
        <f t="shared" si="5"/>
        <v>-0.21406057831540259</v>
      </c>
      <c r="M151" s="11"/>
      <c r="N151" s="11">
        <f t="shared" si="10"/>
        <v>1886.03</v>
      </c>
      <c r="O151" s="11">
        <f t="shared" si="11"/>
        <v>22.985981667691366</v>
      </c>
      <c r="P151" s="11">
        <f t="shared" si="12"/>
        <v>3.1348845374038912</v>
      </c>
      <c r="Q151" s="11">
        <f t="shared" si="13"/>
        <v>-0.20995193857106154</v>
      </c>
      <c r="R151">
        <f t="shared" si="14"/>
        <v>0.81062320474352312</v>
      </c>
    </row>
    <row r="152" spans="1:18" x14ac:dyDescent="0.25">
      <c r="A152" s="11">
        <f>'Shiller Data '!A151</f>
        <v>1882.11</v>
      </c>
      <c r="B152" s="11">
        <f>'Shiller Data '!B151</f>
        <v>5.81</v>
      </c>
      <c r="C152" s="11">
        <f>'Shiller Data '!C151</f>
        <v>0.32</v>
      </c>
      <c r="D152" s="11">
        <f>'Shiller Data '!D151</f>
        <v>0.43080000000000002</v>
      </c>
      <c r="E152" s="75">
        <f>'Shiller Data '!E151</f>
        <v>10.08541488</v>
      </c>
      <c r="F152" s="12">
        <f t="shared" si="22"/>
        <v>180.98975319496225</v>
      </c>
      <c r="G152" s="12">
        <f t="shared" si="23"/>
        <v>9.968454564954893</v>
      </c>
      <c r="H152" s="12">
        <f t="shared" ref="H152:I152" si="37">AVERAGE(F33:F152)</f>
        <v>140.48619137051611</v>
      </c>
      <c r="I152" s="12">
        <f t="shared" si="37"/>
        <v>8.2068438126319876</v>
      </c>
      <c r="J152" s="12">
        <f t="shared" si="8"/>
        <v>22.053515008581314</v>
      </c>
      <c r="K152" s="12">
        <f t="shared" si="4"/>
        <v>3.0934720000083145</v>
      </c>
      <c r="L152" s="12">
        <f t="shared" si="5"/>
        <v>-0.25136447596663825</v>
      </c>
      <c r="M152" s="11"/>
      <c r="N152" s="11">
        <f t="shared" si="10"/>
        <v>1886.06</v>
      </c>
      <c r="O152" s="11">
        <f t="shared" si="11"/>
        <v>24.39798711526549</v>
      </c>
      <c r="P152" s="11">
        <f t="shared" si="12"/>
        <v>3.1945006336202293</v>
      </c>
      <c r="Q152" s="11">
        <f t="shared" si="13"/>
        <v>-0.15033584235472341</v>
      </c>
      <c r="R152">
        <f t="shared" si="14"/>
        <v>0.86041896276575647</v>
      </c>
    </row>
    <row r="153" spans="1:18" x14ac:dyDescent="0.25">
      <c r="A153" s="11">
        <f>'Shiller Data '!A152</f>
        <v>1882.12</v>
      </c>
      <c r="B153" s="11">
        <f>'Shiller Data '!B152</f>
        <v>5.84</v>
      </c>
      <c r="C153" s="11">
        <f>'Shiller Data '!C152</f>
        <v>0.32</v>
      </c>
      <c r="D153" s="11">
        <f>'Shiller Data '!D152</f>
        <v>0.43</v>
      </c>
      <c r="E153" s="75">
        <f>'Shiller Data '!E152</f>
        <v>9.9903305790000001</v>
      </c>
      <c r="F153" s="12">
        <f t="shared" si="22"/>
        <v>183.65578450995119</v>
      </c>
      <c r="G153" s="12">
        <f t="shared" si="23"/>
        <v>10.063330658079519</v>
      </c>
      <c r="H153" s="12">
        <f t="shared" ref="H153:I153" si="38">AVERAGE(F34:F153)</f>
        <v>140.99083768400956</v>
      </c>
      <c r="I153" s="12">
        <f t="shared" si="38"/>
        <v>8.2300055785248922</v>
      </c>
      <c r="J153" s="12">
        <f t="shared" si="8"/>
        <v>22.315390039245731</v>
      </c>
      <c r="K153" s="12">
        <f t="shared" si="4"/>
        <v>3.1052765767205819</v>
      </c>
      <c r="L153" s="12">
        <f t="shared" si="5"/>
        <v>-0.23955989925437082</v>
      </c>
      <c r="M153" s="11"/>
      <c r="N153" s="11">
        <f t="shared" si="10"/>
        <v>1886.09</v>
      </c>
      <c r="O153" s="11">
        <f t="shared" si="11"/>
        <v>24.972598329838974</v>
      </c>
      <c r="P153" s="11">
        <f t="shared" si="12"/>
        <v>3.2177791569412522</v>
      </c>
      <c r="Q153" s="11">
        <f t="shared" si="13"/>
        <v>-0.12705731903370054</v>
      </c>
      <c r="R153">
        <f t="shared" si="14"/>
        <v>0.88068319124088124</v>
      </c>
    </row>
    <row r="154" spans="1:18" x14ac:dyDescent="0.25">
      <c r="A154" s="11">
        <f>'Shiller Data '!A153</f>
        <v>1883.01</v>
      </c>
      <c r="B154" s="11">
        <f>'Shiller Data '!B153</f>
        <v>5.81</v>
      </c>
      <c r="C154" s="11">
        <f>'Shiller Data '!C153</f>
        <v>0.32079999999999997</v>
      </c>
      <c r="D154" s="11">
        <f>'Shiller Data '!D153</f>
        <v>0.42749999999999999</v>
      </c>
      <c r="E154" s="75">
        <f>'Shiller Data '!E153</f>
        <v>9.9903305790000001</v>
      </c>
      <c r="F154" s="12">
        <f t="shared" si="22"/>
        <v>182.71234726075625</v>
      </c>
      <c r="G154" s="12">
        <f t="shared" si="23"/>
        <v>10.088488984724716</v>
      </c>
      <c r="H154" s="12">
        <f t="shared" ref="H154:I154" si="39">AVERAGE(F35:F154)</f>
        <v>141.47952877736986</v>
      </c>
      <c r="I154" s="12">
        <f t="shared" si="39"/>
        <v>8.2528711694488024</v>
      </c>
      <c r="J154" s="12">
        <f t="shared" si="8"/>
        <v>22.13924627069628</v>
      </c>
      <c r="K154" s="12">
        <f t="shared" si="4"/>
        <v>3.0973518829203321</v>
      </c>
      <c r="L154" s="12">
        <f t="shared" si="5"/>
        <v>-0.24748459305462056</v>
      </c>
      <c r="M154" s="11"/>
      <c r="N154" s="11">
        <f t="shared" si="10"/>
        <v>1886.12</v>
      </c>
      <c r="O154" s="11">
        <f t="shared" si="11"/>
        <v>25.242949975464814</v>
      </c>
      <c r="P154" s="11">
        <f t="shared" si="12"/>
        <v>3.2285469078428264</v>
      </c>
      <c r="Q154" s="11">
        <f t="shared" si="13"/>
        <v>-0.11628956813212632</v>
      </c>
      <c r="R154">
        <f t="shared" si="14"/>
        <v>0.89021740737979593</v>
      </c>
    </row>
    <row r="155" spans="1:18" x14ac:dyDescent="0.25">
      <c r="A155" s="11">
        <f>'Shiller Data '!A154</f>
        <v>1883.02</v>
      </c>
      <c r="B155" s="11">
        <f>'Shiller Data '!B154</f>
        <v>5.68</v>
      </c>
      <c r="C155" s="11">
        <f>'Shiller Data '!C154</f>
        <v>0.32169999999999999</v>
      </c>
      <c r="D155" s="11">
        <f>'Shiller Data '!D154</f>
        <v>0.42499999999999999</v>
      </c>
      <c r="E155" s="75">
        <f>'Shiller Data '!E154</f>
        <v>10.08541488</v>
      </c>
      <c r="F155" s="12">
        <f t="shared" si="22"/>
        <v>176.94006852794934</v>
      </c>
      <c r="G155" s="12">
        <f t="shared" si="23"/>
        <v>10.021411979831216</v>
      </c>
      <c r="H155" s="12">
        <f t="shared" ref="H155:I155" si="40">AVERAGE(F36:F155)</f>
        <v>141.93451192408182</v>
      </c>
      <c r="I155" s="12">
        <f t="shared" si="40"/>
        <v>8.2760037486798108</v>
      </c>
      <c r="J155" s="12">
        <f t="shared" si="8"/>
        <v>21.379892264569701</v>
      </c>
      <c r="K155" s="12">
        <f t="shared" si="4"/>
        <v>3.0624508665088852</v>
      </c>
      <c r="L155" s="12">
        <f t="shared" si="5"/>
        <v>-0.2823856094660675</v>
      </c>
      <c r="M155" s="11"/>
      <c r="N155" s="11">
        <f t="shared" si="10"/>
        <v>1887.03</v>
      </c>
      <c r="O155" s="11">
        <f t="shared" si="11"/>
        <v>24.452998641093505</v>
      </c>
      <c r="P155" s="11">
        <f t="shared" si="12"/>
        <v>3.1967528522082493</v>
      </c>
      <c r="Q155" s="11">
        <f t="shared" si="13"/>
        <v>-0.14808362376670337</v>
      </c>
      <c r="R155">
        <f t="shared" si="14"/>
        <v>0.86235899821906981</v>
      </c>
    </row>
    <row r="156" spans="1:18" x14ac:dyDescent="0.25">
      <c r="A156" s="11">
        <f>'Shiller Data '!A155</f>
        <v>1883.03</v>
      </c>
      <c r="B156" s="11">
        <f>'Shiller Data '!B155</f>
        <v>5.75</v>
      </c>
      <c r="C156" s="11">
        <f>'Shiller Data '!C155</f>
        <v>0.32250000000000001</v>
      </c>
      <c r="D156" s="11">
        <f>'Shiller Data '!D155</f>
        <v>0.42249999999999999</v>
      </c>
      <c r="E156" s="75">
        <f>'Shiller Data '!E155</f>
        <v>9.9903305790000001</v>
      </c>
      <c r="F156" s="12">
        <f t="shared" si="22"/>
        <v>180.82547276236636</v>
      </c>
      <c r="G156" s="12">
        <f t="shared" si="23"/>
        <v>10.141950428845764</v>
      </c>
      <c r="H156" s="12">
        <f t="shared" ref="H156:I156" si="41">AVERAGE(F37:F156)</f>
        <v>142.42979202135066</v>
      </c>
      <c r="I156" s="12">
        <f t="shared" si="41"/>
        <v>8.2996459036148948</v>
      </c>
      <c r="J156" s="12">
        <f t="shared" si="8"/>
        <v>21.787131024904106</v>
      </c>
      <c r="K156" s="12">
        <f t="shared" si="4"/>
        <v>3.0813194755290878</v>
      </c>
      <c r="L156" s="12">
        <f t="shared" si="5"/>
        <v>-0.2635170004458649</v>
      </c>
      <c r="M156" s="11"/>
      <c r="N156" s="11">
        <f t="shared" si="10"/>
        <v>1887.06</v>
      </c>
      <c r="O156" s="11">
        <f t="shared" si="11"/>
        <v>24.909760530636287</v>
      </c>
      <c r="P156" s="11">
        <f t="shared" si="12"/>
        <v>3.2152597158451539</v>
      </c>
      <c r="Q156" s="11">
        <f t="shared" si="13"/>
        <v>-0.1295767601297988</v>
      </c>
      <c r="R156">
        <f t="shared" si="14"/>
        <v>0.87846715457535518</v>
      </c>
    </row>
    <row r="157" spans="1:18" x14ac:dyDescent="0.25">
      <c r="A157" s="11">
        <f>'Shiller Data '!A156</f>
        <v>1883.04</v>
      </c>
      <c r="B157" s="11">
        <f>'Shiller Data '!B156</f>
        <v>5.87</v>
      </c>
      <c r="C157" s="11">
        <f>'Shiller Data '!C156</f>
        <v>0.32329999999999998</v>
      </c>
      <c r="D157" s="11">
        <f>'Shiller Data '!D156</f>
        <v>0.42</v>
      </c>
      <c r="E157" s="75">
        <f>'Shiller Data '!E156</f>
        <v>9.8951652889999995</v>
      </c>
      <c r="F157" s="12">
        <f t="shared" si="22"/>
        <v>186.37457749696415</v>
      </c>
      <c r="G157" s="12">
        <f t="shared" si="23"/>
        <v>10.264889421595997</v>
      </c>
      <c r="H157" s="12">
        <f t="shared" ref="H157:I157" si="42">AVERAGE(F38:F157)</f>
        <v>142.98517217646375</v>
      </c>
      <c r="I157" s="12">
        <f t="shared" si="42"/>
        <v>8.323817638785183</v>
      </c>
      <c r="J157" s="12">
        <f t="shared" si="8"/>
        <v>22.390516657710503</v>
      </c>
      <c r="K157" s="12">
        <f t="shared" si="4"/>
        <v>3.1086375057223008</v>
      </c>
      <c r="L157" s="12">
        <f t="shared" si="5"/>
        <v>-0.23619897025265191</v>
      </c>
      <c r="M157" s="11"/>
      <c r="N157" s="11">
        <f t="shared" si="10"/>
        <v>1887.09</v>
      </c>
      <c r="O157" s="11">
        <f t="shared" si="11"/>
        <v>23.519464174930683</v>
      </c>
      <c r="P157" s="11">
        <f t="shared" si="12"/>
        <v>3.1578283410928027</v>
      </c>
      <c r="Q157" s="11">
        <f t="shared" si="13"/>
        <v>-0.18700813488214996</v>
      </c>
      <c r="R157">
        <f t="shared" si="14"/>
        <v>0.82943698898580309</v>
      </c>
    </row>
    <row r="158" spans="1:18" x14ac:dyDescent="0.25">
      <c r="A158" s="11">
        <f>'Shiller Data '!A157</f>
        <v>1883.05</v>
      </c>
      <c r="B158" s="11">
        <f>'Shiller Data '!B157</f>
        <v>5.77</v>
      </c>
      <c r="C158" s="11">
        <f>'Shiller Data '!C157</f>
        <v>0.32419999999999999</v>
      </c>
      <c r="D158" s="11">
        <f>'Shiller Data '!D157</f>
        <v>0.41749999999999998</v>
      </c>
      <c r="E158" s="75">
        <f>'Shiller Data '!E157</f>
        <v>9.8000000000000007</v>
      </c>
      <c r="F158" s="12">
        <f t="shared" si="22"/>
        <v>184.97854591836733</v>
      </c>
      <c r="G158" s="12">
        <f t="shared" si="23"/>
        <v>10.393421938775509</v>
      </c>
      <c r="H158" s="12">
        <f t="shared" ref="H158:I158" si="43">AVERAGE(F39:F158)</f>
        <v>143.50488812322229</v>
      </c>
      <c r="I158" s="12">
        <f t="shared" si="43"/>
        <v>8.3472010268953714</v>
      </c>
      <c r="J158" s="12">
        <f t="shared" si="8"/>
        <v>22.160547628163162</v>
      </c>
      <c r="K158" s="12">
        <f t="shared" si="4"/>
        <v>3.0983135740359717</v>
      </c>
      <c r="L158" s="12">
        <f t="shared" si="5"/>
        <v>-0.24652290193898097</v>
      </c>
      <c r="M158" s="11"/>
      <c r="N158" s="11">
        <f t="shared" si="10"/>
        <v>1887.12</v>
      </c>
      <c r="O158" s="11">
        <f t="shared" si="11"/>
        <v>21.796900756813681</v>
      </c>
      <c r="P158" s="11">
        <f t="shared" si="12"/>
        <v>3.081767792569702</v>
      </c>
      <c r="Q158" s="11">
        <f t="shared" si="13"/>
        <v>-0.26306868340525069</v>
      </c>
      <c r="R158">
        <f t="shared" si="14"/>
        <v>0.76868909931308804</v>
      </c>
    </row>
    <row r="159" spans="1:18" x14ac:dyDescent="0.25">
      <c r="A159" s="11">
        <f>'Shiller Data '!A158</f>
        <v>1883.06</v>
      </c>
      <c r="B159" s="11">
        <f>'Shiller Data '!B158</f>
        <v>5.82</v>
      </c>
      <c r="C159" s="11">
        <f>'Shiller Data '!C158</f>
        <v>0.32500000000000001</v>
      </c>
      <c r="D159" s="11">
        <f>'Shiller Data '!D158</f>
        <v>0.41499999999999998</v>
      </c>
      <c r="E159" s="75">
        <f>'Shiller Data '!E158</f>
        <v>9.5145851239999999</v>
      </c>
      <c r="F159" s="12">
        <f t="shared" si="22"/>
        <v>192.1784792683936</v>
      </c>
      <c r="G159" s="12">
        <f t="shared" si="23"/>
        <v>10.731616110348439</v>
      </c>
      <c r="H159" s="12">
        <f t="shared" ref="H159:I159" si="44">AVERAGE(F40:F159)</f>
        <v>144.068233288447</v>
      </c>
      <c r="I159" s="12">
        <f t="shared" si="44"/>
        <v>8.3709655424667986</v>
      </c>
      <c r="J159" s="12">
        <f t="shared" si="8"/>
        <v>22.957743439923593</v>
      </c>
      <c r="K159" s="12">
        <f t="shared" si="4"/>
        <v>3.1336552843880576</v>
      </c>
      <c r="L159" s="12">
        <f t="shared" si="5"/>
        <v>-0.21118119158689508</v>
      </c>
      <c r="M159" s="11"/>
      <c r="N159" s="11">
        <f t="shared" si="10"/>
        <v>1888.03</v>
      </c>
      <c r="O159" s="11">
        <f t="shared" si="11"/>
        <v>20.850579960741545</v>
      </c>
      <c r="P159" s="11">
        <f t="shared" si="12"/>
        <v>3.0373817637208602</v>
      </c>
      <c r="Q159" s="11">
        <f t="shared" si="13"/>
        <v>-0.30745471225409249</v>
      </c>
      <c r="R159">
        <f t="shared" si="14"/>
        <v>0.73531616760551288</v>
      </c>
    </row>
    <row r="160" spans="1:18" x14ac:dyDescent="0.25">
      <c r="A160" s="11">
        <f>'Shiller Data '!A159</f>
        <v>1883.07</v>
      </c>
      <c r="B160" s="11">
        <f>'Shiller Data '!B159</f>
        <v>5.73</v>
      </c>
      <c r="C160" s="11">
        <f>'Shiller Data '!C159</f>
        <v>0.32579999999999998</v>
      </c>
      <c r="D160" s="11">
        <f>'Shiller Data '!D159</f>
        <v>0.41249999999999998</v>
      </c>
      <c r="E160" s="75">
        <f>'Shiller Data '!E159</f>
        <v>9.3242545450000005</v>
      </c>
      <c r="F160" s="12">
        <f t="shared" si="22"/>
        <v>193.06881223715027</v>
      </c>
      <c r="G160" s="12">
        <f t="shared" si="23"/>
        <v>10.977629847620166</v>
      </c>
      <c r="H160" s="12">
        <f t="shared" ref="H160:I160" si="45">AVERAGE(F41:F160)</f>
        <v>144.6410825178933</v>
      </c>
      <c r="I160" s="12">
        <f t="shared" si="45"/>
        <v>8.3962590168116691</v>
      </c>
      <c r="J160" s="12">
        <f t="shared" si="8"/>
        <v>22.994623182845153</v>
      </c>
      <c r="K160" s="12">
        <f t="shared" si="4"/>
        <v>3.1352604139406886</v>
      </c>
      <c r="L160" s="12">
        <f t="shared" si="5"/>
        <v>-0.20957606203426415</v>
      </c>
      <c r="M160" s="11"/>
      <c r="N160" s="11">
        <f t="shared" si="10"/>
        <v>1888.06</v>
      </c>
      <c r="O160" s="11">
        <f t="shared" si="11"/>
        <v>21.149454886217256</v>
      </c>
      <c r="P160" s="11">
        <f t="shared" si="12"/>
        <v>3.0516141314588277</v>
      </c>
      <c r="Q160" s="11">
        <f t="shared" si="13"/>
        <v>-0.29322234451612506</v>
      </c>
      <c r="R160">
        <f t="shared" si="14"/>
        <v>0.7458562852045425</v>
      </c>
    </row>
    <row r="161" spans="1:18" x14ac:dyDescent="0.25">
      <c r="A161" s="11">
        <f>'Shiller Data '!A160</f>
        <v>1883.08</v>
      </c>
      <c r="B161" s="11">
        <f>'Shiller Data '!B160</f>
        <v>5.47</v>
      </c>
      <c r="C161" s="11">
        <f>'Shiller Data '!C160</f>
        <v>0.32669999999999999</v>
      </c>
      <c r="D161" s="11">
        <f>'Shiller Data '!D160</f>
        <v>0.41</v>
      </c>
      <c r="E161" s="75">
        <f>'Shiller Data '!E160</f>
        <v>9.3242545450000005</v>
      </c>
      <c r="F161" s="12">
        <f t="shared" si="22"/>
        <v>184.30827276391133</v>
      </c>
      <c r="G161" s="12">
        <f t="shared" si="23"/>
        <v>11.00795479195061</v>
      </c>
      <c r="H161" s="12">
        <f t="shared" ref="H161:I161" si="46">AVERAGE(F42:F161)</f>
        <v>145.14092725172929</v>
      </c>
      <c r="I161" s="12">
        <f t="shared" si="46"/>
        <v>8.4212840433221405</v>
      </c>
      <c r="J161" s="12">
        <f t="shared" si="8"/>
        <v>21.886005960108069</v>
      </c>
      <c r="K161" s="12">
        <f t="shared" si="4"/>
        <v>3.0858474353213565</v>
      </c>
      <c r="L161" s="12">
        <f t="shared" si="5"/>
        <v>-0.25898904065359618</v>
      </c>
      <c r="M161" s="11"/>
      <c r="N161" s="11">
        <f t="shared" si="10"/>
        <v>1888.09</v>
      </c>
      <c r="O161" s="11">
        <f t="shared" si="11"/>
        <v>22.297988443875816</v>
      </c>
      <c r="P161" s="11">
        <f t="shared" si="12"/>
        <v>3.104496470086918</v>
      </c>
      <c r="Q161" s="11">
        <f t="shared" si="13"/>
        <v>-0.24034000588803472</v>
      </c>
      <c r="R161">
        <f t="shared" si="14"/>
        <v>0.78636044842561104</v>
      </c>
    </row>
    <row r="162" spans="1:18" x14ac:dyDescent="0.25">
      <c r="A162" s="11">
        <f>'Shiller Data '!A161</f>
        <v>1883.09</v>
      </c>
      <c r="B162" s="11">
        <f>'Shiller Data '!B161</f>
        <v>5.53</v>
      </c>
      <c r="C162" s="11">
        <f>'Shiller Data '!C161</f>
        <v>0.32750000000000001</v>
      </c>
      <c r="D162" s="11">
        <f>'Shiller Data '!D161</f>
        <v>0.40749999999999997</v>
      </c>
      <c r="E162" s="75">
        <f>'Shiller Data '!E161</f>
        <v>9.229089256</v>
      </c>
      <c r="F162" s="12">
        <f t="shared" si="22"/>
        <v>188.25126746612537</v>
      </c>
      <c r="G162" s="12">
        <f t="shared" si="23"/>
        <v>11.148696219738889</v>
      </c>
      <c r="H162" s="12">
        <f t="shared" ref="H162:I162" si="47">AVERAGE(F43:F162)</f>
        <v>145.75284594173121</v>
      </c>
      <c r="I162" s="12">
        <f t="shared" si="47"/>
        <v>8.4469607593603584</v>
      </c>
      <c r="J162" s="12">
        <f t="shared" si="8"/>
        <v>22.28627228527348</v>
      </c>
      <c r="K162" s="12">
        <f t="shared" si="4"/>
        <v>3.1039708963225259</v>
      </c>
      <c r="L162" s="12">
        <f t="shared" si="5"/>
        <v>-0.24086557965242683</v>
      </c>
      <c r="M162" s="11"/>
      <c r="N162" s="11">
        <f t="shared" si="10"/>
        <v>1888.12</v>
      </c>
      <c r="O162" s="11">
        <f t="shared" si="11"/>
        <v>20.702280011673906</v>
      </c>
      <c r="P162" s="11">
        <f t="shared" si="12"/>
        <v>3.0302438396972473</v>
      </c>
      <c r="Q162" s="11">
        <f t="shared" si="13"/>
        <v>-0.3145926362777054</v>
      </c>
      <c r="R162">
        <f t="shared" si="14"/>
        <v>0.73008622434207249</v>
      </c>
    </row>
    <row r="163" spans="1:18" x14ac:dyDescent="0.25">
      <c r="A163" s="11">
        <f>'Shiller Data '!A162</f>
        <v>1883.1</v>
      </c>
      <c r="B163" s="11">
        <f>'Shiller Data '!B162</f>
        <v>5.38</v>
      </c>
      <c r="C163" s="11">
        <f>'Shiller Data '!C162</f>
        <v>0.32829999999999998</v>
      </c>
      <c r="D163" s="11">
        <f>'Shiller Data '!D162</f>
        <v>0.40500000000000003</v>
      </c>
      <c r="E163" s="75">
        <f>'Shiller Data '!E162</f>
        <v>9.229089256</v>
      </c>
      <c r="F163" s="12">
        <f t="shared" si="22"/>
        <v>183.14499438838237</v>
      </c>
      <c r="G163" s="12">
        <f t="shared" si="23"/>
        <v>11.175929676153519</v>
      </c>
      <c r="H163" s="12">
        <f t="shared" ref="H163:I163" si="48">AVERAGE(F44:F163)</f>
        <v>146.3852859243446</v>
      </c>
      <c r="I163" s="12">
        <f t="shared" si="48"/>
        <v>8.470767802894132</v>
      </c>
      <c r="J163" s="12">
        <f t="shared" si="8"/>
        <v>21.620825720876077</v>
      </c>
      <c r="K163" s="12">
        <f t="shared" si="4"/>
        <v>3.0736570039367015</v>
      </c>
      <c r="L163" s="12">
        <f t="shared" si="5"/>
        <v>-0.27117947203825121</v>
      </c>
      <c r="M163" s="11"/>
      <c r="N163" s="11">
        <f t="shared" si="10"/>
        <v>1889.03</v>
      </c>
      <c r="O163" s="11">
        <f t="shared" si="11"/>
        <v>22.052367424668841</v>
      </c>
      <c r="P163" s="11">
        <f t="shared" si="12"/>
        <v>3.0934199623276508</v>
      </c>
      <c r="Q163" s="11">
        <f t="shared" si="13"/>
        <v>-0.25141651364730189</v>
      </c>
      <c r="R163">
        <f t="shared" si="14"/>
        <v>0.77769838210099618</v>
      </c>
    </row>
    <row r="164" spans="1:18" x14ac:dyDescent="0.25">
      <c r="A164" s="11">
        <f>'Shiller Data '!A163</f>
        <v>1883.11</v>
      </c>
      <c r="B164" s="11">
        <f>'Shiller Data '!B163</f>
        <v>5.46</v>
      </c>
      <c r="C164" s="11">
        <f>'Shiller Data '!C163</f>
        <v>0.32919999999999999</v>
      </c>
      <c r="D164" s="11">
        <f>'Shiller Data '!D163</f>
        <v>0.40250000000000002</v>
      </c>
      <c r="E164" s="75">
        <f>'Shiller Data '!E163</f>
        <v>9.1340049590000003</v>
      </c>
      <c r="F164" s="12">
        <f t="shared" si="22"/>
        <v>187.80321531463272</v>
      </c>
      <c r="G164" s="12">
        <f t="shared" si="23"/>
        <v>11.323226828127673</v>
      </c>
      <c r="H164" s="12">
        <f t="shared" ref="H164:I164" si="49">AVERAGE(F45:F164)</f>
        <v>147.06096442931968</v>
      </c>
      <c r="I164" s="12">
        <f t="shared" si="49"/>
        <v>8.4930335797415193</v>
      </c>
      <c r="J164" s="12">
        <f t="shared" si="8"/>
        <v>22.112618954268683</v>
      </c>
      <c r="K164" s="12">
        <f t="shared" si="4"/>
        <v>3.0961484389748231</v>
      </c>
      <c r="L164" s="12">
        <f t="shared" si="5"/>
        <v>-0.24868803700012965</v>
      </c>
      <c r="M164" s="11"/>
      <c r="N164" s="11">
        <f t="shared" si="10"/>
        <v>1889.06</v>
      </c>
      <c r="O164" s="11">
        <f t="shared" si="11"/>
        <v>23.439062435726413</v>
      </c>
      <c r="P164" s="11">
        <f t="shared" si="12"/>
        <v>3.154403965433016</v>
      </c>
      <c r="Q164" s="11">
        <f t="shared" si="13"/>
        <v>-0.19043251054193666</v>
      </c>
      <c r="R164">
        <f t="shared" si="14"/>
        <v>0.82660154273673869</v>
      </c>
    </row>
    <row r="165" spans="1:18" x14ac:dyDescent="0.25">
      <c r="A165" s="11">
        <f>'Shiller Data '!A164</f>
        <v>1883.12</v>
      </c>
      <c r="B165" s="11">
        <f>'Shiller Data '!B164</f>
        <v>5.34</v>
      </c>
      <c r="C165" s="11">
        <f>'Shiller Data '!C164</f>
        <v>0.33</v>
      </c>
      <c r="D165" s="11">
        <f>'Shiller Data '!D164</f>
        <v>0.4</v>
      </c>
      <c r="E165" s="75">
        <f>'Shiller Data '!E164</f>
        <v>9.229089256</v>
      </c>
      <c r="F165" s="12">
        <f t="shared" si="22"/>
        <v>181.78332156765092</v>
      </c>
      <c r="G165" s="12">
        <f t="shared" si="23"/>
        <v>11.233800771034607</v>
      </c>
      <c r="H165" s="12">
        <f t="shared" ref="H165:I165" si="50">AVERAGE(F46:F165)</f>
        <v>147.62562849652059</v>
      </c>
      <c r="I165" s="12">
        <f t="shared" si="50"/>
        <v>8.5157062802539709</v>
      </c>
      <c r="J165" s="12">
        <f t="shared" si="8"/>
        <v>21.346828505483568</v>
      </c>
      <c r="K165" s="12">
        <f t="shared" si="4"/>
        <v>3.0609031808877973</v>
      </c>
      <c r="L165" s="12">
        <f t="shared" si="5"/>
        <v>-0.28393329508715537</v>
      </c>
      <c r="M165" s="11"/>
      <c r="N165" s="11">
        <f t="shared" si="10"/>
        <v>1889.09</v>
      </c>
      <c r="O165" s="11">
        <f t="shared" si="11"/>
        <v>23.421648846251227</v>
      </c>
      <c r="P165" s="11">
        <f t="shared" si="12"/>
        <v>3.153660759032586</v>
      </c>
      <c r="Q165" s="11">
        <f t="shared" si="13"/>
        <v>-0.19117571694236668</v>
      </c>
      <c r="R165">
        <f t="shared" si="14"/>
        <v>0.82598743541208564</v>
      </c>
    </row>
    <row r="166" spans="1:18" x14ac:dyDescent="0.25">
      <c r="A166" s="11">
        <f>'Shiller Data '!A165</f>
        <v>1884.01</v>
      </c>
      <c r="B166" s="11">
        <f>'Shiller Data '!B165</f>
        <v>5.18</v>
      </c>
      <c r="C166" s="11">
        <f>'Shiller Data '!C165</f>
        <v>0.32829999999999998</v>
      </c>
      <c r="D166" s="11">
        <f>'Shiller Data '!D165</f>
        <v>0.39250000000000002</v>
      </c>
      <c r="E166" s="75">
        <f>'Shiller Data '!E165</f>
        <v>9.229089256</v>
      </c>
      <c r="F166" s="12">
        <f t="shared" si="22"/>
        <v>176.33663028472503</v>
      </c>
      <c r="G166" s="12">
        <f t="shared" si="23"/>
        <v>11.175929676153519</v>
      </c>
      <c r="H166" s="12">
        <f t="shared" ref="H166:I166" si="51">AVERAGE(F47:F166)</f>
        <v>148.10871790994025</v>
      </c>
      <c r="I166" s="12">
        <f t="shared" si="51"/>
        <v>8.5389879059126521</v>
      </c>
      <c r="J166" s="12">
        <f t="shared" si="8"/>
        <v>20.65076473086749</v>
      </c>
      <c r="K166" s="12">
        <f t="shared" si="4"/>
        <v>3.0277523516931293</v>
      </c>
      <c r="L166" s="12">
        <f t="shared" si="5"/>
        <v>-0.31708412428182342</v>
      </c>
      <c r="M166" s="11"/>
      <c r="N166" s="11">
        <f t="shared" si="10"/>
        <v>1889.12</v>
      </c>
      <c r="O166" s="11">
        <f t="shared" si="11"/>
        <v>22.245219511712623</v>
      </c>
      <c r="P166" s="11">
        <f t="shared" si="12"/>
        <v>3.1021271321217752</v>
      </c>
      <c r="Q166" s="11">
        <f t="shared" si="13"/>
        <v>-0.24270934385317755</v>
      </c>
      <c r="R166">
        <f t="shared" si="14"/>
        <v>0.78449950023904091</v>
      </c>
    </row>
    <row r="167" spans="1:18" x14ac:dyDescent="0.25">
      <c r="A167" s="11">
        <f>'Shiller Data '!A166</f>
        <v>1884.02</v>
      </c>
      <c r="B167" s="11">
        <f>'Shiller Data '!B166</f>
        <v>5.32</v>
      </c>
      <c r="C167" s="11">
        <f>'Shiller Data '!C166</f>
        <v>0.32669999999999999</v>
      </c>
      <c r="D167" s="11">
        <f>'Shiller Data '!D166</f>
        <v>0.38500000000000001</v>
      </c>
      <c r="E167" s="75">
        <f>'Shiller Data '!E166</f>
        <v>9.229089256</v>
      </c>
      <c r="F167" s="12">
        <f t="shared" si="22"/>
        <v>181.10248515728517</v>
      </c>
      <c r="G167" s="12">
        <f t="shared" si="23"/>
        <v>11.12146276332426</v>
      </c>
      <c r="H167" s="12">
        <f t="shared" ref="H167:I167" si="52">AVERAGE(F48:F167)</f>
        <v>148.60188897144951</v>
      </c>
      <c r="I167" s="12">
        <f t="shared" si="52"/>
        <v>8.5618156406310888</v>
      </c>
      <c r="J167" s="12">
        <f t="shared" si="8"/>
        <v>21.152345805934239</v>
      </c>
      <c r="K167" s="12">
        <f t="shared" si="4"/>
        <v>3.0517508121520454</v>
      </c>
      <c r="L167" s="12">
        <f t="shared" si="5"/>
        <v>-0.29308566382290735</v>
      </c>
      <c r="M167" s="11"/>
      <c r="N167" s="11">
        <f t="shared" si="10"/>
        <v>1890.03</v>
      </c>
      <c r="O167" s="11">
        <f t="shared" si="11"/>
        <v>22.484116807739838</v>
      </c>
      <c r="P167" s="11">
        <f t="shared" si="12"/>
        <v>3.1128091402757661</v>
      </c>
      <c r="Q167" s="11">
        <f t="shared" si="13"/>
        <v>-0.23202733569918665</v>
      </c>
      <c r="R167">
        <f t="shared" si="14"/>
        <v>0.79292444786624372</v>
      </c>
    </row>
    <row r="168" spans="1:18" x14ac:dyDescent="0.25">
      <c r="A168" s="11">
        <f>'Shiller Data '!A167</f>
        <v>1884.03</v>
      </c>
      <c r="B168" s="11">
        <f>'Shiller Data '!B167</f>
        <v>5.3</v>
      </c>
      <c r="C168" s="11">
        <f>'Shiller Data '!C167</f>
        <v>0.32500000000000001</v>
      </c>
      <c r="D168" s="11">
        <f>'Shiller Data '!D167</f>
        <v>0.3775</v>
      </c>
      <c r="E168" s="75">
        <f>'Shiller Data '!E167</f>
        <v>9.229089256</v>
      </c>
      <c r="F168" s="12">
        <f t="shared" si="22"/>
        <v>180.42164874691943</v>
      </c>
      <c r="G168" s="12">
        <f t="shared" si="23"/>
        <v>11.063591668443173</v>
      </c>
      <c r="H168" s="12">
        <f t="shared" ref="H168:I168" si="53">AVERAGE(F49:F168)</f>
        <v>149.1042033007966</v>
      </c>
      <c r="I168" s="12">
        <f t="shared" si="53"/>
        <v>8.584161116225518</v>
      </c>
      <c r="J168" s="12">
        <f t="shared" si="8"/>
        <v>21.017970923902158</v>
      </c>
      <c r="K168" s="12">
        <f t="shared" si="4"/>
        <v>3.0453778300521233</v>
      </c>
      <c r="L168" s="12">
        <f t="shared" si="5"/>
        <v>-0.29945864592282945</v>
      </c>
      <c r="M168" s="11"/>
      <c r="N168" s="11">
        <f t="shared" si="10"/>
        <v>1890.06</v>
      </c>
      <c r="O168" s="11">
        <f t="shared" si="11"/>
        <v>23.376611517771291</v>
      </c>
      <c r="P168" s="11">
        <f t="shared" si="12"/>
        <v>3.1517360147351043</v>
      </c>
      <c r="Q168" s="11">
        <f t="shared" si="13"/>
        <v>-0.19310046123984836</v>
      </c>
      <c r="R168">
        <f t="shared" si="14"/>
        <v>0.82439914981814022</v>
      </c>
    </row>
    <row r="169" spans="1:18" x14ac:dyDescent="0.25">
      <c r="A169" s="11">
        <f>'Shiller Data '!A168</f>
        <v>1884.04</v>
      </c>
      <c r="B169" s="11">
        <f>'Shiller Data '!B168</f>
        <v>5.0599999999999996</v>
      </c>
      <c r="C169" s="11">
        <f>'Shiller Data '!C168</f>
        <v>0.32329999999999998</v>
      </c>
      <c r="D169" s="11">
        <f>'Shiller Data '!D168</f>
        <v>0.37</v>
      </c>
      <c r="E169" s="75">
        <f>'Shiller Data '!E168</f>
        <v>9.0388396689999997</v>
      </c>
      <c r="F169" s="12">
        <f t="shared" si="22"/>
        <v>175.87716545655658</v>
      </c>
      <c r="G169" s="12">
        <f t="shared" si="23"/>
        <v>11.237369089348762</v>
      </c>
      <c r="H169" s="12">
        <f t="shared" ref="H169:I169" si="54">AVERAGE(F50:F169)</f>
        <v>149.58095359717987</v>
      </c>
      <c r="I169" s="12">
        <f t="shared" si="54"/>
        <v>8.6068635527239188</v>
      </c>
      <c r="J169" s="12">
        <f t="shared" si="8"/>
        <v>20.434524653396487</v>
      </c>
      <c r="K169" s="12">
        <f t="shared" si="4"/>
        <v>3.0172258553508522</v>
      </c>
      <c r="L169" s="12">
        <f t="shared" si="5"/>
        <v>-0.32761062062410051</v>
      </c>
      <c r="M169" s="11"/>
      <c r="N169" s="11">
        <f t="shared" si="10"/>
        <v>1890.09</v>
      </c>
      <c r="O169" s="11">
        <f t="shared" si="11"/>
        <v>21.206977427401092</v>
      </c>
      <c r="P169" s="11">
        <f t="shared" si="12"/>
        <v>3.0543302514625794</v>
      </c>
      <c r="Q169" s="11">
        <f t="shared" si="13"/>
        <v>-0.29050622451237329</v>
      </c>
      <c r="R169">
        <f t="shared" si="14"/>
        <v>0.74788487407899429</v>
      </c>
    </row>
    <row r="170" spans="1:18" x14ac:dyDescent="0.25">
      <c r="A170" s="11">
        <f>'Shiller Data '!A169</f>
        <v>1884.05</v>
      </c>
      <c r="B170" s="11">
        <f>'Shiller Data '!B169</f>
        <v>4.6500000000000004</v>
      </c>
      <c r="C170" s="11">
        <f>'Shiller Data '!C169</f>
        <v>0.32169999999999999</v>
      </c>
      <c r="D170" s="11">
        <f>'Shiller Data '!D169</f>
        <v>0.36249999999999999</v>
      </c>
      <c r="E170" s="75">
        <f>'Shiller Data '!E169</f>
        <v>8.8485090910000004</v>
      </c>
      <c r="F170" s="12">
        <f t="shared" si="22"/>
        <v>165.10281392895052</v>
      </c>
      <c r="G170" s="12">
        <f t="shared" si="23"/>
        <v>11.422274245364168</v>
      </c>
      <c r="H170" s="12">
        <f t="shared" ref="H170:I170" si="55">AVERAGE(F51:F170)</f>
        <v>149.9861298277105</v>
      </c>
      <c r="I170" s="12">
        <f t="shared" si="55"/>
        <v>8.6305481486162012</v>
      </c>
      <c r="J170" s="12">
        <f t="shared" si="8"/>
        <v>19.130049573435571</v>
      </c>
      <c r="K170" s="12">
        <f t="shared" si="4"/>
        <v>2.9512603748463766</v>
      </c>
      <c r="L170" s="12">
        <f t="shared" si="5"/>
        <v>-0.39357610112857611</v>
      </c>
      <c r="M170" s="11"/>
      <c r="N170" s="11">
        <f t="shared" si="10"/>
        <v>1890.12</v>
      </c>
      <c r="O170" s="11">
        <f t="shared" si="11"/>
        <v>18.770088359774011</v>
      </c>
      <c r="P170" s="11">
        <f t="shared" si="12"/>
        <v>2.9322645580872844</v>
      </c>
      <c r="Q170" s="11">
        <f t="shared" si="13"/>
        <v>-0.41257191788766834</v>
      </c>
      <c r="R170">
        <f t="shared" si="14"/>
        <v>0.66194558925041103</v>
      </c>
    </row>
    <row r="171" spans="1:18" x14ac:dyDescent="0.25">
      <c r="A171" s="11">
        <f>'Shiller Data '!A170</f>
        <v>1884.06</v>
      </c>
      <c r="B171" s="11">
        <f>'Shiller Data '!B170</f>
        <v>4.46</v>
      </c>
      <c r="C171" s="11">
        <f>'Shiller Data '!C170</f>
        <v>0.32</v>
      </c>
      <c r="D171" s="11">
        <f>'Shiller Data '!D170</f>
        <v>0.35499999999999998</v>
      </c>
      <c r="E171" s="75">
        <f>'Shiller Data '!E170</f>
        <v>8.8485090910000004</v>
      </c>
      <c r="F171" s="12">
        <f t="shared" si="22"/>
        <v>158.3566774458321</v>
      </c>
      <c r="G171" s="12">
        <f t="shared" si="23"/>
        <v>11.361914076831003</v>
      </c>
      <c r="H171" s="12">
        <f t="shared" ref="H171:I171" si="56">AVERAGE(F52:F171)</f>
        <v>150.31604410228923</v>
      </c>
      <c r="I171" s="12">
        <f t="shared" si="56"/>
        <v>8.6520000142717706</v>
      </c>
      <c r="J171" s="12">
        <f t="shared" si="8"/>
        <v>18.302898426331176</v>
      </c>
      <c r="K171" s="12">
        <f t="shared" si="4"/>
        <v>2.9070594312584843</v>
      </c>
      <c r="L171" s="12">
        <f t="shared" si="5"/>
        <v>-0.43777704471646839</v>
      </c>
      <c r="M171" s="11"/>
      <c r="N171" s="11">
        <f t="shared" si="10"/>
        <v>1891.03</v>
      </c>
      <c r="O171" s="11">
        <f t="shared" si="11"/>
        <v>19.402878693770997</v>
      </c>
      <c r="P171" s="11">
        <f t="shared" si="12"/>
        <v>2.9654214413379836</v>
      </c>
      <c r="Q171" s="11">
        <f t="shared" si="13"/>
        <v>-0.37941503463696913</v>
      </c>
      <c r="R171">
        <f t="shared" si="14"/>
        <v>0.68426156147605521</v>
      </c>
    </row>
    <row r="172" spans="1:18" x14ac:dyDescent="0.25">
      <c r="A172" s="11">
        <f>'Shiller Data '!A171</f>
        <v>1884.07</v>
      </c>
      <c r="B172" s="11">
        <f>'Shiller Data '!B171</f>
        <v>4.46</v>
      </c>
      <c r="C172" s="11">
        <f>'Shiller Data '!C171</f>
        <v>0.31830000000000003</v>
      </c>
      <c r="D172" s="11">
        <f>'Shiller Data '!D171</f>
        <v>0.34749999999999998</v>
      </c>
      <c r="E172" s="75">
        <f>'Shiller Data '!E171</f>
        <v>8.7534247930000006</v>
      </c>
      <c r="F172" s="12">
        <f t="shared" si="22"/>
        <v>160.0768308560254</v>
      </c>
      <c r="G172" s="12">
        <f t="shared" si="23"/>
        <v>11.424317323200198</v>
      </c>
      <c r="H172" s="12">
        <f t="shared" ref="H172:I172" si="57">AVERAGE(F53:F172)</f>
        <v>150.66821240306842</v>
      </c>
      <c r="I172" s="12">
        <f t="shared" si="57"/>
        <v>8.67455787262349</v>
      </c>
      <c r="J172" s="12">
        <f t="shared" si="8"/>
        <v>18.453601117956755</v>
      </c>
      <c r="K172" s="12">
        <f t="shared" si="4"/>
        <v>2.9152595339859828</v>
      </c>
      <c r="L172" s="12">
        <f t="shared" si="5"/>
        <v>-0.4295769419889699</v>
      </c>
      <c r="M172" s="11"/>
      <c r="N172" s="11">
        <f t="shared" si="10"/>
        <v>1891.06</v>
      </c>
      <c r="O172" s="11">
        <f t="shared" si="11"/>
        <v>20.077239841830103</v>
      </c>
      <c r="P172" s="11">
        <f t="shared" si="12"/>
        <v>2.9995868272991113</v>
      </c>
      <c r="Q172" s="11">
        <f t="shared" si="13"/>
        <v>-0.3452496486758414</v>
      </c>
      <c r="R172">
        <f t="shared" si="14"/>
        <v>0.70804356926224243</v>
      </c>
    </row>
    <row r="173" spans="1:18" x14ac:dyDescent="0.25">
      <c r="A173" s="11">
        <f>'Shiller Data '!A172</f>
        <v>1884.08</v>
      </c>
      <c r="B173" s="11">
        <f>'Shiller Data '!B172</f>
        <v>4.74</v>
      </c>
      <c r="C173" s="11">
        <f>'Shiller Data '!C172</f>
        <v>0.31669999999999998</v>
      </c>
      <c r="D173" s="11">
        <f>'Shiller Data '!D172</f>
        <v>0.34</v>
      </c>
      <c r="E173" s="75">
        <f>'Shiller Data '!E172</f>
        <v>8.7534247930000006</v>
      </c>
      <c r="F173" s="12">
        <f t="shared" si="22"/>
        <v>170.126497367166</v>
      </c>
      <c r="G173" s="12">
        <f t="shared" si="23"/>
        <v>11.36689065742225</v>
      </c>
      <c r="H173" s="12">
        <f t="shared" ref="H173:I173" si="58">AVERAGE(F54:F173)</f>
        <v>151.09398939663853</v>
      </c>
      <c r="I173" s="12">
        <f t="shared" si="58"/>
        <v>8.6960512097839846</v>
      </c>
      <c r="J173" s="12">
        <f t="shared" si="8"/>
        <v>19.563649438466456</v>
      </c>
      <c r="K173" s="12">
        <f t="shared" si="4"/>
        <v>2.9736732238121348</v>
      </c>
      <c r="L173" s="12">
        <f t="shared" si="5"/>
        <v>-0.37116325216281787</v>
      </c>
      <c r="M173" s="11"/>
      <c r="N173" s="11">
        <f t="shared" si="10"/>
        <v>1891.09</v>
      </c>
      <c r="O173" s="11">
        <f t="shared" si="11"/>
        <v>22.648016427607754</v>
      </c>
      <c r="P173" s="11">
        <f t="shared" si="12"/>
        <v>3.1200722731540789</v>
      </c>
      <c r="Q173" s="11">
        <f t="shared" si="13"/>
        <v>-0.22476420282087384</v>
      </c>
      <c r="R173">
        <f t="shared" si="14"/>
        <v>0.79870452883186638</v>
      </c>
    </row>
    <row r="174" spans="1:18" x14ac:dyDescent="0.25">
      <c r="A174" s="11">
        <f>'Shiller Data '!A173</f>
        <v>1884.09</v>
      </c>
      <c r="B174" s="11">
        <f>'Shiller Data '!B173</f>
        <v>4.59</v>
      </c>
      <c r="C174" s="11">
        <f>'Shiller Data '!C173</f>
        <v>0.315</v>
      </c>
      <c r="D174" s="11">
        <f>'Shiller Data '!D173</f>
        <v>0.33250000000000002</v>
      </c>
      <c r="E174" s="75">
        <f>'Shiller Data '!E173</f>
        <v>8.6582595040000001</v>
      </c>
      <c r="F174" s="12">
        <f t="shared" si="22"/>
        <v>166.55347986899514</v>
      </c>
      <c r="G174" s="12">
        <f t="shared" si="23"/>
        <v>11.430140775323197</v>
      </c>
      <c r="H174" s="12">
        <f t="shared" ref="H174:I174" si="59">AVERAGE(F55:F174)</f>
        <v>151.47445744858572</v>
      </c>
      <c r="I174" s="12">
        <f t="shared" si="59"/>
        <v>8.7180716312603224</v>
      </c>
      <c r="J174" s="12">
        <f t="shared" si="8"/>
        <v>19.104394516762813</v>
      </c>
      <c r="K174" s="12">
        <f t="shared" si="4"/>
        <v>2.9499183880000412</v>
      </c>
      <c r="L174" s="12">
        <f t="shared" si="5"/>
        <v>-0.39491808797491146</v>
      </c>
      <c r="M174" s="11"/>
      <c r="N174" s="11">
        <f t="shared" si="10"/>
        <v>1891.12</v>
      </c>
      <c r="O174" s="11">
        <f t="shared" si="11"/>
        <v>23.310994815846989</v>
      </c>
      <c r="P174" s="11">
        <f t="shared" si="12"/>
        <v>3.1489251297795144</v>
      </c>
      <c r="Q174" s="11">
        <f t="shared" si="13"/>
        <v>-0.19591134619543826</v>
      </c>
      <c r="R174">
        <f t="shared" si="14"/>
        <v>0.82208511242058391</v>
      </c>
    </row>
    <row r="175" spans="1:18" x14ac:dyDescent="0.25">
      <c r="A175" s="11">
        <f>'Shiller Data '!A174</f>
        <v>1884.1</v>
      </c>
      <c r="B175" s="11">
        <f>'Shiller Data '!B174</f>
        <v>4.4400000000000004</v>
      </c>
      <c r="C175" s="11">
        <f>'Shiller Data '!C174</f>
        <v>0.31330000000000002</v>
      </c>
      <c r="D175" s="11">
        <f>'Shiller Data '!D174</f>
        <v>0.32500000000000001</v>
      </c>
      <c r="E175" s="75">
        <f>'Shiller Data '!E174</f>
        <v>8.5630942149999996</v>
      </c>
      <c r="F175" s="12">
        <f t="shared" si="22"/>
        <v>162.9010454604697</v>
      </c>
      <c r="G175" s="12">
        <f t="shared" si="23"/>
        <v>11.494796743866027</v>
      </c>
      <c r="H175" s="12">
        <f t="shared" ref="H175:I175" si="60">AVERAGE(F56:F175)</f>
        <v>151.81022456360063</v>
      </c>
      <c r="I175" s="12">
        <f t="shared" si="60"/>
        <v>8.7394300970483094</v>
      </c>
      <c r="J175" s="12">
        <f t="shared" si="8"/>
        <v>18.639778984614633</v>
      </c>
      <c r="K175" s="12">
        <f t="shared" si="4"/>
        <v>2.9252979521385787</v>
      </c>
      <c r="L175" s="12">
        <f t="shared" si="5"/>
        <v>-0.41953852383637402</v>
      </c>
      <c r="M175" s="11"/>
      <c r="N175" s="11">
        <f t="shared" si="10"/>
        <v>1892.03</v>
      </c>
      <c r="O175" s="11">
        <f t="shared" si="11"/>
        <v>25.335686303900836</v>
      </c>
      <c r="P175" s="11">
        <f t="shared" si="12"/>
        <v>3.2322139277222406</v>
      </c>
      <c r="Q175" s="11">
        <f t="shared" si="13"/>
        <v>-0.11262254825271212</v>
      </c>
      <c r="R175">
        <f t="shared" si="14"/>
        <v>0.89348784502478085</v>
      </c>
    </row>
    <row r="176" spans="1:18" x14ac:dyDescent="0.25">
      <c r="A176" s="11">
        <f>'Shiller Data '!A175</f>
        <v>1884.11</v>
      </c>
      <c r="B176" s="11">
        <f>'Shiller Data '!B175</f>
        <v>4.3499999999999996</v>
      </c>
      <c r="C176" s="11">
        <f>'Shiller Data '!C175</f>
        <v>0.31169999999999998</v>
      </c>
      <c r="D176" s="11">
        <f>'Shiller Data '!D175</f>
        <v>0.3175</v>
      </c>
      <c r="E176" s="75">
        <f>'Shiller Data '!E175</f>
        <v>8.3728446279999993</v>
      </c>
      <c r="F176" s="12">
        <f t="shared" si="22"/>
        <v>163.22544018429383</v>
      </c>
      <c r="G176" s="12">
        <f t="shared" si="23"/>
        <v>11.695947058722849</v>
      </c>
      <c r="H176" s="12">
        <f t="shared" ref="H176:I176" si="61">AVERAGE(F57:F176)</f>
        <v>152.13115977297329</v>
      </c>
      <c r="I176" s="12">
        <f t="shared" si="61"/>
        <v>8.7618500771517063</v>
      </c>
      <c r="J176" s="12">
        <f t="shared" si="8"/>
        <v>18.629106723697216</v>
      </c>
      <c r="K176" s="12">
        <f t="shared" si="4"/>
        <v>2.9247252351921875</v>
      </c>
      <c r="L176" s="12">
        <f t="shared" si="5"/>
        <v>-0.42011124078276518</v>
      </c>
      <c r="M176" s="11"/>
      <c r="N176" s="11">
        <f t="shared" si="10"/>
        <v>1892.06</v>
      </c>
      <c r="O176" s="11">
        <f t="shared" si="11"/>
        <v>25.455786297292018</v>
      </c>
      <c r="P176" s="11">
        <f t="shared" si="12"/>
        <v>3.2369430765763787</v>
      </c>
      <c r="Q176" s="11">
        <f t="shared" si="13"/>
        <v>-0.10789339939857401</v>
      </c>
      <c r="R176">
        <f t="shared" si="14"/>
        <v>0.89772328917243227</v>
      </c>
    </row>
    <row r="177" spans="1:18" x14ac:dyDescent="0.25">
      <c r="A177" s="11">
        <f>'Shiller Data '!A176</f>
        <v>1884.12</v>
      </c>
      <c r="B177" s="11">
        <f>'Shiller Data '!B176</f>
        <v>4.34</v>
      </c>
      <c r="C177" s="11">
        <f>'Shiller Data '!C176</f>
        <v>0.31</v>
      </c>
      <c r="D177" s="11">
        <f>'Shiller Data '!D176</f>
        <v>0.31</v>
      </c>
      <c r="E177" s="75">
        <f>'Shiller Data '!E176</f>
        <v>8.2776793390000005</v>
      </c>
      <c r="F177" s="12">
        <f t="shared" si="22"/>
        <v>164.72243537821345</v>
      </c>
      <c r="G177" s="12">
        <f t="shared" si="23"/>
        <v>11.765888241300958</v>
      </c>
      <c r="H177" s="12">
        <f t="shared" ref="H177:I177" si="62">AVERAGE(F58:F177)</f>
        <v>152.47139232823946</v>
      </c>
      <c r="I177" s="12">
        <f t="shared" si="62"/>
        <v>8.7848529004432567</v>
      </c>
      <c r="J177" s="12">
        <f t="shared" si="8"/>
        <v>18.750733477836842</v>
      </c>
      <c r="K177" s="12">
        <f t="shared" si="4"/>
        <v>2.9312328704692638</v>
      </c>
      <c r="L177" s="12">
        <f t="shared" si="5"/>
        <v>-0.41360360550568886</v>
      </c>
      <c r="M177" s="11"/>
      <c r="N177" s="11">
        <f t="shared" si="10"/>
        <v>1892.09</v>
      </c>
      <c r="O177" s="11">
        <f t="shared" si="11"/>
        <v>24.173317010434847</v>
      </c>
      <c r="P177" s="11">
        <f t="shared" si="12"/>
        <v>3.1852494219743046</v>
      </c>
      <c r="Q177" s="11">
        <f t="shared" si="13"/>
        <v>-0.1595870540006481</v>
      </c>
      <c r="R177">
        <f t="shared" si="14"/>
        <v>0.85249575100039299</v>
      </c>
    </row>
    <row r="178" spans="1:18" x14ac:dyDescent="0.25">
      <c r="A178" s="11">
        <f>'Shiller Data '!A177</f>
        <v>1885.01</v>
      </c>
      <c r="B178" s="11">
        <f>'Shiller Data '!B177</f>
        <v>4.24</v>
      </c>
      <c r="C178" s="11">
        <f>'Shiller Data '!C177</f>
        <v>0.30420000000000003</v>
      </c>
      <c r="D178" s="11">
        <f>'Shiller Data '!D177</f>
        <v>0.30669999999999997</v>
      </c>
      <c r="E178" s="75">
        <f>'Shiller Data '!E177</f>
        <v>8.2776793390000005</v>
      </c>
      <c r="F178" s="12">
        <f t="shared" si="22"/>
        <v>160.92698755843892</v>
      </c>
      <c r="G178" s="12">
        <f t="shared" si="23"/>
        <v>11.54575226775404</v>
      </c>
      <c r="H178" s="12">
        <f t="shared" ref="H178:I178" si="63">AVERAGE(F59:F178)</f>
        <v>152.7799961516742</v>
      </c>
      <c r="I178" s="12">
        <f t="shared" si="63"/>
        <v>8.8065897894505962</v>
      </c>
      <c r="J178" s="12">
        <f t="shared" si="8"/>
        <v>18.27347377428811</v>
      </c>
      <c r="K178" s="12">
        <f t="shared" si="4"/>
        <v>2.905450487745481</v>
      </c>
      <c r="L178" s="12">
        <f t="shared" si="5"/>
        <v>-0.43938598822947172</v>
      </c>
      <c r="M178" s="11"/>
      <c r="N178" s="11">
        <f t="shared" si="10"/>
        <v>1892.12</v>
      </c>
      <c r="O178" s="11">
        <f t="shared" si="11"/>
        <v>23.391975727798279</v>
      </c>
      <c r="P178" s="11">
        <f t="shared" si="12"/>
        <v>3.1523930459385072</v>
      </c>
      <c r="Q178" s="11">
        <f t="shared" si="13"/>
        <v>-0.19244343003644548</v>
      </c>
      <c r="R178">
        <f t="shared" si="14"/>
        <v>0.82494098376504255</v>
      </c>
    </row>
    <row r="179" spans="1:18" x14ac:dyDescent="0.25">
      <c r="A179" s="11">
        <f>'Shiller Data '!A178</f>
        <v>1885.02</v>
      </c>
      <c r="B179" s="11">
        <f>'Shiller Data '!B178</f>
        <v>4.37</v>
      </c>
      <c r="C179" s="11">
        <f>'Shiller Data '!C178</f>
        <v>0.29830000000000001</v>
      </c>
      <c r="D179" s="11">
        <f>'Shiller Data '!D178</f>
        <v>0.30330000000000001</v>
      </c>
      <c r="E179" s="75">
        <f>'Shiller Data '!E178</f>
        <v>8.3728446279999993</v>
      </c>
      <c r="F179" s="12">
        <f t="shared" si="22"/>
        <v>163.97590197824465</v>
      </c>
      <c r="G179" s="12">
        <f t="shared" si="23"/>
        <v>11.19313765677583</v>
      </c>
      <c r="H179" s="12">
        <f t="shared" ref="H179:I179" si="64">AVERAGE(F60:F179)</f>
        <v>153.11628172392201</v>
      </c>
      <c r="I179" s="12">
        <f t="shared" si="64"/>
        <v>8.8259567555284661</v>
      </c>
      <c r="J179" s="12">
        <f t="shared" si="8"/>
        <v>18.578824542226794</v>
      </c>
      <c r="K179" s="12">
        <f t="shared" si="4"/>
        <v>2.9220224667033858</v>
      </c>
      <c r="L179" s="12">
        <f t="shared" si="5"/>
        <v>-0.42281400927156687</v>
      </c>
      <c r="M179" s="11"/>
      <c r="N179" s="11">
        <f t="shared" si="10"/>
        <v>1893.03</v>
      </c>
      <c r="O179" s="11">
        <f t="shared" si="11"/>
        <v>22.019605823670222</v>
      </c>
      <c r="P179" s="11">
        <f t="shared" si="12"/>
        <v>3.0919332303018972</v>
      </c>
      <c r="Q179" s="11">
        <f t="shared" si="13"/>
        <v>-0.25290324567305555</v>
      </c>
      <c r="R179">
        <f t="shared" si="14"/>
        <v>0.77654301208556797</v>
      </c>
    </row>
    <row r="180" spans="1:18" x14ac:dyDescent="0.25">
      <c r="A180" s="11">
        <f>'Shiller Data '!A179</f>
        <v>1885.03</v>
      </c>
      <c r="B180" s="11">
        <f>'Shiller Data '!B179</f>
        <v>4.38</v>
      </c>
      <c r="C180" s="11">
        <f>'Shiller Data '!C179</f>
        <v>0.29249999999999998</v>
      </c>
      <c r="D180" s="11">
        <f>'Shiller Data '!D179</f>
        <v>0.3</v>
      </c>
      <c r="E180" s="75">
        <f>'Shiller Data '!E179</f>
        <v>8.18251405</v>
      </c>
      <c r="F180" s="12">
        <f t="shared" si="22"/>
        <v>168.17404670389783</v>
      </c>
      <c r="G180" s="12">
        <f t="shared" si="23"/>
        <v>11.230801064130162</v>
      </c>
      <c r="H180" s="12">
        <f t="shared" ref="H180:I180" si="65">AVERAGE(F61:F180)</f>
        <v>153.47390706366193</v>
      </c>
      <c r="I180" s="12">
        <f t="shared" si="65"/>
        <v>8.8462061154963045</v>
      </c>
      <c r="J180" s="12">
        <f t="shared" si="8"/>
        <v>19.010866862948134</v>
      </c>
      <c r="K180" s="12">
        <f t="shared" si="4"/>
        <v>2.9450107558261718</v>
      </c>
      <c r="L180" s="12">
        <f t="shared" si="5"/>
        <v>-0.39982572014878093</v>
      </c>
      <c r="M180" s="11"/>
      <c r="N180" s="11">
        <f t="shared" si="10"/>
        <v>1893.06</v>
      </c>
      <c r="O180" s="11">
        <f t="shared" si="11"/>
        <v>20.114788527789127</v>
      </c>
      <c r="P180" s="11">
        <f t="shared" si="12"/>
        <v>3.0014552921866136</v>
      </c>
      <c r="Q180" s="11">
        <f t="shared" si="13"/>
        <v>-0.34338118378833915</v>
      </c>
      <c r="R180">
        <f t="shared" si="14"/>
        <v>0.70936776052742523</v>
      </c>
    </row>
    <row r="181" spans="1:18" x14ac:dyDescent="0.25">
      <c r="A181" s="11">
        <f>'Shiller Data '!A180</f>
        <v>1885.04</v>
      </c>
      <c r="B181" s="11">
        <f>'Shiller Data '!B180</f>
        <v>4.37</v>
      </c>
      <c r="C181" s="11">
        <f>'Shiller Data '!C180</f>
        <v>0.28670000000000001</v>
      </c>
      <c r="D181" s="11">
        <f>'Shiller Data '!D180</f>
        <v>0.29670000000000002</v>
      </c>
      <c r="E181" s="75">
        <f>'Shiller Data '!E180</f>
        <v>8.2776793390000005</v>
      </c>
      <c r="F181" s="12">
        <f t="shared" si="22"/>
        <v>165.86106972414578</v>
      </c>
      <c r="G181" s="12">
        <f t="shared" si="23"/>
        <v>10.881548899293501</v>
      </c>
      <c r="H181" s="12">
        <f t="shared" ref="H181:I181" si="66">AVERAGE(F62:F181)</f>
        <v>153.80727504496716</v>
      </c>
      <c r="I181" s="12">
        <f t="shared" si="66"/>
        <v>8.8647096827939915</v>
      </c>
      <c r="J181" s="12">
        <f t="shared" si="8"/>
        <v>18.710265271977804</v>
      </c>
      <c r="K181" s="12">
        <f t="shared" si="4"/>
        <v>2.9290723182708884</v>
      </c>
      <c r="L181" s="12">
        <f t="shared" si="5"/>
        <v>-0.41576415770406427</v>
      </c>
      <c r="M181" s="11"/>
      <c r="N181" s="11">
        <f t="shared" si="10"/>
        <v>1893.09</v>
      </c>
      <c r="O181" s="11">
        <f t="shared" si="11"/>
        <v>19.578493158646332</v>
      </c>
      <c r="P181" s="11">
        <f t="shared" si="12"/>
        <v>2.9744316759512643</v>
      </c>
      <c r="Q181" s="11">
        <f t="shared" si="13"/>
        <v>-0.37040480002368836</v>
      </c>
      <c r="R181">
        <f t="shared" si="14"/>
        <v>0.69045477794923504</v>
      </c>
    </row>
    <row r="182" spans="1:18" x14ac:dyDescent="0.25">
      <c r="A182" s="11">
        <f>'Shiller Data '!A181</f>
        <v>1885.05</v>
      </c>
      <c r="B182" s="11">
        <f>'Shiller Data '!B181</f>
        <v>4.32</v>
      </c>
      <c r="C182" s="11">
        <f>'Shiller Data '!C181</f>
        <v>0.28079999999999999</v>
      </c>
      <c r="D182" s="11">
        <f>'Shiller Data '!D181</f>
        <v>0.29330000000000001</v>
      </c>
      <c r="E182" s="75">
        <f>'Shiller Data '!E181</f>
        <v>8.0873811569999994</v>
      </c>
      <c r="F182" s="12">
        <f t="shared" si="22"/>
        <v>167.82144598505167</v>
      </c>
      <c r="G182" s="12">
        <f t="shared" si="23"/>
        <v>10.908393989028358</v>
      </c>
      <c r="H182" s="12">
        <f t="shared" ref="H182:I182" si="67">AVERAGE(F63:F182)</f>
        <v>154.17216341455372</v>
      </c>
      <c r="I182" s="12">
        <f t="shared" si="67"/>
        <v>8.8821956240914393</v>
      </c>
      <c r="J182" s="12">
        <f t="shared" si="8"/>
        <v>18.894139814919708</v>
      </c>
      <c r="K182" s="12">
        <f t="shared" si="4"/>
        <v>2.9388518112835573</v>
      </c>
      <c r="L182" s="12">
        <f t="shared" si="5"/>
        <v>-0.40598466469139538</v>
      </c>
      <c r="M182" s="11"/>
      <c r="N182" s="11">
        <f t="shared" si="10"/>
        <v>1893.12</v>
      </c>
      <c r="O182" s="11">
        <f t="shared" si="11"/>
        <v>20.308427492916163</v>
      </c>
      <c r="P182" s="11">
        <f t="shared" si="12"/>
        <v>3.0110359473321817</v>
      </c>
      <c r="Q182" s="11">
        <f t="shared" si="13"/>
        <v>-0.33380052864277099</v>
      </c>
      <c r="R182">
        <f t="shared" si="14"/>
        <v>0.71619662869341394</v>
      </c>
    </row>
    <row r="183" spans="1:18" x14ac:dyDescent="0.25">
      <c r="A183" s="11">
        <f>'Shiller Data '!A182</f>
        <v>1885.06</v>
      </c>
      <c r="B183" s="11">
        <f>'Shiller Data '!B182</f>
        <v>4.3</v>
      </c>
      <c r="C183" s="11">
        <f>'Shiller Data '!C182</f>
        <v>0.27500000000000002</v>
      </c>
      <c r="D183" s="11">
        <f>'Shiller Data '!D182</f>
        <v>0.28999999999999998</v>
      </c>
      <c r="E183" s="75">
        <f>'Shiller Data '!E182</f>
        <v>7.8970910740000004</v>
      </c>
      <c r="F183" s="12">
        <f t="shared" si="22"/>
        <v>171.06963657134594</v>
      </c>
      <c r="G183" s="12">
        <f t="shared" si="23"/>
        <v>10.940500013283753</v>
      </c>
      <c r="H183" s="12">
        <f t="shared" ref="H183:I183" si="68">AVERAGE(F64:F183)</f>
        <v>154.56762206199784</v>
      </c>
      <c r="I183" s="12">
        <f t="shared" si="68"/>
        <v>8.8992823657421152</v>
      </c>
      <c r="J183" s="12">
        <f t="shared" si="8"/>
        <v>19.222857477798478</v>
      </c>
      <c r="K183" s="12">
        <f t="shared" si="4"/>
        <v>2.9561000645934428</v>
      </c>
      <c r="L183" s="12">
        <f t="shared" si="5"/>
        <v>-0.38873641138150994</v>
      </c>
      <c r="M183" s="11"/>
      <c r="N183" s="11">
        <f t="shared" si="10"/>
        <v>1894.03</v>
      </c>
      <c r="O183" s="11">
        <f t="shared" si="11"/>
        <v>22.259478583379707</v>
      </c>
      <c r="P183" s="11">
        <f t="shared" si="12"/>
        <v>3.1027679216458175</v>
      </c>
      <c r="Q183" s="11">
        <f t="shared" si="13"/>
        <v>-0.24206855432913521</v>
      </c>
      <c r="R183">
        <f t="shared" si="14"/>
        <v>0.78500236039696458</v>
      </c>
    </row>
    <row r="184" spans="1:18" x14ac:dyDescent="0.25">
      <c r="A184" s="11">
        <f>'Shiller Data '!A183</f>
        <v>1885.07</v>
      </c>
      <c r="B184" s="11">
        <f>'Shiller Data '!B183</f>
        <v>4.46</v>
      </c>
      <c r="C184" s="11">
        <f>'Shiller Data '!C183</f>
        <v>0.26919999999999999</v>
      </c>
      <c r="D184" s="11">
        <f>'Shiller Data '!D183</f>
        <v>0.28670000000000001</v>
      </c>
      <c r="E184" s="75">
        <f>'Shiller Data '!E183</f>
        <v>7.9922320659999997</v>
      </c>
      <c r="F184" s="12">
        <f t="shared" si="22"/>
        <v>175.32279949189356</v>
      </c>
      <c r="G184" s="12">
        <f t="shared" si="23"/>
        <v>10.582264041080212</v>
      </c>
      <c r="H184" s="12">
        <f t="shared" ref="H184:I184" si="69">AVERAGE(F65:F184)</f>
        <v>154.9961718578499</v>
      </c>
      <c r="I184" s="12">
        <f t="shared" si="69"/>
        <v>8.9139717766069175</v>
      </c>
      <c r="J184" s="12">
        <f t="shared" si="8"/>
        <v>19.668314404135323</v>
      </c>
      <c r="K184" s="12">
        <f t="shared" si="4"/>
        <v>2.9790089349891065</v>
      </c>
      <c r="L184" s="12">
        <f t="shared" si="5"/>
        <v>-0.36582754098584624</v>
      </c>
      <c r="M184" s="11"/>
      <c r="N184" s="11">
        <f t="shared" si="10"/>
        <v>1894.06</v>
      </c>
      <c r="O184" s="11">
        <f t="shared" si="11"/>
        <v>21.430054599182515</v>
      </c>
      <c r="P184" s="11">
        <f t="shared" si="12"/>
        <v>3.0647943572742378</v>
      </c>
      <c r="Q184" s="11">
        <f t="shared" si="13"/>
        <v>-0.28004211870071494</v>
      </c>
      <c r="R184">
        <f t="shared" si="14"/>
        <v>0.75575190949687898</v>
      </c>
    </row>
    <row r="185" spans="1:18" x14ac:dyDescent="0.25">
      <c r="A185" s="11">
        <f>'Shiller Data '!A184</f>
        <v>1885.08</v>
      </c>
      <c r="B185" s="11">
        <f>'Shiller Data '!B184</f>
        <v>4.71</v>
      </c>
      <c r="C185" s="11">
        <f>'Shiller Data '!C184</f>
        <v>0.26329999999999998</v>
      </c>
      <c r="D185" s="11">
        <f>'Shiller Data '!D184</f>
        <v>0.2833</v>
      </c>
      <c r="E185" s="75">
        <f>'Shiller Data '!E184</f>
        <v>7.9922320659999997</v>
      </c>
      <c r="F185" s="12">
        <f t="shared" si="22"/>
        <v>185.15031067417456</v>
      </c>
      <c r="G185" s="12">
        <f t="shared" si="23"/>
        <v>10.350334777178377</v>
      </c>
      <c r="H185" s="12">
        <f t="shared" ref="H185:I185" si="70">AVERAGE(F66:F185)</f>
        <v>155.51069782331618</v>
      </c>
      <c r="I185" s="12">
        <f t="shared" si="70"/>
        <v>8.9279338816214864</v>
      </c>
      <c r="J185" s="12">
        <f t="shared" si="8"/>
        <v>20.738315620293065</v>
      </c>
      <c r="K185" s="12">
        <f t="shared" si="4"/>
        <v>3.0319829854383968</v>
      </c>
      <c r="L185" s="12">
        <f t="shared" si="5"/>
        <v>-0.31285349053655587</v>
      </c>
      <c r="M185" s="11"/>
      <c r="N185" s="11">
        <f t="shared" si="10"/>
        <v>1894.09</v>
      </c>
      <c r="O185" s="11">
        <f t="shared" si="11"/>
        <v>21.252595266601361</v>
      </c>
      <c r="P185" s="11">
        <f t="shared" si="12"/>
        <v>3.0564790181061463</v>
      </c>
      <c r="Q185" s="11">
        <f t="shared" si="13"/>
        <v>-0.2883574578688064</v>
      </c>
      <c r="R185">
        <f t="shared" si="14"/>
        <v>0.74949363195327623</v>
      </c>
    </row>
    <row r="186" spans="1:18" x14ac:dyDescent="0.25">
      <c r="A186" s="11">
        <f>'Shiller Data '!A185</f>
        <v>1885.09</v>
      </c>
      <c r="B186" s="11">
        <f>'Shiller Data '!B185</f>
        <v>4.6500000000000004</v>
      </c>
      <c r="C186" s="11">
        <f>'Shiller Data '!C185</f>
        <v>0.25750000000000001</v>
      </c>
      <c r="D186" s="11">
        <f>'Shiller Data '!D185</f>
        <v>0.28000000000000003</v>
      </c>
      <c r="E186" s="75">
        <f>'Shiller Data '!E185</f>
        <v>7.8970910740000004</v>
      </c>
      <c r="F186" s="12">
        <f t="shared" si="22"/>
        <v>184.99390931552529</v>
      </c>
      <c r="G186" s="12">
        <f t="shared" si="23"/>
        <v>10.244286376074786</v>
      </c>
      <c r="H186" s="12">
        <f t="shared" ref="H186:I186" si="71">AVERAGE(F67:F186)</f>
        <v>156.02454395289178</v>
      </c>
      <c r="I186" s="12">
        <f t="shared" si="71"/>
        <v>8.9409827499095513</v>
      </c>
      <c r="J186" s="12">
        <f t="shared" si="8"/>
        <v>20.690556562968062</v>
      </c>
      <c r="K186" s="12">
        <f t="shared" si="4"/>
        <v>3.0296773914907722</v>
      </c>
      <c r="L186" s="12">
        <f t="shared" si="5"/>
        <v>-0.31515908448418051</v>
      </c>
      <c r="M186" s="11"/>
      <c r="N186" s="11">
        <f t="shared" si="10"/>
        <v>1894.12</v>
      </c>
      <c r="O186" s="11">
        <f t="shared" si="11"/>
        <v>21.370738787135352</v>
      </c>
      <c r="P186" s="11">
        <f t="shared" si="12"/>
        <v>3.0620226399611572</v>
      </c>
      <c r="Q186" s="11">
        <f t="shared" si="13"/>
        <v>-0.28281383601379551</v>
      </c>
      <c r="R186">
        <f t="shared" si="14"/>
        <v>0.75366007916529831</v>
      </c>
    </row>
    <row r="187" spans="1:18" x14ac:dyDescent="0.25">
      <c r="A187" s="11">
        <f>'Shiller Data '!A186</f>
        <v>1885.1</v>
      </c>
      <c r="B187" s="11">
        <f>'Shiller Data '!B186</f>
        <v>4.92</v>
      </c>
      <c r="C187" s="11">
        <f>'Shiller Data '!C186</f>
        <v>0.25169999999999998</v>
      </c>
      <c r="D187" s="11">
        <f>'Shiller Data '!D186</f>
        <v>0.2767</v>
      </c>
      <c r="E187" s="75">
        <f>'Shiller Data '!E186</f>
        <v>7.8970910740000004</v>
      </c>
      <c r="F187" s="12">
        <f t="shared" si="22"/>
        <v>195.7354911467493</v>
      </c>
      <c r="G187" s="12">
        <f t="shared" si="23"/>
        <v>10.013541284885527</v>
      </c>
      <c r="H187" s="12">
        <f t="shared" ref="H187:I187" si="72">AVERAGE(F68:F187)</f>
        <v>156.64436639590383</v>
      </c>
      <c r="I187" s="12">
        <f t="shared" si="72"/>
        <v>8.9526967114201934</v>
      </c>
      <c r="J187" s="12">
        <f t="shared" si="8"/>
        <v>21.863299680091494</v>
      </c>
      <c r="K187" s="12">
        <f t="shared" si="4"/>
        <v>3.0848094173815013</v>
      </c>
      <c r="L187" s="12">
        <f t="shared" si="5"/>
        <v>-0.26002705859345143</v>
      </c>
      <c r="M187" s="11"/>
      <c r="N187" s="11">
        <f t="shared" si="10"/>
        <v>1895.03</v>
      </c>
      <c r="O187" s="11">
        <f t="shared" si="11"/>
        <v>20.901814268634777</v>
      </c>
      <c r="P187" s="11">
        <f t="shared" si="12"/>
        <v>3.039835962314958</v>
      </c>
      <c r="Q187" s="11">
        <f t="shared" si="13"/>
        <v>-0.3050005136599947</v>
      </c>
      <c r="R187">
        <f t="shared" si="14"/>
        <v>0.73712299576093643</v>
      </c>
    </row>
    <row r="188" spans="1:18" x14ac:dyDescent="0.25">
      <c r="A188" s="11">
        <f>'Shiller Data '!A187</f>
        <v>1885.11</v>
      </c>
      <c r="B188" s="11">
        <f>'Shiller Data '!B187</f>
        <v>5.24</v>
      </c>
      <c r="C188" s="11">
        <f>'Shiller Data '!C187</f>
        <v>0.24579999999999999</v>
      </c>
      <c r="D188" s="11">
        <f>'Shiller Data '!D187</f>
        <v>0.27329999999999999</v>
      </c>
      <c r="E188" s="75">
        <f>'Shiller Data '!E187</f>
        <v>7.9922320659999997</v>
      </c>
      <c r="F188" s="12">
        <f t="shared" si="22"/>
        <v>205.98463438061034</v>
      </c>
      <c r="G188" s="12">
        <f t="shared" si="23"/>
        <v>9.6624089944187066</v>
      </c>
      <c r="H188" s="12">
        <f t="shared" ref="H188:I188" si="73">AVERAGE(F69:F188)</f>
        <v>157.32427333040465</v>
      </c>
      <c r="I188" s="12">
        <f t="shared" si="73"/>
        <v>8.9614591010614113</v>
      </c>
      <c r="J188" s="12">
        <f t="shared" si="8"/>
        <v>22.985613398181236</v>
      </c>
      <c r="K188" s="12">
        <f t="shared" si="4"/>
        <v>3.1348685157927374</v>
      </c>
      <c r="L188" s="12">
        <f t="shared" si="5"/>
        <v>-0.20996796018221531</v>
      </c>
      <c r="M188" s="11"/>
      <c r="N188" s="11">
        <f t="shared" si="10"/>
        <v>1895.06</v>
      </c>
      <c r="O188" s="11">
        <f t="shared" si="11"/>
        <v>21.964027772181218</v>
      </c>
      <c r="P188" s="11">
        <f t="shared" si="12"/>
        <v>3.0894060138567854</v>
      </c>
      <c r="Q188" s="11">
        <f t="shared" si="13"/>
        <v>-0.25543046211816733</v>
      </c>
      <c r="R188">
        <f t="shared" si="14"/>
        <v>0.77458299754876248</v>
      </c>
    </row>
    <row r="189" spans="1:18" x14ac:dyDescent="0.25">
      <c r="A189" s="11">
        <f>'Shiller Data '!A188</f>
        <v>1885.12</v>
      </c>
      <c r="B189" s="11">
        <f>'Shiller Data '!B188</f>
        <v>5.2</v>
      </c>
      <c r="C189" s="11">
        <f>'Shiller Data '!C188</f>
        <v>0.24</v>
      </c>
      <c r="D189" s="11">
        <f>'Shiller Data '!D188</f>
        <v>0.27</v>
      </c>
      <c r="E189" s="75">
        <f>'Shiller Data '!E188</f>
        <v>8.18251405</v>
      </c>
      <c r="F189" s="12">
        <f t="shared" si="22"/>
        <v>199.65868558453622</v>
      </c>
      <c r="G189" s="12">
        <f t="shared" si="23"/>
        <v>9.2150162577478252</v>
      </c>
      <c r="H189" s="12">
        <f t="shared" ref="H189:I189" si="74">AVERAGE(F70:F189)</f>
        <v>157.94244796803591</v>
      </c>
      <c r="I189" s="12">
        <f t="shared" si="74"/>
        <v>8.9664673053438708</v>
      </c>
      <c r="J189" s="12">
        <f t="shared" si="8"/>
        <v>22.267262990580786</v>
      </c>
      <c r="K189" s="12">
        <f t="shared" si="4"/>
        <v>3.1031175725299924</v>
      </c>
      <c r="L189" s="12">
        <f t="shared" si="5"/>
        <v>-0.24171890344496028</v>
      </c>
      <c r="M189" s="11"/>
      <c r="N189" s="11">
        <f t="shared" si="10"/>
        <v>1895.09</v>
      </c>
      <c r="O189" s="11">
        <f t="shared" si="11"/>
        <v>23.236543123247678</v>
      </c>
      <c r="P189" s="11">
        <f t="shared" si="12"/>
        <v>3.1457261740715943</v>
      </c>
      <c r="Q189" s="11">
        <f t="shared" si="13"/>
        <v>-0.19911030190335843</v>
      </c>
      <c r="R189">
        <f t="shared" si="14"/>
        <v>0.81945950040514148</v>
      </c>
    </row>
    <row r="190" spans="1:18" x14ac:dyDescent="0.25">
      <c r="A190" s="11">
        <f>'Shiller Data '!A189</f>
        <v>1886.01</v>
      </c>
      <c r="B190" s="11">
        <f>'Shiller Data '!B189</f>
        <v>5.2</v>
      </c>
      <c r="C190" s="11">
        <f>'Shiller Data '!C189</f>
        <v>0.23830000000000001</v>
      </c>
      <c r="D190" s="11">
        <f>'Shiller Data '!D189</f>
        <v>0.27500000000000002</v>
      </c>
      <c r="E190" s="75">
        <f>'Shiller Data '!E189</f>
        <v>7.9922320659999997</v>
      </c>
      <c r="F190" s="12">
        <f t="shared" si="22"/>
        <v>204.41223259144539</v>
      </c>
      <c r="G190" s="12">
        <f t="shared" si="23"/>
        <v>9.3675836589502754</v>
      </c>
      <c r="H190" s="12">
        <f t="shared" ref="H190:I190" si="75">AVERAGE(F71:F190)</f>
        <v>158.56933720791849</v>
      </c>
      <c r="I190" s="12">
        <f t="shared" si="75"/>
        <v>8.9721170922968891</v>
      </c>
      <c r="J190" s="12">
        <f t="shared" si="8"/>
        <v>22.783054488549396</v>
      </c>
      <c r="K190" s="12">
        <f t="shared" si="4"/>
        <v>3.1260170354459453</v>
      </c>
      <c r="L190" s="12">
        <f t="shared" si="5"/>
        <v>-0.21881944052900737</v>
      </c>
      <c r="M190" s="11"/>
      <c r="N190" s="11">
        <f t="shared" si="10"/>
        <v>1895.12</v>
      </c>
      <c r="O190" s="11">
        <f t="shared" si="11"/>
        <v>21.163876549491754</v>
      </c>
      <c r="P190" s="11">
        <f t="shared" si="12"/>
        <v>3.0522957919825253</v>
      </c>
      <c r="Q190" s="11">
        <f t="shared" si="13"/>
        <v>-0.29254068399242739</v>
      </c>
      <c r="R190">
        <f t="shared" si="14"/>
        <v>0.74636487931508844</v>
      </c>
    </row>
    <row r="191" spans="1:18" x14ac:dyDescent="0.25">
      <c r="A191" s="11">
        <f>'Shiller Data '!A190</f>
        <v>1886.02</v>
      </c>
      <c r="B191" s="11">
        <f>'Shiller Data '!B190</f>
        <v>5.3</v>
      </c>
      <c r="C191" s="11">
        <f>'Shiller Data '!C190</f>
        <v>0.23669999999999999</v>
      </c>
      <c r="D191" s="11">
        <f>'Shiller Data '!D190</f>
        <v>0.28000000000000003</v>
      </c>
      <c r="E191" s="75">
        <f>'Shiller Data '!E190</f>
        <v>7.9922320659999997</v>
      </c>
      <c r="F191" s="12">
        <f t="shared" si="22"/>
        <v>208.34323706435779</v>
      </c>
      <c r="G191" s="12">
        <f t="shared" si="23"/>
        <v>9.3046875873836772</v>
      </c>
      <c r="H191" s="12">
        <f t="shared" ref="H191:I191" si="76">AVERAGE(F72:F191)</f>
        <v>159.21450213636766</v>
      </c>
      <c r="I191" s="12">
        <f t="shared" si="76"/>
        <v>8.97724274532019</v>
      </c>
      <c r="J191" s="12">
        <f t="shared" si="8"/>
        <v>23.207931764234235</v>
      </c>
      <c r="K191" s="12">
        <f t="shared" si="4"/>
        <v>3.1444941066318366</v>
      </c>
      <c r="L191" s="12">
        <f t="shared" si="5"/>
        <v>-0.20034236934311611</v>
      </c>
      <c r="M191" s="11"/>
      <c r="N191" s="11">
        <f t="shared" si="10"/>
        <v>1896.03</v>
      </c>
      <c r="O191" s="11">
        <f t="shared" si="11"/>
        <v>22.101360829668668</v>
      </c>
      <c r="P191" s="11">
        <f t="shared" si="12"/>
        <v>3.0956391826310901</v>
      </c>
      <c r="Q191" s="11">
        <f t="shared" si="13"/>
        <v>-0.24919729334386265</v>
      </c>
      <c r="R191">
        <f t="shared" si="14"/>
        <v>0.7794261826163893</v>
      </c>
    </row>
    <row r="192" spans="1:18" x14ac:dyDescent="0.25">
      <c r="A192" s="11">
        <f>'Shiller Data '!A191</f>
        <v>1886.03</v>
      </c>
      <c r="B192" s="11">
        <f>'Shiller Data '!B191</f>
        <v>5.19</v>
      </c>
      <c r="C192" s="11">
        <f>'Shiller Data '!C191</f>
        <v>0.23499999999999999</v>
      </c>
      <c r="D192" s="11">
        <f>'Shiller Data '!D191</f>
        <v>0.28499999999999998</v>
      </c>
      <c r="E192" s="75">
        <f>'Shiller Data '!E191</f>
        <v>7.8970910740000004</v>
      </c>
      <c r="F192" s="12">
        <f t="shared" si="22"/>
        <v>206.47707297797339</v>
      </c>
      <c r="G192" s="12">
        <f t="shared" si="23"/>
        <v>9.3491545568061145</v>
      </c>
      <c r="H192" s="12">
        <f t="shared" ref="H192:I192" si="77">AVERAGE(F73:F192)</f>
        <v>159.8465294777705</v>
      </c>
      <c r="I192" s="12">
        <f t="shared" si="77"/>
        <v>8.9827389564220095</v>
      </c>
      <c r="J192" s="12">
        <f t="shared" si="8"/>
        <v>22.985981667691366</v>
      </c>
      <c r="K192" s="12">
        <f t="shared" si="4"/>
        <v>3.1348845374038912</v>
      </c>
      <c r="L192" s="12">
        <f t="shared" si="5"/>
        <v>-0.20995193857106154</v>
      </c>
      <c r="M192" s="11"/>
      <c r="N192" s="11">
        <f t="shared" si="10"/>
        <v>1896.06</v>
      </c>
      <c r="O192" s="11">
        <f t="shared" si="11"/>
        <v>22.811363909873577</v>
      </c>
      <c r="P192" s="11">
        <f t="shared" si="12"/>
        <v>3.1272588288915677</v>
      </c>
      <c r="Q192" s="11">
        <f t="shared" si="13"/>
        <v>-0.21757764708338501</v>
      </c>
      <c r="R192">
        <f t="shared" si="14"/>
        <v>0.80446513812301679</v>
      </c>
    </row>
    <row r="193" spans="1:18" x14ac:dyDescent="0.25">
      <c r="A193" s="11">
        <f>'Shiller Data '!A192</f>
        <v>1886.04</v>
      </c>
      <c r="B193" s="11">
        <f>'Shiller Data '!B192</f>
        <v>5.12</v>
      </c>
      <c r="C193" s="11">
        <f>'Shiller Data '!C192</f>
        <v>0.23330000000000001</v>
      </c>
      <c r="D193" s="11">
        <f>'Shiller Data '!D192</f>
        <v>0.28999999999999998</v>
      </c>
      <c r="E193" s="75">
        <f>'Shiller Data '!E192</f>
        <v>7.8019419829999999</v>
      </c>
      <c r="F193" s="12">
        <f t="shared" si="22"/>
        <v>206.17636012995203</v>
      </c>
      <c r="G193" s="12">
        <f t="shared" si="23"/>
        <v>9.3947157848276959</v>
      </c>
      <c r="H193" s="12">
        <f t="shared" ref="H193:I193" si="78">AVERAGE(F74:F193)</f>
        <v>160.50782052485721</v>
      </c>
      <c r="I193" s="12">
        <f t="shared" si="78"/>
        <v>8.9879744329240978</v>
      </c>
      <c r="J193" s="12">
        <f t="shared" si="8"/>
        <v>22.939135137579129</v>
      </c>
      <c r="K193" s="12">
        <f t="shared" ref="K193:K256" si="79">LN(J193)</f>
        <v>3.1328444099259674</v>
      </c>
      <c r="L193" s="12">
        <f t="shared" ref="L193:L256" si="80">K193-$K$1854</f>
        <v>-0.21199206604898535</v>
      </c>
      <c r="M193" s="11"/>
      <c r="N193" s="11">
        <f t="shared" si="10"/>
        <v>1896.09</v>
      </c>
      <c r="O193" s="11">
        <f t="shared" si="11"/>
        <v>21.180401832011324</v>
      </c>
      <c r="P193" s="11">
        <f t="shared" si="12"/>
        <v>3.0530763122317848</v>
      </c>
      <c r="Q193" s="11">
        <f t="shared" si="13"/>
        <v>-0.29176016374316793</v>
      </c>
      <c r="R193">
        <f t="shared" si="14"/>
        <v>0.7469476596230592</v>
      </c>
    </row>
    <row r="194" spans="1:18" x14ac:dyDescent="0.25">
      <c r="A194" s="11">
        <f>'Shiller Data '!A193</f>
        <v>1886.05</v>
      </c>
      <c r="B194" s="11">
        <f>'Shiller Data '!B193</f>
        <v>5.0199999999999996</v>
      </c>
      <c r="C194" s="11">
        <f>'Shiller Data '!C193</f>
        <v>0.23169999999999999</v>
      </c>
      <c r="D194" s="11">
        <f>'Shiller Data '!D193</f>
        <v>0.29499999999999998</v>
      </c>
      <c r="E194" s="75">
        <f>'Shiller Data '!E193</f>
        <v>7.6116519010000001</v>
      </c>
      <c r="F194" s="12">
        <f t="shared" si="22"/>
        <v>207.2031827667785</v>
      </c>
      <c r="G194" s="12">
        <f t="shared" si="23"/>
        <v>9.5635413241160521</v>
      </c>
      <c r="H194" s="12">
        <f t="shared" ref="H194:I194" si="81">AVERAGE(F75:F194)</f>
        <v>161.17927731593016</v>
      </c>
      <c r="I194" s="12">
        <f t="shared" si="81"/>
        <v>8.9919359408654866</v>
      </c>
      <c r="J194" s="12">
        <f t="shared" ref="J194:J257" si="82">F194/I194</f>
        <v>23.043222741957713</v>
      </c>
      <c r="K194" s="12">
        <f t="shared" si="79"/>
        <v>3.1373717019989873</v>
      </c>
      <c r="L194" s="12">
        <f t="shared" si="80"/>
        <v>-0.20746477397596541</v>
      </c>
      <c r="M194" s="11"/>
      <c r="N194" s="11">
        <f t="shared" si="10"/>
        <v>1896.12</v>
      </c>
      <c r="O194" s="11">
        <f t="shared" si="11"/>
        <v>21.037331411159162</v>
      </c>
      <c r="P194" s="11">
        <f t="shared" si="12"/>
        <v>3.0462985457550062</v>
      </c>
      <c r="Q194" s="11">
        <f t="shared" si="13"/>
        <v>-0.29853793021994646</v>
      </c>
      <c r="R194">
        <f t="shared" si="14"/>
        <v>0.74190214080503114</v>
      </c>
    </row>
    <row r="195" spans="1:18" x14ac:dyDescent="0.25">
      <c r="A195" s="11">
        <f>'Shiller Data '!A194</f>
        <v>1886.06</v>
      </c>
      <c r="B195" s="11">
        <f>'Shiller Data '!B194</f>
        <v>5.25</v>
      </c>
      <c r="C195" s="11">
        <f>'Shiller Data '!C194</f>
        <v>0.23</v>
      </c>
      <c r="D195" s="11">
        <f>'Shiller Data '!D194</f>
        <v>0.3</v>
      </c>
      <c r="E195" s="75">
        <f>'Shiller Data '!E194</f>
        <v>7.5165028100000004</v>
      </c>
      <c r="F195" s="12">
        <f t="shared" si="22"/>
        <v>219.43965055206306</v>
      </c>
      <c r="G195" s="12">
        <f t="shared" si="23"/>
        <v>9.6135465956141903</v>
      </c>
      <c r="H195" s="12">
        <f t="shared" ref="H195:I195" si="83">AVERAGE(F76:F195)</f>
        <v>161.93062111103691</v>
      </c>
      <c r="I195" s="12">
        <f t="shared" si="83"/>
        <v>8.9941702778735646</v>
      </c>
      <c r="J195" s="12">
        <f t="shared" si="82"/>
        <v>24.39798711526549</v>
      </c>
      <c r="K195" s="12">
        <f t="shared" si="79"/>
        <v>3.1945006336202293</v>
      </c>
      <c r="L195" s="12">
        <f t="shared" si="80"/>
        <v>-0.15033584235472341</v>
      </c>
      <c r="M195" s="11"/>
      <c r="N195" s="11">
        <f t="shared" ref="N195:N258" si="84">INDEX($A$130:$A$2900,(ROW()-ROW($A$130))*3)</f>
        <v>1897.03</v>
      </c>
      <c r="O195" s="11">
        <f t="shared" ref="O195:O258" si="85">INDEX($J$130:$J$2900,(ROW()-ROW($J$130))*3)</f>
        <v>21.504068112041768</v>
      </c>
      <c r="P195" s="11">
        <f t="shared" ref="P195:P258" si="86">INDEX($K$130:$K$2900,(ROW()-ROW($K$130))*3)</f>
        <v>3.0682421317483795</v>
      </c>
      <c r="Q195" s="11">
        <f t="shared" ref="Q195:Q258" si="87">INDEX($L$130:$L$2900,(ROW()-ROW($L$130))*3)</f>
        <v>-0.27659434422657325</v>
      </c>
      <c r="R195">
        <f t="shared" ref="R195:R258" si="88">EXP(Q195)</f>
        <v>0.7583620686737057</v>
      </c>
    </row>
    <row r="196" spans="1:18" x14ac:dyDescent="0.25">
      <c r="A196" s="11">
        <f>'Shiller Data '!A195</f>
        <v>1886.07</v>
      </c>
      <c r="B196" s="11">
        <f>'Shiller Data '!B195</f>
        <v>5.33</v>
      </c>
      <c r="C196" s="11">
        <f>'Shiller Data '!C195</f>
        <v>0.2283</v>
      </c>
      <c r="D196" s="11">
        <f>'Shiller Data '!D195</f>
        <v>0.30499999999999999</v>
      </c>
      <c r="E196" s="75">
        <f>'Shiller Data '!E195</f>
        <v>7.6116519010000001</v>
      </c>
      <c r="F196" s="12">
        <f t="shared" si="22"/>
        <v>219.99859843564332</v>
      </c>
      <c r="G196" s="12">
        <f t="shared" si="23"/>
        <v>9.4232045071026942</v>
      </c>
      <c r="H196" s="12">
        <f t="shared" ref="H196:I196" si="89">AVERAGE(F77:F196)</f>
        <v>162.69960256372153</v>
      </c>
      <c r="I196" s="12">
        <f t="shared" si="89"/>
        <v>8.9948184308107102</v>
      </c>
      <c r="J196" s="12">
        <f t="shared" si="82"/>
        <v>24.458370130303415</v>
      </c>
      <c r="K196" s="12">
        <f t="shared" si="79"/>
        <v>3.1969724939547977</v>
      </c>
      <c r="L196" s="12">
        <f t="shared" si="80"/>
        <v>-0.14786398202015505</v>
      </c>
      <c r="M196" s="11"/>
      <c r="N196" s="11">
        <f t="shared" si="84"/>
        <v>1897.06</v>
      </c>
      <c r="O196" s="11">
        <f t="shared" si="85"/>
        <v>22.58513898990326</v>
      </c>
      <c r="P196" s="11">
        <f t="shared" si="86"/>
        <v>3.1172921231679172</v>
      </c>
      <c r="Q196" s="11">
        <f t="shared" si="87"/>
        <v>-0.22754435280703555</v>
      </c>
      <c r="R196">
        <f t="shared" si="88"/>
        <v>0.79648709427566822</v>
      </c>
    </row>
    <row r="197" spans="1:18" x14ac:dyDescent="0.25">
      <c r="A197" s="11">
        <f>'Shiller Data '!A196</f>
        <v>1886.08</v>
      </c>
      <c r="B197" s="11">
        <f>'Shiller Data '!B196</f>
        <v>5.37</v>
      </c>
      <c r="C197" s="11">
        <f>'Shiller Data '!C196</f>
        <v>0.22670000000000001</v>
      </c>
      <c r="D197" s="11">
        <f>'Shiller Data '!D196</f>
        <v>0.31</v>
      </c>
      <c r="E197" s="75">
        <f>'Shiller Data '!E196</f>
        <v>7.7067928930000003</v>
      </c>
      <c r="F197" s="12">
        <f t="shared" si="22"/>
        <v>218.91333702925809</v>
      </c>
      <c r="G197" s="12">
        <f t="shared" si="23"/>
        <v>9.2416486973059229</v>
      </c>
      <c r="H197" s="12">
        <f t="shared" ref="H197:I197" si="90">AVERAGE(F78:F197)</f>
        <v>163.51320798642425</v>
      </c>
      <c r="I197" s="12">
        <f t="shared" si="90"/>
        <v>8.9946816061477151</v>
      </c>
      <c r="J197" s="12">
        <f t="shared" si="82"/>
        <v>24.338086284192034</v>
      </c>
      <c r="K197" s="12">
        <f t="shared" si="79"/>
        <v>3.1920424601541137</v>
      </c>
      <c r="L197" s="12">
        <f t="shared" si="80"/>
        <v>-0.15279401582083896</v>
      </c>
      <c r="M197" s="11"/>
      <c r="N197" s="11">
        <f t="shared" si="84"/>
        <v>1897.09</v>
      </c>
      <c r="O197" s="11">
        <f t="shared" si="85"/>
        <v>24.540450263390394</v>
      </c>
      <c r="P197" s="11">
        <f t="shared" si="86"/>
        <v>3.2003227872558582</v>
      </c>
      <c r="Q197" s="11">
        <f t="shared" si="87"/>
        <v>-0.14451368871909454</v>
      </c>
      <c r="R197">
        <f t="shared" si="88"/>
        <v>0.86544306551500649</v>
      </c>
    </row>
    <row r="198" spans="1:18" x14ac:dyDescent="0.25">
      <c r="A198" s="11">
        <f>'Shiller Data '!A197</f>
        <v>1886.09</v>
      </c>
      <c r="B198" s="11">
        <f>'Shiller Data '!B197</f>
        <v>5.51</v>
      </c>
      <c r="C198" s="11">
        <f>'Shiller Data '!C197</f>
        <v>0.22500000000000001</v>
      </c>
      <c r="D198" s="11">
        <f>'Shiller Data '!D197</f>
        <v>0.315</v>
      </c>
      <c r="E198" s="75">
        <f>'Shiller Data '!E197</f>
        <v>7.7067928930000003</v>
      </c>
      <c r="F198" s="12">
        <f t="shared" si="22"/>
        <v>224.62057486614751</v>
      </c>
      <c r="G198" s="12">
        <f t="shared" si="23"/>
        <v>9.1723465235722657</v>
      </c>
      <c r="H198" s="12">
        <f t="shared" ref="H198:I198" si="91">AVERAGE(F79:F198)</f>
        <v>164.44488256723471</v>
      </c>
      <c r="I198" s="12">
        <f t="shared" si="91"/>
        <v>8.9946817667649519</v>
      </c>
      <c r="J198" s="12">
        <f t="shared" si="82"/>
        <v>24.972598329838974</v>
      </c>
      <c r="K198" s="12">
        <f t="shared" si="79"/>
        <v>3.2177791569412522</v>
      </c>
      <c r="L198" s="12">
        <f t="shared" si="80"/>
        <v>-0.12705731903370054</v>
      </c>
      <c r="M198" s="11"/>
      <c r="N198" s="11">
        <f t="shared" si="84"/>
        <v>1897.12</v>
      </c>
      <c r="O198" s="11">
        <f t="shared" si="85"/>
        <v>23.810021999323251</v>
      </c>
      <c r="P198" s="11">
        <f t="shared" si="86"/>
        <v>3.170106584451442</v>
      </c>
      <c r="Q198" s="11">
        <f t="shared" si="87"/>
        <v>-0.17472989152351071</v>
      </c>
      <c r="R198">
        <f t="shared" si="88"/>
        <v>0.83968379585172281</v>
      </c>
    </row>
    <row r="199" spans="1:18" x14ac:dyDescent="0.25">
      <c r="A199" s="11">
        <f>'Shiller Data '!A198</f>
        <v>1886.1</v>
      </c>
      <c r="B199" s="11">
        <f>'Shiller Data '!B198</f>
        <v>5.65</v>
      </c>
      <c r="C199" s="11">
        <f>'Shiller Data '!C198</f>
        <v>0.2233</v>
      </c>
      <c r="D199" s="11">
        <f>'Shiller Data '!D198</f>
        <v>0.32</v>
      </c>
      <c r="E199" s="75">
        <f>'Shiller Data '!E198</f>
        <v>7.7067928930000003</v>
      </c>
      <c r="F199" s="12">
        <f t="shared" si="22"/>
        <v>230.32781270303693</v>
      </c>
      <c r="G199" s="12">
        <f t="shared" si="23"/>
        <v>9.1030443498386084</v>
      </c>
      <c r="H199" s="12">
        <f t="shared" ref="H199:I199" si="92">AVERAGE(F80:F199)</f>
        <v>165.44621075001268</v>
      </c>
      <c r="I199" s="12">
        <f t="shared" si="92"/>
        <v>8.9954938547145566</v>
      </c>
      <c r="J199" s="12">
        <f t="shared" si="82"/>
        <v>25.604799071962198</v>
      </c>
      <c r="K199" s="12">
        <f t="shared" si="79"/>
        <v>3.2427797976649075</v>
      </c>
      <c r="L199" s="12">
        <f t="shared" si="80"/>
        <v>-0.10205667831004517</v>
      </c>
      <c r="M199" s="11"/>
      <c r="N199" s="11">
        <f t="shared" si="84"/>
        <v>1898.03</v>
      </c>
      <c r="O199" s="11">
        <f t="shared" si="85"/>
        <v>23.026930669826623</v>
      </c>
      <c r="P199" s="11">
        <f t="shared" si="86"/>
        <v>3.1366644296500277</v>
      </c>
      <c r="Q199" s="11">
        <f t="shared" si="87"/>
        <v>-0.20817204632492503</v>
      </c>
      <c r="R199">
        <f t="shared" si="88"/>
        <v>0.81206731149614408</v>
      </c>
    </row>
    <row r="200" spans="1:18" x14ac:dyDescent="0.25">
      <c r="A200" s="11">
        <f>'Shiller Data '!A199</f>
        <v>1886.11</v>
      </c>
      <c r="B200" s="11">
        <f>'Shiller Data '!B199</f>
        <v>5.79</v>
      </c>
      <c r="C200" s="11">
        <f>'Shiller Data '!C199</f>
        <v>0.22170000000000001</v>
      </c>
      <c r="D200" s="11">
        <f>'Shiller Data '!D199</f>
        <v>0.32500000000000001</v>
      </c>
      <c r="E200" s="75">
        <f>'Shiller Data '!E199</f>
        <v>7.7067928930000003</v>
      </c>
      <c r="F200" s="12">
        <f t="shared" si="22"/>
        <v>236.03505053992635</v>
      </c>
      <c r="G200" s="12">
        <f t="shared" si="23"/>
        <v>9.0378187745598719</v>
      </c>
      <c r="H200" s="12">
        <f t="shared" ref="H200:I200" si="93">AVERAGE(F81:F200)</f>
        <v>166.52072495244647</v>
      </c>
      <c r="I200" s="12">
        <f t="shared" si="93"/>
        <v>8.9964386318304186</v>
      </c>
      <c r="J200" s="12">
        <f t="shared" si="82"/>
        <v>26.236498707922891</v>
      </c>
      <c r="K200" s="12">
        <f t="shared" si="79"/>
        <v>3.2671515217857769</v>
      </c>
      <c r="L200" s="12">
        <f t="shared" si="80"/>
        <v>-7.7684954189175759E-2</v>
      </c>
      <c r="M200" s="11"/>
      <c r="N200" s="11">
        <f t="shared" si="84"/>
        <v>1898.06</v>
      </c>
      <c r="O200" s="11">
        <f t="shared" si="85"/>
        <v>25.112186531056995</v>
      </c>
      <c r="P200" s="11">
        <f t="shared" si="86"/>
        <v>3.2233532474770619</v>
      </c>
      <c r="Q200" s="11">
        <f t="shared" si="87"/>
        <v>-0.12148322849789084</v>
      </c>
      <c r="R200">
        <f t="shared" si="88"/>
        <v>0.88560590616563817</v>
      </c>
    </row>
    <row r="201" spans="1:18" x14ac:dyDescent="0.25">
      <c r="A201" s="11">
        <f>'Shiller Data '!A200</f>
        <v>1886.12</v>
      </c>
      <c r="B201" s="11">
        <f>'Shiller Data '!B200</f>
        <v>5.64</v>
      </c>
      <c r="C201" s="11">
        <f>'Shiller Data '!C200</f>
        <v>0.22</v>
      </c>
      <c r="D201" s="11">
        <f>'Shiller Data '!D200</f>
        <v>0.33</v>
      </c>
      <c r="E201" s="75">
        <f>'Shiller Data '!E200</f>
        <v>7.8019419829999999</v>
      </c>
      <c r="F201" s="12">
        <f t="shared" si="22"/>
        <v>227.11614670565027</v>
      </c>
      <c r="G201" s="12">
        <f t="shared" si="23"/>
        <v>8.8591404743338753</v>
      </c>
      <c r="H201" s="12">
        <f t="shared" ref="H201:I201" si="94">AVERAGE(F82:F201)</f>
        <v>167.54158390264953</v>
      </c>
      <c r="I201" s="12">
        <f t="shared" si="94"/>
        <v>8.9972109807450593</v>
      </c>
      <c r="J201" s="12">
        <f t="shared" si="82"/>
        <v>25.242949975464814</v>
      </c>
      <c r="K201" s="12">
        <f t="shared" si="79"/>
        <v>3.2285469078428264</v>
      </c>
      <c r="L201" s="12">
        <f t="shared" si="80"/>
        <v>-0.11628956813212632</v>
      </c>
      <c r="M201" s="11"/>
      <c r="N201" s="11">
        <f t="shared" si="84"/>
        <v>1898.09</v>
      </c>
      <c r="O201" s="11">
        <f t="shared" si="85"/>
        <v>26.482929404167109</v>
      </c>
      <c r="P201" s="11">
        <f t="shared" si="86"/>
        <v>3.276500351995673</v>
      </c>
      <c r="Q201" s="11">
        <f t="shared" si="87"/>
        <v>-6.8336123979279684E-2</v>
      </c>
      <c r="R201">
        <f t="shared" si="88"/>
        <v>0.93394649899929938</v>
      </c>
    </row>
    <row r="202" spans="1:18" x14ac:dyDescent="0.25">
      <c r="A202" s="11">
        <f>'Shiller Data '!A201</f>
        <v>1887.01</v>
      </c>
      <c r="B202" s="11">
        <f>'Shiller Data '!B201</f>
        <v>5.58</v>
      </c>
      <c r="C202" s="11">
        <f>'Shiller Data '!C201</f>
        <v>0.2225</v>
      </c>
      <c r="D202" s="11">
        <f>'Shiller Data '!D201</f>
        <v>0.33250000000000002</v>
      </c>
      <c r="E202" s="75">
        <f>'Shiller Data '!E201</f>
        <v>7.9922320659999997</v>
      </c>
      <c r="F202" s="12">
        <f t="shared" si="22"/>
        <v>219.35004958851255</v>
      </c>
      <c r="G202" s="12">
        <f t="shared" si="23"/>
        <v>8.746484952230114</v>
      </c>
      <c r="H202" s="12">
        <f t="shared" ref="H202:I202" si="95">AVERAGE(F83:F202)</f>
        <v>168.52006174114609</v>
      </c>
      <c r="I202" s="12">
        <f t="shared" si="95"/>
        <v>9.0005161211494098</v>
      </c>
      <c r="J202" s="12">
        <f t="shared" si="82"/>
        <v>24.370830143071892</v>
      </c>
      <c r="K202" s="12">
        <f t="shared" si="79"/>
        <v>3.1933869311961285</v>
      </c>
      <c r="L202" s="12">
        <f t="shared" si="80"/>
        <v>-0.15144954477882422</v>
      </c>
      <c r="M202" s="11"/>
      <c r="N202" s="11">
        <f t="shared" si="84"/>
        <v>1898.12</v>
      </c>
      <c r="O202" s="11">
        <f t="shared" si="85"/>
        <v>28.009621630152534</v>
      </c>
      <c r="P202" s="11">
        <f t="shared" si="86"/>
        <v>3.332548080796363</v>
      </c>
      <c r="Q202" s="11">
        <f t="shared" si="87"/>
        <v>-1.2288395178589706E-2</v>
      </c>
      <c r="R202">
        <f t="shared" si="88"/>
        <v>0.98778679882973164</v>
      </c>
    </row>
    <row r="203" spans="1:18" x14ac:dyDescent="0.25">
      <c r="A203" s="11">
        <f>'Shiller Data '!A202</f>
        <v>1887.02</v>
      </c>
      <c r="B203" s="11">
        <f>'Shiller Data '!B202</f>
        <v>5.54</v>
      </c>
      <c r="C203" s="11">
        <f>'Shiller Data '!C202</f>
        <v>0.22500000000000001</v>
      </c>
      <c r="D203" s="11">
        <f>'Shiller Data '!D202</f>
        <v>0.33500000000000002</v>
      </c>
      <c r="E203" s="75">
        <f>'Shiller Data '!E202</f>
        <v>8.0873811569999994</v>
      </c>
      <c r="F203" s="12">
        <f t="shared" ref="F203:F266" si="96">B203*$E$1851/E203</f>
        <v>215.21546545305236</v>
      </c>
      <c r="G203" s="12">
        <f t="shared" ref="G203:G266" si="97">C203*$E$1851/E203</f>
        <v>8.7407003117214401</v>
      </c>
      <c r="H203" s="12">
        <f t="shared" ref="H203:I203" si="98">AVERAGE(F84:F203)</f>
        <v>169.49292801692314</v>
      </c>
      <c r="I203" s="12">
        <f t="shared" si="98"/>
        <v>9.0041451481189476</v>
      </c>
      <c r="J203" s="12">
        <f t="shared" si="82"/>
        <v>23.901820984973007</v>
      </c>
      <c r="K203" s="12">
        <f t="shared" si="79"/>
        <v>3.173954647874889</v>
      </c>
      <c r="L203" s="12">
        <f t="shared" si="80"/>
        <v>-0.17088182810006369</v>
      </c>
      <c r="M203" s="11"/>
      <c r="N203" s="11">
        <f t="shared" si="84"/>
        <v>1899.03</v>
      </c>
      <c r="O203" s="11">
        <f t="shared" si="85"/>
        <v>30.848369134063081</v>
      </c>
      <c r="P203" s="11">
        <f t="shared" si="86"/>
        <v>3.4290838845800584</v>
      </c>
      <c r="Q203" s="11">
        <f t="shared" si="87"/>
        <v>8.4247408605105711E-2</v>
      </c>
      <c r="R203">
        <f t="shared" si="88"/>
        <v>1.0878980158464973</v>
      </c>
    </row>
    <row r="204" spans="1:18" x14ac:dyDescent="0.25">
      <c r="A204" s="11">
        <f>'Shiller Data '!A203</f>
        <v>1887.03</v>
      </c>
      <c r="B204" s="11">
        <f>'Shiller Data '!B203</f>
        <v>5.67</v>
      </c>
      <c r="C204" s="11">
        <f>'Shiller Data '!C203</f>
        <v>0.22750000000000001</v>
      </c>
      <c r="D204" s="11">
        <f>'Shiller Data '!D203</f>
        <v>0.33750000000000002</v>
      </c>
      <c r="E204" s="75">
        <f>'Shiller Data '!E203</f>
        <v>8.0873811569999994</v>
      </c>
      <c r="F204" s="12">
        <f t="shared" si="96"/>
        <v>220.26564785538031</v>
      </c>
      <c r="G204" s="12">
        <f t="shared" si="97"/>
        <v>8.8378192040739005</v>
      </c>
      <c r="H204" s="12">
        <f t="shared" ref="H204:I204" si="99">AVERAGE(F85:F204)</f>
        <v>170.51325079148847</v>
      </c>
      <c r="I204" s="12">
        <f t="shared" si="99"/>
        <v>9.0077152126946807</v>
      </c>
      <c r="J204" s="12">
        <f t="shared" si="82"/>
        <v>24.452998641093505</v>
      </c>
      <c r="K204" s="12">
        <f t="shared" si="79"/>
        <v>3.1967528522082493</v>
      </c>
      <c r="L204" s="12">
        <f t="shared" si="80"/>
        <v>-0.14808362376670337</v>
      </c>
      <c r="M204" s="11"/>
      <c r="N204" s="11">
        <f t="shared" si="84"/>
        <v>1899.06</v>
      </c>
      <c r="O204" s="11">
        <f t="shared" si="85"/>
        <v>28.490876482817711</v>
      </c>
      <c r="P204" s="11">
        <f t="shared" si="86"/>
        <v>3.3495839126142632</v>
      </c>
      <c r="Q204" s="11">
        <f t="shared" si="87"/>
        <v>4.7474366393105427E-3</v>
      </c>
      <c r="R204">
        <f t="shared" si="88"/>
        <v>1.004758723570895</v>
      </c>
    </row>
    <row r="205" spans="1:18" x14ac:dyDescent="0.25">
      <c r="A205" s="11">
        <f>'Shiller Data '!A204</f>
        <v>1887.04</v>
      </c>
      <c r="B205" s="11">
        <f>'Shiller Data '!B204</f>
        <v>5.8</v>
      </c>
      <c r="C205" s="11">
        <f>'Shiller Data '!C204</f>
        <v>0.23</v>
      </c>
      <c r="D205" s="11">
        <f>'Shiller Data '!D204</f>
        <v>0.34</v>
      </c>
      <c r="E205" s="75">
        <f>'Shiller Data '!E204</f>
        <v>8.0873811569999994</v>
      </c>
      <c r="F205" s="12">
        <f t="shared" si="96"/>
        <v>225.31583025770823</v>
      </c>
      <c r="G205" s="12">
        <f t="shared" si="97"/>
        <v>8.9349380964263609</v>
      </c>
      <c r="H205" s="12">
        <f t="shared" ref="H205:I205" si="100">AVERAGE(F86:F205)</f>
        <v>171.6554258836386</v>
      </c>
      <c r="I205" s="12">
        <f t="shared" si="100"/>
        <v>9.0163071177633203</v>
      </c>
      <c r="J205" s="12">
        <f t="shared" si="82"/>
        <v>24.989813159071097</v>
      </c>
      <c r="K205" s="12">
        <f t="shared" si="79"/>
        <v>3.2184682681911037</v>
      </c>
      <c r="L205" s="12">
        <f t="shared" si="80"/>
        <v>-0.12636820778384905</v>
      </c>
      <c r="M205" s="11"/>
      <c r="N205" s="11">
        <f t="shared" si="84"/>
        <v>1899.09</v>
      </c>
      <c r="O205" s="11">
        <f t="shared" si="85"/>
        <v>28.059490463822438</v>
      </c>
      <c r="P205" s="11">
        <f t="shared" si="86"/>
        <v>3.3343269157005477</v>
      </c>
      <c r="Q205" s="11">
        <f t="shared" si="87"/>
        <v>-1.0509560274404972E-2</v>
      </c>
      <c r="R205">
        <f t="shared" si="88"/>
        <v>0.98954547219642708</v>
      </c>
    </row>
    <row r="206" spans="1:18" x14ac:dyDescent="0.25">
      <c r="A206" s="11">
        <f>'Shiller Data '!A205</f>
        <v>1887.05</v>
      </c>
      <c r="B206" s="11">
        <f>'Shiller Data '!B205</f>
        <v>5.9</v>
      </c>
      <c r="C206" s="11">
        <f>'Shiller Data '!C205</f>
        <v>0.23250000000000001</v>
      </c>
      <c r="D206" s="11">
        <f>'Shiller Data '!D205</f>
        <v>0.34250000000000003</v>
      </c>
      <c r="E206" s="75">
        <f>'Shiller Data '!E205</f>
        <v>8.0873811569999994</v>
      </c>
      <c r="F206" s="12">
        <f t="shared" si="96"/>
        <v>229.20058595180669</v>
      </c>
      <c r="G206" s="12">
        <f t="shared" si="97"/>
        <v>9.0320569887788213</v>
      </c>
      <c r="H206" s="12">
        <f t="shared" ref="H206:I206" si="101">AVERAGE(F87:F206)</f>
        <v>172.84310979267354</v>
      </c>
      <c r="I206" s="12">
        <f t="shared" si="101"/>
        <v>9.029120520709073</v>
      </c>
      <c r="J206" s="12">
        <f t="shared" si="82"/>
        <v>25.384597029812063</v>
      </c>
      <c r="K206" s="12">
        <f t="shared" si="79"/>
        <v>3.2341425739307184</v>
      </c>
      <c r="L206" s="12">
        <f t="shared" si="80"/>
        <v>-0.11069390204423435</v>
      </c>
      <c r="M206" s="11"/>
      <c r="N206" s="11">
        <f t="shared" si="84"/>
        <v>1899.12</v>
      </c>
      <c r="O206" s="11">
        <f t="shared" si="85"/>
        <v>25.596333091538003</v>
      </c>
      <c r="P206" s="11">
        <f t="shared" si="86"/>
        <v>3.2424491026140903</v>
      </c>
      <c r="Q206" s="11">
        <f t="shared" si="87"/>
        <v>-0.10238737336086245</v>
      </c>
      <c r="R206">
        <f t="shared" si="88"/>
        <v>0.90267980982119966</v>
      </c>
    </row>
    <row r="207" spans="1:18" x14ac:dyDescent="0.25">
      <c r="A207" s="11">
        <f>'Shiller Data '!A206</f>
        <v>1887.06</v>
      </c>
      <c r="B207" s="11">
        <f>'Shiller Data '!B206</f>
        <v>5.73</v>
      </c>
      <c r="C207" s="11">
        <f>'Shiller Data '!C206</f>
        <v>0.23499999999999999</v>
      </c>
      <c r="D207" s="11">
        <f>'Shiller Data '!D206</f>
        <v>0.34499999999999997</v>
      </c>
      <c r="E207" s="75">
        <f>'Shiller Data '!E206</f>
        <v>7.9922320659999997</v>
      </c>
      <c r="F207" s="12">
        <f t="shared" si="96"/>
        <v>225.24655629788117</v>
      </c>
      <c r="G207" s="12">
        <f t="shared" si="97"/>
        <v>9.2378605113441665</v>
      </c>
      <c r="H207" s="12">
        <f t="shared" ref="H207:I207" si="102">AVERAGE(F88:F207)</f>
        <v>174.01146961176195</v>
      </c>
      <c r="I207" s="12">
        <f t="shared" si="102"/>
        <v>9.0425018747511636</v>
      </c>
      <c r="J207" s="12">
        <f t="shared" si="82"/>
        <v>24.909760530636287</v>
      </c>
      <c r="K207" s="12">
        <f t="shared" si="79"/>
        <v>3.2152597158451539</v>
      </c>
      <c r="L207" s="12">
        <f t="shared" si="80"/>
        <v>-0.1295767601297988</v>
      </c>
      <c r="M207" s="11"/>
      <c r="N207" s="11">
        <f t="shared" si="84"/>
        <v>1900.03</v>
      </c>
      <c r="O207" s="11">
        <f t="shared" si="85"/>
        <v>26.314102470815012</v>
      </c>
      <c r="P207" s="11">
        <f t="shared" si="86"/>
        <v>3.2701050110918373</v>
      </c>
      <c r="Q207" s="11">
        <f t="shared" si="87"/>
        <v>-7.4731464883115439E-2</v>
      </c>
      <c r="R207">
        <f t="shared" si="88"/>
        <v>0.92799265148739329</v>
      </c>
    </row>
    <row r="208" spans="1:18" x14ac:dyDescent="0.25">
      <c r="A208" s="11">
        <f>'Shiller Data '!A207</f>
        <v>1887.07</v>
      </c>
      <c r="B208" s="11">
        <f>'Shiller Data '!B207</f>
        <v>5.59</v>
      </c>
      <c r="C208" s="11">
        <f>'Shiller Data '!C207</f>
        <v>0.23749999999999999</v>
      </c>
      <c r="D208" s="11">
        <f>'Shiller Data '!D207</f>
        <v>0.34749999999999998</v>
      </c>
      <c r="E208" s="75">
        <f>'Shiller Data '!E207</f>
        <v>7.8970910740000004</v>
      </c>
      <c r="F208" s="12">
        <f t="shared" si="96"/>
        <v>222.39052754274974</v>
      </c>
      <c r="G208" s="12">
        <f t="shared" si="97"/>
        <v>9.4486136478359679</v>
      </c>
      <c r="H208" s="12">
        <f t="shared" ref="H208:I208" si="103">AVERAGE(F89:F208)</f>
        <v>175.13179365178303</v>
      </c>
      <c r="I208" s="12">
        <f t="shared" si="103"/>
        <v>9.0605999786639959</v>
      </c>
      <c r="J208" s="12">
        <f t="shared" si="82"/>
        <v>24.544790418563615</v>
      </c>
      <c r="K208" s="12">
        <f t="shared" si="79"/>
        <v>3.2004996288124739</v>
      </c>
      <c r="L208" s="12">
        <f t="shared" si="80"/>
        <v>-0.14433684716247885</v>
      </c>
      <c r="M208" s="11"/>
      <c r="N208" s="11">
        <f t="shared" si="84"/>
        <v>1900.06</v>
      </c>
      <c r="O208" s="11">
        <f t="shared" si="85"/>
        <v>25.481925316693754</v>
      </c>
      <c r="P208" s="11">
        <f t="shared" si="86"/>
        <v>3.2379693897289683</v>
      </c>
      <c r="Q208" s="11">
        <f t="shared" si="87"/>
        <v>-0.1068670862459844</v>
      </c>
      <c r="R208">
        <f t="shared" si="88"/>
        <v>0.89864510734764069</v>
      </c>
    </row>
    <row r="209" spans="1:18" x14ac:dyDescent="0.25">
      <c r="A209" s="11">
        <f>'Shiller Data '!A208</f>
        <v>1887.08</v>
      </c>
      <c r="B209" s="11">
        <f>'Shiller Data '!B208</f>
        <v>5.45</v>
      </c>
      <c r="C209" s="11">
        <f>'Shiller Data '!C208</f>
        <v>0.24</v>
      </c>
      <c r="D209" s="11">
        <f>'Shiller Data '!D208</f>
        <v>0.35</v>
      </c>
      <c r="E209" s="75">
        <f>'Shiller Data '!E208</f>
        <v>7.9922320659999997</v>
      </c>
      <c r="F209" s="12">
        <f t="shared" si="96"/>
        <v>214.23974377372642</v>
      </c>
      <c r="G209" s="12">
        <f t="shared" si="97"/>
        <v>9.4344107349897879</v>
      </c>
      <c r="H209" s="12">
        <f t="shared" ref="H209:I209" si="104">AVERAGE(F90:F209)</f>
        <v>176.1023002325505</v>
      </c>
      <c r="I209" s="12">
        <f t="shared" si="104"/>
        <v>9.078655890826326</v>
      </c>
      <c r="J209" s="12">
        <f t="shared" si="82"/>
        <v>23.59817866763828</v>
      </c>
      <c r="K209" s="12">
        <f t="shared" si="79"/>
        <v>3.1611695339533403</v>
      </c>
      <c r="L209" s="12">
        <f t="shared" si="80"/>
        <v>-0.18366694202161238</v>
      </c>
      <c r="M209" s="11"/>
      <c r="N209" s="11">
        <f t="shared" si="84"/>
        <v>1900.09</v>
      </c>
      <c r="O209" s="11">
        <f t="shared" si="85"/>
        <v>24.768370041895619</v>
      </c>
      <c r="P209" s="11">
        <f t="shared" si="86"/>
        <v>3.2095674376177241</v>
      </c>
      <c r="Q209" s="11">
        <f t="shared" si="87"/>
        <v>-0.13526903835722859</v>
      </c>
      <c r="R209">
        <f t="shared" si="88"/>
        <v>0.87348088021212811</v>
      </c>
    </row>
    <row r="210" spans="1:18" x14ac:dyDescent="0.25">
      <c r="A210" s="11">
        <f>'Shiller Data '!A209</f>
        <v>1887.09</v>
      </c>
      <c r="B210" s="11">
        <f>'Shiller Data '!B209</f>
        <v>5.38</v>
      </c>
      <c r="C210" s="11">
        <f>'Shiller Data '!C209</f>
        <v>0.24249999999999999</v>
      </c>
      <c r="D210" s="11">
        <f>'Shiller Data '!D209</f>
        <v>0.35249999999999998</v>
      </c>
      <c r="E210" s="75">
        <f>'Shiller Data '!E209</f>
        <v>7.8970910740000004</v>
      </c>
      <c r="F210" s="12">
        <f t="shared" si="96"/>
        <v>214.03596389624212</v>
      </c>
      <c r="G210" s="12">
        <f t="shared" si="97"/>
        <v>9.6475318298956712</v>
      </c>
      <c r="H210" s="12">
        <f t="shared" ref="H210:I210" si="105">AVERAGE(F91:F210)</f>
        <v>177.01186119139746</v>
      </c>
      <c r="I210" s="12">
        <f t="shared" si="105"/>
        <v>9.1003758548369618</v>
      </c>
      <c r="J210" s="12">
        <f t="shared" si="82"/>
        <v>23.519464174930683</v>
      </c>
      <c r="K210" s="12">
        <f t="shared" si="79"/>
        <v>3.1578283410928027</v>
      </c>
      <c r="L210" s="12">
        <f t="shared" si="80"/>
        <v>-0.18700813488214996</v>
      </c>
      <c r="M210" s="11"/>
      <c r="N210" s="11">
        <f t="shared" si="84"/>
        <v>1900.12</v>
      </c>
      <c r="O210" s="11">
        <f t="shared" si="85"/>
        <v>29.811022453592205</v>
      </c>
      <c r="P210" s="11">
        <f t="shared" si="86"/>
        <v>3.3948782061152745</v>
      </c>
      <c r="Q210" s="11">
        <f t="shared" si="87"/>
        <v>5.0041730140321761E-2</v>
      </c>
      <c r="R210">
        <f t="shared" si="88"/>
        <v>1.051314966981749</v>
      </c>
    </row>
    <row r="211" spans="1:18" x14ac:dyDescent="0.25">
      <c r="A211" s="11">
        <f>'Shiller Data '!A210</f>
        <v>1887.1</v>
      </c>
      <c r="B211" s="11">
        <f>'Shiller Data '!B210</f>
        <v>5.2</v>
      </c>
      <c r="C211" s="11">
        <f>'Shiller Data '!C210</f>
        <v>0.245</v>
      </c>
      <c r="D211" s="11">
        <f>'Shiller Data '!D210</f>
        <v>0.35499999999999998</v>
      </c>
      <c r="E211" s="75">
        <f>'Shiller Data '!E210</f>
        <v>7.9922320659999997</v>
      </c>
      <c r="F211" s="12">
        <f t="shared" si="96"/>
        <v>204.41223259144539</v>
      </c>
      <c r="G211" s="12">
        <f t="shared" si="97"/>
        <v>9.6309609586354075</v>
      </c>
      <c r="H211" s="12">
        <f t="shared" ref="H211:I211" si="106">AVERAGE(F92:F211)</f>
        <v>177.82234011617552</v>
      </c>
      <c r="I211" s="12">
        <f t="shared" si="106"/>
        <v>9.1244396613023167</v>
      </c>
      <c r="J211" s="12">
        <f t="shared" si="82"/>
        <v>22.402716241127507</v>
      </c>
      <c r="K211" s="12">
        <f t="shared" si="79"/>
        <v>3.1091822122741228</v>
      </c>
      <c r="L211" s="12">
        <f t="shared" si="80"/>
        <v>-0.23565426370082987</v>
      </c>
      <c r="M211" s="11"/>
      <c r="N211" s="11">
        <f t="shared" si="84"/>
        <v>1901.03</v>
      </c>
      <c r="O211" s="11">
        <f t="shared" si="85"/>
        <v>32.273001147455965</v>
      </c>
      <c r="P211" s="11">
        <f t="shared" si="86"/>
        <v>3.4742310029002361</v>
      </c>
      <c r="Q211" s="11">
        <f t="shared" si="87"/>
        <v>0.12939452692528342</v>
      </c>
      <c r="R211">
        <f t="shared" si="88"/>
        <v>1.1381390621055734</v>
      </c>
    </row>
    <row r="212" spans="1:18" x14ac:dyDescent="0.25">
      <c r="A212" s="11">
        <f>'Shiller Data '!A211</f>
        <v>1887.11</v>
      </c>
      <c r="B212" s="11">
        <f>'Shiller Data '!B211</f>
        <v>5.3</v>
      </c>
      <c r="C212" s="11">
        <f>'Shiller Data '!C211</f>
        <v>0.2475</v>
      </c>
      <c r="D212" s="11">
        <f>'Shiller Data '!D211</f>
        <v>0.35749999999999998</v>
      </c>
      <c r="E212" s="75">
        <f>'Shiller Data '!E211</f>
        <v>8.0873811569999994</v>
      </c>
      <c r="F212" s="12">
        <f t="shared" si="96"/>
        <v>205.89205178721616</v>
      </c>
      <c r="G212" s="12">
        <f t="shared" si="97"/>
        <v>9.6147703428935856</v>
      </c>
      <c r="H212" s="12">
        <f t="shared" ref="H212:I212" si="107">AVERAGE(F93:F212)</f>
        <v>178.64105417543479</v>
      </c>
      <c r="I212" s="12">
        <f t="shared" si="107"/>
        <v>9.1497489544371629</v>
      </c>
      <c r="J212" s="12">
        <f t="shared" si="82"/>
        <v>22.502480976526574</v>
      </c>
      <c r="K212" s="12">
        <f t="shared" si="79"/>
        <v>3.1136255687549705</v>
      </c>
      <c r="L212" s="12">
        <f t="shared" si="80"/>
        <v>-0.23121090721998216</v>
      </c>
      <c r="M212" s="11"/>
      <c r="N212" s="11">
        <f t="shared" si="84"/>
        <v>1901.06</v>
      </c>
      <c r="O212" s="11">
        <f t="shared" si="85"/>
        <v>36.589463517932124</v>
      </c>
      <c r="P212" s="11">
        <f t="shared" si="86"/>
        <v>3.5997603169376235</v>
      </c>
      <c r="Q212" s="11">
        <f t="shared" si="87"/>
        <v>0.25492384096267084</v>
      </c>
      <c r="R212">
        <f t="shared" si="88"/>
        <v>1.290363344300506</v>
      </c>
    </row>
    <row r="213" spans="1:18" x14ac:dyDescent="0.25">
      <c r="A213" s="11">
        <f>'Shiller Data '!A212</f>
        <v>1887.12</v>
      </c>
      <c r="B213" s="11">
        <f>'Shiller Data '!B212</f>
        <v>5.27</v>
      </c>
      <c r="C213" s="11">
        <f>'Shiller Data '!C212</f>
        <v>0.25</v>
      </c>
      <c r="D213" s="11">
        <f>'Shiller Data '!D212</f>
        <v>0.36</v>
      </c>
      <c r="E213" s="75">
        <f>'Shiller Data '!E212</f>
        <v>8.2776793390000005</v>
      </c>
      <c r="F213" s="12">
        <f t="shared" si="96"/>
        <v>200.02010010211629</v>
      </c>
      <c r="G213" s="12">
        <f t="shared" si="97"/>
        <v>9.4886195494362582</v>
      </c>
      <c r="H213" s="12">
        <f t="shared" ref="H213:I213" si="108">AVERAGE(F94:F213)</f>
        <v>179.41358700042338</v>
      </c>
      <c r="I213" s="12">
        <f t="shared" si="108"/>
        <v>9.1765385516833291</v>
      </c>
      <c r="J213" s="12">
        <f t="shared" si="82"/>
        <v>21.796900756813681</v>
      </c>
      <c r="K213" s="12">
        <f t="shared" si="79"/>
        <v>3.081767792569702</v>
      </c>
      <c r="L213" s="12">
        <f t="shared" si="80"/>
        <v>-0.26306868340525069</v>
      </c>
      <c r="M213" s="11"/>
      <c r="N213" s="11">
        <f t="shared" si="84"/>
        <v>1901.09</v>
      </c>
      <c r="O213" s="11">
        <f t="shared" si="85"/>
        <v>32.858448552372757</v>
      </c>
      <c r="P213" s="11">
        <f t="shared" si="86"/>
        <v>3.4922088976288022</v>
      </c>
      <c r="Q213" s="11">
        <f t="shared" si="87"/>
        <v>0.14737242165384945</v>
      </c>
      <c r="R213">
        <f t="shared" si="88"/>
        <v>1.1587854394691075</v>
      </c>
    </row>
    <row r="214" spans="1:18" x14ac:dyDescent="0.25">
      <c r="A214" s="11">
        <f>'Shiller Data '!A213</f>
        <v>1888.01</v>
      </c>
      <c r="B214" s="11">
        <f>'Shiller Data '!B213</f>
        <v>5.31</v>
      </c>
      <c r="C214" s="11">
        <f>'Shiller Data '!C213</f>
        <v>0.24829999999999999</v>
      </c>
      <c r="D214" s="11">
        <f>'Shiller Data '!D213</f>
        <v>0.35170000000000001</v>
      </c>
      <c r="E214" s="75">
        <f>'Shiller Data '!E213</f>
        <v>8.3728446279999993</v>
      </c>
      <c r="F214" s="12">
        <f t="shared" si="96"/>
        <v>199.24760629393109</v>
      </c>
      <c r="G214" s="12">
        <f t="shared" si="97"/>
        <v>9.3169831718988885</v>
      </c>
      <c r="H214" s="12">
        <f t="shared" ref="H214:I214" si="109">AVERAGE(F95:F214)</f>
        <v>180.1520177471692</v>
      </c>
      <c r="I214" s="12">
        <f t="shared" si="109"/>
        <v>9.2005074744319888</v>
      </c>
      <c r="J214" s="12">
        <f t="shared" si="82"/>
        <v>21.656153951033232</v>
      </c>
      <c r="K214" s="12">
        <f t="shared" si="79"/>
        <v>3.0752896612188168</v>
      </c>
      <c r="L214" s="12">
        <f t="shared" si="80"/>
        <v>-0.26954681475613596</v>
      </c>
      <c r="M214" s="11"/>
      <c r="N214" s="11">
        <f t="shared" si="84"/>
        <v>1901.12</v>
      </c>
      <c r="O214" s="11">
        <f t="shared" si="85"/>
        <v>31.593036304906473</v>
      </c>
      <c r="P214" s="11">
        <f t="shared" si="86"/>
        <v>3.452936726209912</v>
      </c>
      <c r="Q214" s="11">
        <f t="shared" si="87"/>
        <v>0.10810025023495928</v>
      </c>
      <c r="R214">
        <f t="shared" si="88"/>
        <v>1.1141594345330366</v>
      </c>
    </row>
    <row r="215" spans="1:18" x14ac:dyDescent="0.25">
      <c r="A215" s="11">
        <f>'Shiller Data '!A214</f>
        <v>1888.02</v>
      </c>
      <c r="B215" s="11">
        <f>'Shiller Data '!B214</f>
        <v>5.28</v>
      </c>
      <c r="C215" s="11">
        <f>'Shiller Data '!C214</f>
        <v>0.2467</v>
      </c>
      <c r="D215" s="11">
        <f>'Shiller Data '!D214</f>
        <v>0.34329999999999999</v>
      </c>
      <c r="E215" s="75">
        <f>'Shiller Data '!E214</f>
        <v>8.2776793390000005</v>
      </c>
      <c r="F215" s="12">
        <f t="shared" si="96"/>
        <v>200.39964488409376</v>
      </c>
      <c r="G215" s="12">
        <f t="shared" si="97"/>
        <v>9.3633697713836987</v>
      </c>
      <c r="H215" s="12">
        <f t="shared" ref="H215:I215" si="110">AVERAGE(F96:F215)</f>
        <v>180.91051566592168</v>
      </c>
      <c r="I215" s="12">
        <f t="shared" si="110"/>
        <v>9.2245621959033084</v>
      </c>
      <c r="J215" s="12">
        <f t="shared" si="82"/>
        <v>21.724569754984429</v>
      </c>
      <c r="K215" s="12">
        <f t="shared" si="79"/>
        <v>3.0784438668119418</v>
      </c>
      <c r="L215" s="12">
        <f t="shared" si="80"/>
        <v>-0.26639260916301088</v>
      </c>
      <c r="M215" s="11"/>
      <c r="N215" s="11">
        <f t="shared" si="84"/>
        <v>1902.03</v>
      </c>
      <c r="O215" s="11">
        <f t="shared" si="85"/>
        <v>32.719959204344455</v>
      </c>
      <c r="P215" s="11">
        <f t="shared" si="86"/>
        <v>3.4879852649227807</v>
      </c>
      <c r="Q215" s="11">
        <f t="shared" si="87"/>
        <v>0.14314878894782801</v>
      </c>
      <c r="R215">
        <f t="shared" si="88"/>
        <v>1.1539014766806337</v>
      </c>
    </row>
    <row r="216" spans="1:18" x14ac:dyDescent="0.25">
      <c r="A216" s="11">
        <f>'Shiller Data '!A215</f>
        <v>1888.03</v>
      </c>
      <c r="B216" s="11">
        <f>'Shiller Data '!B215</f>
        <v>5.08</v>
      </c>
      <c r="C216" s="11">
        <f>'Shiller Data '!C215</f>
        <v>0.245</v>
      </c>
      <c r="D216" s="11">
        <f>'Shiller Data '!D215</f>
        <v>0.33500000000000002</v>
      </c>
      <c r="E216" s="75">
        <f>'Shiller Data '!E215</f>
        <v>8.2776793390000005</v>
      </c>
      <c r="F216" s="12">
        <f t="shared" si="96"/>
        <v>192.80874924454474</v>
      </c>
      <c r="G216" s="12">
        <f t="shared" si="97"/>
        <v>9.2988471584475327</v>
      </c>
      <c r="H216" s="12">
        <f t="shared" ref="H216:I216" si="111">AVERAGE(F97:F216)</f>
        <v>181.56879439347142</v>
      </c>
      <c r="I216" s="12">
        <f t="shared" si="111"/>
        <v>9.2471648082486979</v>
      </c>
      <c r="J216" s="12">
        <f t="shared" si="82"/>
        <v>20.850579960741545</v>
      </c>
      <c r="K216" s="12">
        <f t="shared" si="79"/>
        <v>3.0373817637208602</v>
      </c>
      <c r="L216" s="12">
        <f t="shared" si="80"/>
        <v>-0.30745471225409249</v>
      </c>
      <c r="M216" s="11"/>
      <c r="N216" s="11">
        <f t="shared" si="84"/>
        <v>1902.06</v>
      </c>
      <c r="O216" s="11">
        <f t="shared" si="85"/>
        <v>32.193180595712008</v>
      </c>
      <c r="P216" s="11">
        <f t="shared" si="86"/>
        <v>3.4717546473793677</v>
      </c>
      <c r="Q216" s="11">
        <f t="shared" si="87"/>
        <v>0.12691817140441497</v>
      </c>
      <c r="R216">
        <f t="shared" si="88"/>
        <v>1.1353241120027446</v>
      </c>
    </row>
    <row r="217" spans="1:18" x14ac:dyDescent="0.25">
      <c r="A217" s="11">
        <f>'Shiller Data '!A216</f>
        <v>1888.04</v>
      </c>
      <c r="B217" s="11">
        <f>'Shiller Data '!B216</f>
        <v>5.0999999999999996</v>
      </c>
      <c r="C217" s="11">
        <f>'Shiller Data '!C216</f>
        <v>0.24329999999999999</v>
      </c>
      <c r="D217" s="11">
        <f>'Shiller Data '!D216</f>
        <v>0.32669999999999999</v>
      </c>
      <c r="E217" s="75">
        <f>'Shiller Data '!E216</f>
        <v>8.18251405</v>
      </c>
      <c r="F217" s="12">
        <f t="shared" si="96"/>
        <v>195.81909547714127</v>
      </c>
      <c r="G217" s="12">
        <f t="shared" si="97"/>
        <v>9.341722731291858</v>
      </c>
      <c r="H217" s="12">
        <f t="shared" ref="H217:I217" si="112">AVERAGE(F98:F217)</f>
        <v>182.21532920276408</v>
      </c>
      <c r="I217" s="12">
        <f t="shared" si="112"/>
        <v>9.2697711081411214</v>
      </c>
      <c r="J217" s="12">
        <f t="shared" si="82"/>
        <v>21.124480118518171</v>
      </c>
      <c r="K217" s="12">
        <f t="shared" si="79"/>
        <v>3.0504325631661242</v>
      </c>
      <c r="L217" s="12">
        <f t="shared" si="80"/>
        <v>-0.29440391280882849</v>
      </c>
      <c r="M217" s="11"/>
      <c r="N217" s="11">
        <f t="shared" si="84"/>
        <v>1902.09</v>
      </c>
      <c r="O217" s="11">
        <f t="shared" si="85"/>
        <v>33.664190417337473</v>
      </c>
      <c r="P217" s="11">
        <f t="shared" si="86"/>
        <v>3.5164346735077987</v>
      </c>
      <c r="Q217" s="11">
        <f t="shared" si="87"/>
        <v>0.171598197532846</v>
      </c>
      <c r="R217">
        <f t="shared" si="88"/>
        <v>1.1872007171899532</v>
      </c>
    </row>
    <row r="218" spans="1:18" x14ac:dyDescent="0.25">
      <c r="A218" s="11">
        <f>'Shiller Data '!A217</f>
        <v>1888.05</v>
      </c>
      <c r="B218" s="11">
        <f>'Shiller Data '!B217</f>
        <v>5.17</v>
      </c>
      <c r="C218" s="11">
        <f>'Shiller Data '!C217</f>
        <v>0.2417</v>
      </c>
      <c r="D218" s="11">
        <f>'Shiller Data '!D217</f>
        <v>0.31830000000000003</v>
      </c>
      <c r="E218" s="75">
        <f>'Shiller Data '!E217</f>
        <v>8.0873811569999994</v>
      </c>
      <c r="F218" s="12">
        <f t="shared" si="96"/>
        <v>200.84186938488821</v>
      </c>
      <c r="G218" s="12">
        <f t="shared" si="97"/>
        <v>9.3894545126358775</v>
      </c>
      <c r="H218" s="12">
        <f t="shared" ref="H218:I218" si="113">AVERAGE(F99:F218)</f>
        <v>182.86782246145577</v>
      </c>
      <c r="I218" s="12">
        <f t="shared" si="113"/>
        <v>9.2912091032416217</v>
      </c>
      <c r="J218" s="12">
        <f t="shared" si="82"/>
        <v>21.616332939360522</v>
      </c>
      <c r="K218" s="12">
        <f t="shared" si="79"/>
        <v>3.0734491835492879</v>
      </c>
      <c r="L218" s="12">
        <f t="shared" si="80"/>
        <v>-0.27138729242566484</v>
      </c>
      <c r="M218" s="11"/>
      <c r="N218" s="11">
        <f t="shared" si="84"/>
        <v>1902.12</v>
      </c>
      <c r="O218" s="11">
        <f t="shared" si="85"/>
        <v>29.113851160989007</v>
      </c>
      <c r="P218" s="11">
        <f t="shared" si="86"/>
        <v>3.3712140458462732</v>
      </c>
      <c r="Q218" s="11">
        <f t="shared" si="87"/>
        <v>2.637756987132045E-2</v>
      </c>
      <c r="R218">
        <f t="shared" si="88"/>
        <v>1.02672853705957</v>
      </c>
    </row>
    <row r="219" spans="1:18" x14ac:dyDescent="0.25">
      <c r="A219" s="11">
        <f>'Shiller Data '!A218</f>
        <v>1888.06</v>
      </c>
      <c r="B219" s="11">
        <f>'Shiller Data '!B218</f>
        <v>5.01</v>
      </c>
      <c r="C219" s="11">
        <f>'Shiller Data '!C218</f>
        <v>0.24</v>
      </c>
      <c r="D219" s="11">
        <f>'Shiller Data '!D218</f>
        <v>0.31</v>
      </c>
      <c r="E219" s="75">
        <f>'Shiller Data '!E218</f>
        <v>7.9922320659999997</v>
      </c>
      <c r="F219" s="12">
        <f t="shared" si="96"/>
        <v>196.94332409291181</v>
      </c>
      <c r="G219" s="12">
        <f t="shared" si="97"/>
        <v>9.4344107349897879</v>
      </c>
      <c r="H219" s="12">
        <f t="shared" ref="H219:I219" si="114">AVERAGE(F100:F219)</f>
        <v>183.4427356966583</v>
      </c>
      <c r="I219" s="12">
        <f t="shared" si="114"/>
        <v>9.3119810960828335</v>
      </c>
      <c r="J219" s="12">
        <f t="shared" si="82"/>
        <v>21.149454886217256</v>
      </c>
      <c r="K219" s="12">
        <f t="shared" si="79"/>
        <v>3.0516141314588277</v>
      </c>
      <c r="L219" s="12">
        <f t="shared" si="80"/>
        <v>-0.29322234451612506</v>
      </c>
      <c r="M219" s="11"/>
      <c r="N219" s="11">
        <f t="shared" si="84"/>
        <v>1903.03</v>
      </c>
      <c r="O219" s="11">
        <f t="shared" si="85"/>
        <v>29.694760558176053</v>
      </c>
      <c r="P219" s="11">
        <f t="shared" si="86"/>
        <v>3.3909706180635699</v>
      </c>
      <c r="Q219" s="11">
        <f t="shared" si="87"/>
        <v>4.6134142088617214E-2</v>
      </c>
      <c r="R219">
        <f t="shared" si="88"/>
        <v>1.0472148771263625</v>
      </c>
    </row>
    <row r="220" spans="1:18" x14ac:dyDescent="0.25">
      <c r="A220" s="11">
        <f>'Shiller Data '!A219</f>
        <v>1888.07</v>
      </c>
      <c r="B220" s="11">
        <f>'Shiller Data '!B219</f>
        <v>5.14</v>
      </c>
      <c r="C220" s="11">
        <f>'Shiller Data '!C219</f>
        <v>0.23830000000000001</v>
      </c>
      <c r="D220" s="11">
        <f>'Shiller Data '!D219</f>
        <v>0.30170000000000002</v>
      </c>
      <c r="E220" s="75">
        <f>'Shiller Data '!E219</f>
        <v>8.0873811569999994</v>
      </c>
      <c r="F220" s="12">
        <f t="shared" si="96"/>
        <v>199.6764426766587</v>
      </c>
      <c r="G220" s="12">
        <f t="shared" si="97"/>
        <v>9.2573728190365294</v>
      </c>
      <c r="H220" s="12">
        <f t="shared" ref="H220:I220" si="115">AVERAGE(F101:F220)</f>
        <v>184.03075524075626</v>
      </c>
      <c r="I220" s="12">
        <f t="shared" si="115"/>
        <v>9.3321746800673857</v>
      </c>
      <c r="J220" s="12">
        <f t="shared" si="82"/>
        <v>21.396560771965412</v>
      </c>
      <c r="K220" s="12">
        <f t="shared" si="79"/>
        <v>3.0632301975219129</v>
      </c>
      <c r="L220" s="12">
        <f t="shared" si="80"/>
        <v>-0.28160627845303976</v>
      </c>
      <c r="M220" s="11"/>
      <c r="N220" s="11">
        <f t="shared" si="84"/>
        <v>1903.06</v>
      </c>
      <c r="O220" s="11">
        <f t="shared" si="85"/>
        <v>26.819095077478689</v>
      </c>
      <c r="P220" s="11">
        <f t="shared" si="86"/>
        <v>3.2891141366981276</v>
      </c>
      <c r="Q220" s="11">
        <f t="shared" si="87"/>
        <v>-5.5722339276825128E-2</v>
      </c>
      <c r="R220">
        <f t="shared" si="88"/>
        <v>0.94580171142242686</v>
      </c>
    </row>
    <row r="221" spans="1:18" x14ac:dyDescent="0.25">
      <c r="A221" s="11">
        <f>'Shiller Data '!A220</f>
        <v>1888.08</v>
      </c>
      <c r="B221" s="11">
        <f>'Shiller Data '!B220</f>
        <v>5.25</v>
      </c>
      <c r="C221" s="11">
        <f>'Shiller Data '!C220</f>
        <v>0.23669999999999999</v>
      </c>
      <c r="D221" s="11">
        <f>'Shiller Data '!D220</f>
        <v>0.29330000000000001</v>
      </c>
      <c r="E221" s="75">
        <f>'Shiller Data '!E220</f>
        <v>8.0873811569999994</v>
      </c>
      <c r="F221" s="12">
        <f t="shared" si="96"/>
        <v>203.94967394016695</v>
      </c>
      <c r="G221" s="12">
        <f t="shared" si="97"/>
        <v>9.1952167279309549</v>
      </c>
      <c r="H221" s="12">
        <f t="shared" ref="H221:I221" si="116">AVERAGE(F102:F221)</f>
        <v>184.67551489814312</v>
      </c>
      <c r="I221" s="12">
        <f t="shared" si="116"/>
        <v>9.352758389975623</v>
      </c>
      <c r="J221" s="12">
        <f t="shared" si="82"/>
        <v>21.806366147420441</v>
      </c>
      <c r="K221" s="12">
        <f t="shared" si="79"/>
        <v>3.0822019522750392</v>
      </c>
      <c r="L221" s="12">
        <f t="shared" si="80"/>
        <v>-0.26263452369991347</v>
      </c>
      <c r="M221" s="11"/>
      <c r="N221" s="11">
        <f t="shared" si="84"/>
        <v>1903.09</v>
      </c>
      <c r="O221" s="11">
        <f t="shared" si="85"/>
        <v>23.758188817835823</v>
      </c>
      <c r="P221" s="11">
        <f t="shared" si="86"/>
        <v>3.1679272633833637</v>
      </c>
      <c r="Q221" s="11">
        <f t="shared" si="87"/>
        <v>-0.17690921259158898</v>
      </c>
      <c r="R221">
        <f t="shared" si="88"/>
        <v>0.83785584783119293</v>
      </c>
    </row>
    <row r="222" spans="1:18" x14ac:dyDescent="0.25">
      <c r="A222" s="11">
        <f>'Shiller Data '!A221</f>
        <v>1888.09</v>
      </c>
      <c r="B222" s="11">
        <f>'Shiller Data '!B221</f>
        <v>5.38</v>
      </c>
      <c r="C222" s="11">
        <f>'Shiller Data '!C221</f>
        <v>0.23499999999999999</v>
      </c>
      <c r="D222" s="11">
        <f>'Shiller Data '!D221</f>
        <v>0.28499999999999998</v>
      </c>
      <c r="E222" s="75">
        <f>'Shiller Data '!E221</f>
        <v>8.0873811569999994</v>
      </c>
      <c r="F222" s="12">
        <f t="shared" si="96"/>
        <v>208.99985634249489</v>
      </c>
      <c r="G222" s="12">
        <f t="shared" si="97"/>
        <v>9.1291758811312818</v>
      </c>
      <c r="H222" s="12">
        <f t="shared" ref="H222:I222" si="117">AVERAGE(F103:F222)</f>
        <v>185.34095724450162</v>
      </c>
      <c r="I222" s="12">
        <f t="shared" si="117"/>
        <v>9.3730363556582201</v>
      </c>
      <c r="J222" s="12">
        <f t="shared" si="82"/>
        <v>22.297988443875816</v>
      </c>
      <c r="K222" s="12">
        <f t="shared" si="79"/>
        <v>3.104496470086918</v>
      </c>
      <c r="L222" s="12">
        <f t="shared" si="80"/>
        <v>-0.24034000588803472</v>
      </c>
      <c r="M222" s="11"/>
      <c r="N222" s="11">
        <f t="shared" si="84"/>
        <v>1903.12</v>
      </c>
      <c r="O222" s="11">
        <f t="shared" si="85"/>
        <v>24.541429915147319</v>
      </c>
      <c r="P222" s="11">
        <f t="shared" si="86"/>
        <v>3.2003627063361173</v>
      </c>
      <c r="Q222" s="11">
        <f t="shared" si="87"/>
        <v>-0.1444737696388354</v>
      </c>
      <c r="R222">
        <f t="shared" si="88"/>
        <v>0.86547761389576372</v>
      </c>
    </row>
    <row r="223" spans="1:18" x14ac:dyDescent="0.25">
      <c r="A223" s="11">
        <f>'Shiller Data '!A222</f>
        <v>1888.1</v>
      </c>
      <c r="B223" s="11">
        <f>'Shiller Data '!B222</f>
        <v>5.35</v>
      </c>
      <c r="C223" s="11">
        <f>'Shiller Data '!C222</f>
        <v>0.23330000000000001</v>
      </c>
      <c r="D223" s="11">
        <f>'Shiller Data '!D222</f>
        <v>0.2767</v>
      </c>
      <c r="E223" s="75">
        <f>'Shiller Data '!E222</f>
        <v>8.18251405</v>
      </c>
      <c r="F223" s="12">
        <f t="shared" si="96"/>
        <v>205.41807074562857</v>
      </c>
      <c r="G223" s="12">
        <f t="shared" si="97"/>
        <v>8.9577637205523644</v>
      </c>
      <c r="H223" s="12">
        <f t="shared" ref="H223:I223" si="118">AVERAGE(F104:F223)</f>
        <v>185.97682368917438</v>
      </c>
      <c r="I223" s="12">
        <f t="shared" si="118"/>
        <v>9.3915061503246111</v>
      </c>
      <c r="J223" s="12">
        <f t="shared" si="82"/>
        <v>21.872750489390718</v>
      </c>
      <c r="K223" s="12">
        <f t="shared" si="79"/>
        <v>3.0852415921851106</v>
      </c>
      <c r="L223" s="12">
        <f t="shared" si="80"/>
        <v>-0.25959488378984208</v>
      </c>
      <c r="M223" s="11"/>
      <c r="N223" s="11">
        <f t="shared" si="84"/>
        <v>1904.03</v>
      </c>
      <c r="O223" s="11">
        <f t="shared" si="85"/>
        <v>23.295268066532511</v>
      </c>
      <c r="P223" s="11">
        <f t="shared" si="86"/>
        <v>3.1482502526733591</v>
      </c>
      <c r="Q223" s="11">
        <f t="shared" si="87"/>
        <v>-0.19658622330159359</v>
      </c>
      <c r="R223">
        <f t="shared" si="88"/>
        <v>0.82153049316986815</v>
      </c>
    </row>
    <row r="224" spans="1:18" x14ac:dyDescent="0.25">
      <c r="A224" s="11">
        <f>'Shiller Data '!A223</f>
        <v>1888.11</v>
      </c>
      <c r="B224" s="11">
        <f>'Shiller Data '!B223</f>
        <v>5.24</v>
      </c>
      <c r="C224" s="11">
        <f>'Shiller Data '!C223</f>
        <v>0.23169999999999999</v>
      </c>
      <c r="D224" s="11">
        <f>'Shiller Data '!D223</f>
        <v>0.26829999999999998</v>
      </c>
      <c r="E224" s="75">
        <f>'Shiller Data '!E223</f>
        <v>8.2776793390000005</v>
      </c>
      <c r="F224" s="12">
        <f t="shared" si="96"/>
        <v>198.88146575618396</v>
      </c>
      <c r="G224" s="12">
        <f t="shared" si="97"/>
        <v>8.7940525984175224</v>
      </c>
      <c r="H224" s="12">
        <f t="shared" ref="H224:I224" si="119">AVERAGE(F105:F224)</f>
        <v>186.54912656005538</v>
      </c>
      <c r="I224" s="12">
        <f t="shared" si="119"/>
        <v>9.4082551335004645</v>
      </c>
      <c r="J224" s="12">
        <f t="shared" si="82"/>
        <v>21.139038316256578</v>
      </c>
      <c r="K224" s="12">
        <f t="shared" si="79"/>
        <v>3.0511214882179596</v>
      </c>
      <c r="L224" s="12">
        <f t="shared" si="80"/>
        <v>-0.29371498775699312</v>
      </c>
      <c r="M224" s="11"/>
      <c r="N224" s="11">
        <f t="shared" si="84"/>
        <v>1904.06</v>
      </c>
      <c r="O224" s="11">
        <f t="shared" si="85"/>
        <v>24.131929959846605</v>
      </c>
      <c r="P224" s="11">
        <f t="shared" si="86"/>
        <v>3.1835358581976503</v>
      </c>
      <c r="Q224" s="11">
        <f t="shared" si="87"/>
        <v>-0.16130061777730242</v>
      </c>
      <c r="R224">
        <f t="shared" si="88"/>
        <v>0.85103619603912384</v>
      </c>
    </row>
    <row r="225" spans="1:18" x14ac:dyDescent="0.25">
      <c r="A225" s="11">
        <f>'Shiller Data '!A224</f>
        <v>1888.12</v>
      </c>
      <c r="B225" s="11">
        <f>'Shiller Data '!B224</f>
        <v>5.14</v>
      </c>
      <c r="C225" s="11">
        <f>'Shiller Data '!C224</f>
        <v>0.23</v>
      </c>
      <c r="D225" s="11">
        <f>'Shiller Data '!D224</f>
        <v>0.26</v>
      </c>
      <c r="E225" s="75">
        <f>'Shiller Data '!E224</f>
        <v>8.2776793390000005</v>
      </c>
      <c r="F225" s="12">
        <f t="shared" si="96"/>
        <v>195.08601793640946</v>
      </c>
      <c r="G225" s="12">
        <f t="shared" si="97"/>
        <v>8.7295299854813564</v>
      </c>
      <c r="H225" s="12">
        <f t="shared" ref="H225:I225" si="120">AVERAGE(F106:F225)</f>
        <v>187.07096122031606</v>
      </c>
      <c r="I225" s="12">
        <f t="shared" si="120"/>
        <v>9.4234073651018875</v>
      </c>
      <c r="J225" s="12">
        <f t="shared" si="82"/>
        <v>20.702280011673906</v>
      </c>
      <c r="K225" s="12">
        <f t="shared" si="79"/>
        <v>3.0302438396972473</v>
      </c>
      <c r="L225" s="12">
        <f t="shared" si="80"/>
        <v>-0.3145926362777054</v>
      </c>
      <c r="M225" s="11"/>
      <c r="N225" s="11">
        <f t="shared" si="84"/>
        <v>1904.09</v>
      </c>
      <c r="O225" s="11">
        <f t="shared" si="85"/>
        <v>26.386362424684435</v>
      </c>
      <c r="P225" s="11">
        <f t="shared" si="86"/>
        <v>3.2728473018589703</v>
      </c>
      <c r="Q225" s="11">
        <f t="shared" si="87"/>
        <v>-7.1989174115982379E-2</v>
      </c>
      <c r="R225">
        <f t="shared" si="88"/>
        <v>0.93054096968528777</v>
      </c>
    </row>
    <row r="226" spans="1:18" x14ac:dyDescent="0.25">
      <c r="A226" s="11">
        <f>'Shiller Data '!A225</f>
        <v>1889.01</v>
      </c>
      <c r="B226" s="11">
        <f>'Shiller Data '!B225</f>
        <v>5.24</v>
      </c>
      <c r="C226" s="11">
        <f>'Shiller Data '!C225</f>
        <v>0.22919999999999999</v>
      </c>
      <c r="D226" s="11">
        <f>'Shiller Data '!D225</f>
        <v>0.26329999999999998</v>
      </c>
      <c r="E226" s="75">
        <f>'Shiller Data '!E225</f>
        <v>7.9922320659999997</v>
      </c>
      <c r="F226" s="12">
        <f t="shared" si="96"/>
        <v>205.98463438061034</v>
      </c>
      <c r="G226" s="12">
        <f t="shared" si="97"/>
        <v>9.009862251915246</v>
      </c>
      <c r="H226" s="12">
        <f t="shared" ref="H226:I226" si="121">AVERAGE(F107:F226)</f>
        <v>187.65519124058844</v>
      </c>
      <c r="I226" s="12">
        <f t="shared" si="121"/>
        <v>9.4410201447967612</v>
      </c>
      <c r="J226" s="12">
        <f t="shared" si="82"/>
        <v>21.81804839110897</v>
      </c>
      <c r="K226" s="12">
        <f t="shared" si="79"/>
        <v>3.082737535117416</v>
      </c>
      <c r="L226" s="12">
        <f t="shared" si="80"/>
        <v>-0.26209894085753671</v>
      </c>
      <c r="M226" s="11"/>
      <c r="N226" s="11">
        <f t="shared" si="84"/>
        <v>1904.12</v>
      </c>
      <c r="O226" s="11">
        <f t="shared" si="85"/>
        <v>28.960291013758145</v>
      </c>
      <c r="P226" s="11">
        <f t="shared" si="86"/>
        <v>3.3659256162846423</v>
      </c>
      <c r="Q226" s="11">
        <f t="shared" si="87"/>
        <v>2.1089140309689558E-2</v>
      </c>
      <c r="R226">
        <f t="shared" si="88"/>
        <v>1.0213130877449066</v>
      </c>
    </row>
    <row r="227" spans="1:18" x14ac:dyDescent="0.25">
      <c r="A227" s="11">
        <f>'Shiller Data '!A226</f>
        <v>1889.02</v>
      </c>
      <c r="B227" s="11">
        <f>'Shiller Data '!B226</f>
        <v>5.3</v>
      </c>
      <c r="C227" s="11">
        <f>'Shiller Data '!C226</f>
        <v>0.2283</v>
      </c>
      <c r="D227" s="11">
        <f>'Shiller Data '!D226</f>
        <v>0.26669999999999999</v>
      </c>
      <c r="E227" s="75">
        <f>'Shiller Data '!E226</f>
        <v>7.8970910740000004</v>
      </c>
      <c r="F227" s="12">
        <f t="shared" si="96"/>
        <v>210.85327298328684</v>
      </c>
      <c r="G227" s="12">
        <f t="shared" si="97"/>
        <v>9.0826041928461105</v>
      </c>
      <c r="H227" s="12">
        <f t="shared" ref="H227:I227" si="122">AVERAGE(F108:F227)</f>
        <v>188.25221299230029</v>
      </c>
      <c r="I227" s="12">
        <f t="shared" si="122"/>
        <v>9.4593919935574871</v>
      </c>
      <c r="J227" s="12">
        <f t="shared" si="82"/>
        <v>22.290362121253967</v>
      </c>
      <c r="K227" s="12">
        <f t="shared" si="79"/>
        <v>3.104154393172228</v>
      </c>
      <c r="L227" s="12">
        <f t="shared" si="80"/>
        <v>-0.24068208280272474</v>
      </c>
      <c r="M227" s="11"/>
      <c r="N227" s="11">
        <f t="shared" si="84"/>
        <v>1905.03</v>
      </c>
      <c r="O227" s="11">
        <f t="shared" si="85"/>
        <v>31.994680604816075</v>
      </c>
      <c r="P227" s="11">
        <f t="shared" si="86"/>
        <v>3.4655696578823085</v>
      </c>
      <c r="Q227" s="11">
        <f t="shared" si="87"/>
        <v>0.12073318190735582</v>
      </c>
      <c r="R227">
        <f t="shared" si="88"/>
        <v>1.1283238149918153</v>
      </c>
    </row>
    <row r="228" spans="1:18" x14ac:dyDescent="0.25">
      <c r="A228" s="11">
        <f>'Shiller Data '!A227</f>
        <v>1889.03</v>
      </c>
      <c r="B228" s="11">
        <f>'Shiller Data '!B227</f>
        <v>5.19</v>
      </c>
      <c r="C228" s="11">
        <f>'Shiller Data '!C227</f>
        <v>0.22750000000000001</v>
      </c>
      <c r="D228" s="11">
        <f>'Shiller Data '!D227</f>
        <v>0.27</v>
      </c>
      <c r="E228" s="75">
        <f>'Shiller Data '!E227</f>
        <v>7.8019419829999999</v>
      </c>
      <c r="F228" s="12">
        <f t="shared" si="96"/>
        <v>208.99517755360375</v>
      </c>
      <c r="G228" s="12">
        <f t="shared" si="97"/>
        <v>9.1611566268679852</v>
      </c>
      <c r="H228" s="12">
        <f t="shared" ref="H228:I228" si="123">AVERAGE(F109:F228)</f>
        <v>188.83939076006556</v>
      </c>
      <c r="I228" s="12">
        <f t="shared" si="123"/>
        <v>9.477221811559863</v>
      </c>
      <c r="J228" s="12">
        <f t="shared" si="82"/>
        <v>22.052367424668841</v>
      </c>
      <c r="K228" s="12">
        <f t="shared" si="79"/>
        <v>3.0934199623276508</v>
      </c>
      <c r="L228" s="12">
        <f t="shared" si="80"/>
        <v>-0.25141651364730189</v>
      </c>
      <c r="M228" s="11"/>
      <c r="N228" s="11">
        <f t="shared" si="84"/>
        <v>1905.06</v>
      </c>
      <c r="O228" s="11">
        <f t="shared" si="85"/>
        <v>30.543772836854206</v>
      </c>
      <c r="P228" s="11">
        <f t="shared" si="86"/>
        <v>3.4191608297128795</v>
      </c>
      <c r="Q228" s="11">
        <f t="shared" si="87"/>
        <v>7.4324353737926785E-2</v>
      </c>
      <c r="R228">
        <f t="shared" si="88"/>
        <v>1.0771561284576492</v>
      </c>
    </row>
    <row r="229" spans="1:18" x14ac:dyDescent="0.25">
      <c r="A229" s="11">
        <f>'Shiller Data '!A228</f>
        <v>1889.04</v>
      </c>
      <c r="B229" s="11">
        <f>'Shiller Data '!B228</f>
        <v>5.18</v>
      </c>
      <c r="C229" s="11">
        <f>'Shiller Data '!C228</f>
        <v>0.22670000000000001</v>
      </c>
      <c r="D229" s="11">
        <f>'Shiller Data '!D228</f>
        <v>0.27329999999999999</v>
      </c>
      <c r="E229" s="75">
        <f>'Shiller Data '!E228</f>
        <v>7.8019419829999999</v>
      </c>
      <c r="F229" s="12">
        <f t="shared" si="96"/>
        <v>208.59248935022489</v>
      </c>
      <c r="G229" s="12">
        <f t="shared" si="97"/>
        <v>9.1289415705976804</v>
      </c>
      <c r="H229" s="12">
        <f t="shared" ref="H229:I229" si="124">AVERAGE(F110:F229)</f>
        <v>189.37139027924417</v>
      </c>
      <c r="I229" s="12">
        <f t="shared" si="124"/>
        <v>9.4935587018939565</v>
      </c>
      <c r="J229" s="12">
        <f t="shared" si="82"/>
        <v>21.972001848854728</v>
      </c>
      <c r="K229" s="12">
        <f t="shared" si="79"/>
        <v>3.0897689996263167</v>
      </c>
      <c r="L229" s="12">
        <f t="shared" si="80"/>
        <v>-0.25506747634863602</v>
      </c>
      <c r="M229" s="11"/>
      <c r="N229" s="11">
        <f t="shared" si="84"/>
        <v>1905.09</v>
      </c>
      <c r="O229" s="11">
        <f t="shared" si="85"/>
        <v>32.53411434366825</v>
      </c>
      <c r="P229" s="11">
        <f t="shared" si="86"/>
        <v>3.4822892109279993</v>
      </c>
      <c r="Q229" s="11">
        <f t="shared" si="87"/>
        <v>0.13745273495304655</v>
      </c>
      <c r="R229">
        <f t="shared" si="88"/>
        <v>1.1473474752581836</v>
      </c>
    </row>
    <row r="230" spans="1:18" x14ac:dyDescent="0.25">
      <c r="A230" s="11">
        <f>'Shiller Data '!A229</f>
        <v>1889.05</v>
      </c>
      <c r="B230" s="11">
        <f>'Shiller Data '!B229</f>
        <v>5.32</v>
      </c>
      <c r="C230" s="11">
        <f>'Shiller Data '!C229</f>
        <v>0.2258</v>
      </c>
      <c r="D230" s="11">
        <f>'Shiller Data '!D229</f>
        <v>0.2767</v>
      </c>
      <c r="E230" s="75">
        <f>'Shiller Data '!E229</f>
        <v>7.6116519010000001</v>
      </c>
      <c r="F230" s="12">
        <f t="shared" si="96"/>
        <v>219.5858430914864</v>
      </c>
      <c r="G230" s="12">
        <f t="shared" si="97"/>
        <v>9.3200156710634623</v>
      </c>
      <c r="H230" s="12">
        <f t="shared" ref="H230:I230" si="125">AVERAGE(F111:F230)</f>
        <v>189.9406068864119</v>
      </c>
      <c r="I230" s="12">
        <f t="shared" si="125"/>
        <v>9.5109759310509467</v>
      </c>
      <c r="J230" s="12">
        <f t="shared" si="82"/>
        <v>23.087624727825649</v>
      </c>
      <c r="K230" s="12">
        <f t="shared" si="79"/>
        <v>3.1392967479071121</v>
      </c>
      <c r="L230" s="12">
        <f t="shared" si="80"/>
        <v>-0.2055397280678406</v>
      </c>
      <c r="M230" s="11"/>
      <c r="N230" s="11">
        <f t="shared" si="84"/>
        <v>1905.12</v>
      </c>
      <c r="O230" s="11">
        <f t="shared" si="85"/>
        <v>32.607128781896847</v>
      </c>
      <c r="P230" s="11">
        <f t="shared" si="86"/>
        <v>3.4845309387582386</v>
      </c>
      <c r="Q230" s="11">
        <f t="shared" si="87"/>
        <v>0.1396944627832859</v>
      </c>
      <c r="R230">
        <f t="shared" si="88"/>
        <v>1.1499224010875473</v>
      </c>
    </row>
    <row r="231" spans="1:18" x14ac:dyDescent="0.25">
      <c r="A231" s="11">
        <f>'Shiller Data '!A230</f>
        <v>1889.06</v>
      </c>
      <c r="B231" s="11">
        <f>'Shiller Data '!B230</f>
        <v>5.41</v>
      </c>
      <c r="C231" s="11">
        <f>'Shiller Data '!C230</f>
        <v>0.22500000000000001</v>
      </c>
      <c r="D231" s="11">
        <f>'Shiller Data '!D230</f>
        <v>0.28000000000000003</v>
      </c>
      <c r="E231" s="75">
        <f>'Shiller Data '!E230</f>
        <v>7.6116519010000001</v>
      </c>
      <c r="F231" s="12">
        <f t="shared" si="96"/>
        <v>223.30064118889874</v>
      </c>
      <c r="G231" s="12">
        <f t="shared" si="97"/>
        <v>9.2869952435309084</v>
      </c>
      <c r="H231" s="12">
        <f t="shared" ref="H231:I231" si="126">AVERAGE(F112:F231)</f>
        <v>190.51947618393356</v>
      </c>
      <c r="I231" s="12">
        <f t="shared" si="126"/>
        <v>9.5268589262571464</v>
      </c>
      <c r="J231" s="12">
        <f t="shared" si="82"/>
        <v>23.439062435726413</v>
      </c>
      <c r="K231" s="12">
        <f t="shared" si="79"/>
        <v>3.154403965433016</v>
      </c>
      <c r="L231" s="12">
        <f t="shared" si="80"/>
        <v>-0.19043251054193666</v>
      </c>
      <c r="M231" s="11"/>
      <c r="N231" s="11">
        <f t="shared" si="84"/>
        <v>1906.03</v>
      </c>
      <c r="O231" s="11">
        <f t="shared" si="85"/>
        <v>32.39890123519946</v>
      </c>
      <c r="P231" s="11">
        <f t="shared" si="86"/>
        <v>3.4781245097293985</v>
      </c>
      <c r="Q231" s="11">
        <f t="shared" si="87"/>
        <v>0.13328803375444576</v>
      </c>
      <c r="R231">
        <f t="shared" si="88"/>
        <v>1.1425790522734753</v>
      </c>
    </row>
    <row r="232" spans="1:18" x14ac:dyDescent="0.25">
      <c r="A232" s="11">
        <f>'Shiller Data '!A231</f>
        <v>1889.07</v>
      </c>
      <c r="B232" s="11">
        <f>'Shiller Data '!B231</f>
        <v>5.3</v>
      </c>
      <c r="C232" s="11">
        <f>'Shiller Data '!C231</f>
        <v>0.22420000000000001</v>
      </c>
      <c r="D232" s="11">
        <f>'Shiller Data '!D231</f>
        <v>0.2833</v>
      </c>
      <c r="E232" s="75">
        <f>'Shiller Data '!E231</f>
        <v>7.6116519010000001</v>
      </c>
      <c r="F232" s="12">
        <f t="shared" si="96"/>
        <v>218.76033240317253</v>
      </c>
      <c r="G232" s="12">
        <f t="shared" si="97"/>
        <v>9.2539748159983546</v>
      </c>
      <c r="H232" s="12">
        <f t="shared" ref="H232:I232" si="127">AVERAGE(F113:F232)</f>
        <v>191.04981695113705</v>
      </c>
      <c r="I232" s="12">
        <f t="shared" si="127"/>
        <v>9.5426379310914982</v>
      </c>
      <c r="J232" s="12">
        <f t="shared" si="82"/>
        <v>22.924513534189018</v>
      </c>
      <c r="K232" s="12">
        <f t="shared" si="79"/>
        <v>3.1322067980346802</v>
      </c>
      <c r="L232" s="12">
        <f t="shared" si="80"/>
        <v>-0.21262967794027254</v>
      </c>
      <c r="M232" s="11"/>
      <c r="N232" s="11">
        <f t="shared" si="84"/>
        <v>1906.06</v>
      </c>
      <c r="O232" s="11">
        <f t="shared" si="85"/>
        <v>30.880718724823073</v>
      </c>
      <c r="P232" s="11">
        <f t="shared" si="86"/>
        <v>3.4301319996533088</v>
      </c>
      <c r="Q232" s="11">
        <f t="shared" si="87"/>
        <v>8.5295523678356133E-2</v>
      </c>
      <c r="R232">
        <f t="shared" si="88"/>
        <v>1.0890388559164632</v>
      </c>
    </row>
    <row r="233" spans="1:18" x14ac:dyDescent="0.25">
      <c r="A233" s="11">
        <f>'Shiller Data '!A232</f>
        <v>1889.08</v>
      </c>
      <c r="B233" s="11">
        <f>'Shiller Data '!B232</f>
        <v>5.37</v>
      </c>
      <c r="C233" s="11">
        <f>'Shiller Data '!C232</f>
        <v>0.2233</v>
      </c>
      <c r="D233" s="11">
        <f>'Shiller Data '!D232</f>
        <v>0.28670000000000001</v>
      </c>
      <c r="E233" s="75">
        <f>'Shiller Data '!E232</f>
        <v>7.6116519010000001</v>
      </c>
      <c r="F233" s="12">
        <f t="shared" si="96"/>
        <v>221.64961981227103</v>
      </c>
      <c r="G233" s="12">
        <f t="shared" si="97"/>
        <v>9.2168268350242304</v>
      </c>
      <c r="H233" s="12">
        <f t="shared" ref="H233:I233" si="128">AVERAGE(F114:F233)</f>
        <v>191.59463613814785</v>
      </c>
      <c r="I233" s="12">
        <f t="shared" si="128"/>
        <v>9.5575954240700796</v>
      </c>
      <c r="J233" s="12">
        <f t="shared" si="82"/>
        <v>23.190939768601552</v>
      </c>
      <c r="K233" s="12">
        <f t="shared" si="79"/>
        <v>3.1437616751812016</v>
      </c>
      <c r="L233" s="12">
        <f t="shared" si="80"/>
        <v>-0.20107480079375106</v>
      </c>
      <c r="M233" s="11"/>
      <c r="N233" s="11">
        <f t="shared" si="84"/>
        <v>1906.09</v>
      </c>
      <c r="O233" s="11">
        <f t="shared" si="85"/>
        <v>32.942783068440527</v>
      </c>
      <c r="P233" s="11">
        <f t="shared" si="86"/>
        <v>3.4947722102041929</v>
      </c>
      <c r="Q233" s="11">
        <f t="shared" si="87"/>
        <v>0.14993573422924023</v>
      </c>
      <c r="R233">
        <f t="shared" si="88"/>
        <v>1.1617595789543673</v>
      </c>
    </row>
    <row r="234" spans="1:18" x14ac:dyDescent="0.25">
      <c r="A234" s="11">
        <f>'Shiller Data '!A233</f>
        <v>1889.09</v>
      </c>
      <c r="B234" s="11">
        <f>'Shiller Data '!B233</f>
        <v>5.5</v>
      </c>
      <c r="C234" s="11">
        <f>'Shiller Data '!C233</f>
        <v>0.2225</v>
      </c>
      <c r="D234" s="11">
        <f>'Shiller Data '!D233</f>
        <v>0.28999999999999998</v>
      </c>
      <c r="E234" s="75">
        <f>'Shiller Data '!E233</f>
        <v>7.7067928930000003</v>
      </c>
      <c r="F234" s="12">
        <f t="shared" si="96"/>
        <v>224.2129150206554</v>
      </c>
      <c r="G234" s="12">
        <f t="shared" si="97"/>
        <v>9.0704315621992411</v>
      </c>
      <c r="H234" s="12">
        <f t="shared" ref="H234:I234" si="129">AVERAGE(F115:F234)</f>
        <v>192.15833214702616</v>
      </c>
      <c r="I234" s="12">
        <f t="shared" si="129"/>
        <v>9.5728920065566605</v>
      </c>
      <c r="J234" s="12">
        <f t="shared" si="82"/>
        <v>23.421648846251227</v>
      </c>
      <c r="K234" s="12">
        <f t="shared" si="79"/>
        <v>3.153660759032586</v>
      </c>
      <c r="L234" s="12">
        <f t="shared" si="80"/>
        <v>-0.19117571694236668</v>
      </c>
      <c r="M234" s="11"/>
      <c r="N234" s="11">
        <f t="shared" si="84"/>
        <v>1906.12</v>
      </c>
      <c r="O234" s="11">
        <f t="shared" si="85"/>
        <v>30.575309139675436</v>
      </c>
      <c r="P234" s="11">
        <f t="shared" si="86"/>
        <v>3.4201927923864042</v>
      </c>
      <c r="Q234" s="11">
        <f t="shared" si="87"/>
        <v>7.5356316411451463E-2</v>
      </c>
      <c r="R234">
        <f t="shared" si="88"/>
        <v>1.0782682871301952</v>
      </c>
    </row>
    <row r="235" spans="1:18" x14ac:dyDescent="0.25">
      <c r="A235" s="11">
        <f>'Shiller Data '!A234</f>
        <v>1889.1</v>
      </c>
      <c r="B235" s="11">
        <f>'Shiller Data '!B234</f>
        <v>5.4</v>
      </c>
      <c r="C235" s="11">
        <f>'Shiller Data '!C234</f>
        <v>0.22170000000000001</v>
      </c>
      <c r="D235" s="11">
        <f>'Shiller Data '!D234</f>
        <v>0.29330000000000001</v>
      </c>
      <c r="E235" s="75">
        <f>'Shiller Data '!E234</f>
        <v>7.7067928930000003</v>
      </c>
      <c r="F235" s="12">
        <f t="shared" si="96"/>
        <v>220.1363165657344</v>
      </c>
      <c r="G235" s="12">
        <f t="shared" si="97"/>
        <v>9.0378187745598719</v>
      </c>
      <c r="H235" s="12">
        <f t="shared" ref="H235:I235" si="130">AVERAGE(F116:F235)</f>
        <v>192.62280244692445</v>
      </c>
      <c r="I235" s="12">
        <f t="shared" si="130"/>
        <v>9.5906262219328351</v>
      </c>
      <c r="J235" s="12">
        <f t="shared" si="82"/>
        <v>22.953278698559217</v>
      </c>
      <c r="K235" s="12">
        <f t="shared" si="79"/>
        <v>3.1334607889849719</v>
      </c>
      <c r="L235" s="12">
        <f t="shared" si="80"/>
        <v>-0.21137568698998077</v>
      </c>
      <c r="M235" s="11"/>
      <c r="N235" s="11">
        <f t="shared" si="84"/>
        <v>1907.03</v>
      </c>
      <c r="O235" s="11">
        <f t="shared" si="85"/>
        <v>25.631198201082395</v>
      </c>
      <c r="P235" s="11">
        <f t="shared" si="86"/>
        <v>3.2438102892279246</v>
      </c>
      <c r="Q235" s="11">
        <f t="shared" si="87"/>
        <v>-0.10102618674702812</v>
      </c>
      <c r="R235">
        <f t="shared" si="88"/>
        <v>0.90390936213013295</v>
      </c>
    </row>
    <row r="236" spans="1:18" x14ac:dyDescent="0.25">
      <c r="A236" s="11">
        <f>'Shiller Data '!A235</f>
        <v>1889.11</v>
      </c>
      <c r="B236" s="11">
        <f>'Shiller Data '!B235</f>
        <v>5.35</v>
      </c>
      <c r="C236" s="11">
        <f>'Shiller Data '!C235</f>
        <v>0.2208</v>
      </c>
      <c r="D236" s="11">
        <f>'Shiller Data '!D235</f>
        <v>0.29670000000000002</v>
      </c>
      <c r="E236" s="75">
        <f>'Shiller Data '!E235</f>
        <v>7.7067928930000003</v>
      </c>
      <c r="F236" s="12">
        <f t="shared" si="96"/>
        <v>218.09801733827385</v>
      </c>
      <c r="G236" s="12">
        <f t="shared" si="97"/>
        <v>9.0011293884655839</v>
      </c>
      <c r="H236" s="12">
        <f t="shared" ref="H236:I236" si="131">AVERAGE(F117:F236)</f>
        <v>193.06999386046576</v>
      </c>
      <c r="I236" s="12">
        <f t="shared" si="131"/>
        <v>9.6105182062526193</v>
      </c>
      <c r="J236" s="12">
        <f t="shared" si="82"/>
        <v>22.693679222872593</v>
      </c>
      <c r="K236" s="12">
        <f t="shared" si="79"/>
        <v>3.1220864373818187</v>
      </c>
      <c r="L236" s="12">
        <f t="shared" si="80"/>
        <v>-0.22275003859313403</v>
      </c>
      <c r="M236" s="11"/>
      <c r="N236" s="11">
        <f t="shared" si="84"/>
        <v>1907.06</v>
      </c>
      <c r="O236" s="11">
        <f t="shared" si="85"/>
        <v>23.048440483580098</v>
      </c>
      <c r="P236" s="11">
        <f t="shared" si="86"/>
        <v>3.1375981091745819</v>
      </c>
      <c r="Q236" s="11">
        <f t="shared" si="87"/>
        <v>-0.20723836680037078</v>
      </c>
      <c r="R236">
        <f t="shared" si="88"/>
        <v>0.81282587619050239</v>
      </c>
    </row>
    <row r="237" spans="1:18" x14ac:dyDescent="0.25">
      <c r="A237" s="11">
        <f>'Shiller Data '!A236</f>
        <v>1889.12</v>
      </c>
      <c r="B237" s="11">
        <f>'Shiller Data '!B236</f>
        <v>5.32</v>
      </c>
      <c r="C237" s="11">
        <f>'Shiller Data '!C236</f>
        <v>0.22</v>
      </c>
      <c r="D237" s="11">
        <f>'Shiller Data '!D236</f>
        <v>0.3</v>
      </c>
      <c r="E237" s="75">
        <f>'Shiller Data '!E236</f>
        <v>7.8019419829999999</v>
      </c>
      <c r="F237" s="12">
        <f t="shared" si="96"/>
        <v>214.23012419752828</v>
      </c>
      <c r="G237" s="12">
        <f t="shared" si="97"/>
        <v>8.8591404743338753</v>
      </c>
      <c r="H237" s="12">
        <f t="shared" ref="H237:I237" si="132">AVERAGE(F118:F237)</f>
        <v>193.52795026513067</v>
      </c>
      <c r="I237" s="12">
        <f t="shared" si="132"/>
        <v>9.6303893105991225</v>
      </c>
      <c r="J237" s="12">
        <f t="shared" si="82"/>
        <v>22.245219511712623</v>
      </c>
      <c r="K237" s="12">
        <f t="shared" si="79"/>
        <v>3.1021271321217752</v>
      </c>
      <c r="L237" s="12">
        <f t="shared" si="80"/>
        <v>-0.24270934385317755</v>
      </c>
      <c r="M237" s="11"/>
      <c r="N237" s="11">
        <f t="shared" si="84"/>
        <v>1907.09</v>
      </c>
      <c r="O237" s="11">
        <f t="shared" si="85"/>
        <v>21.628223543507271</v>
      </c>
      <c r="P237" s="11">
        <f t="shared" si="86"/>
        <v>3.0739991073044832</v>
      </c>
      <c r="Q237" s="11">
        <f t="shared" si="87"/>
        <v>-0.27083736867046948</v>
      </c>
      <c r="R237">
        <f t="shared" si="88"/>
        <v>0.76274053182554691</v>
      </c>
    </row>
    <row r="238" spans="1:18" x14ac:dyDescent="0.25">
      <c r="A238" s="11">
        <f>'Shiller Data '!A237</f>
        <v>1890.01</v>
      </c>
      <c r="B238" s="11">
        <f>'Shiller Data '!B237</f>
        <v>5.38</v>
      </c>
      <c r="C238" s="11">
        <f>'Shiller Data '!C237</f>
        <v>0.22</v>
      </c>
      <c r="D238" s="11">
        <f>'Shiller Data '!D237</f>
        <v>0.29920000000000002</v>
      </c>
      <c r="E238" s="75">
        <f>'Shiller Data '!E237</f>
        <v>7.6116519010000001</v>
      </c>
      <c r="F238" s="12">
        <f t="shared" si="96"/>
        <v>222.06237515642795</v>
      </c>
      <c r="G238" s="12">
        <f t="shared" si="97"/>
        <v>9.0806175714524429</v>
      </c>
      <c r="H238" s="12">
        <f t="shared" ref="H238:I238" si="133">AVERAGE(F119:F238)</f>
        <v>194.03931329604919</v>
      </c>
      <c r="I238" s="12">
        <f t="shared" si="133"/>
        <v>9.6523376136709569</v>
      </c>
      <c r="J238" s="12">
        <f t="shared" si="82"/>
        <v>23.006072108575328</v>
      </c>
      <c r="K238" s="12">
        <f t="shared" si="79"/>
        <v>3.1357581858067021</v>
      </c>
      <c r="L238" s="12">
        <f t="shared" si="80"/>
        <v>-0.20907829016825064</v>
      </c>
      <c r="M238" s="11"/>
      <c r="N238" s="11">
        <f t="shared" si="84"/>
        <v>1907.12</v>
      </c>
      <c r="O238" s="11">
        <f t="shared" si="85"/>
        <v>19.824506775044775</v>
      </c>
      <c r="P238" s="11">
        <f t="shared" si="86"/>
        <v>2.9869188882729527</v>
      </c>
      <c r="Q238" s="11">
        <f t="shared" si="87"/>
        <v>-0.357917587702</v>
      </c>
      <c r="R238">
        <f t="shared" si="88"/>
        <v>0.69913068959914981</v>
      </c>
    </row>
    <row r="239" spans="1:18" x14ac:dyDescent="0.25">
      <c r="A239" s="11">
        <f>'Shiller Data '!A238</f>
        <v>1890.02</v>
      </c>
      <c r="B239" s="11">
        <f>'Shiller Data '!B238</f>
        <v>5.32</v>
      </c>
      <c r="C239" s="11">
        <f>'Shiller Data '!C238</f>
        <v>0.22</v>
      </c>
      <c r="D239" s="11">
        <f>'Shiller Data '!D238</f>
        <v>0.29830000000000001</v>
      </c>
      <c r="E239" s="75">
        <f>'Shiller Data '!E238</f>
        <v>7.6116519010000001</v>
      </c>
      <c r="F239" s="12">
        <f t="shared" si="96"/>
        <v>219.5858430914864</v>
      </c>
      <c r="G239" s="12">
        <f t="shared" si="97"/>
        <v>9.0806175714524429</v>
      </c>
      <c r="H239" s="12">
        <f t="shared" ref="H239:I239" si="134">AVERAGE(F120:F239)</f>
        <v>194.50645262852996</v>
      </c>
      <c r="I239" s="12">
        <f t="shared" si="134"/>
        <v>9.6729755872300203</v>
      </c>
      <c r="J239" s="12">
        <f t="shared" si="82"/>
        <v>22.700961158361363</v>
      </c>
      <c r="K239" s="12">
        <f t="shared" si="79"/>
        <v>3.1224072653690027</v>
      </c>
      <c r="L239" s="12">
        <f t="shared" si="80"/>
        <v>-0.22242921060595</v>
      </c>
      <c r="M239" s="11"/>
      <c r="N239" s="11">
        <f t="shared" si="84"/>
        <v>1908.03</v>
      </c>
      <c r="O239" s="11">
        <f t="shared" si="85"/>
        <v>20.871431147686682</v>
      </c>
      <c r="P239" s="11">
        <f t="shared" si="86"/>
        <v>3.038381293136013</v>
      </c>
      <c r="Q239" s="11">
        <f t="shared" si="87"/>
        <v>-0.30645518283893969</v>
      </c>
      <c r="R239">
        <f t="shared" si="88"/>
        <v>0.73605150517901896</v>
      </c>
    </row>
    <row r="240" spans="1:18" x14ac:dyDescent="0.25">
      <c r="A240" s="11">
        <f>'Shiller Data '!A239</f>
        <v>1890.03</v>
      </c>
      <c r="B240" s="11">
        <f>'Shiller Data '!B239</f>
        <v>5.28</v>
      </c>
      <c r="C240" s="11">
        <f>'Shiller Data '!C239</f>
        <v>0.22</v>
      </c>
      <c r="D240" s="11">
        <f>'Shiller Data '!D239</f>
        <v>0.29749999999999999</v>
      </c>
      <c r="E240" s="75">
        <f>'Shiller Data '!E239</f>
        <v>7.6116519010000001</v>
      </c>
      <c r="F240" s="12">
        <f t="shared" si="96"/>
        <v>217.93482171485866</v>
      </c>
      <c r="G240" s="12">
        <f t="shared" si="97"/>
        <v>9.0806175714524429</v>
      </c>
      <c r="H240" s="12">
        <f t="shared" ref="H240:I240" si="135">AVERAGE(F121:F240)</f>
        <v>194.94672173671992</v>
      </c>
      <c r="I240" s="12">
        <f t="shared" si="135"/>
        <v>9.6928344385685499</v>
      </c>
      <c r="J240" s="12">
        <f t="shared" si="82"/>
        <v>22.484116807739838</v>
      </c>
      <c r="K240" s="12">
        <f t="shared" si="79"/>
        <v>3.1128091402757661</v>
      </c>
      <c r="L240" s="12">
        <f t="shared" si="80"/>
        <v>-0.23202733569918665</v>
      </c>
      <c r="M240" s="11"/>
      <c r="N240" s="11">
        <f t="shared" si="84"/>
        <v>1908.06</v>
      </c>
      <c r="O240" s="11">
        <f t="shared" si="85"/>
        <v>22.637227212977109</v>
      </c>
      <c r="P240" s="11">
        <f t="shared" si="86"/>
        <v>3.1195957729095216</v>
      </c>
      <c r="Q240" s="11">
        <f t="shared" si="87"/>
        <v>-0.22524070306543109</v>
      </c>
      <c r="R240">
        <f t="shared" si="88"/>
        <v>0.79832403658807194</v>
      </c>
    </row>
    <row r="241" spans="1:18" x14ac:dyDescent="0.25">
      <c r="A241" s="11">
        <f>'Shiller Data '!A240</f>
        <v>1890.04</v>
      </c>
      <c r="B241" s="11">
        <f>'Shiller Data '!B240</f>
        <v>5.39</v>
      </c>
      <c r="C241" s="11">
        <f>'Shiller Data '!C240</f>
        <v>0.22</v>
      </c>
      <c r="D241" s="11">
        <f>'Shiller Data '!D240</f>
        <v>0.29670000000000002</v>
      </c>
      <c r="E241" s="75">
        <f>'Shiller Data '!E240</f>
        <v>7.6116519010000001</v>
      </c>
      <c r="F241" s="12">
        <f t="shared" si="96"/>
        <v>222.4751305005849</v>
      </c>
      <c r="G241" s="12">
        <f t="shared" si="97"/>
        <v>9.0806175714524429</v>
      </c>
      <c r="H241" s="12">
        <f t="shared" ref="H241:I241" si="136">AVERAGE(F122:F241)</f>
        <v>195.40324494108881</v>
      </c>
      <c r="I241" s="12">
        <f t="shared" si="136"/>
        <v>9.7091556787637447</v>
      </c>
      <c r="J241" s="12">
        <f t="shared" si="82"/>
        <v>22.913952341622398</v>
      </c>
      <c r="K241" s="12">
        <f t="shared" si="79"/>
        <v>3.1317459975889532</v>
      </c>
      <c r="L241" s="12">
        <f t="shared" si="80"/>
        <v>-0.21309047838599948</v>
      </c>
      <c r="M241" s="11"/>
      <c r="N241" s="11">
        <f t="shared" si="84"/>
        <v>1908.09</v>
      </c>
      <c r="O241" s="11">
        <f t="shared" si="85"/>
        <v>23.668287976563771</v>
      </c>
      <c r="P241" s="11">
        <f t="shared" si="86"/>
        <v>3.1641360920787638</v>
      </c>
      <c r="Q241" s="11">
        <f t="shared" si="87"/>
        <v>-0.18070038389618892</v>
      </c>
      <c r="R241">
        <f t="shared" si="88"/>
        <v>0.83468540642413669</v>
      </c>
    </row>
    <row r="242" spans="1:18" x14ac:dyDescent="0.25">
      <c r="A242" s="11">
        <f>'Shiller Data '!A241</f>
        <v>1890.05</v>
      </c>
      <c r="B242" s="11">
        <f>'Shiller Data '!B241</f>
        <v>5.62</v>
      </c>
      <c r="C242" s="11">
        <f>'Shiller Data '!C241</f>
        <v>0.22</v>
      </c>
      <c r="D242" s="11">
        <f>'Shiller Data '!D241</f>
        <v>0.29580000000000001</v>
      </c>
      <c r="E242" s="75">
        <f>'Shiller Data '!E241</f>
        <v>7.7067928930000003</v>
      </c>
      <c r="F242" s="12">
        <f t="shared" si="96"/>
        <v>229.10483316656061</v>
      </c>
      <c r="G242" s="12">
        <f t="shared" si="97"/>
        <v>8.9685166008262147</v>
      </c>
      <c r="H242" s="12">
        <f t="shared" ref="H242:I242" si="137">AVERAGE(F123:F242)</f>
        <v>195.98663177327035</v>
      </c>
      <c r="I242" s="12">
        <f t="shared" si="137"/>
        <v>9.7213546326288167</v>
      </c>
      <c r="J242" s="12">
        <f t="shared" si="82"/>
        <v>23.567171636511613</v>
      </c>
      <c r="K242" s="12">
        <f t="shared" si="79"/>
        <v>3.1598547112967212</v>
      </c>
      <c r="L242" s="12">
        <f t="shared" si="80"/>
        <v>-0.18498176467823146</v>
      </c>
      <c r="M242" s="11"/>
      <c r="N242" s="11">
        <f t="shared" si="84"/>
        <v>1908.12</v>
      </c>
      <c r="O242" s="11">
        <f t="shared" si="85"/>
        <v>25.087687540077287</v>
      </c>
      <c r="P242" s="11">
        <f t="shared" si="86"/>
        <v>3.2223771895335704</v>
      </c>
      <c r="Q242" s="11">
        <f t="shared" si="87"/>
        <v>-0.12245928644138226</v>
      </c>
      <c r="R242">
        <f t="shared" si="88"/>
        <v>0.88474192520245543</v>
      </c>
    </row>
    <row r="243" spans="1:18" x14ac:dyDescent="0.25">
      <c r="A243" s="11">
        <f>'Shiller Data '!A242</f>
        <v>1890.06</v>
      </c>
      <c r="B243" s="11">
        <f>'Shiller Data '!B242</f>
        <v>5.58</v>
      </c>
      <c r="C243" s="11">
        <f>'Shiller Data '!C242</f>
        <v>0.22</v>
      </c>
      <c r="D243" s="11">
        <f>'Shiller Data '!D242</f>
        <v>0.29499999999999998</v>
      </c>
      <c r="E243" s="75">
        <f>'Shiller Data '!E242</f>
        <v>7.7067928930000003</v>
      </c>
      <c r="F243" s="12">
        <f t="shared" si="96"/>
        <v>227.47419378459222</v>
      </c>
      <c r="G243" s="12">
        <f t="shared" si="97"/>
        <v>8.9685166008262147</v>
      </c>
      <c r="H243" s="12">
        <f t="shared" ref="H243:I243" si="138">AVERAGE(F124:F243)</f>
        <v>196.52341405245369</v>
      </c>
      <c r="I243" s="12">
        <f t="shared" si="138"/>
        <v>9.7308454483089868</v>
      </c>
      <c r="J243" s="12">
        <f t="shared" si="82"/>
        <v>23.376611517771291</v>
      </c>
      <c r="K243" s="12">
        <f t="shared" si="79"/>
        <v>3.1517360147351043</v>
      </c>
      <c r="L243" s="12">
        <f t="shared" si="80"/>
        <v>-0.19310046123984836</v>
      </c>
      <c r="M243" s="11"/>
      <c r="N243" s="11">
        <f t="shared" si="84"/>
        <v>1909.03</v>
      </c>
      <c r="O243" s="11">
        <f t="shared" si="85"/>
        <v>24.538018841610612</v>
      </c>
      <c r="P243" s="11">
        <f t="shared" si="86"/>
        <v>3.2002237042230695</v>
      </c>
      <c r="Q243" s="11">
        <f t="shared" si="87"/>
        <v>-0.14461277175188325</v>
      </c>
      <c r="R243">
        <f t="shared" si="88"/>
        <v>0.8653573190394499</v>
      </c>
    </row>
    <row r="244" spans="1:18" x14ac:dyDescent="0.25">
      <c r="A244" s="11">
        <f>'Shiller Data '!A243</f>
        <v>1890.07</v>
      </c>
      <c r="B244" s="11">
        <f>'Shiller Data '!B243</f>
        <v>5.54</v>
      </c>
      <c r="C244" s="11">
        <f>'Shiller Data '!C243</f>
        <v>0.22</v>
      </c>
      <c r="D244" s="11">
        <f>'Shiller Data '!D243</f>
        <v>0.29420000000000002</v>
      </c>
      <c r="E244" s="75">
        <f>'Shiller Data '!E243</f>
        <v>7.7067928930000003</v>
      </c>
      <c r="F244" s="12">
        <f t="shared" si="96"/>
        <v>225.84355440262382</v>
      </c>
      <c r="G244" s="12">
        <f t="shared" si="97"/>
        <v>8.9685166008262147</v>
      </c>
      <c r="H244" s="12">
        <f t="shared" ref="H244:I244" si="139">AVERAGE(F125:F244)</f>
        <v>196.98419766583712</v>
      </c>
      <c r="I244" s="12">
        <f t="shared" si="139"/>
        <v>9.7389178548008921</v>
      </c>
      <c r="J244" s="12">
        <f t="shared" si="82"/>
        <v>23.189799705651289</v>
      </c>
      <c r="K244" s="12">
        <f t="shared" si="79"/>
        <v>3.143712514130153</v>
      </c>
      <c r="L244" s="12">
        <f t="shared" si="80"/>
        <v>-0.20112396184479975</v>
      </c>
      <c r="M244" s="11"/>
      <c r="N244" s="11">
        <f t="shared" si="84"/>
        <v>1909.06</v>
      </c>
      <c r="O244" s="11">
        <f t="shared" si="85"/>
        <v>25.617667657597</v>
      </c>
      <c r="P244" s="11">
        <f t="shared" si="86"/>
        <v>3.2432822563213199</v>
      </c>
      <c r="Q244" s="11">
        <f t="shared" si="87"/>
        <v>-0.10155421965363276</v>
      </c>
      <c r="R244">
        <f t="shared" si="88"/>
        <v>0.90343219423360288</v>
      </c>
    </row>
    <row r="245" spans="1:18" x14ac:dyDescent="0.25">
      <c r="A245" s="11">
        <f>'Shiller Data '!A244</f>
        <v>1890.08</v>
      </c>
      <c r="B245" s="11">
        <f>'Shiller Data '!B244</f>
        <v>5.41</v>
      </c>
      <c r="C245" s="11">
        <f>'Shiller Data '!C244</f>
        <v>0.22</v>
      </c>
      <c r="D245" s="11">
        <f>'Shiller Data '!D244</f>
        <v>0.29330000000000001</v>
      </c>
      <c r="E245" s="75">
        <f>'Shiller Data '!E244</f>
        <v>7.9922320659999997</v>
      </c>
      <c r="F245" s="12">
        <f t="shared" si="96"/>
        <v>212.66734198456146</v>
      </c>
      <c r="G245" s="12">
        <f t="shared" si="97"/>
        <v>8.6482098404073042</v>
      </c>
      <c r="H245" s="12">
        <f t="shared" ref="H245:I245" si="140">AVERAGE(F126:F245)</f>
        <v>197.28411677829251</v>
      </c>
      <c r="I245" s="12">
        <f t="shared" si="140"/>
        <v>9.7429026291010477</v>
      </c>
      <c r="J245" s="12">
        <f t="shared" si="82"/>
        <v>21.827924395892655</v>
      </c>
      <c r="K245" s="12">
        <f t="shared" si="79"/>
        <v>3.0831900856883672</v>
      </c>
      <c r="L245" s="12">
        <f t="shared" si="80"/>
        <v>-0.26164639028658554</v>
      </c>
      <c r="M245" s="11"/>
      <c r="N245" s="11">
        <f t="shared" si="84"/>
        <v>1909.09</v>
      </c>
      <c r="O245" s="11">
        <f t="shared" si="85"/>
        <v>25.841502163837205</v>
      </c>
      <c r="P245" s="11">
        <f t="shared" si="86"/>
        <v>3.2519818105001614</v>
      </c>
      <c r="Q245" s="11">
        <f t="shared" si="87"/>
        <v>-9.2854665474791265E-2</v>
      </c>
      <c r="R245">
        <f t="shared" si="88"/>
        <v>0.91132593779451676</v>
      </c>
    </row>
    <row r="246" spans="1:18" x14ac:dyDescent="0.25">
      <c r="A246" s="11">
        <f>'Shiller Data '!A245</f>
        <v>1890.09</v>
      </c>
      <c r="B246" s="11">
        <f>'Shiller Data '!B245</f>
        <v>5.32</v>
      </c>
      <c r="C246" s="11">
        <f>'Shiller Data '!C245</f>
        <v>0.22</v>
      </c>
      <c r="D246" s="11">
        <f>'Shiller Data '!D245</f>
        <v>0.29249999999999998</v>
      </c>
      <c r="E246" s="75">
        <f>'Shiller Data '!E245</f>
        <v>8.0873811569999994</v>
      </c>
      <c r="F246" s="12">
        <f t="shared" si="96"/>
        <v>206.66900292603586</v>
      </c>
      <c r="G246" s="12">
        <f t="shared" si="97"/>
        <v>8.5464625270165193</v>
      </c>
      <c r="H246" s="12">
        <f t="shared" ref="H246:I246" si="141">AVERAGE(F127:F246)</f>
        <v>197.5518842875679</v>
      </c>
      <c r="I246" s="12">
        <f t="shared" si="141"/>
        <v>9.7453304523728672</v>
      </c>
      <c r="J246" s="12">
        <f t="shared" si="82"/>
        <v>21.206977427401092</v>
      </c>
      <c r="K246" s="12">
        <f t="shared" si="79"/>
        <v>3.0543302514625794</v>
      </c>
      <c r="L246" s="12">
        <f t="shared" si="80"/>
        <v>-0.29050622451237329</v>
      </c>
      <c r="M246" s="11"/>
      <c r="N246" s="11">
        <f t="shared" si="84"/>
        <v>1909.12</v>
      </c>
      <c r="O246" s="11">
        <f t="shared" si="85"/>
        <v>24.862858366972681</v>
      </c>
      <c r="P246" s="11">
        <f t="shared" si="86"/>
        <v>3.2133750580318741</v>
      </c>
      <c r="Q246" s="11">
        <f t="shared" si="87"/>
        <v>-0.13146141794307864</v>
      </c>
      <c r="R246">
        <f t="shared" si="88"/>
        <v>0.87681310373828192</v>
      </c>
    </row>
    <row r="247" spans="1:18" x14ac:dyDescent="0.25">
      <c r="A247" s="11">
        <f>'Shiller Data '!A246</f>
        <v>1890.1</v>
      </c>
      <c r="B247" s="11">
        <f>'Shiller Data '!B246</f>
        <v>5.08</v>
      </c>
      <c r="C247" s="11">
        <f>'Shiller Data '!C246</f>
        <v>0.22</v>
      </c>
      <c r="D247" s="11">
        <f>'Shiller Data '!D246</f>
        <v>0.29170000000000001</v>
      </c>
      <c r="E247" s="75">
        <f>'Shiller Data '!E246</f>
        <v>8.0873811569999994</v>
      </c>
      <c r="F247" s="12">
        <f t="shared" si="96"/>
        <v>197.34558926019963</v>
      </c>
      <c r="G247" s="12">
        <f t="shared" si="97"/>
        <v>8.5464625270165193</v>
      </c>
      <c r="H247" s="12">
        <f t="shared" ref="H247:I247" si="142">AVERAGE(F128:F247)</f>
        <v>197.69983870472456</v>
      </c>
      <c r="I247" s="12">
        <f t="shared" si="142"/>
        <v>9.7463543430367956</v>
      </c>
      <c r="J247" s="12">
        <f t="shared" si="82"/>
        <v>20.248144312667186</v>
      </c>
      <c r="K247" s="12">
        <f t="shared" si="79"/>
        <v>3.0080631504728168</v>
      </c>
      <c r="L247" s="12">
        <f t="shared" si="80"/>
        <v>-0.3367733255021359</v>
      </c>
      <c r="M247" s="11"/>
      <c r="N247" s="11">
        <f t="shared" si="84"/>
        <v>1910.03</v>
      </c>
      <c r="O247" s="11">
        <f t="shared" si="85"/>
        <v>23.581951878964016</v>
      </c>
      <c r="P247" s="11">
        <f t="shared" si="86"/>
        <v>3.1604816685690742</v>
      </c>
      <c r="Q247" s="11">
        <f t="shared" si="87"/>
        <v>-0.18435480740587851</v>
      </c>
      <c r="R247">
        <f t="shared" si="88"/>
        <v>0.83164067920155593</v>
      </c>
    </row>
    <row r="248" spans="1:18" x14ac:dyDescent="0.25">
      <c r="A248" s="11">
        <f>'Shiller Data '!A247</f>
        <v>1890.11</v>
      </c>
      <c r="B248" s="11">
        <f>'Shiller Data '!B247</f>
        <v>4.71</v>
      </c>
      <c r="C248" s="11">
        <f>'Shiller Data '!C247</f>
        <v>0.22</v>
      </c>
      <c r="D248" s="11">
        <f>'Shiller Data '!D247</f>
        <v>0.2908</v>
      </c>
      <c r="E248" s="75">
        <f>'Shiller Data '!E247</f>
        <v>7.8970910740000004</v>
      </c>
      <c r="F248" s="12">
        <f t="shared" si="96"/>
        <v>187.38092750024171</v>
      </c>
      <c r="G248" s="12">
        <f t="shared" si="97"/>
        <v>8.7524000106270012</v>
      </c>
      <c r="H248" s="12">
        <f t="shared" ref="H248:I248" si="143">AVERAGE(F129:F248)</f>
        <v>197.70204856764624</v>
      </c>
      <c r="I248" s="12">
        <f t="shared" si="143"/>
        <v>9.7484138340535207</v>
      </c>
      <c r="J248" s="12">
        <f t="shared" si="82"/>
        <v>19.221683721066057</v>
      </c>
      <c r="K248" s="12">
        <f t="shared" si="79"/>
        <v>2.9560390022581315</v>
      </c>
      <c r="L248" s="12">
        <f t="shared" si="80"/>
        <v>-0.38879747371682116</v>
      </c>
      <c r="M248" s="11"/>
      <c r="N248" s="11">
        <f t="shared" si="84"/>
        <v>1910.06</v>
      </c>
      <c r="O248" s="11">
        <f t="shared" si="85"/>
        <v>21.783852506013044</v>
      </c>
      <c r="P248" s="11">
        <f t="shared" si="86"/>
        <v>3.0811689845999619</v>
      </c>
      <c r="Q248" s="11">
        <f t="shared" si="87"/>
        <v>-0.26366749137499079</v>
      </c>
      <c r="R248">
        <f t="shared" si="88"/>
        <v>0.76822893994146646</v>
      </c>
    </row>
    <row r="249" spans="1:18" x14ac:dyDescent="0.25">
      <c r="A249" s="11">
        <f>'Shiller Data '!A248</f>
        <v>1890.12</v>
      </c>
      <c r="B249" s="11">
        <f>'Shiller Data '!B248</f>
        <v>4.5999999999999996</v>
      </c>
      <c r="C249" s="11">
        <f>'Shiller Data '!C248</f>
        <v>0.22</v>
      </c>
      <c r="D249" s="11">
        <f>'Shiller Data '!D248</f>
        <v>0.28999999999999998</v>
      </c>
      <c r="E249" s="75">
        <f>'Shiller Data '!E248</f>
        <v>7.8970910740000004</v>
      </c>
      <c r="F249" s="12">
        <f t="shared" si="96"/>
        <v>183.0047274949282</v>
      </c>
      <c r="G249" s="12">
        <f t="shared" si="97"/>
        <v>8.7524000106270012</v>
      </c>
      <c r="H249" s="12">
        <f t="shared" ref="H249:I249" si="144">AVERAGE(F130:F249)</f>
        <v>197.62009724332358</v>
      </c>
      <c r="I249" s="12">
        <f t="shared" si="144"/>
        <v>9.749806393406427</v>
      </c>
      <c r="J249" s="12">
        <f t="shared" si="82"/>
        <v>18.770088359774011</v>
      </c>
      <c r="K249" s="12">
        <f t="shared" si="79"/>
        <v>2.9322645580872844</v>
      </c>
      <c r="L249" s="12">
        <f t="shared" si="80"/>
        <v>-0.41257191788766834</v>
      </c>
      <c r="M249" s="11"/>
      <c r="N249" s="11">
        <f t="shared" si="84"/>
        <v>1910.09</v>
      </c>
      <c r="O249" s="11">
        <f t="shared" si="85"/>
        <v>21.591412359661703</v>
      </c>
      <c r="P249" s="11">
        <f t="shared" si="86"/>
        <v>3.0722956596942628</v>
      </c>
      <c r="Q249" s="11">
        <f t="shared" si="87"/>
        <v>-0.27254081628068993</v>
      </c>
      <c r="R249">
        <f t="shared" si="88"/>
        <v>0.76144234929626897</v>
      </c>
    </row>
    <row r="250" spans="1:18" x14ac:dyDescent="0.25">
      <c r="A250" s="11">
        <f>'Shiller Data '!A249</f>
        <v>1891.01</v>
      </c>
      <c r="B250" s="11">
        <f>'Shiller Data '!B249</f>
        <v>4.84</v>
      </c>
      <c r="C250" s="11">
        <f>'Shiller Data '!C249</f>
        <v>0.22</v>
      </c>
      <c r="D250" s="11">
        <f>'Shiller Data '!D249</f>
        <v>0.29420000000000002</v>
      </c>
      <c r="E250" s="75">
        <f>'Shiller Data '!E249</f>
        <v>7.8019419829999999</v>
      </c>
      <c r="F250" s="12">
        <f t="shared" si="96"/>
        <v>194.90109043534528</v>
      </c>
      <c r="G250" s="12">
        <f t="shared" si="97"/>
        <v>8.8591404743338753</v>
      </c>
      <c r="H250" s="12">
        <f t="shared" ref="H250:I250" si="145">AVERAGE(F131:F250)</f>
        <v>197.52376429961299</v>
      </c>
      <c r="I250" s="12">
        <f t="shared" si="145"/>
        <v>9.7499758911995897</v>
      </c>
      <c r="J250" s="12">
        <f t="shared" si="82"/>
        <v>19.98990485825351</v>
      </c>
      <c r="K250" s="12">
        <f t="shared" si="79"/>
        <v>2.9952273890339245</v>
      </c>
      <c r="L250" s="12">
        <f t="shared" si="80"/>
        <v>-0.34960908694102821</v>
      </c>
      <c r="M250" s="11"/>
      <c r="N250" s="11">
        <f t="shared" si="84"/>
        <v>1910.12</v>
      </c>
      <c r="O250" s="11">
        <f t="shared" si="85"/>
        <v>22.896928202611175</v>
      </c>
      <c r="P250" s="11">
        <f t="shared" si="86"/>
        <v>3.1310027619387037</v>
      </c>
      <c r="Q250" s="11">
        <f t="shared" si="87"/>
        <v>-0.21383371403624896</v>
      </c>
      <c r="R250">
        <f t="shared" si="88"/>
        <v>0.80748264688959037</v>
      </c>
    </row>
    <row r="251" spans="1:18" x14ac:dyDescent="0.25">
      <c r="A251" s="11">
        <f>'Shiller Data '!A250</f>
        <v>1891.02</v>
      </c>
      <c r="B251" s="11">
        <f>'Shiller Data '!B250</f>
        <v>4.9000000000000004</v>
      </c>
      <c r="C251" s="11">
        <f>'Shiller Data '!C250</f>
        <v>0.22</v>
      </c>
      <c r="D251" s="11">
        <f>'Shiller Data '!D250</f>
        <v>0.29830000000000001</v>
      </c>
      <c r="E251" s="75">
        <f>'Shiller Data '!E250</f>
        <v>7.8970910740000004</v>
      </c>
      <c r="F251" s="12">
        <f t="shared" si="96"/>
        <v>194.9398184185105</v>
      </c>
      <c r="G251" s="12">
        <f t="shared" si="97"/>
        <v>8.7524000106270012</v>
      </c>
      <c r="H251" s="12">
        <f t="shared" ref="H251:I251" si="146">AVERAGE(F132:F251)</f>
        <v>197.450466083848</v>
      </c>
      <c r="I251" s="12">
        <f t="shared" si="146"/>
        <v>9.7486167541139448</v>
      </c>
      <c r="J251" s="12">
        <f t="shared" si="82"/>
        <v>19.996664484348031</v>
      </c>
      <c r="K251" s="12">
        <f t="shared" si="79"/>
        <v>2.9955654838627654</v>
      </c>
      <c r="L251" s="12">
        <f t="shared" si="80"/>
        <v>-0.34927099211218726</v>
      </c>
      <c r="M251" s="11"/>
      <c r="N251" s="11">
        <f t="shared" si="84"/>
        <v>1911.03</v>
      </c>
      <c r="O251" s="11">
        <f t="shared" si="85"/>
        <v>23.906975081863678</v>
      </c>
      <c r="P251" s="11">
        <f t="shared" si="86"/>
        <v>3.174170260788606</v>
      </c>
      <c r="Q251" s="11">
        <f t="shared" si="87"/>
        <v>-0.17066621518634673</v>
      </c>
      <c r="R251">
        <f t="shared" si="88"/>
        <v>0.84310294146903408</v>
      </c>
    </row>
    <row r="252" spans="1:18" x14ac:dyDescent="0.25">
      <c r="A252" s="11">
        <f>'Shiller Data '!A251</f>
        <v>1891.03</v>
      </c>
      <c r="B252" s="11">
        <f>'Shiller Data '!B251</f>
        <v>4.8099999999999996</v>
      </c>
      <c r="C252" s="11">
        <f>'Shiller Data '!C251</f>
        <v>0.22</v>
      </c>
      <c r="D252" s="11">
        <f>'Shiller Data '!D251</f>
        <v>0.30249999999999999</v>
      </c>
      <c r="E252" s="75">
        <f>'Shiller Data '!E251</f>
        <v>7.9922320659999997</v>
      </c>
      <c r="F252" s="12">
        <f t="shared" si="96"/>
        <v>189.08131514708697</v>
      </c>
      <c r="G252" s="12">
        <f t="shared" si="97"/>
        <v>8.6482098404073042</v>
      </c>
      <c r="H252" s="12">
        <f t="shared" ref="H252:I252" si="147">AVERAGE(F133:F252)</f>
        <v>197.30908513241801</v>
      </c>
      <c r="I252" s="12">
        <f t="shared" si="147"/>
        <v>9.7450135173905235</v>
      </c>
      <c r="J252" s="12">
        <f t="shared" si="82"/>
        <v>19.402878693770997</v>
      </c>
      <c r="K252" s="12">
        <f t="shared" si="79"/>
        <v>2.9654214413379836</v>
      </c>
      <c r="L252" s="12">
        <f t="shared" si="80"/>
        <v>-0.37941503463696913</v>
      </c>
      <c r="M252" s="11"/>
      <c r="N252" s="11">
        <f t="shared" si="84"/>
        <v>1911.06</v>
      </c>
      <c r="O252" s="11">
        <f t="shared" si="85"/>
        <v>25.426783253097366</v>
      </c>
      <c r="P252" s="11">
        <f t="shared" si="86"/>
        <v>3.2358030772566919</v>
      </c>
      <c r="Q252" s="11">
        <f t="shared" si="87"/>
        <v>-0.10903339871826079</v>
      </c>
      <c r="R252">
        <f t="shared" si="88"/>
        <v>0.89670046835179984</v>
      </c>
    </row>
    <row r="253" spans="1:18" x14ac:dyDescent="0.25">
      <c r="A253" s="11">
        <f>'Shiller Data '!A252</f>
        <v>1891.04</v>
      </c>
      <c r="B253" s="11">
        <f>'Shiller Data '!B252</f>
        <v>4.97</v>
      </c>
      <c r="C253" s="11">
        <f>'Shiller Data '!C252</f>
        <v>0.22</v>
      </c>
      <c r="D253" s="11">
        <f>'Shiller Data '!D252</f>
        <v>0.30669999999999997</v>
      </c>
      <c r="E253" s="75">
        <f>'Shiller Data '!E252</f>
        <v>8.0873811569999994</v>
      </c>
      <c r="F253" s="12">
        <f t="shared" si="96"/>
        <v>193.07235799669138</v>
      </c>
      <c r="G253" s="12">
        <f t="shared" si="97"/>
        <v>8.5464625270165193</v>
      </c>
      <c r="H253" s="12">
        <f t="shared" ref="H253:I253" si="148">AVERAGE(F134:F253)</f>
        <v>197.22340150048601</v>
      </c>
      <c r="I253" s="12">
        <f t="shared" si="148"/>
        <v>9.7399488960695884</v>
      </c>
      <c r="J253" s="12">
        <f t="shared" si="82"/>
        <v>19.822728030390678</v>
      </c>
      <c r="K253" s="12">
        <f t="shared" si="79"/>
        <v>2.98682915971236</v>
      </c>
      <c r="L253" s="12">
        <f t="shared" si="80"/>
        <v>-0.35800731626259275</v>
      </c>
      <c r="M253" s="11"/>
      <c r="N253" s="11">
        <f t="shared" si="84"/>
        <v>1911.09</v>
      </c>
      <c r="O253" s="11">
        <f t="shared" si="85"/>
        <v>21.484232459535637</v>
      </c>
      <c r="P253" s="11">
        <f t="shared" si="86"/>
        <v>3.0673192921082859</v>
      </c>
      <c r="Q253" s="11">
        <f t="shared" si="87"/>
        <v>-0.27751718386666679</v>
      </c>
      <c r="R253">
        <f t="shared" si="88"/>
        <v>0.75766254491896012</v>
      </c>
    </row>
    <row r="254" spans="1:18" x14ac:dyDescent="0.25">
      <c r="A254" s="11">
        <f>'Shiller Data '!A253</f>
        <v>1891.05</v>
      </c>
      <c r="B254" s="11">
        <f>'Shiller Data '!B253</f>
        <v>4.95</v>
      </c>
      <c r="C254" s="11">
        <f>'Shiller Data '!C253</f>
        <v>0.22</v>
      </c>
      <c r="D254" s="11">
        <f>'Shiller Data '!D253</f>
        <v>0.31080000000000002</v>
      </c>
      <c r="E254" s="75">
        <f>'Shiller Data '!E253</f>
        <v>7.9922320659999997</v>
      </c>
      <c r="F254" s="12">
        <f t="shared" si="96"/>
        <v>194.58472140916439</v>
      </c>
      <c r="G254" s="12">
        <f t="shared" si="97"/>
        <v>8.6482098404073042</v>
      </c>
      <c r="H254" s="12">
        <f t="shared" ref="H254:I254" si="149">AVERAGE(F135:F254)</f>
        <v>197.05633816050431</v>
      </c>
      <c r="I254" s="12">
        <f t="shared" si="149"/>
        <v>9.733593962907614</v>
      </c>
      <c r="J254" s="12">
        <f t="shared" si="82"/>
        <v>19.99104566624414</v>
      </c>
      <c r="K254" s="12">
        <f t="shared" si="79"/>
        <v>2.9952844566111567</v>
      </c>
      <c r="L254" s="12">
        <f t="shared" si="80"/>
        <v>-0.34955201936379598</v>
      </c>
      <c r="M254" s="11"/>
      <c r="N254" s="11">
        <f t="shared" si="84"/>
        <v>1911.12</v>
      </c>
      <c r="O254" s="11">
        <f t="shared" si="85"/>
        <v>22.903723797037237</v>
      </c>
      <c r="P254" s="11">
        <f t="shared" si="86"/>
        <v>3.1312995085647555</v>
      </c>
      <c r="Q254" s="11">
        <f t="shared" si="87"/>
        <v>-0.21353696741019723</v>
      </c>
      <c r="R254">
        <f t="shared" si="88"/>
        <v>0.80772230019704683</v>
      </c>
    </row>
    <row r="255" spans="1:18" x14ac:dyDescent="0.25">
      <c r="A255" s="11">
        <f>'Shiller Data '!A254</f>
        <v>1891.06</v>
      </c>
      <c r="B255" s="11">
        <f>'Shiller Data '!B254</f>
        <v>4.8499999999999996</v>
      </c>
      <c r="C255" s="11">
        <f>'Shiller Data '!C254</f>
        <v>0.22</v>
      </c>
      <c r="D255" s="11">
        <f>'Shiller Data '!D254</f>
        <v>0.315</v>
      </c>
      <c r="E255" s="75">
        <f>'Shiller Data '!E254</f>
        <v>7.8019419829999999</v>
      </c>
      <c r="F255" s="12">
        <f t="shared" si="96"/>
        <v>195.30377863872408</v>
      </c>
      <c r="G255" s="12">
        <f t="shared" si="97"/>
        <v>8.8591404743338753</v>
      </c>
      <c r="H255" s="12">
        <f t="shared" ref="H255:I255" si="150">AVERAGE(F136:F255)</f>
        <v>196.87325339259388</v>
      </c>
      <c r="I255" s="12">
        <f t="shared" si="150"/>
        <v>9.7276209368090871</v>
      </c>
      <c r="J255" s="12">
        <f t="shared" si="82"/>
        <v>20.077239841830103</v>
      </c>
      <c r="K255" s="12">
        <f t="shared" si="79"/>
        <v>2.9995868272991113</v>
      </c>
      <c r="L255" s="12">
        <f t="shared" si="80"/>
        <v>-0.3452496486758414</v>
      </c>
      <c r="M255" s="11"/>
      <c r="N255" s="11">
        <f t="shared" si="84"/>
        <v>1912.03</v>
      </c>
      <c r="O255" s="11">
        <f t="shared" si="85"/>
        <v>22.307362664490057</v>
      </c>
      <c r="P255" s="11">
        <f t="shared" si="86"/>
        <v>3.1049167883007338</v>
      </c>
      <c r="Q255" s="11">
        <f t="shared" si="87"/>
        <v>-0.2399196876742189</v>
      </c>
      <c r="R255">
        <f t="shared" si="88"/>
        <v>0.78669103951657005</v>
      </c>
    </row>
    <row r="256" spans="1:18" x14ac:dyDescent="0.25">
      <c r="A256" s="11">
        <f>'Shiller Data '!A255</f>
        <v>1891.07</v>
      </c>
      <c r="B256" s="11">
        <f>'Shiller Data '!B255</f>
        <v>4.7699999999999996</v>
      </c>
      <c r="C256" s="11">
        <f>'Shiller Data '!C255</f>
        <v>0.22</v>
      </c>
      <c r="D256" s="11">
        <f>'Shiller Data '!D255</f>
        <v>0.31919999999999998</v>
      </c>
      <c r="E256" s="75">
        <f>'Shiller Data '!E255</f>
        <v>7.7067928930000003</v>
      </c>
      <c r="F256" s="12">
        <f t="shared" si="96"/>
        <v>194.45374629973205</v>
      </c>
      <c r="G256" s="12">
        <f t="shared" si="97"/>
        <v>8.9685166008262147</v>
      </c>
      <c r="H256" s="12">
        <f t="shared" ref="H256:I256" si="151">AVERAGE(F137:F256)</f>
        <v>196.76366322803489</v>
      </c>
      <c r="I256" s="12">
        <f t="shared" si="151"/>
        <v>9.7219867287138619</v>
      </c>
      <c r="J256" s="12">
        <f t="shared" si="82"/>
        <v>20.00144124095679</v>
      </c>
      <c r="K256" s="12">
        <f t="shared" si="79"/>
        <v>2.995804333005486</v>
      </c>
      <c r="L256" s="12">
        <f t="shared" si="80"/>
        <v>-0.34903214296946672</v>
      </c>
      <c r="M256" s="11"/>
      <c r="N256" s="11">
        <f t="shared" si="84"/>
        <v>1912.06</v>
      </c>
      <c r="O256" s="11">
        <f t="shared" si="85"/>
        <v>22.410951877880521</v>
      </c>
      <c r="P256" s="11">
        <f t="shared" si="86"/>
        <v>3.1095497624966959</v>
      </c>
      <c r="Q256" s="11">
        <f t="shared" si="87"/>
        <v>-0.2352867134782568</v>
      </c>
      <c r="R256">
        <f t="shared" si="88"/>
        <v>0.79034421480181238</v>
      </c>
    </row>
    <row r="257" spans="1:18" x14ac:dyDescent="0.25">
      <c r="A257" s="11">
        <f>'Shiller Data '!A256</f>
        <v>1891.08</v>
      </c>
      <c r="B257" s="11">
        <f>'Shiller Data '!B256</f>
        <v>4.93</v>
      </c>
      <c r="C257" s="11">
        <f>'Shiller Data '!C256</f>
        <v>0.22</v>
      </c>
      <c r="D257" s="11">
        <f>'Shiller Data '!D256</f>
        <v>0.32329999999999998</v>
      </c>
      <c r="E257" s="75">
        <f>'Shiller Data '!E256</f>
        <v>7.7067928930000003</v>
      </c>
      <c r="F257" s="12">
        <f t="shared" si="96"/>
        <v>200.97630382760565</v>
      </c>
      <c r="G257" s="12">
        <f t="shared" si="97"/>
        <v>8.9685166008262147</v>
      </c>
      <c r="H257" s="12">
        <f t="shared" ref="H257:I257" si="152">AVERAGE(F138:F257)</f>
        <v>196.78210096401324</v>
      </c>
      <c r="I257" s="12">
        <f t="shared" si="152"/>
        <v>9.7165776833806117</v>
      </c>
      <c r="J257" s="12">
        <f t="shared" si="82"/>
        <v>20.683857050961336</v>
      </c>
      <c r="K257" s="12">
        <f t="shared" ref="K257:K320" si="153">LN(J257)</f>
        <v>3.0293535434175261</v>
      </c>
      <c r="L257" s="12">
        <f t="shared" ref="L257:L320" si="154">K257-$K$1854</f>
        <v>-0.31548293255742665</v>
      </c>
      <c r="M257" s="11"/>
      <c r="N257" s="11">
        <f t="shared" si="84"/>
        <v>1912.09</v>
      </c>
      <c r="O257" s="11">
        <f t="shared" si="85"/>
        <v>22.503663792417306</v>
      </c>
      <c r="P257" s="11">
        <f t="shared" si="86"/>
        <v>3.1136781311727062</v>
      </c>
      <c r="Q257" s="11">
        <f t="shared" si="87"/>
        <v>-0.23115834480224651</v>
      </c>
      <c r="R257">
        <f t="shared" si="88"/>
        <v>0.7936137914666781</v>
      </c>
    </row>
    <row r="258" spans="1:18" x14ac:dyDescent="0.25">
      <c r="A258" s="11">
        <f>'Shiller Data '!A257</f>
        <v>1891.09</v>
      </c>
      <c r="B258" s="11">
        <f>'Shiller Data '!B257</f>
        <v>5.33</v>
      </c>
      <c r="C258" s="11">
        <f>'Shiller Data '!C257</f>
        <v>0.22</v>
      </c>
      <c r="D258" s="11">
        <f>'Shiller Data '!D257</f>
        <v>0.32750000000000001</v>
      </c>
      <c r="E258" s="75">
        <f>'Shiller Data '!E257</f>
        <v>7.6116519010000001</v>
      </c>
      <c r="F258" s="12">
        <f t="shared" si="96"/>
        <v>219.99859843564332</v>
      </c>
      <c r="G258" s="12">
        <f t="shared" si="97"/>
        <v>9.0806175714524429</v>
      </c>
      <c r="H258" s="12">
        <f t="shared" ref="H258:I258" si="155">AVERAGE(F139:F258)</f>
        <v>197.00811920499336</v>
      </c>
      <c r="I258" s="12">
        <f t="shared" si="155"/>
        <v>9.7138130899387178</v>
      </c>
      <c r="J258" s="12">
        <f t="shared" ref="J258:J321" si="156">F258/I258</f>
        <v>22.648016427607754</v>
      </c>
      <c r="K258" s="12">
        <f t="shared" si="153"/>
        <v>3.1200722731540789</v>
      </c>
      <c r="L258" s="12">
        <f t="shared" si="154"/>
        <v>-0.22476420282087384</v>
      </c>
      <c r="M258" s="11"/>
      <c r="N258" s="11">
        <f t="shared" si="84"/>
        <v>1912.12</v>
      </c>
      <c r="O258" s="11">
        <f t="shared" si="85"/>
        <v>21.488926903818186</v>
      </c>
      <c r="P258" s="11">
        <f t="shared" si="86"/>
        <v>3.0675377747318939</v>
      </c>
      <c r="Q258" s="11">
        <f t="shared" si="87"/>
        <v>-0.27729870124305878</v>
      </c>
      <c r="R258">
        <f t="shared" si="88"/>
        <v>0.75782809910428139</v>
      </c>
    </row>
    <row r="259" spans="1:18" x14ac:dyDescent="0.25">
      <c r="A259" s="11">
        <f>'Shiller Data '!A258</f>
        <v>1891.1</v>
      </c>
      <c r="B259" s="11">
        <f>'Shiller Data '!B258</f>
        <v>5.33</v>
      </c>
      <c r="C259" s="11">
        <f>'Shiller Data '!C258</f>
        <v>0.22</v>
      </c>
      <c r="D259" s="11">
        <f>'Shiller Data '!D258</f>
        <v>0.33169999999999999</v>
      </c>
      <c r="E259" s="75">
        <f>'Shiller Data '!E258</f>
        <v>7.6116519010000001</v>
      </c>
      <c r="F259" s="12">
        <f t="shared" si="96"/>
        <v>219.99859843564332</v>
      </c>
      <c r="G259" s="12">
        <f t="shared" si="97"/>
        <v>9.0806175714524429</v>
      </c>
      <c r="H259" s="12">
        <f t="shared" ref="H259:I259" si="157">AVERAGE(F140:F259)</f>
        <v>197.27450162016677</v>
      </c>
      <c r="I259" s="12">
        <f t="shared" si="157"/>
        <v>9.7105009739412065</v>
      </c>
      <c r="J259" s="12">
        <f t="shared" si="156"/>
        <v>22.655741349084316</v>
      </c>
      <c r="K259" s="12">
        <f t="shared" si="153"/>
        <v>3.1204133010038881</v>
      </c>
      <c r="L259" s="12">
        <f t="shared" si="154"/>
        <v>-0.22442317497106457</v>
      </c>
      <c r="M259" s="11"/>
      <c r="N259" s="11">
        <f t="shared" ref="N259:N322" si="158">INDEX($A$130:$A$2900,(ROW()-ROW($A$130))*3)</f>
        <v>1913.03</v>
      </c>
      <c r="O259" s="11">
        <f t="shared" ref="O259:O322" si="159">INDEX($J$130:$J$2900,(ROW()-ROW($J$130))*3)</f>
        <v>19.853611844350041</v>
      </c>
      <c r="P259" s="11">
        <f t="shared" ref="P259:P322" si="160">INDEX($K$130:$K$2900,(ROW()-ROW($K$130))*3)</f>
        <v>2.9883859474752601</v>
      </c>
      <c r="Q259" s="11">
        <f t="shared" ref="Q259:Q322" si="161">INDEX($L$130:$L$2900,(ROW()-ROW($L$130))*3)</f>
        <v>-0.35645052849969261</v>
      </c>
      <c r="R259">
        <f t="shared" ref="R259:R322" si="162">EXP(Q259)</f>
        <v>0.70015710843544776</v>
      </c>
    </row>
    <row r="260" spans="1:18" x14ac:dyDescent="0.25">
      <c r="A260" s="11">
        <f>'Shiller Data '!A259</f>
        <v>1891.11</v>
      </c>
      <c r="B260" s="11">
        <f>'Shiller Data '!B259</f>
        <v>5.25</v>
      </c>
      <c r="C260" s="11">
        <f>'Shiller Data '!C259</f>
        <v>0.22</v>
      </c>
      <c r="D260" s="11">
        <f>'Shiller Data '!D259</f>
        <v>0.33579999999999999</v>
      </c>
      <c r="E260" s="75">
        <f>'Shiller Data '!E259</f>
        <v>7.5165028100000004</v>
      </c>
      <c r="F260" s="12">
        <f t="shared" si="96"/>
        <v>219.43965055206306</v>
      </c>
      <c r="G260" s="12">
        <f t="shared" si="97"/>
        <v>9.1955663088483561</v>
      </c>
      <c r="H260" s="12">
        <f t="shared" ref="H260:I260" si="163">AVERAGE(F141:F260)</f>
        <v>197.51129207487858</v>
      </c>
      <c r="I260" s="12">
        <f t="shared" si="163"/>
        <v>9.7061226011840365</v>
      </c>
      <c r="J260" s="12">
        <f t="shared" si="156"/>
        <v>22.608374071567354</v>
      </c>
      <c r="K260" s="12">
        <f t="shared" si="153"/>
        <v>3.1183203717875672</v>
      </c>
      <c r="L260" s="12">
        <f t="shared" si="154"/>
        <v>-0.22651610418738555</v>
      </c>
      <c r="M260" s="11"/>
      <c r="N260" s="11">
        <f t="shared" si="158"/>
        <v>1913.06</v>
      </c>
      <c r="O260" s="11">
        <f t="shared" si="159"/>
        <v>18.237700410627859</v>
      </c>
      <c r="P260" s="11">
        <f t="shared" si="160"/>
        <v>2.9034909027194575</v>
      </c>
      <c r="Q260" s="11">
        <f t="shared" si="161"/>
        <v>-0.44134557325549517</v>
      </c>
      <c r="R260">
        <f t="shared" si="162"/>
        <v>0.64317040567361894</v>
      </c>
    </row>
    <row r="261" spans="1:18" x14ac:dyDescent="0.25">
      <c r="A261" s="11">
        <f>'Shiller Data '!A260</f>
        <v>1891.12</v>
      </c>
      <c r="B261" s="11">
        <f>'Shiller Data '!B260</f>
        <v>5.41</v>
      </c>
      <c r="C261" s="11">
        <f>'Shiller Data '!C260</f>
        <v>0.22</v>
      </c>
      <c r="D261" s="11">
        <f>'Shiller Data '!D260</f>
        <v>0.34</v>
      </c>
      <c r="E261" s="75">
        <f>'Shiller Data '!E260</f>
        <v>7.5165028100000004</v>
      </c>
      <c r="F261" s="12">
        <f t="shared" si="96"/>
        <v>226.1273351403164</v>
      </c>
      <c r="G261" s="12">
        <f t="shared" si="97"/>
        <v>9.1955663088483561</v>
      </c>
      <c r="H261" s="12">
        <f t="shared" ref="H261:I261" si="164">AVERAGE(F142:F261)</f>
        <v>197.85010357277679</v>
      </c>
      <c r="I261" s="12">
        <f t="shared" si="164"/>
        <v>9.7004583856967503</v>
      </c>
      <c r="J261" s="12">
        <f t="shared" si="156"/>
        <v>23.310994815846989</v>
      </c>
      <c r="K261" s="12">
        <f t="shared" si="153"/>
        <v>3.1489251297795144</v>
      </c>
      <c r="L261" s="12">
        <f t="shared" si="154"/>
        <v>-0.19591134619543826</v>
      </c>
      <c r="M261" s="11"/>
      <c r="N261" s="11">
        <f t="shared" si="158"/>
        <v>1913.09</v>
      </c>
      <c r="O261" s="11">
        <f t="shared" si="159"/>
        <v>18.708221099075647</v>
      </c>
      <c r="P261" s="11">
        <f t="shared" si="160"/>
        <v>2.9289630582177737</v>
      </c>
      <c r="Q261" s="11">
        <f t="shared" si="161"/>
        <v>-0.41587341775717901</v>
      </c>
      <c r="R261">
        <f t="shared" si="162"/>
        <v>0.65976377957784438</v>
      </c>
    </row>
    <row r="262" spans="1:18" x14ac:dyDescent="0.25">
      <c r="A262" s="11">
        <f>'Shiller Data '!A261</f>
        <v>1892.01</v>
      </c>
      <c r="B262" s="11">
        <f>'Shiller Data '!B261</f>
        <v>5.51</v>
      </c>
      <c r="C262" s="11">
        <f>'Shiller Data '!C261</f>
        <v>0.22170000000000001</v>
      </c>
      <c r="D262" s="11">
        <f>'Shiller Data '!D261</f>
        <v>0.34250000000000003</v>
      </c>
      <c r="E262" s="75">
        <f>'Shiller Data '!E261</f>
        <v>7.3262127269999997</v>
      </c>
      <c r="F262" s="12">
        <f t="shared" si="96"/>
        <v>236.28910523171055</v>
      </c>
      <c r="G262" s="12">
        <f t="shared" si="97"/>
        <v>9.5073129999764472</v>
      </c>
      <c r="H262" s="12">
        <f t="shared" ref="H262:I262" si="165">AVERAGE(F143:F262)</f>
        <v>198.29674165724543</v>
      </c>
      <c r="I262" s="12">
        <f t="shared" si="165"/>
        <v>9.6973920593021958</v>
      </c>
      <c r="J262" s="12">
        <f t="shared" si="156"/>
        <v>24.366252677703269</v>
      </c>
      <c r="K262" s="12">
        <f t="shared" si="153"/>
        <v>3.1931990879721539</v>
      </c>
      <c r="L262" s="12">
        <f t="shared" si="154"/>
        <v>-0.1516373880027988</v>
      </c>
      <c r="M262" s="11"/>
      <c r="N262" s="11">
        <f t="shared" si="158"/>
        <v>1913.12</v>
      </c>
      <c r="O262" s="11">
        <f t="shared" si="159"/>
        <v>17.58593996499393</v>
      </c>
      <c r="P262" s="11">
        <f t="shared" si="160"/>
        <v>2.8670997171555741</v>
      </c>
      <c r="Q262" s="11">
        <f t="shared" si="161"/>
        <v>-0.4777367588193786</v>
      </c>
      <c r="R262">
        <f t="shared" si="162"/>
        <v>0.62018543384152813</v>
      </c>
    </row>
    <row r="263" spans="1:18" x14ac:dyDescent="0.25">
      <c r="A263" s="11">
        <f>'Shiller Data '!A262</f>
        <v>1892.02</v>
      </c>
      <c r="B263" s="11">
        <f>'Shiller Data '!B262</f>
        <v>5.52</v>
      </c>
      <c r="C263" s="11">
        <f>'Shiller Data '!C262</f>
        <v>0.2233</v>
      </c>
      <c r="D263" s="11">
        <f>'Shiller Data '!D262</f>
        <v>0.34499999999999997</v>
      </c>
      <c r="E263" s="75">
        <f>'Shiller Data '!E262</f>
        <v>7.3262127269999997</v>
      </c>
      <c r="F263" s="12">
        <f t="shared" si="96"/>
        <v>236.71794208331073</v>
      </c>
      <c r="G263" s="12">
        <f t="shared" si="97"/>
        <v>9.5759268962324793</v>
      </c>
      <c r="H263" s="12">
        <f t="shared" ref="H263:I263" si="166">AVERAGE(F144:F263)</f>
        <v>198.79417520864448</v>
      </c>
      <c r="I263" s="12">
        <f t="shared" si="166"/>
        <v>9.6956596523307645</v>
      </c>
      <c r="J263" s="12">
        <f t="shared" si="156"/>
        <v>24.414836181507827</v>
      </c>
      <c r="K263" s="12">
        <f t="shared" si="153"/>
        <v>3.1951909877433282</v>
      </c>
      <c r="L263" s="12">
        <f t="shared" si="154"/>
        <v>-0.14964548823162449</v>
      </c>
      <c r="M263" s="11"/>
      <c r="N263" s="11">
        <f t="shared" si="158"/>
        <v>1914.03</v>
      </c>
      <c r="O263" s="11">
        <f t="shared" si="159"/>
        <v>18.319058163328009</v>
      </c>
      <c r="P263" s="11">
        <f t="shared" si="160"/>
        <v>2.9079419476257402</v>
      </c>
      <c r="Q263" s="11">
        <f t="shared" si="161"/>
        <v>-0.4368945283492125</v>
      </c>
      <c r="R263">
        <f t="shared" si="162"/>
        <v>0.64603956667696327</v>
      </c>
    </row>
    <row r="264" spans="1:18" x14ac:dyDescent="0.25">
      <c r="A264" s="11">
        <f>'Shiller Data '!A263</f>
        <v>1892.03</v>
      </c>
      <c r="B264" s="11">
        <f>'Shiller Data '!B263</f>
        <v>5.58</v>
      </c>
      <c r="C264" s="11">
        <f>'Shiller Data '!C263</f>
        <v>0.22500000000000001</v>
      </c>
      <c r="D264" s="11">
        <f>'Shiller Data '!D263</f>
        <v>0.34749999999999998</v>
      </c>
      <c r="E264" s="75">
        <f>'Shiller Data '!E263</f>
        <v>7.135922645</v>
      </c>
      <c r="F264" s="12">
        <f t="shared" si="96"/>
        <v>245.67201568929005</v>
      </c>
      <c r="G264" s="12">
        <f t="shared" si="97"/>
        <v>9.9061296648907273</v>
      </c>
      <c r="H264" s="12">
        <f t="shared" ref="H264:I264" si="167">AVERAGE(F145:F264)</f>
        <v>199.36877390877376</v>
      </c>
      <c r="I264" s="12">
        <f t="shared" si="167"/>
        <v>9.6966789350981539</v>
      </c>
      <c r="J264" s="12">
        <f t="shared" si="156"/>
        <v>25.335686303900836</v>
      </c>
      <c r="K264" s="12">
        <f t="shared" si="153"/>
        <v>3.2322139277222406</v>
      </c>
      <c r="L264" s="12">
        <f t="shared" si="154"/>
        <v>-0.11262254825271212</v>
      </c>
      <c r="M264" s="11"/>
      <c r="N264" s="11">
        <f t="shared" si="158"/>
        <v>1914.06</v>
      </c>
      <c r="O264" s="11">
        <f t="shared" si="159"/>
        <v>17.849935895459669</v>
      </c>
      <c r="P264" s="11">
        <f t="shared" si="160"/>
        <v>2.8819999169284247</v>
      </c>
      <c r="Q264" s="11">
        <f t="shared" si="161"/>
        <v>-0.46283655904652798</v>
      </c>
      <c r="R264">
        <f t="shared" si="162"/>
        <v>0.62949550944705179</v>
      </c>
    </row>
    <row r="265" spans="1:18" x14ac:dyDescent="0.25">
      <c r="A265" s="11">
        <f>'Shiller Data '!A264</f>
        <v>1892.04</v>
      </c>
      <c r="B265" s="11">
        <f>'Shiller Data '!B264</f>
        <v>5.57</v>
      </c>
      <c r="C265" s="11">
        <f>'Shiller Data '!C264</f>
        <v>0.22670000000000001</v>
      </c>
      <c r="D265" s="11">
        <f>'Shiller Data '!D264</f>
        <v>0.35</v>
      </c>
      <c r="E265" s="75">
        <f>'Shiller Data '!E264</f>
        <v>7.0407735540000003</v>
      </c>
      <c r="F265" s="12">
        <f t="shared" si="96"/>
        <v>248.54580772674004</v>
      </c>
      <c r="G265" s="12">
        <f t="shared" si="97"/>
        <v>10.115858996705917</v>
      </c>
      <c r="H265" s="12">
        <f t="shared" ref="H265:I265" si="168">AVERAGE(F146:F265)</f>
        <v>199.98083433579535</v>
      </c>
      <c r="I265" s="12">
        <f t="shared" si="168"/>
        <v>9.7001941123271465</v>
      </c>
      <c r="J265" s="12">
        <f t="shared" si="156"/>
        <v>25.622766395044039</v>
      </c>
      <c r="K265" s="12">
        <f t="shared" si="153"/>
        <v>3.2434812685880243</v>
      </c>
      <c r="L265" s="12">
        <f t="shared" si="154"/>
        <v>-0.10135520738692838</v>
      </c>
      <c r="M265" s="11"/>
      <c r="N265" s="11">
        <f t="shared" si="158"/>
        <v>1914.09</v>
      </c>
      <c r="O265" s="11">
        <f t="shared" si="159"/>
        <v>16.331326851500677</v>
      </c>
      <c r="P265" s="11">
        <f t="shared" si="160"/>
        <v>2.7930851560698611</v>
      </c>
      <c r="Q265" s="11">
        <f t="shared" si="161"/>
        <v>-0.55175131990509163</v>
      </c>
      <c r="R265">
        <f t="shared" si="162"/>
        <v>0.57594027096459721</v>
      </c>
    </row>
    <row r="266" spans="1:18" x14ac:dyDescent="0.25">
      <c r="A266" s="11">
        <f>'Shiller Data '!A265</f>
        <v>1892.05</v>
      </c>
      <c r="B266" s="11">
        <f>'Shiller Data '!B265</f>
        <v>5.57</v>
      </c>
      <c r="C266" s="11">
        <f>'Shiller Data '!C265</f>
        <v>0.2283</v>
      </c>
      <c r="D266" s="11">
        <f>'Shiller Data '!D265</f>
        <v>0.35249999999999998</v>
      </c>
      <c r="E266" s="75">
        <f>'Shiller Data '!E265</f>
        <v>7.0407735540000003</v>
      </c>
      <c r="F266" s="12">
        <f t="shared" si="96"/>
        <v>248.54580772674004</v>
      </c>
      <c r="G266" s="12">
        <f t="shared" si="97"/>
        <v>10.187254560864407</v>
      </c>
      <c r="H266" s="12">
        <f t="shared" ref="H266:I266" si="169">AVERAGE(F147:F266)</f>
        <v>200.62366216200402</v>
      </c>
      <c r="I266" s="12">
        <f t="shared" si="169"/>
        <v>9.7050381777042496</v>
      </c>
      <c r="J266" s="12">
        <f t="shared" si="156"/>
        <v>25.60997733092217</v>
      </c>
      <c r="K266" s="12">
        <f t="shared" si="153"/>
        <v>3.242982015045957</v>
      </c>
      <c r="L266" s="12">
        <f t="shared" si="154"/>
        <v>-0.10185446092899575</v>
      </c>
      <c r="M266" s="11"/>
      <c r="N266" s="11">
        <f t="shared" si="158"/>
        <v>1914.12</v>
      </c>
      <c r="O266" s="11">
        <f t="shared" si="159"/>
        <v>15.744615039849268</v>
      </c>
      <c r="P266" s="11">
        <f t="shared" si="160"/>
        <v>2.7564984045779557</v>
      </c>
      <c r="Q266" s="11">
        <f t="shared" si="161"/>
        <v>-0.58833807139699701</v>
      </c>
      <c r="R266">
        <f t="shared" si="162"/>
        <v>0.55524930305652487</v>
      </c>
    </row>
    <row r="267" spans="1:18" x14ac:dyDescent="0.25">
      <c r="A267" s="11">
        <f>'Shiller Data '!A266</f>
        <v>1892.06</v>
      </c>
      <c r="B267" s="11">
        <f>'Shiller Data '!B266</f>
        <v>5.54</v>
      </c>
      <c r="C267" s="11">
        <f>'Shiller Data '!C266</f>
        <v>0.23</v>
      </c>
      <c r="D267" s="11">
        <f>'Shiller Data '!D266</f>
        <v>0.35499999999999998</v>
      </c>
      <c r="E267" s="75">
        <f>'Shiller Data '!E266</f>
        <v>7.0407735540000003</v>
      </c>
      <c r="F267" s="12">
        <f t="shared" ref="F267:F330" si="170">B267*$E$1851/E267</f>
        <v>247.20714089876836</v>
      </c>
      <c r="G267" s="12">
        <f t="shared" ref="G267:G330" si="171">C267*$E$1851/E267</f>
        <v>10.263112347782801</v>
      </c>
      <c r="H267" s="12">
        <f t="shared" ref="H267:I267" si="172">AVERAGE(F148:F267)</f>
        <v>201.27564248734572</v>
      </c>
      <c r="I267" s="12">
        <f t="shared" si="172"/>
        <v>9.7112357093077186</v>
      </c>
      <c r="J267" s="12">
        <f t="shared" si="156"/>
        <v>25.455786297292018</v>
      </c>
      <c r="K267" s="12">
        <f t="shared" si="153"/>
        <v>3.2369430765763787</v>
      </c>
      <c r="L267" s="12">
        <f t="shared" si="154"/>
        <v>-0.10789339939857401</v>
      </c>
      <c r="M267" s="11"/>
      <c r="N267" s="11">
        <f t="shared" si="158"/>
        <v>1915.03</v>
      </c>
      <c r="O267" s="11">
        <f t="shared" si="159"/>
        <v>16.498616815956069</v>
      </c>
      <c r="P267" s="11">
        <f t="shared" si="160"/>
        <v>2.8032765480566639</v>
      </c>
      <c r="Q267" s="11">
        <f t="shared" si="161"/>
        <v>-0.54155992791828877</v>
      </c>
      <c r="R267">
        <f t="shared" si="162"/>
        <v>0.58183991575979299</v>
      </c>
    </row>
    <row r="268" spans="1:18" x14ac:dyDescent="0.25">
      <c r="A268" s="11">
        <f>'Shiller Data '!A267</f>
        <v>1892.07</v>
      </c>
      <c r="B268" s="11">
        <f>'Shiller Data '!B267</f>
        <v>5.54</v>
      </c>
      <c r="C268" s="11">
        <f>'Shiller Data '!C267</f>
        <v>0.23169999999999999</v>
      </c>
      <c r="D268" s="11">
        <f>'Shiller Data '!D267</f>
        <v>0.35749999999999998</v>
      </c>
      <c r="E268" s="75">
        <f>'Shiller Data '!E267</f>
        <v>7.2310717359999996</v>
      </c>
      <c r="F268" s="12">
        <f t="shared" si="170"/>
        <v>240.70145665057473</v>
      </c>
      <c r="G268" s="12">
        <f t="shared" si="171"/>
        <v>10.066882221288477</v>
      </c>
      <c r="H268" s="12">
        <f t="shared" ref="H268:I268" si="173">AVERAGE(F149:F268)</f>
        <v>201.78055566011952</v>
      </c>
      <c r="I268" s="12">
        <f t="shared" si="173"/>
        <v>9.7150766718550248</v>
      </c>
      <c r="J268" s="12">
        <f t="shared" si="156"/>
        <v>24.776073805767968</v>
      </c>
      <c r="K268" s="12">
        <f t="shared" si="153"/>
        <v>3.2098784215883231</v>
      </c>
      <c r="L268" s="12">
        <f t="shared" si="154"/>
        <v>-0.13495805438662956</v>
      </c>
      <c r="M268" s="11"/>
      <c r="N268" s="11">
        <f t="shared" si="158"/>
        <v>1915.06</v>
      </c>
      <c r="O268" s="11">
        <f t="shared" si="159"/>
        <v>17.140618535787798</v>
      </c>
      <c r="P268" s="11">
        <f t="shared" si="160"/>
        <v>2.841450999787337</v>
      </c>
      <c r="Q268" s="11">
        <f t="shared" si="161"/>
        <v>-0.50338547618761575</v>
      </c>
      <c r="R268">
        <f t="shared" si="162"/>
        <v>0.60448073654807122</v>
      </c>
    </row>
    <row r="269" spans="1:18" x14ac:dyDescent="0.25">
      <c r="A269" s="11">
        <f>'Shiller Data '!A268</f>
        <v>1892.08</v>
      </c>
      <c r="B269" s="11">
        <f>'Shiller Data '!B268</f>
        <v>5.62</v>
      </c>
      <c r="C269" s="11">
        <f>'Shiller Data '!C268</f>
        <v>0.23330000000000001</v>
      </c>
      <c r="D269" s="11">
        <f>'Shiller Data '!D268</f>
        <v>0.36</v>
      </c>
      <c r="E269" s="75">
        <f>'Shiller Data '!E268</f>
        <v>7.3262127269999997</v>
      </c>
      <c r="F269" s="12">
        <f t="shared" si="170"/>
        <v>241.00631059931277</v>
      </c>
      <c r="G269" s="12">
        <f t="shared" si="171"/>
        <v>10.00476374783268</v>
      </c>
      <c r="H269" s="12">
        <f t="shared" ref="H269:I269" si="174">AVERAGE(F150:F269)</f>
        <v>202.25691176740116</v>
      </c>
      <c r="I269" s="12">
        <f t="shared" si="174"/>
        <v>9.7191212984589068</v>
      </c>
      <c r="J269" s="12">
        <f t="shared" si="156"/>
        <v>24.79712961680265</v>
      </c>
      <c r="K269" s="12">
        <f t="shared" si="153"/>
        <v>3.2107279052144424</v>
      </c>
      <c r="L269" s="12">
        <f t="shared" si="154"/>
        <v>-0.1341085707605103</v>
      </c>
      <c r="M269" s="11"/>
      <c r="N269" s="11">
        <f t="shared" si="158"/>
        <v>1915.09</v>
      </c>
      <c r="O269" s="11">
        <f t="shared" si="159"/>
        <v>18.42935842430056</v>
      </c>
      <c r="P269" s="11">
        <f t="shared" si="160"/>
        <v>2.9139449595891218</v>
      </c>
      <c r="Q269" s="11">
        <f t="shared" si="161"/>
        <v>-0.4308915163858309</v>
      </c>
      <c r="R269">
        <f t="shared" si="162"/>
        <v>0.64992941364222412</v>
      </c>
    </row>
    <row r="270" spans="1:18" x14ac:dyDescent="0.25">
      <c r="A270" s="11">
        <f>'Shiller Data '!A269</f>
        <v>1892.09</v>
      </c>
      <c r="B270" s="11">
        <f>'Shiller Data '!B269</f>
        <v>5.48</v>
      </c>
      <c r="C270" s="11">
        <f>'Shiller Data '!C269</f>
        <v>0.23499999999999999</v>
      </c>
      <c r="D270" s="11">
        <f>'Shiller Data '!D269</f>
        <v>0.36249999999999999</v>
      </c>
      <c r="E270" s="75">
        <f>'Shiller Data '!E269</f>
        <v>7.3262127269999997</v>
      </c>
      <c r="F270" s="12">
        <f t="shared" si="170"/>
        <v>235.00259467690995</v>
      </c>
      <c r="G270" s="12">
        <f t="shared" si="171"/>
        <v>10.077666012604714</v>
      </c>
      <c r="H270" s="12">
        <f t="shared" ref="H270:I270" si="175">AVERAGE(F151:F270)</f>
        <v>202.62539666646143</v>
      </c>
      <c r="I270" s="12">
        <f t="shared" si="175"/>
        <v>9.7215700507905822</v>
      </c>
      <c r="J270" s="12">
        <f t="shared" si="156"/>
        <v>24.173317010434847</v>
      </c>
      <c r="K270" s="12">
        <f t="shared" si="153"/>
        <v>3.1852494219743046</v>
      </c>
      <c r="L270" s="12">
        <f t="shared" si="154"/>
        <v>-0.1595870540006481</v>
      </c>
      <c r="M270" s="11"/>
      <c r="N270" s="11">
        <f t="shared" si="158"/>
        <v>1915.12</v>
      </c>
      <c r="O270" s="11">
        <f t="shared" si="159"/>
        <v>19.755209229896376</v>
      </c>
      <c r="P270" s="11">
        <f t="shared" si="160"/>
        <v>2.9834172150447453</v>
      </c>
      <c r="Q270" s="11">
        <f t="shared" si="161"/>
        <v>-0.36141926093020738</v>
      </c>
      <c r="R270">
        <f t="shared" si="162"/>
        <v>0.69668684365246969</v>
      </c>
    </row>
    <row r="271" spans="1:18" x14ac:dyDescent="0.25">
      <c r="A271" s="11">
        <f>'Shiller Data '!A270</f>
        <v>1892.1</v>
      </c>
      <c r="B271" s="11">
        <f>'Shiller Data '!B270</f>
        <v>5.59</v>
      </c>
      <c r="C271" s="11">
        <f>'Shiller Data '!C270</f>
        <v>0.23669999999999999</v>
      </c>
      <c r="D271" s="11">
        <f>'Shiller Data '!D270</f>
        <v>0.36499999999999999</v>
      </c>
      <c r="E271" s="75">
        <f>'Shiller Data '!E270</f>
        <v>7.3262127269999997</v>
      </c>
      <c r="F271" s="12">
        <f t="shared" si="170"/>
        <v>239.71980004451217</v>
      </c>
      <c r="G271" s="12">
        <f t="shared" si="171"/>
        <v>10.150568277376749</v>
      </c>
      <c r="H271" s="12">
        <f t="shared" ref="H271:I271" si="176">AVERAGE(F152:F271)</f>
        <v>203.06204859246645</v>
      </c>
      <c r="I271" s="12">
        <f t="shared" si="176"/>
        <v>9.7238641850410303</v>
      </c>
      <c r="J271" s="12">
        <f t="shared" si="156"/>
        <v>24.652730178326802</v>
      </c>
      <c r="K271" s="12">
        <f t="shared" si="153"/>
        <v>3.2048876520969656</v>
      </c>
      <c r="L271" s="12">
        <f t="shared" si="154"/>
        <v>-0.13994882387798713</v>
      </c>
      <c r="M271" s="11"/>
      <c r="N271" s="11">
        <f t="shared" si="158"/>
        <v>1916.03</v>
      </c>
      <c r="O271" s="11">
        <f t="shared" si="159"/>
        <v>18.715694803957895</v>
      </c>
      <c r="P271" s="11">
        <f t="shared" si="160"/>
        <v>2.9293624661793012</v>
      </c>
      <c r="Q271" s="11">
        <f t="shared" si="161"/>
        <v>-0.41547400979565152</v>
      </c>
      <c r="R271">
        <f t="shared" si="162"/>
        <v>0.66002734711611799</v>
      </c>
    </row>
    <row r="272" spans="1:18" x14ac:dyDescent="0.25">
      <c r="A272" s="11">
        <f>'Shiller Data '!A271</f>
        <v>1892.11</v>
      </c>
      <c r="B272" s="11">
        <f>'Shiller Data '!B271</f>
        <v>5.57</v>
      </c>
      <c r="C272" s="11">
        <f>'Shiller Data '!C271</f>
        <v>0.23830000000000001</v>
      </c>
      <c r="D272" s="11">
        <f>'Shiller Data '!D271</f>
        <v>0.36749999999999999</v>
      </c>
      <c r="E272" s="75">
        <f>'Shiller Data '!E271</f>
        <v>7.5165028100000004</v>
      </c>
      <c r="F272" s="12">
        <f t="shared" si="170"/>
        <v>232.81501972856975</v>
      </c>
      <c r="G272" s="12">
        <f t="shared" si="171"/>
        <v>9.9604702336298327</v>
      </c>
      <c r="H272" s="12">
        <f t="shared" ref="H272:I272" si="177">AVERAGE(F153:F272)</f>
        <v>203.49392581357986</v>
      </c>
      <c r="I272" s="12">
        <f t="shared" si="177"/>
        <v>9.7237976489466558</v>
      </c>
      <c r="J272" s="12">
        <f t="shared" si="156"/>
        <v>23.942807957731389</v>
      </c>
      <c r="K272" s="12">
        <f t="shared" si="153"/>
        <v>3.1756679847191975</v>
      </c>
      <c r="L272" s="12">
        <f t="shared" si="154"/>
        <v>-0.16916849125575517</v>
      </c>
      <c r="M272" s="11"/>
      <c r="N272" s="11">
        <f t="shared" si="158"/>
        <v>1916.06</v>
      </c>
      <c r="O272" s="11">
        <f t="shared" si="159"/>
        <v>18.541561313638134</v>
      </c>
      <c r="P272" s="11">
        <f t="shared" si="160"/>
        <v>2.9200147698410626</v>
      </c>
      <c r="Q272" s="11">
        <f t="shared" si="161"/>
        <v>-0.42482170613389014</v>
      </c>
      <c r="R272">
        <f t="shared" si="162"/>
        <v>0.65388635866424816</v>
      </c>
    </row>
    <row r="273" spans="1:18" x14ac:dyDescent="0.25">
      <c r="A273" s="11">
        <f>'Shiller Data '!A272</f>
        <v>1892.12</v>
      </c>
      <c r="B273" s="11">
        <f>'Shiller Data '!B272</f>
        <v>5.51</v>
      </c>
      <c r="C273" s="11">
        <f>'Shiller Data '!C272</f>
        <v>0.24</v>
      </c>
      <c r="D273" s="11">
        <f>'Shiller Data '!D272</f>
        <v>0.37</v>
      </c>
      <c r="E273" s="75">
        <f>'Shiller Data '!E272</f>
        <v>7.6116519010000001</v>
      </c>
      <c r="F273" s="12">
        <f t="shared" si="170"/>
        <v>227.42819463046806</v>
      </c>
      <c r="G273" s="12">
        <f t="shared" si="171"/>
        <v>9.9061282597663034</v>
      </c>
      <c r="H273" s="12">
        <f t="shared" ref="H273:I273" si="178">AVERAGE(F154:F273)</f>
        <v>203.85869589791753</v>
      </c>
      <c r="I273" s="12">
        <f t="shared" si="178"/>
        <v>9.7224876289607138</v>
      </c>
      <c r="J273" s="12">
        <f t="shared" si="156"/>
        <v>23.391975727798279</v>
      </c>
      <c r="K273" s="12">
        <f t="shared" si="153"/>
        <v>3.1523930459385072</v>
      </c>
      <c r="L273" s="12">
        <f t="shared" si="154"/>
        <v>-0.19244343003644548</v>
      </c>
      <c r="M273" s="11"/>
      <c r="N273" s="11">
        <f t="shared" si="158"/>
        <v>1916.09</v>
      </c>
      <c r="O273" s="11">
        <f t="shared" si="159"/>
        <v>18.631261534144816</v>
      </c>
      <c r="P273" s="11">
        <f t="shared" si="160"/>
        <v>2.9248408975192528</v>
      </c>
      <c r="Q273" s="11">
        <f t="shared" si="161"/>
        <v>-0.4199955784556999</v>
      </c>
      <c r="R273">
        <f t="shared" si="162"/>
        <v>0.65704972498310055</v>
      </c>
    </row>
    <row r="274" spans="1:18" x14ac:dyDescent="0.25">
      <c r="A274" s="11">
        <f>'Shiller Data '!A273</f>
        <v>1893.01</v>
      </c>
      <c r="B274" s="11">
        <f>'Shiller Data '!B273</f>
        <v>5.61</v>
      </c>
      <c r="C274" s="11">
        <f>'Shiller Data '!C273</f>
        <v>0.24079999999999999</v>
      </c>
      <c r="D274" s="11">
        <f>'Shiller Data '!D273</f>
        <v>0.36080000000000001</v>
      </c>
      <c r="E274" s="75">
        <f>'Shiller Data '!E273</f>
        <v>7.8970910740000004</v>
      </c>
      <c r="F274" s="12">
        <f t="shared" si="170"/>
        <v>223.18620027098854</v>
      </c>
      <c r="G274" s="12">
        <f t="shared" si="171"/>
        <v>9.5798996479953722</v>
      </c>
      <c r="H274" s="12">
        <f t="shared" ref="H274:I274" si="179">AVERAGE(F155:F274)</f>
        <v>204.19597800633613</v>
      </c>
      <c r="I274" s="12">
        <f t="shared" si="179"/>
        <v>9.7182493844879669</v>
      </c>
      <c r="J274" s="12">
        <f t="shared" si="156"/>
        <v>22.965679459433602</v>
      </c>
      <c r="K274" s="12">
        <f t="shared" si="153"/>
        <v>3.1340009040778791</v>
      </c>
      <c r="L274" s="12">
        <f t="shared" si="154"/>
        <v>-0.21083557189707358</v>
      </c>
      <c r="M274" s="11"/>
      <c r="N274" s="11">
        <f t="shared" si="158"/>
        <v>1916.12</v>
      </c>
      <c r="O274" s="11">
        <f t="shared" si="159"/>
        <v>18.017009690429493</v>
      </c>
      <c r="P274" s="11">
        <f t="shared" si="160"/>
        <v>2.8913162944826438</v>
      </c>
      <c r="Q274" s="11">
        <f t="shared" si="161"/>
        <v>-0.45352018149230888</v>
      </c>
      <c r="R274">
        <f t="shared" si="162"/>
        <v>0.6353875308131639</v>
      </c>
    </row>
    <row r="275" spans="1:18" x14ac:dyDescent="0.25">
      <c r="A275" s="11">
        <f>'Shiller Data '!A274</f>
        <v>1893.02</v>
      </c>
      <c r="B275" s="11">
        <f>'Shiller Data '!B274</f>
        <v>5.51</v>
      </c>
      <c r="C275" s="11">
        <f>'Shiller Data '!C274</f>
        <v>0.2417</v>
      </c>
      <c r="D275" s="11">
        <f>'Shiller Data '!D274</f>
        <v>0.35170000000000001</v>
      </c>
      <c r="E275" s="75">
        <f>'Shiller Data '!E274</f>
        <v>7.9922320659999997</v>
      </c>
      <c r="F275" s="12">
        <f t="shared" si="170"/>
        <v>216.59834645747387</v>
      </c>
      <c r="G275" s="12">
        <f t="shared" si="171"/>
        <v>9.5012378110292985</v>
      </c>
      <c r="H275" s="12">
        <f t="shared" ref="H275:I275" si="180">AVERAGE(F156:F275)</f>
        <v>204.52646365574884</v>
      </c>
      <c r="I275" s="12">
        <f t="shared" si="180"/>
        <v>9.7139145997479535</v>
      </c>
      <c r="J275" s="12">
        <f t="shared" si="156"/>
        <v>22.29774044576158</v>
      </c>
      <c r="K275" s="12">
        <f t="shared" si="153"/>
        <v>3.1044853480301464</v>
      </c>
      <c r="L275" s="12">
        <f t="shared" si="154"/>
        <v>-0.24035112794480629</v>
      </c>
      <c r="M275" s="11"/>
      <c r="N275" s="11">
        <f t="shared" si="158"/>
        <v>1917.03</v>
      </c>
      <c r="O275" s="11">
        <f t="shared" si="159"/>
        <v>16.515620960634742</v>
      </c>
      <c r="P275" s="11">
        <f t="shared" si="160"/>
        <v>2.8043066579321287</v>
      </c>
      <c r="Q275" s="11">
        <f t="shared" si="161"/>
        <v>-0.54052981804282396</v>
      </c>
      <c r="R275">
        <f t="shared" si="162"/>
        <v>0.58243958361181802</v>
      </c>
    </row>
    <row r="276" spans="1:18" x14ac:dyDescent="0.25">
      <c r="A276" s="11">
        <f>'Shiller Data '!A275</f>
        <v>1893.03</v>
      </c>
      <c r="B276" s="11">
        <f>'Shiller Data '!B275</f>
        <v>5.31</v>
      </c>
      <c r="C276" s="11">
        <f>'Shiller Data '!C275</f>
        <v>0.24249999999999999</v>
      </c>
      <c r="D276" s="11">
        <f>'Shiller Data '!D275</f>
        <v>0.34250000000000003</v>
      </c>
      <c r="E276" s="75">
        <f>'Shiller Data '!E275</f>
        <v>7.8019419829999999</v>
      </c>
      <c r="F276" s="12">
        <f t="shared" si="170"/>
        <v>213.82743599414945</v>
      </c>
      <c r="G276" s="12">
        <f t="shared" si="171"/>
        <v>9.7651889319362049</v>
      </c>
      <c r="H276" s="12">
        <f t="shared" ref="H276:I276" si="181">AVERAGE(F157:F276)</f>
        <v>204.8014800160137</v>
      </c>
      <c r="I276" s="12">
        <f t="shared" si="181"/>
        <v>9.7107749206070366</v>
      </c>
      <c r="J276" s="12">
        <f t="shared" si="156"/>
        <v>22.019605823670222</v>
      </c>
      <c r="K276" s="12">
        <f t="shared" si="153"/>
        <v>3.0919332303018972</v>
      </c>
      <c r="L276" s="12">
        <f t="shared" si="154"/>
        <v>-0.25290324567305555</v>
      </c>
      <c r="M276" s="11"/>
      <c r="N276" s="11">
        <f t="shared" si="158"/>
        <v>1917.06</v>
      </c>
      <c r="O276" s="11">
        <f t="shared" si="159"/>
        <v>14.785745597317895</v>
      </c>
      <c r="P276" s="11">
        <f t="shared" si="160"/>
        <v>2.693663581340866</v>
      </c>
      <c r="Q276" s="11">
        <f t="shared" si="161"/>
        <v>-0.65117289463408667</v>
      </c>
      <c r="R276">
        <f t="shared" si="162"/>
        <v>0.52143383101480001</v>
      </c>
    </row>
    <row r="277" spans="1:18" x14ac:dyDescent="0.25">
      <c r="A277" s="11">
        <f>'Shiller Data '!A276</f>
        <v>1893.04</v>
      </c>
      <c r="B277" s="11">
        <f>'Shiller Data '!B276</f>
        <v>5.31</v>
      </c>
      <c r="C277" s="11">
        <f>'Shiller Data '!C276</f>
        <v>0.24329999999999999</v>
      </c>
      <c r="D277" s="11">
        <f>'Shiller Data '!D276</f>
        <v>0.33329999999999999</v>
      </c>
      <c r="E277" s="75">
        <f>'Shiller Data '!E276</f>
        <v>7.7067928930000003</v>
      </c>
      <c r="F277" s="12">
        <f t="shared" si="170"/>
        <v>216.46737795630546</v>
      </c>
      <c r="G277" s="12">
        <f t="shared" si="171"/>
        <v>9.9183640408228104</v>
      </c>
      <c r="H277" s="12">
        <f t="shared" ref="H277:I277" si="182">AVERAGE(F158:F277)</f>
        <v>205.0522533531749</v>
      </c>
      <c r="I277" s="12">
        <f t="shared" si="182"/>
        <v>9.7078872091005941</v>
      </c>
      <c r="J277" s="12">
        <f t="shared" si="156"/>
        <v>22.29809363188517</v>
      </c>
      <c r="K277" s="12">
        <f t="shared" si="153"/>
        <v>3.1045011874524109</v>
      </c>
      <c r="L277" s="12">
        <f t="shared" si="154"/>
        <v>-0.24033528852254182</v>
      </c>
      <c r="M277" s="11"/>
      <c r="N277" s="11">
        <f t="shared" si="158"/>
        <v>1917.09</v>
      </c>
      <c r="O277" s="11">
        <f t="shared" si="159"/>
        <v>12.958097339801078</v>
      </c>
      <c r="P277" s="11">
        <f t="shared" si="160"/>
        <v>2.5617208699459222</v>
      </c>
      <c r="Q277" s="11">
        <f t="shared" si="161"/>
        <v>-0.78311560602903052</v>
      </c>
      <c r="R277">
        <f t="shared" si="162"/>
        <v>0.45698002133763432</v>
      </c>
    </row>
    <row r="278" spans="1:18" x14ac:dyDescent="0.25">
      <c r="A278" s="11">
        <f>'Shiller Data '!A277</f>
        <v>1893.05</v>
      </c>
      <c r="B278" s="11">
        <f>'Shiller Data '!B277</f>
        <v>4.84</v>
      </c>
      <c r="C278" s="11">
        <f>'Shiller Data '!C277</f>
        <v>0.2442</v>
      </c>
      <c r="D278" s="11">
        <f>'Shiller Data '!D277</f>
        <v>0.32419999999999999</v>
      </c>
      <c r="E278" s="75">
        <f>'Shiller Data '!E277</f>
        <v>7.6116519010000001</v>
      </c>
      <c r="F278" s="12">
        <f t="shared" si="170"/>
        <v>199.77358657195376</v>
      </c>
      <c r="G278" s="12">
        <f t="shared" si="171"/>
        <v>10.079485504312213</v>
      </c>
      <c r="H278" s="12">
        <f t="shared" ref="H278:I278" si="183">AVERAGE(F159:F278)</f>
        <v>205.17554535862146</v>
      </c>
      <c r="I278" s="12">
        <f t="shared" si="183"/>
        <v>9.7052710721467363</v>
      </c>
      <c r="J278" s="12">
        <f t="shared" si="156"/>
        <v>20.584029553310074</v>
      </c>
      <c r="K278" s="12">
        <f t="shared" si="153"/>
        <v>3.0245155107202542</v>
      </c>
      <c r="L278" s="12">
        <f t="shared" si="154"/>
        <v>-0.32032096525469855</v>
      </c>
      <c r="M278" s="11"/>
      <c r="N278" s="11">
        <f t="shared" si="158"/>
        <v>1917.12</v>
      </c>
      <c r="O278" s="11">
        <f t="shared" si="159"/>
        <v>10.526179888285073</v>
      </c>
      <c r="P278" s="11">
        <f t="shared" si="160"/>
        <v>2.3538654766853355</v>
      </c>
      <c r="Q278" s="11">
        <f t="shared" si="161"/>
        <v>-0.99097099928961718</v>
      </c>
      <c r="R278">
        <f t="shared" si="162"/>
        <v>0.3712160654309557</v>
      </c>
    </row>
    <row r="279" spans="1:18" x14ac:dyDescent="0.25">
      <c r="A279" s="11">
        <f>'Shiller Data '!A278</f>
        <v>1893.06</v>
      </c>
      <c r="B279" s="11">
        <f>'Shiller Data '!B278</f>
        <v>4.6100000000000003</v>
      </c>
      <c r="C279" s="11">
        <f>'Shiller Data '!C278</f>
        <v>0.245</v>
      </c>
      <c r="D279" s="11">
        <f>'Shiller Data '!D278</f>
        <v>0.315</v>
      </c>
      <c r="E279" s="75">
        <f>'Shiller Data '!E278</f>
        <v>7.4213618180000003</v>
      </c>
      <c r="F279" s="12">
        <f t="shared" si="170"/>
        <v>195.15916155538127</v>
      </c>
      <c r="G279" s="12">
        <f t="shared" si="171"/>
        <v>10.371799258366249</v>
      </c>
      <c r="H279" s="12">
        <f t="shared" ref="H279:I279" si="184">AVERAGE(F160:F279)</f>
        <v>205.20038437767968</v>
      </c>
      <c r="I279" s="12">
        <f t="shared" si="184"/>
        <v>9.7022725983802207</v>
      </c>
      <c r="J279" s="12">
        <f t="shared" si="156"/>
        <v>20.114788527789127</v>
      </c>
      <c r="K279" s="12">
        <f t="shared" si="153"/>
        <v>3.0014552921866136</v>
      </c>
      <c r="L279" s="12">
        <f t="shared" si="154"/>
        <v>-0.34338118378833915</v>
      </c>
      <c r="M279" s="11"/>
      <c r="N279" s="11">
        <f t="shared" si="158"/>
        <v>1918.03</v>
      </c>
      <c r="O279" s="11">
        <f t="shared" si="159"/>
        <v>11.043377059140205</v>
      </c>
      <c r="P279" s="11">
        <f t="shared" si="160"/>
        <v>2.4018308871112746</v>
      </c>
      <c r="Q279" s="11">
        <f t="shared" si="161"/>
        <v>-0.94300558886367813</v>
      </c>
      <c r="R279">
        <f t="shared" si="162"/>
        <v>0.38945553130124144</v>
      </c>
    </row>
    <row r="280" spans="1:18" x14ac:dyDescent="0.25">
      <c r="A280" s="11">
        <f>'Shiller Data '!A279</f>
        <v>1893.07</v>
      </c>
      <c r="B280" s="11">
        <f>'Shiller Data '!B279</f>
        <v>4.18</v>
      </c>
      <c r="C280" s="11">
        <f>'Shiller Data '!C279</f>
        <v>0.24579999999999999</v>
      </c>
      <c r="D280" s="11">
        <f>'Shiller Data '!D279</f>
        <v>0.30580000000000002</v>
      </c>
      <c r="E280" s="75">
        <f>'Shiller Data '!E279</f>
        <v>7.2310717359999996</v>
      </c>
      <c r="F280" s="12">
        <f t="shared" si="170"/>
        <v>181.61229039700402</v>
      </c>
      <c r="G280" s="12">
        <f t="shared" si="171"/>
        <v>10.679497842005643</v>
      </c>
      <c r="H280" s="12">
        <f t="shared" ref="H280:I280" si="185">AVERAGE(F161:F280)</f>
        <v>205.10491336234514</v>
      </c>
      <c r="I280" s="12">
        <f t="shared" si="185"/>
        <v>9.6997881650000988</v>
      </c>
      <c r="J280" s="12">
        <f t="shared" si="156"/>
        <v>18.723325428107653</v>
      </c>
      <c r="K280" s="12">
        <f t="shared" si="153"/>
        <v>2.9297700956636263</v>
      </c>
      <c r="L280" s="12">
        <f t="shared" si="154"/>
        <v>-0.41506638031132637</v>
      </c>
      <c r="M280" s="11"/>
      <c r="N280" s="11">
        <f t="shared" si="158"/>
        <v>1918.06</v>
      </c>
      <c r="O280" s="11">
        <f t="shared" si="159"/>
        <v>10.789666423890736</v>
      </c>
      <c r="P280" s="11">
        <f t="shared" si="160"/>
        <v>2.378588863490092</v>
      </c>
      <c r="Q280" s="11">
        <f t="shared" si="161"/>
        <v>-0.96624761248486069</v>
      </c>
      <c r="R280">
        <f t="shared" si="162"/>
        <v>0.38050817672675669</v>
      </c>
    </row>
    <row r="281" spans="1:18" x14ac:dyDescent="0.25">
      <c r="A281" s="11">
        <f>'Shiller Data '!A280</f>
        <v>1893.08</v>
      </c>
      <c r="B281" s="11">
        <f>'Shiller Data '!B280</f>
        <v>4.08</v>
      </c>
      <c r="C281" s="11">
        <f>'Shiller Data '!C280</f>
        <v>0.2467</v>
      </c>
      <c r="D281" s="11">
        <f>'Shiller Data '!D280</f>
        <v>0.29670000000000002</v>
      </c>
      <c r="E281" s="75">
        <f>'Shiller Data '!E280</f>
        <v>6.9456325620000001</v>
      </c>
      <c r="F281" s="12">
        <f t="shared" si="170"/>
        <v>184.55252110700411</v>
      </c>
      <c r="G281" s="12">
        <f t="shared" si="171"/>
        <v>11.15909484242596</v>
      </c>
      <c r="H281" s="12">
        <f t="shared" ref="H281:I281" si="186">AVERAGE(F162:F281)</f>
        <v>205.10694876520424</v>
      </c>
      <c r="I281" s="12">
        <f t="shared" si="186"/>
        <v>9.7010476654207238</v>
      </c>
      <c r="J281" s="12">
        <f t="shared" si="156"/>
        <v>19.02397838584378</v>
      </c>
      <c r="K281" s="12">
        <f t="shared" si="153"/>
        <v>2.9457002037957505</v>
      </c>
      <c r="L281" s="12">
        <f t="shared" si="154"/>
        <v>-0.39913627217920222</v>
      </c>
      <c r="M281" s="11"/>
      <c r="N281" s="11">
        <f t="shared" si="158"/>
        <v>1918.09</v>
      </c>
      <c r="O281" s="11">
        <f t="shared" si="159"/>
        <v>10.26594493102453</v>
      </c>
      <c r="P281" s="11">
        <f t="shared" si="160"/>
        <v>2.3288320999141514</v>
      </c>
      <c r="Q281" s="11">
        <f t="shared" si="161"/>
        <v>-1.0160043760608013</v>
      </c>
      <c r="R281">
        <f t="shared" si="162"/>
        <v>0.36203862423698885</v>
      </c>
    </row>
    <row r="282" spans="1:18" x14ac:dyDescent="0.25">
      <c r="A282" s="11">
        <f>'Shiller Data '!A281</f>
        <v>1893.09</v>
      </c>
      <c r="B282" s="11">
        <f>'Shiller Data '!B281</f>
        <v>4.37</v>
      </c>
      <c r="C282" s="11">
        <f>'Shiller Data '!C281</f>
        <v>0.2475</v>
      </c>
      <c r="D282" s="11">
        <f>'Shiller Data '!D281</f>
        <v>0.28749999999999998</v>
      </c>
      <c r="E282" s="75">
        <f>'Shiller Data '!E281</f>
        <v>7.2310717359999996</v>
      </c>
      <c r="F282" s="12">
        <f t="shared" si="170"/>
        <v>189.86739450595877</v>
      </c>
      <c r="G282" s="12">
        <f t="shared" si="171"/>
        <v>10.753359299822607</v>
      </c>
      <c r="H282" s="12">
        <f t="shared" ref="H282:I282" si="187">AVERAGE(F163:F282)</f>
        <v>205.12041649053617</v>
      </c>
      <c r="I282" s="12">
        <f t="shared" si="187"/>
        <v>9.6977531910880881</v>
      </c>
      <c r="J282" s="12">
        <f t="shared" si="156"/>
        <v>19.578493158646332</v>
      </c>
      <c r="K282" s="12">
        <f t="shared" si="153"/>
        <v>2.9744316759512643</v>
      </c>
      <c r="L282" s="12">
        <f t="shared" si="154"/>
        <v>-0.37040480002368836</v>
      </c>
      <c r="M282" s="11"/>
      <c r="N282" s="11">
        <f t="shared" si="158"/>
        <v>1918.12</v>
      </c>
      <c r="O282" s="11">
        <f t="shared" si="159"/>
        <v>10.286455459478383</v>
      </c>
      <c r="P282" s="11">
        <f t="shared" si="160"/>
        <v>2.3308280259250469</v>
      </c>
      <c r="Q282" s="11">
        <f t="shared" si="161"/>
        <v>-1.0140084500499058</v>
      </c>
      <c r="R282">
        <f t="shared" si="162"/>
        <v>0.36276194815443619</v>
      </c>
    </row>
    <row r="283" spans="1:18" x14ac:dyDescent="0.25">
      <c r="A283" s="11">
        <f>'Shiller Data '!A282</f>
        <v>1893.1</v>
      </c>
      <c r="B283" s="11">
        <f>'Shiller Data '!B282</f>
        <v>4.5</v>
      </c>
      <c r="C283" s="11">
        <f>'Shiller Data '!C282</f>
        <v>0.24829999999999999</v>
      </c>
      <c r="D283" s="11">
        <f>'Shiller Data '!D282</f>
        <v>0.27829999999999999</v>
      </c>
      <c r="E283" s="75">
        <f>'Shiller Data '!E282</f>
        <v>7.3262127269999997</v>
      </c>
      <c r="F283" s="12">
        <f t="shared" si="170"/>
        <v>192.9765832200903</v>
      </c>
      <c r="G283" s="12">
        <f t="shared" si="171"/>
        <v>10.648019025232982</v>
      </c>
      <c r="H283" s="12">
        <f t="shared" ref="H283:I283" si="188">AVERAGE(F164:F283)</f>
        <v>205.20234639746707</v>
      </c>
      <c r="I283" s="12">
        <f t="shared" si="188"/>
        <v>9.6933539356637493</v>
      </c>
      <c r="J283" s="12">
        <f t="shared" si="156"/>
        <v>19.908133397470571</v>
      </c>
      <c r="K283" s="12">
        <f t="shared" si="153"/>
        <v>2.9911283616705919</v>
      </c>
      <c r="L283" s="12">
        <f t="shared" si="154"/>
        <v>-0.35370811430436078</v>
      </c>
      <c r="M283" s="11"/>
      <c r="N283" s="11">
        <f t="shared" si="158"/>
        <v>1919.03</v>
      </c>
      <c r="O283" s="11">
        <f t="shared" si="159"/>
        <v>10.69903252030308</v>
      </c>
      <c r="P283" s="11">
        <f t="shared" si="160"/>
        <v>2.3701533187165831</v>
      </c>
      <c r="Q283" s="11">
        <f t="shared" si="161"/>
        <v>-0.97468315725836963</v>
      </c>
      <c r="R283">
        <f t="shared" si="162"/>
        <v>0.37731188315762415</v>
      </c>
    </row>
    <row r="284" spans="1:18" x14ac:dyDescent="0.25">
      <c r="A284" s="11">
        <f>'Shiller Data '!A283</f>
        <v>1893.11</v>
      </c>
      <c r="B284" s="11">
        <f>'Shiller Data '!B283</f>
        <v>4.57</v>
      </c>
      <c r="C284" s="11">
        <f>'Shiller Data '!C283</f>
        <v>0.2492</v>
      </c>
      <c r="D284" s="11">
        <f>'Shiller Data '!D283</f>
        <v>0.26919999999999999</v>
      </c>
      <c r="E284" s="75">
        <f>'Shiller Data '!E283</f>
        <v>7.135922645</v>
      </c>
      <c r="F284" s="12">
        <f t="shared" si="170"/>
        <v>201.20450030466947</v>
      </c>
      <c r="G284" s="12">
        <f t="shared" si="171"/>
        <v>10.971588944403418</v>
      </c>
      <c r="H284" s="12">
        <f t="shared" ref="H284:I284" si="189">AVERAGE(F165:F284)</f>
        <v>205.31402377238405</v>
      </c>
      <c r="I284" s="12">
        <f t="shared" si="189"/>
        <v>9.6904236199660492</v>
      </c>
      <c r="J284" s="12">
        <f t="shared" si="156"/>
        <v>20.763230607391588</v>
      </c>
      <c r="K284" s="12">
        <f t="shared" si="153"/>
        <v>3.0331836631170073</v>
      </c>
      <c r="L284" s="12">
        <f t="shared" si="154"/>
        <v>-0.31165281285794544</v>
      </c>
      <c r="M284" s="11"/>
      <c r="N284" s="11">
        <f t="shared" si="158"/>
        <v>1919.06</v>
      </c>
      <c r="O284" s="11">
        <f t="shared" si="159"/>
        <v>11.851841917712942</v>
      </c>
      <c r="P284" s="11">
        <f t="shared" si="160"/>
        <v>2.4724832915961215</v>
      </c>
      <c r="Q284" s="11">
        <f t="shared" si="161"/>
        <v>-0.87235318437883125</v>
      </c>
      <c r="R284">
        <f t="shared" si="162"/>
        <v>0.41796683806435059</v>
      </c>
    </row>
    <row r="285" spans="1:18" x14ac:dyDescent="0.25">
      <c r="A285" s="11">
        <f>'Shiller Data '!A284</f>
        <v>1893.12</v>
      </c>
      <c r="B285" s="11">
        <f>'Shiller Data '!B284</f>
        <v>4.41</v>
      </c>
      <c r="C285" s="11">
        <f>'Shiller Data '!C284</f>
        <v>0.25</v>
      </c>
      <c r="D285" s="11">
        <f>'Shiller Data '!D284</f>
        <v>0.26</v>
      </c>
      <c r="E285" s="75">
        <f>'Shiller Data '!E284</f>
        <v>7.0407735540000003</v>
      </c>
      <c r="F285" s="12">
        <f t="shared" si="170"/>
        <v>196.78402371183546</v>
      </c>
      <c r="G285" s="12">
        <f t="shared" si="171"/>
        <v>11.155556899763916</v>
      </c>
      <c r="H285" s="12">
        <f t="shared" ref="H285:I285" si="190">AVERAGE(F166:F285)</f>
        <v>205.43902962358558</v>
      </c>
      <c r="I285" s="12">
        <f t="shared" si="190"/>
        <v>9.6897715877054598</v>
      </c>
      <c r="J285" s="12">
        <f t="shared" si="156"/>
        <v>20.308427492916163</v>
      </c>
      <c r="K285" s="12">
        <f t="shared" si="153"/>
        <v>3.0110359473321817</v>
      </c>
      <c r="L285" s="12">
        <f t="shared" si="154"/>
        <v>-0.33380052864277099</v>
      </c>
      <c r="M285" s="11"/>
      <c r="N285" s="11">
        <f t="shared" si="158"/>
        <v>1919.09</v>
      </c>
      <c r="O285" s="11">
        <f t="shared" si="159"/>
        <v>11.092833707105891</v>
      </c>
      <c r="P285" s="11">
        <f t="shared" si="160"/>
        <v>2.4062992878486931</v>
      </c>
      <c r="Q285" s="11">
        <f t="shared" si="161"/>
        <v>-0.93853718812625964</v>
      </c>
      <c r="R285">
        <f t="shared" si="162"/>
        <v>0.3911996685345086</v>
      </c>
    </row>
    <row r="286" spans="1:18" x14ac:dyDescent="0.25">
      <c r="A286" s="11">
        <f>'Shiller Data '!A285</f>
        <v>1894.01</v>
      </c>
      <c r="B286" s="11">
        <f>'Shiller Data '!B285</f>
        <v>4.32</v>
      </c>
      <c r="C286" s="11">
        <f>'Shiller Data '!C285</f>
        <v>0.2467</v>
      </c>
      <c r="D286" s="11">
        <f>'Shiller Data '!D285</f>
        <v>0.25169999999999998</v>
      </c>
      <c r="E286" s="75">
        <f>'Shiller Data '!E285</f>
        <v>6.8504834710000004</v>
      </c>
      <c r="F286" s="12">
        <f t="shared" si="170"/>
        <v>198.12265889634756</v>
      </c>
      <c r="G286" s="12">
        <f t="shared" si="171"/>
        <v>11.314087951326144</v>
      </c>
      <c r="H286" s="12">
        <f t="shared" ref="H286:I286" si="191">AVERAGE(F167:F286)</f>
        <v>205.62057986201577</v>
      </c>
      <c r="I286" s="12">
        <f t="shared" si="191"/>
        <v>9.690922906665234</v>
      </c>
      <c r="J286" s="12">
        <f t="shared" si="156"/>
        <v>20.444147663178967</v>
      </c>
      <c r="K286" s="12">
        <f t="shared" si="153"/>
        <v>3.0176966636924591</v>
      </c>
      <c r="L286" s="12">
        <f t="shared" si="154"/>
        <v>-0.32713981228249356</v>
      </c>
      <c r="M286" s="11"/>
      <c r="N286" s="11">
        <f t="shared" si="158"/>
        <v>1919.12</v>
      </c>
      <c r="O286" s="11">
        <f t="shared" si="159"/>
        <v>10.430232864115617</v>
      </c>
      <c r="P286" s="11">
        <f t="shared" si="160"/>
        <v>2.3447085951407876</v>
      </c>
      <c r="Q286" s="11">
        <f t="shared" si="161"/>
        <v>-1.0001278808341652</v>
      </c>
      <c r="R286">
        <f t="shared" si="162"/>
        <v>0.36783239944956453</v>
      </c>
    </row>
    <row r="287" spans="1:18" x14ac:dyDescent="0.25">
      <c r="A287" s="11">
        <f>'Shiller Data '!A286</f>
        <v>1894.02</v>
      </c>
      <c r="B287" s="11">
        <f>'Shiller Data '!B286</f>
        <v>4.38</v>
      </c>
      <c r="C287" s="11">
        <f>'Shiller Data '!C286</f>
        <v>0.24329999999999999</v>
      </c>
      <c r="D287" s="11">
        <f>'Shiller Data '!D286</f>
        <v>0.24329999999999999</v>
      </c>
      <c r="E287" s="75">
        <f>'Shiller Data '!E286</f>
        <v>6.7553424790000003</v>
      </c>
      <c r="F287" s="12">
        <f t="shared" si="170"/>
        <v>203.70343980009486</v>
      </c>
      <c r="G287" s="12">
        <f t="shared" si="171"/>
        <v>11.315307512183351</v>
      </c>
      <c r="H287" s="12">
        <f t="shared" ref="H287:I287" si="192">AVERAGE(F168:F287)</f>
        <v>205.80892115070586</v>
      </c>
      <c r="I287" s="12">
        <f t="shared" si="192"/>
        <v>9.6925382795723927</v>
      </c>
      <c r="J287" s="12">
        <f t="shared" si="156"/>
        <v>21.016521567875785</v>
      </c>
      <c r="K287" s="12">
        <f t="shared" si="153"/>
        <v>3.0453088697321085</v>
      </c>
      <c r="L287" s="12">
        <f t="shared" si="154"/>
        <v>-0.29952760624284425</v>
      </c>
      <c r="M287" s="11"/>
      <c r="N287" s="11">
        <f t="shared" si="158"/>
        <v>1920.03</v>
      </c>
      <c r="O287" s="11">
        <f t="shared" si="159"/>
        <v>9.8221370908365309</v>
      </c>
      <c r="P287" s="11">
        <f t="shared" si="160"/>
        <v>2.2846387250472926</v>
      </c>
      <c r="Q287" s="11">
        <f t="shared" si="161"/>
        <v>-1.0601977509276601</v>
      </c>
      <c r="R287">
        <f t="shared" si="162"/>
        <v>0.34638730514587657</v>
      </c>
    </row>
    <row r="288" spans="1:18" x14ac:dyDescent="0.25">
      <c r="A288" s="11">
        <f>'Shiller Data '!A287</f>
        <v>1894.03</v>
      </c>
      <c r="B288" s="11">
        <f>'Shiller Data '!B287</f>
        <v>4.51</v>
      </c>
      <c r="C288" s="11">
        <f>'Shiller Data '!C287</f>
        <v>0.24</v>
      </c>
      <c r="D288" s="11">
        <f>'Shiller Data '!D287</f>
        <v>0.23499999999999999</v>
      </c>
      <c r="E288" s="75">
        <f>'Shiller Data '!E287</f>
        <v>6.5650523969999997</v>
      </c>
      <c r="F288" s="12">
        <f t="shared" si="170"/>
        <v>215.82908472253584</v>
      </c>
      <c r="G288" s="12">
        <f t="shared" si="171"/>
        <v>11.485361492995256</v>
      </c>
      <c r="H288" s="12">
        <f t="shared" ref="H288:I288" si="193">AVERAGE(F169:F288)</f>
        <v>206.10398311716932</v>
      </c>
      <c r="I288" s="12">
        <f t="shared" si="193"/>
        <v>9.6960530281103292</v>
      </c>
      <c r="J288" s="12">
        <f t="shared" si="156"/>
        <v>22.259478583379707</v>
      </c>
      <c r="K288" s="12">
        <f t="shared" si="153"/>
        <v>3.1027679216458175</v>
      </c>
      <c r="L288" s="12">
        <f t="shared" si="154"/>
        <v>-0.24206855432913521</v>
      </c>
      <c r="M288" s="11"/>
      <c r="N288" s="11">
        <f t="shared" si="158"/>
        <v>1920.06</v>
      </c>
      <c r="O288" s="11">
        <f t="shared" si="159"/>
        <v>8.5519306865741633</v>
      </c>
      <c r="P288" s="11">
        <f t="shared" si="160"/>
        <v>2.1461570687523595</v>
      </c>
      <c r="Q288" s="11">
        <f t="shared" si="161"/>
        <v>-1.1986794072225933</v>
      </c>
      <c r="R288">
        <f t="shared" si="162"/>
        <v>0.30159222956482468</v>
      </c>
    </row>
    <row r="289" spans="1:18" x14ac:dyDescent="0.25">
      <c r="A289" s="11">
        <f>'Shiller Data '!A288</f>
        <v>1894.04</v>
      </c>
      <c r="B289" s="11">
        <f>'Shiller Data '!B288</f>
        <v>4.57</v>
      </c>
      <c r="C289" s="11">
        <f>'Shiller Data '!C288</f>
        <v>0.23669999999999999</v>
      </c>
      <c r="D289" s="11">
        <f>'Shiller Data '!D288</f>
        <v>0.22670000000000001</v>
      </c>
      <c r="E289" s="75">
        <f>'Shiller Data '!E288</f>
        <v>6.5650523969999997</v>
      </c>
      <c r="F289" s="12">
        <f t="shared" si="170"/>
        <v>218.70042509578468</v>
      </c>
      <c r="G289" s="12">
        <f t="shared" si="171"/>
        <v>11.327437772466572</v>
      </c>
      <c r="H289" s="12">
        <f t="shared" ref="H289:I289" si="194">AVERAGE(F170:F289)</f>
        <v>206.46084361416288</v>
      </c>
      <c r="I289" s="12">
        <f t="shared" si="194"/>
        <v>9.696803600469643</v>
      </c>
      <c r="J289" s="12">
        <f t="shared" si="156"/>
        <v>22.553867656471088</v>
      </c>
      <c r="K289" s="12">
        <f t="shared" si="153"/>
        <v>3.1159065659411058</v>
      </c>
      <c r="L289" s="12">
        <f t="shared" si="154"/>
        <v>-0.22892991003384688</v>
      </c>
      <c r="M289" s="11"/>
      <c r="N289" s="11">
        <f t="shared" si="158"/>
        <v>1920.09</v>
      </c>
      <c r="O289" s="11">
        <f t="shared" si="159"/>
        <v>8.9897477350204866</v>
      </c>
      <c r="P289" s="11">
        <f t="shared" si="160"/>
        <v>2.1960847874691867</v>
      </c>
      <c r="Q289" s="11">
        <f t="shared" si="161"/>
        <v>-1.148751688505766</v>
      </c>
      <c r="R289">
        <f t="shared" si="162"/>
        <v>0.31703227750507668</v>
      </c>
    </row>
    <row r="290" spans="1:18" x14ac:dyDescent="0.25">
      <c r="A290" s="11">
        <f>'Shiller Data '!A289</f>
        <v>1894.05</v>
      </c>
      <c r="B290" s="11">
        <f>'Shiller Data '!B289</f>
        <v>4.4000000000000004</v>
      </c>
      <c r="C290" s="11">
        <f>'Shiller Data '!C289</f>
        <v>0.23330000000000001</v>
      </c>
      <c r="D290" s="11">
        <f>'Shiller Data '!D289</f>
        <v>0.21829999999999999</v>
      </c>
      <c r="E290" s="75">
        <f>'Shiller Data '!E289</f>
        <v>6.5650523969999997</v>
      </c>
      <c r="F290" s="12">
        <f t="shared" si="170"/>
        <v>210.56496070491303</v>
      </c>
      <c r="G290" s="12">
        <f t="shared" si="171"/>
        <v>11.164728484649139</v>
      </c>
      <c r="H290" s="12">
        <f t="shared" ref="H290:I290" si="195">AVERAGE(F171:F290)</f>
        <v>206.83969483729592</v>
      </c>
      <c r="I290" s="12">
        <f t="shared" si="195"/>
        <v>9.6946573857970186</v>
      </c>
      <c r="J290" s="12">
        <f t="shared" si="156"/>
        <v>21.719690786948014</v>
      </c>
      <c r="K290" s="12">
        <f t="shared" si="153"/>
        <v>3.0782192586360368</v>
      </c>
      <c r="L290" s="12">
        <f t="shared" si="154"/>
        <v>-0.26661721733891586</v>
      </c>
      <c r="M290" s="11"/>
      <c r="N290" s="11">
        <f t="shared" si="158"/>
        <v>1920.12</v>
      </c>
      <c r="O290" s="11">
        <f t="shared" si="159"/>
        <v>8.1325728351613193</v>
      </c>
      <c r="P290" s="11">
        <f t="shared" si="160"/>
        <v>2.0958773353856786</v>
      </c>
      <c r="Q290" s="11">
        <f t="shared" si="161"/>
        <v>-1.2489591405892742</v>
      </c>
      <c r="R290">
        <f t="shared" si="162"/>
        <v>0.28680316332605482</v>
      </c>
    </row>
    <row r="291" spans="1:18" x14ac:dyDescent="0.25">
      <c r="A291" s="11">
        <f>'Shiller Data '!A290</f>
        <v>1894.06</v>
      </c>
      <c r="B291" s="11">
        <f>'Shiller Data '!B290</f>
        <v>4.34</v>
      </c>
      <c r="C291" s="11">
        <f>'Shiller Data '!C290</f>
        <v>0.23</v>
      </c>
      <c r="D291" s="11">
        <f>'Shiller Data '!D290</f>
        <v>0.21</v>
      </c>
      <c r="E291" s="75">
        <f>'Shiller Data '!E290</f>
        <v>6.5650523969999997</v>
      </c>
      <c r="F291" s="12">
        <f t="shared" si="170"/>
        <v>207.69362033166422</v>
      </c>
      <c r="G291" s="12">
        <f t="shared" si="171"/>
        <v>11.006804764120453</v>
      </c>
      <c r="H291" s="12">
        <f t="shared" ref="H291:I291" si="196">AVERAGE(F172:F291)</f>
        <v>207.25083602801118</v>
      </c>
      <c r="I291" s="12">
        <f t="shared" si="196"/>
        <v>9.6916981415244283</v>
      </c>
      <c r="J291" s="12">
        <f t="shared" si="156"/>
        <v>21.430054599182515</v>
      </c>
      <c r="K291" s="12">
        <f t="shared" si="153"/>
        <v>3.0647943572742378</v>
      </c>
      <c r="L291" s="12">
        <f t="shared" si="154"/>
        <v>-0.28004211870071494</v>
      </c>
      <c r="M291" s="11"/>
      <c r="N291" s="11">
        <f t="shared" si="158"/>
        <v>1921.03</v>
      </c>
      <c r="O291" s="11">
        <f t="shared" si="159"/>
        <v>8.8369724334084676</v>
      </c>
      <c r="P291" s="11">
        <f t="shared" si="160"/>
        <v>2.1789443330796572</v>
      </c>
      <c r="Q291" s="11">
        <f t="shared" si="161"/>
        <v>-1.1658921428952955</v>
      </c>
      <c r="R291">
        <f t="shared" si="162"/>
        <v>0.31164450654150438</v>
      </c>
    </row>
    <row r="292" spans="1:18" x14ac:dyDescent="0.25">
      <c r="A292" s="11">
        <f>'Shiller Data '!A291</f>
        <v>1894.07</v>
      </c>
      <c r="B292" s="11">
        <f>'Shiller Data '!B291</f>
        <v>4.25</v>
      </c>
      <c r="C292" s="11">
        <f>'Shiller Data '!C291</f>
        <v>0.22670000000000001</v>
      </c>
      <c r="D292" s="11">
        <f>'Shiller Data '!D291</f>
        <v>0.20169999999999999</v>
      </c>
      <c r="E292" s="75">
        <f>'Shiller Data '!E291</f>
        <v>6.5650523969999997</v>
      </c>
      <c r="F292" s="12">
        <f t="shared" si="170"/>
        <v>203.386609771791</v>
      </c>
      <c r="G292" s="12">
        <f t="shared" si="171"/>
        <v>10.848881043591769</v>
      </c>
      <c r="H292" s="12">
        <f t="shared" ref="H292:I292" si="197">AVERAGE(F173:F292)</f>
        <v>207.61175085230923</v>
      </c>
      <c r="I292" s="12">
        <f t="shared" si="197"/>
        <v>9.6869028391943584</v>
      </c>
      <c r="J292" s="12">
        <f t="shared" si="156"/>
        <v>20.996041061634752</v>
      </c>
      <c r="K292" s="12">
        <f t="shared" si="153"/>
        <v>3.0443338990765936</v>
      </c>
      <c r="L292" s="12">
        <f t="shared" si="154"/>
        <v>-0.30050257689835913</v>
      </c>
      <c r="M292" s="11"/>
      <c r="N292" s="11">
        <f t="shared" si="158"/>
        <v>1921.06</v>
      </c>
      <c r="O292" s="11">
        <f t="shared" si="159"/>
        <v>8.8845576587943142</v>
      </c>
      <c r="P292" s="11">
        <f t="shared" si="160"/>
        <v>2.1843146752006422</v>
      </c>
      <c r="Q292" s="11">
        <f t="shared" si="161"/>
        <v>-1.1605218007743106</v>
      </c>
      <c r="R292">
        <f t="shared" si="162"/>
        <v>0.31332264622065226</v>
      </c>
    </row>
    <row r="293" spans="1:18" x14ac:dyDescent="0.25">
      <c r="A293" s="11">
        <f>'Shiller Data '!A292</f>
        <v>1894.08</v>
      </c>
      <c r="B293" s="11">
        <f>'Shiller Data '!B292</f>
        <v>4.41</v>
      </c>
      <c r="C293" s="11">
        <f>'Shiller Data '!C292</f>
        <v>0.2233</v>
      </c>
      <c r="D293" s="11">
        <f>'Shiller Data '!D292</f>
        <v>0.1933</v>
      </c>
      <c r="E293" s="75">
        <f>'Shiller Data '!E292</f>
        <v>6.7553424790000003</v>
      </c>
      <c r="F293" s="12">
        <f t="shared" si="170"/>
        <v>205.09866883982153</v>
      </c>
      <c r="G293" s="12">
        <f t="shared" si="171"/>
        <v>10.385154819032232</v>
      </c>
      <c r="H293" s="12">
        <f t="shared" ref="H293:I293" si="198">AVERAGE(F174:F293)</f>
        <v>207.90318561458136</v>
      </c>
      <c r="I293" s="12">
        <f t="shared" si="198"/>
        <v>9.6787217072077762</v>
      </c>
      <c r="J293" s="12">
        <f t="shared" si="156"/>
        <v>21.190677348134091</v>
      </c>
      <c r="K293" s="12">
        <f t="shared" si="153"/>
        <v>3.0535613372310548</v>
      </c>
      <c r="L293" s="12">
        <f t="shared" si="154"/>
        <v>-0.29127513874389788</v>
      </c>
      <c r="M293" s="11"/>
      <c r="N293" s="11">
        <f t="shared" si="158"/>
        <v>1921.09</v>
      </c>
      <c r="O293" s="11">
        <f t="shared" si="159"/>
        <v>9.1526518167691755</v>
      </c>
      <c r="P293" s="11">
        <f t="shared" si="160"/>
        <v>2.2140436533392207</v>
      </c>
      <c r="Q293" s="11">
        <f t="shared" si="161"/>
        <v>-1.130792822635732</v>
      </c>
      <c r="R293">
        <f t="shared" si="162"/>
        <v>0.32277724984178291</v>
      </c>
    </row>
    <row r="294" spans="1:18" x14ac:dyDescent="0.25">
      <c r="A294" s="11">
        <f>'Shiller Data '!A293</f>
        <v>1894.09</v>
      </c>
      <c r="B294" s="11">
        <f>'Shiller Data '!B293</f>
        <v>4.4800000000000004</v>
      </c>
      <c r="C294" s="11">
        <f>'Shiller Data '!C293</f>
        <v>0.22</v>
      </c>
      <c r="D294" s="11">
        <f>'Shiller Data '!D293</f>
        <v>0.185</v>
      </c>
      <c r="E294" s="75">
        <f>'Shiller Data '!E293</f>
        <v>6.8504834710000004</v>
      </c>
      <c r="F294" s="12">
        <f t="shared" si="170"/>
        <v>205.46053515176783</v>
      </c>
      <c r="G294" s="12">
        <f t="shared" si="171"/>
        <v>10.089579851202883</v>
      </c>
      <c r="H294" s="12">
        <f t="shared" ref="H294:I294" si="199">AVERAGE(F175:F294)</f>
        <v>208.22741107527114</v>
      </c>
      <c r="I294" s="12">
        <f t="shared" si="199"/>
        <v>9.6675503661734368</v>
      </c>
      <c r="J294" s="12">
        <f t="shared" si="156"/>
        <v>21.252595266601361</v>
      </c>
      <c r="K294" s="12">
        <f t="shared" si="153"/>
        <v>3.0564790181061463</v>
      </c>
      <c r="L294" s="12">
        <f t="shared" si="154"/>
        <v>-0.2883574578688064</v>
      </c>
      <c r="M294" s="11"/>
      <c r="N294" s="11">
        <f t="shared" si="158"/>
        <v>1921.12</v>
      </c>
      <c r="O294" s="11">
        <f t="shared" si="159"/>
        <v>10.3950056744098</v>
      </c>
      <c r="P294" s="11">
        <f t="shared" si="160"/>
        <v>2.3413254671885961</v>
      </c>
      <c r="Q294" s="11">
        <f t="shared" si="161"/>
        <v>-1.0035110087863566</v>
      </c>
      <c r="R294">
        <f t="shared" si="162"/>
        <v>0.3665900780283492</v>
      </c>
    </row>
    <row r="295" spans="1:18" x14ac:dyDescent="0.25">
      <c r="A295" s="11">
        <f>'Shiller Data '!A294</f>
        <v>1894.1</v>
      </c>
      <c r="B295" s="11">
        <f>'Shiller Data '!B294</f>
        <v>4.34</v>
      </c>
      <c r="C295" s="11">
        <f>'Shiller Data '!C294</f>
        <v>0.2167</v>
      </c>
      <c r="D295" s="11">
        <f>'Shiller Data '!D294</f>
        <v>0.1767</v>
      </c>
      <c r="E295" s="75">
        <f>'Shiller Data '!E294</f>
        <v>6.6601933879999997</v>
      </c>
      <c r="F295" s="12">
        <f t="shared" si="170"/>
        <v>204.72671295952469</v>
      </c>
      <c r="G295" s="12">
        <f t="shared" si="171"/>
        <v>10.22218403187304</v>
      </c>
      <c r="H295" s="12">
        <f t="shared" ref="H295:I295" si="200">AVERAGE(F176:F295)</f>
        <v>208.57595830442992</v>
      </c>
      <c r="I295" s="12">
        <f t="shared" si="200"/>
        <v>9.6569452602401604</v>
      </c>
      <c r="J295" s="12">
        <f t="shared" si="156"/>
        <v>21.199945473692505</v>
      </c>
      <c r="K295" s="12">
        <f t="shared" si="153"/>
        <v>3.0539986096790228</v>
      </c>
      <c r="L295" s="12">
        <f t="shared" si="154"/>
        <v>-0.29083786629592989</v>
      </c>
      <c r="M295" s="11"/>
      <c r="N295" s="11">
        <f t="shared" si="158"/>
        <v>1922.03</v>
      </c>
      <c r="O295" s="11">
        <f t="shared" si="159"/>
        <v>11.566350316295081</v>
      </c>
      <c r="P295" s="11">
        <f t="shared" si="160"/>
        <v>2.4481000477344632</v>
      </c>
      <c r="Q295" s="11">
        <f t="shared" si="161"/>
        <v>-0.89673642824048949</v>
      </c>
      <c r="R295">
        <f t="shared" si="162"/>
        <v>0.40789869652423988</v>
      </c>
    </row>
    <row r="296" spans="1:18" x14ac:dyDescent="0.25">
      <c r="A296" s="11">
        <f>'Shiller Data '!A295</f>
        <v>1894.11</v>
      </c>
      <c r="B296" s="11">
        <f>'Shiller Data '!B295</f>
        <v>4.34</v>
      </c>
      <c r="C296" s="11">
        <f>'Shiller Data '!C295</f>
        <v>0.21329999999999999</v>
      </c>
      <c r="D296" s="11">
        <f>'Shiller Data '!D295</f>
        <v>0.16830000000000001</v>
      </c>
      <c r="E296" s="75">
        <f>'Shiller Data '!E295</f>
        <v>6.6601933879999997</v>
      </c>
      <c r="F296" s="12">
        <f t="shared" si="170"/>
        <v>204.72671295952469</v>
      </c>
      <c r="G296" s="12">
        <f t="shared" si="171"/>
        <v>10.061799049370187</v>
      </c>
      <c r="H296" s="12">
        <f t="shared" ref="H296:I296" si="201">AVERAGE(F177:F296)</f>
        <v>208.92180224422347</v>
      </c>
      <c r="I296" s="12">
        <f t="shared" si="201"/>
        <v>9.6433273601622229</v>
      </c>
      <c r="J296" s="12">
        <f t="shared" si="156"/>
        <v>21.229883142334881</v>
      </c>
      <c r="K296" s="12">
        <f t="shared" si="153"/>
        <v>3.0554097713351962</v>
      </c>
      <c r="L296" s="12">
        <f t="shared" si="154"/>
        <v>-0.2894267046397565</v>
      </c>
      <c r="M296" s="11"/>
      <c r="N296" s="11">
        <f t="shared" si="158"/>
        <v>1922.06</v>
      </c>
      <c r="O296" s="11">
        <f t="shared" si="159"/>
        <v>12.78874191769409</v>
      </c>
      <c r="P296" s="11">
        <f t="shared" si="160"/>
        <v>2.5485652462252077</v>
      </c>
      <c r="Q296" s="11">
        <f t="shared" si="161"/>
        <v>-0.79627122974974496</v>
      </c>
      <c r="R296">
        <f t="shared" si="162"/>
        <v>0.45100753615106426</v>
      </c>
    </row>
    <row r="297" spans="1:18" x14ac:dyDescent="0.25">
      <c r="A297" s="11">
        <f>'Shiller Data '!A296</f>
        <v>1894.12</v>
      </c>
      <c r="B297" s="11">
        <f>'Shiller Data '!B296</f>
        <v>4.3</v>
      </c>
      <c r="C297" s="11">
        <f>'Shiller Data '!C296</f>
        <v>0.21</v>
      </c>
      <c r="D297" s="11">
        <f>'Shiller Data '!D296</f>
        <v>0.16</v>
      </c>
      <c r="E297" s="75">
        <f>'Shiller Data '!E296</f>
        <v>6.5650523969999997</v>
      </c>
      <c r="F297" s="12">
        <f t="shared" si="170"/>
        <v>205.77939341616502</v>
      </c>
      <c r="G297" s="12">
        <f t="shared" si="171"/>
        <v>10.049691306370848</v>
      </c>
      <c r="H297" s="12">
        <f t="shared" ref="H297:I297" si="202">AVERAGE(F178:F297)</f>
        <v>209.26394356120642</v>
      </c>
      <c r="I297" s="12">
        <f t="shared" si="202"/>
        <v>9.6290257190378021</v>
      </c>
      <c r="J297" s="12">
        <f t="shared" si="156"/>
        <v>21.370738787135352</v>
      </c>
      <c r="K297" s="12">
        <f t="shared" si="153"/>
        <v>3.0620226399611572</v>
      </c>
      <c r="L297" s="12">
        <f t="shared" si="154"/>
        <v>-0.28281383601379551</v>
      </c>
      <c r="M297" s="11"/>
      <c r="N297" s="11">
        <f t="shared" si="158"/>
        <v>1922.09</v>
      </c>
      <c r="O297" s="11">
        <f t="shared" si="159"/>
        <v>13.966796874978995</v>
      </c>
      <c r="P297" s="11">
        <f t="shared" si="160"/>
        <v>2.636682861007384</v>
      </c>
      <c r="Q297" s="11">
        <f t="shared" si="161"/>
        <v>-0.70815361496756868</v>
      </c>
      <c r="R297">
        <f t="shared" si="162"/>
        <v>0.4925528005058406</v>
      </c>
    </row>
    <row r="298" spans="1:18" x14ac:dyDescent="0.25">
      <c r="A298" s="11">
        <f>'Shiller Data '!A297</f>
        <v>1895.01</v>
      </c>
      <c r="B298" s="11">
        <f>'Shiller Data '!B297</f>
        <v>4.25</v>
      </c>
      <c r="C298" s="11">
        <f>'Shiller Data '!C297</f>
        <v>0.20830000000000001</v>
      </c>
      <c r="D298" s="11">
        <f>'Shiller Data '!D297</f>
        <v>0.16750000000000001</v>
      </c>
      <c r="E298" s="75">
        <f>'Shiller Data '!E297</f>
        <v>6.5650523969999997</v>
      </c>
      <c r="F298" s="12">
        <f t="shared" si="170"/>
        <v>203.386609771791</v>
      </c>
      <c r="G298" s="12">
        <f t="shared" si="171"/>
        <v>9.9683366624621339</v>
      </c>
      <c r="H298" s="12">
        <f t="shared" ref="H298:I298" si="203">AVERAGE(F179:F298)</f>
        <v>209.61777374631768</v>
      </c>
      <c r="I298" s="12">
        <f t="shared" si="203"/>
        <v>9.615880588993706</v>
      </c>
      <c r="J298" s="12">
        <f t="shared" si="156"/>
        <v>21.151116415129614</v>
      </c>
      <c r="K298" s="12">
        <f t="shared" si="153"/>
        <v>3.0516926896845016</v>
      </c>
      <c r="L298" s="12">
        <f t="shared" si="154"/>
        <v>-0.29314378629045112</v>
      </c>
      <c r="M298" s="11"/>
      <c r="N298" s="11">
        <f t="shared" si="158"/>
        <v>1922.12</v>
      </c>
      <c r="O298" s="11">
        <f t="shared" si="159"/>
        <v>13.458004113439749</v>
      </c>
      <c r="P298" s="11">
        <f t="shared" si="160"/>
        <v>2.5995740304162318</v>
      </c>
      <c r="Q298" s="11">
        <f t="shared" si="161"/>
        <v>-0.7452624455587209</v>
      </c>
      <c r="R298">
        <f t="shared" si="162"/>
        <v>0.47460972437918708</v>
      </c>
    </row>
    <row r="299" spans="1:18" x14ac:dyDescent="0.25">
      <c r="A299" s="11">
        <f>'Shiller Data '!A298</f>
        <v>1895.02</v>
      </c>
      <c r="B299" s="11">
        <f>'Shiller Data '!B298</f>
        <v>4.1900000000000004</v>
      </c>
      <c r="C299" s="11">
        <f>'Shiller Data '!C298</f>
        <v>0.20669999999999999</v>
      </c>
      <c r="D299" s="11">
        <f>'Shiller Data '!D298</f>
        <v>0.17499999999999999</v>
      </c>
      <c r="E299" s="75">
        <f>'Shiller Data '!E298</f>
        <v>6.5650523969999997</v>
      </c>
      <c r="F299" s="12">
        <f t="shared" si="170"/>
        <v>200.51526939854219</v>
      </c>
      <c r="G299" s="12">
        <f t="shared" si="171"/>
        <v>9.8917675858421639</v>
      </c>
      <c r="H299" s="12">
        <f t="shared" ref="H299:I299" si="204">AVERAGE(F180:F299)</f>
        <v>209.92226847482016</v>
      </c>
      <c r="I299" s="12">
        <f t="shared" si="204"/>
        <v>9.6050358384025891</v>
      </c>
      <c r="J299" s="12">
        <f t="shared" si="156"/>
        <v>20.876056349196279</v>
      </c>
      <c r="K299" s="12">
        <f t="shared" si="153"/>
        <v>3.0386028730109151</v>
      </c>
      <c r="L299" s="12">
        <f t="shared" si="154"/>
        <v>-0.30623360296403757</v>
      </c>
      <c r="M299" s="11"/>
      <c r="N299" s="11">
        <f t="shared" si="158"/>
        <v>1923.03</v>
      </c>
      <c r="O299" s="11">
        <f t="shared" si="159"/>
        <v>14.715947630626131</v>
      </c>
      <c r="P299" s="11">
        <f t="shared" si="160"/>
        <v>2.6889317785671372</v>
      </c>
      <c r="Q299" s="11">
        <f t="shared" si="161"/>
        <v>-0.65590469740781554</v>
      </c>
      <c r="R299">
        <f t="shared" si="162"/>
        <v>0.51897233721121849</v>
      </c>
    </row>
    <row r="300" spans="1:18" x14ac:dyDescent="0.25">
      <c r="A300" s="11">
        <f>'Shiller Data '!A299</f>
        <v>1895.03</v>
      </c>
      <c r="B300" s="11">
        <f>'Shiller Data '!B299</f>
        <v>4.1900000000000004</v>
      </c>
      <c r="C300" s="11">
        <f>'Shiller Data '!C299</f>
        <v>0.20499999999999999</v>
      </c>
      <c r="D300" s="11">
        <f>'Shiller Data '!D299</f>
        <v>0.1825</v>
      </c>
      <c r="E300" s="75">
        <f>'Shiller Data '!E299</f>
        <v>6.5650523969999997</v>
      </c>
      <c r="F300" s="12">
        <f t="shared" si="170"/>
        <v>200.51526939854219</v>
      </c>
      <c r="G300" s="12">
        <f t="shared" si="171"/>
        <v>9.8104129419334463</v>
      </c>
      <c r="H300" s="12">
        <f t="shared" ref="H300:I300" si="205">AVERAGE(F181:F300)</f>
        <v>210.19177866394224</v>
      </c>
      <c r="I300" s="12">
        <f t="shared" si="205"/>
        <v>9.5931992707176157</v>
      </c>
      <c r="J300" s="12">
        <f t="shared" si="156"/>
        <v>20.901814268634777</v>
      </c>
      <c r="K300" s="12">
        <f t="shared" si="153"/>
        <v>3.039835962314958</v>
      </c>
      <c r="L300" s="12">
        <f t="shared" si="154"/>
        <v>-0.3050005136599947</v>
      </c>
      <c r="M300" s="11"/>
      <c r="N300" s="11">
        <f t="shared" si="158"/>
        <v>1923.06</v>
      </c>
      <c r="O300" s="11">
        <f t="shared" si="159"/>
        <v>13.020030246131425</v>
      </c>
      <c r="P300" s="11">
        <f t="shared" si="160"/>
        <v>2.5664889598292935</v>
      </c>
      <c r="Q300" s="11">
        <f t="shared" si="161"/>
        <v>-0.77834751614565922</v>
      </c>
      <c r="R300">
        <f t="shared" si="162"/>
        <v>0.45916414606784545</v>
      </c>
    </row>
    <row r="301" spans="1:18" x14ac:dyDescent="0.25">
      <c r="A301" s="11">
        <f>'Shiller Data '!A300</f>
        <v>1895.04</v>
      </c>
      <c r="B301" s="11">
        <f>'Shiller Data '!B300</f>
        <v>4.37</v>
      </c>
      <c r="C301" s="11">
        <f>'Shiller Data '!C300</f>
        <v>0.20330000000000001</v>
      </c>
      <c r="D301" s="11">
        <f>'Shiller Data '!D300</f>
        <v>0.19</v>
      </c>
      <c r="E301" s="75">
        <f>'Shiller Data '!E300</f>
        <v>6.8504834710000004</v>
      </c>
      <c r="F301" s="12">
        <f t="shared" si="170"/>
        <v>200.41574522616639</v>
      </c>
      <c r="G301" s="12">
        <f t="shared" si="171"/>
        <v>9.3236890170433941</v>
      </c>
      <c r="H301" s="12">
        <f t="shared" ref="H301:I301" si="206">AVERAGE(F182:F301)</f>
        <v>210.47973429312569</v>
      </c>
      <c r="I301" s="12">
        <f t="shared" si="206"/>
        <v>9.5802171050321991</v>
      </c>
      <c r="J301" s="12">
        <f t="shared" si="156"/>
        <v>20.919749837495232</v>
      </c>
      <c r="K301" s="12">
        <f t="shared" si="153"/>
        <v>3.0406936810705028</v>
      </c>
      <c r="L301" s="12">
        <f t="shared" si="154"/>
        <v>-0.30414279490444995</v>
      </c>
      <c r="M301" s="11"/>
      <c r="N301" s="11">
        <f t="shared" si="158"/>
        <v>1923.09</v>
      </c>
      <c r="O301" s="11">
        <f t="shared" si="159"/>
        <v>12.72607813736114</v>
      </c>
      <c r="P301" s="11">
        <f t="shared" si="160"/>
        <v>2.5436532847698383</v>
      </c>
      <c r="Q301" s="11">
        <f t="shared" si="161"/>
        <v>-0.80118319120511439</v>
      </c>
      <c r="R301">
        <f t="shared" si="162"/>
        <v>0.44879763643178278</v>
      </c>
    </row>
    <row r="302" spans="1:18" x14ac:dyDescent="0.25">
      <c r="A302" s="11">
        <f>'Shiller Data '!A301</f>
        <v>1895.05</v>
      </c>
      <c r="B302" s="11">
        <f>'Shiller Data '!B301</f>
        <v>4.6100000000000003</v>
      </c>
      <c r="C302" s="11">
        <f>'Shiller Data '!C301</f>
        <v>0.20169999999999999</v>
      </c>
      <c r="D302" s="11">
        <f>'Shiller Data '!D301</f>
        <v>0.19750000000000001</v>
      </c>
      <c r="E302" s="75">
        <f>'Shiller Data '!E301</f>
        <v>6.9456325620000001</v>
      </c>
      <c r="F302" s="12">
        <f t="shared" si="170"/>
        <v>208.52625546649242</v>
      </c>
      <c r="G302" s="12">
        <f t="shared" si="171"/>
        <v>9.123589094922238</v>
      </c>
      <c r="H302" s="12">
        <f t="shared" ref="H302:I302" si="207">AVERAGE(F183:F302)</f>
        <v>210.81894103880438</v>
      </c>
      <c r="I302" s="12">
        <f t="shared" si="207"/>
        <v>9.5653437309146465</v>
      </c>
      <c r="J302" s="12">
        <f t="shared" si="156"/>
        <v>21.800184220515508</v>
      </c>
      <c r="K302" s="12">
        <f t="shared" si="153"/>
        <v>3.0819184202417009</v>
      </c>
      <c r="L302" s="12">
        <f t="shared" si="154"/>
        <v>-0.26291805573325178</v>
      </c>
      <c r="M302" s="11"/>
      <c r="N302" s="11">
        <f t="shared" si="158"/>
        <v>1923.12</v>
      </c>
      <c r="O302" s="11">
        <f t="shared" si="159"/>
        <v>13.429513632799765</v>
      </c>
      <c r="P302" s="11">
        <f t="shared" si="160"/>
        <v>2.5974547948979656</v>
      </c>
      <c r="Q302" s="11">
        <f t="shared" si="161"/>
        <v>-0.7473816810769871</v>
      </c>
      <c r="R302">
        <f t="shared" si="162"/>
        <v>0.47360497961540227</v>
      </c>
    </row>
    <row r="303" spans="1:18" x14ac:dyDescent="0.25">
      <c r="A303" s="11">
        <f>'Shiller Data '!A302</f>
        <v>1895.06</v>
      </c>
      <c r="B303" s="11">
        <f>'Shiller Data '!B302</f>
        <v>4.7</v>
      </c>
      <c r="C303" s="11">
        <f>'Shiller Data '!C302</f>
        <v>0.2</v>
      </c>
      <c r="D303" s="11">
        <f>'Shiller Data '!D302</f>
        <v>0.20499999999999999</v>
      </c>
      <c r="E303" s="75">
        <f>'Shiller Data '!E302</f>
        <v>7.0407735540000003</v>
      </c>
      <c r="F303" s="12">
        <f t="shared" si="170"/>
        <v>209.72446971556161</v>
      </c>
      <c r="G303" s="12">
        <f t="shared" si="171"/>
        <v>8.9244455198111332</v>
      </c>
      <c r="H303" s="12">
        <f t="shared" ref="H303:I303" si="208">AVERAGE(F184:F303)</f>
        <v>211.14106464833949</v>
      </c>
      <c r="I303" s="12">
        <f t="shared" si="208"/>
        <v>9.5485432768023752</v>
      </c>
      <c r="J303" s="12">
        <f t="shared" si="156"/>
        <v>21.964027772181218</v>
      </c>
      <c r="K303" s="12">
        <f t="shared" si="153"/>
        <v>3.0894060138567854</v>
      </c>
      <c r="L303" s="12">
        <f t="shared" si="154"/>
        <v>-0.25543046211816733</v>
      </c>
      <c r="M303" s="11"/>
      <c r="N303" s="11">
        <f t="shared" si="158"/>
        <v>1924.03</v>
      </c>
      <c r="O303" s="11">
        <f t="shared" si="159"/>
        <v>13.979801258684777</v>
      </c>
      <c r="P303" s="11">
        <f t="shared" si="160"/>
        <v>2.6376135205876454</v>
      </c>
      <c r="Q303" s="11">
        <f t="shared" si="161"/>
        <v>-0.70722295538730728</v>
      </c>
      <c r="R303">
        <f t="shared" si="162"/>
        <v>0.49301141286130568</v>
      </c>
    </row>
    <row r="304" spans="1:18" x14ac:dyDescent="0.25">
      <c r="A304" s="11">
        <f>'Shiller Data '!A303</f>
        <v>1895.07</v>
      </c>
      <c r="B304" s="11">
        <f>'Shiller Data '!B303</f>
        <v>4.72</v>
      </c>
      <c r="C304" s="11">
        <f>'Shiller Data '!C303</f>
        <v>0.1983</v>
      </c>
      <c r="D304" s="11">
        <f>'Shiller Data '!D303</f>
        <v>0.21249999999999999</v>
      </c>
      <c r="E304" s="75">
        <f>'Shiller Data '!E303</f>
        <v>6.9456325620000001</v>
      </c>
      <c r="F304" s="12">
        <f t="shared" si="170"/>
        <v>213.50193618261258</v>
      </c>
      <c r="G304" s="12">
        <f t="shared" si="171"/>
        <v>8.9697953273330686</v>
      </c>
      <c r="H304" s="12">
        <f t="shared" ref="H304:I304" si="209">AVERAGE(F185:F304)</f>
        <v>211.45922412076214</v>
      </c>
      <c r="I304" s="12">
        <f t="shared" si="209"/>
        <v>9.5351060375211496</v>
      </c>
      <c r="J304" s="12">
        <f t="shared" si="156"/>
        <v>22.391144402848916</v>
      </c>
      <c r="K304" s="12">
        <f t="shared" si="153"/>
        <v>3.1086655415353359</v>
      </c>
      <c r="L304" s="12">
        <f t="shared" si="154"/>
        <v>-0.23617093443961679</v>
      </c>
      <c r="M304" s="11"/>
      <c r="N304" s="11">
        <f t="shared" si="158"/>
        <v>1924.06</v>
      </c>
      <c r="O304" s="11">
        <f t="shared" si="159"/>
        <v>14.088750602690215</v>
      </c>
      <c r="P304" s="11">
        <f t="shared" si="160"/>
        <v>2.6453766493522686</v>
      </c>
      <c r="Q304" s="11">
        <f t="shared" si="161"/>
        <v>-0.69945982662268413</v>
      </c>
      <c r="R304">
        <f t="shared" si="162"/>
        <v>0.49685361841376757</v>
      </c>
    </row>
    <row r="305" spans="1:18" x14ac:dyDescent="0.25">
      <c r="A305" s="11">
        <f>'Shiller Data '!A304</f>
        <v>1895.08</v>
      </c>
      <c r="B305" s="11">
        <f>'Shiller Data '!B304</f>
        <v>4.79</v>
      </c>
      <c r="C305" s="11">
        <f>'Shiller Data '!C304</f>
        <v>0.19670000000000001</v>
      </c>
      <c r="D305" s="11">
        <f>'Shiller Data '!D304</f>
        <v>0.22</v>
      </c>
      <c r="E305" s="75">
        <f>'Shiller Data '!E304</f>
        <v>6.8504834710000004</v>
      </c>
      <c r="F305" s="12">
        <f t="shared" si="170"/>
        <v>219.6776703966446</v>
      </c>
      <c r="G305" s="12">
        <f t="shared" si="171"/>
        <v>9.0210016215073061</v>
      </c>
      <c r="H305" s="12">
        <f t="shared" ref="H305:I305" si="210">AVERAGE(F186:F305)</f>
        <v>211.74695211844943</v>
      </c>
      <c r="I305" s="12">
        <f t="shared" si="210"/>
        <v>9.5240282612238918</v>
      </c>
      <c r="J305" s="12">
        <f t="shared" si="156"/>
        <v>23.065625633539938</v>
      </c>
      <c r="K305" s="12">
        <f t="shared" si="153"/>
        <v>3.1383434414431242</v>
      </c>
      <c r="L305" s="12">
        <f t="shared" si="154"/>
        <v>-0.20649303453182855</v>
      </c>
      <c r="M305" s="11"/>
      <c r="N305" s="11">
        <f t="shared" si="158"/>
        <v>1924.09</v>
      </c>
      <c r="O305" s="11">
        <f t="shared" si="159"/>
        <v>15.134333061365732</v>
      </c>
      <c r="P305" s="11">
        <f t="shared" si="160"/>
        <v>2.716965875520966</v>
      </c>
      <c r="Q305" s="11">
        <f t="shared" si="161"/>
        <v>-0.62787060045398668</v>
      </c>
      <c r="R305">
        <f t="shared" si="162"/>
        <v>0.53372711008049467</v>
      </c>
    </row>
    <row r="306" spans="1:18" x14ac:dyDescent="0.25">
      <c r="A306" s="11">
        <f>'Shiller Data '!A305</f>
        <v>1895.09</v>
      </c>
      <c r="B306" s="11">
        <f>'Shiller Data '!B305</f>
        <v>4.82</v>
      </c>
      <c r="C306" s="11">
        <f>'Shiller Data '!C305</f>
        <v>0.19500000000000001</v>
      </c>
      <c r="D306" s="11">
        <f>'Shiller Data '!D305</f>
        <v>0.22750000000000001</v>
      </c>
      <c r="E306" s="75">
        <f>'Shiller Data '!E305</f>
        <v>6.8504834710000004</v>
      </c>
      <c r="F306" s="12">
        <f t="shared" si="170"/>
        <v>221.05352219453593</v>
      </c>
      <c r="G306" s="12">
        <f t="shared" si="171"/>
        <v>8.9430366862934658</v>
      </c>
      <c r="H306" s="12">
        <f t="shared" ref="H306:I306" si="211">AVERAGE(F187:F306)</f>
        <v>212.04744889244117</v>
      </c>
      <c r="I306" s="12">
        <f t="shared" si="211"/>
        <v>9.5131845138090476</v>
      </c>
      <c r="J306" s="12">
        <f t="shared" si="156"/>
        <v>23.236543123247678</v>
      </c>
      <c r="K306" s="12">
        <f t="shared" si="153"/>
        <v>3.1457261740715943</v>
      </c>
      <c r="L306" s="12">
        <f t="shared" si="154"/>
        <v>-0.19911030190335843</v>
      </c>
      <c r="M306" s="11"/>
      <c r="N306" s="11">
        <f t="shared" si="158"/>
        <v>1924.12</v>
      </c>
      <c r="O306" s="11">
        <f t="shared" si="159"/>
        <v>16.548224049594218</v>
      </c>
      <c r="P306" s="11">
        <f t="shared" si="160"/>
        <v>2.8062787878835187</v>
      </c>
      <c r="Q306" s="11">
        <f t="shared" si="161"/>
        <v>-0.53855768809143401</v>
      </c>
      <c r="R306">
        <f t="shared" si="162"/>
        <v>0.58358936354460256</v>
      </c>
    </row>
    <row r="307" spans="1:18" x14ac:dyDescent="0.25">
      <c r="A307" s="11">
        <f>'Shiller Data '!A306</f>
        <v>1895.1</v>
      </c>
      <c r="B307" s="11">
        <f>'Shiller Data '!B306</f>
        <v>4.75</v>
      </c>
      <c r="C307" s="11">
        <f>'Shiller Data '!C306</f>
        <v>0.1933</v>
      </c>
      <c r="D307" s="11">
        <f>'Shiller Data '!D306</f>
        <v>0.23499999999999999</v>
      </c>
      <c r="E307" s="75">
        <f>'Shiller Data '!E306</f>
        <v>6.8504834710000004</v>
      </c>
      <c r="F307" s="12">
        <f t="shared" si="170"/>
        <v>217.84320133278953</v>
      </c>
      <c r="G307" s="12">
        <f t="shared" si="171"/>
        <v>8.8650717510796255</v>
      </c>
      <c r="H307" s="12">
        <f t="shared" ref="H307:I307" si="212">AVERAGE(F188:F307)</f>
        <v>212.23167981065819</v>
      </c>
      <c r="I307" s="12">
        <f t="shared" si="212"/>
        <v>9.5036139343606632</v>
      </c>
      <c r="J307" s="12">
        <f t="shared" si="156"/>
        <v>22.922143390649474</v>
      </c>
      <c r="K307" s="12">
        <f t="shared" si="153"/>
        <v>3.1321034036456172</v>
      </c>
      <c r="L307" s="12">
        <f t="shared" si="154"/>
        <v>-0.21273307232933547</v>
      </c>
      <c r="M307" s="11"/>
      <c r="N307" s="11">
        <f t="shared" si="158"/>
        <v>1925.03</v>
      </c>
      <c r="O307" s="11">
        <f t="shared" si="159"/>
        <v>17.040888216553594</v>
      </c>
      <c r="P307" s="11">
        <f t="shared" si="160"/>
        <v>2.8356156454272896</v>
      </c>
      <c r="Q307" s="11">
        <f t="shared" si="161"/>
        <v>-0.50922083054766309</v>
      </c>
      <c r="R307">
        <f t="shared" si="162"/>
        <v>0.60096364895283672</v>
      </c>
    </row>
    <row r="308" spans="1:18" x14ac:dyDescent="0.25">
      <c r="A308" s="11">
        <f>'Shiller Data '!A307</f>
        <v>1895.11</v>
      </c>
      <c r="B308" s="11">
        <f>'Shiller Data '!B307</f>
        <v>4.59</v>
      </c>
      <c r="C308" s="11">
        <f>'Shiller Data '!C307</f>
        <v>0.19170000000000001</v>
      </c>
      <c r="D308" s="11">
        <f>'Shiller Data '!D307</f>
        <v>0.24249999999999999</v>
      </c>
      <c r="E308" s="75">
        <f>'Shiller Data '!E307</f>
        <v>6.8504834710000004</v>
      </c>
      <c r="F308" s="12">
        <f t="shared" si="170"/>
        <v>210.50532507736924</v>
      </c>
      <c r="G308" s="12">
        <f t="shared" si="171"/>
        <v>8.7916929885254227</v>
      </c>
      <c r="H308" s="12">
        <f t="shared" ref="H308:I308" si="213">AVERAGE(F189:F308)</f>
        <v>212.2693522331312</v>
      </c>
      <c r="I308" s="12">
        <f t="shared" si="213"/>
        <v>9.4963579676448866</v>
      </c>
      <c r="J308" s="12">
        <f t="shared" si="156"/>
        <v>22.166953456744526</v>
      </c>
      <c r="K308" s="12">
        <f t="shared" si="153"/>
        <v>3.098602596808254</v>
      </c>
      <c r="L308" s="12">
        <f t="shared" si="154"/>
        <v>-0.2462338791666987</v>
      </c>
      <c r="M308" s="11"/>
      <c r="N308" s="11">
        <f t="shared" si="158"/>
        <v>1925.06</v>
      </c>
      <c r="O308" s="11">
        <f t="shared" si="159"/>
        <v>17.625971308722058</v>
      </c>
      <c r="P308" s="11">
        <f t="shared" si="160"/>
        <v>2.8693734568945746</v>
      </c>
      <c r="Q308" s="11">
        <f t="shared" si="161"/>
        <v>-0.47546301908037814</v>
      </c>
      <c r="R308">
        <f t="shared" si="162"/>
        <v>0.62159717846972018</v>
      </c>
    </row>
    <row r="309" spans="1:18" x14ac:dyDescent="0.25">
      <c r="A309" s="11">
        <f>'Shiller Data '!A308</f>
        <v>1895.12</v>
      </c>
      <c r="B309" s="11">
        <f>'Shiller Data '!B308</f>
        <v>4.32</v>
      </c>
      <c r="C309" s="11">
        <f>'Shiller Data '!C308</f>
        <v>0.19</v>
      </c>
      <c r="D309" s="11">
        <f>'Shiller Data '!D308</f>
        <v>0.25</v>
      </c>
      <c r="E309" s="75">
        <f>'Shiller Data '!E308</f>
        <v>6.7553424790000003</v>
      </c>
      <c r="F309" s="12">
        <f t="shared" si="170"/>
        <v>200.91298172064151</v>
      </c>
      <c r="G309" s="12">
        <f t="shared" si="171"/>
        <v>8.836450584935621</v>
      </c>
      <c r="H309" s="12">
        <f t="shared" ref="H309:I309" si="214">AVERAGE(F190:F309)</f>
        <v>212.27980470093206</v>
      </c>
      <c r="I309" s="12">
        <f t="shared" si="214"/>
        <v>9.4932032537047846</v>
      </c>
      <c r="J309" s="12">
        <f t="shared" si="156"/>
        <v>21.163876549491754</v>
      </c>
      <c r="K309" s="12">
        <f t="shared" si="153"/>
        <v>3.0522957919825253</v>
      </c>
      <c r="L309" s="12">
        <f t="shared" si="154"/>
        <v>-0.29254068399242739</v>
      </c>
      <c r="M309" s="11"/>
      <c r="N309" s="11">
        <f t="shared" si="158"/>
        <v>1925.09</v>
      </c>
      <c r="O309" s="11">
        <f t="shared" si="159"/>
        <v>18.696443433426033</v>
      </c>
      <c r="P309" s="11">
        <f t="shared" si="160"/>
        <v>2.9283333150461108</v>
      </c>
      <c r="Q309" s="11">
        <f t="shared" si="161"/>
        <v>-0.41650316092884188</v>
      </c>
      <c r="R309">
        <f t="shared" si="162"/>
        <v>0.65934842863868015</v>
      </c>
    </row>
    <row r="310" spans="1:18" x14ac:dyDescent="0.25">
      <c r="A310" s="11">
        <f>'Shiller Data '!A309</f>
        <v>1896.01</v>
      </c>
      <c r="B310" s="11">
        <f>'Shiller Data '!B309</f>
        <v>4.2699999999999996</v>
      </c>
      <c r="C310" s="11">
        <f>'Shiller Data '!C309</f>
        <v>0.18920000000000001</v>
      </c>
      <c r="D310" s="11">
        <f>'Shiller Data '!D309</f>
        <v>0.2467</v>
      </c>
      <c r="E310" s="75">
        <f>'Shiller Data '!E309</f>
        <v>6.6601933879999997</v>
      </c>
      <c r="F310" s="12">
        <f t="shared" si="170"/>
        <v>201.42466920211297</v>
      </c>
      <c r="G310" s="12">
        <f t="shared" si="171"/>
        <v>8.9249525557470211</v>
      </c>
      <c r="H310" s="12">
        <f t="shared" ref="H310:I310" si="215">AVERAGE(F191:F310)</f>
        <v>212.25490833935427</v>
      </c>
      <c r="I310" s="12">
        <f t="shared" si="215"/>
        <v>9.4895146611780898</v>
      </c>
      <c r="J310" s="12">
        <f t="shared" si="156"/>
        <v>21.226024343072861</v>
      </c>
      <c r="K310" s="12">
        <f t="shared" si="153"/>
        <v>3.0552279921906109</v>
      </c>
      <c r="L310" s="12">
        <f t="shared" si="154"/>
        <v>-0.28960848378434179</v>
      </c>
      <c r="M310" s="11"/>
      <c r="N310" s="11">
        <f t="shared" si="158"/>
        <v>1925.12</v>
      </c>
      <c r="O310" s="11">
        <f t="shared" si="159"/>
        <v>20.135790706764116</v>
      </c>
      <c r="P310" s="11">
        <f t="shared" si="160"/>
        <v>3.0024988637962853</v>
      </c>
      <c r="Q310" s="11">
        <f t="shared" si="161"/>
        <v>-0.34233761217866743</v>
      </c>
      <c r="R310">
        <f t="shared" si="162"/>
        <v>0.71010842298306598</v>
      </c>
    </row>
    <row r="311" spans="1:18" x14ac:dyDescent="0.25">
      <c r="A311" s="11">
        <f>'Shiller Data '!A310</f>
        <v>1896.02</v>
      </c>
      <c r="B311" s="11">
        <f>'Shiller Data '!B310</f>
        <v>4.45</v>
      </c>
      <c r="C311" s="11">
        <f>'Shiller Data '!C310</f>
        <v>0.1883</v>
      </c>
      <c r="D311" s="11">
        <f>'Shiller Data '!D310</f>
        <v>0.24329999999999999</v>
      </c>
      <c r="E311" s="75">
        <f>'Shiller Data '!E310</f>
        <v>6.5650523969999997</v>
      </c>
      <c r="F311" s="12">
        <f t="shared" si="170"/>
        <v>212.95774434928705</v>
      </c>
      <c r="G311" s="12">
        <f t="shared" si="171"/>
        <v>9.0112232047125271</v>
      </c>
      <c r="H311" s="12">
        <f t="shared" ref="H311:I311" si="216">AVERAGE(F192:F311)</f>
        <v>212.29336256672869</v>
      </c>
      <c r="I311" s="12">
        <f t="shared" si="216"/>
        <v>9.487069124655827</v>
      </c>
      <c r="J311" s="12">
        <f t="shared" si="156"/>
        <v>22.447158500809675</v>
      </c>
      <c r="K311" s="12">
        <f t="shared" si="153"/>
        <v>3.1111640360577533</v>
      </c>
      <c r="L311" s="12">
        <f t="shared" si="154"/>
        <v>-0.23367243991719944</v>
      </c>
      <c r="M311" s="11"/>
      <c r="N311" s="11">
        <f t="shared" si="158"/>
        <v>1926.03</v>
      </c>
      <c r="O311" s="11">
        <f t="shared" si="159"/>
        <v>19.316435091789252</v>
      </c>
      <c r="P311" s="11">
        <f t="shared" si="160"/>
        <v>2.9609562927001085</v>
      </c>
      <c r="Q311" s="11">
        <f t="shared" si="161"/>
        <v>-0.38388018327484419</v>
      </c>
      <c r="R311">
        <f t="shared" si="162"/>
        <v>0.68121304300592533</v>
      </c>
    </row>
    <row r="312" spans="1:18" x14ac:dyDescent="0.25">
      <c r="A312" s="11">
        <f>'Shiller Data '!A311</f>
        <v>1896.03</v>
      </c>
      <c r="B312" s="11">
        <f>'Shiller Data '!B311</f>
        <v>4.38</v>
      </c>
      <c r="C312" s="11">
        <f>'Shiller Data '!C311</f>
        <v>0.1875</v>
      </c>
      <c r="D312" s="11">
        <f>'Shiller Data '!D311</f>
        <v>0.24</v>
      </c>
      <c r="E312" s="75">
        <f>'Shiller Data '!E311</f>
        <v>6.5650523969999997</v>
      </c>
      <c r="F312" s="12">
        <f t="shared" si="170"/>
        <v>209.60784724716345</v>
      </c>
      <c r="G312" s="12">
        <f t="shared" si="171"/>
        <v>8.9729386664025448</v>
      </c>
      <c r="H312" s="12">
        <f t="shared" ref="H312:I312" si="217">AVERAGE(F193:F312)</f>
        <v>212.31945235230529</v>
      </c>
      <c r="I312" s="12">
        <f t="shared" si="217"/>
        <v>9.4839339922357979</v>
      </c>
      <c r="J312" s="12">
        <f t="shared" si="156"/>
        <v>22.101360829668668</v>
      </c>
      <c r="K312" s="12">
        <f t="shared" si="153"/>
        <v>3.0956391826310901</v>
      </c>
      <c r="L312" s="12">
        <f t="shared" si="154"/>
        <v>-0.24919729334386265</v>
      </c>
      <c r="M312" s="11"/>
      <c r="N312" s="11">
        <f t="shared" si="158"/>
        <v>1926.06</v>
      </c>
      <c r="O312" s="11">
        <f t="shared" si="159"/>
        <v>20.056659102655605</v>
      </c>
      <c r="P312" s="11">
        <f t="shared" si="160"/>
        <v>2.9985612234320671</v>
      </c>
      <c r="Q312" s="11">
        <f t="shared" si="161"/>
        <v>-0.3462752525428856</v>
      </c>
      <c r="R312">
        <f t="shared" si="162"/>
        <v>0.70731776929481804</v>
      </c>
    </row>
    <row r="313" spans="1:18" x14ac:dyDescent="0.25">
      <c r="A313" s="11">
        <f>'Shiller Data '!A312</f>
        <v>1896.04</v>
      </c>
      <c r="B313" s="11">
        <f>'Shiller Data '!B312</f>
        <v>4.42</v>
      </c>
      <c r="C313" s="11">
        <f>'Shiller Data '!C312</f>
        <v>0.1867</v>
      </c>
      <c r="D313" s="11">
        <f>'Shiller Data '!D312</f>
        <v>0.23669999999999999</v>
      </c>
      <c r="E313" s="75">
        <f>'Shiller Data '!E312</f>
        <v>6.469903306</v>
      </c>
      <c r="F313" s="12">
        <f t="shared" si="170"/>
        <v>214.63280582759302</v>
      </c>
      <c r="G313" s="12">
        <f t="shared" si="171"/>
        <v>9.066050870590864</v>
      </c>
      <c r="H313" s="12">
        <f t="shared" ref="H313:I313" si="218">AVERAGE(F194:F313)</f>
        <v>212.38992273311896</v>
      </c>
      <c r="I313" s="12">
        <f t="shared" si="218"/>
        <v>9.4811951179504952</v>
      </c>
      <c r="J313" s="12">
        <f t="shared" si="156"/>
        <v>22.637737453713449</v>
      </c>
      <c r="K313" s="12">
        <f t="shared" si="153"/>
        <v>3.1196183125510264</v>
      </c>
      <c r="L313" s="12">
        <f t="shared" si="154"/>
        <v>-0.22521816342392631</v>
      </c>
      <c r="M313" s="11"/>
      <c r="N313" s="11">
        <f t="shared" si="158"/>
        <v>1926.09</v>
      </c>
      <c r="O313" s="11">
        <f t="shared" si="159"/>
        <v>22.468674554242678</v>
      </c>
      <c r="P313" s="11">
        <f t="shared" si="160"/>
        <v>3.11212209710729</v>
      </c>
      <c r="Q313" s="11">
        <f t="shared" si="161"/>
        <v>-0.23271437886766266</v>
      </c>
      <c r="R313">
        <f t="shared" si="162"/>
        <v>0.79237986163976459</v>
      </c>
    </row>
    <row r="314" spans="1:18" x14ac:dyDescent="0.25">
      <c r="A314" s="11">
        <f>'Shiller Data '!A313</f>
        <v>1896.05</v>
      </c>
      <c r="B314" s="11">
        <f>'Shiller Data '!B313</f>
        <v>4.4000000000000004</v>
      </c>
      <c r="C314" s="11">
        <f>'Shiller Data '!C313</f>
        <v>0.18579999999999999</v>
      </c>
      <c r="D314" s="11">
        <f>'Shiller Data '!D313</f>
        <v>0.23330000000000001</v>
      </c>
      <c r="E314" s="75">
        <f>'Shiller Data '!E313</f>
        <v>6.3747542150000003</v>
      </c>
      <c r="F314" s="12">
        <f t="shared" si="170"/>
        <v>216.85071351413666</v>
      </c>
      <c r="G314" s="12">
        <f t="shared" si="171"/>
        <v>9.1570142206651326</v>
      </c>
      <c r="H314" s="12">
        <f t="shared" ref="H314:I314" si="219">AVERAGE(F195:F314)</f>
        <v>212.47031882268027</v>
      </c>
      <c r="I314" s="12">
        <f t="shared" si="219"/>
        <v>9.4778073920884047</v>
      </c>
      <c r="J314" s="12">
        <f t="shared" si="156"/>
        <v>22.879839665780999</v>
      </c>
      <c r="K314" s="12">
        <f t="shared" si="153"/>
        <v>3.130256158872577</v>
      </c>
      <c r="L314" s="12">
        <f t="shared" si="154"/>
        <v>-0.21458031710237568</v>
      </c>
      <c r="M314" s="11"/>
      <c r="N314" s="11">
        <f t="shared" si="158"/>
        <v>1926.12</v>
      </c>
      <c r="O314" s="11">
        <f t="shared" si="159"/>
        <v>22.653091652059175</v>
      </c>
      <c r="P314" s="11">
        <f t="shared" si="160"/>
        <v>3.1202963393938599</v>
      </c>
      <c r="Q314" s="11">
        <f t="shared" si="161"/>
        <v>-0.22454013658109284</v>
      </c>
      <c r="R314">
        <f t="shared" si="162"/>
        <v>0.79888351160358728</v>
      </c>
    </row>
    <row r="315" spans="1:18" x14ac:dyDescent="0.25">
      <c r="A315" s="11">
        <f>'Shiller Data '!A314</f>
        <v>1896.06</v>
      </c>
      <c r="B315" s="11">
        <f>'Shiller Data '!B314</f>
        <v>4.32</v>
      </c>
      <c r="C315" s="11">
        <f>'Shiller Data '!C314</f>
        <v>0.185</v>
      </c>
      <c r="D315" s="11">
        <f>'Shiller Data '!D314</f>
        <v>0.23</v>
      </c>
      <c r="E315" s="75">
        <f>'Shiller Data '!E314</f>
        <v>6.2796132230000001</v>
      </c>
      <c r="F315" s="12">
        <f t="shared" si="170"/>
        <v>216.13369355757854</v>
      </c>
      <c r="G315" s="12">
        <f t="shared" si="171"/>
        <v>9.2557253028129693</v>
      </c>
      <c r="H315" s="12">
        <f t="shared" ref="H315:I315" si="220">AVERAGE(F196:F315)</f>
        <v>212.44276918105959</v>
      </c>
      <c r="I315" s="12">
        <f t="shared" si="220"/>
        <v>9.4748255479817285</v>
      </c>
      <c r="J315" s="12">
        <f t="shared" si="156"/>
        <v>22.811363909873577</v>
      </c>
      <c r="K315" s="12">
        <f t="shared" si="153"/>
        <v>3.1272588288915677</v>
      </c>
      <c r="L315" s="12">
        <f t="shared" si="154"/>
        <v>-0.21757764708338501</v>
      </c>
      <c r="M315" s="11"/>
      <c r="N315" s="11">
        <f t="shared" si="158"/>
        <v>1927.03</v>
      </c>
      <c r="O315" s="11">
        <f t="shared" si="159"/>
        <v>23.98039154479228</v>
      </c>
      <c r="P315" s="11">
        <f t="shared" si="160"/>
        <v>3.1772364774390573</v>
      </c>
      <c r="Q315" s="11">
        <f t="shared" si="161"/>
        <v>-0.16759999853589536</v>
      </c>
      <c r="R315">
        <f t="shared" si="162"/>
        <v>0.84569204509403906</v>
      </c>
    </row>
    <row r="316" spans="1:18" x14ac:dyDescent="0.25">
      <c r="A316" s="11">
        <f>'Shiller Data '!A315</f>
        <v>1896.07</v>
      </c>
      <c r="B316" s="11">
        <f>'Shiller Data '!B315</f>
        <v>4.04</v>
      </c>
      <c r="C316" s="11">
        <f>'Shiller Data '!C315</f>
        <v>0.1842</v>
      </c>
      <c r="D316" s="11">
        <f>'Shiller Data '!D315</f>
        <v>0.22670000000000001</v>
      </c>
      <c r="E316" s="75">
        <f>'Shiller Data '!E315</f>
        <v>6.2796132230000001</v>
      </c>
      <c r="F316" s="12">
        <f t="shared" si="170"/>
        <v>202.12502823440215</v>
      </c>
      <c r="G316" s="12">
        <f t="shared" si="171"/>
        <v>9.2157005447467508</v>
      </c>
      <c r="H316" s="12">
        <f t="shared" ref="H316:I316" si="221">AVERAGE(F197:F316)</f>
        <v>212.29382276271588</v>
      </c>
      <c r="I316" s="12">
        <f t="shared" si="221"/>
        <v>9.4730963482954298</v>
      </c>
      <c r="J316" s="12">
        <f t="shared" si="156"/>
        <v>21.336743637234527</v>
      </c>
      <c r="K316" s="12">
        <f t="shared" si="153"/>
        <v>3.0604306399110026</v>
      </c>
      <c r="L316" s="12">
        <f t="shared" si="154"/>
        <v>-0.28440583606395009</v>
      </c>
      <c r="M316" s="11"/>
      <c r="N316" s="11">
        <f t="shared" si="158"/>
        <v>1927.06</v>
      </c>
      <c r="O316" s="11">
        <f t="shared" si="159"/>
        <v>25.428486791127277</v>
      </c>
      <c r="P316" s="11">
        <f t="shared" si="160"/>
        <v>3.2358700727924177</v>
      </c>
      <c r="Q316" s="11">
        <f t="shared" si="161"/>
        <v>-0.10896640318253503</v>
      </c>
      <c r="R316">
        <f t="shared" si="162"/>
        <v>0.89676054529248361</v>
      </c>
    </row>
    <row r="317" spans="1:18" x14ac:dyDescent="0.25">
      <c r="A317" s="11">
        <f>'Shiller Data '!A316</f>
        <v>1896.08</v>
      </c>
      <c r="B317" s="11">
        <f>'Shiller Data '!B316</f>
        <v>3.81</v>
      </c>
      <c r="C317" s="11">
        <f>'Shiller Data '!C316</f>
        <v>0.18329999999999999</v>
      </c>
      <c r="D317" s="11">
        <f>'Shiller Data '!D316</f>
        <v>0.2233</v>
      </c>
      <c r="E317" s="75">
        <f>'Shiller Data '!E316</f>
        <v>6.2796132230000001</v>
      </c>
      <c r="F317" s="12">
        <f t="shared" si="170"/>
        <v>190.61791029036439</v>
      </c>
      <c r="G317" s="12">
        <f t="shared" si="171"/>
        <v>9.1706726919222543</v>
      </c>
      <c r="H317" s="12">
        <f t="shared" ref="H317:I317" si="222">AVERAGE(F198:F317)</f>
        <v>212.05802753989175</v>
      </c>
      <c r="I317" s="12">
        <f t="shared" si="222"/>
        <v>9.4725048815838981</v>
      </c>
      <c r="J317" s="12">
        <f t="shared" si="156"/>
        <v>20.123284461004275</v>
      </c>
      <c r="K317" s="12">
        <f t="shared" si="153"/>
        <v>3.0018775754974354</v>
      </c>
      <c r="L317" s="12">
        <f t="shared" si="154"/>
        <v>-0.34295890047751731</v>
      </c>
      <c r="M317" s="11"/>
      <c r="N317" s="11">
        <f t="shared" si="158"/>
        <v>1927.09</v>
      </c>
      <c r="O317" s="11">
        <f t="shared" si="159"/>
        <v>29.577012562665146</v>
      </c>
      <c r="P317" s="11">
        <f t="shared" si="160"/>
        <v>3.3869974570053247</v>
      </c>
      <c r="Q317" s="11">
        <f t="shared" si="161"/>
        <v>4.2160981030372024E-2</v>
      </c>
      <c r="R317">
        <f t="shared" si="162"/>
        <v>1.0430623784924959</v>
      </c>
    </row>
    <row r="318" spans="1:18" x14ac:dyDescent="0.25">
      <c r="A318" s="11">
        <f>'Shiller Data '!A317</f>
        <v>1896.09</v>
      </c>
      <c r="B318" s="11">
        <f>'Shiller Data '!B317</f>
        <v>4.01</v>
      </c>
      <c r="C318" s="11">
        <f>'Shiller Data '!C317</f>
        <v>0.1825</v>
      </c>
      <c r="D318" s="11">
        <f>'Shiller Data '!D317</f>
        <v>0.22</v>
      </c>
      <c r="E318" s="75">
        <f>'Shiller Data '!E317</f>
        <v>6.2796132230000001</v>
      </c>
      <c r="F318" s="12">
        <f t="shared" si="170"/>
        <v>200.62409980691896</v>
      </c>
      <c r="G318" s="12">
        <f t="shared" si="171"/>
        <v>9.1306479338560358</v>
      </c>
      <c r="H318" s="12">
        <f t="shared" ref="H318:I318" si="223">AVERAGE(F199:F318)</f>
        <v>211.85805691439819</v>
      </c>
      <c r="I318" s="12">
        <f t="shared" si="223"/>
        <v>9.4721573933362624</v>
      </c>
      <c r="J318" s="12">
        <f t="shared" si="156"/>
        <v>21.180401832011324</v>
      </c>
      <c r="K318" s="12">
        <f t="shared" si="153"/>
        <v>3.0530763122317848</v>
      </c>
      <c r="L318" s="12">
        <f t="shared" si="154"/>
        <v>-0.29176016374316793</v>
      </c>
      <c r="M318" s="11"/>
      <c r="N318" s="11">
        <f t="shared" si="158"/>
        <v>1927.12</v>
      </c>
      <c r="O318" s="11">
        <f t="shared" si="159"/>
        <v>30.624150432585797</v>
      </c>
      <c r="P318" s="11">
        <f t="shared" si="160"/>
        <v>3.4217889275033126</v>
      </c>
      <c r="Q318" s="11">
        <f t="shared" si="161"/>
        <v>7.6952451528359944E-2</v>
      </c>
      <c r="R318">
        <f t="shared" si="162"/>
        <v>1.079990723263452</v>
      </c>
    </row>
    <row r="319" spans="1:18" x14ac:dyDescent="0.25">
      <c r="A319" s="11">
        <f>'Shiller Data '!A318</f>
        <v>1896.1</v>
      </c>
      <c r="B319" s="11">
        <f>'Shiller Data '!B318</f>
        <v>4.0999999999999996</v>
      </c>
      <c r="C319" s="11">
        <f>'Shiller Data '!C318</f>
        <v>0.1817</v>
      </c>
      <c r="D319" s="11">
        <f>'Shiller Data '!D318</f>
        <v>0.2167</v>
      </c>
      <c r="E319" s="75">
        <f>'Shiller Data '!E318</f>
        <v>6.469903306</v>
      </c>
      <c r="F319" s="12">
        <f t="shared" si="170"/>
        <v>199.0937791613419</v>
      </c>
      <c r="G319" s="12">
        <f t="shared" si="171"/>
        <v>8.8232535789306894</v>
      </c>
      <c r="H319" s="12">
        <f t="shared" ref="H319:I319" si="224">AVERAGE(F200:F319)</f>
        <v>211.59777330155072</v>
      </c>
      <c r="I319" s="12">
        <f t="shared" si="224"/>
        <v>9.4698258035786953</v>
      </c>
      <c r="J319" s="12">
        <f t="shared" si="156"/>
        <v>21.024017050673027</v>
      </c>
      <c r="K319" s="12">
        <f t="shared" si="153"/>
        <v>3.0456654533118135</v>
      </c>
      <c r="L319" s="12">
        <f t="shared" si="154"/>
        <v>-0.29917102266313922</v>
      </c>
      <c r="M319" s="11"/>
      <c r="N319" s="11">
        <f t="shared" si="158"/>
        <v>1928.03</v>
      </c>
      <c r="O319" s="11">
        <f t="shared" si="159"/>
        <v>32.436082232806832</v>
      </c>
      <c r="P319" s="11">
        <f t="shared" si="160"/>
        <v>3.4792714523117656</v>
      </c>
      <c r="Q319" s="11">
        <f t="shared" si="161"/>
        <v>0.13443497633681289</v>
      </c>
      <c r="R319">
        <f t="shared" si="162"/>
        <v>1.1438902766480432</v>
      </c>
    </row>
    <row r="320" spans="1:18" x14ac:dyDescent="0.25">
      <c r="A320" s="11">
        <f>'Shiller Data '!A319</f>
        <v>1896.11</v>
      </c>
      <c r="B320" s="11">
        <f>'Shiller Data '!B319</f>
        <v>4.38</v>
      </c>
      <c r="C320" s="11">
        <f>'Shiller Data '!C319</f>
        <v>0.18079999999999999</v>
      </c>
      <c r="D320" s="11">
        <f>'Shiller Data '!D319</f>
        <v>0.21329999999999999</v>
      </c>
      <c r="E320" s="75">
        <f>'Shiller Data '!E319</f>
        <v>6.6601933879999997</v>
      </c>
      <c r="F320" s="12">
        <f t="shared" si="170"/>
        <v>206.61359510661708</v>
      </c>
      <c r="G320" s="12">
        <f t="shared" si="171"/>
        <v>8.5287073048576172</v>
      </c>
      <c r="H320" s="12">
        <f t="shared" ref="H320:I320" si="225">AVERAGE(F201:F320)</f>
        <v>211.35259450627319</v>
      </c>
      <c r="I320" s="12">
        <f t="shared" si="225"/>
        <v>9.4655832079978435</v>
      </c>
      <c r="J320" s="12">
        <f t="shared" si="156"/>
        <v>21.827877962346907</v>
      </c>
      <c r="K320" s="12">
        <f t="shared" si="153"/>
        <v>3.0831879584318176</v>
      </c>
      <c r="L320" s="12">
        <f t="shared" si="154"/>
        <v>-0.26164851754313512</v>
      </c>
      <c r="M320" s="11"/>
      <c r="N320" s="11">
        <f t="shared" si="158"/>
        <v>1928.06</v>
      </c>
      <c r="O320" s="11">
        <f t="shared" si="159"/>
        <v>33.737177625882296</v>
      </c>
      <c r="P320" s="11">
        <f t="shared" si="160"/>
        <v>3.5186004229337366</v>
      </c>
      <c r="Q320" s="11">
        <f t="shared" si="161"/>
        <v>0.17376394695878394</v>
      </c>
      <c r="R320">
        <f t="shared" si="162"/>
        <v>1.189774682737792</v>
      </c>
    </row>
    <row r="321" spans="1:18" x14ac:dyDescent="0.25">
      <c r="A321" s="11">
        <f>'Shiller Data '!A320</f>
        <v>1896.12</v>
      </c>
      <c r="B321" s="11">
        <f>'Shiller Data '!B320</f>
        <v>4.22</v>
      </c>
      <c r="C321" s="11">
        <f>'Shiller Data '!C320</f>
        <v>0.18</v>
      </c>
      <c r="D321" s="11">
        <f>'Shiller Data '!D320</f>
        <v>0.21</v>
      </c>
      <c r="E321" s="75">
        <f>'Shiller Data '!E320</f>
        <v>6.6601933879999997</v>
      </c>
      <c r="F321" s="12">
        <f t="shared" si="170"/>
        <v>199.06606651824745</v>
      </c>
      <c r="G321" s="12">
        <f t="shared" si="171"/>
        <v>8.4909696619157682</v>
      </c>
      <c r="H321" s="12">
        <f t="shared" ref="H321:I321" si="226">AVERAGE(F202:F321)</f>
        <v>211.11884383804482</v>
      </c>
      <c r="I321" s="12">
        <f t="shared" si="226"/>
        <v>9.462515117894359</v>
      </c>
      <c r="J321" s="12">
        <f t="shared" si="156"/>
        <v>21.037331411159162</v>
      </c>
      <c r="K321" s="12">
        <f t="shared" ref="K321:K384" si="227">LN(J321)</f>
        <v>3.0462985457550062</v>
      </c>
      <c r="L321" s="12">
        <f t="shared" ref="L321:L384" si="228">K321-$K$1854</f>
        <v>-0.29853793021994646</v>
      </c>
      <c r="M321" s="11"/>
      <c r="N321" s="11">
        <f t="shared" si="158"/>
        <v>1928.09</v>
      </c>
      <c r="O321" s="11">
        <f t="shared" si="159"/>
        <v>36.883638055647779</v>
      </c>
      <c r="P321" s="11">
        <f t="shared" si="160"/>
        <v>3.6077680395837346</v>
      </c>
      <c r="Q321" s="11">
        <f t="shared" si="161"/>
        <v>0.26293156360878189</v>
      </c>
      <c r="R321">
        <f t="shared" si="162"/>
        <v>1.3007376981116463</v>
      </c>
    </row>
    <row r="322" spans="1:18" x14ac:dyDescent="0.25">
      <c r="A322" s="11">
        <f>'Shiller Data '!A321</f>
        <v>1897.01</v>
      </c>
      <c r="B322" s="11">
        <f>'Shiller Data '!B321</f>
        <v>4.22</v>
      </c>
      <c r="C322" s="11">
        <f>'Shiller Data '!C321</f>
        <v>0.18</v>
      </c>
      <c r="D322" s="11">
        <f>'Shiller Data '!D321</f>
        <v>0.21829999999999999</v>
      </c>
      <c r="E322" s="75">
        <f>'Shiller Data '!E321</f>
        <v>6.469903306</v>
      </c>
      <c r="F322" s="12">
        <f t="shared" si="170"/>
        <v>204.92091416118606</v>
      </c>
      <c r="G322" s="12">
        <f t="shared" si="171"/>
        <v>8.7407024997662308</v>
      </c>
      <c r="H322" s="12">
        <f t="shared" ref="H322:I322" si="229">AVERAGE(F203:F322)</f>
        <v>210.99860104281709</v>
      </c>
      <c r="I322" s="12">
        <f t="shared" si="229"/>
        <v>9.4624669307904927</v>
      </c>
      <c r="J322" s="12">
        <f t="shared" ref="J322:J385" si="230">F322/I322</f>
        <v>21.656182860135715</v>
      </c>
      <c r="K322" s="12">
        <f t="shared" si="227"/>
        <v>3.0752909961318973</v>
      </c>
      <c r="L322" s="12">
        <f t="shared" si="228"/>
        <v>-0.26954547984305544</v>
      </c>
      <c r="M322" s="11"/>
      <c r="N322" s="11">
        <f t="shared" si="158"/>
        <v>1928.12</v>
      </c>
      <c r="O322" s="11">
        <f t="shared" si="159"/>
        <v>40.395350720761485</v>
      </c>
      <c r="P322" s="11">
        <f t="shared" si="160"/>
        <v>3.6987146971754883</v>
      </c>
      <c r="Q322" s="11">
        <f t="shared" si="161"/>
        <v>0.35387822120053558</v>
      </c>
      <c r="R322">
        <f t="shared" si="162"/>
        <v>1.4245816920679331</v>
      </c>
    </row>
    <row r="323" spans="1:18" x14ac:dyDescent="0.25">
      <c r="A323" s="11">
        <f>'Shiller Data '!A322</f>
        <v>1897.02</v>
      </c>
      <c r="B323" s="11">
        <f>'Shiller Data '!B322</f>
        <v>4.18</v>
      </c>
      <c r="C323" s="11">
        <f>'Shiller Data '!C322</f>
        <v>0.18</v>
      </c>
      <c r="D323" s="11">
        <f>'Shiller Data '!D322</f>
        <v>0.22670000000000001</v>
      </c>
      <c r="E323" s="75">
        <f>'Shiller Data '!E322</f>
        <v>6.469903306</v>
      </c>
      <c r="F323" s="12">
        <f t="shared" si="170"/>
        <v>202.97853582790466</v>
      </c>
      <c r="G323" s="12">
        <f t="shared" si="171"/>
        <v>8.7407024997662308</v>
      </c>
      <c r="H323" s="12">
        <f t="shared" ref="H323:I323" si="231">AVERAGE(F204:F323)</f>
        <v>210.89662662927418</v>
      </c>
      <c r="I323" s="12">
        <f t="shared" si="231"/>
        <v>9.4624669490242006</v>
      </c>
      <c r="J323" s="12">
        <f t="shared" si="230"/>
        <v>21.450910943349339</v>
      </c>
      <c r="K323" s="12">
        <f t="shared" si="227"/>
        <v>3.065767112693691</v>
      </c>
      <c r="L323" s="12">
        <f t="shared" si="228"/>
        <v>-0.27906936328126175</v>
      </c>
      <c r="M323" s="11"/>
      <c r="N323" s="11">
        <f t="shared" ref="N323:N386" si="232">INDEX($A$130:$A$2900,(ROW()-ROW($A$130))*3)</f>
        <v>1929.03</v>
      </c>
      <c r="O323" s="11">
        <f t="shared" ref="O323:O386" si="233">INDEX($J$130:$J$2900,(ROW()-ROW($J$130))*3)</f>
        <v>44.090282377453576</v>
      </c>
      <c r="P323" s="11">
        <f t="shared" ref="P323:P386" si="234">INDEX($K$130:$K$2900,(ROW()-ROW($K$130))*3)</f>
        <v>3.7862394039184815</v>
      </c>
      <c r="Q323" s="11">
        <f t="shared" ref="Q323:Q386" si="235">INDEX($L$130:$L$2900,(ROW()-ROW($L$130))*3)</f>
        <v>0.44140292794352876</v>
      </c>
      <c r="R323">
        <f t="shared" ref="R323:R386" si="236">EXP(Q323)</f>
        <v>1.5548870835955888</v>
      </c>
    </row>
    <row r="324" spans="1:18" x14ac:dyDescent="0.25">
      <c r="A324" s="11">
        <f>'Shiller Data '!A323</f>
        <v>1897.03</v>
      </c>
      <c r="B324" s="11">
        <f>'Shiller Data '!B323</f>
        <v>4.1900000000000004</v>
      </c>
      <c r="C324" s="11">
        <f>'Shiller Data '!C323</f>
        <v>0.18</v>
      </c>
      <c r="D324" s="11">
        <f>'Shiller Data '!D323</f>
        <v>0.23499999999999999</v>
      </c>
      <c r="E324" s="75">
        <f>'Shiller Data '!E323</f>
        <v>6.469903306</v>
      </c>
      <c r="F324" s="12">
        <f t="shared" si="170"/>
        <v>203.46413041122506</v>
      </c>
      <c r="G324" s="12">
        <f t="shared" si="171"/>
        <v>8.7407024997662308</v>
      </c>
      <c r="H324" s="12">
        <f t="shared" ref="H324:I324" si="237">AVERAGE(F205:F324)</f>
        <v>210.75661398390625</v>
      </c>
      <c r="I324" s="12">
        <f t="shared" si="237"/>
        <v>9.4616576431549699</v>
      </c>
      <c r="J324" s="12">
        <f t="shared" si="230"/>
        <v>21.504068112041768</v>
      </c>
      <c r="K324" s="12">
        <f t="shared" si="227"/>
        <v>3.0682421317483795</v>
      </c>
      <c r="L324" s="12">
        <f t="shared" si="228"/>
        <v>-0.27659434422657325</v>
      </c>
      <c r="M324" s="11"/>
      <c r="N324" s="11">
        <f t="shared" si="232"/>
        <v>1929.06</v>
      </c>
      <c r="O324" s="11">
        <f t="shared" si="233"/>
        <v>44.416702677836192</v>
      </c>
      <c r="P324" s="11">
        <f t="shared" si="234"/>
        <v>3.7936155851355537</v>
      </c>
      <c r="Q324" s="11">
        <f t="shared" si="235"/>
        <v>0.44877910916060104</v>
      </c>
      <c r="R324">
        <f t="shared" si="236"/>
        <v>1.5663986158770848</v>
      </c>
    </row>
    <row r="325" spans="1:18" x14ac:dyDescent="0.25">
      <c r="A325" s="11">
        <f>'Shiller Data '!A324</f>
        <v>1897.04</v>
      </c>
      <c r="B325" s="11">
        <f>'Shiller Data '!B324</f>
        <v>4.0599999999999996</v>
      </c>
      <c r="C325" s="11">
        <f>'Shiller Data '!C324</f>
        <v>0.18</v>
      </c>
      <c r="D325" s="11">
        <f>'Shiller Data '!D324</f>
        <v>0.24329999999999999</v>
      </c>
      <c r="E325" s="75">
        <f>'Shiller Data '!E324</f>
        <v>6.3747542150000003</v>
      </c>
      <c r="F325" s="12">
        <f t="shared" si="170"/>
        <v>200.09406746986241</v>
      </c>
      <c r="G325" s="12">
        <f t="shared" si="171"/>
        <v>8.8711655528510427</v>
      </c>
      <c r="H325" s="12">
        <f t="shared" ref="H325:I325" si="238">AVERAGE(F206:F325)</f>
        <v>210.54643262734083</v>
      </c>
      <c r="I325" s="12">
        <f t="shared" si="238"/>
        <v>9.4611262052918441</v>
      </c>
      <c r="J325" s="12">
        <f t="shared" si="230"/>
        <v>21.149074975656156</v>
      </c>
      <c r="K325" s="12">
        <f t="shared" si="227"/>
        <v>3.0515961681602284</v>
      </c>
      <c r="L325" s="12">
        <f t="shared" si="228"/>
        <v>-0.29324030781472432</v>
      </c>
      <c r="M325" s="11"/>
      <c r="N325" s="11">
        <f t="shared" si="232"/>
        <v>1929.09</v>
      </c>
      <c r="O325" s="11">
        <f t="shared" si="233"/>
        <v>51.688553187041208</v>
      </c>
      <c r="P325" s="11">
        <f t="shared" si="234"/>
        <v>3.9452363486254862</v>
      </c>
      <c r="Q325" s="11">
        <f t="shared" si="235"/>
        <v>0.60039987265053352</v>
      </c>
      <c r="R325">
        <f t="shared" si="236"/>
        <v>1.8228475615609279</v>
      </c>
    </row>
    <row r="326" spans="1:18" x14ac:dyDescent="0.25">
      <c r="A326" s="11">
        <f>'Shiller Data '!A325</f>
        <v>1897.05</v>
      </c>
      <c r="B326" s="11">
        <f>'Shiller Data '!B325</f>
        <v>4.08</v>
      </c>
      <c r="C326" s="11">
        <f>'Shiller Data '!C325</f>
        <v>0.18</v>
      </c>
      <c r="D326" s="11">
        <f>'Shiller Data '!D325</f>
        <v>0.25169999999999998</v>
      </c>
      <c r="E326" s="75">
        <f>'Shiller Data '!E325</f>
        <v>6.2796132230000001</v>
      </c>
      <c r="F326" s="12">
        <f t="shared" si="170"/>
        <v>204.12626613771306</v>
      </c>
      <c r="G326" s="12">
        <f t="shared" si="171"/>
        <v>9.005570564899104</v>
      </c>
      <c r="H326" s="12">
        <f t="shared" ref="H326:I326" si="239">AVERAGE(F207:F326)</f>
        <v>210.33747996222337</v>
      </c>
      <c r="I326" s="12">
        <f t="shared" si="239"/>
        <v>9.4609054850928445</v>
      </c>
      <c r="J326" s="12">
        <f t="shared" si="230"/>
        <v>21.575764228841134</v>
      </c>
      <c r="K326" s="12">
        <f t="shared" si="227"/>
        <v>3.0715706583046578</v>
      </c>
      <c r="L326" s="12">
        <f t="shared" si="228"/>
        <v>-0.2732658176702949</v>
      </c>
      <c r="M326" s="11"/>
      <c r="N326" s="11">
        <f t="shared" si="232"/>
        <v>1929.12</v>
      </c>
      <c r="O326" s="11">
        <f t="shared" si="233"/>
        <v>34.87862725513839</v>
      </c>
      <c r="P326" s="11">
        <f t="shared" si="234"/>
        <v>3.5518742420489398</v>
      </c>
      <c r="Q326" s="11">
        <f t="shared" si="235"/>
        <v>0.20703776607398705</v>
      </c>
      <c r="R326">
        <f t="shared" si="236"/>
        <v>1.2300290242707199</v>
      </c>
    </row>
    <row r="327" spans="1:18" x14ac:dyDescent="0.25">
      <c r="A327" s="11">
        <f>'Shiller Data '!A326</f>
        <v>1897.06</v>
      </c>
      <c r="B327" s="11">
        <f>'Shiller Data '!B326</f>
        <v>4.2699999999999996</v>
      </c>
      <c r="C327" s="11">
        <f>'Shiller Data '!C326</f>
        <v>0.18</v>
      </c>
      <c r="D327" s="11">
        <f>'Shiller Data '!D326</f>
        <v>0.26</v>
      </c>
      <c r="E327" s="75">
        <f>'Shiller Data '!E326</f>
        <v>6.2796132230000001</v>
      </c>
      <c r="F327" s="12">
        <f t="shared" si="170"/>
        <v>213.63214617843985</v>
      </c>
      <c r="G327" s="12">
        <f t="shared" si="171"/>
        <v>9.005570564899104</v>
      </c>
      <c r="H327" s="12">
        <f t="shared" ref="H327:I327" si="240">AVERAGE(F208:F327)</f>
        <v>210.24069321122801</v>
      </c>
      <c r="I327" s="12">
        <f t="shared" si="240"/>
        <v>9.4589697355391351</v>
      </c>
      <c r="J327" s="12">
        <f t="shared" si="230"/>
        <v>22.58513898990326</v>
      </c>
      <c r="K327" s="12">
        <f t="shared" si="227"/>
        <v>3.1172921231679172</v>
      </c>
      <c r="L327" s="12">
        <f t="shared" si="228"/>
        <v>-0.22754435280703555</v>
      </c>
      <c r="M327" s="11"/>
      <c r="N327" s="11">
        <f t="shared" si="232"/>
        <v>1930.03</v>
      </c>
      <c r="O327" s="11">
        <f t="shared" si="233"/>
        <v>38.889397227237666</v>
      </c>
      <c r="P327" s="11">
        <f t="shared" si="234"/>
        <v>3.6607216486193477</v>
      </c>
      <c r="Q327" s="11">
        <f t="shared" si="235"/>
        <v>0.31588517264439497</v>
      </c>
      <c r="R327">
        <f t="shared" si="236"/>
        <v>1.3714727639932682</v>
      </c>
    </row>
    <row r="328" spans="1:18" x14ac:dyDescent="0.25">
      <c r="A328" s="11">
        <f>'Shiller Data '!A327</f>
        <v>1897.07</v>
      </c>
      <c r="B328" s="11">
        <f>'Shiller Data '!B327</f>
        <v>4.46</v>
      </c>
      <c r="C328" s="11">
        <f>'Shiller Data '!C327</f>
        <v>0.18</v>
      </c>
      <c r="D328" s="11">
        <f>'Shiller Data '!D327</f>
        <v>0.26829999999999998</v>
      </c>
      <c r="E328" s="75">
        <f>'Shiller Data '!E327</f>
        <v>6.2796132230000001</v>
      </c>
      <c r="F328" s="12">
        <f t="shared" si="170"/>
        <v>223.13802621916673</v>
      </c>
      <c r="G328" s="12">
        <f t="shared" si="171"/>
        <v>9.005570564899104</v>
      </c>
      <c r="H328" s="12">
        <f t="shared" ref="H328:I328" si="241">AVERAGE(F209:F328)</f>
        <v>210.24692236686485</v>
      </c>
      <c r="I328" s="12">
        <f t="shared" si="241"/>
        <v>9.4552777098479925</v>
      </c>
      <c r="J328" s="12">
        <f t="shared" si="230"/>
        <v>23.599309620145892</v>
      </c>
      <c r="K328" s="12">
        <f t="shared" si="227"/>
        <v>3.161217458220027</v>
      </c>
      <c r="L328" s="12">
        <f t="shared" si="228"/>
        <v>-0.18361901775492573</v>
      </c>
      <c r="M328" s="11"/>
      <c r="N328" s="11">
        <f t="shared" si="232"/>
        <v>1930.06</v>
      </c>
      <c r="O328" s="11">
        <f t="shared" si="233"/>
        <v>34.403247040183452</v>
      </c>
      <c r="P328" s="11">
        <f t="shared" si="234"/>
        <v>3.5381509506278377</v>
      </c>
      <c r="Q328" s="11">
        <f t="shared" si="235"/>
        <v>0.19331447465288498</v>
      </c>
      <c r="R328">
        <f t="shared" si="236"/>
        <v>1.2132642743944908</v>
      </c>
    </row>
    <row r="329" spans="1:18" x14ac:dyDescent="0.25">
      <c r="A329" s="11">
        <f>'Shiller Data '!A328</f>
        <v>1897.08</v>
      </c>
      <c r="B329" s="11">
        <f>'Shiller Data '!B328</f>
        <v>4.75</v>
      </c>
      <c r="C329" s="11">
        <f>'Shiller Data '!C328</f>
        <v>0.18</v>
      </c>
      <c r="D329" s="11">
        <f>'Shiller Data '!D328</f>
        <v>0.2767</v>
      </c>
      <c r="E329" s="75">
        <f>'Shiller Data '!E328</f>
        <v>6.5650523969999997</v>
      </c>
      <c r="F329" s="12">
        <f t="shared" si="170"/>
        <v>227.31444621553109</v>
      </c>
      <c r="G329" s="12">
        <f t="shared" si="171"/>
        <v>8.6140211197464414</v>
      </c>
      <c r="H329" s="12">
        <f t="shared" ref="H329:I329" si="242">AVERAGE(F210:F329)</f>
        <v>210.35587822054654</v>
      </c>
      <c r="I329" s="12">
        <f t="shared" si="242"/>
        <v>9.4484411297209654</v>
      </c>
      <c r="J329" s="12">
        <f t="shared" si="230"/>
        <v>24.058407423473486</v>
      </c>
      <c r="K329" s="12">
        <f t="shared" si="227"/>
        <v>3.1804845164801714</v>
      </c>
      <c r="L329" s="12">
        <f t="shared" si="228"/>
        <v>-0.16435195949478132</v>
      </c>
      <c r="M329" s="11"/>
      <c r="N329" s="11">
        <f t="shared" si="232"/>
        <v>1930.09</v>
      </c>
      <c r="O329" s="11">
        <f t="shared" si="233"/>
        <v>32.879147764398027</v>
      </c>
      <c r="P329" s="11">
        <f t="shared" si="234"/>
        <v>3.4928386502777919</v>
      </c>
      <c r="Q329" s="11">
        <f t="shared" si="235"/>
        <v>0.14800217430283924</v>
      </c>
      <c r="R329">
        <f t="shared" si="236"/>
        <v>1.1595154174978974</v>
      </c>
    </row>
    <row r="330" spans="1:18" x14ac:dyDescent="0.25">
      <c r="A330" s="11">
        <f>'Shiller Data '!A329</f>
        <v>1897.09</v>
      </c>
      <c r="B330" s="11">
        <f>'Shiller Data '!B329</f>
        <v>4.9800000000000004</v>
      </c>
      <c r="C330" s="11">
        <f>'Shiller Data '!C329</f>
        <v>0.18</v>
      </c>
      <c r="D330" s="11">
        <f>'Shiller Data '!D329</f>
        <v>0.28499999999999998</v>
      </c>
      <c r="E330" s="75">
        <f>'Shiller Data '!E329</f>
        <v>6.7553424790000003</v>
      </c>
      <c r="F330" s="12">
        <f t="shared" si="170"/>
        <v>231.60802059462841</v>
      </c>
      <c r="G330" s="12">
        <f t="shared" si="171"/>
        <v>8.3713742383600618</v>
      </c>
      <c r="H330" s="12">
        <f t="shared" ref="H330:I330" si="243">AVERAGE(F211:F330)</f>
        <v>210.50231202636638</v>
      </c>
      <c r="I330" s="12">
        <f t="shared" si="243"/>
        <v>9.4378064831248345</v>
      </c>
      <c r="J330" s="12">
        <f t="shared" si="230"/>
        <v>24.540450263390394</v>
      </c>
      <c r="K330" s="12">
        <f t="shared" si="227"/>
        <v>3.2003227872558582</v>
      </c>
      <c r="L330" s="12">
        <f t="shared" si="228"/>
        <v>-0.14451368871909454</v>
      </c>
      <c r="M330" s="11"/>
      <c r="N330" s="11">
        <f t="shared" si="232"/>
        <v>1930.12</v>
      </c>
      <c r="O330" s="11">
        <f t="shared" si="233"/>
        <v>24.750571147452334</v>
      </c>
      <c r="P330" s="11">
        <f t="shared" si="234"/>
        <v>3.2088485654131778</v>
      </c>
      <c r="Q330" s="11">
        <f t="shared" si="235"/>
        <v>-0.13598791056177495</v>
      </c>
      <c r="R330">
        <f t="shared" si="236"/>
        <v>0.87285318472959017</v>
      </c>
    </row>
    <row r="331" spans="1:18" x14ac:dyDescent="0.25">
      <c r="A331" s="11">
        <f>'Shiller Data '!A330</f>
        <v>1897.1</v>
      </c>
      <c r="B331" s="11">
        <f>'Shiller Data '!B330</f>
        <v>4.82</v>
      </c>
      <c r="C331" s="11">
        <f>'Shiller Data '!C330</f>
        <v>0.18</v>
      </c>
      <c r="D331" s="11">
        <f>'Shiller Data '!D330</f>
        <v>0.29330000000000001</v>
      </c>
      <c r="E331" s="75">
        <f>'Shiller Data '!E330</f>
        <v>6.6601933879999997</v>
      </c>
      <c r="F331" s="12">
        <f t="shared" ref="F331:F394" si="244">B331*$E$1851/E331</f>
        <v>227.36929872463341</v>
      </c>
      <c r="G331" s="12">
        <f t="shared" ref="G331:G394" si="245">C331*$E$1851/E331</f>
        <v>8.4909696619157682</v>
      </c>
      <c r="H331" s="12">
        <f t="shared" ref="H331:I331" si="246">AVERAGE(F212:F331)</f>
        <v>210.69362091080967</v>
      </c>
      <c r="I331" s="12">
        <f t="shared" si="246"/>
        <v>9.4283065556521723</v>
      </c>
      <c r="J331" s="12">
        <f t="shared" si="230"/>
        <v>24.115603091875272</v>
      </c>
      <c r="K331" s="12">
        <f t="shared" si="227"/>
        <v>3.182859062201592</v>
      </c>
      <c r="L331" s="12">
        <f t="shared" si="228"/>
        <v>-0.16197741377336072</v>
      </c>
      <c r="M331" s="11"/>
      <c r="N331" s="11">
        <f t="shared" si="232"/>
        <v>1931.03</v>
      </c>
      <c r="O331" s="11">
        <f t="shared" si="233"/>
        <v>28.261330801179245</v>
      </c>
      <c r="P331" s="11">
        <f t="shared" si="234"/>
        <v>3.3414944674844644</v>
      </c>
      <c r="Q331" s="11">
        <f t="shared" si="235"/>
        <v>-3.3420084904882685E-3</v>
      </c>
      <c r="R331">
        <f t="shared" si="236"/>
        <v>0.9966635698039209</v>
      </c>
    </row>
    <row r="332" spans="1:18" x14ac:dyDescent="0.25">
      <c r="A332" s="11">
        <f>'Shiller Data '!A331</f>
        <v>1897.11</v>
      </c>
      <c r="B332" s="11">
        <f>'Shiller Data '!B331</f>
        <v>4.6500000000000004</v>
      </c>
      <c r="C332" s="11">
        <f>'Shiller Data '!C331</f>
        <v>0.18</v>
      </c>
      <c r="D332" s="11">
        <f>'Shiller Data '!D331</f>
        <v>0.30170000000000002</v>
      </c>
      <c r="E332" s="75">
        <f>'Shiller Data '!E331</f>
        <v>6.6601933879999997</v>
      </c>
      <c r="F332" s="12">
        <f t="shared" si="244"/>
        <v>219.35004959949075</v>
      </c>
      <c r="G332" s="12">
        <f t="shared" si="245"/>
        <v>8.4909696619157682</v>
      </c>
      <c r="H332" s="12">
        <f t="shared" ref="H332:I332" si="247">AVERAGE(F213:F332)</f>
        <v>210.80577089257861</v>
      </c>
      <c r="I332" s="12">
        <f t="shared" si="247"/>
        <v>9.4189415499773581</v>
      </c>
      <c r="J332" s="12">
        <f t="shared" si="230"/>
        <v>23.288184604990786</v>
      </c>
      <c r="K332" s="12">
        <f t="shared" si="227"/>
        <v>3.1479461334554788</v>
      </c>
      <c r="L332" s="12">
        <f t="shared" si="228"/>
        <v>-0.1968903425194739</v>
      </c>
      <c r="M332" s="11"/>
      <c r="N332" s="11">
        <f t="shared" si="232"/>
        <v>1931.06</v>
      </c>
      <c r="O332" s="11">
        <f t="shared" si="233"/>
        <v>22.64264220755916</v>
      </c>
      <c r="P332" s="11">
        <f t="shared" si="234"/>
        <v>3.1198349518063324</v>
      </c>
      <c r="Q332" s="11">
        <f t="shared" si="235"/>
        <v>-0.22500152416862029</v>
      </c>
      <c r="R332">
        <f t="shared" si="236"/>
        <v>0.79851500168694112</v>
      </c>
    </row>
    <row r="333" spans="1:18" x14ac:dyDescent="0.25">
      <c r="A333" s="11">
        <f>'Shiller Data '!A332</f>
        <v>1897.12</v>
      </c>
      <c r="B333" s="11">
        <f>'Shiller Data '!B332</f>
        <v>4.75</v>
      </c>
      <c r="C333" s="11">
        <f>'Shiller Data '!C332</f>
        <v>0.18</v>
      </c>
      <c r="D333" s="11">
        <f>'Shiller Data '!D332</f>
        <v>0.31</v>
      </c>
      <c r="E333" s="75">
        <f>'Shiller Data '!E332</f>
        <v>6.6601933879999997</v>
      </c>
      <c r="F333" s="12">
        <f t="shared" si="244"/>
        <v>224.06725496722169</v>
      </c>
      <c r="G333" s="12">
        <f t="shared" si="245"/>
        <v>8.4909696619157682</v>
      </c>
      <c r="H333" s="12">
        <f t="shared" ref="H333:I333" si="248">AVERAGE(F214:F333)</f>
        <v>211.00616384978781</v>
      </c>
      <c r="I333" s="12">
        <f t="shared" si="248"/>
        <v>9.4106278009146873</v>
      </c>
      <c r="J333" s="12">
        <f t="shared" si="230"/>
        <v>23.810021999323251</v>
      </c>
      <c r="K333" s="12">
        <f t="shared" si="227"/>
        <v>3.170106584451442</v>
      </c>
      <c r="L333" s="12">
        <f t="shared" si="228"/>
        <v>-0.17472989152351071</v>
      </c>
      <c r="M333" s="11"/>
      <c r="N333" s="11">
        <f t="shared" si="232"/>
        <v>1931.09</v>
      </c>
      <c r="O333" s="11">
        <f t="shared" si="233"/>
        <v>19.077459789399498</v>
      </c>
      <c r="P333" s="11">
        <f t="shared" si="234"/>
        <v>2.9485075224294364</v>
      </c>
      <c r="Q333" s="11">
        <f t="shared" si="235"/>
        <v>-0.39632895354551634</v>
      </c>
      <c r="R333">
        <f t="shared" si="236"/>
        <v>0.67278534440778293</v>
      </c>
    </row>
    <row r="334" spans="1:18" x14ac:dyDescent="0.25">
      <c r="A334" s="11">
        <f>'Shiller Data '!A333</f>
        <v>1898.01</v>
      </c>
      <c r="B334" s="11">
        <f>'Shiller Data '!B333</f>
        <v>4.88</v>
      </c>
      <c r="C334" s="11">
        <f>'Shiller Data '!C333</f>
        <v>0.1817</v>
      </c>
      <c r="D334" s="11">
        <f>'Shiller Data '!D333</f>
        <v>0.31330000000000002</v>
      </c>
      <c r="E334" s="75">
        <f>'Shiller Data '!E333</f>
        <v>6.6601933879999997</v>
      </c>
      <c r="F334" s="12">
        <f t="shared" si="244"/>
        <v>230.19962194527196</v>
      </c>
      <c r="G334" s="12">
        <f t="shared" si="245"/>
        <v>8.5711621531671955</v>
      </c>
      <c r="H334" s="12">
        <f t="shared" ref="H334:I334" si="249">AVERAGE(F215:F334)</f>
        <v>211.26409731354897</v>
      </c>
      <c r="I334" s="12">
        <f t="shared" si="249"/>
        <v>9.4044126257585923</v>
      </c>
      <c r="J334" s="12">
        <f t="shared" si="230"/>
        <v>24.477830897674298</v>
      </c>
      <c r="K334" s="12">
        <f t="shared" si="227"/>
        <v>3.1977678465971344</v>
      </c>
      <c r="L334" s="12">
        <f t="shared" si="228"/>
        <v>-0.14706862937781828</v>
      </c>
      <c r="M334" s="11"/>
      <c r="N334" s="11">
        <f t="shared" si="232"/>
        <v>1931.12</v>
      </c>
      <c r="O334" s="11">
        <f t="shared" si="233"/>
        <v>13.73530813231377</v>
      </c>
      <c r="P334" s="11">
        <f t="shared" si="234"/>
        <v>2.6199697533919761</v>
      </c>
      <c r="Q334" s="11">
        <f t="shared" si="235"/>
        <v>-0.72486672258297657</v>
      </c>
      <c r="R334">
        <f t="shared" si="236"/>
        <v>0.48438912278460206</v>
      </c>
    </row>
    <row r="335" spans="1:18" x14ac:dyDescent="0.25">
      <c r="A335" s="11">
        <f>'Shiller Data '!A334</f>
        <v>1898.02</v>
      </c>
      <c r="B335" s="11">
        <f>'Shiller Data '!B334</f>
        <v>4.87</v>
      </c>
      <c r="C335" s="11">
        <f>'Shiller Data '!C334</f>
        <v>0.18329999999999999</v>
      </c>
      <c r="D335" s="11">
        <f>'Shiller Data '!D334</f>
        <v>0.31669999999999998</v>
      </c>
      <c r="E335" s="75">
        <f>'Shiller Data '!E334</f>
        <v>6.7553424790000003</v>
      </c>
      <c r="F335" s="12">
        <f t="shared" si="244"/>
        <v>226.49218078229723</v>
      </c>
      <c r="G335" s="12">
        <f t="shared" si="245"/>
        <v>8.5248494327299955</v>
      </c>
      <c r="H335" s="12">
        <f t="shared" ref="H335:I335" si="250">AVERAGE(F216:F335)</f>
        <v>211.48153511270067</v>
      </c>
      <c r="I335" s="12">
        <f t="shared" si="250"/>
        <v>9.3974249562698109</v>
      </c>
      <c r="J335" s="12">
        <f t="shared" si="230"/>
        <v>24.10151523808501</v>
      </c>
      <c r="K335" s="12">
        <f t="shared" si="227"/>
        <v>3.1822747114697738</v>
      </c>
      <c r="L335" s="12">
        <f t="shared" si="228"/>
        <v>-0.1625617645051789</v>
      </c>
      <c r="M335" s="11"/>
      <c r="N335" s="11">
        <f t="shared" si="232"/>
        <v>1932.03</v>
      </c>
      <c r="O335" s="11">
        <f t="shared" si="233"/>
        <v>13.80193635214682</v>
      </c>
      <c r="P335" s="11">
        <f t="shared" si="234"/>
        <v>2.6248088976928359</v>
      </c>
      <c r="Q335" s="11">
        <f t="shared" si="235"/>
        <v>-0.72002757828211683</v>
      </c>
      <c r="R335">
        <f t="shared" si="236"/>
        <v>0.48673883235403664</v>
      </c>
    </row>
    <row r="336" spans="1:18" x14ac:dyDescent="0.25">
      <c r="A336" s="11">
        <f>'Shiller Data '!A335</f>
        <v>1898.03</v>
      </c>
      <c r="B336" s="11">
        <f>'Shiller Data '!B335</f>
        <v>4.6500000000000004</v>
      </c>
      <c r="C336" s="11">
        <f>'Shiller Data '!C335</f>
        <v>0.185</v>
      </c>
      <c r="D336" s="11">
        <f>'Shiller Data '!D335</f>
        <v>0.32</v>
      </c>
      <c r="E336" s="75">
        <f>'Shiller Data '!E335</f>
        <v>6.7553424790000003</v>
      </c>
      <c r="F336" s="12">
        <f t="shared" si="244"/>
        <v>216.26050115763496</v>
      </c>
      <c r="G336" s="12">
        <f t="shared" si="245"/>
        <v>8.6039124116478405</v>
      </c>
      <c r="H336" s="12">
        <f t="shared" ref="H336:I336" si="251">AVERAGE(F217:F336)</f>
        <v>211.67696637864307</v>
      </c>
      <c r="I336" s="12">
        <f t="shared" si="251"/>
        <v>9.3916338333798119</v>
      </c>
      <c r="J336" s="12">
        <f t="shared" si="230"/>
        <v>23.026930669826623</v>
      </c>
      <c r="K336" s="12">
        <f t="shared" si="227"/>
        <v>3.1366644296500277</v>
      </c>
      <c r="L336" s="12">
        <f t="shared" si="228"/>
        <v>-0.20817204632492503</v>
      </c>
      <c r="M336" s="11"/>
      <c r="N336" s="11">
        <f t="shared" si="232"/>
        <v>1932.06</v>
      </c>
      <c r="O336" s="11">
        <f t="shared" si="233"/>
        <v>8.1043213442512663</v>
      </c>
      <c r="P336" s="11">
        <f t="shared" si="234"/>
        <v>2.0923974187085213</v>
      </c>
      <c r="Q336" s="11">
        <f t="shared" si="235"/>
        <v>-1.2524390572664315</v>
      </c>
      <c r="R336">
        <f t="shared" si="236"/>
        <v>0.2858068467696695</v>
      </c>
    </row>
    <row r="337" spans="1:18" x14ac:dyDescent="0.25">
      <c r="A337" s="11">
        <f>'Shiller Data '!A336</f>
        <v>1898.04</v>
      </c>
      <c r="B337" s="11">
        <f>'Shiller Data '!B336</f>
        <v>4.57</v>
      </c>
      <c r="C337" s="11">
        <f>'Shiller Data '!C336</f>
        <v>0.1867</v>
      </c>
      <c r="D337" s="11">
        <f>'Shiller Data '!D336</f>
        <v>0.32329999999999998</v>
      </c>
      <c r="E337" s="75">
        <f>'Shiller Data '!E336</f>
        <v>6.7553424790000003</v>
      </c>
      <c r="F337" s="12">
        <f t="shared" si="244"/>
        <v>212.53989038503047</v>
      </c>
      <c r="G337" s="12">
        <f t="shared" si="245"/>
        <v>8.6829753905656872</v>
      </c>
      <c r="H337" s="12">
        <f t="shared" ref="H337:I337" si="252">AVERAGE(F218:F337)</f>
        <v>211.81630633620881</v>
      </c>
      <c r="I337" s="12">
        <f t="shared" si="252"/>
        <v>9.386144272207094</v>
      </c>
      <c r="J337" s="12">
        <f t="shared" si="230"/>
        <v>22.644004206751131</v>
      </c>
      <c r="K337" s="12">
        <f t="shared" si="227"/>
        <v>3.1198951019521357</v>
      </c>
      <c r="L337" s="12">
        <f t="shared" si="228"/>
        <v>-0.224941374022817</v>
      </c>
      <c r="M337" s="11"/>
      <c r="N337" s="11">
        <f t="shared" si="232"/>
        <v>1932.09</v>
      </c>
      <c r="O337" s="11">
        <f t="shared" si="233"/>
        <v>14.118346916498803</v>
      </c>
      <c r="P337" s="11">
        <f t="shared" si="234"/>
        <v>2.6474751513090609</v>
      </c>
      <c r="Q337" s="11">
        <f t="shared" si="235"/>
        <v>-0.69736132466589185</v>
      </c>
      <c r="R337">
        <f t="shared" si="236"/>
        <v>0.49789736146964231</v>
      </c>
    </row>
    <row r="338" spans="1:18" x14ac:dyDescent="0.25">
      <c r="A338" s="11">
        <f>'Shiller Data '!A337</f>
        <v>1898.05</v>
      </c>
      <c r="B338" s="11">
        <f>'Shiller Data '!B337</f>
        <v>4.87</v>
      </c>
      <c r="C338" s="11">
        <f>'Shiller Data '!C337</f>
        <v>0.1883</v>
      </c>
      <c r="D338" s="11">
        <f>'Shiller Data '!D337</f>
        <v>0.32669999999999999</v>
      </c>
      <c r="E338" s="75">
        <f>'Shiller Data '!E337</f>
        <v>7.2310717359999996</v>
      </c>
      <c r="F338" s="12">
        <f t="shared" si="244"/>
        <v>211.59135268741858</v>
      </c>
      <c r="G338" s="12">
        <f t="shared" si="245"/>
        <v>8.1812426511377652</v>
      </c>
      <c r="H338" s="12">
        <f t="shared" ref="H338:I338" si="253">AVERAGE(F219:F338)</f>
        <v>211.90588536372988</v>
      </c>
      <c r="I338" s="12">
        <f t="shared" si="253"/>
        <v>9.3760758400279443</v>
      </c>
      <c r="J338" s="12">
        <f t="shared" si="230"/>
        <v>22.567154564183639</v>
      </c>
      <c r="K338" s="12">
        <f t="shared" si="227"/>
        <v>3.1164955112904216</v>
      </c>
      <c r="L338" s="12">
        <f t="shared" si="228"/>
        <v>-0.22834096468453113</v>
      </c>
      <c r="M338" s="11"/>
      <c r="N338" s="11">
        <f t="shared" si="232"/>
        <v>1932.12</v>
      </c>
      <c r="O338" s="11">
        <f t="shared" si="233"/>
        <v>11.857579806486862</v>
      </c>
      <c r="P338" s="11">
        <f t="shared" si="234"/>
        <v>2.4729673092117923</v>
      </c>
      <c r="Q338" s="11">
        <f t="shared" si="235"/>
        <v>-0.8718691667631604</v>
      </c>
      <c r="R338">
        <f t="shared" si="236"/>
        <v>0.41816919034382344</v>
      </c>
    </row>
    <row r="339" spans="1:18" x14ac:dyDescent="0.25">
      <c r="A339" s="11">
        <f>'Shiller Data '!A338</f>
        <v>1898.06</v>
      </c>
      <c r="B339" s="11">
        <f>'Shiller Data '!B338</f>
        <v>5.0599999999999996</v>
      </c>
      <c r="C339" s="11">
        <f>'Shiller Data '!C338</f>
        <v>0.19</v>
      </c>
      <c r="D339" s="11">
        <f>'Shiller Data '!D338</f>
        <v>0.33</v>
      </c>
      <c r="E339" s="75">
        <f>'Shiller Data '!E338</f>
        <v>6.7553424790000003</v>
      </c>
      <c r="F339" s="12">
        <f t="shared" si="244"/>
        <v>235.32863136723284</v>
      </c>
      <c r="G339" s="12">
        <f t="shared" si="245"/>
        <v>8.836450584935621</v>
      </c>
      <c r="H339" s="12">
        <f t="shared" ref="H339:I339" si="254">AVERAGE(F220:F339)</f>
        <v>212.22576292434923</v>
      </c>
      <c r="I339" s="12">
        <f t="shared" si="254"/>
        <v>9.3710928387774945</v>
      </c>
      <c r="J339" s="12">
        <f t="shared" si="230"/>
        <v>25.112186531056995</v>
      </c>
      <c r="K339" s="12">
        <f t="shared" si="227"/>
        <v>3.2233532474770619</v>
      </c>
      <c r="L339" s="12">
        <f t="shared" si="228"/>
        <v>-0.12148322849789084</v>
      </c>
      <c r="M339" s="11"/>
      <c r="N339" s="11">
        <f t="shared" si="232"/>
        <v>1933.03</v>
      </c>
      <c r="O339" s="11">
        <f t="shared" si="233"/>
        <v>11.211008627741009</v>
      </c>
      <c r="P339" s="11">
        <f t="shared" si="234"/>
        <v>2.4168962087493435</v>
      </c>
      <c r="Q339" s="11">
        <f t="shared" si="235"/>
        <v>-0.92794026722560918</v>
      </c>
      <c r="R339">
        <f t="shared" si="236"/>
        <v>0.39536722310191696</v>
      </c>
    </row>
    <row r="340" spans="1:18" x14ac:dyDescent="0.25">
      <c r="A340" s="11">
        <f>'Shiller Data '!A339</f>
        <v>1898.07</v>
      </c>
      <c r="B340" s="11">
        <f>'Shiller Data '!B339</f>
        <v>5.08</v>
      </c>
      <c r="C340" s="11">
        <f>'Shiller Data '!C339</f>
        <v>0.19170000000000001</v>
      </c>
      <c r="D340" s="11">
        <f>'Shiller Data '!D339</f>
        <v>0.33329999999999999</v>
      </c>
      <c r="E340" s="75">
        <f>'Shiller Data '!E339</f>
        <v>6.6601933879999997</v>
      </c>
      <c r="F340" s="12">
        <f t="shared" si="244"/>
        <v>239.63403268073392</v>
      </c>
      <c r="G340" s="12">
        <f t="shared" si="245"/>
        <v>9.0428826899402956</v>
      </c>
      <c r="H340" s="12">
        <f t="shared" ref="H340:I340" si="255">AVERAGE(F221:F340)</f>
        <v>212.55874284104988</v>
      </c>
      <c r="I340" s="12">
        <f t="shared" si="255"/>
        <v>9.3693054210350262</v>
      </c>
      <c r="J340" s="12">
        <f t="shared" si="230"/>
        <v>25.576499208012965</v>
      </c>
      <c r="K340" s="12">
        <f t="shared" si="227"/>
        <v>3.2416739301787598</v>
      </c>
      <c r="L340" s="12">
        <f t="shared" si="228"/>
        <v>-0.10316254579619288</v>
      </c>
      <c r="M340" s="11"/>
      <c r="N340" s="11">
        <f t="shared" si="232"/>
        <v>1933.06</v>
      </c>
      <c r="O340" s="11">
        <f t="shared" si="233"/>
        <v>18.476578977530544</v>
      </c>
      <c r="P340" s="11">
        <f t="shared" si="234"/>
        <v>2.9165039288131682</v>
      </c>
      <c r="Q340" s="11">
        <f t="shared" si="235"/>
        <v>-0.42833254716178448</v>
      </c>
      <c r="R340">
        <f t="shared" si="236"/>
        <v>0.65159469279986193</v>
      </c>
    </row>
    <row r="341" spans="1:18" x14ac:dyDescent="0.25">
      <c r="A341" s="11">
        <f>'Shiller Data '!A340</f>
        <v>1898.08</v>
      </c>
      <c r="B341" s="11">
        <f>'Shiller Data '!B340</f>
        <v>5.27</v>
      </c>
      <c r="C341" s="11">
        <f>'Shiller Data '!C340</f>
        <v>0.1933</v>
      </c>
      <c r="D341" s="11">
        <f>'Shiller Data '!D340</f>
        <v>0.3367</v>
      </c>
      <c r="E341" s="75">
        <f>'Shiller Data '!E340</f>
        <v>6.6601933879999997</v>
      </c>
      <c r="F341" s="12">
        <f t="shared" si="244"/>
        <v>248.59672287942277</v>
      </c>
      <c r="G341" s="12">
        <f t="shared" si="245"/>
        <v>9.1183579758239901</v>
      </c>
      <c r="H341" s="12">
        <f t="shared" ref="H341:I341" si="256">AVERAGE(F222:F341)</f>
        <v>212.93080158221031</v>
      </c>
      <c r="I341" s="12">
        <f t="shared" si="256"/>
        <v>9.3686649314341341</v>
      </c>
      <c r="J341" s="12">
        <f t="shared" si="230"/>
        <v>26.534914494094107</v>
      </c>
      <c r="K341" s="12">
        <f t="shared" si="227"/>
        <v>3.2784613938926843</v>
      </c>
      <c r="L341" s="12">
        <f t="shared" si="228"/>
        <v>-6.6375082082268388E-2</v>
      </c>
      <c r="M341" s="11"/>
      <c r="N341" s="11">
        <f t="shared" si="232"/>
        <v>1933.09</v>
      </c>
      <c r="O341" s="11">
        <f t="shared" si="233"/>
        <v>18.056395788415152</v>
      </c>
      <c r="P341" s="11">
        <f t="shared" si="234"/>
        <v>2.8934999593245703</v>
      </c>
      <c r="Q341" s="11">
        <f t="shared" si="235"/>
        <v>-0.45133651665038244</v>
      </c>
      <c r="R341">
        <f t="shared" si="236"/>
        <v>0.63677652021692532</v>
      </c>
    </row>
    <row r="342" spans="1:18" x14ac:dyDescent="0.25">
      <c r="A342" s="11">
        <f>'Shiller Data '!A341</f>
        <v>1898.09</v>
      </c>
      <c r="B342" s="11">
        <f>'Shiller Data '!B341</f>
        <v>5.26</v>
      </c>
      <c r="C342" s="11">
        <f>'Shiller Data '!C341</f>
        <v>0.19500000000000001</v>
      </c>
      <c r="D342" s="11">
        <f>'Shiller Data '!D341</f>
        <v>0.34</v>
      </c>
      <c r="E342" s="75">
        <f>'Shiller Data '!E341</f>
        <v>6.6601933879999997</v>
      </c>
      <c r="F342" s="12">
        <f t="shared" si="244"/>
        <v>248.12500234264971</v>
      </c>
      <c r="G342" s="12">
        <f t="shared" si="245"/>
        <v>9.1985504670754175</v>
      </c>
      <c r="H342" s="12">
        <f t="shared" ref="H342:I342" si="257">AVERAGE(F223:F342)</f>
        <v>213.25684446554493</v>
      </c>
      <c r="I342" s="12">
        <f t="shared" si="257"/>
        <v>9.3692430529836717</v>
      </c>
      <c r="J342" s="12">
        <f t="shared" si="230"/>
        <v>26.482929404167109</v>
      </c>
      <c r="K342" s="12">
        <f t="shared" si="227"/>
        <v>3.276500351995673</v>
      </c>
      <c r="L342" s="12">
        <f t="shared" si="228"/>
        <v>-6.8336123979279684E-2</v>
      </c>
      <c r="M342" s="11"/>
      <c r="N342" s="11">
        <f t="shared" si="232"/>
        <v>1933.12</v>
      </c>
      <c r="O342" s="11">
        <f t="shared" si="233"/>
        <v>16.984988152938818</v>
      </c>
      <c r="P342" s="11">
        <f t="shared" si="234"/>
        <v>2.8323299041109098</v>
      </c>
      <c r="Q342" s="11">
        <f t="shared" si="235"/>
        <v>-0.51250657186404291</v>
      </c>
      <c r="R342">
        <f t="shared" si="236"/>
        <v>0.59899227834235425</v>
      </c>
    </row>
    <row r="343" spans="1:18" x14ac:dyDescent="0.25">
      <c r="A343" s="11">
        <f>'Shiller Data '!A342</f>
        <v>1898.1</v>
      </c>
      <c r="B343" s="11">
        <f>'Shiller Data '!B342</f>
        <v>5.15</v>
      </c>
      <c r="C343" s="11">
        <f>'Shiller Data '!C342</f>
        <v>0.19670000000000001</v>
      </c>
      <c r="D343" s="11">
        <f>'Shiller Data '!D342</f>
        <v>0.34329999999999999</v>
      </c>
      <c r="E343" s="75">
        <f>'Shiller Data '!E342</f>
        <v>6.6601933879999997</v>
      </c>
      <c r="F343" s="12">
        <f t="shared" si="244"/>
        <v>242.93607643814565</v>
      </c>
      <c r="G343" s="12">
        <f t="shared" si="245"/>
        <v>9.2787429583268448</v>
      </c>
      <c r="H343" s="12">
        <f t="shared" ref="H343:I343" si="258">AVERAGE(F224:F343)</f>
        <v>213.56949451298254</v>
      </c>
      <c r="I343" s="12">
        <f t="shared" si="258"/>
        <v>9.3719178799651264</v>
      </c>
      <c r="J343" s="12">
        <f t="shared" si="230"/>
        <v>25.921703492247165</v>
      </c>
      <c r="K343" s="12">
        <f t="shared" si="227"/>
        <v>3.2550805904760445</v>
      </c>
      <c r="L343" s="12">
        <f t="shared" si="228"/>
        <v>-8.9755885498908228E-2</v>
      </c>
      <c r="M343" s="11"/>
      <c r="N343" s="11">
        <f t="shared" si="232"/>
        <v>1934.03</v>
      </c>
      <c r="O343" s="11">
        <f t="shared" si="233"/>
        <v>18.135921865749246</v>
      </c>
      <c r="P343" s="11">
        <f t="shared" si="234"/>
        <v>2.8978946049553898</v>
      </c>
      <c r="Q343" s="11">
        <f t="shared" si="235"/>
        <v>-0.44694187101956295</v>
      </c>
      <c r="R343">
        <f t="shared" si="236"/>
        <v>0.63958108539065706</v>
      </c>
    </row>
    <row r="344" spans="1:18" x14ac:dyDescent="0.25">
      <c r="A344" s="11">
        <f>'Shiller Data '!A343</f>
        <v>1898.11</v>
      </c>
      <c r="B344" s="11">
        <f>'Shiller Data '!B343</f>
        <v>5.32</v>
      </c>
      <c r="C344" s="11">
        <f>'Shiller Data '!C343</f>
        <v>0.1983</v>
      </c>
      <c r="D344" s="11">
        <f>'Shiller Data '!D343</f>
        <v>0.34670000000000001</v>
      </c>
      <c r="E344" s="75">
        <f>'Shiller Data '!E343</f>
        <v>6.6601933879999997</v>
      </c>
      <c r="F344" s="12">
        <f t="shared" si="244"/>
        <v>250.95532556328831</v>
      </c>
      <c r="G344" s="12">
        <f t="shared" si="245"/>
        <v>9.354218244210541</v>
      </c>
      <c r="H344" s="12">
        <f t="shared" ref="H344:I344" si="259">AVERAGE(F225:F344)</f>
        <v>214.00344334470842</v>
      </c>
      <c r="I344" s="12">
        <f t="shared" si="259"/>
        <v>9.3765859270133998</v>
      </c>
      <c r="J344" s="12">
        <f t="shared" si="230"/>
        <v>26.764040506502543</v>
      </c>
      <c r="K344" s="12">
        <f t="shared" si="227"/>
        <v>3.2870592143891062</v>
      </c>
      <c r="L344" s="12">
        <f t="shared" si="228"/>
        <v>-5.7777261585846507E-2</v>
      </c>
      <c r="M344" s="11"/>
      <c r="N344" s="11">
        <f t="shared" si="232"/>
        <v>1934.06</v>
      </c>
      <c r="O344" s="11">
        <f t="shared" si="233"/>
        <v>16.644370629903015</v>
      </c>
      <c r="P344" s="11">
        <f t="shared" si="234"/>
        <v>2.8120720589515331</v>
      </c>
      <c r="Q344" s="11">
        <f t="shared" si="235"/>
        <v>-0.53276441702341959</v>
      </c>
      <c r="R344">
        <f t="shared" si="236"/>
        <v>0.58698006706911643</v>
      </c>
    </row>
    <row r="345" spans="1:18" x14ac:dyDescent="0.25">
      <c r="A345" s="11">
        <f>'Shiller Data '!A344</f>
        <v>1898.12</v>
      </c>
      <c r="B345" s="11">
        <f>'Shiller Data '!B344</f>
        <v>5.65</v>
      </c>
      <c r="C345" s="11">
        <f>'Shiller Data '!C344</f>
        <v>0.2</v>
      </c>
      <c r="D345" s="11">
        <f>'Shiller Data '!D344</f>
        <v>0.35</v>
      </c>
      <c r="E345" s="75">
        <f>'Shiller Data '!E344</f>
        <v>6.7553424790000003</v>
      </c>
      <c r="F345" s="12">
        <f t="shared" si="244"/>
        <v>262.76813581519087</v>
      </c>
      <c r="G345" s="12">
        <f t="shared" si="245"/>
        <v>9.3015269315111819</v>
      </c>
      <c r="H345" s="12">
        <f t="shared" ref="H345:I345" si="260">AVERAGE(F226:F345)</f>
        <v>214.56746099369826</v>
      </c>
      <c r="I345" s="12">
        <f t="shared" si="260"/>
        <v>9.3813525682303158</v>
      </c>
      <c r="J345" s="12">
        <f t="shared" si="230"/>
        <v>28.009621630152534</v>
      </c>
      <c r="K345" s="12">
        <f t="shared" si="227"/>
        <v>3.332548080796363</v>
      </c>
      <c r="L345" s="12">
        <f t="shared" si="228"/>
        <v>-1.2288395178589706E-2</v>
      </c>
      <c r="M345" s="11"/>
      <c r="N345" s="11">
        <f t="shared" si="232"/>
        <v>1934.09</v>
      </c>
      <c r="O345" s="11">
        <f t="shared" si="233"/>
        <v>14.639799102892807</v>
      </c>
      <c r="P345" s="11">
        <f t="shared" si="234"/>
        <v>2.6837437859590119</v>
      </c>
      <c r="Q345" s="11">
        <f t="shared" si="235"/>
        <v>-0.66109269001594084</v>
      </c>
      <c r="R345">
        <f t="shared" si="236"/>
        <v>0.51628688463929495</v>
      </c>
    </row>
    <row r="346" spans="1:18" x14ac:dyDescent="0.25">
      <c r="A346" s="11">
        <f>'Shiller Data '!A345</f>
        <v>1899.01</v>
      </c>
      <c r="B346" s="11">
        <f>'Shiller Data '!B345</f>
        <v>6.08</v>
      </c>
      <c r="C346" s="11">
        <f>'Shiller Data '!C345</f>
        <v>0.20080000000000001</v>
      </c>
      <c r="D346" s="11">
        <f>'Shiller Data '!D345</f>
        <v>0.36080000000000001</v>
      </c>
      <c r="E346" s="75">
        <f>'Shiller Data '!E345</f>
        <v>6.7553424790000003</v>
      </c>
      <c r="F346" s="12">
        <f t="shared" si="244"/>
        <v>282.76641871793987</v>
      </c>
      <c r="G346" s="12">
        <f t="shared" si="245"/>
        <v>9.3387330392372263</v>
      </c>
      <c r="H346" s="12">
        <f t="shared" ref="H346:I346" si="261">AVERAGE(F227:F346)</f>
        <v>215.20730919650936</v>
      </c>
      <c r="I346" s="12">
        <f t="shared" si="261"/>
        <v>9.3840931581246654</v>
      </c>
      <c r="J346" s="12">
        <f t="shared" si="230"/>
        <v>30.132524683338548</v>
      </c>
      <c r="K346" s="12">
        <f t="shared" si="227"/>
        <v>3.4056051426400211</v>
      </c>
      <c r="L346" s="12">
        <f t="shared" si="228"/>
        <v>6.0768666665068416E-2</v>
      </c>
      <c r="M346" s="11"/>
      <c r="N346" s="11">
        <f t="shared" si="232"/>
        <v>1934.12</v>
      </c>
      <c r="O346" s="11">
        <f t="shared" si="233"/>
        <v>15.480800712394455</v>
      </c>
      <c r="P346" s="11">
        <f t="shared" si="234"/>
        <v>2.7396005924307349</v>
      </c>
      <c r="Q346" s="11">
        <f t="shared" si="235"/>
        <v>-0.60523588354421776</v>
      </c>
      <c r="R346">
        <f t="shared" si="236"/>
        <v>0.54594563185942879</v>
      </c>
    </row>
    <row r="347" spans="1:18" x14ac:dyDescent="0.25">
      <c r="A347" s="11">
        <f>'Shiller Data '!A346</f>
        <v>1899.02</v>
      </c>
      <c r="B347" s="11">
        <f>'Shiller Data '!B346</f>
        <v>6.31</v>
      </c>
      <c r="C347" s="11">
        <f>'Shiller Data '!C346</f>
        <v>0.20169999999999999</v>
      </c>
      <c r="D347" s="11">
        <f>'Shiller Data '!D346</f>
        <v>0.37169999999999997</v>
      </c>
      <c r="E347" s="75">
        <f>'Shiller Data '!E346</f>
        <v>6.9456325620000001</v>
      </c>
      <c r="F347" s="12">
        <f t="shared" si="244"/>
        <v>285.42313926107744</v>
      </c>
      <c r="G347" s="12">
        <f t="shared" si="245"/>
        <v>9.123589094922238</v>
      </c>
      <c r="H347" s="12">
        <f t="shared" ref="H347:I347" si="262">AVERAGE(F228:F347)</f>
        <v>215.8287247488243</v>
      </c>
      <c r="I347" s="12">
        <f t="shared" si="262"/>
        <v>9.3844346989752996</v>
      </c>
      <c r="J347" s="12">
        <f t="shared" si="230"/>
        <v>30.414526651482078</v>
      </c>
      <c r="K347" s="12">
        <f t="shared" si="227"/>
        <v>3.4149203446557421</v>
      </c>
      <c r="L347" s="12">
        <f t="shared" si="228"/>
        <v>7.0083868680789418E-2</v>
      </c>
      <c r="M347" s="11"/>
      <c r="N347" s="11">
        <f t="shared" si="232"/>
        <v>1935.03</v>
      </c>
      <c r="O347" s="11">
        <f t="shared" si="233"/>
        <v>13.747347737818879</v>
      </c>
      <c r="P347" s="11">
        <f t="shared" si="234"/>
        <v>2.6208459137115749</v>
      </c>
      <c r="Q347" s="11">
        <f t="shared" si="235"/>
        <v>-0.72399056226337777</v>
      </c>
      <c r="R347">
        <f t="shared" si="236"/>
        <v>0.48481371128986994</v>
      </c>
    </row>
    <row r="348" spans="1:18" x14ac:dyDescent="0.25">
      <c r="A348" s="11">
        <f>'Shiller Data '!A347</f>
        <v>1899.03</v>
      </c>
      <c r="B348" s="11">
        <f>'Shiller Data '!B347</f>
        <v>6.4</v>
      </c>
      <c r="C348" s="11">
        <f>'Shiller Data '!C347</f>
        <v>0.20250000000000001</v>
      </c>
      <c r="D348" s="11">
        <f>'Shiller Data '!D347</f>
        <v>0.38250000000000001</v>
      </c>
      <c r="E348" s="75">
        <f>'Shiller Data '!E347</f>
        <v>6.9456325620000001</v>
      </c>
      <c r="F348" s="12">
        <f t="shared" si="244"/>
        <v>289.49415075608488</v>
      </c>
      <c r="G348" s="12">
        <f t="shared" si="245"/>
        <v>9.1597758637667486</v>
      </c>
      <c r="H348" s="12">
        <f t="shared" ref="H348:I348" si="263">AVERAGE(F229:F348)</f>
        <v>216.49954952551161</v>
      </c>
      <c r="I348" s="12">
        <f t="shared" si="263"/>
        <v>9.3844231926161221</v>
      </c>
      <c r="J348" s="12">
        <f t="shared" si="230"/>
        <v>30.848369134063081</v>
      </c>
      <c r="K348" s="12">
        <f t="shared" si="227"/>
        <v>3.4290838845800584</v>
      </c>
      <c r="L348" s="12">
        <f t="shared" si="228"/>
        <v>8.4247408605105711E-2</v>
      </c>
      <c r="M348" s="11"/>
      <c r="N348" s="11">
        <f t="shared" si="232"/>
        <v>1935.06</v>
      </c>
      <c r="O348" s="11">
        <f t="shared" si="233"/>
        <v>16.549349475946254</v>
      </c>
      <c r="P348" s="11">
        <f t="shared" si="234"/>
        <v>2.8063467944611973</v>
      </c>
      <c r="Q348" s="11">
        <f t="shared" si="235"/>
        <v>-0.53848968151375542</v>
      </c>
      <c r="R348">
        <f t="shared" si="236"/>
        <v>0.58362905280953703</v>
      </c>
    </row>
    <row r="349" spans="1:18" x14ac:dyDescent="0.25">
      <c r="A349" s="11">
        <f>'Shiller Data '!A348</f>
        <v>1899.04</v>
      </c>
      <c r="B349" s="11">
        <f>'Shiller Data '!B348</f>
        <v>6.48</v>
      </c>
      <c r="C349" s="11">
        <f>'Shiller Data '!C348</f>
        <v>0.20330000000000001</v>
      </c>
      <c r="D349" s="11">
        <f>'Shiller Data '!D348</f>
        <v>0.39329999999999998</v>
      </c>
      <c r="E349" s="75">
        <f>'Shiller Data '!E348</f>
        <v>7.0407735540000003</v>
      </c>
      <c r="F349" s="12">
        <f t="shared" si="244"/>
        <v>289.15203484188072</v>
      </c>
      <c r="G349" s="12">
        <f t="shared" si="245"/>
        <v>9.0716988708880155</v>
      </c>
      <c r="H349" s="12">
        <f t="shared" ref="H349:I349" si="264">AVERAGE(F230:F349)</f>
        <v>217.17087907127541</v>
      </c>
      <c r="I349" s="12">
        <f t="shared" si="264"/>
        <v>9.3839461701185432</v>
      </c>
      <c r="J349" s="12">
        <f t="shared" si="230"/>
        <v>30.813479702455282</v>
      </c>
      <c r="K349" s="12">
        <f t="shared" si="227"/>
        <v>3.4279522469146491</v>
      </c>
      <c r="L349" s="12">
        <f t="shared" si="228"/>
        <v>8.3115770939696354E-2</v>
      </c>
      <c r="M349" s="11"/>
      <c r="N349" s="11">
        <f t="shared" si="232"/>
        <v>1935.09</v>
      </c>
      <c r="O349" s="11">
        <f t="shared" si="233"/>
        <v>18.994898791127842</v>
      </c>
      <c r="P349" s="11">
        <f t="shared" si="234"/>
        <v>2.9441704584404951</v>
      </c>
      <c r="Q349" s="11">
        <f t="shared" si="235"/>
        <v>-0.40066601753445763</v>
      </c>
      <c r="R349">
        <f t="shared" si="236"/>
        <v>0.66987374976834824</v>
      </c>
    </row>
    <row r="350" spans="1:18" x14ac:dyDescent="0.25">
      <c r="A350" s="11">
        <f>'Shiller Data '!A349</f>
        <v>1899.05</v>
      </c>
      <c r="B350" s="11">
        <f>'Shiller Data '!B349</f>
        <v>6.21</v>
      </c>
      <c r="C350" s="11">
        <f>'Shiller Data '!C349</f>
        <v>0.20419999999999999</v>
      </c>
      <c r="D350" s="11">
        <f>'Shiller Data '!D349</f>
        <v>0.4042</v>
      </c>
      <c r="E350" s="75">
        <f>'Shiller Data '!E349</f>
        <v>7.0407735540000003</v>
      </c>
      <c r="F350" s="12">
        <f t="shared" si="244"/>
        <v>277.10403339013561</v>
      </c>
      <c r="G350" s="12">
        <f t="shared" si="245"/>
        <v>9.1118588757271652</v>
      </c>
      <c r="H350" s="12">
        <f t="shared" ref="H350:I350" si="265">AVERAGE(F231:F350)</f>
        <v>217.65019732376413</v>
      </c>
      <c r="I350" s="12">
        <f t="shared" si="265"/>
        <v>9.3822115301574076</v>
      </c>
      <c r="J350" s="12">
        <f t="shared" si="230"/>
        <v>29.535044322912061</v>
      </c>
      <c r="K350" s="12">
        <f t="shared" si="227"/>
        <v>3.3855775014491867</v>
      </c>
      <c r="L350" s="12">
        <f t="shared" si="228"/>
        <v>4.0741025474233972E-2</v>
      </c>
      <c r="M350" s="11"/>
      <c r="N350" s="11">
        <f t="shared" si="232"/>
        <v>1935.12</v>
      </c>
      <c r="O350" s="11">
        <f t="shared" si="233"/>
        <v>21.17914861002475</v>
      </c>
      <c r="P350" s="11">
        <f t="shared" si="234"/>
        <v>3.0530171415383349</v>
      </c>
      <c r="Q350" s="11">
        <f t="shared" si="235"/>
        <v>-0.29181933443661778</v>
      </c>
      <c r="R350">
        <f t="shared" si="236"/>
        <v>0.74690346351963843</v>
      </c>
    </row>
    <row r="351" spans="1:18" x14ac:dyDescent="0.25">
      <c r="A351" s="11">
        <f>'Shiller Data '!A350</f>
        <v>1899.06</v>
      </c>
      <c r="B351" s="11">
        <f>'Shiller Data '!B350</f>
        <v>6.07</v>
      </c>
      <c r="C351" s="11">
        <f>'Shiller Data '!C350</f>
        <v>0.20499999999999999</v>
      </c>
      <c r="D351" s="11">
        <f>'Shiller Data '!D350</f>
        <v>0.41499999999999998</v>
      </c>
      <c r="E351" s="75">
        <f>'Shiller Data '!E350</f>
        <v>7.135922645</v>
      </c>
      <c r="F351" s="12">
        <f t="shared" si="244"/>
        <v>267.24536473727431</v>
      </c>
      <c r="G351" s="12">
        <f t="shared" si="245"/>
        <v>9.0255848057893289</v>
      </c>
      <c r="H351" s="12">
        <f t="shared" ref="H351:I351" si="266">AVERAGE(F232:F351)</f>
        <v>218.01640335333394</v>
      </c>
      <c r="I351" s="12">
        <f t="shared" si="266"/>
        <v>9.3800331098428913</v>
      </c>
      <c r="J351" s="12">
        <f t="shared" si="230"/>
        <v>28.490876482817711</v>
      </c>
      <c r="K351" s="12">
        <f t="shared" si="227"/>
        <v>3.3495839126142632</v>
      </c>
      <c r="L351" s="12">
        <f t="shared" si="228"/>
        <v>4.7474366393105427E-3</v>
      </c>
      <c r="M351" s="11"/>
      <c r="N351" s="11">
        <f t="shared" si="232"/>
        <v>1936.03</v>
      </c>
      <c r="O351" s="11">
        <f t="shared" si="233"/>
        <v>24.295337789513351</v>
      </c>
      <c r="P351" s="11">
        <f t="shared" si="234"/>
        <v>3.1902844714250662</v>
      </c>
      <c r="Q351" s="11">
        <f t="shared" si="235"/>
        <v>-0.15455200454988649</v>
      </c>
      <c r="R351">
        <f t="shared" si="236"/>
        <v>0.85679893354059977</v>
      </c>
    </row>
    <row r="352" spans="1:18" x14ac:dyDescent="0.25">
      <c r="A352" s="11">
        <f>'Shiller Data '!A351</f>
        <v>1899.07</v>
      </c>
      <c r="B352" s="11">
        <f>'Shiller Data '!B351</f>
        <v>6.28</v>
      </c>
      <c r="C352" s="11">
        <f>'Shiller Data '!C351</f>
        <v>0.20580000000000001</v>
      </c>
      <c r="D352" s="11">
        <f>'Shiller Data '!D351</f>
        <v>0.42580000000000001</v>
      </c>
      <c r="E352" s="75">
        <f>'Shiller Data '!E351</f>
        <v>7.2310717359999996</v>
      </c>
      <c r="F352" s="12">
        <f t="shared" si="244"/>
        <v>272.85291475913527</v>
      </c>
      <c r="G352" s="12">
        <f t="shared" si="245"/>
        <v>8.9415811874888593</v>
      </c>
      <c r="H352" s="12">
        <f t="shared" ref="H352:I352" si="267">AVERAGE(F233:F352)</f>
        <v>218.46717487296698</v>
      </c>
      <c r="I352" s="12">
        <f t="shared" si="267"/>
        <v>9.3774298296053153</v>
      </c>
      <c r="J352" s="12">
        <f t="shared" si="230"/>
        <v>29.096769553819133</v>
      </c>
      <c r="K352" s="12">
        <f t="shared" si="227"/>
        <v>3.3706271561189203</v>
      </c>
      <c r="L352" s="12">
        <f t="shared" si="228"/>
        <v>2.579068014396757E-2</v>
      </c>
      <c r="M352" s="11"/>
      <c r="N352" s="11">
        <f t="shared" si="232"/>
        <v>1936.06</v>
      </c>
      <c r="O352" s="11">
        <f t="shared" si="233"/>
        <v>23.803163224392112</v>
      </c>
      <c r="P352" s="11">
        <f t="shared" si="234"/>
        <v>3.169818480433769</v>
      </c>
      <c r="Q352" s="11">
        <f t="shared" si="235"/>
        <v>-0.17501799554118369</v>
      </c>
      <c r="R352">
        <f t="shared" si="236"/>
        <v>0.83944191442174199</v>
      </c>
    </row>
    <row r="353" spans="1:18" x14ac:dyDescent="0.25">
      <c r="A353" s="11">
        <f>'Shiller Data '!A352</f>
        <v>1899.08</v>
      </c>
      <c r="B353" s="11">
        <f>'Shiller Data '!B352</f>
        <v>6.44</v>
      </c>
      <c r="C353" s="11">
        <f>'Shiller Data '!C352</f>
        <v>0.20669999999999999</v>
      </c>
      <c r="D353" s="11">
        <f>'Shiller Data '!D352</f>
        <v>0.43669999999999998</v>
      </c>
      <c r="E353" s="75">
        <f>'Shiller Data '!E352</f>
        <v>7.3262127269999997</v>
      </c>
      <c r="F353" s="12">
        <f t="shared" si="244"/>
        <v>276.17093243052926</v>
      </c>
      <c r="G353" s="12">
        <f t="shared" si="245"/>
        <v>8.8640577225761472</v>
      </c>
      <c r="H353" s="12">
        <f t="shared" ref="H353:I353" si="268">AVERAGE(F234:F353)</f>
        <v>218.92151914478583</v>
      </c>
      <c r="I353" s="12">
        <f t="shared" si="268"/>
        <v>9.374490087001579</v>
      </c>
      <c r="J353" s="12">
        <f t="shared" si="230"/>
        <v>29.459835134228857</v>
      </c>
      <c r="K353" s="12">
        <f t="shared" si="227"/>
        <v>3.38302781476047</v>
      </c>
      <c r="L353" s="12">
        <f t="shared" si="228"/>
        <v>3.8191338785517281E-2</v>
      </c>
      <c r="M353" s="11"/>
      <c r="N353" s="11">
        <f t="shared" si="232"/>
        <v>1936.09</v>
      </c>
      <c r="O353" s="11">
        <f t="shared" si="233"/>
        <v>25.57166285930678</v>
      </c>
      <c r="P353" s="11">
        <f t="shared" si="234"/>
        <v>3.241484818839266</v>
      </c>
      <c r="Q353" s="11">
        <f t="shared" si="235"/>
        <v>-0.10335165713568673</v>
      </c>
      <c r="R353">
        <f t="shared" si="236"/>
        <v>0.9018097898672055</v>
      </c>
    </row>
    <row r="354" spans="1:18" x14ac:dyDescent="0.25">
      <c r="A354" s="11">
        <f>'Shiller Data '!A353</f>
        <v>1899.09</v>
      </c>
      <c r="B354" s="11">
        <f>'Shiller Data '!B353</f>
        <v>6.37</v>
      </c>
      <c r="C354" s="11">
        <f>'Shiller Data '!C353</f>
        <v>0.20749999999999999</v>
      </c>
      <c r="D354" s="11">
        <f>'Shiller Data '!D353</f>
        <v>0.44750000000000001</v>
      </c>
      <c r="E354" s="75">
        <f>'Shiller Data '!E353</f>
        <v>7.6116519010000001</v>
      </c>
      <c r="F354" s="12">
        <f t="shared" si="244"/>
        <v>262.92515422796396</v>
      </c>
      <c r="G354" s="12">
        <f t="shared" si="245"/>
        <v>8.5646733912562816</v>
      </c>
      <c r="H354" s="12">
        <f t="shared" ref="H354:I354" si="269">AVERAGE(F235:F354)</f>
        <v>219.24412113818008</v>
      </c>
      <c r="I354" s="12">
        <f t="shared" si="269"/>
        <v>9.370275435577053</v>
      </c>
      <c r="J354" s="12">
        <f t="shared" si="230"/>
        <v>28.059490463822438</v>
      </c>
      <c r="K354" s="12">
        <f t="shared" si="227"/>
        <v>3.3343269157005477</v>
      </c>
      <c r="L354" s="12">
        <f t="shared" si="228"/>
        <v>-1.0509560274404972E-2</v>
      </c>
      <c r="M354" s="11"/>
      <c r="N354" s="11">
        <f t="shared" si="232"/>
        <v>1936.12</v>
      </c>
      <c r="O354" s="11">
        <f t="shared" si="233"/>
        <v>27.027447837711701</v>
      </c>
      <c r="P354" s="11">
        <f t="shared" si="234"/>
        <v>3.2968529362120345</v>
      </c>
      <c r="Q354" s="11">
        <f t="shared" si="235"/>
        <v>-4.7983539762918248E-2</v>
      </c>
      <c r="R354">
        <f t="shared" si="236"/>
        <v>0.9531494760147321</v>
      </c>
    </row>
    <row r="355" spans="1:18" x14ac:dyDescent="0.25">
      <c r="A355" s="11">
        <f>'Shiller Data '!A354</f>
        <v>1899.1</v>
      </c>
      <c r="B355" s="11">
        <f>'Shiller Data '!B354</f>
        <v>6.34</v>
      </c>
      <c r="C355" s="11">
        <f>'Shiller Data '!C354</f>
        <v>0.20830000000000001</v>
      </c>
      <c r="D355" s="11">
        <f>'Shiller Data '!D354</f>
        <v>0.45829999999999999</v>
      </c>
      <c r="E355" s="75">
        <f>'Shiller Data '!E354</f>
        <v>7.7067928930000003</v>
      </c>
      <c r="F355" s="12">
        <f t="shared" si="244"/>
        <v>258.45634204199183</v>
      </c>
      <c r="G355" s="12">
        <f t="shared" si="245"/>
        <v>8.4915545816004592</v>
      </c>
      <c r="H355" s="12">
        <f t="shared" ref="H355:I355" si="270">AVERAGE(F236:F355)</f>
        <v>219.56345468381554</v>
      </c>
      <c r="I355" s="12">
        <f t="shared" si="270"/>
        <v>9.3657232339690584</v>
      </c>
      <c r="J355" s="12">
        <f t="shared" si="230"/>
        <v>27.595983309071343</v>
      </c>
      <c r="K355" s="12">
        <f t="shared" si="227"/>
        <v>3.3176702298522307</v>
      </c>
      <c r="L355" s="12">
        <f t="shared" si="228"/>
        <v>-2.7166246122722004E-2</v>
      </c>
      <c r="M355" s="11"/>
      <c r="N355" s="11">
        <f t="shared" si="232"/>
        <v>1937.03</v>
      </c>
      <c r="O355" s="11">
        <f t="shared" si="233"/>
        <v>28.06984280383859</v>
      </c>
      <c r="P355" s="11">
        <f t="shared" si="234"/>
        <v>3.3346957902098593</v>
      </c>
      <c r="Q355" s="11">
        <f t="shared" si="235"/>
        <v>-1.0140685765093416E-2</v>
      </c>
      <c r="R355">
        <f t="shared" si="236"/>
        <v>0.98991055762813995</v>
      </c>
    </row>
    <row r="356" spans="1:18" x14ac:dyDescent="0.25">
      <c r="A356" s="11">
        <f>'Shiller Data '!A355</f>
        <v>1899.11</v>
      </c>
      <c r="B356" s="11">
        <f>'Shiller Data '!B355</f>
        <v>6.46</v>
      </c>
      <c r="C356" s="11">
        <f>'Shiller Data '!C355</f>
        <v>0.2092</v>
      </c>
      <c r="D356" s="11">
        <f>'Shiller Data '!D355</f>
        <v>0.46920000000000001</v>
      </c>
      <c r="E356" s="75">
        <f>'Shiller Data '!E355</f>
        <v>7.8019419829999999</v>
      </c>
      <c r="F356" s="12">
        <f t="shared" si="244"/>
        <v>260.13657938271291</v>
      </c>
      <c r="G356" s="12">
        <f t="shared" si="245"/>
        <v>8.4242372146847586</v>
      </c>
      <c r="H356" s="12">
        <f t="shared" ref="H356:I356" si="271">AVERAGE(F237:F356)</f>
        <v>219.91377603418587</v>
      </c>
      <c r="I356" s="12">
        <f t="shared" si="271"/>
        <v>9.3609157991875502</v>
      </c>
      <c r="J356" s="12">
        <f t="shared" si="230"/>
        <v>27.789650602913298</v>
      </c>
      <c r="K356" s="12">
        <f t="shared" si="227"/>
        <v>3.324663670912269</v>
      </c>
      <c r="L356" s="12">
        <f t="shared" si="228"/>
        <v>-2.0172805062683707E-2</v>
      </c>
      <c r="M356" s="11"/>
      <c r="N356" s="11">
        <f t="shared" si="232"/>
        <v>1937.06</v>
      </c>
      <c r="O356" s="11">
        <f t="shared" si="233"/>
        <v>23.736551489866695</v>
      </c>
      <c r="P356" s="11">
        <f t="shared" si="234"/>
        <v>3.1670161170405957</v>
      </c>
      <c r="Q356" s="11">
        <f t="shared" si="235"/>
        <v>-0.17782035893435699</v>
      </c>
      <c r="R356">
        <f t="shared" si="236"/>
        <v>0.83709278622286198</v>
      </c>
    </row>
    <row r="357" spans="1:18" x14ac:dyDescent="0.25">
      <c r="A357" s="11">
        <f>'Shiller Data '!A356</f>
        <v>1899.12</v>
      </c>
      <c r="B357" s="11">
        <f>'Shiller Data '!B356</f>
        <v>6.02</v>
      </c>
      <c r="C357" s="11">
        <f>'Shiller Data '!C356</f>
        <v>0.21</v>
      </c>
      <c r="D357" s="11">
        <f>'Shiller Data '!D356</f>
        <v>0.48</v>
      </c>
      <c r="E357" s="75">
        <f>'Shiller Data '!E356</f>
        <v>7.8970910740000004</v>
      </c>
      <c r="F357" s="12">
        <f t="shared" si="244"/>
        <v>239.49749119988431</v>
      </c>
      <c r="G357" s="12">
        <f t="shared" si="245"/>
        <v>8.3545636465075912</v>
      </c>
      <c r="H357" s="12">
        <f t="shared" ref="H357:I357" si="272">AVERAGE(F238:F357)</f>
        <v>220.12433742587214</v>
      </c>
      <c r="I357" s="12">
        <f t="shared" si="272"/>
        <v>9.3567109922889991</v>
      </c>
      <c r="J357" s="12">
        <f t="shared" si="230"/>
        <v>25.596333091538003</v>
      </c>
      <c r="K357" s="12">
        <f t="shared" si="227"/>
        <v>3.2424491026140903</v>
      </c>
      <c r="L357" s="12">
        <f t="shared" si="228"/>
        <v>-0.10238737336086245</v>
      </c>
      <c r="M357" s="11"/>
      <c r="N357" s="11">
        <f t="shared" si="232"/>
        <v>1937.09</v>
      </c>
      <c r="O357" s="11">
        <f t="shared" si="233"/>
        <v>21.375555650246021</v>
      </c>
      <c r="P357" s="11">
        <f t="shared" si="234"/>
        <v>3.0622480098180982</v>
      </c>
      <c r="Q357" s="11">
        <f t="shared" si="235"/>
        <v>-0.28258846615685451</v>
      </c>
      <c r="R357">
        <f t="shared" si="236"/>
        <v>0.75382995057075008</v>
      </c>
    </row>
    <row r="358" spans="1:18" x14ac:dyDescent="0.25">
      <c r="A358" s="11">
        <f>'Shiller Data '!A357</f>
        <v>1900.01</v>
      </c>
      <c r="B358" s="11">
        <f>'Shiller Data '!B357</f>
        <v>6.1</v>
      </c>
      <c r="C358" s="11">
        <f>'Shiller Data '!C357</f>
        <v>0.2175</v>
      </c>
      <c r="D358" s="11">
        <f>'Shiller Data '!D357</f>
        <v>0.48</v>
      </c>
      <c r="E358" s="75">
        <f>'Shiller Data '!E357</f>
        <v>7.8970910740000004</v>
      </c>
      <c r="F358" s="12">
        <f t="shared" si="244"/>
        <v>242.68018211283959</v>
      </c>
      <c r="G358" s="12">
        <f t="shared" si="245"/>
        <v>8.6529409195971478</v>
      </c>
      <c r="H358" s="12">
        <f t="shared" ref="H358:I358" si="273">AVERAGE(F239:F358)</f>
        <v>220.29615248384226</v>
      </c>
      <c r="I358" s="12">
        <f t="shared" si="273"/>
        <v>9.3531470201902014</v>
      </c>
      <c r="J358" s="12">
        <f t="shared" si="230"/>
        <v>25.946366670915921</v>
      </c>
      <c r="K358" s="12">
        <f t="shared" si="227"/>
        <v>3.2560315871277399</v>
      </c>
      <c r="L358" s="12">
        <f t="shared" si="228"/>
        <v>-8.8804888847212826E-2</v>
      </c>
      <c r="M358" s="11"/>
      <c r="N358" s="11">
        <f t="shared" si="232"/>
        <v>1937.12</v>
      </c>
      <c r="O358" s="11">
        <f t="shared" si="233"/>
        <v>16.5263112511741</v>
      </c>
      <c r="P358" s="11">
        <f t="shared" si="234"/>
        <v>2.804953732131291</v>
      </c>
      <c r="Q358" s="11">
        <f t="shared" si="235"/>
        <v>-0.53988274384366175</v>
      </c>
      <c r="R358">
        <f t="shared" si="236"/>
        <v>0.58281658720043716</v>
      </c>
    </row>
    <row r="359" spans="1:18" x14ac:dyDescent="0.25">
      <c r="A359" s="11">
        <f>'Shiller Data '!A358</f>
        <v>1900.02</v>
      </c>
      <c r="B359" s="11">
        <f>'Shiller Data '!B358</f>
        <v>6.21</v>
      </c>
      <c r="C359" s="11">
        <f>'Shiller Data '!C358</f>
        <v>0.22500000000000001</v>
      </c>
      <c r="D359" s="11">
        <f>'Shiller Data '!D358</f>
        <v>0.48</v>
      </c>
      <c r="E359" s="75">
        <f>'Shiller Data '!E358</f>
        <v>7.9922320659999997</v>
      </c>
      <c r="F359" s="12">
        <f t="shared" si="244"/>
        <v>244.11537776786074</v>
      </c>
      <c r="G359" s="12">
        <f t="shared" si="245"/>
        <v>8.8447600640529256</v>
      </c>
      <c r="H359" s="12">
        <f t="shared" ref="H359:I359" si="274">AVERAGE(F240:F359)</f>
        <v>220.50056527281203</v>
      </c>
      <c r="I359" s="12">
        <f t="shared" si="274"/>
        <v>9.351181540961873</v>
      </c>
      <c r="J359" s="12">
        <f t="shared" si="230"/>
        <v>26.105297678003453</v>
      </c>
      <c r="K359" s="12">
        <f t="shared" si="227"/>
        <v>3.2621382699004871</v>
      </c>
      <c r="L359" s="12">
        <f t="shared" si="228"/>
        <v>-8.2698206074465652E-2</v>
      </c>
      <c r="M359" s="11"/>
      <c r="N359" s="11">
        <f t="shared" si="232"/>
        <v>1938.03</v>
      </c>
      <c r="O359" s="11">
        <f t="shared" si="233"/>
        <v>15.705507179790521</v>
      </c>
      <c r="P359" s="11">
        <f t="shared" si="234"/>
        <v>2.7540114266296563</v>
      </c>
      <c r="Q359" s="11">
        <f t="shared" si="235"/>
        <v>-0.59082504934529645</v>
      </c>
      <c r="R359">
        <f t="shared" si="236"/>
        <v>0.55387012598635232</v>
      </c>
    </row>
    <row r="360" spans="1:18" x14ac:dyDescent="0.25">
      <c r="A360" s="11">
        <f>'Shiller Data '!A359</f>
        <v>1900.03</v>
      </c>
      <c r="B360" s="11">
        <f>'Shiller Data '!B359</f>
        <v>6.26</v>
      </c>
      <c r="C360" s="11">
        <f>'Shiller Data '!C359</f>
        <v>0.23250000000000001</v>
      </c>
      <c r="D360" s="11">
        <f>'Shiller Data '!D359</f>
        <v>0.48</v>
      </c>
      <c r="E360" s="75">
        <f>'Shiller Data '!E359</f>
        <v>7.9922320659999997</v>
      </c>
      <c r="F360" s="12">
        <f t="shared" si="244"/>
        <v>246.08088000431695</v>
      </c>
      <c r="G360" s="12">
        <f t="shared" si="245"/>
        <v>9.1395853995213567</v>
      </c>
      <c r="H360" s="12">
        <f t="shared" ref="H360:I360" si="275">AVERAGE(F241:F360)</f>
        <v>220.73511575855753</v>
      </c>
      <c r="I360" s="12">
        <f t="shared" si="275"/>
        <v>9.3516729395291147</v>
      </c>
      <c r="J360" s="12">
        <f t="shared" si="230"/>
        <v>26.314102470815012</v>
      </c>
      <c r="K360" s="12">
        <f t="shared" si="227"/>
        <v>3.2701050110918373</v>
      </c>
      <c r="L360" s="12">
        <f t="shared" si="228"/>
        <v>-7.4731464883115439E-2</v>
      </c>
      <c r="M360" s="11"/>
      <c r="N360" s="11">
        <f t="shared" si="232"/>
        <v>1938.06</v>
      </c>
      <c r="O360" s="11">
        <f t="shared" si="233"/>
        <v>15.499801345032559</v>
      </c>
      <c r="P360" s="11">
        <f t="shared" si="234"/>
        <v>2.7408272073935573</v>
      </c>
      <c r="Q360" s="11">
        <f t="shared" si="235"/>
        <v>-0.60400926858139536</v>
      </c>
      <c r="R360">
        <f t="shared" si="236"/>
        <v>0.54661570781893865</v>
      </c>
    </row>
    <row r="361" spans="1:18" x14ac:dyDescent="0.25">
      <c r="A361" s="11">
        <f>'Shiller Data '!A360</f>
        <v>1900.04</v>
      </c>
      <c r="B361" s="11">
        <f>'Shiller Data '!B360</f>
        <v>6.34</v>
      </c>
      <c r="C361" s="11">
        <f>'Shiller Data '!C360</f>
        <v>0.24</v>
      </c>
      <c r="D361" s="11">
        <f>'Shiller Data '!D360</f>
        <v>0.48</v>
      </c>
      <c r="E361" s="75">
        <f>'Shiller Data '!E360</f>
        <v>7.9922320659999997</v>
      </c>
      <c r="F361" s="12">
        <f t="shared" si="244"/>
        <v>249.22568358264687</v>
      </c>
      <c r="G361" s="12">
        <f t="shared" si="245"/>
        <v>9.4344107349897879</v>
      </c>
      <c r="H361" s="12">
        <f t="shared" ref="H361:I361" si="276">AVERAGE(F242:F361)</f>
        <v>220.95803703424139</v>
      </c>
      <c r="I361" s="12">
        <f t="shared" si="276"/>
        <v>9.3546212158919264</v>
      </c>
      <c r="J361" s="12">
        <f t="shared" si="230"/>
        <v>26.641985584542365</v>
      </c>
      <c r="K361" s="12">
        <f t="shared" si="227"/>
        <v>3.2824883768489643</v>
      </c>
      <c r="L361" s="12">
        <f t="shared" si="228"/>
        <v>-6.2348099125988377E-2</v>
      </c>
      <c r="M361" s="11"/>
      <c r="N361" s="11">
        <f t="shared" si="232"/>
        <v>1938.09</v>
      </c>
      <c r="O361" s="11">
        <f t="shared" si="233"/>
        <v>17.830627320693587</v>
      </c>
      <c r="P361" s="11">
        <f t="shared" si="234"/>
        <v>2.8809176146937925</v>
      </c>
      <c r="Q361" s="11">
        <f t="shared" si="235"/>
        <v>-0.46391886128116022</v>
      </c>
      <c r="R361">
        <f t="shared" si="236"/>
        <v>0.62881457360614679</v>
      </c>
    </row>
    <row r="362" spans="1:18" x14ac:dyDescent="0.25">
      <c r="A362" s="11">
        <f>'Shiller Data '!A361</f>
        <v>1900.05</v>
      </c>
      <c r="B362" s="11">
        <f>'Shiller Data '!B361</f>
        <v>6.04</v>
      </c>
      <c r="C362" s="11">
        <f>'Shiller Data '!C361</f>
        <v>0.2475</v>
      </c>
      <c r="D362" s="11">
        <f>'Shiller Data '!D361</f>
        <v>0.48</v>
      </c>
      <c r="E362" s="75">
        <f>'Shiller Data '!E361</f>
        <v>7.8019419829999999</v>
      </c>
      <c r="F362" s="12">
        <f t="shared" si="244"/>
        <v>243.2236748408028</v>
      </c>
      <c r="G362" s="12">
        <f t="shared" si="245"/>
        <v>9.9665330336256108</v>
      </c>
      <c r="H362" s="12">
        <f t="shared" ref="H362:I362" si="277">AVERAGE(F243:F362)</f>
        <v>221.07569404819336</v>
      </c>
      <c r="I362" s="12">
        <f t="shared" si="277"/>
        <v>9.3629380194985874</v>
      </c>
      <c r="J362" s="12">
        <f t="shared" si="230"/>
        <v>25.977281312156773</v>
      </c>
      <c r="K362" s="12">
        <f t="shared" si="227"/>
        <v>3.2572223603532211</v>
      </c>
      <c r="L362" s="12">
        <f t="shared" si="228"/>
        <v>-8.7614115621731603E-2</v>
      </c>
      <c r="M362" s="11"/>
      <c r="N362" s="11">
        <f t="shared" si="232"/>
        <v>1938.12</v>
      </c>
      <c r="O362" s="11">
        <f t="shared" si="233"/>
        <v>19.489784714089534</v>
      </c>
      <c r="P362" s="11">
        <f t="shared" si="234"/>
        <v>2.9698904674907625</v>
      </c>
      <c r="Q362" s="11">
        <f t="shared" si="235"/>
        <v>-0.37494600848419024</v>
      </c>
      <c r="R362">
        <f t="shared" si="236"/>
        <v>0.68732638758270481</v>
      </c>
    </row>
    <row r="363" spans="1:18" x14ac:dyDescent="0.25">
      <c r="A363" s="11">
        <f>'Shiller Data '!A362</f>
        <v>1900.06</v>
      </c>
      <c r="B363" s="11">
        <f>'Shiller Data '!B362</f>
        <v>5.86</v>
      </c>
      <c r="C363" s="11">
        <f>'Shiller Data '!C362</f>
        <v>0.255</v>
      </c>
      <c r="D363" s="11">
        <f>'Shiller Data '!D362</f>
        <v>0.48</v>
      </c>
      <c r="E363" s="75">
        <f>'Shiller Data '!E362</f>
        <v>7.7067928930000003</v>
      </c>
      <c r="F363" s="12">
        <f t="shared" si="244"/>
        <v>238.88866945837103</v>
      </c>
      <c r="G363" s="12">
        <f t="shared" si="245"/>
        <v>10.39532606004857</v>
      </c>
      <c r="H363" s="12">
        <f t="shared" ref="H363:I363" si="278">AVERAGE(F244:F363)</f>
        <v>221.1708146788082</v>
      </c>
      <c r="I363" s="12">
        <f t="shared" si="278"/>
        <v>9.3748280983254411</v>
      </c>
      <c r="J363" s="12">
        <f t="shared" si="230"/>
        <v>25.481925316693754</v>
      </c>
      <c r="K363" s="12">
        <f t="shared" si="227"/>
        <v>3.2379693897289683</v>
      </c>
      <c r="L363" s="12">
        <f t="shared" si="228"/>
        <v>-0.1068670862459844</v>
      </c>
      <c r="M363" s="11"/>
      <c r="N363" s="11">
        <f t="shared" si="232"/>
        <v>1939.03</v>
      </c>
      <c r="O363" s="11">
        <f t="shared" si="233"/>
        <v>19.310171604905516</v>
      </c>
      <c r="P363" s="11">
        <f t="shared" si="234"/>
        <v>2.9606319832422359</v>
      </c>
      <c r="Q363" s="11">
        <f t="shared" si="235"/>
        <v>-0.38420449273271684</v>
      </c>
      <c r="R363">
        <f t="shared" si="236"/>
        <v>0.68099215499322419</v>
      </c>
    </row>
    <row r="364" spans="1:18" x14ac:dyDescent="0.25">
      <c r="A364" s="11">
        <f>'Shiller Data '!A363</f>
        <v>1900.07</v>
      </c>
      <c r="B364" s="11">
        <f>'Shiller Data '!B363</f>
        <v>5.86</v>
      </c>
      <c r="C364" s="11">
        <f>'Shiller Data '!C363</f>
        <v>0.26250000000000001</v>
      </c>
      <c r="D364" s="11">
        <f>'Shiller Data '!D363</f>
        <v>0.48</v>
      </c>
      <c r="E364" s="75">
        <f>'Shiller Data '!E363</f>
        <v>7.8019419829999999</v>
      </c>
      <c r="F364" s="12">
        <f t="shared" si="244"/>
        <v>235.97528717998418</v>
      </c>
      <c r="G364" s="12">
        <f t="shared" si="245"/>
        <v>10.570565338693831</v>
      </c>
      <c r="H364" s="12">
        <f t="shared" ref="H364:I364" si="279">AVERAGE(F245:F364)</f>
        <v>221.25524578528621</v>
      </c>
      <c r="I364" s="12">
        <f t="shared" si="279"/>
        <v>9.388178504474336</v>
      </c>
      <c r="J364" s="12">
        <f t="shared" si="230"/>
        <v>25.135364337983148</v>
      </c>
      <c r="K364" s="12">
        <f t="shared" si="227"/>
        <v>3.2242757922844865</v>
      </c>
      <c r="L364" s="12">
        <f t="shared" si="228"/>
        <v>-0.12056068369046624</v>
      </c>
      <c r="M364" s="11"/>
      <c r="N364" s="11">
        <f t="shared" si="232"/>
        <v>1939.06</v>
      </c>
      <c r="O364" s="11">
        <f t="shared" si="233"/>
        <v>18.087817280510613</v>
      </c>
      <c r="P364" s="11">
        <f t="shared" si="234"/>
        <v>2.8952386332279749</v>
      </c>
      <c r="Q364" s="11">
        <f t="shared" si="235"/>
        <v>-0.44959784274697778</v>
      </c>
      <c r="R364">
        <f t="shared" si="236"/>
        <v>0.63788462997653772</v>
      </c>
    </row>
    <row r="365" spans="1:18" x14ac:dyDescent="0.25">
      <c r="A365" s="11">
        <f>'Shiller Data '!A364</f>
        <v>1900.08</v>
      </c>
      <c r="B365" s="11">
        <f>'Shiller Data '!B364</f>
        <v>5.94</v>
      </c>
      <c r="C365" s="11">
        <f>'Shiller Data '!C364</f>
        <v>0.27</v>
      </c>
      <c r="D365" s="11">
        <f>'Shiller Data '!D364</f>
        <v>0.48</v>
      </c>
      <c r="E365" s="75">
        <f>'Shiller Data '!E364</f>
        <v>7.7067928930000003</v>
      </c>
      <c r="F365" s="12">
        <f t="shared" si="244"/>
        <v>242.14994822230784</v>
      </c>
      <c r="G365" s="12">
        <f t="shared" si="245"/>
        <v>11.006815828286721</v>
      </c>
      <c r="H365" s="12">
        <f t="shared" ref="H365:I365" si="280">AVERAGE(F246:F365)</f>
        <v>221.50093417060077</v>
      </c>
      <c r="I365" s="12">
        <f t="shared" si="280"/>
        <v>9.4078335543733314</v>
      </c>
      <c r="J365" s="12">
        <f t="shared" si="230"/>
        <v>25.739182865298659</v>
      </c>
      <c r="K365" s="12">
        <f t="shared" si="227"/>
        <v>3.2480144559491819</v>
      </c>
      <c r="L365" s="12">
        <f t="shared" si="228"/>
        <v>-9.6822020025770783E-2</v>
      </c>
      <c r="M365" s="11"/>
      <c r="N365" s="11">
        <f t="shared" si="232"/>
        <v>1939.09</v>
      </c>
      <c r="O365" s="11">
        <f t="shared" si="233"/>
        <v>19.932805645957512</v>
      </c>
      <c r="P365" s="11">
        <f t="shared" si="234"/>
        <v>2.9923668993272434</v>
      </c>
      <c r="Q365" s="11">
        <f t="shared" si="235"/>
        <v>-0.35246957664770928</v>
      </c>
      <c r="R365">
        <f t="shared" si="236"/>
        <v>0.70294995557954443</v>
      </c>
    </row>
    <row r="366" spans="1:18" x14ac:dyDescent="0.25">
      <c r="A366" s="11">
        <f>'Shiller Data '!A365</f>
        <v>1900.09</v>
      </c>
      <c r="B366" s="11">
        <f>'Shiller Data '!B365</f>
        <v>5.8</v>
      </c>
      <c r="C366" s="11">
        <f>'Shiller Data '!C365</f>
        <v>0.27750000000000002</v>
      </c>
      <c r="D366" s="11">
        <f>'Shiller Data '!D365</f>
        <v>0.48</v>
      </c>
      <c r="E366" s="75">
        <f>'Shiller Data '!E365</f>
        <v>7.8019419829999999</v>
      </c>
      <c r="F366" s="12">
        <f t="shared" si="244"/>
        <v>233.55915795971126</v>
      </c>
      <c r="G366" s="12">
        <f t="shared" si="245"/>
        <v>11.174597643762048</v>
      </c>
      <c r="H366" s="12">
        <f t="shared" ref="H366:I366" si="281">AVERAGE(F247:F366)</f>
        <v>221.72501879588137</v>
      </c>
      <c r="I366" s="12">
        <f t="shared" si="281"/>
        <v>9.4297346803462112</v>
      </c>
      <c r="J366" s="12">
        <f t="shared" si="230"/>
        <v>24.768370041895619</v>
      </c>
      <c r="K366" s="12">
        <f t="shared" si="227"/>
        <v>3.2095674376177241</v>
      </c>
      <c r="L366" s="12">
        <f t="shared" si="228"/>
        <v>-0.13526903835722859</v>
      </c>
      <c r="M366" s="11"/>
      <c r="N366" s="11">
        <f t="shared" si="232"/>
        <v>1939.12</v>
      </c>
      <c r="O366" s="11">
        <f t="shared" si="233"/>
        <v>19.583667991701347</v>
      </c>
      <c r="P366" s="11">
        <f t="shared" si="234"/>
        <v>2.9746959531480854</v>
      </c>
      <c r="Q366" s="11">
        <f t="shared" si="235"/>
        <v>-0.37014052282686727</v>
      </c>
      <c r="R366">
        <f t="shared" si="236"/>
        <v>0.69063727351612947</v>
      </c>
    </row>
    <row r="367" spans="1:18" x14ac:dyDescent="0.25">
      <c r="A367" s="11">
        <f>'Shiller Data '!A366</f>
        <v>1900.1</v>
      </c>
      <c r="B367" s="11">
        <f>'Shiller Data '!B366</f>
        <v>6.01</v>
      </c>
      <c r="C367" s="11">
        <f>'Shiller Data '!C366</f>
        <v>0.28499999999999998</v>
      </c>
      <c r="D367" s="11">
        <f>'Shiller Data '!D366</f>
        <v>0.48</v>
      </c>
      <c r="E367" s="75">
        <f>'Shiller Data '!E366</f>
        <v>7.7067928930000003</v>
      </c>
      <c r="F367" s="12">
        <f t="shared" si="244"/>
        <v>245.00356714075252</v>
      </c>
      <c r="G367" s="12">
        <f t="shared" si="245"/>
        <v>11.61830559652487</v>
      </c>
      <c r="H367" s="12">
        <f t="shared" ref="H367:I367" si="282">AVERAGE(F248:F367)</f>
        <v>222.12216861155269</v>
      </c>
      <c r="I367" s="12">
        <f t="shared" si="282"/>
        <v>9.4553333725921149</v>
      </c>
      <c r="J367" s="12">
        <f t="shared" si="230"/>
        <v>25.911679417981905</v>
      </c>
      <c r="K367" s="12">
        <f t="shared" si="227"/>
        <v>3.2546938098405769</v>
      </c>
      <c r="L367" s="12">
        <f t="shared" si="228"/>
        <v>-9.0142666134375826E-2</v>
      </c>
      <c r="M367" s="11"/>
      <c r="N367" s="11">
        <f t="shared" si="232"/>
        <v>1940.03</v>
      </c>
      <c r="O367" s="11">
        <f t="shared" si="233"/>
        <v>19.367260136390069</v>
      </c>
      <c r="P367" s="11">
        <f t="shared" si="234"/>
        <v>2.9635840185958049</v>
      </c>
      <c r="Q367" s="11">
        <f t="shared" si="235"/>
        <v>-0.38125245737914781</v>
      </c>
      <c r="R367">
        <f t="shared" si="236"/>
        <v>0.68300543808964109</v>
      </c>
    </row>
    <row r="368" spans="1:18" x14ac:dyDescent="0.25">
      <c r="A368" s="11">
        <f>'Shiller Data '!A367</f>
        <v>1900.11</v>
      </c>
      <c r="B368" s="11">
        <f>'Shiller Data '!B367</f>
        <v>6.48</v>
      </c>
      <c r="C368" s="11">
        <f>'Shiller Data '!C367</f>
        <v>0.29249999999999998</v>
      </c>
      <c r="D368" s="11">
        <f>'Shiller Data '!D367</f>
        <v>0.48</v>
      </c>
      <c r="E368" s="75">
        <f>'Shiller Data '!E367</f>
        <v>7.7067928930000003</v>
      </c>
      <c r="F368" s="12">
        <f t="shared" si="244"/>
        <v>264.16357987888131</v>
      </c>
      <c r="G368" s="12">
        <f t="shared" si="245"/>
        <v>11.924050480643945</v>
      </c>
      <c r="H368" s="12">
        <f t="shared" ref="H368:I368" si="283">AVERAGE(F249:F368)</f>
        <v>222.76202404804135</v>
      </c>
      <c r="I368" s="12">
        <f t="shared" si="283"/>
        <v>9.4817637931755883</v>
      </c>
      <c r="J368" s="12">
        <f t="shared" si="230"/>
        <v>27.860173026985823</v>
      </c>
      <c r="K368" s="12">
        <f t="shared" si="227"/>
        <v>3.3271981789205229</v>
      </c>
      <c r="L368" s="12">
        <f t="shared" si="228"/>
        <v>-1.7638297054429763E-2</v>
      </c>
      <c r="M368" s="11"/>
      <c r="N368" s="11">
        <f t="shared" si="232"/>
        <v>1940.06</v>
      </c>
      <c r="O368" s="11">
        <f t="shared" si="233"/>
        <v>15.406227475877193</v>
      </c>
      <c r="P368" s="11">
        <f t="shared" si="234"/>
        <v>2.734771809229867</v>
      </c>
      <c r="Q368" s="11">
        <f t="shared" si="235"/>
        <v>-0.61006466674508575</v>
      </c>
      <c r="R368">
        <f t="shared" si="236"/>
        <v>0.54331573347842177</v>
      </c>
    </row>
    <row r="369" spans="1:18" x14ac:dyDescent="0.25">
      <c r="A369" s="11">
        <f>'Shiller Data '!A368</f>
        <v>1900.12</v>
      </c>
      <c r="B369" s="11">
        <f>'Shiller Data '!B368</f>
        <v>6.87</v>
      </c>
      <c r="C369" s="11">
        <f>'Shiller Data '!C368</f>
        <v>0.3</v>
      </c>
      <c r="D369" s="11">
        <f>'Shiller Data '!D368</f>
        <v>0.48</v>
      </c>
      <c r="E369" s="75">
        <f>'Shiller Data '!E368</f>
        <v>7.6116519010000001</v>
      </c>
      <c r="F369" s="12">
        <f t="shared" si="244"/>
        <v>283.56292143581044</v>
      </c>
      <c r="G369" s="12">
        <f t="shared" si="245"/>
        <v>12.382660324707878</v>
      </c>
      <c r="H369" s="12">
        <f t="shared" ref="H369:I369" si="284">AVERAGE(F250:F369)</f>
        <v>223.60000899754868</v>
      </c>
      <c r="I369" s="12">
        <f t="shared" si="284"/>
        <v>9.5120159624595946</v>
      </c>
      <c r="J369" s="12">
        <f t="shared" si="230"/>
        <v>29.811022453592205</v>
      </c>
      <c r="K369" s="12">
        <f t="shared" si="227"/>
        <v>3.3948782061152745</v>
      </c>
      <c r="L369" s="12">
        <f t="shared" si="228"/>
        <v>5.0041730140321761E-2</v>
      </c>
      <c r="M369" s="11"/>
      <c r="N369" s="11">
        <f t="shared" si="232"/>
        <v>1940.09</v>
      </c>
      <c r="O369" s="11">
        <f t="shared" si="233"/>
        <v>17.168253305427974</v>
      </c>
      <c r="P369" s="11">
        <f t="shared" si="234"/>
        <v>2.843061940289513</v>
      </c>
      <c r="Q369" s="11">
        <f t="shared" si="235"/>
        <v>-0.50177453568543973</v>
      </c>
      <c r="R369">
        <f t="shared" si="236"/>
        <v>0.60545530382354917</v>
      </c>
    </row>
    <row r="370" spans="1:18" x14ac:dyDescent="0.25">
      <c r="A370" s="11">
        <f>'Shiller Data '!A369</f>
        <v>1901.01</v>
      </c>
      <c r="B370" s="11">
        <f>'Shiller Data '!B369</f>
        <v>7.07</v>
      </c>
      <c r="C370" s="11">
        <f>'Shiller Data '!C369</f>
        <v>0.30170000000000002</v>
      </c>
      <c r="D370" s="11">
        <f>'Shiller Data '!D369</f>
        <v>0.48170000000000002</v>
      </c>
      <c r="E370" s="75">
        <f>'Shiller Data '!E369</f>
        <v>7.7067928930000003</v>
      </c>
      <c r="F370" s="12">
        <f t="shared" si="244"/>
        <v>288.21551076291524</v>
      </c>
      <c r="G370" s="12">
        <f t="shared" si="245"/>
        <v>12.29909753849668</v>
      </c>
      <c r="H370" s="12">
        <f t="shared" ref="H370:I370" si="285">AVERAGE(F251:F370)</f>
        <v>224.3776291669451</v>
      </c>
      <c r="I370" s="12">
        <f t="shared" si="285"/>
        <v>9.5406822713276185</v>
      </c>
      <c r="J370" s="12">
        <f t="shared" si="230"/>
        <v>30.209109009853766</v>
      </c>
      <c r="K370" s="12">
        <f t="shared" si="227"/>
        <v>3.4081435017446391</v>
      </c>
      <c r="L370" s="12">
        <f t="shared" si="228"/>
        <v>6.3307025769686387E-2</v>
      </c>
      <c r="M370" s="11"/>
      <c r="N370" s="11">
        <f t="shared" si="232"/>
        <v>1940.12</v>
      </c>
      <c r="O370" s="11">
        <f t="shared" si="233"/>
        <v>17.003507676091289</v>
      </c>
      <c r="P370" s="11">
        <f t="shared" si="234"/>
        <v>2.83341965666003</v>
      </c>
      <c r="Q370" s="11">
        <f t="shared" si="235"/>
        <v>-0.51141681931492267</v>
      </c>
      <c r="R370">
        <f t="shared" si="236"/>
        <v>0.59964538750363394</v>
      </c>
    </row>
    <row r="371" spans="1:18" x14ac:dyDescent="0.25">
      <c r="A371" s="11">
        <f>'Shiller Data '!A370</f>
        <v>1901.02</v>
      </c>
      <c r="B371" s="11">
        <f>'Shiller Data '!B370</f>
        <v>7.25</v>
      </c>
      <c r="C371" s="11">
        <f>'Shiller Data '!C370</f>
        <v>0.30330000000000001</v>
      </c>
      <c r="D371" s="11">
        <f>'Shiller Data '!D370</f>
        <v>0.48330000000000001</v>
      </c>
      <c r="E371" s="75">
        <f>'Shiller Data '!E370</f>
        <v>7.6116519010000001</v>
      </c>
      <c r="F371" s="12">
        <f t="shared" si="244"/>
        <v>299.24762451377376</v>
      </c>
      <c r="G371" s="12">
        <f t="shared" si="245"/>
        <v>12.518869588279667</v>
      </c>
      <c r="H371" s="12">
        <f t="shared" ref="H371:I371" si="286">AVERAGE(F252:F371)</f>
        <v>225.24686088440561</v>
      </c>
      <c r="I371" s="12">
        <f t="shared" si="286"/>
        <v>9.572069517808055</v>
      </c>
      <c r="J371" s="12">
        <f t="shared" si="230"/>
        <v>31.262583703247032</v>
      </c>
      <c r="K371" s="12">
        <f t="shared" si="227"/>
        <v>3.4424219736330848</v>
      </c>
      <c r="L371" s="12">
        <f t="shared" si="228"/>
        <v>9.758549765813207E-2</v>
      </c>
      <c r="M371" s="11"/>
      <c r="N371" s="11">
        <f t="shared" si="232"/>
        <v>1941.03</v>
      </c>
      <c r="O371" s="11">
        <f t="shared" si="233"/>
        <v>16.070094819681053</v>
      </c>
      <c r="P371" s="11">
        <f t="shared" si="234"/>
        <v>2.7769600801477607</v>
      </c>
      <c r="Q371" s="11">
        <f t="shared" si="235"/>
        <v>-0.56787639582719196</v>
      </c>
      <c r="R371">
        <f t="shared" si="236"/>
        <v>0.56672766695765453</v>
      </c>
    </row>
    <row r="372" spans="1:18" x14ac:dyDescent="0.25">
      <c r="A372" s="11">
        <f>'Shiller Data '!A371</f>
        <v>1901.03</v>
      </c>
      <c r="B372" s="11">
        <f>'Shiller Data '!B371</f>
        <v>7.51</v>
      </c>
      <c r="C372" s="11">
        <f>'Shiller Data '!C371</f>
        <v>0.30499999999999999</v>
      </c>
      <c r="D372" s="11">
        <f>'Shiller Data '!D371</f>
        <v>0.48499999999999999</v>
      </c>
      <c r="E372" s="75">
        <f>'Shiller Data '!E371</f>
        <v>7.6116519010000001</v>
      </c>
      <c r="F372" s="12">
        <f t="shared" si="244"/>
        <v>309.97926346185392</v>
      </c>
      <c r="G372" s="12">
        <f t="shared" si="245"/>
        <v>12.589037996786343</v>
      </c>
      <c r="H372" s="12">
        <f t="shared" ref="H372:I372" si="287">AVERAGE(F253:F372)</f>
        <v>226.25434378702866</v>
      </c>
      <c r="I372" s="12">
        <f t="shared" si="287"/>
        <v>9.6049097524445486</v>
      </c>
      <c r="J372" s="12">
        <f t="shared" si="230"/>
        <v>32.273001147455965</v>
      </c>
      <c r="K372" s="12">
        <f t="shared" si="227"/>
        <v>3.4742310029002361</v>
      </c>
      <c r="L372" s="12">
        <f t="shared" si="228"/>
        <v>0.12939452692528342</v>
      </c>
      <c r="M372" s="11"/>
      <c r="N372" s="11">
        <f t="shared" si="232"/>
        <v>1941.06</v>
      </c>
      <c r="O372" s="11">
        <f t="shared" si="233"/>
        <v>15.334542622953279</v>
      </c>
      <c r="P372" s="11">
        <f t="shared" si="234"/>
        <v>2.7301079714255136</v>
      </c>
      <c r="Q372" s="11">
        <f t="shared" si="235"/>
        <v>-0.61472850454943906</v>
      </c>
      <c r="R372">
        <f t="shared" si="236"/>
        <v>0.54078769677984417</v>
      </c>
    </row>
    <row r="373" spans="1:18" x14ac:dyDescent="0.25">
      <c r="A373" s="11">
        <f>'Shiller Data '!A372</f>
        <v>1901.04</v>
      </c>
      <c r="B373" s="11">
        <f>'Shiller Data '!B372</f>
        <v>8.14</v>
      </c>
      <c r="C373" s="11">
        <f>'Shiller Data '!C372</f>
        <v>0.30669999999999997</v>
      </c>
      <c r="D373" s="11">
        <f>'Shiller Data '!D372</f>
        <v>0.48670000000000002</v>
      </c>
      <c r="E373" s="75">
        <f>'Shiller Data '!E372</f>
        <v>7.5165028100000004</v>
      </c>
      <c r="F373" s="12">
        <f t="shared" si="244"/>
        <v>340.23595342738918</v>
      </c>
      <c r="G373" s="12">
        <f t="shared" si="245"/>
        <v>12.81945539510814</v>
      </c>
      <c r="H373" s="12">
        <f t="shared" ref="H373:I373" si="288">AVERAGE(F254:F373)</f>
        <v>227.48070708228448</v>
      </c>
      <c r="I373" s="12">
        <f t="shared" si="288"/>
        <v>9.6405180263453136</v>
      </c>
      <c r="J373" s="12">
        <f t="shared" si="230"/>
        <v>35.292289532326244</v>
      </c>
      <c r="K373" s="12">
        <f t="shared" si="227"/>
        <v>3.5636645132343512</v>
      </c>
      <c r="L373" s="12">
        <f t="shared" si="228"/>
        <v>0.21882803725939848</v>
      </c>
      <c r="M373" s="11"/>
      <c r="N373" s="11">
        <f t="shared" si="232"/>
        <v>1941.09</v>
      </c>
      <c r="O373" s="11">
        <f t="shared" si="233"/>
        <v>15.76448846570713</v>
      </c>
      <c r="P373" s="11">
        <f t="shared" si="234"/>
        <v>2.7577598450051406</v>
      </c>
      <c r="Q373" s="11">
        <f t="shared" si="235"/>
        <v>-0.58707663096981211</v>
      </c>
      <c r="R373">
        <f t="shared" si="236"/>
        <v>0.55595015892559463</v>
      </c>
    </row>
    <row r="374" spans="1:18" x14ac:dyDescent="0.25">
      <c r="A374" s="11">
        <f>'Shiller Data '!A373</f>
        <v>1901.05</v>
      </c>
      <c r="B374" s="11">
        <f>'Shiller Data '!B373</f>
        <v>7.73</v>
      </c>
      <c r="C374" s="11">
        <f>'Shiller Data '!C373</f>
        <v>0.30830000000000002</v>
      </c>
      <c r="D374" s="11">
        <f>'Shiller Data '!D373</f>
        <v>0.48830000000000001</v>
      </c>
      <c r="E374" s="75">
        <f>'Shiller Data '!E373</f>
        <v>7.5165028100000004</v>
      </c>
      <c r="F374" s="12">
        <f t="shared" si="244"/>
        <v>323.09876166998998</v>
      </c>
      <c r="G374" s="12">
        <f t="shared" si="245"/>
        <v>12.886332240990676</v>
      </c>
      <c r="H374" s="12">
        <f t="shared" ref="H374:I374" si="289">AVERAGE(F255:F374)</f>
        <v>228.55165741779138</v>
      </c>
      <c r="I374" s="12">
        <f t="shared" si="289"/>
        <v>9.6758357130168449</v>
      </c>
      <c r="J374" s="12">
        <f t="shared" si="230"/>
        <v>33.392336460955732</v>
      </c>
      <c r="K374" s="12">
        <f t="shared" si="227"/>
        <v>3.5083264263788267</v>
      </c>
      <c r="L374" s="12">
        <f t="shared" si="228"/>
        <v>0.16348995040387404</v>
      </c>
      <c r="M374" s="11"/>
      <c r="N374" s="11">
        <f t="shared" si="232"/>
        <v>1941.12</v>
      </c>
      <c r="O374" s="11">
        <f t="shared" si="233"/>
        <v>13.219986921629566</v>
      </c>
      <c r="P374" s="11">
        <f t="shared" si="234"/>
        <v>2.5817298451363313</v>
      </c>
      <c r="Q374" s="11">
        <f t="shared" si="235"/>
        <v>-0.7631066308386214</v>
      </c>
      <c r="R374">
        <f t="shared" si="236"/>
        <v>0.46621581449103905</v>
      </c>
    </row>
    <row r="375" spans="1:18" x14ac:dyDescent="0.25">
      <c r="A375" s="11">
        <f>'Shiller Data '!A374</f>
        <v>1901.06</v>
      </c>
      <c r="B375" s="11">
        <f>'Shiller Data '!B374</f>
        <v>8.5</v>
      </c>
      <c r="C375" s="11">
        <f>'Shiller Data '!C374</f>
        <v>0.31</v>
      </c>
      <c r="D375" s="11">
        <f>'Shiller Data '!D374</f>
        <v>0.49</v>
      </c>
      <c r="E375" s="75">
        <f>'Shiller Data '!E374</f>
        <v>7.5165028100000004</v>
      </c>
      <c r="F375" s="12">
        <f t="shared" si="244"/>
        <v>355.28324375095923</v>
      </c>
      <c r="G375" s="12">
        <f t="shared" si="245"/>
        <v>12.957388889740866</v>
      </c>
      <c r="H375" s="12">
        <f t="shared" ref="H375:I375" si="290">AVERAGE(F256:F375)</f>
        <v>229.88481962706001</v>
      </c>
      <c r="I375" s="12">
        <f t="shared" si="290"/>
        <v>9.7099877831452357</v>
      </c>
      <c r="J375" s="12">
        <f t="shared" si="230"/>
        <v>36.589463517932124</v>
      </c>
      <c r="K375" s="12">
        <f t="shared" si="227"/>
        <v>3.5997603169376235</v>
      </c>
      <c r="L375" s="12">
        <f t="shared" si="228"/>
        <v>0.25492384096267084</v>
      </c>
      <c r="M375" s="11"/>
      <c r="N375" s="11">
        <f t="shared" si="232"/>
        <v>1942.03</v>
      </c>
      <c r="O375" s="11">
        <f t="shared" si="233"/>
        <v>12.030898529371511</v>
      </c>
      <c r="P375" s="11">
        <f t="shared" si="234"/>
        <v>2.4874782179181985</v>
      </c>
      <c r="Q375" s="11">
        <f t="shared" si="235"/>
        <v>-0.85735825805675425</v>
      </c>
      <c r="R375">
        <f t="shared" si="236"/>
        <v>0.42428144522238215</v>
      </c>
    </row>
    <row r="376" spans="1:18" x14ac:dyDescent="0.25">
      <c r="A376" s="11">
        <f>'Shiller Data '!A375</f>
        <v>1901.07</v>
      </c>
      <c r="B376" s="11">
        <f>'Shiller Data '!B375</f>
        <v>7.93</v>
      </c>
      <c r="C376" s="11">
        <f>'Shiller Data '!C375</f>
        <v>0.31169999999999998</v>
      </c>
      <c r="D376" s="11">
        <f>'Shiller Data '!D375</f>
        <v>0.49170000000000003</v>
      </c>
      <c r="E376" s="75">
        <f>'Shiller Data '!E375</f>
        <v>7.6116519010000001</v>
      </c>
      <c r="F376" s="12">
        <f t="shared" si="244"/>
        <v>327.31498791644492</v>
      </c>
      <c r="G376" s="12">
        <f t="shared" si="245"/>
        <v>12.865584077371485</v>
      </c>
      <c r="H376" s="12">
        <f t="shared" ref="H376:I376" si="291">AVERAGE(F257:F376)</f>
        <v>230.99199664053265</v>
      </c>
      <c r="I376" s="12">
        <f t="shared" si="291"/>
        <v>9.7424633454497798</v>
      </c>
      <c r="J376" s="12">
        <f t="shared" si="230"/>
        <v>33.596737940955919</v>
      </c>
      <c r="K376" s="12">
        <f t="shared" si="227"/>
        <v>3.5144289771654984</v>
      </c>
      <c r="L376" s="12">
        <f t="shared" si="228"/>
        <v>0.1695925011905457</v>
      </c>
      <c r="M376" s="11"/>
      <c r="N376" s="11">
        <f t="shared" si="232"/>
        <v>1942.06</v>
      </c>
      <c r="O376" s="11">
        <f t="shared" si="233"/>
        <v>12.087988023237296</v>
      </c>
      <c r="P376" s="11">
        <f t="shared" si="234"/>
        <v>2.4922122341722388</v>
      </c>
      <c r="Q376" s="11">
        <f t="shared" si="235"/>
        <v>-0.8526242418027139</v>
      </c>
      <c r="R376">
        <f t="shared" si="236"/>
        <v>0.42629476225811769</v>
      </c>
    </row>
    <row r="377" spans="1:18" x14ac:dyDescent="0.25">
      <c r="A377" s="11">
        <f>'Shiller Data '!A376</f>
        <v>1901.08</v>
      </c>
      <c r="B377" s="11">
        <f>'Shiller Data '!B376</f>
        <v>8.0399999999999991</v>
      </c>
      <c r="C377" s="11">
        <f>'Shiller Data '!C376</f>
        <v>0.31330000000000002</v>
      </c>
      <c r="D377" s="11">
        <f>'Shiller Data '!D376</f>
        <v>0.49330000000000002</v>
      </c>
      <c r="E377" s="75">
        <f>'Shiller Data '!E376</f>
        <v>7.7067928930000003</v>
      </c>
      <c r="F377" s="12">
        <f t="shared" si="244"/>
        <v>327.7585157756489</v>
      </c>
      <c r="G377" s="12">
        <f t="shared" si="245"/>
        <v>12.771982959267516</v>
      </c>
      <c r="H377" s="12">
        <f t="shared" ref="H377:I377" si="292">AVERAGE(F258:F377)</f>
        <v>232.04851507343301</v>
      </c>
      <c r="I377" s="12">
        <f t="shared" si="292"/>
        <v>9.7741588984367915</v>
      </c>
      <c r="J377" s="12">
        <f t="shared" si="230"/>
        <v>33.533168345367109</v>
      </c>
      <c r="K377" s="12">
        <f t="shared" si="227"/>
        <v>3.5125350488671483</v>
      </c>
      <c r="L377" s="12">
        <f t="shared" si="228"/>
        <v>0.16769857289219559</v>
      </c>
      <c r="M377" s="11"/>
      <c r="N377" s="11">
        <f t="shared" si="232"/>
        <v>1942.09</v>
      </c>
      <c r="O377" s="11">
        <f t="shared" si="233"/>
        <v>12.490974689210168</v>
      </c>
      <c r="P377" s="11">
        <f t="shared" si="234"/>
        <v>2.5250063586595806</v>
      </c>
      <c r="Q377" s="11">
        <f t="shared" si="235"/>
        <v>-0.81983011731537214</v>
      </c>
      <c r="R377">
        <f t="shared" si="236"/>
        <v>0.44050648257367836</v>
      </c>
    </row>
    <row r="378" spans="1:18" x14ac:dyDescent="0.25">
      <c r="A378" s="11">
        <f>'Shiller Data '!A377</f>
        <v>1901.09</v>
      </c>
      <c r="B378" s="11">
        <f>'Shiller Data '!B377</f>
        <v>8</v>
      </c>
      <c r="C378" s="11">
        <f>'Shiller Data '!C377</f>
        <v>0.315</v>
      </c>
      <c r="D378" s="11">
        <f>'Shiller Data '!D377</f>
        <v>0.495</v>
      </c>
      <c r="E378" s="75">
        <f>'Shiller Data '!E377</f>
        <v>7.8019419829999999</v>
      </c>
      <c r="F378" s="12">
        <f t="shared" si="244"/>
        <v>322.15056270305007</v>
      </c>
      <c r="G378" s="12">
        <f t="shared" si="245"/>
        <v>12.684678406432596</v>
      </c>
      <c r="H378" s="12">
        <f t="shared" ref="H378:I378" si="293">AVERAGE(F259:F378)</f>
        <v>232.89978144232802</v>
      </c>
      <c r="I378" s="12">
        <f t="shared" si="293"/>
        <v>9.8041927387282897</v>
      </c>
      <c r="J378" s="12">
        <f t="shared" si="230"/>
        <v>32.858448552372757</v>
      </c>
      <c r="K378" s="12">
        <f t="shared" si="227"/>
        <v>3.4922088976288022</v>
      </c>
      <c r="L378" s="12">
        <f t="shared" si="228"/>
        <v>0.14737242165384945</v>
      </c>
      <c r="M378" s="11"/>
      <c r="N378" s="11">
        <f t="shared" si="232"/>
        <v>1942.12</v>
      </c>
      <c r="O378" s="11">
        <f t="shared" si="233"/>
        <v>13.408737400364089</v>
      </c>
      <c r="P378" s="11">
        <f t="shared" si="234"/>
        <v>2.5959065392713061</v>
      </c>
      <c r="Q378" s="11">
        <f t="shared" si="235"/>
        <v>-0.7489299367036466</v>
      </c>
      <c r="R378">
        <f t="shared" si="236"/>
        <v>0.47287228538624176</v>
      </c>
    </row>
    <row r="379" spans="1:18" x14ac:dyDescent="0.25">
      <c r="A379" s="11">
        <f>'Shiller Data '!A378</f>
        <v>1901.1</v>
      </c>
      <c r="B379" s="11">
        <f>'Shiller Data '!B378</f>
        <v>7.91</v>
      </c>
      <c r="C379" s="11">
        <f>'Shiller Data '!C378</f>
        <v>0.31669999999999998</v>
      </c>
      <c r="D379" s="11">
        <f>'Shiller Data '!D378</f>
        <v>0.49669999999999997</v>
      </c>
      <c r="E379" s="75">
        <f>'Shiller Data '!E378</f>
        <v>7.8019419829999999</v>
      </c>
      <c r="F379" s="12">
        <f t="shared" si="244"/>
        <v>318.52636887264077</v>
      </c>
      <c r="G379" s="12">
        <f t="shared" si="245"/>
        <v>12.753135401006993</v>
      </c>
      <c r="H379" s="12">
        <f t="shared" ref="H379:I379" si="294">AVERAGE(F260:F379)</f>
        <v>233.72084619596973</v>
      </c>
      <c r="I379" s="12">
        <f t="shared" si="294"/>
        <v>9.8347970539745777</v>
      </c>
      <c r="J379" s="12">
        <f t="shared" si="230"/>
        <v>32.387691085492548</v>
      </c>
      <c r="K379" s="12">
        <f t="shared" si="227"/>
        <v>3.4777784458474366</v>
      </c>
      <c r="L379" s="12">
        <f t="shared" si="228"/>
        <v>0.13294196987248386</v>
      </c>
      <c r="M379" s="11"/>
      <c r="N379" s="11">
        <f t="shared" si="232"/>
        <v>1943.03</v>
      </c>
      <c r="O379" s="11">
        <f t="shared" si="233"/>
        <v>15.354414915623227</v>
      </c>
      <c r="P379" s="11">
        <f t="shared" si="234"/>
        <v>2.7314030493324446</v>
      </c>
      <c r="Q379" s="11">
        <f t="shared" si="235"/>
        <v>-0.61343342664250811</v>
      </c>
      <c r="R379">
        <f t="shared" si="236"/>
        <v>0.54148851268593001</v>
      </c>
    </row>
    <row r="380" spans="1:18" x14ac:dyDescent="0.25">
      <c r="A380" s="11">
        <f>'Shiller Data '!A379</f>
        <v>1901.11</v>
      </c>
      <c r="B380" s="11">
        <f>'Shiller Data '!B379</f>
        <v>8.08</v>
      </c>
      <c r="C380" s="11">
        <f>'Shiller Data '!C379</f>
        <v>0.31830000000000003</v>
      </c>
      <c r="D380" s="11">
        <f>'Shiller Data '!D379</f>
        <v>0.49830000000000002</v>
      </c>
      <c r="E380" s="75">
        <f>'Shiller Data '!E379</f>
        <v>7.8970910740000004</v>
      </c>
      <c r="F380" s="12">
        <f t="shared" si="244"/>
        <v>321.4517822084826</v>
      </c>
      <c r="G380" s="12">
        <f t="shared" si="245"/>
        <v>12.663131469920796</v>
      </c>
      <c r="H380" s="12">
        <f t="shared" ref="H380:I380" si="295">AVERAGE(F261:F380)</f>
        <v>234.57094729310654</v>
      </c>
      <c r="I380" s="12">
        <f t="shared" si="295"/>
        <v>9.8636934303168502</v>
      </c>
      <c r="J380" s="12">
        <f t="shared" si="230"/>
        <v>32.589393058433352</v>
      </c>
      <c r="K380" s="12">
        <f t="shared" si="227"/>
        <v>3.4839868691238358</v>
      </c>
      <c r="L380" s="12">
        <f t="shared" si="228"/>
        <v>0.13915039314888311</v>
      </c>
      <c r="M380" s="11"/>
      <c r="N380" s="11">
        <f t="shared" si="232"/>
        <v>1943.06</v>
      </c>
      <c r="O380" s="11">
        <f t="shared" si="233"/>
        <v>16.53302953056431</v>
      </c>
      <c r="P380" s="11">
        <f t="shared" si="234"/>
        <v>2.8053601697264652</v>
      </c>
      <c r="Q380" s="11">
        <f t="shared" si="235"/>
        <v>-0.53947630624848752</v>
      </c>
      <c r="R380">
        <f t="shared" si="236"/>
        <v>0.58305351391726745</v>
      </c>
    </row>
    <row r="381" spans="1:18" x14ac:dyDescent="0.25">
      <c r="A381" s="11">
        <f>'Shiller Data '!A380</f>
        <v>1901.12</v>
      </c>
      <c r="B381" s="11">
        <f>'Shiller Data '!B380</f>
        <v>7.95</v>
      </c>
      <c r="C381" s="11">
        <f>'Shiller Data '!C380</f>
        <v>0.32</v>
      </c>
      <c r="D381" s="11">
        <f>'Shiller Data '!D380</f>
        <v>0.5</v>
      </c>
      <c r="E381" s="75">
        <f>'Shiller Data '!E380</f>
        <v>7.9922320659999997</v>
      </c>
      <c r="F381" s="12">
        <f t="shared" si="244"/>
        <v>312.51485559653673</v>
      </c>
      <c r="G381" s="12">
        <f t="shared" si="245"/>
        <v>12.579214313319715</v>
      </c>
      <c r="H381" s="12">
        <f t="shared" ref="H381:I381" si="296">AVERAGE(F262:F381)</f>
        <v>235.29084329690835</v>
      </c>
      <c r="I381" s="12">
        <f t="shared" si="296"/>
        <v>9.8918904970207766</v>
      </c>
      <c r="J381" s="12">
        <f t="shared" si="230"/>
        <v>31.593036304906473</v>
      </c>
      <c r="K381" s="12">
        <f t="shared" si="227"/>
        <v>3.452936726209912</v>
      </c>
      <c r="L381" s="12">
        <f t="shared" si="228"/>
        <v>0.10810025023495928</v>
      </c>
      <c r="M381" s="11"/>
      <c r="N381" s="11">
        <f t="shared" si="232"/>
        <v>1943.09</v>
      </c>
      <c r="O381" s="11">
        <f t="shared" si="233"/>
        <v>16.482606147561814</v>
      </c>
      <c r="P381" s="11">
        <f t="shared" si="234"/>
        <v>2.8023056520004652</v>
      </c>
      <c r="Q381" s="11">
        <f t="shared" si="235"/>
        <v>-0.54253082397448749</v>
      </c>
      <c r="R381">
        <f t="shared" si="236"/>
        <v>0.58127528382405624</v>
      </c>
    </row>
    <row r="382" spans="1:18" x14ac:dyDescent="0.25">
      <c r="A382" s="11">
        <f>'Shiller Data '!A381</f>
        <v>1902.01</v>
      </c>
      <c r="B382" s="11">
        <f>'Shiller Data '!B381</f>
        <v>8.1199999999999992</v>
      </c>
      <c r="C382" s="11">
        <f>'Shiller Data '!C381</f>
        <v>0.32079999999999997</v>
      </c>
      <c r="D382" s="11">
        <f>'Shiller Data '!D381</f>
        <v>0.51080000000000003</v>
      </c>
      <c r="E382" s="75">
        <f>'Shiller Data '!E381</f>
        <v>7.8970910740000004</v>
      </c>
      <c r="F382" s="12">
        <f t="shared" si="244"/>
        <v>323.0431276649602</v>
      </c>
      <c r="G382" s="12">
        <f t="shared" si="245"/>
        <v>12.762590560950645</v>
      </c>
      <c r="H382" s="12">
        <f t="shared" ref="H382:I382" si="297">AVERAGE(F263:F382)</f>
        <v>236.01379348385214</v>
      </c>
      <c r="I382" s="12">
        <f t="shared" si="297"/>
        <v>9.9190178100288957</v>
      </c>
      <c r="J382" s="12">
        <f t="shared" si="230"/>
        <v>32.568056016427207</v>
      </c>
      <c r="K382" s="12">
        <f t="shared" si="227"/>
        <v>3.483331931182839</v>
      </c>
      <c r="L382" s="12">
        <f t="shared" si="228"/>
        <v>0.13849545520788631</v>
      </c>
      <c r="M382" s="11"/>
      <c r="N382" s="11">
        <f t="shared" si="232"/>
        <v>1943.12</v>
      </c>
      <c r="O382" s="11">
        <f t="shared" si="233"/>
        <v>15.770630168345738</v>
      </c>
      <c r="P382" s="11">
        <f t="shared" si="234"/>
        <v>2.7581493601223994</v>
      </c>
      <c r="Q382" s="11">
        <f t="shared" si="235"/>
        <v>-0.58668711585255329</v>
      </c>
      <c r="R382">
        <f t="shared" si="236"/>
        <v>0.55616675209735744</v>
      </c>
    </row>
    <row r="383" spans="1:18" x14ac:dyDescent="0.25">
      <c r="A383" s="11">
        <f>'Shiller Data '!A382</f>
        <v>1902.02</v>
      </c>
      <c r="B383" s="11">
        <f>'Shiller Data '!B382</f>
        <v>8.19</v>
      </c>
      <c r="C383" s="11">
        <f>'Shiller Data '!C382</f>
        <v>0.32169999999999999</v>
      </c>
      <c r="D383" s="11">
        <f>'Shiller Data '!D382</f>
        <v>0.52170000000000005</v>
      </c>
      <c r="E383" s="75">
        <f>'Shiller Data '!E382</f>
        <v>7.8970910740000004</v>
      </c>
      <c r="F383" s="12">
        <f t="shared" si="244"/>
        <v>325.82798221379608</v>
      </c>
      <c r="G383" s="12">
        <f t="shared" si="245"/>
        <v>12.798395833721392</v>
      </c>
      <c r="H383" s="12">
        <f t="shared" ref="H383:I383" si="298">AVERAGE(F264:F383)</f>
        <v>236.75637715160616</v>
      </c>
      <c r="I383" s="12">
        <f t="shared" si="298"/>
        <v>9.9458717178413032</v>
      </c>
      <c r="J383" s="12">
        <f t="shared" si="230"/>
        <v>32.760123140268618</v>
      </c>
      <c r="K383" s="12">
        <f t="shared" si="227"/>
        <v>3.4892120178382626</v>
      </c>
      <c r="L383" s="12">
        <f t="shared" si="228"/>
        <v>0.14437554186330992</v>
      </c>
      <c r="M383" s="11"/>
      <c r="N383" s="11">
        <f t="shared" si="232"/>
        <v>1944.03</v>
      </c>
      <c r="O383" s="11">
        <f t="shared" si="233"/>
        <v>16.601036041683855</v>
      </c>
      <c r="P383" s="11">
        <f t="shared" si="234"/>
        <v>2.8094651055645703</v>
      </c>
      <c r="Q383" s="11">
        <f t="shared" si="235"/>
        <v>-0.53537137041038241</v>
      </c>
      <c r="R383">
        <f t="shared" si="236"/>
        <v>0.58545183028174297</v>
      </c>
    </row>
    <row r="384" spans="1:18" x14ac:dyDescent="0.25">
      <c r="A384" s="11">
        <f>'Shiller Data '!A383</f>
        <v>1902.03</v>
      </c>
      <c r="B384" s="11">
        <f>'Shiller Data '!B383</f>
        <v>8.1999999999999993</v>
      </c>
      <c r="C384" s="11">
        <f>'Shiller Data '!C383</f>
        <v>0.32250000000000001</v>
      </c>
      <c r="D384" s="11">
        <f>'Shiller Data '!D383</f>
        <v>0.53249999999999997</v>
      </c>
      <c r="E384" s="75">
        <f>'Shiller Data '!E383</f>
        <v>7.8970910740000004</v>
      </c>
      <c r="F384" s="12">
        <f t="shared" si="244"/>
        <v>326.22581857791545</v>
      </c>
      <c r="G384" s="12">
        <f t="shared" si="245"/>
        <v>12.830222742850944</v>
      </c>
      <c r="H384" s="12">
        <f t="shared" ref="H384:I384" si="299">AVERAGE(F265:F384)</f>
        <v>237.42765884234467</v>
      </c>
      <c r="I384" s="12">
        <f t="shared" si="299"/>
        <v>9.9702391601576377</v>
      </c>
      <c r="J384" s="12">
        <f t="shared" si="230"/>
        <v>32.719959204344455</v>
      </c>
      <c r="K384" s="12">
        <f t="shared" si="227"/>
        <v>3.4879852649227807</v>
      </c>
      <c r="L384" s="12">
        <f t="shared" si="228"/>
        <v>0.14314878894782801</v>
      </c>
      <c r="M384" s="11"/>
      <c r="N384" s="11">
        <f t="shared" si="232"/>
        <v>1944.06</v>
      </c>
      <c r="O384" s="11">
        <f t="shared" si="233"/>
        <v>17.160660578582512</v>
      </c>
      <c r="P384" s="11">
        <f t="shared" si="234"/>
        <v>2.842619588574284</v>
      </c>
      <c r="Q384" s="11">
        <f t="shared" si="235"/>
        <v>-0.50221688740066872</v>
      </c>
      <c r="R384">
        <f t="shared" si="236"/>
        <v>0.60518753885892029</v>
      </c>
    </row>
    <row r="385" spans="1:18" x14ac:dyDescent="0.25">
      <c r="A385" s="11">
        <f>'Shiller Data '!A384</f>
        <v>1902.04</v>
      </c>
      <c r="B385" s="11">
        <f>'Shiller Data '!B384</f>
        <v>8.48</v>
      </c>
      <c r="C385" s="11">
        <f>'Shiller Data '!C384</f>
        <v>0.32329999999999998</v>
      </c>
      <c r="D385" s="11">
        <f>'Shiller Data '!D384</f>
        <v>0.54330000000000001</v>
      </c>
      <c r="E385" s="75">
        <f>'Shiller Data '!E384</f>
        <v>7.9922320659999997</v>
      </c>
      <c r="F385" s="12">
        <f t="shared" si="244"/>
        <v>333.34917930297252</v>
      </c>
      <c r="G385" s="12">
        <f t="shared" si="245"/>
        <v>12.708937460925826</v>
      </c>
      <c r="H385" s="12">
        <f t="shared" ref="H385:I385" si="300">AVERAGE(F266:F385)</f>
        <v>238.13435360547996</v>
      </c>
      <c r="I385" s="12">
        <f t="shared" si="300"/>
        <v>9.9918481473594714</v>
      </c>
      <c r="J385" s="12">
        <f t="shared" si="230"/>
        <v>33.362114234198621</v>
      </c>
      <c r="K385" s="12">
        <f t="shared" ref="K385:K448" si="301">LN(J385)</f>
        <v>3.5074209518072501</v>
      </c>
      <c r="L385" s="12">
        <f t="shared" ref="L385:L448" si="302">K385-$K$1854</f>
        <v>0.1625844758322974</v>
      </c>
      <c r="M385" s="11"/>
      <c r="N385" s="11">
        <f t="shared" si="232"/>
        <v>1944.09</v>
      </c>
      <c r="O385" s="11">
        <f t="shared" si="233"/>
        <v>16.941161604819857</v>
      </c>
      <c r="P385" s="11">
        <f t="shared" si="234"/>
        <v>2.8297462585860726</v>
      </c>
      <c r="Q385" s="11">
        <f t="shared" si="235"/>
        <v>-0.51509021738888006</v>
      </c>
      <c r="R385">
        <f t="shared" si="236"/>
        <v>0.59744669210624524</v>
      </c>
    </row>
    <row r="386" spans="1:18" x14ac:dyDescent="0.25">
      <c r="A386" s="11">
        <f>'Shiller Data '!A385</f>
        <v>1902.05</v>
      </c>
      <c r="B386" s="11">
        <f>'Shiller Data '!B385</f>
        <v>8.4600000000000009</v>
      </c>
      <c r="C386" s="11">
        <f>'Shiller Data '!C385</f>
        <v>0.32419999999999999</v>
      </c>
      <c r="D386" s="11">
        <f>'Shiller Data '!D385</f>
        <v>0.55420000000000003</v>
      </c>
      <c r="E386" s="75">
        <f>'Shiller Data '!E385</f>
        <v>8.0873811569999994</v>
      </c>
      <c r="F386" s="12">
        <f t="shared" si="244"/>
        <v>328.65033172072617</v>
      </c>
      <c r="G386" s="12">
        <f t="shared" si="245"/>
        <v>12.594377960267073</v>
      </c>
      <c r="H386" s="12">
        <f t="shared" ref="H386:I386" si="303">AVERAGE(F267:F386)</f>
        <v>238.80189130542985</v>
      </c>
      <c r="I386" s="12">
        <f t="shared" si="303"/>
        <v>10.011907509021162</v>
      </c>
      <c r="J386" s="12">
        <f t="shared" ref="J386:J449" si="304">F386/I386</f>
        <v>32.825945647679823</v>
      </c>
      <c r="K386" s="12">
        <f t="shared" si="301"/>
        <v>3.491219228537942</v>
      </c>
      <c r="L386" s="12">
        <f t="shared" si="302"/>
        <v>0.14638275256298927</v>
      </c>
      <c r="M386" s="11"/>
      <c r="N386" s="11">
        <f t="shared" si="232"/>
        <v>1944.12</v>
      </c>
      <c r="O386" s="11">
        <f t="shared" si="233"/>
        <v>17.486014724168328</v>
      </c>
      <c r="P386" s="11">
        <f t="shared" si="234"/>
        <v>2.8614014028130357</v>
      </c>
      <c r="Q386" s="11">
        <f t="shared" si="235"/>
        <v>-0.48343507316191703</v>
      </c>
      <c r="R386">
        <f t="shared" si="236"/>
        <v>0.61666147214505307</v>
      </c>
    </row>
    <row r="387" spans="1:18" x14ac:dyDescent="0.25">
      <c r="A387" s="11">
        <f>'Shiller Data '!A386</f>
        <v>1902.06</v>
      </c>
      <c r="B387" s="11">
        <f>'Shiller Data '!B386</f>
        <v>8.41</v>
      </c>
      <c r="C387" s="11">
        <f>'Shiller Data '!C386</f>
        <v>0.32500000000000001</v>
      </c>
      <c r="D387" s="11">
        <f>'Shiller Data '!D386</f>
        <v>0.56499999999999995</v>
      </c>
      <c r="E387" s="75">
        <f>'Shiller Data '!E386</f>
        <v>8.18251405</v>
      </c>
      <c r="F387" s="12">
        <f t="shared" si="244"/>
        <v>322.90952803191334</v>
      </c>
      <c r="G387" s="12">
        <f t="shared" si="245"/>
        <v>12.478667849033513</v>
      </c>
      <c r="H387" s="12">
        <f t="shared" ref="H387:I387" si="305">AVERAGE(F268:F387)</f>
        <v>239.43274453153938</v>
      </c>
      <c r="I387" s="12">
        <f t="shared" si="305"/>
        <v>10.030370471531585</v>
      </c>
      <c r="J387" s="12">
        <f t="shared" si="304"/>
        <v>32.193180595712008</v>
      </c>
      <c r="K387" s="12">
        <f t="shared" si="301"/>
        <v>3.4717546473793677</v>
      </c>
      <c r="L387" s="12">
        <f t="shared" si="302"/>
        <v>0.12691817140441497</v>
      </c>
      <c r="M387" s="11"/>
      <c r="N387" s="11">
        <f t="shared" ref="N387:N450" si="306">INDEX($A$130:$A$2900,(ROW()-ROW($A$130))*3)</f>
        <v>1945.03</v>
      </c>
      <c r="O387" s="11">
        <f t="shared" ref="O387:O450" si="307">INDEX($J$130:$J$2900,(ROW()-ROW($J$130))*3)</f>
        <v>18.556405259432587</v>
      </c>
      <c r="P387" s="11">
        <f t="shared" ref="P387:P450" si="308">INDEX($K$130:$K$2900,(ROW()-ROW($K$130))*3)</f>
        <v>2.9208150264566055</v>
      </c>
      <c r="Q387" s="11">
        <f t="shared" ref="Q387:Q450" si="309">INDEX($L$130:$L$2900,(ROW()-ROW($L$130))*3)</f>
        <v>-0.42402144951834719</v>
      </c>
      <c r="R387">
        <f t="shared" ref="R387:R450" si="310">EXP(Q387)</f>
        <v>0.65440984498233989</v>
      </c>
    </row>
    <row r="388" spans="1:18" x14ac:dyDescent="0.25">
      <c r="A388" s="11">
        <f>'Shiller Data '!A387</f>
        <v>1902.07</v>
      </c>
      <c r="B388" s="11">
        <f>'Shiller Data '!B387</f>
        <v>8.6</v>
      </c>
      <c r="C388" s="11">
        <f>'Shiller Data '!C387</f>
        <v>0.32579999999999998</v>
      </c>
      <c r="D388" s="11">
        <f>'Shiller Data '!D387</f>
        <v>0.57579999999999998</v>
      </c>
      <c r="E388" s="75">
        <f>'Shiller Data '!E387</f>
        <v>8.18251405</v>
      </c>
      <c r="F388" s="12">
        <f t="shared" si="244"/>
        <v>330.20474923596373</v>
      </c>
      <c r="G388" s="12">
        <f t="shared" si="245"/>
        <v>12.509384569892672</v>
      </c>
      <c r="H388" s="12">
        <f t="shared" ref="H388:I388" si="311">AVERAGE(F269:F388)</f>
        <v>240.17860530308428</v>
      </c>
      <c r="I388" s="12">
        <f t="shared" si="311"/>
        <v>10.050724657769955</v>
      </c>
      <c r="J388" s="12">
        <f t="shared" si="304"/>
        <v>32.853825020536306</v>
      </c>
      <c r="K388" s="12">
        <f t="shared" si="301"/>
        <v>3.4920681771334459</v>
      </c>
      <c r="L388" s="12">
        <f t="shared" si="302"/>
        <v>0.14723170115849316</v>
      </c>
      <c r="M388" s="11"/>
      <c r="N388" s="11">
        <f t="shared" si="306"/>
        <v>1945.06</v>
      </c>
      <c r="O388" s="11">
        <f t="shared" si="307"/>
        <v>19.721209734169825</v>
      </c>
      <c r="P388" s="11">
        <f t="shared" si="308"/>
        <v>2.9816946928390653</v>
      </c>
      <c r="Q388" s="11">
        <f t="shared" si="309"/>
        <v>-0.36314178313588741</v>
      </c>
      <c r="R388">
        <f t="shared" si="310"/>
        <v>0.69548781806444082</v>
      </c>
    </row>
    <row r="389" spans="1:18" x14ac:dyDescent="0.25">
      <c r="A389" s="11">
        <f>'Shiller Data '!A388</f>
        <v>1902.08</v>
      </c>
      <c r="B389" s="11">
        <f>'Shiller Data '!B388</f>
        <v>8.83</v>
      </c>
      <c r="C389" s="11">
        <f>'Shiller Data '!C388</f>
        <v>0.32669999999999999</v>
      </c>
      <c r="D389" s="11">
        <f>'Shiller Data '!D388</f>
        <v>0.5867</v>
      </c>
      <c r="E389" s="75">
        <f>'Shiller Data '!E388</f>
        <v>8.0873811569999994</v>
      </c>
      <c r="F389" s="12">
        <f t="shared" si="244"/>
        <v>343.02392778889032</v>
      </c>
      <c r="G389" s="12">
        <f t="shared" si="245"/>
        <v>12.691496852619533</v>
      </c>
      <c r="H389" s="12">
        <f t="shared" ref="H389:I389" si="312">AVERAGE(F270:F389)</f>
        <v>241.02875211299747</v>
      </c>
      <c r="I389" s="12">
        <f t="shared" si="312"/>
        <v>10.073114100309844</v>
      </c>
      <c r="J389" s="12">
        <f t="shared" si="304"/>
        <v>34.053414303957808</v>
      </c>
      <c r="K389" s="12">
        <f t="shared" si="301"/>
        <v>3.5279303008124843</v>
      </c>
      <c r="L389" s="12">
        <f t="shared" si="302"/>
        <v>0.18309382483753156</v>
      </c>
      <c r="M389" s="11"/>
      <c r="N389" s="11">
        <f t="shared" si="306"/>
        <v>1945.09</v>
      </c>
      <c r="O389" s="11">
        <f t="shared" si="307"/>
        <v>20.650548003815498</v>
      </c>
      <c r="P389" s="11">
        <f t="shared" si="308"/>
        <v>3.0277418567699592</v>
      </c>
      <c r="Q389" s="11">
        <f t="shared" si="309"/>
        <v>-0.31709461920499349</v>
      </c>
      <c r="R389">
        <f t="shared" si="310"/>
        <v>0.7282618443088742</v>
      </c>
    </row>
    <row r="390" spans="1:18" x14ac:dyDescent="0.25">
      <c r="A390" s="11">
        <f>'Shiller Data '!A389</f>
        <v>1902.09</v>
      </c>
      <c r="B390" s="11">
        <f>'Shiller Data '!B389</f>
        <v>8.85</v>
      </c>
      <c r="C390" s="11">
        <f>'Shiller Data '!C389</f>
        <v>0.32750000000000001</v>
      </c>
      <c r="D390" s="11">
        <f>'Shiller Data '!D389</f>
        <v>0.59750000000000003</v>
      </c>
      <c r="E390" s="75">
        <f>'Shiller Data '!E389</f>
        <v>8.18251405</v>
      </c>
      <c r="F390" s="12">
        <f t="shared" si="244"/>
        <v>339.80372450445105</v>
      </c>
      <c r="G390" s="12">
        <f t="shared" si="245"/>
        <v>12.574657601718387</v>
      </c>
      <c r="H390" s="12">
        <f t="shared" ref="H390:I390" si="313">AVERAGE(F271:F390)</f>
        <v>241.90209486156024</v>
      </c>
      <c r="I390" s="12">
        <f t="shared" si="313"/>
        <v>10.093922363552457</v>
      </c>
      <c r="J390" s="12">
        <f t="shared" si="304"/>
        <v>33.664190417337473</v>
      </c>
      <c r="K390" s="12">
        <f t="shared" si="301"/>
        <v>3.5164346735077987</v>
      </c>
      <c r="L390" s="12">
        <f t="shared" si="302"/>
        <v>0.171598197532846</v>
      </c>
      <c r="M390" s="11"/>
      <c r="N390" s="11">
        <f t="shared" si="306"/>
        <v>1945.12</v>
      </c>
      <c r="O390" s="11">
        <f t="shared" si="307"/>
        <v>22.42942617664028</v>
      </c>
      <c r="P390" s="11">
        <f t="shared" si="308"/>
        <v>3.1103737653533448</v>
      </c>
      <c r="Q390" s="11">
        <f t="shared" si="309"/>
        <v>-0.23446271062160795</v>
      </c>
      <c r="R390">
        <f t="shared" si="310"/>
        <v>0.79099572908049454</v>
      </c>
    </row>
    <row r="391" spans="1:18" x14ac:dyDescent="0.25">
      <c r="A391" s="11">
        <f>'Shiller Data '!A390</f>
        <v>1902.1</v>
      </c>
      <c r="B391" s="11">
        <f>'Shiller Data '!B390</f>
        <v>8.57</v>
      </c>
      <c r="C391" s="11">
        <f>'Shiller Data '!C390</f>
        <v>0.32829999999999998</v>
      </c>
      <c r="D391" s="11">
        <f>'Shiller Data '!D390</f>
        <v>0.60829999999999995</v>
      </c>
      <c r="E391" s="75">
        <f>'Shiller Data '!E390</f>
        <v>8.7534247930000006</v>
      </c>
      <c r="F391" s="12">
        <f t="shared" si="244"/>
        <v>307.59157857312499</v>
      </c>
      <c r="G391" s="12">
        <f t="shared" si="245"/>
        <v>11.783233984312361</v>
      </c>
      <c r="H391" s="12">
        <f t="shared" ref="H391:I391" si="314">AVERAGE(F272:F391)</f>
        <v>242.46769301596541</v>
      </c>
      <c r="I391" s="12">
        <f t="shared" si="314"/>
        <v>10.107527911110257</v>
      </c>
      <c r="J391" s="12">
        <f t="shared" si="304"/>
        <v>30.431929674418058</v>
      </c>
      <c r="K391" s="12">
        <f t="shared" si="301"/>
        <v>3.415492375451334</v>
      </c>
      <c r="L391" s="12">
        <f t="shared" si="302"/>
        <v>7.065589947638129E-2</v>
      </c>
      <c r="M391" s="11"/>
      <c r="N391" s="11">
        <f t="shared" si="306"/>
        <v>1946.03</v>
      </c>
      <c r="O391" s="11">
        <f t="shared" si="307"/>
        <v>22.545696354458265</v>
      </c>
      <c r="P391" s="11">
        <f t="shared" si="308"/>
        <v>3.1155441987084536</v>
      </c>
      <c r="Q391" s="11">
        <f t="shared" si="309"/>
        <v>-0.22929227726649914</v>
      </c>
      <c r="R391">
        <f t="shared" si="310"/>
        <v>0.79509611102291078</v>
      </c>
    </row>
    <row r="392" spans="1:18" x14ac:dyDescent="0.25">
      <c r="A392" s="11">
        <f>'Shiller Data '!A391</f>
        <v>1902.11</v>
      </c>
      <c r="B392" s="11">
        <f>'Shiller Data '!B391</f>
        <v>8.24</v>
      </c>
      <c r="C392" s="11">
        <f>'Shiller Data '!C391</f>
        <v>0.32919999999999999</v>
      </c>
      <c r="D392" s="11">
        <f>'Shiller Data '!D391</f>
        <v>0.61919999999999997</v>
      </c>
      <c r="E392" s="75">
        <f>'Shiller Data '!E391</f>
        <v>8.4679289260000008</v>
      </c>
      <c r="F392" s="12">
        <f t="shared" si="244"/>
        <v>305.71843748609183</v>
      </c>
      <c r="G392" s="12">
        <f t="shared" si="245"/>
        <v>12.213896798594835</v>
      </c>
      <c r="H392" s="12">
        <f t="shared" ref="H392:I392" si="315">AVERAGE(F273:F392)</f>
        <v>243.07522149727808</v>
      </c>
      <c r="I392" s="12">
        <f t="shared" si="315"/>
        <v>10.126306465818296</v>
      </c>
      <c r="J392" s="12">
        <f t="shared" si="304"/>
        <v>30.190517985808071</v>
      </c>
      <c r="K392" s="12">
        <f t="shared" si="301"/>
        <v>3.4075279011008091</v>
      </c>
      <c r="L392" s="12">
        <f t="shared" si="302"/>
        <v>6.2691425125856348E-2</v>
      </c>
      <c r="M392" s="11"/>
      <c r="N392" s="11">
        <f t="shared" si="306"/>
        <v>1946.06</v>
      </c>
      <c r="O392" s="11">
        <f t="shared" si="307"/>
        <v>23.414461304971599</v>
      </c>
      <c r="P392" s="11">
        <f t="shared" si="308"/>
        <v>3.1533538359634909</v>
      </c>
      <c r="Q392" s="11">
        <f t="shared" si="309"/>
        <v>-0.19148264001146176</v>
      </c>
      <c r="R392">
        <f t="shared" si="310"/>
        <v>0.82573395971413444</v>
      </c>
    </row>
    <row r="393" spans="1:18" x14ac:dyDescent="0.25">
      <c r="A393" s="11">
        <f>'Shiller Data '!A392</f>
        <v>1902.12</v>
      </c>
      <c r="B393" s="11">
        <f>'Shiller Data '!B392</f>
        <v>8.0500000000000007</v>
      </c>
      <c r="C393" s="11">
        <f>'Shiller Data '!C392</f>
        <v>0.33</v>
      </c>
      <c r="D393" s="11">
        <f>'Shiller Data '!D392</f>
        <v>0.63</v>
      </c>
      <c r="E393" s="75">
        <f>'Shiller Data '!E392</f>
        <v>8.5630942149999996</v>
      </c>
      <c r="F393" s="12">
        <f t="shared" si="244"/>
        <v>295.34986845873453</v>
      </c>
      <c r="G393" s="12">
        <f t="shared" si="245"/>
        <v>12.107510135575451</v>
      </c>
      <c r="H393" s="12">
        <f t="shared" ref="H393:I393" si="316">AVERAGE(F274:F393)</f>
        <v>243.64123544584697</v>
      </c>
      <c r="I393" s="12">
        <f t="shared" si="316"/>
        <v>10.144651314783372</v>
      </c>
      <c r="J393" s="12">
        <f t="shared" si="304"/>
        <v>29.113851160989007</v>
      </c>
      <c r="K393" s="12">
        <f t="shared" si="301"/>
        <v>3.3712140458462732</v>
      </c>
      <c r="L393" s="12">
        <f t="shared" si="302"/>
        <v>2.637756987132045E-2</v>
      </c>
      <c r="M393" s="11"/>
      <c r="N393" s="11">
        <f t="shared" si="306"/>
        <v>1946.09</v>
      </c>
      <c r="O393" s="11">
        <f t="shared" si="307"/>
        <v>17.515580118426385</v>
      </c>
      <c r="P393" s="11">
        <f t="shared" si="308"/>
        <v>2.8630907773356893</v>
      </c>
      <c r="Q393" s="11">
        <f t="shared" si="309"/>
        <v>-0.48174569863926342</v>
      </c>
      <c r="R393">
        <f t="shared" si="310"/>
        <v>0.61770412479263004</v>
      </c>
    </row>
    <row r="394" spans="1:18" x14ac:dyDescent="0.25">
      <c r="A394" s="11">
        <f>'Shiller Data '!A393</f>
        <v>1903.01</v>
      </c>
      <c r="B394" s="11">
        <f>'Shiller Data '!B393</f>
        <v>8.4600000000000009</v>
      </c>
      <c r="C394" s="11">
        <f>'Shiller Data '!C393</f>
        <v>0.33169999999999999</v>
      </c>
      <c r="D394" s="11">
        <f>'Shiller Data '!D393</f>
        <v>0.62170000000000003</v>
      </c>
      <c r="E394" s="75">
        <f>'Shiller Data '!E393</f>
        <v>8.6582595040000001</v>
      </c>
      <c r="F394" s="12">
        <f t="shared" si="244"/>
        <v>306.98092368010873</v>
      </c>
      <c r="G394" s="12">
        <f t="shared" si="245"/>
        <v>12.036119667221284</v>
      </c>
      <c r="H394" s="12">
        <f t="shared" ref="H394:I394" si="317">AVERAGE(F275:F394)</f>
        <v>244.33952480758961</v>
      </c>
      <c r="I394" s="12">
        <f t="shared" si="317"/>
        <v>10.165119814943589</v>
      </c>
      <c r="J394" s="12">
        <f t="shared" si="304"/>
        <v>30.199439777268609</v>
      </c>
      <c r="K394" s="12">
        <f t="shared" si="301"/>
        <v>3.4078233737871937</v>
      </c>
      <c r="L394" s="12">
        <f t="shared" si="302"/>
        <v>6.2986897812240983E-2</v>
      </c>
      <c r="M394" s="11"/>
      <c r="N394" s="11">
        <f t="shared" si="306"/>
        <v>1946.12</v>
      </c>
      <c r="O394" s="11">
        <f t="shared" si="307"/>
        <v>16.819113674006161</v>
      </c>
      <c r="P394" s="11">
        <f t="shared" si="308"/>
        <v>2.822515958388617</v>
      </c>
      <c r="Q394" s="11">
        <f t="shared" si="309"/>
        <v>-0.52232051758633569</v>
      </c>
      <c r="R394">
        <f t="shared" si="310"/>
        <v>0.59314255203344701</v>
      </c>
    </row>
    <row r="395" spans="1:18" x14ac:dyDescent="0.25">
      <c r="A395" s="11">
        <f>'Shiller Data '!A394</f>
        <v>1903.02</v>
      </c>
      <c r="B395" s="11">
        <f>'Shiller Data '!B394</f>
        <v>8.41</v>
      </c>
      <c r="C395" s="11">
        <f>'Shiller Data '!C394</f>
        <v>0.33329999999999999</v>
      </c>
      <c r="D395" s="11">
        <f>'Shiller Data '!D394</f>
        <v>0.61329999999999996</v>
      </c>
      <c r="E395" s="75">
        <f>'Shiller Data '!E394</f>
        <v>8.6582595040000001</v>
      </c>
      <c r="F395" s="12">
        <f t="shared" ref="F395:F458" si="318">B395*$E$1851/E395</f>
        <v>305.16661562053361</v>
      </c>
      <c r="G395" s="12">
        <f t="shared" ref="G395:G458" si="319">C395*$E$1851/E395</f>
        <v>12.094177525127687</v>
      </c>
      <c r="H395" s="12">
        <f t="shared" ref="H395:I395" si="320">AVERAGE(F276:F395)</f>
        <v>245.07759371728176</v>
      </c>
      <c r="I395" s="12">
        <f t="shared" si="320"/>
        <v>10.186727645894406</v>
      </c>
      <c r="J395" s="12">
        <f t="shared" si="304"/>
        <v>29.957276392240253</v>
      </c>
      <c r="K395" s="12">
        <f t="shared" si="301"/>
        <v>3.3997722463804507</v>
      </c>
      <c r="L395" s="12">
        <f t="shared" si="302"/>
        <v>5.4935770405498019E-2</v>
      </c>
      <c r="M395" s="11"/>
      <c r="N395" s="11">
        <f t="shared" si="306"/>
        <v>1947.03</v>
      </c>
      <c r="O395" s="11">
        <f t="shared" si="307"/>
        <v>16.736943254214832</v>
      </c>
      <c r="P395" s="11">
        <f t="shared" si="308"/>
        <v>2.8176184470862977</v>
      </c>
      <c r="Q395" s="11">
        <f t="shared" si="309"/>
        <v>-0.52721802888865499</v>
      </c>
      <c r="R395">
        <f t="shared" si="310"/>
        <v>0.59024473152748214</v>
      </c>
    </row>
    <row r="396" spans="1:18" x14ac:dyDescent="0.25">
      <c r="A396" s="11">
        <f>'Shiller Data '!A395</f>
        <v>1903.03</v>
      </c>
      <c r="B396" s="11">
        <f>'Shiller Data '!B395</f>
        <v>8.08</v>
      </c>
      <c r="C396" s="11">
        <f>'Shiller Data '!C395</f>
        <v>0.33500000000000002</v>
      </c>
      <c r="D396" s="11">
        <f>'Shiller Data '!D395</f>
        <v>0.60499999999999998</v>
      </c>
      <c r="E396" s="75">
        <f>'Shiller Data '!E395</f>
        <v>8.3728446279999993</v>
      </c>
      <c r="F396" s="12">
        <f t="shared" si="318"/>
        <v>303.18656475611363</v>
      </c>
      <c r="G396" s="12">
        <f t="shared" si="319"/>
        <v>12.570235048675505</v>
      </c>
      <c r="H396" s="12">
        <f t="shared" ref="H396:I396" si="321">AVERAGE(F277:F396)</f>
        <v>245.82225312363147</v>
      </c>
      <c r="I396" s="12">
        <f t="shared" si="321"/>
        <v>10.210103030200568</v>
      </c>
      <c r="J396" s="12">
        <f t="shared" si="304"/>
        <v>29.694760558176053</v>
      </c>
      <c r="K396" s="12">
        <f t="shared" si="301"/>
        <v>3.3909706180635699</v>
      </c>
      <c r="L396" s="12">
        <f t="shared" si="302"/>
        <v>4.6134142088617214E-2</v>
      </c>
      <c r="M396" s="11"/>
      <c r="N396" s="11">
        <f t="shared" si="306"/>
        <v>1947.06</v>
      </c>
      <c r="O396" s="11">
        <f t="shared" si="307"/>
        <v>16.532374302708661</v>
      </c>
      <c r="P396" s="11">
        <f t="shared" si="308"/>
        <v>2.8053205374958088</v>
      </c>
      <c r="Q396" s="11">
        <f t="shared" si="309"/>
        <v>-0.53951593847914392</v>
      </c>
      <c r="R396">
        <f t="shared" si="310"/>
        <v>0.58303040666381789</v>
      </c>
    </row>
    <row r="397" spans="1:18" x14ac:dyDescent="0.25">
      <c r="A397" s="11">
        <f>'Shiller Data '!A396</f>
        <v>1903.04</v>
      </c>
      <c r="B397" s="11">
        <f>'Shiller Data '!B396</f>
        <v>7.75</v>
      </c>
      <c r="C397" s="11">
        <f>'Shiller Data '!C396</f>
        <v>0.3367</v>
      </c>
      <c r="D397" s="11">
        <f>'Shiller Data '!D396</f>
        <v>0.59670000000000001</v>
      </c>
      <c r="E397" s="75">
        <f>'Shiller Data '!E396</f>
        <v>8.3728446279999993</v>
      </c>
      <c r="F397" s="12">
        <f t="shared" si="318"/>
        <v>290.80394515592587</v>
      </c>
      <c r="G397" s="12">
        <f t="shared" si="319"/>
        <v>12.63402430116132</v>
      </c>
      <c r="H397" s="12">
        <f t="shared" ref="H397:I397" si="322">AVERAGE(F278:F397)</f>
        <v>246.44172451696167</v>
      </c>
      <c r="I397" s="12">
        <f t="shared" si="322"/>
        <v>10.232733532370059</v>
      </c>
      <c r="J397" s="12">
        <f t="shared" si="304"/>
        <v>28.418989338088547</v>
      </c>
      <c r="K397" s="12">
        <f t="shared" si="301"/>
        <v>3.3470575603930124</v>
      </c>
      <c r="L397" s="12">
        <f t="shared" si="302"/>
        <v>2.2210844180596823E-3</v>
      </c>
      <c r="M397" s="11"/>
      <c r="N397" s="11">
        <f t="shared" si="306"/>
        <v>1947.09</v>
      </c>
      <c r="O397" s="11">
        <f t="shared" si="307"/>
        <v>16.247360008688677</v>
      </c>
      <c r="P397" s="11">
        <f t="shared" si="308"/>
        <v>2.7879304345737546</v>
      </c>
      <c r="Q397" s="11">
        <f t="shared" si="309"/>
        <v>-0.55690604140119815</v>
      </c>
      <c r="R397">
        <f t="shared" si="310"/>
        <v>0.57297909783758094</v>
      </c>
    </row>
    <row r="398" spans="1:18" x14ac:dyDescent="0.25">
      <c r="A398" s="11">
        <f>'Shiller Data '!A397</f>
        <v>1903.05</v>
      </c>
      <c r="B398" s="11">
        <f>'Shiller Data '!B397</f>
        <v>7.6</v>
      </c>
      <c r="C398" s="11">
        <f>'Shiller Data '!C397</f>
        <v>0.33829999999999999</v>
      </c>
      <c r="D398" s="11">
        <f>'Shiller Data '!D397</f>
        <v>0.58830000000000005</v>
      </c>
      <c r="E398" s="75">
        <f>'Shiller Data '!E397</f>
        <v>8.18251405</v>
      </c>
      <c r="F398" s="12">
        <f t="shared" si="318"/>
        <v>291.80884816201444</v>
      </c>
      <c r="G398" s="12">
        <f t="shared" si="319"/>
        <v>12.989333333317038</v>
      </c>
      <c r="H398" s="12">
        <f t="shared" ref="H398:I398" si="323">AVERAGE(F279:F398)</f>
        <v>247.20868503021219</v>
      </c>
      <c r="I398" s="12">
        <f t="shared" si="323"/>
        <v>10.256982264278433</v>
      </c>
      <c r="J398" s="12">
        <f t="shared" si="304"/>
        <v>28.449776029962052</v>
      </c>
      <c r="K398" s="12">
        <f t="shared" si="301"/>
        <v>3.3481402881322855</v>
      </c>
      <c r="L398" s="12">
        <f t="shared" si="302"/>
        <v>3.303812157332775E-3</v>
      </c>
      <c r="M398" s="11"/>
      <c r="N398" s="11">
        <f t="shared" si="306"/>
        <v>1947.12</v>
      </c>
      <c r="O398" s="11">
        <f t="shared" si="307"/>
        <v>16.127401429205658</v>
      </c>
      <c r="P398" s="11">
        <f t="shared" si="308"/>
        <v>2.7805197774356953</v>
      </c>
      <c r="Q398" s="11">
        <f t="shared" si="309"/>
        <v>-0.56431669853925737</v>
      </c>
      <c r="R398">
        <f t="shared" si="310"/>
        <v>0.56874864079020215</v>
      </c>
    </row>
    <row r="399" spans="1:18" x14ac:dyDescent="0.25">
      <c r="A399" s="11">
        <f>'Shiller Data '!A398</f>
        <v>1903.06</v>
      </c>
      <c r="B399" s="11">
        <f>'Shiller Data '!B398</f>
        <v>7.18</v>
      </c>
      <c r="C399" s="11">
        <f>'Shiller Data '!C398</f>
        <v>0.34</v>
      </c>
      <c r="D399" s="11">
        <f>'Shiller Data '!D398</f>
        <v>0.57999999999999996</v>
      </c>
      <c r="E399" s="75">
        <f>'Shiller Data '!E398</f>
        <v>8.18251405</v>
      </c>
      <c r="F399" s="12">
        <f t="shared" si="318"/>
        <v>275.68256971095576</v>
      </c>
      <c r="G399" s="12">
        <f t="shared" si="319"/>
        <v>13.054606365142753</v>
      </c>
      <c r="H399" s="12">
        <f t="shared" ref="H399:I399" si="324">AVERAGE(F280:F399)</f>
        <v>247.87971343150863</v>
      </c>
      <c r="I399" s="12">
        <f t="shared" si="324"/>
        <v>10.279338990168238</v>
      </c>
      <c r="J399" s="12">
        <f t="shared" si="304"/>
        <v>26.819095077478689</v>
      </c>
      <c r="K399" s="12">
        <f t="shared" si="301"/>
        <v>3.2891141366981276</v>
      </c>
      <c r="L399" s="12">
        <f t="shared" si="302"/>
        <v>-5.5722339276825128E-2</v>
      </c>
      <c r="M399" s="11"/>
      <c r="N399" s="11">
        <f t="shared" si="306"/>
        <v>1948.03</v>
      </c>
      <c r="O399" s="11">
        <f t="shared" si="307"/>
        <v>15.536033087691825</v>
      </c>
      <c r="P399" s="11">
        <f t="shared" si="308"/>
        <v>2.7431620412899957</v>
      </c>
      <c r="Q399" s="11">
        <f t="shared" si="309"/>
        <v>-0.60167443468495696</v>
      </c>
      <c r="R399">
        <f t="shared" si="310"/>
        <v>0.54789345578604753</v>
      </c>
    </row>
    <row r="400" spans="1:18" x14ac:dyDescent="0.25">
      <c r="A400" s="11">
        <f>'Shiller Data '!A399</f>
        <v>1903.07</v>
      </c>
      <c r="B400" s="11">
        <f>'Shiller Data '!B399</f>
        <v>6.85</v>
      </c>
      <c r="C400" s="11">
        <f>'Shiller Data '!C399</f>
        <v>0.3417</v>
      </c>
      <c r="D400" s="11">
        <f>'Shiller Data '!D399</f>
        <v>0.57169999999999999</v>
      </c>
      <c r="E400" s="75">
        <f>'Shiller Data '!E399</f>
        <v>8.18251405</v>
      </c>
      <c r="F400" s="12">
        <f t="shared" si="318"/>
        <v>263.01192235655253</v>
      </c>
      <c r="G400" s="12">
        <f t="shared" si="319"/>
        <v>13.119879396968466</v>
      </c>
      <c r="H400" s="12">
        <f t="shared" ref="H400:I400" si="325">AVERAGE(F281:F400)</f>
        <v>248.5580436978382</v>
      </c>
      <c r="I400" s="12">
        <f t="shared" si="325"/>
        <v>10.299675503126259</v>
      </c>
      <c r="J400" s="12">
        <f t="shared" si="304"/>
        <v>25.535942591271013</v>
      </c>
      <c r="K400" s="12">
        <f t="shared" si="301"/>
        <v>3.2400869731160231</v>
      </c>
      <c r="L400" s="12">
        <f t="shared" si="302"/>
        <v>-0.10474950285892959</v>
      </c>
      <c r="M400" s="11"/>
      <c r="N400" s="11">
        <f t="shared" si="306"/>
        <v>1948.06</v>
      </c>
      <c r="O400" s="11">
        <f t="shared" si="307"/>
        <v>17.945916134078121</v>
      </c>
      <c r="P400" s="11">
        <f t="shared" si="308"/>
        <v>2.8873625756273515</v>
      </c>
      <c r="Q400" s="11">
        <f t="shared" si="309"/>
        <v>-0.45747390034760116</v>
      </c>
      <c r="R400">
        <f t="shared" si="310"/>
        <v>0.6328803467685874</v>
      </c>
    </row>
    <row r="401" spans="1:18" x14ac:dyDescent="0.25">
      <c r="A401" s="11">
        <f>'Shiller Data '!A400</f>
        <v>1903.08</v>
      </c>
      <c r="B401" s="11">
        <f>'Shiller Data '!B400</f>
        <v>6.63</v>
      </c>
      <c r="C401" s="11">
        <f>'Shiller Data '!C400</f>
        <v>0.34329999999999999</v>
      </c>
      <c r="D401" s="11">
        <f>'Shiller Data '!D400</f>
        <v>0.56330000000000002</v>
      </c>
      <c r="E401" s="75">
        <f>'Shiller Data '!E400</f>
        <v>8.18251405</v>
      </c>
      <c r="F401" s="12">
        <f t="shared" si="318"/>
        <v>254.56482412028367</v>
      </c>
      <c r="G401" s="12">
        <f t="shared" si="319"/>
        <v>13.181312838686786</v>
      </c>
      <c r="H401" s="12">
        <f t="shared" ref="H401:I401" si="326">AVERAGE(F282:F401)</f>
        <v>249.14147955628221</v>
      </c>
      <c r="I401" s="12">
        <f t="shared" si="326"/>
        <v>10.316527319761768</v>
      </c>
      <c r="J401" s="12">
        <f t="shared" si="304"/>
        <v>24.675437405439077</v>
      </c>
      <c r="K401" s="12">
        <f t="shared" si="301"/>
        <v>3.2058083118266274</v>
      </c>
      <c r="L401" s="12">
        <f t="shared" si="302"/>
        <v>-0.13902816414832531</v>
      </c>
      <c r="M401" s="11"/>
      <c r="N401" s="11">
        <f t="shared" si="306"/>
        <v>1948.09</v>
      </c>
      <c r="O401" s="11">
        <f t="shared" si="307"/>
        <v>16.684297193815542</v>
      </c>
      <c r="P401" s="11">
        <f t="shared" si="308"/>
        <v>2.8144679892793523</v>
      </c>
      <c r="Q401" s="11">
        <f t="shared" si="309"/>
        <v>-0.53036848669560044</v>
      </c>
      <c r="R401">
        <f t="shared" si="310"/>
        <v>0.58838811653426737</v>
      </c>
    </row>
    <row r="402" spans="1:18" x14ac:dyDescent="0.25">
      <c r="A402" s="11">
        <f>'Shiller Data '!A401</f>
        <v>1903.09</v>
      </c>
      <c r="B402" s="11">
        <f>'Shiller Data '!B401</f>
        <v>6.47</v>
      </c>
      <c r="C402" s="11">
        <f>'Shiller Data '!C401</f>
        <v>0.34499999999999997</v>
      </c>
      <c r="D402" s="11">
        <f>'Shiller Data '!D401</f>
        <v>0.55500000000000005</v>
      </c>
      <c r="E402" s="75">
        <f>'Shiller Data '!E401</f>
        <v>8.2776793390000005</v>
      </c>
      <c r="F402" s="12">
        <f t="shared" si="318"/>
        <v>245.56547393941034</v>
      </c>
      <c r="G402" s="12">
        <f t="shared" si="319"/>
        <v>13.094294978222035</v>
      </c>
      <c r="H402" s="12">
        <f t="shared" ref="H402:I402" si="327">AVERAGE(F283:F402)</f>
        <v>249.60563021822765</v>
      </c>
      <c r="I402" s="12">
        <f t="shared" si="327"/>
        <v>10.336035117081764</v>
      </c>
      <c r="J402" s="12">
        <f t="shared" si="304"/>
        <v>23.758188817835823</v>
      </c>
      <c r="K402" s="12">
        <f t="shared" si="301"/>
        <v>3.1679272633833637</v>
      </c>
      <c r="L402" s="12">
        <f t="shared" si="302"/>
        <v>-0.17690921259158898</v>
      </c>
      <c r="M402" s="11"/>
      <c r="N402" s="11">
        <f t="shared" si="306"/>
        <v>1948.12</v>
      </c>
      <c r="O402" s="11">
        <f t="shared" si="307"/>
        <v>16.373718433712906</v>
      </c>
      <c r="P402" s="11">
        <f t="shared" si="308"/>
        <v>2.7956775148685096</v>
      </c>
      <c r="Q402" s="11">
        <f t="shared" si="309"/>
        <v>-0.54915896110644313</v>
      </c>
      <c r="R402">
        <f t="shared" si="310"/>
        <v>0.57743525171955568</v>
      </c>
    </row>
    <row r="403" spans="1:18" x14ac:dyDescent="0.25">
      <c r="A403" s="11">
        <f>'Shiller Data '!A402</f>
        <v>1903.1</v>
      </c>
      <c r="B403" s="11">
        <f>'Shiller Data '!B402</f>
        <v>6.26</v>
      </c>
      <c r="C403" s="11">
        <f>'Shiller Data '!C402</f>
        <v>0.34670000000000001</v>
      </c>
      <c r="D403" s="11">
        <f>'Shiller Data '!D402</f>
        <v>0.54669999999999996</v>
      </c>
      <c r="E403" s="75">
        <f>'Shiller Data '!E402</f>
        <v>8.18251405</v>
      </c>
      <c r="F403" s="12">
        <f t="shared" si="318"/>
        <v>240.35834072292243</v>
      </c>
      <c r="G403" s="12">
        <f t="shared" si="319"/>
        <v>13.311858902338214</v>
      </c>
      <c r="H403" s="12">
        <f t="shared" ref="H403:I403" si="328">AVERAGE(F284:F403)</f>
        <v>250.00047819741789</v>
      </c>
      <c r="I403" s="12">
        <f t="shared" si="328"/>
        <v>10.358233782724305</v>
      </c>
      <c r="J403" s="12">
        <f t="shared" si="304"/>
        <v>23.20456805327154</v>
      </c>
      <c r="K403" s="12">
        <f t="shared" si="301"/>
        <v>3.1443491581381413</v>
      </c>
      <c r="L403" s="12">
        <f t="shared" si="302"/>
        <v>-0.2004873178368114</v>
      </c>
      <c r="M403" s="11"/>
      <c r="N403" s="11">
        <f t="shared" si="306"/>
        <v>1949.03</v>
      </c>
      <c r="O403" s="11">
        <f t="shared" si="307"/>
        <v>16.239856033841395</v>
      </c>
      <c r="P403" s="11">
        <f t="shared" si="308"/>
        <v>2.7874684697829943</v>
      </c>
      <c r="Q403" s="11">
        <f t="shared" si="309"/>
        <v>-0.55736800619195837</v>
      </c>
      <c r="R403">
        <f t="shared" si="310"/>
        <v>0.57271446279927984</v>
      </c>
    </row>
    <row r="404" spans="1:18" x14ac:dyDescent="0.25">
      <c r="A404" s="11">
        <f>'Shiller Data '!A403</f>
        <v>1903.11</v>
      </c>
      <c r="B404" s="11">
        <f>'Shiller Data '!B403</f>
        <v>6.28</v>
      </c>
      <c r="C404" s="11">
        <f>'Shiller Data '!C403</f>
        <v>0.3483</v>
      </c>
      <c r="D404" s="11">
        <f>'Shiller Data '!D403</f>
        <v>0.5383</v>
      </c>
      <c r="E404" s="75">
        <f>'Shiller Data '!E403</f>
        <v>8.0873811569999994</v>
      </c>
      <c r="F404" s="12">
        <f t="shared" si="318"/>
        <v>243.96265758938068</v>
      </c>
      <c r="G404" s="12">
        <f t="shared" si="319"/>
        <v>13.530604082544791</v>
      </c>
      <c r="H404" s="12">
        <f t="shared" ref="H404:I404" si="329">AVERAGE(F285:F404)</f>
        <v>250.35679617479056</v>
      </c>
      <c r="I404" s="12">
        <f t="shared" si="329"/>
        <v>10.379558908875484</v>
      </c>
      <c r="J404" s="12">
        <f t="shared" si="304"/>
        <v>23.504144996062404</v>
      </c>
      <c r="K404" s="12">
        <f t="shared" si="301"/>
        <v>3.1571767884076603</v>
      </c>
      <c r="L404" s="12">
        <f t="shared" si="302"/>
        <v>-0.18765968756729245</v>
      </c>
      <c r="M404" s="11"/>
      <c r="N404" s="11">
        <f t="shared" si="306"/>
        <v>1949.06</v>
      </c>
      <c r="O404" s="11">
        <f t="shared" si="307"/>
        <v>15.113028608691993</v>
      </c>
      <c r="P404" s="11">
        <f t="shared" si="308"/>
        <v>2.7155571935718328</v>
      </c>
      <c r="Q404" s="11">
        <f t="shared" si="309"/>
        <v>-0.62927928240311992</v>
      </c>
      <c r="R404">
        <f t="shared" si="310"/>
        <v>0.53297578764617959</v>
      </c>
    </row>
    <row r="405" spans="1:18" x14ac:dyDescent="0.25">
      <c r="A405" s="11">
        <f>'Shiller Data '!A404</f>
        <v>1903.12</v>
      </c>
      <c r="B405" s="11">
        <f>'Shiller Data '!B404</f>
        <v>6.57</v>
      </c>
      <c r="C405" s="11">
        <f>'Shiller Data '!C404</f>
        <v>0.35</v>
      </c>
      <c r="D405" s="11">
        <f>'Shiller Data '!D404</f>
        <v>0.53</v>
      </c>
      <c r="E405" s="75">
        <f>'Shiller Data '!E404</f>
        <v>8.0873811569999994</v>
      </c>
      <c r="F405" s="12">
        <f t="shared" si="318"/>
        <v>255.22844910226607</v>
      </c>
      <c r="G405" s="12">
        <f t="shared" si="319"/>
        <v>13.596644929344462</v>
      </c>
      <c r="H405" s="12">
        <f t="shared" ref="H405:I405" si="330">AVERAGE(F286:F405)</f>
        <v>250.84383305304408</v>
      </c>
      <c r="I405" s="12">
        <f t="shared" si="330"/>
        <v>10.399901309121987</v>
      </c>
      <c r="J405" s="12">
        <f t="shared" si="304"/>
        <v>24.541429915147319</v>
      </c>
      <c r="K405" s="12">
        <f t="shared" si="301"/>
        <v>3.2003627063361173</v>
      </c>
      <c r="L405" s="12">
        <f t="shared" si="302"/>
        <v>-0.1444737696388354</v>
      </c>
      <c r="M405" s="11"/>
      <c r="N405" s="11">
        <f t="shared" si="306"/>
        <v>1949.09</v>
      </c>
      <c r="O405" s="11">
        <f t="shared" si="307"/>
        <v>16.715798492364716</v>
      </c>
      <c r="P405" s="11">
        <f t="shared" si="308"/>
        <v>2.8163542897370295</v>
      </c>
      <c r="Q405" s="11">
        <f t="shared" si="309"/>
        <v>-0.5284821862379232</v>
      </c>
      <c r="R405">
        <f t="shared" si="310"/>
        <v>0.58949904074680215</v>
      </c>
    </row>
    <row r="406" spans="1:18" x14ac:dyDescent="0.25">
      <c r="A406" s="11">
        <f>'Shiller Data '!A405</f>
        <v>1904.01</v>
      </c>
      <c r="B406" s="11">
        <f>'Shiller Data '!B405</f>
        <v>6.68</v>
      </c>
      <c r="C406" s="11">
        <f>'Shiller Data '!C405</f>
        <v>0.34670000000000001</v>
      </c>
      <c r="D406" s="11">
        <f>'Shiller Data '!D405</f>
        <v>0.52669999999999995</v>
      </c>
      <c r="E406" s="75">
        <f>'Shiller Data '!E405</f>
        <v>8.2776793390000005</v>
      </c>
      <c r="F406" s="12">
        <f t="shared" si="318"/>
        <v>253.53591436093677</v>
      </c>
      <c r="G406" s="12">
        <f t="shared" si="319"/>
        <v>13.158817591158202</v>
      </c>
      <c r="H406" s="12">
        <f t="shared" ref="H406:I406" si="331">AVERAGE(F287:F406)</f>
        <v>251.30561018191568</v>
      </c>
      <c r="I406" s="12">
        <f t="shared" si="331"/>
        <v>10.415274056120587</v>
      </c>
      <c r="J406" s="12">
        <f t="shared" si="304"/>
        <v>24.342702169411005</v>
      </c>
      <c r="K406" s="12">
        <f t="shared" si="301"/>
        <v>3.1922320990395727</v>
      </c>
      <c r="L406" s="12">
        <f t="shared" si="302"/>
        <v>-0.15260437693537998</v>
      </c>
      <c r="M406" s="11"/>
      <c r="N406" s="11">
        <f t="shared" si="306"/>
        <v>1949.12</v>
      </c>
      <c r="O406" s="11">
        <f t="shared" si="307"/>
        <v>18.031135982868751</v>
      </c>
      <c r="P406" s="11">
        <f t="shared" si="308"/>
        <v>2.8921000403812753</v>
      </c>
      <c r="Q406" s="11">
        <f t="shared" si="309"/>
        <v>-0.45273643559367738</v>
      </c>
      <c r="R406">
        <f t="shared" si="310"/>
        <v>0.63588570838129244</v>
      </c>
    </row>
    <row r="407" spans="1:18" x14ac:dyDescent="0.25">
      <c r="A407" s="11">
        <f>'Shiller Data '!A406</f>
        <v>1904.02</v>
      </c>
      <c r="B407" s="11">
        <f>'Shiller Data '!B406</f>
        <v>6.5</v>
      </c>
      <c r="C407" s="11">
        <f>'Shiller Data '!C406</f>
        <v>0.34329999999999999</v>
      </c>
      <c r="D407" s="11">
        <f>'Shiller Data '!D406</f>
        <v>0.52329999999999999</v>
      </c>
      <c r="E407" s="75">
        <f>'Shiller Data '!E406</f>
        <v>8.4679289260000008</v>
      </c>
      <c r="F407" s="12">
        <f t="shared" si="318"/>
        <v>241.16138879364041</v>
      </c>
      <c r="G407" s="12">
        <f t="shared" si="319"/>
        <v>12.737031503516423</v>
      </c>
      <c r="H407" s="12">
        <f t="shared" ref="H407:I407" si="332">AVERAGE(F288:F407)</f>
        <v>251.61775975686194</v>
      </c>
      <c r="I407" s="12">
        <f t="shared" si="332"/>
        <v>10.427121756048361</v>
      </c>
      <c r="J407" s="12">
        <f t="shared" si="304"/>
        <v>23.128279733930622</v>
      </c>
      <c r="K407" s="12">
        <f t="shared" si="301"/>
        <v>3.1410560996742203</v>
      </c>
      <c r="L407" s="12">
        <f t="shared" si="302"/>
        <v>-0.20378037630073242</v>
      </c>
      <c r="M407" s="11"/>
      <c r="N407" s="11">
        <f t="shared" si="306"/>
        <v>1950.03</v>
      </c>
      <c r="O407" s="11">
        <f t="shared" si="307"/>
        <v>18.860508789385971</v>
      </c>
      <c r="P407" s="11">
        <f t="shared" si="308"/>
        <v>2.937070254009301</v>
      </c>
      <c r="Q407" s="11">
        <f t="shared" si="309"/>
        <v>-0.40776622196565171</v>
      </c>
      <c r="R407">
        <f t="shared" si="310"/>
        <v>0.66513435445026137</v>
      </c>
    </row>
    <row r="408" spans="1:18" x14ac:dyDescent="0.25">
      <c r="A408" s="11">
        <f>'Shiller Data '!A407</f>
        <v>1904.03</v>
      </c>
      <c r="B408" s="11">
        <f>'Shiller Data '!B407</f>
        <v>6.48</v>
      </c>
      <c r="C408" s="11">
        <f>'Shiller Data '!C407</f>
        <v>0.34</v>
      </c>
      <c r="D408" s="11">
        <f>'Shiller Data '!D407</f>
        <v>0.52</v>
      </c>
      <c r="E408" s="75">
        <f>'Shiller Data '!E407</f>
        <v>8.3728446279999993</v>
      </c>
      <c r="F408" s="12">
        <f t="shared" si="318"/>
        <v>243.14962124005157</v>
      </c>
      <c r="G408" s="12">
        <f t="shared" si="319"/>
        <v>12.757850497163199</v>
      </c>
      <c r="H408" s="12">
        <f t="shared" ref="H408:I408" si="333">AVERAGE(F289:F408)</f>
        <v>251.8454308945079</v>
      </c>
      <c r="I408" s="12">
        <f t="shared" si="333"/>
        <v>10.437725831083096</v>
      </c>
      <c r="J408" s="12">
        <f t="shared" si="304"/>
        <v>23.295268066532511</v>
      </c>
      <c r="K408" s="12">
        <f t="shared" si="301"/>
        <v>3.1482502526733591</v>
      </c>
      <c r="L408" s="12">
        <f t="shared" si="302"/>
        <v>-0.19658622330159359</v>
      </c>
      <c r="M408" s="11"/>
      <c r="N408" s="11">
        <f t="shared" si="306"/>
        <v>1950.06</v>
      </c>
      <c r="O408" s="11">
        <f t="shared" si="307"/>
        <v>20.143904576110607</v>
      </c>
      <c r="P408" s="11">
        <f t="shared" si="308"/>
        <v>3.0029017402033311</v>
      </c>
      <c r="Q408" s="11">
        <f t="shared" si="309"/>
        <v>-0.34193473577162159</v>
      </c>
      <c r="R408">
        <f t="shared" si="310"/>
        <v>0.71039456654950595</v>
      </c>
    </row>
    <row r="409" spans="1:18" x14ac:dyDescent="0.25">
      <c r="A409" s="11">
        <f>'Shiller Data '!A408</f>
        <v>1904.04</v>
      </c>
      <c r="B409" s="11">
        <f>'Shiller Data '!B408</f>
        <v>6.64</v>
      </c>
      <c r="C409" s="11">
        <f>'Shiller Data '!C408</f>
        <v>0.3367</v>
      </c>
      <c r="D409" s="11">
        <f>'Shiller Data '!D408</f>
        <v>0.51670000000000005</v>
      </c>
      <c r="E409" s="75">
        <f>'Shiller Data '!E408</f>
        <v>8.2776793390000005</v>
      </c>
      <c r="F409" s="12">
        <f t="shared" si="318"/>
        <v>252.01773523302697</v>
      </c>
      <c r="G409" s="12">
        <f t="shared" si="319"/>
        <v>12.779272809180751</v>
      </c>
      <c r="H409" s="12">
        <f t="shared" ref="H409:I409" si="334">AVERAGE(F290:F409)</f>
        <v>252.1230751456516</v>
      </c>
      <c r="I409" s="12">
        <f t="shared" si="334"/>
        <v>10.449824456389049</v>
      </c>
      <c r="J409" s="12">
        <f t="shared" si="304"/>
        <v>24.116934814052566</v>
      </c>
      <c r="K409" s="12">
        <f t="shared" si="301"/>
        <v>3.1829142831057968</v>
      </c>
      <c r="L409" s="12">
        <f t="shared" si="302"/>
        <v>-0.16192219286915588</v>
      </c>
      <c r="M409" s="11"/>
      <c r="N409" s="11">
        <f t="shared" si="306"/>
        <v>1950.09</v>
      </c>
      <c r="O409" s="11">
        <f t="shared" si="307"/>
        <v>19.933206656504439</v>
      </c>
      <c r="P409" s="11">
        <f t="shared" si="308"/>
        <v>2.9923870172434222</v>
      </c>
      <c r="Q409" s="11">
        <f t="shared" si="309"/>
        <v>-0.35244945873153055</v>
      </c>
      <c r="R409">
        <f t="shared" si="310"/>
        <v>0.70296409761008227</v>
      </c>
    </row>
    <row r="410" spans="1:18" x14ac:dyDescent="0.25">
      <c r="A410" s="11">
        <f>'Shiller Data '!A409</f>
        <v>1904.05</v>
      </c>
      <c r="B410" s="11">
        <f>'Shiller Data '!B409</f>
        <v>6.5</v>
      </c>
      <c r="C410" s="11">
        <f>'Shiller Data '!C409</f>
        <v>0.33329999999999999</v>
      </c>
      <c r="D410" s="11">
        <f>'Shiller Data '!D409</f>
        <v>0.51329999999999998</v>
      </c>
      <c r="E410" s="75">
        <f>'Shiller Data '!E409</f>
        <v>8.0873811569999994</v>
      </c>
      <c r="F410" s="12">
        <f t="shared" si="318"/>
        <v>252.50912011639718</v>
      </c>
      <c r="G410" s="12">
        <f t="shared" si="319"/>
        <v>12.947890728430028</v>
      </c>
      <c r="H410" s="12">
        <f t="shared" ref="H410:I410" si="335">AVERAGE(F291:F410)</f>
        <v>252.47260980741396</v>
      </c>
      <c r="I410" s="12">
        <f t="shared" si="335"/>
        <v>10.464684141753889</v>
      </c>
      <c r="J410" s="12">
        <f t="shared" si="304"/>
        <v>24.129645643951225</v>
      </c>
      <c r="K410" s="12">
        <f t="shared" si="301"/>
        <v>3.1834411942390659</v>
      </c>
      <c r="L410" s="12">
        <f t="shared" si="302"/>
        <v>-0.1613952817358868</v>
      </c>
      <c r="M410" s="11"/>
      <c r="N410" s="11">
        <f t="shared" si="306"/>
        <v>1950.12</v>
      </c>
      <c r="O410" s="11">
        <f t="shared" si="307"/>
        <v>20.014019439950463</v>
      </c>
      <c r="P410" s="11">
        <f t="shared" si="308"/>
        <v>2.9964329999853936</v>
      </c>
      <c r="Q410" s="11">
        <f t="shared" si="309"/>
        <v>-0.34840347598955912</v>
      </c>
      <c r="R410">
        <f t="shared" si="310"/>
        <v>0.70581403973778101</v>
      </c>
    </row>
    <row r="411" spans="1:18" x14ac:dyDescent="0.25">
      <c r="A411" s="11">
        <f>'Shiller Data '!A410</f>
        <v>1904.06</v>
      </c>
      <c r="B411" s="11">
        <f>'Shiller Data '!B410</f>
        <v>6.51</v>
      </c>
      <c r="C411" s="11">
        <f>'Shiller Data '!C410</f>
        <v>0.33</v>
      </c>
      <c r="D411" s="11">
        <f>'Shiller Data '!D410</f>
        <v>0.51</v>
      </c>
      <c r="E411" s="75">
        <f>'Shiller Data '!E410</f>
        <v>8.0873811569999994</v>
      </c>
      <c r="F411" s="12">
        <f t="shared" si="318"/>
        <v>252.89759568580703</v>
      </c>
      <c r="G411" s="12">
        <f t="shared" si="319"/>
        <v>12.819693790524781</v>
      </c>
      <c r="H411" s="12">
        <f t="shared" ref="H411:I411" si="336">AVERAGE(F292:F411)</f>
        <v>252.84930960203184</v>
      </c>
      <c r="I411" s="12">
        <f t="shared" si="336"/>
        <v>10.479791550307258</v>
      </c>
      <c r="J411" s="12">
        <f t="shared" si="304"/>
        <v>24.131929959846605</v>
      </c>
      <c r="K411" s="12">
        <f t="shared" si="301"/>
        <v>3.1835358581976503</v>
      </c>
      <c r="L411" s="12">
        <f t="shared" si="302"/>
        <v>-0.16130061777730242</v>
      </c>
      <c r="M411" s="11"/>
      <c r="N411" s="11">
        <f t="shared" si="306"/>
        <v>1951.03</v>
      </c>
      <c r="O411" s="11">
        <f t="shared" si="307"/>
        <v>21.095597067894303</v>
      </c>
      <c r="P411" s="11">
        <f t="shared" si="308"/>
        <v>3.0490643489394129</v>
      </c>
      <c r="Q411" s="11">
        <f t="shared" si="309"/>
        <v>-0.29577212703553979</v>
      </c>
      <c r="R411">
        <f t="shared" si="310"/>
        <v>0.74395693637878335</v>
      </c>
    </row>
    <row r="412" spans="1:18" x14ac:dyDescent="0.25">
      <c r="A412" s="11">
        <f>'Shiller Data '!A411</f>
        <v>1904.07</v>
      </c>
      <c r="B412" s="11">
        <f>'Shiller Data '!B411</f>
        <v>6.78</v>
      </c>
      <c r="C412" s="11">
        <f>'Shiller Data '!C411</f>
        <v>0.32669999999999999</v>
      </c>
      <c r="D412" s="11">
        <f>'Shiller Data '!D411</f>
        <v>0.50670000000000004</v>
      </c>
      <c r="E412" s="75">
        <f>'Shiller Data '!E411</f>
        <v>8.0873811569999994</v>
      </c>
      <c r="F412" s="12">
        <f t="shared" si="318"/>
        <v>263.38643605987278</v>
      </c>
      <c r="G412" s="12">
        <f t="shared" si="319"/>
        <v>12.691496852619533</v>
      </c>
      <c r="H412" s="12">
        <f t="shared" ref="H412:I412" si="337">AVERAGE(F293:F412)</f>
        <v>253.34930815443252</v>
      </c>
      <c r="I412" s="12">
        <f t="shared" si="337"/>
        <v>10.495146682049157</v>
      </c>
      <c r="J412" s="12">
        <f t="shared" si="304"/>
        <v>25.096022384362435</v>
      </c>
      <c r="K412" s="12">
        <f t="shared" si="301"/>
        <v>3.2227093628373908</v>
      </c>
      <c r="L412" s="12">
        <f t="shared" si="302"/>
        <v>-0.12212711313756186</v>
      </c>
      <c r="M412" s="11"/>
      <c r="N412" s="11">
        <f t="shared" si="306"/>
        <v>1951.06</v>
      </c>
      <c r="O412" s="11">
        <f t="shared" si="307"/>
        <v>20.775368168472106</v>
      </c>
      <c r="P412" s="11">
        <f t="shared" si="308"/>
        <v>3.0337680622919261</v>
      </c>
      <c r="Q412" s="11">
        <f t="shared" si="309"/>
        <v>-0.31106841368302662</v>
      </c>
      <c r="R412">
        <f t="shared" si="310"/>
        <v>0.73266374992914918</v>
      </c>
    </row>
    <row r="413" spans="1:18" x14ac:dyDescent="0.25">
      <c r="A413" s="11">
        <f>'Shiller Data '!A412</f>
        <v>1904.08</v>
      </c>
      <c r="B413" s="11">
        <f>'Shiller Data '!B412</f>
        <v>7.01</v>
      </c>
      <c r="C413" s="11">
        <f>'Shiller Data '!C412</f>
        <v>0.32329999999999998</v>
      </c>
      <c r="D413" s="11">
        <f>'Shiller Data '!D412</f>
        <v>0.50329999999999997</v>
      </c>
      <c r="E413" s="75">
        <f>'Shiller Data '!E412</f>
        <v>8.18251405</v>
      </c>
      <c r="F413" s="12">
        <f t="shared" si="318"/>
        <v>269.1552665283844</v>
      </c>
      <c r="G413" s="12">
        <f t="shared" si="319"/>
        <v>12.4133948172078</v>
      </c>
      <c r="H413" s="12">
        <f t="shared" ref="H413:I413" si="338">AVERAGE(F294:F413)</f>
        <v>253.8831131351705</v>
      </c>
      <c r="I413" s="12">
        <f t="shared" si="338"/>
        <v>10.512048682033955</v>
      </c>
      <c r="J413" s="12">
        <f t="shared" si="304"/>
        <v>25.604453962279987</v>
      </c>
      <c r="K413" s="12">
        <f t="shared" si="301"/>
        <v>3.2427663192538092</v>
      </c>
      <c r="L413" s="12">
        <f t="shared" si="302"/>
        <v>-0.1020701567211435</v>
      </c>
      <c r="M413" s="11"/>
      <c r="N413" s="11">
        <f t="shared" si="306"/>
        <v>1951.09</v>
      </c>
      <c r="O413" s="11">
        <f t="shared" si="307"/>
        <v>22.291489456428803</v>
      </c>
      <c r="P413" s="11">
        <f t="shared" si="308"/>
        <v>3.1042049668983154</v>
      </c>
      <c r="Q413" s="11">
        <f t="shared" si="309"/>
        <v>-0.24063150907663733</v>
      </c>
      <c r="R413">
        <f t="shared" si="310"/>
        <v>0.78613125525439709</v>
      </c>
    </row>
    <row r="414" spans="1:18" x14ac:dyDescent="0.25">
      <c r="A414" s="11">
        <f>'Shiller Data '!A413</f>
        <v>1904.09</v>
      </c>
      <c r="B414" s="11">
        <f>'Shiller Data '!B413</f>
        <v>7.32</v>
      </c>
      <c r="C414" s="11">
        <f>'Shiller Data '!C413</f>
        <v>0.32</v>
      </c>
      <c r="D414" s="11">
        <f>'Shiller Data '!D413</f>
        <v>0.5</v>
      </c>
      <c r="E414" s="75">
        <f>'Shiller Data '!E413</f>
        <v>8.2776793390000005</v>
      </c>
      <c r="F414" s="12">
        <f t="shared" si="318"/>
        <v>277.82678040749363</v>
      </c>
      <c r="G414" s="12">
        <f t="shared" si="319"/>
        <v>12.145433023278409</v>
      </c>
      <c r="H414" s="12">
        <f t="shared" ref="H414:I414" si="339">AVERAGE(F295:F414)</f>
        <v>254.48616517896824</v>
      </c>
      <c r="I414" s="12">
        <f t="shared" si="339"/>
        <v>10.529180791801251</v>
      </c>
      <c r="J414" s="12">
        <f t="shared" si="304"/>
        <v>26.386362424684435</v>
      </c>
      <c r="K414" s="12">
        <f t="shared" si="301"/>
        <v>3.2728473018589703</v>
      </c>
      <c r="L414" s="12">
        <f t="shared" si="302"/>
        <v>-7.1989174115982379E-2</v>
      </c>
      <c r="M414" s="11"/>
      <c r="N414" s="11">
        <f t="shared" si="306"/>
        <v>1951.12</v>
      </c>
      <c r="O414" s="11">
        <f t="shared" si="307"/>
        <v>21.76838563515452</v>
      </c>
      <c r="P414" s="11">
        <f t="shared" si="308"/>
        <v>3.0804587170146949</v>
      </c>
      <c r="Q414" s="11">
        <f t="shared" si="309"/>
        <v>-0.26437775896025784</v>
      </c>
      <c r="R414">
        <f t="shared" si="310"/>
        <v>0.76768348555957622</v>
      </c>
    </row>
    <row r="415" spans="1:18" x14ac:dyDescent="0.25">
      <c r="A415" s="11">
        <f>'Shiller Data '!A414</f>
        <v>1904.1</v>
      </c>
      <c r="B415" s="11">
        <f>'Shiller Data '!B414</f>
        <v>7.75</v>
      </c>
      <c r="C415" s="11">
        <f>'Shiller Data '!C414</f>
        <v>0.31669999999999998</v>
      </c>
      <c r="D415" s="11">
        <f>'Shiller Data '!D414</f>
        <v>0.49669999999999997</v>
      </c>
      <c r="E415" s="75">
        <f>'Shiller Data '!E414</f>
        <v>8.2776793390000005</v>
      </c>
      <c r="F415" s="12">
        <f t="shared" si="318"/>
        <v>294.14720603252402</v>
      </c>
      <c r="G415" s="12">
        <f t="shared" si="319"/>
        <v>12.020183245225851</v>
      </c>
      <c r="H415" s="12">
        <f t="shared" ref="H415:I415" si="340">AVERAGE(F296:F415)</f>
        <v>255.23133595457659</v>
      </c>
      <c r="I415" s="12">
        <f t="shared" si="340"/>
        <v>10.544164118579188</v>
      </c>
      <c r="J415" s="12">
        <f t="shared" si="304"/>
        <v>27.896683200731513</v>
      </c>
      <c r="K415" s="12">
        <f t="shared" si="301"/>
        <v>3.3285078000661201</v>
      </c>
      <c r="L415" s="12">
        <f t="shared" si="302"/>
        <v>-1.6328675908832579E-2</v>
      </c>
      <c r="M415" s="11"/>
      <c r="N415" s="11">
        <f t="shared" si="306"/>
        <v>1952.03</v>
      </c>
      <c r="O415" s="11">
        <f t="shared" si="307"/>
        <v>22.175846457569492</v>
      </c>
      <c r="P415" s="11">
        <f t="shared" si="308"/>
        <v>3.0990036991726235</v>
      </c>
      <c r="Q415" s="11">
        <f t="shared" si="309"/>
        <v>-0.24583277680232918</v>
      </c>
      <c r="R415">
        <f t="shared" si="310"/>
        <v>0.78205299139354789</v>
      </c>
    </row>
    <row r="416" spans="1:18" x14ac:dyDescent="0.25">
      <c r="A416" s="11">
        <f>'Shiller Data '!A415</f>
        <v>1904.11</v>
      </c>
      <c r="B416" s="11">
        <f>'Shiller Data '!B415</f>
        <v>8.17</v>
      </c>
      <c r="C416" s="11">
        <f>'Shiller Data '!C415</f>
        <v>0.31330000000000002</v>
      </c>
      <c r="D416" s="11">
        <f>'Shiller Data '!D415</f>
        <v>0.49330000000000002</v>
      </c>
      <c r="E416" s="75">
        <f>'Shiller Data '!E415</f>
        <v>8.4679289260000008</v>
      </c>
      <c r="F416" s="12">
        <f t="shared" si="318"/>
        <v>303.1213148375449</v>
      </c>
      <c r="G416" s="12">
        <f t="shared" si="319"/>
        <v>11.623978939853469</v>
      </c>
      <c r="H416" s="12">
        <f t="shared" ref="H416:I416" si="341">AVERAGE(F297:F416)</f>
        <v>256.05129097022677</v>
      </c>
      <c r="I416" s="12">
        <f t="shared" si="341"/>
        <v>10.557182284333214</v>
      </c>
      <c r="J416" s="12">
        <f t="shared" si="304"/>
        <v>28.712331252191682</v>
      </c>
      <c r="K416" s="12">
        <f t="shared" si="301"/>
        <v>3.3573266908431068</v>
      </c>
      <c r="L416" s="12">
        <f t="shared" si="302"/>
        <v>1.2490214868154048E-2</v>
      </c>
      <c r="M416" s="11"/>
      <c r="N416" s="11">
        <f t="shared" si="306"/>
        <v>1952.06</v>
      </c>
      <c r="O416" s="11">
        <f t="shared" si="307"/>
        <v>22.354663085019894</v>
      </c>
      <c r="P416" s="11">
        <f t="shared" si="308"/>
        <v>3.1070349384482352</v>
      </c>
      <c r="Q416" s="11">
        <f t="shared" si="309"/>
        <v>-0.23780153752671751</v>
      </c>
      <c r="R416">
        <f t="shared" si="310"/>
        <v>0.78835913527292867</v>
      </c>
    </row>
    <row r="417" spans="1:18" x14ac:dyDescent="0.25">
      <c r="A417" s="11">
        <f>'Shiller Data '!A416</f>
        <v>1904.12</v>
      </c>
      <c r="B417" s="11">
        <f>'Shiller Data '!B416</f>
        <v>8.25</v>
      </c>
      <c r="C417" s="11">
        <f>'Shiller Data '!C416</f>
        <v>0.31</v>
      </c>
      <c r="D417" s="11">
        <f>'Shiller Data '!D416</f>
        <v>0.49</v>
      </c>
      <c r="E417" s="75">
        <f>'Shiller Data '!E416</f>
        <v>8.4679289260000008</v>
      </c>
      <c r="F417" s="12">
        <f t="shared" si="318"/>
        <v>306.08945500731284</v>
      </c>
      <c r="G417" s="12">
        <f t="shared" si="319"/>
        <v>11.501543157850541</v>
      </c>
      <c r="H417" s="12">
        <f t="shared" ref="H417:I417" si="342">AVERAGE(F298:F417)</f>
        <v>256.88720815015301</v>
      </c>
      <c r="I417" s="12">
        <f t="shared" si="342"/>
        <v>10.569281049762212</v>
      </c>
      <c r="J417" s="12">
        <f t="shared" si="304"/>
        <v>28.960291013758145</v>
      </c>
      <c r="K417" s="12">
        <f t="shared" si="301"/>
        <v>3.3659256162846423</v>
      </c>
      <c r="L417" s="12">
        <f t="shared" si="302"/>
        <v>2.1089140309689558E-2</v>
      </c>
      <c r="M417" s="11"/>
      <c r="N417" s="11">
        <f t="shared" si="306"/>
        <v>1952.09</v>
      </c>
      <c r="O417" s="11">
        <f t="shared" si="307"/>
        <v>22.336261962152417</v>
      </c>
      <c r="P417" s="11">
        <f t="shared" si="308"/>
        <v>3.1062114547594146</v>
      </c>
      <c r="Q417" s="11">
        <f t="shared" si="309"/>
        <v>-0.23862502121553808</v>
      </c>
      <c r="R417">
        <f t="shared" si="310"/>
        <v>0.78771020161391192</v>
      </c>
    </row>
    <row r="418" spans="1:18" x14ac:dyDescent="0.25">
      <c r="A418" s="11">
        <f>'Shiller Data '!A417</f>
        <v>1905.01</v>
      </c>
      <c r="B418" s="11">
        <f>'Shiller Data '!B417</f>
        <v>8.43</v>
      </c>
      <c r="C418" s="11">
        <f>'Shiller Data '!C417</f>
        <v>0.31169999999999998</v>
      </c>
      <c r="D418" s="11">
        <f>'Shiller Data '!D417</f>
        <v>0.505</v>
      </c>
      <c r="E418" s="75">
        <f>'Shiller Data '!E417</f>
        <v>8.4679289260000008</v>
      </c>
      <c r="F418" s="12">
        <f t="shared" si="318"/>
        <v>312.76777038929055</v>
      </c>
      <c r="G418" s="12">
        <f t="shared" si="319"/>
        <v>11.56461613645811</v>
      </c>
      <c r="H418" s="12">
        <f t="shared" ref="H418:I418" si="343">AVERAGE(F299:F418)</f>
        <v>257.79871782196557</v>
      </c>
      <c r="I418" s="12">
        <f t="shared" si="343"/>
        <v>10.582583378712179</v>
      </c>
      <c r="J418" s="12">
        <f t="shared" si="304"/>
        <v>29.554954513134394</v>
      </c>
      <c r="K418" s="12">
        <f t="shared" si="301"/>
        <v>3.3862513952169313</v>
      </c>
      <c r="L418" s="12">
        <f t="shared" si="302"/>
        <v>4.1414919241978598E-2</v>
      </c>
      <c r="M418" s="11"/>
      <c r="N418" s="11">
        <f t="shared" si="306"/>
        <v>1952.12</v>
      </c>
      <c r="O418" s="11">
        <f t="shared" si="307"/>
        <v>23.226179331067904</v>
      </c>
      <c r="P418" s="11">
        <f t="shared" si="308"/>
        <v>3.1452800619281724</v>
      </c>
      <c r="Q418" s="11">
        <f t="shared" si="309"/>
        <v>-0.19955641404678026</v>
      </c>
      <c r="R418">
        <f t="shared" si="310"/>
        <v>0.81909401110163815</v>
      </c>
    </row>
    <row r="419" spans="1:18" x14ac:dyDescent="0.25">
      <c r="A419" s="11">
        <f>'Shiller Data '!A418</f>
        <v>1905.02</v>
      </c>
      <c r="B419" s="11">
        <f>'Shiller Data '!B418</f>
        <v>8.8000000000000007</v>
      </c>
      <c r="C419" s="11">
        <f>'Shiller Data '!C418</f>
        <v>0.31330000000000002</v>
      </c>
      <c r="D419" s="11">
        <f>'Shiller Data '!D418</f>
        <v>0.52</v>
      </c>
      <c r="E419" s="75">
        <f>'Shiller Data '!E418</f>
        <v>8.4679289260000008</v>
      </c>
      <c r="F419" s="12">
        <f t="shared" si="318"/>
        <v>326.49541867446703</v>
      </c>
      <c r="G419" s="12">
        <f t="shared" si="319"/>
        <v>11.623978939853469</v>
      </c>
      <c r="H419" s="12">
        <f t="shared" ref="H419:I419" si="344">AVERAGE(F300:F419)</f>
        <v>258.84855239926486</v>
      </c>
      <c r="I419" s="12">
        <f t="shared" si="344"/>
        <v>10.597018473328941</v>
      </c>
      <c r="J419" s="12">
        <f t="shared" si="304"/>
        <v>30.810120742565996</v>
      </c>
      <c r="K419" s="12">
        <f t="shared" si="301"/>
        <v>3.4278432315416958</v>
      </c>
      <c r="L419" s="12">
        <f t="shared" si="302"/>
        <v>8.3006755566743085E-2</v>
      </c>
      <c r="M419" s="11"/>
      <c r="N419" s="11">
        <f t="shared" si="306"/>
        <v>1953.03</v>
      </c>
      <c r="O419" s="11">
        <f t="shared" si="307"/>
        <v>23.017049963909308</v>
      </c>
      <c r="P419" s="11">
        <f t="shared" si="308"/>
        <v>3.1362352440786241</v>
      </c>
      <c r="Q419" s="11">
        <f t="shared" si="309"/>
        <v>-0.20860123189632862</v>
      </c>
      <c r="R419">
        <f t="shared" si="310"/>
        <v>0.81171885870384552</v>
      </c>
    </row>
    <row r="420" spans="1:18" x14ac:dyDescent="0.25">
      <c r="A420" s="11">
        <f>'Shiller Data '!A419</f>
        <v>1905.03</v>
      </c>
      <c r="B420" s="11">
        <f>'Shiller Data '!B419</f>
        <v>9.0500000000000007</v>
      </c>
      <c r="C420" s="11">
        <f>'Shiller Data '!C419</f>
        <v>0.315</v>
      </c>
      <c r="D420" s="11">
        <f>'Shiller Data '!D419</f>
        <v>0.53500000000000003</v>
      </c>
      <c r="E420" s="75">
        <f>'Shiller Data '!E419</f>
        <v>8.3728446279999993</v>
      </c>
      <c r="F420" s="12">
        <f t="shared" si="318"/>
        <v>339.58396176272635</v>
      </c>
      <c r="G420" s="12">
        <f t="shared" si="319"/>
        <v>11.819773254724728</v>
      </c>
      <c r="H420" s="12">
        <f t="shared" ref="H420:I420" si="345">AVERAGE(F301:F420)</f>
        <v>260.00745816896642</v>
      </c>
      <c r="I420" s="12">
        <f t="shared" si="345"/>
        <v>10.613763142602201</v>
      </c>
      <c r="J420" s="12">
        <f t="shared" si="304"/>
        <v>31.994680604816075</v>
      </c>
      <c r="K420" s="12">
        <f t="shared" si="301"/>
        <v>3.4655696578823085</v>
      </c>
      <c r="L420" s="12">
        <f t="shared" si="302"/>
        <v>0.12073318190735582</v>
      </c>
      <c r="M420" s="11"/>
      <c r="N420" s="11">
        <f t="shared" si="306"/>
        <v>1953.06</v>
      </c>
      <c r="O420" s="11">
        <f t="shared" si="307"/>
        <v>20.815760752828787</v>
      </c>
      <c r="P420" s="11">
        <f t="shared" si="308"/>
        <v>3.0357104282773504</v>
      </c>
      <c r="Q420" s="11">
        <f t="shared" si="309"/>
        <v>-0.30912604769760232</v>
      </c>
      <c r="R420">
        <f t="shared" si="310"/>
        <v>0.73408823406267276</v>
      </c>
    </row>
    <row r="421" spans="1:18" x14ac:dyDescent="0.25">
      <c r="A421" s="11">
        <f>'Shiller Data '!A420</f>
        <v>1905.04</v>
      </c>
      <c r="B421" s="11">
        <f>'Shiller Data '!B420</f>
        <v>8.94</v>
      </c>
      <c r="C421" s="11">
        <f>'Shiller Data '!C420</f>
        <v>0.31669999999999998</v>
      </c>
      <c r="D421" s="11">
        <f>'Shiller Data '!D420</f>
        <v>0.55000000000000004</v>
      </c>
      <c r="E421" s="75">
        <f>'Shiller Data '!E420</f>
        <v>8.3728446279999993</v>
      </c>
      <c r="F421" s="12">
        <f t="shared" si="318"/>
        <v>335.45642189599698</v>
      </c>
      <c r="G421" s="12">
        <f t="shared" si="319"/>
        <v>11.883562507210543</v>
      </c>
      <c r="H421" s="12">
        <f t="shared" ref="H421:I421" si="346">AVERAGE(F302:F421)</f>
        <v>261.13279714121501</v>
      </c>
      <c r="I421" s="12">
        <f t="shared" si="346"/>
        <v>10.635095421686925</v>
      </c>
      <c r="J421" s="12">
        <f t="shared" si="304"/>
        <v>31.542398877958288</v>
      </c>
      <c r="K421" s="12">
        <f t="shared" si="301"/>
        <v>3.4513326369164918</v>
      </c>
      <c r="L421" s="12">
        <f t="shared" si="302"/>
        <v>0.10649616094153913</v>
      </c>
      <c r="M421" s="11"/>
      <c r="N421" s="11">
        <f t="shared" si="306"/>
        <v>1953.09</v>
      </c>
      <c r="O421" s="11">
        <f t="shared" si="307"/>
        <v>19.934848795834704</v>
      </c>
      <c r="P421" s="11">
        <f t="shared" si="308"/>
        <v>2.9924693959454962</v>
      </c>
      <c r="Q421" s="11">
        <f t="shared" si="309"/>
        <v>-0.35236708002945649</v>
      </c>
      <c r="R421">
        <f t="shared" si="310"/>
        <v>0.70302200926535885</v>
      </c>
    </row>
    <row r="422" spans="1:18" x14ac:dyDescent="0.25">
      <c r="A422" s="11">
        <f>'Shiller Data '!A421</f>
        <v>1905.05</v>
      </c>
      <c r="B422" s="11">
        <f>'Shiller Data '!B421</f>
        <v>8.5</v>
      </c>
      <c r="C422" s="11">
        <f>'Shiller Data '!C421</f>
        <v>0.31830000000000003</v>
      </c>
      <c r="D422" s="11">
        <f>'Shiller Data '!D421</f>
        <v>0.56499999999999995</v>
      </c>
      <c r="E422" s="75">
        <f>'Shiller Data '!E421</f>
        <v>8.2776793390000005</v>
      </c>
      <c r="F422" s="12">
        <f t="shared" si="318"/>
        <v>322.61306468083279</v>
      </c>
      <c r="G422" s="12">
        <f t="shared" si="319"/>
        <v>12.080910410342245</v>
      </c>
      <c r="H422" s="12">
        <f t="shared" ref="H422:I422" si="347">AVERAGE(F303:F422)</f>
        <v>262.08352055133452</v>
      </c>
      <c r="I422" s="12">
        <f t="shared" si="347"/>
        <v>10.659739765982096</v>
      </c>
      <c r="J422" s="12">
        <f t="shared" si="304"/>
        <v>30.264628570987448</v>
      </c>
      <c r="K422" s="12">
        <f t="shared" si="301"/>
        <v>3.4099796567088658</v>
      </c>
      <c r="L422" s="12">
        <f t="shared" si="302"/>
        <v>6.514318073391312E-2</v>
      </c>
      <c r="M422" s="11"/>
      <c r="N422" s="11">
        <f t="shared" si="306"/>
        <v>1953.12</v>
      </c>
      <c r="O422" s="11">
        <f t="shared" si="307"/>
        <v>21.045741902357559</v>
      </c>
      <c r="P422" s="11">
        <f t="shared" si="308"/>
        <v>3.0466982547424042</v>
      </c>
      <c r="Q422" s="11">
        <f t="shared" si="309"/>
        <v>-0.29813822123254852</v>
      </c>
      <c r="R422">
        <f t="shared" si="310"/>
        <v>0.74219874503221939</v>
      </c>
    </row>
    <row r="423" spans="1:18" x14ac:dyDescent="0.25">
      <c r="A423" s="11">
        <f>'Shiller Data '!A422</f>
        <v>1905.06</v>
      </c>
      <c r="B423" s="11">
        <f>'Shiller Data '!B422</f>
        <v>8.6</v>
      </c>
      <c r="C423" s="11">
        <f>'Shiller Data '!C422</f>
        <v>0.32</v>
      </c>
      <c r="D423" s="11">
        <f>'Shiller Data '!D422</f>
        <v>0.57999999999999996</v>
      </c>
      <c r="E423" s="75">
        <f>'Shiller Data '!E422</f>
        <v>8.2776793390000005</v>
      </c>
      <c r="F423" s="12">
        <f t="shared" si="318"/>
        <v>326.40851250060729</v>
      </c>
      <c r="G423" s="12">
        <f t="shared" si="319"/>
        <v>12.145433023278409</v>
      </c>
      <c r="H423" s="12">
        <f t="shared" ref="H423:I423" si="348">AVERAGE(F304:F423)</f>
        <v>263.05588757454319</v>
      </c>
      <c r="I423" s="12">
        <f t="shared" si="348"/>
        <v>10.686581328510989</v>
      </c>
      <c r="J423" s="12">
        <f t="shared" si="304"/>
        <v>30.543772836854206</v>
      </c>
      <c r="K423" s="12">
        <f t="shared" si="301"/>
        <v>3.4191608297128795</v>
      </c>
      <c r="L423" s="12">
        <f t="shared" si="302"/>
        <v>7.4324353737926785E-2</v>
      </c>
      <c r="M423" s="11"/>
      <c r="N423" s="11">
        <f t="shared" si="306"/>
        <v>1954.03</v>
      </c>
      <c r="O423" s="11">
        <f t="shared" si="307"/>
        <v>22.279789747387252</v>
      </c>
      <c r="P423" s="11">
        <f t="shared" si="308"/>
        <v>3.1036799781827451</v>
      </c>
      <c r="Q423" s="11">
        <f t="shared" si="309"/>
        <v>-0.2411564977922076</v>
      </c>
      <c r="R423">
        <f t="shared" si="310"/>
        <v>0.78571865353153214</v>
      </c>
    </row>
    <row r="424" spans="1:18" x14ac:dyDescent="0.25">
      <c r="A424" s="11">
        <f>'Shiller Data '!A423</f>
        <v>1905.07</v>
      </c>
      <c r="B424" s="11">
        <f>'Shiller Data '!B423</f>
        <v>8.8699999999999992</v>
      </c>
      <c r="C424" s="11">
        <f>'Shiller Data '!C423</f>
        <v>0.32169999999999999</v>
      </c>
      <c r="D424" s="11">
        <f>'Shiller Data '!D423</f>
        <v>0.59499999999999997</v>
      </c>
      <c r="E424" s="75">
        <f>'Shiller Data '!E423</f>
        <v>8.2776793390000005</v>
      </c>
      <c r="F424" s="12">
        <f t="shared" si="318"/>
        <v>336.65622161399841</v>
      </c>
      <c r="G424" s="12">
        <f t="shared" si="319"/>
        <v>12.209955636214577</v>
      </c>
      <c r="H424" s="12">
        <f t="shared" ref="H424:I424" si="349">AVERAGE(F305:F424)</f>
        <v>264.0821732864714</v>
      </c>
      <c r="I424" s="12">
        <f t="shared" si="349"/>
        <v>10.713582664418336</v>
      </c>
      <c r="J424" s="12">
        <f t="shared" si="304"/>
        <v>31.423309284959554</v>
      </c>
      <c r="K424" s="12">
        <f t="shared" si="301"/>
        <v>3.4475499514365766</v>
      </c>
      <c r="L424" s="12">
        <f t="shared" si="302"/>
        <v>0.1027134754616239</v>
      </c>
      <c r="M424" s="11"/>
      <c r="N424" s="11">
        <f t="shared" si="306"/>
        <v>1954.06</v>
      </c>
      <c r="O424" s="11">
        <f t="shared" si="307"/>
        <v>24.033459461399637</v>
      </c>
      <c r="P424" s="11">
        <f t="shared" si="308"/>
        <v>3.1794470036561644</v>
      </c>
      <c r="Q424" s="11">
        <f t="shared" si="309"/>
        <v>-0.16538947231878831</v>
      </c>
      <c r="R424">
        <f t="shared" si="310"/>
        <v>0.84756353726049216</v>
      </c>
    </row>
    <row r="425" spans="1:18" x14ac:dyDescent="0.25">
      <c r="A425" s="11">
        <f>'Shiller Data '!A424</f>
        <v>1905.08</v>
      </c>
      <c r="B425" s="11">
        <f>'Shiller Data '!B424</f>
        <v>9.1999999999999993</v>
      </c>
      <c r="C425" s="11">
        <f>'Shiller Data '!C424</f>
        <v>0.32329999999999998</v>
      </c>
      <c r="D425" s="11">
        <f>'Shiller Data '!D424</f>
        <v>0.61</v>
      </c>
      <c r="E425" s="75">
        <f>'Shiller Data '!E424</f>
        <v>8.3728446279999993</v>
      </c>
      <c r="F425" s="12">
        <f t="shared" si="318"/>
        <v>345.21242521735712</v>
      </c>
      <c r="G425" s="12">
        <f t="shared" si="319"/>
        <v>12.131214899214299</v>
      </c>
      <c r="H425" s="12">
        <f t="shared" ref="H425:I425" si="350">AVERAGE(F306:F425)</f>
        <v>265.12829624331073</v>
      </c>
      <c r="I425" s="12">
        <f t="shared" si="350"/>
        <v>10.739501108399226</v>
      </c>
      <c r="J425" s="12">
        <f t="shared" si="304"/>
        <v>32.144177064926311</v>
      </c>
      <c r="K425" s="12">
        <f t="shared" si="301"/>
        <v>3.470231316548146</v>
      </c>
      <c r="L425" s="12">
        <f t="shared" si="302"/>
        <v>0.12539484057319328</v>
      </c>
      <c r="M425" s="11"/>
      <c r="N425" s="11">
        <f t="shared" si="306"/>
        <v>1954.09</v>
      </c>
      <c r="O425" s="11">
        <f t="shared" si="307"/>
        <v>25.929583826652287</v>
      </c>
      <c r="P425" s="11">
        <f t="shared" si="308"/>
        <v>3.2553845495433413</v>
      </c>
      <c r="Q425" s="11">
        <f t="shared" si="309"/>
        <v>-8.9451926431611373E-2</v>
      </c>
      <c r="R425">
        <f t="shared" si="310"/>
        <v>0.9144322240877254</v>
      </c>
    </row>
    <row r="426" spans="1:18" x14ac:dyDescent="0.25">
      <c r="A426" s="11">
        <f>'Shiller Data '!A425</f>
        <v>1905.09</v>
      </c>
      <c r="B426" s="11">
        <f>'Shiller Data '!B425</f>
        <v>9.23</v>
      </c>
      <c r="C426" s="11">
        <f>'Shiller Data '!C425</f>
        <v>0.32500000000000001</v>
      </c>
      <c r="D426" s="11">
        <f>'Shiller Data '!D425</f>
        <v>0.625</v>
      </c>
      <c r="E426" s="75">
        <f>'Shiller Data '!E425</f>
        <v>8.2776793390000005</v>
      </c>
      <c r="F426" s="12">
        <f t="shared" si="318"/>
        <v>350.31983376518662</v>
      </c>
      <c r="G426" s="12">
        <f t="shared" si="319"/>
        <v>12.335205414267135</v>
      </c>
      <c r="H426" s="12">
        <f t="shared" ref="H426:I426" si="351">AVERAGE(F307:F426)</f>
        <v>266.20551550639948</v>
      </c>
      <c r="I426" s="12">
        <f t="shared" si="351"/>
        <v>10.767769181132341</v>
      </c>
      <c r="J426" s="12">
        <f t="shared" si="304"/>
        <v>32.53411434366825</v>
      </c>
      <c r="K426" s="12">
        <f t="shared" si="301"/>
        <v>3.4822892109279993</v>
      </c>
      <c r="L426" s="12">
        <f t="shared" si="302"/>
        <v>0.13745273495304655</v>
      </c>
      <c r="M426" s="11"/>
      <c r="N426" s="11">
        <f t="shared" si="306"/>
        <v>1954.12</v>
      </c>
      <c r="O426" s="11">
        <f t="shared" si="307"/>
        <v>28.614510384086408</v>
      </c>
      <c r="P426" s="11">
        <f t="shared" si="308"/>
        <v>3.3539139452511613</v>
      </c>
      <c r="Q426" s="11">
        <f t="shared" si="309"/>
        <v>9.0774692762085607E-3</v>
      </c>
      <c r="R426">
        <f t="shared" si="310"/>
        <v>1.0091187944484528</v>
      </c>
    </row>
    <row r="427" spans="1:18" x14ac:dyDescent="0.25">
      <c r="A427" s="11">
        <f>'Shiller Data '!A426</f>
        <v>1905.1</v>
      </c>
      <c r="B427" s="11">
        <f>'Shiller Data '!B426</f>
        <v>9.36</v>
      </c>
      <c r="C427" s="11">
        <f>'Shiller Data '!C426</f>
        <v>0.32669999999999999</v>
      </c>
      <c r="D427" s="11">
        <f>'Shiller Data '!D426</f>
        <v>0.64</v>
      </c>
      <c r="E427" s="75">
        <f>'Shiller Data '!E426</f>
        <v>8.2776793390000005</v>
      </c>
      <c r="F427" s="12">
        <f t="shared" si="318"/>
        <v>355.25391593089347</v>
      </c>
      <c r="G427" s="12">
        <f t="shared" si="319"/>
        <v>12.399728027203301</v>
      </c>
      <c r="H427" s="12">
        <f t="shared" ref="H427:I427" si="352">AVERAGE(F308:F427)</f>
        <v>267.35060479471701</v>
      </c>
      <c r="I427" s="12">
        <f t="shared" si="352"/>
        <v>10.797224650100038</v>
      </c>
      <c r="J427" s="12">
        <f t="shared" si="304"/>
        <v>32.902336243193936</v>
      </c>
      <c r="K427" s="12">
        <f t="shared" si="301"/>
        <v>3.4935436656816314</v>
      </c>
      <c r="L427" s="12">
        <f t="shared" si="302"/>
        <v>0.14870718970667873</v>
      </c>
      <c r="M427" s="11"/>
      <c r="N427" s="11">
        <f t="shared" si="306"/>
        <v>1955.03</v>
      </c>
      <c r="O427" s="11">
        <f t="shared" si="307"/>
        <v>29.51425450005371</v>
      </c>
      <c r="P427" s="11">
        <f t="shared" si="308"/>
        <v>3.3848733500322599</v>
      </c>
      <c r="Q427" s="11">
        <f t="shared" si="309"/>
        <v>4.0036874057307159E-2</v>
      </c>
      <c r="R427">
        <f t="shared" si="310"/>
        <v>1.0408491538161235</v>
      </c>
    </row>
    <row r="428" spans="1:18" x14ac:dyDescent="0.25">
      <c r="A428" s="11">
        <f>'Shiller Data '!A427</f>
        <v>1905.11</v>
      </c>
      <c r="B428" s="11">
        <f>'Shiller Data '!B427</f>
        <v>9.31</v>
      </c>
      <c r="C428" s="11">
        <f>'Shiller Data '!C427</f>
        <v>0.32829999999999998</v>
      </c>
      <c r="D428" s="11">
        <f>'Shiller Data '!D427</f>
        <v>0.65500000000000003</v>
      </c>
      <c r="E428" s="75">
        <f>'Shiller Data '!E427</f>
        <v>8.3728446279999993</v>
      </c>
      <c r="F428" s="12">
        <f t="shared" si="318"/>
        <v>349.33996508408637</v>
      </c>
      <c r="G428" s="12">
        <f t="shared" si="319"/>
        <v>12.318830347701994</v>
      </c>
      <c r="H428" s="12">
        <f t="shared" ref="H428:I428" si="353">AVERAGE(F309:F428)</f>
        <v>268.50756012810632</v>
      </c>
      <c r="I428" s="12">
        <f t="shared" si="353"/>
        <v>10.82661746142651</v>
      </c>
      <c r="J428" s="12">
        <f t="shared" si="304"/>
        <v>32.266769037395868</v>
      </c>
      <c r="K428" s="12">
        <f t="shared" si="301"/>
        <v>3.4740378782559551</v>
      </c>
      <c r="L428" s="12">
        <f t="shared" si="302"/>
        <v>0.12920140228100241</v>
      </c>
      <c r="M428" s="11"/>
      <c r="N428" s="11">
        <f t="shared" si="306"/>
        <v>1955.06</v>
      </c>
      <c r="O428" s="11">
        <f t="shared" si="307"/>
        <v>31.781735662544985</v>
      </c>
      <c r="P428" s="11">
        <f t="shared" si="308"/>
        <v>3.4588917745494183</v>
      </c>
      <c r="Q428" s="11">
        <f t="shared" si="309"/>
        <v>0.11405529857446561</v>
      </c>
      <c r="R428">
        <f t="shared" si="310"/>
        <v>1.1208141025926122</v>
      </c>
    </row>
    <row r="429" spans="1:18" x14ac:dyDescent="0.25">
      <c r="A429" s="11">
        <f>'Shiller Data '!A428</f>
        <v>1905.12</v>
      </c>
      <c r="B429" s="11">
        <f>'Shiller Data '!B428</f>
        <v>9.5399999999999991</v>
      </c>
      <c r="C429" s="11">
        <f>'Shiller Data '!C428</f>
        <v>0.33</v>
      </c>
      <c r="D429" s="11">
        <f>'Shiller Data '!D428</f>
        <v>0.67</v>
      </c>
      <c r="E429" s="75">
        <f>'Shiller Data '!E428</f>
        <v>8.4679289260000008</v>
      </c>
      <c r="F429" s="12">
        <f t="shared" si="318"/>
        <v>353.95071524481989</v>
      </c>
      <c r="G429" s="12">
        <f t="shared" si="319"/>
        <v>12.243578200292513</v>
      </c>
      <c r="H429" s="12">
        <f t="shared" ref="H429:I429" si="354">AVERAGE(F310:F429)</f>
        <v>269.78287457414115</v>
      </c>
      <c r="I429" s="12">
        <f t="shared" si="354"/>
        <v>10.855010191554486</v>
      </c>
      <c r="J429" s="12">
        <f t="shared" si="304"/>
        <v>32.607128781896847</v>
      </c>
      <c r="K429" s="12">
        <f t="shared" si="301"/>
        <v>3.4845309387582386</v>
      </c>
      <c r="L429" s="12">
        <f t="shared" si="302"/>
        <v>0.1396944627832859</v>
      </c>
      <c r="M429" s="11"/>
      <c r="N429" s="11">
        <f t="shared" si="306"/>
        <v>1955.09</v>
      </c>
      <c r="O429" s="11">
        <f t="shared" si="307"/>
        <v>34.726836796390813</v>
      </c>
      <c r="P429" s="11">
        <f t="shared" si="308"/>
        <v>3.5475127827459048</v>
      </c>
      <c r="Q429" s="11">
        <f t="shared" si="309"/>
        <v>0.20267630677095205</v>
      </c>
      <c r="R429">
        <f t="shared" si="310"/>
        <v>1.2246759847574069</v>
      </c>
    </row>
    <row r="430" spans="1:18" x14ac:dyDescent="0.25">
      <c r="A430" s="11">
        <f>'Shiller Data '!A429</f>
        <v>1906.01</v>
      </c>
      <c r="B430" s="11">
        <f>'Shiller Data '!B429</f>
        <v>9.8699999999999992</v>
      </c>
      <c r="C430" s="11">
        <f>'Shiller Data '!C429</f>
        <v>0.33579999999999999</v>
      </c>
      <c r="D430" s="11">
        <f>'Shiller Data '!D429</f>
        <v>0.67749999999999999</v>
      </c>
      <c r="E430" s="75">
        <f>'Shiller Data '!E429</f>
        <v>8.4679289260000008</v>
      </c>
      <c r="F430" s="12">
        <f t="shared" si="318"/>
        <v>366.19429344511241</v>
      </c>
      <c r="G430" s="12">
        <f t="shared" si="319"/>
        <v>12.458768362600685</v>
      </c>
      <c r="H430" s="12">
        <f t="shared" ref="H430:I430" si="355">AVERAGE(F311:F430)</f>
        <v>271.15595477616614</v>
      </c>
      <c r="I430" s="12">
        <f t="shared" si="355"/>
        <v>10.884458656611599</v>
      </c>
      <c r="J430" s="12">
        <f t="shared" si="304"/>
        <v>33.643776415345492</v>
      </c>
      <c r="K430" s="12">
        <f t="shared" si="301"/>
        <v>3.51582808847549</v>
      </c>
      <c r="L430" s="12">
        <f t="shared" si="302"/>
        <v>0.17099161250053729</v>
      </c>
      <c r="M430" s="11"/>
      <c r="N430" s="11">
        <f t="shared" si="306"/>
        <v>1955.12</v>
      </c>
      <c r="O430" s="11">
        <f t="shared" si="307"/>
        <v>35.213620429260367</v>
      </c>
      <c r="P430" s="11">
        <f t="shared" si="308"/>
        <v>3.5614329517736016</v>
      </c>
      <c r="Q430" s="11">
        <f t="shared" si="309"/>
        <v>0.21659647579864894</v>
      </c>
      <c r="R430">
        <f t="shared" si="310"/>
        <v>1.2418428873590934</v>
      </c>
    </row>
    <row r="431" spans="1:18" x14ac:dyDescent="0.25">
      <c r="A431" s="11">
        <f>'Shiller Data '!A430</f>
        <v>1906.02</v>
      </c>
      <c r="B431" s="11">
        <f>'Shiller Data '!B430</f>
        <v>9.8000000000000007</v>
      </c>
      <c r="C431" s="11">
        <f>'Shiller Data '!C430</f>
        <v>0.3417</v>
      </c>
      <c r="D431" s="11">
        <f>'Shiller Data '!D430</f>
        <v>0.68500000000000005</v>
      </c>
      <c r="E431" s="75">
        <f>'Shiller Data '!E430</f>
        <v>8.4679289260000008</v>
      </c>
      <c r="F431" s="12">
        <f t="shared" si="318"/>
        <v>363.59717079656559</v>
      </c>
      <c r="G431" s="12">
        <f t="shared" si="319"/>
        <v>12.677668700121066</v>
      </c>
      <c r="H431" s="12">
        <f t="shared" ref="H431:I431" si="356">AVERAGE(F312:F431)</f>
        <v>272.41128332989342</v>
      </c>
      <c r="I431" s="12">
        <f t="shared" si="356"/>
        <v>10.915012369073336</v>
      </c>
      <c r="J431" s="12">
        <f t="shared" si="304"/>
        <v>33.311659071205824</v>
      </c>
      <c r="K431" s="12">
        <f t="shared" si="301"/>
        <v>3.5059074579663361</v>
      </c>
      <c r="L431" s="12">
        <f t="shared" si="302"/>
        <v>0.16107098199138337</v>
      </c>
      <c r="M431" s="11"/>
      <c r="N431" s="11">
        <f t="shared" si="306"/>
        <v>1956.03</v>
      </c>
      <c r="O431" s="11">
        <f t="shared" si="307"/>
        <v>36.35920107505045</v>
      </c>
      <c r="P431" s="11">
        <f t="shared" si="308"/>
        <v>3.5934472964345003</v>
      </c>
      <c r="Q431" s="11">
        <f t="shared" si="309"/>
        <v>0.24861082045954763</v>
      </c>
      <c r="R431">
        <f t="shared" si="310"/>
        <v>1.2822429132447741</v>
      </c>
    </row>
    <row r="432" spans="1:18" x14ac:dyDescent="0.25">
      <c r="A432" s="11">
        <f>'Shiller Data '!A431</f>
        <v>1906.03</v>
      </c>
      <c r="B432" s="11">
        <f>'Shiller Data '!B431</f>
        <v>9.56</v>
      </c>
      <c r="C432" s="11">
        <f>'Shiller Data '!C431</f>
        <v>0.34749999999999998</v>
      </c>
      <c r="D432" s="11">
        <f>'Shiller Data '!D431</f>
        <v>0.6925</v>
      </c>
      <c r="E432" s="75">
        <f>'Shiller Data '!E431</f>
        <v>8.4679289260000008</v>
      </c>
      <c r="F432" s="12">
        <f t="shared" si="318"/>
        <v>354.6927502872619</v>
      </c>
      <c r="G432" s="12">
        <f t="shared" si="319"/>
        <v>12.892858862429236</v>
      </c>
      <c r="H432" s="12">
        <f t="shared" ref="H432:I432" si="357">AVERAGE(F313:F432)</f>
        <v>273.62032418856091</v>
      </c>
      <c r="I432" s="12">
        <f t="shared" si="357"/>
        <v>10.947678370706891</v>
      </c>
      <c r="J432" s="12">
        <f t="shared" si="304"/>
        <v>32.39890123519946</v>
      </c>
      <c r="K432" s="12">
        <f t="shared" si="301"/>
        <v>3.4781245097293985</v>
      </c>
      <c r="L432" s="12">
        <f t="shared" si="302"/>
        <v>0.13328803375444576</v>
      </c>
      <c r="M432" s="11"/>
      <c r="N432" s="11">
        <f t="shared" si="306"/>
        <v>1956.06</v>
      </c>
      <c r="O432" s="11">
        <f t="shared" si="307"/>
        <v>34.392093194413334</v>
      </c>
      <c r="P432" s="11">
        <f t="shared" si="308"/>
        <v>3.5378266889604104</v>
      </c>
      <c r="Q432" s="11">
        <f t="shared" si="309"/>
        <v>0.19299021298545771</v>
      </c>
      <c r="R432">
        <f t="shared" si="310"/>
        <v>1.2128709230756693</v>
      </c>
    </row>
    <row r="433" spans="1:18" x14ac:dyDescent="0.25">
      <c r="A433" s="11">
        <f>'Shiller Data '!A432</f>
        <v>1906.04</v>
      </c>
      <c r="B433" s="11">
        <f>'Shiller Data '!B432</f>
        <v>9.43</v>
      </c>
      <c r="C433" s="11">
        <f>'Shiller Data '!C432</f>
        <v>0.3533</v>
      </c>
      <c r="D433" s="11">
        <f>'Shiller Data '!D432</f>
        <v>0.7</v>
      </c>
      <c r="E433" s="75">
        <f>'Shiller Data '!E432</f>
        <v>8.4679289260000008</v>
      </c>
      <c r="F433" s="12">
        <f t="shared" si="318"/>
        <v>349.86952251138911</v>
      </c>
      <c r="G433" s="12">
        <f t="shared" si="319"/>
        <v>13.10804902473741</v>
      </c>
      <c r="H433" s="12">
        <f t="shared" ref="H433:I433" si="358">AVERAGE(F314:F433)</f>
        <v>274.74729682759255</v>
      </c>
      <c r="I433" s="12">
        <f t="shared" si="358"/>
        <v>10.981361688658113</v>
      </c>
      <c r="J433" s="12">
        <f t="shared" si="304"/>
        <v>31.860304070736969</v>
      </c>
      <c r="K433" s="12">
        <f t="shared" si="301"/>
        <v>3.4613608484017377</v>
      </c>
      <c r="L433" s="12">
        <f t="shared" si="302"/>
        <v>0.11652437242678504</v>
      </c>
      <c r="M433" s="11"/>
      <c r="N433" s="11">
        <f t="shared" si="306"/>
        <v>1956.09</v>
      </c>
      <c r="O433" s="11">
        <f t="shared" si="307"/>
        <v>34.000738214833383</v>
      </c>
      <c r="P433" s="11">
        <f t="shared" si="308"/>
        <v>3.526382236581437</v>
      </c>
      <c r="Q433" s="11">
        <f t="shared" si="309"/>
        <v>0.18154576060648431</v>
      </c>
      <c r="R433">
        <f t="shared" si="310"/>
        <v>1.1990694055975044</v>
      </c>
    </row>
    <row r="434" spans="1:18" x14ac:dyDescent="0.25">
      <c r="A434" s="11">
        <f>'Shiller Data '!A433</f>
        <v>1906.05</v>
      </c>
      <c r="B434" s="11">
        <f>'Shiller Data '!B433</f>
        <v>9.18</v>
      </c>
      <c r="C434" s="11">
        <f>'Shiller Data '!C433</f>
        <v>0.35920000000000002</v>
      </c>
      <c r="D434" s="11">
        <f>'Shiller Data '!D433</f>
        <v>0.70750000000000002</v>
      </c>
      <c r="E434" s="75">
        <f>'Shiller Data '!E433</f>
        <v>8.5630942149999996</v>
      </c>
      <c r="F434" s="12">
        <f t="shared" si="318"/>
        <v>336.80891831691707</v>
      </c>
      <c r="G434" s="12">
        <f t="shared" si="319"/>
        <v>13.178841335450613</v>
      </c>
      <c r="H434" s="12">
        <f t="shared" ref="H434:I434" si="359">AVERAGE(F315:F434)</f>
        <v>275.74694853428241</v>
      </c>
      <c r="I434" s="12">
        <f t="shared" si="359"/>
        <v>11.014876914614659</v>
      </c>
      <c r="J434" s="12">
        <f t="shared" si="304"/>
        <v>30.577637946188517</v>
      </c>
      <c r="K434" s="12">
        <f t="shared" si="301"/>
        <v>3.4202689557317596</v>
      </c>
      <c r="L434" s="12">
        <f t="shared" si="302"/>
        <v>7.5432479756806892E-2</v>
      </c>
      <c r="M434" s="11"/>
      <c r="N434" s="11">
        <f t="shared" si="306"/>
        <v>1956.12</v>
      </c>
      <c r="O434" s="11">
        <f t="shared" si="307"/>
        <v>32.954376646422524</v>
      </c>
      <c r="P434" s="11">
        <f t="shared" si="308"/>
        <v>3.4951240790298534</v>
      </c>
      <c r="Q434" s="11">
        <f t="shared" si="309"/>
        <v>0.15028760305490074</v>
      </c>
      <c r="R434">
        <f t="shared" si="310"/>
        <v>1.1621684378612471</v>
      </c>
    </row>
    <row r="435" spans="1:18" x14ac:dyDescent="0.25">
      <c r="A435" s="11">
        <f>'Shiller Data '!A434</f>
        <v>1906.06</v>
      </c>
      <c r="B435" s="11">
        <f>'Shiller Data '!B434</f>
        <v>9.3000000000000007</v>
      </c>
      <c r="C435" s="11">
        <f>'Shiller Data '!C434</f>
        <v>0.36499999999999999</v>
      </c>
      <c r="D435" s="11">
        <f>'Shiller Data '!D434</f>
        <v>0.71499999999999997</v>
      </c>
      <c r="E435" s="75">
        <f>'Shiller Data '!E434</f>
        <v>8.5630942149999996</v>
      </c>
      <c r="F435" s="12">
        <f t="shared" si="318"/>
        <v>341.21164927530816</v>
      </c>
      <c r="G435" s="12">
        <f t="shared" si="319"/>
        <v>13.391639998439512</v>
      </c>
      <c r="H435" s="12">
        <f t="shared" ref="H435:I435" si="360">AVERAGE(F316:F435)</f>
        <v>276.7892648319301</v>
      </c>
      <c r="I435" s="12">
        <f t="shared" si="360"/>
        <v>11.049342870411547</v>
      </c>
      <c r="J435" s="12">
        <f t="shared" si="304"/>
        <v>30.880718724823073</v>
      </c>
      <c r="K435" s="12">
        <f t="shared" si="301"/>
        <v>3.4301319996533088</v>
      </c>
      <c r="L435" s="12">
        <f t="shared" si="302"/>
        <v>8.5295523678356133E-2</v>
      </c>
      <c r="M435" s="11"/>
      <c r="N435" s="11">
        <f t="shared" si="306"/>
        <v>1957.03</v>
      </c>
      <c r="O435" s="11">
        <f t="shared" si="307"/>
        <v>30.578551825266956</v>
      </c>
      <c r="P435" s="11">
        <f t="shared" si="308"/>
        <v>3.4202988424556358</v>
      </c>
      <c r="Q435" s="11">
        <f t="shared" si="309"/>
        <v>7.5462366480683052E-2</v>
      </c>
      <c r="R435">
        <f t="shared" si="310"/>
        <v>1.0783826436203452</v>
      </c>
    </row>
    <row r="436" spans="1:18" x14ac:dyDescent="0.25">
      <c r="A436" s="11">
        <f>'Shiller Data '!A435</f>
        <v>1906.07</v>
      </c>
      <c r="B436" s="11">
        <f>'Shiller Data '!B435</f>
        <v>9.06</v>
      </c>
      <c r="C436" s="11">
        <f>'Shiller Data '!C435</f>
        <v>0.37080000000000002</v>
      </c>
      <c r="D436" s="11">
        <f>'Shiller Data '!D435</f>
        <v>0.72250000000000003</v>
      </c>
      <c r="E436" s="75">
        <f>'Shiller Data '!E435</f>
        <v>8.2776793390000005</v>
      </c>
      <c r="F436" s="12">
        <f t="shared" si="318"/>
        <v>343.86757247156999</v>
      </c>
      <c r="G436" s="12">
        <f t="shared" si="319"/>
        <v>14.073520515723859</v>
      </c>
      <c r="H436" s="12">
        <f t="shared" ref="H436:I436" si="361">AVERAGE(F317:F436)</f>
        <v>277.97045270057322</v>
      </c>
      <c r="I436" s="12">
        <f t="shared" si="361"/>
        <v>11.08982470350302</v>
      </c>
      <c r="J436" s="12">
        <f t="shared" si="304"/>
        <v>31.007484939139765</v>
      </c>
      <c r="K436" s="12">
        <f t="shared" si="301"/>
        <v>3.4342286249905407</v>
      </c>
      <c r="L436" s="12">
        <f t="shared" si="302"/>
        <v>8.9392149015588007E-2</v>
      </c>
      <c r="M436" s="11"/>
      <c r="N436" s="11">
        <f t="shared" si="306"/>
        <v>1957.06</v>
      </c>
      <c r="O436" s="11">
        <f t="shared" si="307"/>
        <v>32.238881719327495</v>
      </c>
      <c r="P436" s="11">
        <f t="shared" si="308"/>
        <v>3.4731732309117724</v>
      </c>
      <c r="Q436" s="11">
        <f t="shared" si="309"/>
        <v>0.12833675493681973</v>
      </c>
      <c r="R436">
        <f t="shared" si="310"/>
        <v>1.1369358069836748</v>
      </c>
    </row>
    <row r="437" spans="1:18" x14ac:dyDescent="0.25">
      <c r="A437" s="11">
        <f>'Shiller Data '!A436</f>
        <v>1906.08</v>
      </c>
      <c r="B437" s="11">
        <f>'Shiller Data '!B436</f>
        <v>9.73</v>
      </c>
      <c r="C437" s="11">
        <f>'Shiller Data '!C436</f>
        <v>0.37669999999999998</v>
      </c>
      <c r="D437" s="11">
        <f>'Shiller Data '!D436</f>
        <v>0.73</v>
      </c>
      <c r="E437" s="75">
        <f>'Shiller Data '!E436</f>
        <v>8.4679289260000008</v>
      </c>
      <c r="F437" s="12">
        <f t="shared" si="318"/>
        <v>361.00004814801866</v>
      </c>
      <c r="G437" s="12">
        <f t="shared" si="319"/>
        <v>13.976230024394514</v>
      </c>
      <c r="H437" s="12">
        <f t="shared" ref="H437:I437" si="362">AVERAGE(F318:F437)</f>
        <v>279.39030384938701</v>
      </c>
      <c r="I437" s="12">
        <f t="shared" si="362"/>
        <v>11.129871014606955</v>
      </c>
      <c r="J437" s="12">
        <f t="shared" si="304"/>
        <v>32.435240954206797</v>
      </c>
      <c r="K437" s="12">
        <f t="shared" si="301"/>
        <v>3.4792455154706854</v>
      </c>
      <c r="L437" s="12">
        <f t="shared" si="302"/>
        <v>0.13440903949573269</v>
      </c>
      <c r="M437" s="11"/>
      <c r="N437" s="11">
        <f t="shared" si="306"/>
        <v>1957.09</v>
      </c>
      <c r="O437" s="11">
        <f t="shared" si="307"/>
        <v>29.2280472178753</v>
      </c>
      <c r="P437" s="11">
        <f t="shared" si="308"/>
        <v>3.3751287694290797</v>
      </c>
      <c r="Q437" s="11">
        <f t="shared" si="309"/>
        <v>3.0292293454126984E-2</v>
      </c>
      <c r="R437">
        <f t="shared" si="310"/>
        <v>1.0307557730915362</v>
      </c>
    </row>
    <row r="438" spans="1:18" x14ac:dyDescent="0.25">
      <c r="A438" s="11">
        <f>'Shiller Data '!A437</f>
        <v>1906.09</v>
      </c>
      <c r="B438" s="11">
        <f>'Shiller Data '!B437</f>
        <v>10.029999999999999</v>
      </c>
      <c r="C438" s="11">
        <f>'Shiller Data '!C437</f>
        <v>0.38250000000000001</v>
      </c>
      <c r="D438" s="11">
        <f>'Shiller Data '!D437</f>
        <v>0.73750000000000004</v>
      </c>
      <c r="E438" s="75">
        <f>'Shiller Data '!E437</f>
        <v>8.5630942149999996</v>
      </c>
      <c r="F438" s="12">
        <f t="shared" si="318"/>
        <v>367.99492927218716</v>
      </c>
      <c r="G438" s="12">
        <f t="shared" si="319"/>
        <v>14.033704929871547</v>
      </c>
      <c r="H438" s="12">
        <f t="shared" ref="H438:I438" si="363">AVERAGE(F319:F438)</f>
        <v>280.78506076159755</v>
      </c>
      <c r="I438" s="12">
        <f t="shared" si="363"/>
        <v>11.170729822907086</v>
      </c>
      <c r="J438" s="12">
        <f t="shared" si="304"/>
        <v>32.942783068440527</v>
      </c>
      <c r="K438" s="12">
        <f t="shared" si="301"/>
        <v>3.4947722102041929</v>
      </c>
      <c r="L438" s="12">
        <f t="shared" si="302"/>
        <v>0.14993573422924023</v>
      </c>
      <c r="M438" s="11"/>
      <c r="N438" s="11">
        <f t="shared" si="306"/>
        <v>1957.12</v>
      </c>
      <c r="O438" s="11">
        <f t="shared" si="307"/>
        <v>26.370564780300807</v>
      </c>
      <c r="P438" s="11">
        <f t="shared" si="308"/>
        <v>3.2722484176671593</v>
      </c>
      <c r="Q438" s="11">
        <f t="shared" si="309"/>
        <v>-7.2588058307793357E-2</v>
      </c>
      <c r="R438">
        <f t="shared" si="310"/>
        <v>0.92998385025037356</v>
      </c>
    </row>
    <row r="439" spans="1:18" x14ac:dyDescent="0.25">
      <c r="A439" s="11">
        <f>'Shiller Data '!A438</f>
        <v>1906.1</v>
      </c>
      <c r="B439" s="11">
        <f>'Shiller Data '!B438</f>
        <v>9.73</v>
      </c>
      <c r="C439" s="11">
        <f>'Shiller Data '!C438</f>
        <v>0.38829999999999998</v>
      </c>
      <c r="D439" s="11">
        <f>'Shiller Data '!D438</f>
        <v>0.745</v>
      </c>
      <c r="E439" s="75">
        <f>'Shiller Data '!E438</f>
        <v>8.7534247930000006</v>
      </c>
      <c r="F439" s="12">
        <f t="shared" si="318"/>
        <v>349.22591126213609</v>
      </c>
      <c r="G439" s="12">
        <f t="shared" si="319"/>
        <v>13.936733950985348</v>
      </c>
      <c r="H439" s="12">
        <f t="shared" ref="H439:I439" si="364">AVERAGE(F320:F439)</f>
        <v>282.03616186243755</v>
      </c>
      <c r="I439" s="12">
        <f t="shared" si="364"/>
        <v>11.213342159340876</v>
      </c>
      <c r="J439" s="12">
        <f t="shared" si="304"/>
        <v>31.143784457805552</v>
      </c>
      <c r="K439" s="12">
        <f t="shared" si="301"/>
        <v>3.4386146894585425</v>
      </c>
      <c r="L439" s="12">
        <f t="shared" si="302"/>
        <v>9.3778213483589834E-2</v>
      </c>
      <c r="M439" s="11"/>
      <c r="N439" s="11">
        <f t="shared" si="306"/>
        <v>1958.03</v>
      </c>
      <c r="O439" s="11">
        <f t="shared" si="307"/>
        <v>26.828214060078466</v>
      </c>
      <c r="P439" s="11">
        <f t="shared" si="308"/>
        <v>3.2894540971857715</v>
      </c>
      <c r="Q439" s="11">
        <f t="shared" si="309"/>
        <v>-5.5382378789181175E-2</v>
      </c>
      <c r="R439">
        <f t="shared" si="310"/>
        <v>0.94612330129428401</v>
      </c>
    </row>
    <row r="440" spans="1:18" x14ac:dyDescent="0.25">
      <c r="A440" s="11">
        <f>'Shiller Data '!A439</f>
        <v>1906.11</v>
      </c>
      <c r="B440" s="11">
        <f>'Shiller Data '!B439</f>
        <v>9.93</v>
      </c>
      <c r="C440" s="11">
        <f>'Shiller Data '!C439</f>
        <v>0.39419999999999999</v>
      </c>
      <c r="D440" s="11">
        <f>'Shiller Data '!D439</f>
        <v>0.75249999999999995</v>
      </c>
      <c r="E440" s="75">
        <f>'Shiller Data '!E439</f>
        <v>8.8485090910000004</v>
      </c>
      <c r="F440" s="12">
        <f t="shared" si="318"/>
        <v>352.57439619666206</v>
      </c>
      <c r="G440" s="12">
        <f t="shared" si="319"/>
        <v>13.996457903396191</v>
      </c>
      <c r="H440" s="12">
        <f t="shared" ref="H440:I440" si="365">AVERAGE(F321:F440)</f>
        <v>283.2525018715213</v>
      </c>
      <c r="I440" s="12">
        <f t="shared" si="365"/>
        <v>11.258906747662031</v>
      </c>
      <c r="J440" s="12">
        <f t="shared" si="304"/>
        <v>31.315153779906375</v>
      </c>
      <c r="K440" s="12">
        <f t="shared" si="301"/>
        <v>3.4441021267079779</v>
      </c>
      <c r="L440" s="12">
        <f t="shared" si="302"/>
        <v>9.9265650733025179E-2</v>
      </c>
      <c r="M440" s="11"/>
      <c r="N440" s="11">
        <f t="shared" si="306"/>
        <v>1958.06</v>
      </c>
      <c r="O440" s="11">
        <f t="shared" si="307"/>
        <v>28.091843235715583</v>
      </c>
      <c r="P440" s="11">
        <f t="shared" si="308"/>
        <v>3.3354792578923238</v>
      </c>
      <c r="Q440" s="11">
        <f t="shared" si="309"/>
        <v>-9.3572180826289042E-3</v>
      </c>
      <c r="R440">
        <f t="shared" si="310"/>
        <v>0.99068642445217636</v>
      </c>
    </row>
    <row r="441" spans="1:18" x14ac:dyDescent="0.25">
      <c r="A441" s="11">
        <f>'Shiller Data '!A440</f>
        <v>1906.12</v>
      </c>
      <c r="B441" s="11">
        <f>'Shiller Data '!B440</f>
        <v>9.84</v>
      </c>
      <c r="C441" s="11">
        <f>'Shiller Data '!C440</f>
        <v>0.4</v>
      </c>
      <c r="D441" s="11">
        <f>'Shiller Data '!D440</f>
        <v>0.76</v>
      </c>
      <c r="E441" s="75">
        <f>'Shiller Data '!E440</f>
        <v>8.9436743799999991</v>
      </c>
      <c r="F441" s="12">
        <f t="shared" si="318"/>
        <v>345.6612873690064</v>
      </c>
      <c r="G441" s="12">
        <f t="shared" si="319"/>
        <v>14.051271844268555</v>
      </c>
      <c r="H441" s="12">
        <f t="shared" ref="H441:I441" si="366">AVERAGE(F322:F441)</f>
        <v>284.47412871194422</v>
      </c>
      <c r="I441" s="12">
        <f t="shared" si="366"/>
        <v>11.305242599181637</v>
      </c>
      <c r="J441" s="12">
        <f t="shared" si="304"/>
        <v>30.575309139675436</v>
      </c>
      <c r="K441" s="12">
        <f t="shared" si="301"/>
        <v>3.4201927923864042</v>
      </c>
      <c r="L441" s="12">
        <f t="shared" si="302"/>
        <v>7.5356316411451463E-2</v>
      </c>
      <c r="M441" s="11"/>
      <c r="N441" s="11">
        <f t="shared" si="306"/>
        <v>1958.09</v>
      </c>
      <c r="O441" s="11">
        <f t="shared" si="307"/>
        <v>30.396809700033689</v>
      </c>
      <c r="P441" s="11">
        <f t="shared" si="308"/>
        <v>3.4143376588273218</v>
      </c>
      <c r="Q441" s="11">
        <f t="shared" si="309"/>
        <v>6.9501182852369059E-2</v>
      </c>
      <c r="R441">
        <f t="shared" si="310"/>
        <v>1.0719733291902129</v>
      </c>
    </row>
    <row r="442" spans="1:18" x14ac:dyDescent="0.25">
      <c r="A442" s="11">
        <f>'Shiller Data '!A441</f>
        <v>1907.01</v>
      </c>
      <c r="B442" s="11">
        <f>'Shiller Data '!B441</f>
        <v>9.56</v>
      </c>
      <c r="C442" s="11">
        <f>'Shiller Data '!C441</f>
        <v>0.40329999999999999</v>
      </c>
      <c r="D442" s="11">
        <f>'Shiller Data '!D441</f>
        <v>0.75170000000000003</v>
      </c>
      <c r="E442" s="75">
        <f>'Shiller Data '!E441</f>
        <v>8.8485090910000004</v>
      </c>
      <c r="F442" s="12">
        <f t="shared" si="318"/>
        <v>339.43718304532621</v>
      </c>
      <c r="G442" s="12">
        <f t="shared" si="319"/>
        <v>14.319562334956073</v>
      </c>
      <c r="H442" s="12">
        <f t="shared" ref="H442:I442" si="367">AVERAGE(F323:F442)</f>
        <v>285.59509761931201</v>
      </c>
      <c r="I442" s="12">
        <f t="shared" si="367"/>
        <v>11.35173309780822</v>
      </c>
      <c r="J442" s="12">
        <f t="shared" si="304"/>
        <v>29.90179386008154</v>
      </c>
      <c r="K442" s="12">
        <f t="shared" si="301"/>
        <v>3.3979184739174464</v>
      </c>
      <c r="L442" s="12">
        <f t="shared" si="302"/>
        <v>5.3081997942493686E-2</v>
      </c>
      <c r="M442" s="11"/>
      <c r="N442" s="11">
        <f t="shared" si="306"/>
        <v>1958.12</v>
      </c>
      <c r="O442" s="11">
        <f t="shared" si="307"/>
        <v>32.874552454190628</v>
      </c>
      <c r="P442" s="11">
        <f t="shared" si="308"/>
        <v>3.4926988768445217</v>
      </c>
      <c r="Q442" s="11">
        <f t="shared" si="309"/>
        <v>0.14786240086956903</v>
      </c>
      <c r="R442">
        <f t="shared" si="310"/>
        <v>1.1593533593730381</v>
      </c>
    </row>
    <row r="443" spans="1:18" x14ac:dyDescent="0.25">
      <c r="A443" s="11">
        <f>'Shiller Data '!A442</f>
        <v>1907.02</v>
      </c>
      <c r="B443" s="11">
        <f>'Shiller Data '!B442</f>
        <v>9.26</v>
      </c>
      <c r="C443" s="11">
        <f>'Shiller Data '!C442</f>
        <v>0.40670000000000001</v>
      </c>
      <c r="D443" s="11">
        <f>'Shiller Data '!D442</f>
        <v>0.74329999999999996</v>
      </c>
      <c r="E443" s="75">
        <f>'Shiller Data '!E442</f>
        <v>9.0388396689999997</v>
      </c>
      <c r="F443" s="12">
        <f t="shared" si="318"/>
        <v>321.86216445211733</v>
      </c>
      <c r="G443" s="12">
        <f t="shared" si="319"/>
        <v>14.13621406940347</v>
      </c>
      <c r="H443" s="12">
        <f t="shared" ref="H443:I443" si="368">AVERAGE(F324:F443)</f>
        <v>286.5857945245138</v>
      </c>
      <c r="I443" s="12">
        <f t="shared" si="368"/>
        <v>11.396695694221863</v>
      </c>
      <c r="J443" s="12">
        <f t="shared" si="304"/>
        <v>28.241709096023488</v>
      </c>
      <c r="K443" s="12">
        <f t="shared" si="301"/>
        <v>3.3407999311911882</v>
      </c>
      <c r="L443" s="12">
        <f t="shared" si="302"/>
        <v>-4.036544783764473E-3</v>
      </c>
      <c r="M443" s="11"/>
      <c r="N443" s="11">
        <f t="shared" si="306"/>
        <v>1959.03</v>
      </c>
      <c r="O443" s="11">
        <f t="shared" si="307"/>
        <v>34.202962563636525</v>
      </c>
      <c r="P443" s="11">
        <f t="shared" si="308"/>
        <v>3.5323122649845944</v>
      </c>
      <c r="Q443" s="11">
        <f t="shared" si="309"/>
        <v>0.18747578900964168</v>
      </c>
      <c r="R443">
        <f t="shared" si="310"/>
        <v>1.2062010457455685</v>
      </c>
    </row>
    <row r="444" spans="1:18" x14ac:dyDescent="0.25">
      <c r="A444" s="11">
        <f>'Shiller Data '!A443</f>
        <v>1907.03</v>
      </c>
      <c r="B444" s="11">
        <f>'Shiller Data '!B443</f>
        <v>8.35</v>
      </c>
      <c r="C444" s="11">
        <f>'Shiller Data '!C443</f>
        <v>0.41</v>
      </c>
      <c r="D444" s="11">
        <f>'Shiller Data '!D443</f>
        <v>0.73499999999999999</v>
      </c>
      <c r="E444" s="75">
        <f>'Shiller Data '!E443</f>
        <v>8.9436743799999991</v>
      </c>
      <c r="F444" s="12">
        <f t="shared" si="318"/>
        <v>293.32029974910603</v>
      </c>
      <c r="G444" s="12">
        <f t="shared" si="319"/>
        <v>14.402553640375267</v>
      </c>
      <c r="H444" s="12">
        <f t="shared" ref="H444:I444" si="369">AVERAGE(F325:F444)</f>
        <v>287.33459593566283</v>
      </c>
      <c r="I444" s="12">
        <f t="shared" si="369"/>
        <v>11.443877787060272</v>
      </c>
      <c r="J444" s="12">
        <f t="shared" si="304"/>
        <v>25.631198201082395</v>
      </c>
      <c r="K444" s="12">
        <f t="shared" si="301"/>
        <v>3.2438102892279246</v>
      </c>
      <c r="L444" s="12">
        <f t="shared" si="302"/>
        <v>-0.10102618674702812</v>
      </c>
      <c r="M444" s="11"/>
      <c r="N444" s="11">
        <f t="shared" si="306"/>
        <v>1959.06</v>
      </c>
      <c r="O444" s="11">
        <f t="shared" si="307"/>
        <v>34.462355930291537</v>
      </c>
      <c r="P444" s="11">
        <f t="shared" si="308"/>
        <v>3.5398675958636008</v>
      </c>
      <c r="Q444" s="11">
        <f t="shared" si="309"/>
        <v>0.19503111988864807</v>
      </c>
      <c r="R444">
        <f t="shared" si="310"/>
        <v>1.2153488074207917</v>
      </c>
    </row>
    <row r="445" spans="1:18" x14ac:dyDescent="0.25">
      <c r="A445" s="11">
        <f>'Shiller Data '!A444</f>
        <v>1907.04</v>
      </c>
      <c r="B445" s="11">
        <f>'Shiller Data '!B444</f>
        <v>8.39</v>
      </c>
      <c r="C445" s="11">
        <f>'Shiller Data '!C444</f>
        <v>0.4133</v>
      </c>
      <c r="D445" s="11">
        <f>'Shiller Data '!D444</f>
        <v>0.72670000000000001</v>
      </c>
      <c r="E445" s="75">
        <f>'Shiller Data '!E444</f>
        <v>8.9436743799999991</v>
      </c>
      <c r="F445" s="12">
        <f t="shared" si="318"/>
        <v>294.72542693353296</v>
      </c>
      <c r="G445" s="12">
        <f t="shared" si="319"/>
        <v>14.518476633090485</v>
      </c>
      <c r="H445" s="12">
        <f t="shared" ref="H445:I445" si="370">AVERAGE(F326:F445)</f>
        <v>288.12319059786006</v>
      </c>
      <c r="I445" s="12">
        <f t="shared" si="370"/>
        <v>11.490938712728934</v>
      </c>
      <c r="J445" s="12">
        <f t="shared" si="304"/>
        <v>25.648507428470992</v>
      </c>
      <c r="K445" s="12">
        <f t="shared" si="301"/>
        <v>3.2444853800005209</v>
      </c>
      <c r="L445" s="12">
        <f t="shared" si="302"/>
        <v>-0.10035109597443181</v>
      </c>
      <c r="M445" s="11"/>
      <c r="N445" s="11">
        <f t="shared" si="306"/>
        <v>1959.09</v>
      </c>
      <c r="O445" s="11">
        <f t="shared" si="307"/>
        <v>33.714129425260957</v>
      </c>
      <c r="P445" s="11">
        <f t="shared" si="308"/>
        <v>3.5179170202681398</v>
      </c>
      <c r="Q445" s="11">
        <f t="shared" si="309"/>
        <v>0.17308054429318709</v>
      </c>
      <c r="R445">
        <f t="shared" si="310"/>
        <v>1.1889618653205787</v>
      </c>
    </row>
    <row r="446" spans="1:18" x14ac:dyDescent="0.25">
      <c r="A446" s="11">
        <f>'Shiller Data '!A445</f>
        <v>1907.05</v>
      </c>
      <c r="B446" s="11">
        <f>'Shiller Data '!B445</f>
        <v>8.1</v>
      </c>
      <c r="C446" s="11">
        <f>'Shiller Data '!C445</f>
        <v>0.41670000000000001</v>
      </c>
      <c r="D446" s="11">
        <f>'Shiller Data '!D445</f>
        <v>0.71830000000000005</v>
      </c>
      <c r="E446" s="75">
        <f>'Shiller Data '!E445</f>
        <v>9.1340049590000003</v>
      </c>
      <c r="F446" s="12">
        <f t="shared" si="318"/>
        <v>278.60916557665291</v>
      </c>
      <c r="G446" s="12">
        <f t="shared" si="319"/>
        <v>14.332893740221147</v>
      </c>
      <c r="H446" s="12">
        <f t="shared" ref="H446:I446" si="371">AVERAGE(F327:F446)</f>
        <v>288.74388142651787</v>
      </c>
      <c r="I446" s="12">
        <f t="shared" si="371"/>
        <v>11.535333072523285</v>
      </c>
      <c r="J446" s="12">
        <f t="shared" si="304"/>
        <v>24.152676288150634</v>
      </c>
      <c r="K446" s="12">
        <f t="shared" si="301"/>
        <v>3.1843951933436867</v>
      </c>
      <c r="L446" s="12">
        <f t="shared" si="302"/>
        <v>-0.160441282631266</v>
      </c>
      <c r="M446" s="11"/>
      <c r="N446" s="11">
        <f t="shared" si="306"/>
        <v>1959.12</v>
      </c>
      <c r="O446" s="11">
        <f t="shared" si="307"/>
        <v>34.554076864736757</v>
      </c>
      <c r="P446" s="11">
        <f t="shared" si="308"/>
        <v>3.542525542231703</v>
      </c>
      <c r="Q446" s="11">
        <f t="shared" si="309"/>
        <v>0.19768906625675031</v>
      </c>
      <c r="R446">
        <f t="shared" si="310"/>
        <v>1.2185834362000603</v>
      </c>
    </row>
    <row r="447" spans="1:18" x14ac:dyDescent="0.25">
      <c r="A447" s="11">
        <f>'Shiller Data '!A446</f>
        <v>1907.06</v>
      </c>
      <c r="B447" s="11">
        <f>'Shiller Data '!B446</f>
        <v>7.84</v>
      </c>
      <c r="C447" s="11">
        <f>'Shiller Data '!C446</f>
        <v>0.42</v>
      </c>
      <c r="D447" s="11">
        <f>'Shiller Data '!D446</f>
        <v>0.71</v>
      </c>
      <c r="E447" s="75">
        <f>'Shiller Data '!E446</f>
        <v>9.229089256</v>
      </c>
      <c r="F447" s="12">
        <f t="shared" si="318"/>
        <v>266.88787286336765</v>
      </c>
      <c r="G447" s="12">
        <f t="shared" si="319"/>
        <v>14.297564617680408</v>
      </c>
      <c r="H447" s="12">
        <f t="shared" ref="H447:I447" si="372">AVERAGE(F328:F447)</f>
        <v>289.18767914889219</v>
      </c>
      <c r="I447" s="12">
        <f t="shared" si="372"/>
        <v>11.579433022963128</v>
      </c>
      <c r="J447" s="12">
        <f t="shared" si="304"/>
        <v>23.048440483580098</v>
      </c>
      <c r="K447" s="12">
        <f t="shared" si="301"/>
        <v>3.1375981091745819</v>
      </c>
      <c r="L447" s="12">
        <f t="shared" si="302"/>
        <v>-0.20723836680037078</v>
      </c>
      <c r="M447" s="11"/>
      <c r="N447" s="11">
        <f t="shared" si="306"/>
        <v>1960.03</v>
      </c>
      <c r="O447" s="11">
        <f t="shared" si="307"/>
        <v>31.976989930421137</v>
      </c>
      <c r="P447" s="11">
        <f t="shared" si="308"/>
        <v>3.4650165794743857</v>
      </c>
      <c r="Q447" s="11">
        <f t="shared" si="309"/>
        <v>0.12018010349943298</v>
      </c>
      <c r="R447">
        <f t="shared" si="310"/>
        <v>1.1276999359955029</v>
      </c>
    </row>
    <row r="448" spans="1:18" x14ac:dyDescent="0.25">
      <c r="A448" s="11">
        <f>'Shiller Data '!A447</f>
        <v>1907.07</v>
      </c>
      <c r="B448" s="11">
        <f>'Shiller Data '!B447</f>
        <v>8.14</v>
      </c>
      <c r="C448" s="11">
        <f>'Shiller Data '!C447</f>
        <v>0.42330000000000001</v>
      </c>
      <c r="D448" s="11">
        <f>'Shiller Data '!D447</f>
        <v>0.70169999999999999</v>
      </c>
      <c r="E448" s="75">
        <f>'Shiller Data '!E447</f>
        <v>9.229089256</v>
      </c>
      <c r="F448" s="12">
        <f t="shared" si="318"/>
        <v>277.10041901885364</v>
      </c>
      <c r="G448" s="12">
        <f t="shared" si="319"/>
        <v>14.409902625390757</v>
      </c>
      <c r="H448" s="12">
        <f t="shared" ref="H448:I448" si="373">AVERAGE(F329:F448)</f>
        <v>289.63736575555623</v>
      </c>
      <c r="I448" s="12">
        <f t="shared" si="373"/>
        <v>11.624469123467227</v>
      </c>
      <c r="J448" s="12">
        <f t="shared" si="304"/>
        <v>23.837683775119615</v>
      </c>
      <c r="K448" s="12">
        <f t="shared" si="301"/>
        <v>3.1712676803931852</v>
      </c>
      <c r="L448" s="12">
        <f t="shared" si="302"/>
        <v>-0.17356879558176752</v>
      </c>
      <c r="M448" s="11"/>
      <c r="N448" s="11">
        <f t="shared" si="306"/>
        <v>1960.06</v>
      </c>
      <c r="O448" s="11">
        <f t="shared" si="307"/>
        <v>32.833737013995218</v>
      </c>
      <c r="P448" s="11">
        <f t="shared" si="308"/>
        <v>3.4914565542768465</v>
      </c>
      <c r="Q448" s="11">
        <f t="shared" si="309"/>
        <v>0.14662007830189383</v>
      </c>
      <c r="R448">
        <f t="shared" si="310"/>
        <v>1.1579139628133202</v>
      </c>
    </row>
    <row r="449" spans="1:18" x14ac:dyDescent="0.25">
      <c r="A449" s="11">
        <f>'Shiller Data '!A448</f>
        <v>1907.08</v>
      </c>
      <c r="B449" s="11">
        <f>'Shiller Data '!B448</f>
        <v>7.53</v>
      </c>
      <c r="C449" s="11">
        <f>'Shiller Data '!C448</f>
        <v>0.42670000000000002</v>
      </c>
      <c r="D449" s="11">
        <f>'Shiller Data '!D448</f>
        <v>0.69330000000000003</v>
      </c>
      <c r="E449" s="75">
        <f>'Shiller Data '!E448</f>
        <v>9.229089256</v>
      </c>
      <c r="F449" s="12">
        <f t="shared" si="318"/>
        <v>256.3349085026988</v>
      </c>
      <c r="G449" s="12">
        <f t="shared" si="319"/>
        <v>14.525644815152932</v>
      </c>
      <c r="H449" s="12">
        <f t="shared" ref="H449:I449" si="374">AVERAGE(F330:F449)</f>
        <v>289.87920294128264</v>
      </c>
      <c r="I449" s="12">
        <f t="shared" si="374"/>
        <v>11.673732654262277</v>
      </c>
      <c r="J449" s="12">
        <f t="shared" si="304"/>
        <v>21.95826442959584</v>
      </c>
      <c r="K449" s="12">
        <f t="shared" ref="K449:K512" si="375">LN(J449)</f>
        <v>3.0891435802573741</v>
      </c>
      <c r="L449" s="12">
        <f t="shared" ref="L449:L512" si="376">K449-$K$1854</f>
        <v>-0.25569289571757858</v>
      </c>
      <c r="M449" s="11"/>
      <c r="N449" s="11">
        <f t="shared" si="306"/>
        <v>1960.09</v>
      </c>
      <c r="O449" s="11">
        <f t="shared" si="307"/>
        <v>31.258267590556098</v>
      </c>
      <c r="P449" s="11">
        <f t="shared" si="308"/>
        <v>3.4422839040896136</v>
      </c>
      <c r="Q449" s="11">
        <f t="shared" si="309"/>
        <v>9.7447428114660894E-2</v>
      </c>
      <c r="R449">
        <f t="shared" si="310"/>
        <v>1.1023534872388212</v>
      </c>
    </row>
    <row r="450" spans="1:18" x14ac:dyDescent="0.25">
      <c r="A450" s="11">
        <f>'Shiller Data '!A449</f>
        <v>1907.09</v>
      </c>
      <c r="B450" s="11">
        <f>'Shiller Data '!B449</f>
        <v>7.45</v>
      </c>
      <c r="C450" s="11">
        <f>'Shiller Data '!C449</f>
        <v>0.43</v>
      </c>
      <c r="D450" s="11">
        <f>'Shiller Data '!D449</f>
        <v>0.68500000000000005</v>
      </c>
      <c r="E450" s="75">
        <f>'Shiller Data '!E449</f>
        <v>9.229089256</v>
      </c>
      <c r="F450" s="12">
        <f t="shared" si="318"/>
        <v>253.61156286123583</v>
      </c>
      <c r="G450" s="12">
        <f t="shared" si="319"/>
        <v>14.637982822863274</v>
      </c>
      <c r="H450" s="12">
        <f t="shared" ref="H450:I450" si="377">AVERAGE(F331:F450)</f>
        <v>290.06256579350446</v>
      </c>
      <c r="I450" s="12">
        <f t="shared" si="377"/>
        <v>11.725954392466472</v>
      </c>
      <c r="J450" s="12">
        <f t="shared" ref="J450:J513" si="378">F450/I450</f>
        <v>21.628223543507271</v>
      </c>
      <c r="K450" s="12">
        <f t="shared" si="375"/>
        <v>3.0739991073044832</v>
      </c>
      <c r="L450" s="12">
        <f t="shared" si="376"/>
        <v>-0.27083736867046948</v>
      </c>
      <c r="M450" s="11"/>
      <c r="N450" s="11">
        <f t="shared" si="306"/>
        <v>1960.12</v>
      </c>
      <c r="O450" s="11">
        <f t="shared" si="307"/>
        <v>32.067850774810637</v>
      </c>
      <c r="P450" s="11">
        <f t="shared" si="308"/>
        <v>3.4678539947711826</v>
      </c>
      <c r="Q450" s="11">
        <f t="shared" si="309"/>
        <v>0.12301751879622991</v>
      </c>
      <c r="R450">
        <f t="shared" si="310"/>
        <v>1.1309042328547594</v>
      </c>
    </row>
    <row r="451" spans="1:18" x14ac:dyDescent="0.25">
      <c r="A451" s="11">
        <f>'Shiller Data '!A450</f>
        <v>1907.1</v>
      </c>
      <c r="B451" s="11">
        <f>'Shiller Data '!B450</f>
        <v>6.64</v>
      </c>
      <c r="C451" s="11">
        <f>'Shiller Data '!C450</f>
        <v>0.43330000000000002</v>
      </c>
      <c r="D451" s="11">
        <f>'Shiller Data '!D450</f>
        <v>0.67669999999999997</v>
      </c>
      <c r="E451" s="75">
        <f>'Shiller Data '!E450</f>
        <v>9.3242545450000005</v>
      </c>
      <c r="F451" s="12">
        <f t="shared" si="318"/>
        <v>223.7307003934865</v>
      </c>
      <c r="G451" s="12">
        <f t="shared" si="319"/>
        <v>14.599775975978572</v>
      </c>
      <c r="H451" s="12">
        <f t="shared" ref="H451:I451" si="379">AVERAGE(F332:F451)</f>
        <v>290.03224414074492</v>
      </c>
      <c r="I451" s="12">
        <f t="shared" si="379"/>
        <v>11.776861111750328</v>
      </c>
      <c r="J451" s="12">
        <f t="shared" si="378"/>
        <v>18.997481440131772</v>
      </c>
      <c r="K451" s="12">
        <f t="shared" si="375"/>
        <v>2.9443064145976079</v>
      </c>
      <c r="L451" s="12">
        <f t="shared" si="376"/>
        <v>-0.40053006137734481</v>
      </c>
      <c r="M451" s="11"/>
      <c r="N451" s="11">
        <f t="shared" ref="N451:N514" si="380">INDEX($A$130:$A$2900,(ROW()-ROW($A$130))*3)</f>
        <v>1961.03</v>
      </c>
      <c r="O451" s="11">
        <f t="shared" ref="O451:O514" si="381">INDEX($J$130:$J$2900,(ROW()-ROW($J$130))*3)</f>
        <v>36.100842392469538</v>
      </c>
      <c r="P451" s="11">
        <f t="shared" ref="P451:P514" si="382">INDEX($K$130:$K$2900,(ROW()-ROW($K$130))*3)</f>
        <v>3.5863162000380342</v>
      </c>
      <c r="Q451" s="11">
        <f t="shared" ref="Q451:Q514" si="383">INDEX($L$130:$L$2900,(ROW()-ROW($L$130))*3)</f>
        <v>0.24147972406308149</v>
      </c>
      <c r="R451">
        <f t="shared" ref="R451:R514" si="384">EXP(Q451)</f>
        <v>1.2731316407189879</v>
      </c>
    </row>
    <row r="452" spans="1:18" x14ac:dyDescent="0.25">
      <c r="A452" s="11">
        <f>'Shiller Data '!A451</f>
        <v>1907.11</v>
      </c>
      <c r="B452" s="11">
        <f>'Shiller Data '!B451</f>
        <v>6.25</v>
      </c>
      <c r="C452" s="11">
        <f>'Shiller Data '!C451</f>
        <v>0.43669999999999998</v>
      </c>
      <c r="D452" s="11">
        <f>'Shiller Data '!D451</f>
        <v>0.66830000000000001</v>
      </c>
      <c r="E452" s="75">
        <f>'Shiller Data '!E451</f>
        <v>8.9436743799999991</v>
      </c>
      <c r="F452" s="12">
        <f t="shared" si="318"/>
        <v>219.55112256669614</v>
      </c>
      <c r="G452" s="12">
        <f t="shared" si="319"/>
        <v>15.340476035980192</v>
      </c>
      <c r="H452" s="12">
        <f t="shared" ref="H452:I452" si="385">AVERAGE(F333:F452)</f>
        <v>290.03391974880498</v>
      </c>
      <c r="I452" s="12">
        <f t="shared" si="385"/>
        <v>11.833940331534196</v>
      </c>
      <c r="J452" s="12">
        <f t="shared" si="378"/>
        <v>18.552664321084396</v>
      </c>
      <c r="K452" s="12">
        <f t="shared" si="375"/>
        <v>2.9206134079087329</v>
      </c>
      <c r="L452" s="12">
        <f t="shared" si="376"/>
        <v>-0.42422306806621979</v>
      </c>
      <c r="M452" s="11"/>
      <c r="N452" s="11">
        <f t="shared" si="380"/>
        <v>1961.06</v>
      </c>
      <c r="O452" s="11">
        <f t="shared" si="381"/>
        <v>36.863308910062322</v>
      </c>
      <c r="P452" s="11">
        <f t="shared" si="382"/>
        <v>3.6072167178833303</v>
      </c>
      <c r="Q452" s="11">
        <f t="shared" si="383"/>
        <v>0.26238024190837761</v>
      </c>
      <c r="R452">
        <f t="shared" si="384"/>
        <v>1.3000207708390845</v>
      </c>
    </row>
    <row r="453" spans="1:18" x14ac:dyDescent="0.25">
      <c r="A453" s="11">
        <f>'Shiller Data '!A452</f>
        <v>1907.12</v>
      </c>
      <c r="B453" s="11">
        <f>'Shiller Data '!B452</f>
        <v>6.57</v>
      </c>
      <c r="C453" s="11">
        <f>'Shiller Data '!C452</f>
        <v>0.44</v>
      </c>
      <c r="D453" s="11">
        <f>'Shiller Data '!D452</f>
        <v>0.66</v>
      </c>
      <c r="E453" s="75">
        <f>'Shiller Data '!E452</f>
        <v>8.7534247930000006</v>
      </c>
      <c r="F453" s="12">
        <f t="shared" si="318"/>
        <v>235.80824635069209</v>
      </c>
      <c r="G453" s="12">
        <f t="shared" si="319"/>
        <v>15.792333088935237</v>
      </c>
      <c r="H453" s="12">
        <f t="shared" ref="H453:I453" si="386">AVERAGE(F334:F453)</f>
        <v>290.13176134366728</v>
      </c>
      <c r="I453" s="12">
        <f t="shared" si="386"/>
        <v>11.89478502675936</v>
      </c>
      <c r="J453" s="12">
        <f t="shared" si="378"/>
        <v>19.824506775044775</v>
      </c>
      <c r="K453" s="12">
        <f t="shared" si="375"/>
        <v>2.9869188882729527</v>
      </c>
      <c r="L453" s="12">
        <f t="shared" si="376"/>
        <v>-0.357917587702</v>
      </c>
      <c r="M453" s="11"/>
      <c r="N453" s="11">
        <f t="shared" si="380"/>
        <v>1961.09</v>
      </c>
      <c r="O453" s="11">
        <f t="shared" si="381"/>
        <v>37.436644831713316</v>
      </c>
      <c r="P453" s="11">
        <f t="shared" si="382"/>
        <v>3.622650033056197</v>
      </c>
      <c r="Q453" s="11">
        <f t="shared" si="383"/>
        <v>0.27781355708124433</v>
      </c>
      <c r="R453">
        <f t="shared" si="384"/>
        <v>1.3202400248575701</v>
      </c>
    </row>
    <row r="454" spans="1:18" x14ac:dyDescent="0.25">
      <c r="A454" s="11">
        <f>'Shiller Data '!A453</f>
        <v>1908.01</v>
      </c>
      <c r="B454" s="11">
        <f>'Shiller Data '!B453</f>
        <v>6.85</v>
      </c>
      <c r="C454" s="11">
        <f>'Shiller Data '!C453</f>
        <v>0.43669999999999998</v>
      </c>
      <c r="D454" s="11">
        <f>'Shiller Data '!D453</f>
        <v>0.65329999999999999</v>
      </c>
      <c r="E454" s="75">
        <f>'Shiller Data '!E453</f>
        <v>8.6582595040000001</v>
      </c>
      <c r="F454" s="12">
        <f t="shared" si="318"/>
        <v>248.56020416179018</v>
      </c>
      <c r="G454" s="12">
        <f t="shared" si="319"/>
        <v>15.846166592329016</v>
      </c>
      <c r="H454" s="12">
        <f t="shared" ref="H454:I454" si="387">AVERAGE(F335:F454)</f>
        <v>290.2847661954716</v>
      </c>
      <c r="I454" s="12">
        <f t="shared" si="387"/>
        <v>11.955410063752375</v>
      </c>
      <c r="J454" s="12">
        <f t="shared" si="378"/>
        <v>20.790604658170633</v>
      </c>
      <c r="K454" s="12">
        <f t="shared" si="375"/>
        <v>3.0345011855340793</v>
      </c>
      <c r="L454" s="12">
        <f t="shared" si="376"/>
        <v>-0.31033529044087338</v>
      </c>
      <c r="M454" s="11"/>
      <c r="N454" s="11">
        <f t="shared" si="380"/>
        <v>1961.12</v>
      </c>
      <c r="O454" s="11">
        <f t="shared" si="381"/>
        <v>39.734584978011377</v>
      </c>
      <c r="P454" s="11">
        <f t="shared" si="382"/>
        <v>3.6822219665914373</v>
      </c>
      <c r="Q454" s="11">
        <f t="shared" si="383"/>
        <v>0.3373854906164846</v>
      </c>
      <c r="R454">
        <f t="shared" si="384"/>
        <v>1.4012791395941491</v>
      </c>
    </row>
    <row r="455" spans="1:18" x14ac:dyDescent="0.25">
      <c r="A455" s="11">
        <f>'Shiller Data '!A454</f>
        <v>1908.02</v>
      </c>
      <c r="B455" s="11">
        <f>'Shiller Data '!B454</f>
        <v>6.6</v>
      </c>
      <c r="C455" s="11">
        <f>'Shiller Data '!C454</f>
        <v>0.43330000000000002</v>
      </c>
      <c r="D455" s="11">
        <f>'Shiller Data '!D454</f>
        <v>0.64670000000000005</v>
      </c>
      <c r="E455" s="75">
        <f>'Shiller Data '!E454</f>
        <v>8.5630942149999996</v>
      </c>
      <c r="F455" s="12">
        <f t="shared" si="318"/>
        <v>242.150202711509</v>
      </c>
      <c r="G455" s="12">
        <f t="shared" si="319"/>
        <v>15.897527702257101</v>
      </c>
      <c r="H455" s="12">
        <f t="shared" ref="H455:I455" si="388">AVERAGE(F336:F455)</f>
        <v>290.41524971154831</v>
      </c>
      <c r="I455" s="12">
        <f t="shared" si="388"/>
        <v>12.016849049331766</v>
      </c>
      <c r="J455" s="12">
        <f t="shared" si="378"/>
        <v>20.150889947725066</v>
      </c>
      <c r="K455" s="12">
        <f t="shared" si="375"/>
        <v>3.0032484535575987</v>
      </c>
      <c r="L455" s="12">
        <f t="shared" si="376"/>
        <v>-0.34158802241735398</v>
      </c>
      <c r="M455" s="11"/>
      <c r="N455" s="11">
        <f t="shared" si="380"/>
        <v>1962.03</v>
      </c>
      <c r="O455" s="11">
        <f t="shared" si="381"/>
        <v>38.579421868072764</v>
      </c>
      <c r="P455" s="11">
        <f t="shared" si="382"/>
        <v>3.6527190220898431</v>
      </c>
      <c r="Q455" s="11">
        <f t="shared" si="383"/>
        <v>0.30788254611489041</v>
      </c>
      <c r="R455">
        <f t="shared" si="384"/>
        <v>1.3605411787048771</v>
      </c>
    </row>
    <row r="456" spans="1:18" x14ac:dyDescent="0.25">
      <c r="A456" s="11">
        <f>'Shiller Data '!A455</f>
        <v>1908.03</v>
      </c>
      <c r="B456" s="11">
        <f>'Shiller Data '!B455</f>
        <v>6.87</v>
      </c>
      <c r="C456" s="11">
        <f>'Shiller Data '!C455</f>
        <v>0.43</v>
      </c>
      <c r="D456" s="11">
        <f>'Shiller Data '!D455</f>
        <v>0.64</v>
      </c>
      <c r="E456" s="75">
        <f>'Shiller Data '!E455</f>
        <v>8.5630942149999996</v>
      </c>
      <c r="F456" s="12">
        <f t="shared" si="318"/>
        <v>252.05634736788895</v>
      </c>
      <c r="G456" s="12">
        <f t="shared" si="319"/>
        <v>15.776452600901344</v>
      </c>
      <c r="H456" s="12">
        <f t="shared" ref="H456:I456" si="389">AVERAGE(F337:F456)</f>
        <v>290.71354842996715</v>
      </c>
      <c r="I456" s="12">
        <f t="shared" si="389"/>
        <v>12.076620217575545</v>
      </c>
      <c r="J456" s="12">
        <f t="shared" si="378"/>
        <v>20.871431147686682</v>
      </c>
      <c r="K456" s="12">
        <f t="shared" si="375"/>
        <v>3.038381293136013</v>
      </c>
      <c r="L456" s="12">
        <f t="shared" si="376"/>
        <v>-0.30645518283893969</v>
      </c>
      <c r="M456" s="11"/>
      <c r="N456" s="11">
        <f t="shared" si="380"/>
        <v>1962.06</v>
      </c>
      <c r="O456" s="11">
        <f t="shared" si="381"/>
        <v>30.26309611946084</v>
      </c>
      <c r="P456" s="11">
        <f t="shared" si="382"/>
        <v>3.4099290203588368</v>
      </c>
      <c r="Q456" s="11">
        <f t="shared" si="383"/>
        <v>6.5092544383884121E-2</v>
      </c>
      <c r="R456">
        <f t="shared" si="384"/>
        <v>1.0672577885285737</v>
      </c>
    </row>
    <row r="457" spans="1:18" x14ac:dyDescent="0.25">
      <c r="A457" s="11">
        <f>'Shiller Data '!A456</f>
        <v>1908.04</v>
      </c>
      <c r="B457" s="11">
        <f>'Shiller Data '!B456</f>
        <v>7.24</v>
      </c>
      <c r="C457" s="11">
        <f>'Shiller Data '!C456</f>
        <v>0.42670000000000002</v>
      </c>
      <c r="D457" s="11">
        <f>'Shiller Data '!D456</f>
        <v>0.63329999999999997</v>
      </c>
      <c r="E457" s="75">
        <f>'Shiller Data '!E456</f>
        <v>8.6582595040000001</v>
      </c>
      <c r="F457" s="12">
        <f t="shared" si="318"/>
        <v>262.71180702647604</v>
      </c>
      <c r="G457" s="12">
        <f t="shared" si="319"/>
        <v>15.483304980413997</v>
      </c>
      <c r="H457" s="12">
        <f t="shared" ref="H457:I457" si="390">AVERAGE(F338:F457)</f>
        <v>291.13164773531247</v>
      </c>
      <c r="I457" s="12">
        <f t="shared" si="390"/>
        <v>12.133289630824281</v>
      </c>
      <c r="J457" s="12">
        <f t="shared" si="378"/>
        <v>21.652149995584384</v>
      </c>
      <c r="K457" s="12">
        <f t="shared" si="375"/>
        <v>3.0751047564732885</v>
      </c>
      <c r="L457" s="12">
        <f t="shared" si="376"/>
        <v>-0.26973171950166419</v>
      </c>
      <c r="M457" s="11"/>
      <c r="N457" s="11">
        <f t="shared" si="380"/>
        <v>1962.09</v>
      </c>
      <c r="O457" s="11">
        <f t="shared" si="381"/>
        <v>31.165037880609134</v>
      </c>
      <c r="P457" s="11">
        <f t="shared" si="382"/>
        <v>3.4392968857456885</v>
      </c>
      <c r="Q457" s="11">
        <f t="shared" si="383"/>
        <v>9.4460409770735776E-2</v>
      </c>
      <c r="R457">
        <f t="shared" si="384"/>
        <v>1.0990656500105882</v>
      </c>
    </row>
    <row r="458" spans="1:18" x14ac:dyDescent="0.25">
      <c r="A458" s="11">
        <f>'Shiller Data '!A457</f>
        <v>1908.05</v>
      </c>
      <c r="B458" s="11">
        <f>'Shiller Data '!B457</f>
        <v>7.63</v>
      </c>
      <c r="C458" s="11">
        <f>'Shiller Data '!C457</f>
        <v>0.42330000000000001</v>
      </c>
      <c r="D458" s="11">
        <f>'Shiller Data '!D457</f>
        <v>0.62670000000000003</v>
      </c>
      <c r="E458" s="75">
        <f>'Shiller Data '!E457</f>
        <v>8.6582595040000001</v>
      </c>
      <c r="F458" s="12">
        <f t="shared" si="318"/>
        <v>276.86340989116189</v>
      </c>
      <c r="G458" s="12">
        <f t="shared" si="319"/>
        <v>15.359932032362888</v>
      </c>
      <c r="H458" s="12">
        <f t="shared" ref="H458:I458" si="391">AVERAGE(F339:F458)</f>
        <v>291.67558154534373</v>
      </c>
      <c r="I458" s="12">
        <f t="shared" si="391"/>
        <v>12.193112042334491</v>
      </c>
      <c r="J458" s="12">
        <f t="shared" si="378"/>
        <v>22.706541933666482</v>
      </c>
      <c r="K458" s="12">
        <f t="shared" si="375"/>
        <v>3.1226530738787512</v>
      </c>
      <c r="L458" s="12">
        <f t="shared" si="376"/>
        <v>-0.22218340209620147</v>
      </c>
      <c r="M458" s="11"/>
      <c r="N458" s="11">
        <f t="shared" si="380"/>
        <v>1962.12</v>
      </c>
      <c r="O458" s="11">
        <f t="shared" si="381"/>
        <v>33.436910835838368</v>
      </c>
      <c r="P458" s="11">
        <f t="shared" si="382"/>
        <v>3.509660404638216</v>
      </c>
      <c r="Q458" s="11">
        <f t="shared" si="383"/>
        <v>0.16482392866326334</v>
      </c>
      <c r="R458">
        <f t="shared" si="384"/>
        <v>1.1791854796686194</v>
      </c>
    </row>
    <row r="459" spans="1:18" x14ac:dyDescent="0.25">
      <c r="A459" s="11">
        <f>'Shiller Data '!A458</f>
        <v>1908.06</v>
      </c>
      <c r="B459" s="11">
        <f>'Shiller Data '!B458</f>
        <v>7.64</v>
      </c>
      <c r="C459" s="11">
        <f>'Shiller Data '!C458</f>
        <v>0.42</v>
      </c>
      <c r="D459" s="11">
        <f>'Shiller Data '!D458</f>
        <v>0.62</v>
      </c>
      <c r="E459" s="75">
        <f>'Shiller Data '!E458</f>
        <v>8.6582595040000001</v>
      </c>
      <c r="F459" s="12">
        <f t="shared" ref="F459:F522" si="392">B459*$E$1851/E459</f>
        <v>277.22627150307693</v>
      </c>
      <c r="G459" s="12">
        <f t="shared" ref="G459:G522" si="393">C459*$E$1851/E459</f>
        <v>15.240187700430928</v>
      </c>
      <c r="H459" s="12">
        <f t="shared" ref="H459:I459" si="394">AVERAGE(F340:F459)</f>
        <v>292.02472854647573</v>
      </c>
      <c r="I459" s="12">
        <f t="shared" si="394"/>
        <v>12.246476518296951</v>
      </c>
      <c r="J459" s="12">
        <f t="shared" si="378"/>
        <v>22.637227212977109</v>
      </c>
      <c r="K459" s="12">
        <f t="shared" si="375"/>
        <v>3.1195957729095216</v>
      </c>
      <c r="L459" s="12">
        <f t="shared" si="376"/>
        <v>-0.22524070306543109</v>
      </c>
      <c r="M459" s="11"/>
      <c r="N459" s="11">
        <f t="shared" si="380"/>
        <v>1963.03</v>
      </c>
      <c r="O459" s="11">
        <f t="shared" si="381"/>
        <v>34.695130545515894</v>
      </c>
      <c r="P459" s="11">
        <f t="shared" si="382"/>
        <v>3.5465993470052171</v>
      </c>
      <c r="Q459" s="11">
        <f t="shared" si="383"/>
        <v>0.20176287103026436</v>
      </c>
      <c r="R459">
        <f t="shared" si="384"/>
        <v>1.2235578326999395</v>
      </c>
    </row>
    <row r="460" spans="1:18" x14ac:dyDescent="0.25">
      <c r="A460" s="11">
        <f>'Shiller Data '!A459</f>
        <v>1908.07</v>
      </c>
      <c r="B460" s="11">
        <f>'Shiller Data '!B459</f>
        <v>7.92</v>
      </c>
      <c r="C460" s="11">
        <f>'Shiller Data '!C459</f>
        <v>0.41670000000000001</v>
      </c>
      <c r="D460" s="11">
        <f>'Shiller Data '!D459</f>
        <v>0.61329999999999996</v>
      </c>
      <c r="E460" s="75">
        <f>'Shiller Data '!E459</f>
        <v>8.7534247930000006</v>
      </c>
      <c r="F460" s="12">
        <f t="shared" si="392"/>
        <v>284.26199560083433</v>
      </c>
      <c r="G460" s="12">
        <f t="shared" si="393"/>
        <v>14.956057268543898</v>
      </c>
      <c r="H460" s="12">
        <f t="shared" ref="H460:I460" si="395">AVERAGE(F341:F460)</f>
        <v>292.39662823747659</v>
      </c>
      <c r="I460" s="12">
        <f t="shared" si="395"/>
        <v>12.295752973118649</v>
      </c>
      <c r="J460" s="12">
        <f t="shared" si="378"/>
        <v>23.118713934990122</v>
      </c>
      <c r="K460" s="12">
        <f t="shared" si="375"/>
        <v>3.1406424166077969</v>
      </c>
      <c r="L460" s="12">
        <f t="shared" si="376"/>
        <v>-0.20419405936715584</v>
      </c>
      <c r="M460" s="11"/>
      <c r="N460" s="11">
        <f t="shared" si="380"/>
        <v>1963.06</v>
      </c>
      <c r="O460" s="11">
        <f t="shared" si="381"/>
        <v>36.64750280858442</v>
      </c>
      <c r="P460" s="11">
        <f t="shared" si="382"/>
        <v>3.6013452898198639</v>
      </c>
      <c r="Q460" s="11">
        <f t="shared" si="383"/>
        <v>0.2565088138449112</v>
      </c>
      <c r="R460">
        <f t="shared" si="384"/>
        <v>1.2924101568521642</v>
      </c>
    </row>
    <row r="461" spans="1:18" x14ac:dyDescent="0.25">
      <c r="A461" s="11">
        <f>'Shiller Data '!A460</f>
        <v>1908.08</v>
      </c>
      <c r="B461" s="11">
        <f>'Shiller Data '!B460</f>
        <v>8.26</v>
      </c>
      <c r="C461" s="11">
        <f>'Shiller Data '!C460</f>
        <v>0.4133</v>
      </c>
      <c r="D461" s="11">
        <f>'Shiller Data '!D460</f>
        <v>0.60670000000000002</v>
      </c>
      <c r="E461" s="75">
        <f>'Shiller Data '!E460</f>
        <v>8.7534247930000006</v>
      </c>
      <c r="F461" s="12">
        <f t="shared" si="392"/>
        <v>296.46516207864789</v>
      </c>
      <c r="G461" s="12">
        <f t="shared" si="393"/>
        <v>14.834025603765761</v>
      </c>
      <c r="H461" s="12">
        <f t="shared" ref="H461:I461" si="396">AVERAGE(F342:F461)</f>
        <v>292.79553189747008</v>
      </c>
      <c r="I461" s="12">
        <f t="shared" si="396"/>
        <v>12.343383536684829</v>
      </c>
      <c r="J461" s="12">
        <f t="shared" si="378"/>
        <v>24.018143906615748</v>
      </c>
      <c r="K461" s="12">
        <f t="shared" si="375"/>
        <v>3.1788095408358199</v>
      </c>
      <c r="L461" s="12">
        <f t="shared" si="376"/>
        <v>-0.1660269351391328</v>
      </c>
      <c r="M461" s="11"/>
      <c r="N461" s="11">
        <f t="shared" si="380"/>
        <v>1963.09</v>
      </c>
      <c r="O461" s="11">
        <f t="shared" si="381"/>
        <v>37.669133833558924</v>
      </c>
      <c r="P461" s="11">
        <f t="shared" si="382"/>
        <v>3.6288410279051884</v>
      </c>
      <c r="Q461" s="11">
        <f t="shared" si="383"/>
        <v>0.28400455193023566</v>
      </c>
      <c r="R461">
        <f t="shared" si="384"/>
        <v>1.3284389777005809</v>
      </c>
    </row>
    <row r="462" spans="1:18" x14ac:dyDescent="0.25">
      <c r="A462" s="11">
        <f>'Shiller Data '!A461</f>
        <v>1908.09</v>
      </c>
      <c r="B462" s="11">
        <f>'Shiller Data '!B461</f>
        <v>8.17</v>
      </c>
      <c r="C462" s="11">
        <f>'Shiller Data '!C461</f>
        <v>0.41</v>
      </c>
      <c r="D462" s="11">
        <f>'Shiller Data '!D461</f>
        <v>0.6</v>
      </c>
      <c r="E462" s="75">
        <f>'Shiller Data '!E461</f>
        <v>8.7534247930000006</v>
      </c>
      <c r="F462" s="12">
        <f t="shared" si="392"/>
        <v>293.23491212863837</v>
      </c>
      <c r="G462" s="12">
        <f t="shared" si="393"/>
        <v>14.715583105598744</v>
      </c>
      <c r="H462" s="12">
        <f t="shared" ref="H462:I462" si="397">AVERAGE(F343:F462)</f>
        <v>293.17144781235334</v>
      </c>
      <c r="I462" s="12">
        <f t="shared" si="397"/>
        <v>12.389358808672524</v>
      </c>
      <c r="J462" s="12">
        <f t="shared" si="378"/>
        <v>23.668287976563771</v>
      </c>
      <c r="K462" s="12">
        <f t="shared" si="375"/>
        <v>3.1641360920787638</v>
      </c>
      <c r="L462" s="12">
        <f t="shared" si="376"/>
        <v>-0.18070038389618892</v>
      </c>
      <c r="M462" s="11"/>
      <c r="N462" s="11">
        <f t="shared" si="380"/>
        <v>1963.12</v>
      </c>
      <c r="O462" s="11">
        <f t="shared" si="381"/>
        <v>37.807524556862894</v>
      </c>
      <c r="P462" s="11">
        <f t="shared" si="382"/>
        <v>3.6325081451661312</v>
      </c>
      <c r="Q462" s="11">
        <f t="shared" si="383"/>
        <v>0.28767166919117848</v>
      </c>
      <c r="R462">
        <f t="shared" si="384"/>
        <v>1.3333194623913485</v>
      </c>
    </row>
    <row r="463" spans="1:18" x14ac:dyDescent="0.25">
      <c r="A463" s="11">
        <f>'Shiller Data '!A462</f>
        <v>1908.1</v>
      </c>
      <c r="B463" s="11">
        <f>'Shiller Data '!B462</f>
        <v>8.27</v>
      </c>
      <c r="C463" s="11">
        <f>'Shiller Data '!C462</f>
        <v>0.40670000000000001</v>
      </c>
      <c r="D463" s="11">
        <f>'Shiller Data '!D462</f>
        <v>0.59330000000000005</v>
      </c>
      <c r="E463" s="75">
        <f>'Shiller Data '!E462</f>
        <v>8.8485090910000004</v>
      </c>
      <c r="F463" s="12">
        <f t="shared" si="392"/>
        <v>293.63446692310123</v>
      </c>
      <c r="G463" s="12">
        <f t="shared" si="393"/>
        <v>14.440282672022402</v>
      </c>
      <c r="H463" s="12">
        <f t="shared" ref="H463:I463" si="398">AVERAGE(F344:F463)</f>
        <v>293.59393439972797</v>
      </c>
      <c r="I463" s="12">
        <f t="shared" si="398"/>
        <v>12.432371639619989</v>
      </c>
      <c r="J463" s="12">
        <f t="shared" si="378"/>
        <v>23.618540004654861</v>
      </c>
      <c r="K463" s="12">
        <f t="shared" si="375"/>
        <v>3.1620319970321509</v>
      </c>
      <c r="L463" s="12">
        <f t="shared" si="376"/>
        <v>-0.18280447894280183</v>
      </c>
      <c r="M463" s="11"/>
      <c r="N463" s="11">
        <f t="shared" si="380"/>
        <v>1964.03</v>
      </c>
      <c r="O463" s="11">
        <f t="shared" si="381"/>
        <v>39.846502070838177</v>
      </c>
      <c r="P463" s="11">
        <f t="shared" si="382"/>
        <v>3.685034623989289</v>
      </c>
      <c r="Q463" s="11">
        <f t="shared" si="383"/>
        <v>0.34019814801433634</v>
      </c>
      <c r="R463">
        <f t="shared" si="384"/>
        <v>1.405226005721705</v>
      </c>
    </row>
    <row r="464" spans="1:18" x14ac:dyDescent="0.25">
      <c r="A464" s="11">
        <f>'Shiller Data '!A463</f>
        <v>1908.11</v>
      </c>
      <c r="B464" s="11">
        <f>'Shiller Data '!B463</f>
        <v>8.83</v>
      </c>
      <c r="C464" s="11">
        <f>'Shiller Data '!C463</f>
        <v>0.40329999999999999</v>
      </c>
      <c r="D464" s="11">
        <f>'Shiller Data '!D463</f>
        <v>0.5867</v>
      </c>
      <c r="E464" s="75">
        <f>'Shiller Data '!E463</f>
        <v>8.9436743799999991</v>
      </c>
      <c r="F464" s="12">
        <f t="shared" si="392"/>
        <v>310.18182596222834</v>
      </c>
      <c r="G464" s="12">
        <f t="shared" si="393"/>
        <v>14.16719483698377</v>
      </c>
      <c r="H464" s="12">
        <f t="shared" ref="H464:I464" si="399">AVERAGE(F345:F464)</f>
        <v>294.0874885697192</v>
      </c>
      <c r="I464" s="12">
        <f t="shared" si="399"/>
        <v>12.472479777893101</v>
      </c>
      <c r="J464" s="12">
        <f t="shared" si="378"/>
        <v>24.8692987670352</v>
      </c>
      <c r="K464" s="12">
        <f t="shared" si="375"/>
        <v>3.2136340614803336</v>
      </c>
      <c r="L464" s="12">
        <f t="shared" si="376"/>
        <v>-0.13120241449461911</v>
      </c>
      <c r="M464" s="11"/>
      <c r="N464" s="11">
        <f t="shared" si="380"/>
        <v>1964.06</v>
      </c>
      <c r="O464" s="11">
        <f t="shared" si="381"/>
        <v>40.096350851779164</v>
      </c>
      <c r="P464" s="11">
        <f t="shared" si="382"/>
        <v>3.6912853289691481</v>
      </c>
      <c r="Q464" s="11">
        <f t="shared" si="383"/>
        <v>0.34644885299419537</v>
      </c>
      <c r="R464">
        <f t="shared" si="384"/>
        <v>1.4140371682135082</v>
      </c>
    </row>
    <row r="465" spans="1:18" x14ac:dyDescent="0.25">
      <c r="A465" s="11">
        <f>'Shiller Data '!A464</f>
        <v>1908.12</v>
      </c>
      <c r="B465" s="11">
        <f>'Shiller Data '!B464</f>
        <v>9.0299999999999994</v>
      </c>
      <c r="C465" s="11">
        <f>'Shiller Data '!C464</f>
        <v>0.4</v>
      </c>
      <c r="D465" s="11">
        <f>'Shiller Data '!D464</f>
        <v>0.57999999999999996</v>
      </c>
      <c r="E465" s="75">
        <f>'Shiller Data '!E464</f>
        <v>9.0388396689999997</v>
      </c>
      <c r="F465" s="12">
        <f t="shared" si="392"/>
        <v>313.86774784045571</v>
      </c>
      <c r="G465" s="12">
        <f t="shared" si="393"/>
        <v>13.903333237672458</v>
      </c>
      <c r="H465" s="12">
        <f t="shared" ref="H465:I465" si="400">AVERAGE(F346:F465)</f>
        <v>294.51331866992973</v>
      </c>
      <c r="I465" s="12">
        <f t="shared" si="400"/>
        <v>12.510828163777775</v>
      </c>
      <c r="J465" s="12">
        <f t="shared" si="378"/>
        <v>25.087687540077287</v>
      </c>
      <c r="K465" s="12">
        <f t="shared" si="375"/>
        <v>3.2223771895335704</v>
      </c>
      <c r="L465" s="12">
        <f t="shared" si="376"/>
        <v>-0.12245928644138226</v>
      </c>
      <c r="M465" s="11"/>
      <c r="N465" s="11">
        <f t="shared" si="380"/>
        <v>1964.09</v>
      </c>
      <c r="O465" s="11">
        <f t="shared" si="381"/>
        <v>41.172800119028359</v>
      </c>
      <c r="P465" s="11">
        <f t="shared" si="382"/>
        <v>3.7177778470475316</v>
      </c>
      <c r="Q465" s="11">
        <f t="shared" si="383"/>
        <v>0.37294137107257885</v>
      </c>
      <c r="R465">
        <f t="shared" si="384"/>
        <v>1.4519992081810189</v>
      </c>
    </row>
    <row r="466" spans="1:18" x14ac:dyDescent="0.25">
      <c r="A466" s="11">
        <f>'Shiller Data '!A465</f>
        <v>1909.01</v>
      </c>
      <c r="B466" s="11">
        <f>'Shiller Data '!B465</f>
        <v>9.06</v>
      </c>
      <c r="C466" s="11">
        <f>'Shiller Data '!C465</f>
        <v>0.40329999999999999</v>
      </c>
      <c r="D466" s="11">
        <f>'Shiller Data '!D465</f>
        <v>0.59499999999999997</v>
      </c>
      <c r="E466" s="75">
        <f>'Shiller Data '!E465</f>
        <v>8.9436743799999991</v>
      </c>
      <c r="F466" s="12">
        <f t="shared" si="392"/>
        <v>318.26130727268276</v>
      </c>
      <c r="G466" s="12">
        <f t="shared" si="393"/>
        <v>14.16719483698377</v>
      </c>
      <c r="H466" s="12">
        <f t="shared" ref="H466:I466" si="401">AVERAGE(F347:F466)</f>
        <v>294.80910940788584</v>
      </c>
      <c r="I466" s="12">
        <f t="shared" si="401"/>
        <v>12.551065345425664</v>
      </c>
      <c r="J466" s="12">
        <f t="shared" si="378"/>
        <v>25.35731418119623</v>
      </c>
      <c r="K466" s="12">
        <f t="shared" si="375"/>
        <v>3.2330672162788741</v>
      </c>
      <c r="L466" s="12">
        <f t="shared" si="376"/>
        <v>-0.11176925969607865</v>
      </c>
      <c r="M466" s="11"/>
      <c r="N466" s="11">
        <f t="shared" si="380"/>
        <v>1964.12</v>
      </c>
      <c r="O466" s="11">
        <f t="shared" si="381"/>
        <v>40.951419595567067</v>
      </c>
      <c r="P466" s="11">
        <f t="shared" si="382"/>
        <v>3.7123864762566217</v>
      </c>
      <c r="Q466" s="11">
        <f t="shared" si="383"/>
        <v>0.36755000028166895</v>
      </c>
      <c r="R466">
        <f t="shared" si="384"/>
        <v>1.4441920067314402</v>
      </c>
    </row>
    <row r="467" spans="1:18" x14ac:dyDescent="0.25">
      <c r="A467" s="11">
        <f>'Shiller Data '!A466</f>
        <v>1909.02</v>
      </c>
      <c r="B467" s="11">
        <f>'Shiller Data '!B466</f>
        <v>8.8000000000000007</v>
      </c>
      <c r="C467" s="11">
        <f>'Shiller Data '!C466</f>
        <v>0.40670000000000001</v>
      </c>
      <c r="D467" s="11">
        <f>'Shiller Data '!D466</f>
        <v>0.61</v>
      </c>
      <c r="E467" s="75">
        <f>'Shiller Data '!E466</f>
        <v>9.0388396689999997</v>
      </c>
      <c r="F467" s="12">
        <f t="shared" si="392"/>
        <v>305.87333122879409</v>
      </c>
      <c r="G467" s="12">
        <f t="shared" si="393"/>
        <v>14.13621406940347</v>
      </c>
      <c r="H467" s="12">
        <f t="shared" ref="H467:I467" si="402">AVERAGE(F348:F467)</f>
        <v>294.97952767428353</v>
      </c>
      <c r="I467" s="12">
        <f t="shared" si="402"/>
        <v>12.592837220213006</v>
      </c>
      <c r="J467" s="12">
        <f t="shared" si="378"/>
        <v>24.289469154562795</v>
      </c>
      <c r="K467" s="12">
        <f t="shared" si="375"/>
        <v>3.1900428882904102</v>
      </c>
      <c r="L467" s="12">
        <f t="shared" si="376"/>
        <v>-0.15479358768454254</v>
      </c>
      <c r="M467" s="11"/>
      <c r="N467" s="11">
        <f t="shared" si="380"/>
        <v>1965.03</v>
      </c>
      <c r="O467" s="11">
        <f t="shared" si="381"/>
        <v>41.850826720096421</v>
      </c>
      <c r="P467" s="11">
        <f t="shared" si="382"/>
        <v>3.7341115511034859</v>
      </c>
      <c r="Q467" s="11">
        <f t="shared" si="383"/>
        <v>0.38927507512853321</v>
      </c>
      <c r="R467">
        <f t="shared" si="384"/>
        <v>1.4759104817652875</v>
      </c>
    </row>
    <row r="468" spans="1:18" x14ac:dyDescent="0.25">
      <c r="A468" s="11">
        <f>'Shiller Data '!A467</f>
        <v>1909.03</v>
      </c>
      <c r="B468" s="11">
        <f>'Shiller Data '!B467</f>
        <v>8.92</v>
      </c>
      <c r="C468" s="11">
        <f>'Shiller Data '!C467</f>
        <v>0.41</v>
      </c>
      <c r="D468" s="11">
        <f>'Shiller Data '!D467</f>
        <v>0.625</v>
      </c>
      <c r="E468" s="75">
        <f>'Shiller Data '!E467</f>
        <v>9.0388396689999997</v>
      </c>
      <c r="F468" s="12">
        <f t="shared" si="392"/>
        <v>310.04433120009583</v>
      </c>
      <c r="G468" s="12">
        <f t="shared" si="393"/>
        <v>14.250916568614267</v>
      </c>
      <c r="H468" s="12">
        <f t="shared" ref="H468:I468" si="403">AVERAGE(F349:F468)</f>
        <v>295.15077917798357</v>
      </c>
      <c r="I468" s="12">
        <f t="shared" si="403"/>
        <v>12.635263392753403</v>
      </c>
      <c r="J468" s="12">
        <f t="shared" si="378"/>
        <v>24.538018841610612</v>
      </c>
      <c r="K468" s="12">
        <f t="shared" si="375"/>
        <v>3.2002237042230695</v>
      </c>
      <c r="L468" s="12">
        <f t="shared" si="376"/>
        <v>-0.14461277175188325</v>
      </c>
      <c r="M468" s="11"/>
      <c r="N468" s="11">
        <f t="shared" si="380"/>
        <v>1965.06</v>
      </c>
      <c r="O468" s="11">
        <f t="shared" si="381"/>
        <v>40.240286271456988</v>
      </c>
      <c r="P468" s="11">
        <f t="shared" si="382"/>
        <v>3.6948686398679924</v>
      </c>
      <c r="Q468" s="11">
        <f t="shared" si="383"/>
        <v>0.35003216389303971</v>
      </c>
      <c r="R468">
        <f t="shared" si="384"/>
        <v>1.4191131920641382</v>
      </c>
    </row>
    <row r="469" spans="1:18" x14ac:dyDescent="0.25">
      <c r="A469" s="11">
        <f>'Shiller Data '!A468</f>
        <v>1909.04</v>
      </c>
      <c r="B469" s="11">
        <f>'Shiller Data '!B468</f>
        <v>9.32</v>
      </c>
      <c r="C469" s="11">
        <f>'Shiller Data '!C468</f>
        <v>0.4133</v>
      </c>
      <c r="D469" s="11">
        <f>'Shiller Data '!D468</f>
        <v>0.64</v>
      </c>
      <c r="E469" s="75">
        <f>'Shiller Data '!E468</f>
        <v>9.229089256</v>
      </c>
      <c r="F469" s="12">
        <f t="shared" si="392"/>
        <v>317.26976723043197</v>
      </c>
      <c r="G469" s="12">
        <f t="shared" si="393"/>
        <v>14.069484420207889</v>
      </c>
      <c r="H469" s="12">
        <f t="shared" ref="H469:I469" si="404">AVERAGE(F350:F469)</f>
        <v>295.38509361455488</v>
      </c>
      <c r="I469" s="12">
        <f t="shared" si="404"/>
        <v>12.676911605664401</v>
      </c>
      <c r="J469" s="12">
        <f t="shared" si="378"/>
        <v>25.027370790269366</v>
      </c>
      <c r="K469" s="12">
        <f t="shared" si="375"/>
        <v>3.2199700575879309</v>
      </c>
      <c r="L469" s="12">
        <f t="shared" si="376"/>
        <v>-0.12486641838702184</v>
      </c>
      <c r="M469" s="11"/>
      <c r="N469" s="11">
        <f t="shared" si="380"/>
        <v>1965.09</v>
      </c>
      <c r="O469" s="11">
        <f t="shared" si="381"/>
        <v>41.919437184059774</v>
      </c>
      <c r="P469" s="11">
        <f t="shared" si="382"/>
        <v>3.7357496139698854</v>
      </c>
      <c r="Q469" s="11">
        <f t="shared" si="383"/>
        <v>0.39091313799493266</v>
      </c>
      <c r="R469">
        <f t="shared" si="384"/>
        <v>1.4783300971195923</v>
      </c>
    </row>
    <row r="470" spans="1:18" x14ac:dyDescent="0.25">
      <c r="A470" s="11">
        <f>'Shiller Data '!A469</f>
        <v>1909.05</v>
      </c>
      <c r="B470" s="11">
        <f>'Shiller Data '!B469</f>
        <v>9.6300000000000008</v>
      </c>
      <c r="C470" s="11">
        <f>'Shiller Data '!C469</f>
        <v>0.41670000000000001</v>
      </c>
      <c r="D470" s="11">
        <f>'Shiller Data '!D469</f>
        <v>0.65500000000000003</v>
      </c>
      <c r="E470" s="75">
        <f>'Shiller Data '!E469</f>
        <v>9.3242545450000005</v>
      </c>
      <c r="F470" s="12">
        <f t="shared" si="392"/>
        <v>324.47690433573422</v>
      </c>
      <c r="G470" s="12">
        <f t="shared" si="393"/>
        <v>14.040449224994855</v>
      </c>
      <c r="H470" s="12">
        <f t="shared" ref="H470:I470" si="405">AVERAGE(F351:F470)</f>
        <v>295.77986753910153</v>
      </c>
      <c r="I470" s="12">
        <f t="shared" si="405"/>
        <v>12.717983191908296</v>
      </c>
      <c r="J470" s="12">
        <f t="shared" si="378"/>
        <v>25.513235820454597</v>
      </c>
      <c r="K470" s="12">
        <f t="shared" si="375"/>
        <v>3.2391973692861327</v>
      </c>
      <c r="L470" s="12">
        <f t="shared" si="376"/>
        <v>-0.10563910668882004</v>
      </c>
      <c r="M470" s="11"/>
      <c r="N470" s="11">
        <f t="shared" si="380"/>
        <v>1965.12</v>
      </c>
      <c r="O470" s="11">
        <f t="shared" si="381"/>
        <v>42.369716033935092</v>
      </c>
      <c r="P470" s="11">
        <f t="shared" si="382"/>
        <v>3.7464338625611373</v>
      </c>
      <c r="Q470" s="11">
        <f t="shared" si="383"/>
        <v>0.4015973865861846</v>
      </c>
      <c r="R470">
        <f t="shared" si="384"/>
        <v>1.494209622718762</v>
      </c>
    </row>
    <row r="471" spans="1:18" x14ac:dyDescent="0.25">
      <c r="A471" s="11">
        <f>'Shiller Data '!A470</f>
        <v>1909.06</v>
      </c>
      <c r="B471" s="11">
        <f>'Shiller Data '!B470</f>
        <v>9.8000000000000007</v>
      </c>
      <c r="C471" s="11">
        <f>'Shiller Data '!C470</f>
        <v>0.42</v>
      </c>
      <c r="D471" s="11">
        <f>'Shiller Data '!D470</f>
        <v>0.67</v>
      </c>
      <c r="E471" s="75">
        <f>'Shiller Data '!E470</f>
        <v>9.4194198349999994</v>
      </c>
      <c r="F471" s="12">
        <f t="shared" si="392"/>
        <v>326.86885752343159</v>
      </c>
      <c r="G471" s="12">
        <f t="shared" si="393"/>
        <v>14.00866532243278</v>
      </c>
      <c r="H471" s="12">
        <f t="shared" ref="H471:I471" si="406">AVERAGE(F352:F471)</f>
        <v>296.27672997898622</v>
      </c>
      <c r="I471" s="12">
        <f t="shared" si="406"/>
        <v>12.759508862880326</v>
      </c>
      <c r="J471" s="12">
        <f t="shared" si="378"/>
        <v>25.617667657597</v>
      </c>
      <c r="K471" s="12">
        <f t="shared" si="375"/>
        <v>3.2432822563213199</v>
      </c>
      <c r="L471" s="12">
        <f t="shared" si="376"/>
        <v>-0.10155421965363276</v>
      </c>
      <c r="M471" s="11"/>
      <c r="N471" s="11">
        <f t="shared" si="380"/>
        <v>1966.03</v>
      </c>
      <c r="O471" s="11">
        <f t="shared" si="381"/>
        <v>40.330400862022749</v>
      </c>
      <c r="P471" s="11">
        <f t="shared" si="382"/>
        <v>3.6971055483851667</v>
      </c>
      <c r="Q471" s="11">
        <f t="shared" si="383"/>
        <v>0.35226907241021399</v>
      </c>
      <c r="R471">
        <f t="shared" si="384"/>
        <v>1.4222911715498368</v>
      </c>
    </row>
    <row r="472" spans="1:18" x14ac:dyDescent="0.25">
      <c r="A472" s="11">
        <f>'Shiller Data '!A471</f>
        <v>1909.07</v>
      </c>
      <c r="B472" s="11">
        <f>'Shiller Data '!B471</f>
        <v>9.94</v>
      </c>
      <c r="C472" s="11">
        <f>'Shiller Data '!C471</f>
        <v>0.42330000000000001</v>
      </c>
      <c r="D472" s="11">
        <f>'Shiller Data '!D471</f>
        <v>0.68500000000000005</v>
      </c>
      <c r="E472" s="75">
        <f>'Shiller Data '!E471</f>
        <v>9.4194198349999994</v>
      </c>
      <c r="F472" s="12">
        <f t="shared" si="392"/>
        <v>331.53841263090914</v>
      </c>
      <c r="G472" s="12">
        <f t="shared" si="393"/>
        <v>14.11873340710904</v>
      </c>
      <c r="H472" s="12">
        <f t="shared" ref="H472:I472" si="407">AVERAGE(F353:F472)</f>
        <v>296.76577579458427</v>
      </c>
      <c r="I472" s="12">
        <f t="shared" si="407"/>
        <v>12.802651798043826</v>
      </c>
      <c r="J472" s="12">
        <f t="shared" si="378"/>
        <v>25.896073552634334</v>
      </c>
      <c r="K472" s="12">
        <f t="shared" si="375"/>
        <v>3.2540913569286189</v>
      </c>
      <c r="L472" s="12">
        <f t="shared" si="376"/>
        <v>-9.0745119046333755E-2</v>
      </c>
      <c r="M472" s="11"/>
      <c r="N472" s="11">
        <f t="shared" si="380"/>
        <v>1966.06</v>
      </c>
      <c r="O472" s="11">
        <f t="shared" si="381"/>
        <v>38.391567891047657</v>
      </c>
      <c r="P472" s="11">
        <f t="shared" si="382"/>
        <v>3.6478378493104739</v>
      </c>
      <c r="Q472" s="11">
        <f t="shared" si="383"/>
        <v>0.30300137333552124</v>
      </c>
      <c r="R472">
        <f t="shared" si="384"/>
        <v>1.3539163238223919</v>
      </c>
    </row>
    <row r="473" spans="1:18" x14ac:dyDescent="0.25">
      <c r="A473" s="11">
        <f>'Shiller Data '!A472</f>
        <v>1909.08</v>
      </c>
      <c r="B473" s="11">
        <f>'Shiller Data '!B472</f>
        <v>10.18</v>
      </c>
      <c r="C473" s="11">
        <f>'Shiller Data '!C472</f>
        <v>0.42670000000000002</v>
      </c>
      <c r="D473" s="11">
        <f>'Shiller Data '!D472</f>
        <v>0.7</v>
      </c>
      <c r="E473" s="75">
        <f>'Shiller Data '!E472</f>
        <v>9.5145851239999999</v>
      </c>
      <c r="F473" s="12">
        <f t="shared" si="392"/>
        <v>336.14723693337572</v>
      </c>
      <c r="G473" s="12">
        <f t="shared" si="393"/>
        <v>14.089786443955937</v>
      </c>
      <c r="H473" s="12">
        <f t="shared" ref="H473:I473" si="408">AVERAGE(F354:F473)</f>
        <v>297.26557833210802</v>
      </c>
      <c r="I473" s="12">
        <f t="shared" si="408"/>
        <v>12.846199537388658</v>
      </c>
      <c r="J473" s="12">
        <f t="shared" si="378"/>
        <v>26.167057109382785</v>
      </c>
      <c r="K473" s="12">
        <f t="shared" si="375"/>
        <v>3.2645012573866166</v>
      </c>
      <c r="L473" s="12">
        <f t="shared" si="376"/>
        <v>-8.0335218588336144E-2</v>
      </c>
      <c r="M473" s="11"/>
      <c r="N473" s="11">
        <f t="shared" si="380"/>
        <v>1966.09</v>
      </c>
      <c r="O473" s="11">
        <f t="shared" si="381"/>
        <v>34.131330908888877</v>
      </c>
      <c r="P473" s="11">
        <f t="shared" si="382"/>
        <v>3.5302157574378059</v>
      </c>
      <c r="Q473" s="11">
        <f t="shared" si="383"/>
        <v>0.18537928146285321</v>
      </c>
      <c r="R473">
        <f t="shared" si="384"/>
        <v>1.2036748851328918</v>
      </c>
    </row>
    <row r="474" spans="1:18" x14ac:dyDescent="0.25">
      <c r="A474" s="11">
        <f>'Shiller Data '!A473</f>
        <v>1909.09</v>
      </c>
      <c r="B474" s="11">
        <f>'Shiller Data '!B473</f>
        <v>10.19</v>
      </c>
      <c r="C474" s="11">
        <f>'Shiller Data '!C473</f>
        <v>0.43</v>
      </c>
      <c r="D474" s="11">
        <f>'Shiller Data '!D473</f>
        <v>0.71499999999999997</v>
      </c>
      <c r="E474" s="75">
        <f>'Shiller Data '!E473</f>
        <v>9.6096694209999995</v>
      </c>
      <c r="F474" s="12">
        <f t="shared" si="392"/>
        <v>333.14811464834469</v>
      </c>
      <c r="G474" s="12">
        <f t="shared" si="393"/>
        <v>14.058261952776075</v>
      </c>
      <c r="H474" s="12">
        <f t="shared" ref="H474:I474" si="409">AVERAGE(F355:F474)</f>
        <v>297.85076966894451</v>
      </c>
      <c r="I474" s="12">
        <f t="shared" si="409"/>
        <v>12.891979442067989</v>
      </c>
      <c r="J474" s="12">
        <f t="shared" si="378"/>
        <v>25.841502163837205</v>
      </c>
      <c r="K474" s="12">
        <f t="shared" si="375"/>
        <v>3.2519818105001614</v>
      </c>
      <c r="L474" s="12">
        <f t="shared" si="376"/>
        <v>-9.2854665474791265E-2</v>
      </c>
      <c r="M474" s="11"/>
      <c r="N474" s="11">
        <f t="shared" si="380"/>
        <v>1966.12</v>
      </c>
      <c r="O474" s="11">
        <f t="shared" si="381"/>
        <v>35.16809370300485</v>
      </c>
      <c r="P474" s="11">
        <f t="shared" si="382"/>
        <v>3.5601392426570619</v>
      </c>
      <c r="Q474" s="11">
        <f t="shared" si="383"/>
        <v>0.21530276668210924</v>
      </c>
      <c r="R474">
        <f t="shared" si="384"/>
        <v>1.2402373426722373</v>
      </c>
    </row>
    <row r="475" spans="1:18" x14ac:dyDescent="0.25">
      <c r="A475" s="11">
        <f>'Shiller Data '!A474</f>
        <v>1909.1</v>
      </c>
      <c r="B475" s="11">
        <f>'Shiller Data '!B474</f>
        <v>10.23</v>
      </c>
      <c r="C475" s="11">
        <f>'Shiller Data '!C474</f>
        <v>0.43330000000000002</v>
      </c>
      <c r="D475" s="11">
        <f>'Shiller Data '!D474</f>
        <v>0.73</v>
      </c>
      <c r="E475" s="75">
        <f>'Shiller Data '!E474</f>
        <v>9.8000000000000007</v>
      </c>
      <c r="F475" s="12">
        <f t="shared" si="392"/>
        <v>327.96022959183676</v>
      </c>
      <c r="G475" s="12">
        <f t="shared" si="393"/>
        <v>13.891023214285715</v>
      </c>
      <c r="H475" s="12">
        <f t="shared" ref="H475:I475" si="410">AVERAGE(F356:F475)</f>
        <v>298.42996873185984</v>
      </c>
      <c r="I475" s="12">
        <f t="shared" si="410"/>
        <v>12.936975014007032</v>
      </c>
      <c r="J475" s="12">
        <f t="shared" si="378"/>
        <v>25.35061165664693</v>
      </c>
      <c r="K475" s="12">
        <f t="shared" si="375"/>
        <v>3.2328028582134398</v>
      </c>
      <c r="L475" s="12">
        <f t="shared" si="376"/>
        <v>-0.11203361776151288</v>
      </c>
      <c r="M475" s="11"/>
      <c r="N475" s="11">
        <f t="shared" si="380"/>
        <v>1967.03</v>
      </c>
      <c r="O475" s="11">
        <f t="shared" si="381"/>
        <v>38.207018474587102</v>
      </c>
      <c r="P475" s="11">
        <f t="shared" si="382"/>
        <v>3.6430192284375282</v>
      </c>
      <c r="Q475" s="11">
        <f t="shared" si="383"/>
        <v>0.29818275246257553</v>
      </c>
      <c r="R475">
        <f t="shared" si="384"/>
        <v>1.3474080075117134</v>
      </c>
    </row>
    <row r="476" spans="1:18" x14ac:dyDescent="0.25">
      <c r="A476" s="11">
        <f>'Shiller Data '!A475</f>
        <v>1909.11</v>
      </c>
      <c r="B476" s="11">
        <f>'Shiller Data '!B475</f>
        <v>10.18</v>
      </c>
      <c r="C476" s="11">
        <f>'Shiller Data '!C475</f>
        <v>0.43669999999999998</v>
      </c>
      <c r="D476" s="11">
        <f>'Shiller Data '!D475</f>
        <v>0.745</v>
      </c>
      <c r="E476" s="75">
        <f>'Shiller Data '!E475</f>
        <v>9.8951652889999995</v>
      </c>
      <c r="F476" s="12">
        <f t="shared" si="392"/>
        <v>323.21860288229897</v>
      </c>
      <c r="G476" s="12">
        <f t="shared" si="393"/>
        <v>13.865379555864436</v>
      </c>
      <c r="H476" s="12">
        <f t="shared" ref="H476:I476" si="411">AVERAGE(F357:F476)</f>
        <v>298.95565226102303</v>
      </c>
      <c r="I476" s="12">
        <f t="shared" si="411"/>
        <v>12.982317866850195</v>
      </c>
      <c r="J476" s="12">
        <f t="shared" si="378"/>
        <v>24.896833230961331</v>
      </c>
      <c r="K476" s="12">
        <f t="shared" si="375"/>
        <v>3.2147406159032017</v>
      </c>
      <c r="L476" s="12">
        <f t="shared" si="376"/>
        <v>-0.130095860071751</v>
      </c>
      <c r="M476" s="11"/>
      <c r="N476" s="11">
        <f t="shared" si="380"/>
        <v>1967.06</v>
      </c>
      <c r="O476" s="11">
        <f t="shared" si="381"/>
        <v>38.368152956847261</v>
      </c>
      <c r="P476" s="11">
        <f t="shared" si="382"/>
        <v>3.6472277654105327</v>
      </c>
      <c r="Q476" s="11">
        <f t="shared" si="383"/>
        <v>0.30239128943558002</v>
      </c>
      <c r="R476">
        <f t="shared" si="384"/>
        <v>1.3530905731855569</v>
      </c>
    </row>
    <row r="477" spans="1:18" x14ac:dyDescent="0.25">
      <c r="A477" s="11">
        <f>'Shiller Data '!A476</f>
        <v>1909.12</v>
      </c>
      <c r="B477" s="11">
        <f>'Shiller Data '!B476</f>
        <v>10.3</v>
      </c>
      <c r="C477" s="11">
        <f>'Shiller Data '!C476</f>
        <v>0.44</v>
      </c>
      <c r="D477" s="11">
        <f>'Shiller Data '!D476</f>
        <v>0.76</v>
      </c>
      <c r="E477" s="75">
        <f>'Shiller Data '!E476</f>
        <v>9.9903305790000001</v>
      </c>
      <c r="F477" s="12">
        <f t="shared" si="392"/>
        <v>323.91345555693454</v>
      </c>
      <c r="G477" s="12">
        <f t="shared" si="393"/>
        <v>13.837079654859336</v>
      </c>
      <c r="H477" s="12">
        <f t="shared" ref="H477:I477" si="412">AVERAGE(F358:F477)</f>
        <v>299.65911863066515</v>
      </c>
      <c r="I477" s="12">
        <f t="shared" si="412"/>
        <v>13.028005500253126</v>
      </c>
      <c r="J477" s="12">
        <f t="shared" si="378"/>
        <v>24.862858366972681</v>
      </c>
      <c r="K477" s="12">
        <f t="shared" si="375"/>
        <v>3.2133750580318741</v>
      </c>
      <c r="L477" s="12">
        <f t="shared" si="376"/>
        <v>-0.13146141794307864</v>
      </c>
      <c r="M477" s="11"/>
      <c r="N477" s="11">
        <f t="shared" si="380"/>
        <v>1967.09</v>
      </c>
      <c r="O477" s="11">
        <f t="shared" si="381"/>
        <v>39.500458879166501</v>
      </c>
      <c r="P477" s="11">
        <f t="shared" si="382"/>
        <v>3.6763122890336857</v>
      </c>
      <c r="Q477" s="11">
        <f t="shared" si="383"/>
        <v>0.33147581305873297</v>
      </c>
      <c r="R477">
        <f t="shared" si="384"/>
        <v>1.393022452918613</v>
      </c>
    </row>
    <row r="478" spans="1:18" x14ac:dyDescent="0.25">
      <c r="A478" s="11">
        <f>'Shiller Data '!A477</f>
        <v>1910.01</v>
      </c>
      <c r="B478" s="11">
        <f>'Shiller Data '!B477</f>
        <v>10.08</v>
      </c>
      <c r="C478" s="11">
        <f>'Shiller Data '!C477</f>
        <v>0.4425</v>
      </c>
      <c r="D478" s="11">
        <f>'Shiller Data '!D477</f>
        <v>0.75749999999999995</v>
      </c>
      <c r="E478" s="75">
        <f>'Shiller Data '!E477</f>
        <v>9.8951652889999995</v>
      </c>
      <c r="F478" s="12">
        <f t="shared" si="392"/>
        <v>320.04356749052789</v>
      </c>
      <c r="G478" s="12">
        <f t="shared" si="393"/>
        <v>14.049531608587161</v>
      </c>
      <c r="H478" s="12">
        <f t="shared" ref="H478:I478" si="413">AVERAGE(F359:F478)</f>
        <v>300.30381350881254</v>
      </c>
      <c r="I478" s="12">
        <f t="shared" si="413"/>
        <v>13.072977089328043</v>
      </c>
      <c r="J478" s="12">
        <f t="shared" si="378"/>
        <v>24.48130715013578</v>
      </c>
      <c r="K478" s="12">
        <f t="shared" si="375"/>
        <v>3.1979098528744481</v>
      </c>
      <c r="L478" s="12">
        <f t="shared" si="376"/>
        <v>-0.14692662310050464</v>
      </c>
      <c r="M478" s="11"/>
      <c r="N478" s="11">
        <f t="shared" si="380"/>
        <v>1967.12</v>
      </c>
      <c r="O478" s="11">
        <f t="shared" si="381"/>
        <v>38.626246489995367</v>
      </c>
      <c r="P478" s="11">
        <f t="shared" si="382"/>
        <v>3.6539320062828335</v>
      </c>
      <c r="Q478" s="11">
        <f t="shared" si="383"/>
        <v>0.30909553030788084</v>
      </c>
      <c r="R478">
        <f t="shared" si="384"/>
        <v>1.3621924949563446</v>
      </c>
    </row>
    <row r="479" spans="1:18" x14ac:dyDescent="0.25">
      <c r="A479" s="11">
        <f>'Shiller Data '!A478</f>
        <v>1910.02</v>
      </c>
      <c r="B479" s="11">
        <f>'Shiller Data '!B478</f>
        <v>9.7200000000000006</v>
      </c>
      <c r="C479" s="11">
        <f>'Shiller Data '!C478</f>
        <v>0.44500000000000001</v>
      </c>
      <c r="D479" s="11">
        <f>'Shiller Data '!D478</f>
        <v>0.755</v>
      </c>
      <c r="E479" s="75">
        <f>'Shiller Data '!E478</f>
        <v>9.8951652889999995</v>
      </c>
      <c r="F479" s="12">
        <f t="shared" si="392"/>
        <v>308.61344008015192</v>
      </c>
      <c r="G479" s="12">
        <f t="shared" si="393"/>
        <v>14.128907493381439</v>
      </c>
      <c r="H479" s="12">
        <f t="shared" ref="H479:I479" si="414">AVERAGE(F360:F479)</f>
        <v>300.841297361415</v>
      </c>
      <c r="I479" s="12">
        <f t="shared" si="414"/>
        <v>13.117011651239114</v>
      </c>
      <c r="J479" s="12">
        <f t="shared" si="378"/>
        <v>23.527724781047851</v>
      </c>
      <c r="K479" s="12">
        <f t="shared" si="375"/>
        <v>3.1581795036759606</v>
      </c>
      <c r="L479" s="12">
        <f t="shared" si="376"/>
        <v>-0.18665697229899214</v>
      </c>
      <c r="M479" s="11"/>
      <c r="N479" s="11">
        <f t="shared" si="380"/>
        <v>1968.03</v>
      </c>
      <c r="O479" s="11">
        <f t="shared" si="381"/>
        <v>35.396507897297369</v>
      </c>
      <c r="P479" s="11">
        <f t="shared" si="382"/>
        <v>3.5666131683047957</v>
      </c>
      <c r="Q479" s="11">
        <f t="shared" si="383"/>
        <v>0.22177669232984298</v>
      </c>
      <c r="R479">
        <f t="shared" si="384"/>
        <v>1.2482925934273779</v>
      </c>
    </row>
    <row r="480" spans="1:18" x14ac:dyDescent="0.25">
      <c r="A480" s="11">
        <f>'Shiller Data '!A479</f>
        <v>1910.03</v>
      </c>
      <c r="B480" s="11">
        <f>'Shiller Data '!B479</f>
        <v>9.9600000000000009</v>
      </c>
      <c r="C480" s="11">
        <f>'Shiller Data '!C479</f>
        <v>0.44750000000000001</v>
      </c>
      <c r="D480" s="11">
        <f>'Shiller Data '!D479</f>
        <v>0.75249999999999995</v>
      </c>
      <c r="E480" s="75">
        <f>'Shiller Data '!E479</f>
        <v>10.08541488</v>
      </c>
      <c r="F480" s="12">
        <f t="shared" si="392"/>
        <v>310.26814833422105</v>
      </c>
      <c r="G480" s="12">
        <f t="shared" si="393"/>
        <v>13.940260680679106</v>
      </c>
      <c r="H480" s="12">
        <f t="shared" ref="H480:I480" si="415">AVERAGE(F361:F480)</f>
        <v>301.37619126416416</v>
      </c>
      <c r="I480" s="12">
        <f t="shared" si="415"/>
        <v>13.157017278582094</v>
      </c>
      <c r="J480" s="12">
        <f t="shared" si="378"/>
        <v>23.581951878964016</v>
      </c>
      <c r="K480" s="12">
        <f t="shared" si="375"/>
        <v>3.1604816685690742</v>
      </c>
      <c r="L480" s="12">
        <f t="shared" si="376"/>
        <v>-0.18435480740587851</v>
      </c>
      <c r="M480" s="11"/>
      <c r="N480" s="11">
        <f t="shared" si="380"/>
        <v>1968.06</v>
      </c>
      <c r="O480" s="11">
        <f t="shared" si="381"/>
        <v>39.124660360576051</v>
      </c>
      <c r="P480" s="11">
        <f t="shared" si="382"/>
        <v>3.6667529679427928</v>
      </c>
      <c r="Q480" s="11">
        <f t="shared" si="383"/>
        <v>0.32191649196784011</v>
      </c>
      <c r="R480">
        <f t="shared" si="384"/>
        <v>1.3797695493062414</v>
      </c>
    </row>
    <row r="481" spans="1:18" x14ac:dyDescent="0.25">
      <c r="A481" s="11">
        <f>'Shiller Data '!A480</f>
        <v>1910.04</v>
      </c>
      <c r="B481" s="11">
        <f>'Shiller Data '!B480</f>
        <v>9.7200000000000006</v>
      </c>
      <c r="C481" s="11">
        <f>'Shiller Data '!C480</f>
        <v>0.45</v>
      </c>
      <c r="D481" s="11">
        <f>'Shiller Data '!D480</f>
        <v>0.75</v>
      </c>
      <c r="E481" s="75">
        <f>'Shiller Data '!E480</f>
        <v>10.180580170000001</v>
      </c>
      <c r="F481" s="12">
        <f t="shared" si="392"/>
        <v>299.96139208243181</v>
      </c>
      <c r="G481" s="12">
        <f t="shared" si="393"/>
        <v>13.887101485297766</v>
      </c>
      <c r="H481" s="12">
        <f t="shared" ref="H481:I481" si="416">AVERAGE(F362:F481)</f>
        <v>301.79898883499567</v>
      </c>
      <c r="I481" s="12">
        <f t="shared" si="416"/>
        <v>13.194123034834661</v>
      </c>
      <c r="J481" s="12">
        <f t="shared" si="378"/>
        <v>22.73446983103646</v>
      </c>
      <c r="K481" s="12">
        <f t="shared" si="375"/>
        <v>3.1238822674993063</v>
      </c>
      <c r="L481" s="12">
        <f t="shared" si="376"/>
        <v>-0.2209542084756464</v>
      </c>
      <c r="M481" s="11"/>
      <c r="N481" s="11">
        <f t="shared" si="380"/>
        <v>1968.09</v>
      </c>
      <c r="O481" s="11">
        <f t="shared" si="381"/>
        <v>38.642195484650514</v>
      </c>
      <c r="P481" s="11">
        <f t="shared" si="382"/>
        <v>3.654344826691116</v>
      </c>
      <c r="Q481" s="11">
        <f t="shared" si="383"/>
        <v>0.30950835071616334</v>
      </c>
      <c r="R481">
        <f t="shared" si="384"/>
        <v>1.362754951907138</v>
      </c>
    </row>
    <row r="482" spans="1:18" x14ac:dyDescent="0.25">
      <c r="A482" s="11">
        <f>'Shiller Data '!A481</f>
        <v>1910.05</v>
      </c>
      <c r="B482" s="11">
        <f>'Shiller Data '!B481</f>
        <v>9.56</v>
      </c>
      <c r="C482" s="11">
        <f>'Shiller Data '!C481</f>
        <v>0.45250000000000001</v>
      </c>
      <c r="D482" s="11">
        <f>'Shiller Data '!D481</f>
        <v>0.74750000000000005</v>
      </c>
      <c r="E482" s="75">
        <f>'Shiller Data '!E481</f>
        <v>9.9903305790000001</v>
      </c>
      <c r="F482" s="12">
        <f t="shared" si="392"/>
        <v>300.64200341012565</v>
      </c>
      <c r="G482" s="12">
        <f t="shared" si="393"/>
        <v>14.230178508690567</v>
      </c>
      <c r="H482" s="12">
        <f t="shared" ref="H482:I482" si="417">AVERAGE(F363:F482)</f>
        <v>302.27747490640672</v>
      </c>
      <c r="I482" s="12">
        <f t="shared" si="417"/>
        <v>13.229653413793535</v>
      </c>
      <c r="J482" s="12">
        <f t="shared" si="378"/>
        <v>22.724858619249201</v>
      </c>
      <c r="K482" s="12">
        <f t="shared" si="375"/>
        <v>3.1234594186690172</v>
      </c>
      <c r="L482" s="12">
        <f t="shared" si="376"/>
        <v>-0.22137705730593549</v>
      </c>
      <c r="M482" s="11"/>
      <c r="N482" s="11">
        <f t="shared" si="380"/>
        <v>1968.12</v>
      </c>
      <c r="O482" s="11">
        <f t="shared" si="381"/>
        <v>39.820253555930186</v>
      </c>
      <c r="P482" s="11">
        <f t="shared" si="382"/>
        <v>3.6843756661680174</v>
      </c>
      <c r="Q482" s="11">
        <f t="shared" si="383"/>
        <v>0.33953919019306467</v>
      </c>
      <c r="R482">
        <f t="shared" si="384"/>
        <v>1.4043003260799964</v>
      </c>
    </row>
    <row r="483" spans="1:18" x14ac:dyDescent="0.25">
      <c r="A483" s="11">
        <f>'Shiller Data '!A482</f>
        <v>1910.06</v>
      </c>
      <c r="B483" s="11">
        <f>'Shiller Data '!B482</f>
        <v>9.1</v>
      </c>
      <c r="C483" s="11">
        <f>'Shiller Data '!C482</f>
        <v>0.45500000000000002</v>
      </c>
      <c r="D483" s="11">
        <f>'Shiller Data '!D482</f>
        <v>0.745</v>
      </c>
      <c r="E483" s="75">
        <f>'Shiller Data '!E482</f>
        <v>9.8951652889999995</v>
      </c>
      <c r="F483" s="12">
        <f t="shared" si="392"/>
        <v>288.92822065117099</v>
      </c>
      <c r="G483" s="12">
        <f t="shared" si="393"/>
        <v>14.446411032558549</v>
      </c>
      <c r="H483" s="12">
        <f t="shared" ref="H483:I483" si="418">AVERAGE(F364:F483)</f>
        <v>302.69447116634672</v>
      </c>
      <c r="I483" s="12">
        <f t="shared" si="418"/>
        <v>13.263412455231117</v>
      </c>
      <c r="J483" s="12">
        <f t="shared" si="378"/>
        <v>21.783852506013044</v>
      </c>
      <c r="K483" s="12">
        <f t="shared" si="375"/>
        <v>3.0811689845999619</v>
      </c>
      <c r="L483" s="12">
        <f t="shared" si="376"/>
        <v>-0.26366749137499079</v>
      </c>
      <c r="M483" s="11"/>
      <c r="N483" s="11">
        <f t="shared" si="380"/>
        <v>1969.03</v>
      </c>
      <c r="O483" s="11">
        <f t="shared" si="381"/>
        <v>36.207248119214015</v>
      </c>
      <c r="P483" s="11">
        <f t="shared" si="382"/>
        <v>3.5892593230771981</v>
      </c>
      <c r="Q483" s="11">
        <f t="shared" si="383"/>
        <v>0.24442284710224538</v>
      </c>
      <c r="R483">
        <f t="shared" si="384"/>
        <v>1.2768841431121278</v>
      </c>
    </row>
    <row r="484" spans="1:18" x14ac:dyDescent="0.25">
      <c r="A484" s="11">
        <f>'Shiller Data '!A483</f>
        <v>1910.07</v>
      </c>
      <c r="B484" s="11">
        <f>'Shiller Data '!B483</f>
        <v>8.64</v>
      </c>
      <c r="C484" s="11">
        <f>'Shiller Data '!C483</f>
        <v>0.45750000000000002</v>
      </c>
      <c r="D484" s="11">
        <f>'Shiller Data '!D483</f>
        <v>0.74250000000000005</v>
      </c>
      <c r="E484" s="75">
        <f>'Shiller Data '!E483</f>
        <v>9.8951652889999995</v>
      </c>
      <c r="F484" s="12">
        <f t="shared" si="392"/>
        <v>274.32305784902388</v>
      </c>
      <c r="G484" s="12">
        <f t="shared" si="393"/>
        <v>14.525786917352827</v>
      </c>
      <c r="H484" s="12">
        <f t="shared" ref="H484:I484" si="419">AVERAGE(F365:F484)</f>
        <v>303.01403592192207</v>
      </c>
      <c r="I484" s="12">
        <f t="shared" si="419"/>
        <v>13.296372635053276</v>
      </c>
      <c r="J484" s="12">
        <f t="shared" si="378"/>
        <v>20.631420717393631</v>
      </c>
      <c r="K484" s="12">
        <f t="shared" si="375"/>
        <v>3.0268151912846104</v>
      </c>
      <c r="L484" s="12">
        <f t="shared" si="376"/>
        <v>-0.3180212846903423</v>
      </c>
      <c r="M484" s="11"/>
      <c r="N484" s="11">
        <f t="shared" si="380"/>
        <v>1969.06</v>
      </c>
      <c r="O484" s="11">
        <f t="shared" si="381"/>
        <v>35.37322649756512</v>
      </c>
      <c r="P484" s="11">
        <f t="shared" si="382"/>
        <v>3.5659552203621847</v>
      </c>
      <c r="Q484" s="11">
        <f t="shared" si="383"/>
        <v>0.221118744387232</v>
      </c>
      <c r="R484">
        <f t="shared" si="384"/>
        <v>1.2474715520146287</v>
      </c>
    </row>
    <row r="485" spans="1:18" x14ac:dyDescent="0.25">
      <c r="A485" s="11">
        <f>'Shiller Data '!A484</f>
        <v>1910.08</v>
      </c>
      <c r="B485" s="11">
        <f>'Shiller Data '!B484</f>
        <v>8.85</v>
      </c>
      <c r="C485" s="11">
        <f>'Shiller Data '!C484</f>
        <v>0.46</v>
      </c>
      <c r="D485" s="11">
        <f>'Shiller Data '!D484</f>
        <v>0.74</v>
      </c>
      <c r="E485" s="75">
        <f>'Shiller Data '!E484</f>
        <v>9.8000000000000007</v>
      </c>
      <c r="F485" s="12">
        <f t="shared" si="392"/>
        <v>283.71926020408159</v>
      </c>
      <c r="G485" s="12">
        <f t="shared" si="393"/>
        <v>14.746989795918367</v>
      </c>
      <c r="H485" s="12">
        <f t="shared" ref="H485:I485" si="420">AVERAGE(F366:F485)</f>
        <v>303.36044685510353</v>
      </c>
      <c r="I485" s="12">
        <f t="shared" si="420"/>
        <v>13.327540751450206</v>
      </c>
      <c r="J485" s="12">
        <f t="shared" si="378"/>
        <v>21.288193035403726</v>
      </c>
      <c r="K485" s="12">
        <f t="shared" si="375"/>
        <v>3.0581526014379081</v>
      </c>
      <c r="L485" s="12">
        <f t="shared" si="376"/>
        <v>-0.28668387453704458</v>
      </c>
      <c r="M485" s="11"/>
      <c r="N485" s="11">
        <f t="shared" si="380"/>
        <v>1969.09</v>
      </c>
      <c r="O485" s="11">
        <f t="shared" si="381"/>
        <v>33.015154362881418</v>
      </c>
      <c r="P485" s="11">
        <f t="shared" si="382"/>
        <v>3.4969666791734331</v>
      </c>
      <c r="Q485" s="11">
        <f t="shared" si="383"/>
        <v>0.15213020319848036</v>
      </c>
      <c r="R485">
        <f t="shared" si="384"/>
        <v>1.164311823686798</v>
      </c>
    </row>
    <row r="486" spans="1:18" x14ac:dyDescent="0.25">
      <c r="A486" s="11">
        <f>'Shiller Data '!A485</f>
        <v>1910.09</v>
      </c>
      <c r="B486" s="11">
        <f>'Shiller Data '!B485</f>
        <v>8.91</v>
      </c>
      <c r="C486" s="11">
        <f>'Shiller Data '!C485</f>
        <v>0.46250000000000002</v>
      </c>
      <c r="D486" s="11">
        <f>'Shiller Data '!D485</f>
        <v>0.73750000000000004</v>
      </c>
      <c r="E486" s="75">
        <f>'Shiller Data '!E485</f>
        <v>9.7048347110000002</v>
      </c>
      <c r="F486" s="12">
        <f t="shared" si="392"/>
        <v>288.44378429517388</v>
      </c>
      <c r="G486" s="12">
        <f t="shared" si="393"/>
        <v>14.972530890742751</v>
      </c>
      <c r="H486" s="12">
        <f t="shared" ref="H486:I486" si="421">AVERAGE(F367:F486)</f>
        <v>303.81781874123232</v>
      </c>
      <c r="I486" s="12">
        <f t="shared" si="421"/>
        <v>13.359190195175044</v>
      </c>
      <c r="J486" s="12">
        <f t="shared" si="378"/>
        <v>21.591412359661703</v>
      </c>
      <c r="K486" s="12">
        <f t="shared" si="375"/>
        <v>3.0722956596942628</v>
      </c>
      <c r="L486" s="12">
        <f t="shared" si="376"/>
        <v>-0.27254081628068993</v>
      </c>
      <c r="M486" s="11"/>
      <c r="N486" s="11">
        <f t="shared" si="380"/>
        <v>1969.12</v>
      </c>
      <c r="O486" s="11">
        <f t="shared" si="381"/>
        <v>31.097608428371466</v>
      </c>
      <c r="P486" s="11">
        <f t="shared" si="382"/>
        <v>3.4371309168189996</v>
      </c>
      <c r="Q486" s="11">
        <f t="shared" si="383"/>
        <v>9.2294440844046921E-2</v>
      </c>
      <c r="R486">
        <f t="shared" si="384"/>
        <v>1.0966876841939779</v>
      </c>
    </row>
    <row r="487" spans="1:18" x14ac:dyDescent="0.25">
      <c r="A487" s="11">
        <f>'Shiller Data '!A486</f>
        <v>1910.1</v>
      </c>
      <c r="B487" s="11">
        <f>'Shiller Data '!B486</f>
        <v>9.32</v>
      </c>
      <c r="C487" s="11">
        <f>'Shiller Data '!C486</f>
        <v>0.46500000000000002</v>
      </c>
      <c r="D487" s="11">
        <f>'Shiller Data '!D486</f>
        <v>0.73499999999999999</v>
      </c>
      <c r="E487" s="75">
        <f>'Shiller Data '!E486</f>
        <v>9.4194198349999994</v>
      </c>
      <c r="F487" s="12">
        <f t="shared" si="392"/>
        <v>310.85895429779413</v>
      </c>
      <c r="G487" s="12">
        <f t="shared" si="393"/>
        <v>15.509593749836293</v>
      </c>
      <c r="H487" s="12">
        <f t="shared" ref="H487:I487" si="422">AVERAGE(F368:F487)</f>
        <v>304.36661363420774</v>
      </c>
      <c r="I487" s="12">
        <f t="shared" si="422"/>
        <v>13.39161759645264</v>
      </c>
      <c r="J487" s="12">
        <f t="shared" si="378"/>
        <v>23.212950344410881</v>
      </c>
      <c r="K487" s="12">
        <f t="shared" si="375"/>
        <v>3.1447103274345545</v>
      </c>
      <c r="L487" s="12">
        <f t="shared" si="376"/>
        <v>-0.20012614854039823</v>
      </c>
      <c r="M487" s="11"/>
      <c r="N487" s="11">
        <f t="shared" si="380"/>
        <v>1970.03</v>
      </c>
      <c r="O487" s="11">
        <f t="shared" si="381"/>
        <v>29.685030096320684</v>
      </c>
      <c r="P487" s="11">
        <f t="shared" si="382"/>
        <v>3.3906428815783043</v>
      </c>
      <c r="Q487" s="11">
        <f t="shared" si="383"/>
        <v>4.5806405603351585E-2</v>
      </c>
      <c r="R487">
        <f t="shared" si="384"/>
        <v>1.046871722838377</v>
      </c>
    </row>
    <row r="488" spans="1:18" x14ac:dyDescent="0.25">
      <c r="A488" s="11">
        <f>'Shiller Data '!A487</f>
        <v>1910.11</v>
      </c>
      <c r="B488" s="11">
        <f>'Shiller Data '!B487</f>
        <v>9.31</v>
      </c>
      <c r="C488" s="11">
        <f>'Shiller Data '!C487</f>
        <v>0.46750000000000003</v>
      </c>
      <c r="D488" s="11">
        <f>'Shiller Data '!D487</f>
        <v>0.73250000000000004</v>
      </c>
      <c r="E488" s="75">
        <f>'Shiller Data '!E487</f>
        <v>9.229089256</v>
      </c>
      <c r="F488" s="12">
        <f t="shared" si="392"/>
        <v>316.92934902524905</v>
      </c>
      <c r="G488" s="12">
        <f t="shared" si="393"/>
        <v>15.914551092299025</v>
      </c>
      <c r="H488" s="12">
        <f t="shared" ref="H488:I488" si="423">AVERAGE(F369:F488)</f>
        <v>304.80632837709413</v>
      </c>
      <c r="I488" s="12">
        <f t="shared" si="423"/>
        <v>13.424871768216434</v>
      </c>
      <c r="J488" s="12">
        <f t="shared" si="378"/>
        <v>23.607625793162775</v>
      </c>
      <c r="K488" s="12">
        <f t="shared" si="375"/>
        <v>3.1615697866662651</v>
      </c>
      <c r="L488" s="12">
        <f t="shared" si="376"/>
        <v>-0.18326668930868761</v>
      </c>
      <c r="M488" s="11"/>
      <c r="N488" s="11">
        <f t="shared" si="380"/>
        <v>1970.06</v>
      </c>
      <c r="O488" s="11">
        <f t="shared" si="381"/>
        <v>24.791061330751916</v>
      </c>
      <c r="P488" s="11">
        <f t="shared" si="382"/>
        <v>3.2104831579887394</v>
      </c>
      <c r="Q488" s="11">
        <f t="shared" si="383"/>
        <v>-0.13435331798621331</v>
      </c>
      <c r="R488">
        <f t="shared" si="384"/>
        <v>0.87428111078563053</v>
      </c>
    </row>
    <row r="489" spans="1:18" x14ac:dyDescent="0.25">
      <c r="A489" s="11">
        <f>'Shiller Data '!A488</f>
        <v>1910.12</v>
      </c>
      <c r="B489" s="11">
        <f>'Shiller Data '!B488</f>
        <v>9.0500000000000007</v>
      </c>
      <c r="C489" s="11">
        <f>'Shiller Data '!C488</f>
        <v>0.47</v>
      </c>
      <c r="D489" s="11">
        <f>'Shiller Data '!D488</f>
        <v>0.73</v>
      </c>
      <c r="E489" s="75">
        <f>'Shiller Data '!E488</f>
        <v>9.229089256</v>
      </c>
      <c r="F489" s="12">
        <f t="shared" si="392"/>
        <v>308.07847569049454</v>
      </c>
      <c r="G489" s="12">
        <f t="shared" si="393"/>
        <v>15.999655643594743</v>
      </c>
      <c r="H489" s="12">
        <f t="shared" ref="H489:I489" si="424">AVERAGE(F370:F489)</f>
        <v>305.01062466254984</v>
      </c>
      <c r="I489" s="12">
        <f t="shared" si="424"/>
        <v>13.455013395873825</v>
      </c>
      <c r="J489" s="12">
        <f t="shared" si="378"/>
        <v>22.896928202611175</v>
      </c>
      <c r="K489" s="12">
        <f t="shared" si="375"/>
        <v>3.1310027619387037</v>
      </c>
      <c r="L489" s="12">
        <f t="shared" si="376"/>
        <v>-0.21383371403624896</v>
      </c>
      <c r="M489" s="11"/>
      <c r="N489" s="11">
        <f t="shared" si="380"/>
        <v>1970.09</v>
      </c>
      <c r="O489" s="11">
        <f t="shared" si="381"/>
        <v>26.674033200721414</v>
      </c>
      <c r="P489" s="11">
        <f t="shared" si="382"/>
        <v>3.2836905528841931</v>
      </c>
      <c r="Q489" s="11">
        <f t="shared" si="383"/>
        <v>-6.1145923090759613E-2</v>
      </c>
      <c r="R489">
        <f t="shared" si="384"/>
        <v>0.94068596195724852</v>
      </c>
    </row>
    <row r="490" spans="1:18" x14ac:dyDescent="0.25">
      <c r="A490" s="11">
        <f>'Shiller Data '!A489</f>
        <v>1911.01</v>
      </c>
      <c r="B490" s="11">
        <f>'Shiller Data '!B489</f>
        <v>9.27</v>
      </c>
      <c r="C490" s="11">
        <f>'Shiller Data '!C489</f>
        <v>0.47</v>
      </c>
      <c r="D490" s="11">
        <f>'Shiller Data '!D489</f>
        <v>0.71830000000000005</v>
      </c>
      <c r="E490" s="75">
        <f>'Shiller Data '!E489</f>
        <v>9.229089256</v>
      </c>
      <c r="F490" s="12">
        <f t="shared" si="392"/>
        <v>315.56767620451757</v>
      </c>
      <c r="G490" s="12">
        <f t="shared" si="393"/>
        <v>15.999655643594743</v>
      </c>
      <c r="H490" s="12">
        <f t="shared" ref="H490:I490" si="425">AVERAGE(F371:F490)</f>
        <v>305.23855937456318</v>
      </c>
      <c r="I490" s="12">
        <f t="shared" si="425"/>
        <v>13.485851380082975</v>
      </c>
      <c r="J490" s="12">
        <f t="shared" si="378"/>
        <v>23.39990760024051</v>
      </c>
      <c r="K490" s="12">
        <f t="shared" si="375"/>
        <v>3.1527320736481892</v>
      </c>
      <c r="L490" s="12">
        <f t="shared" si="376"/>
        <v>-0.19210440232676351</v>
      </c>
      <c r="M490" s="11"/>
      <c r="N490" s="11">
        <f t="shared" si="380"/>
        <v>1970.12</v>
      </c>
      <c r="O490" s="11">
        <f t="shared" si="381"/>
        <v>28.519489909305452</v>
      </c>
      <c r="P490" s="11">
        <f t="shared" si="382"/>
        <v>3.3505877100181785</v>
      </c>
      <c r="Q490" s="11">
        <f t="shared" si="383"/>
        <v>5.7512340432257503E-3</v>
      </c>
      <c r="R490">
        <f t="shared" si="384"/>
        <v>1.0057678041406748</v>
      </c>
    </row>
    <row r="491" spans="1:18" x14ac:dyDescent="0.25">
      <c r="A491" s="11">
        <f>'Shiller Data '!A490</f>
        <v>1911.02</v>
      </c>
      <c r="B491" s="11">
        <f>'Shiller Data '!B490</f>
        <v>9.43</v>
      </c>
      <c r="C491" s="11">
        <f>'Shiller Data '!C490</f>
        <v>0.47</v>
      </c>
      <c r="D491" s="11">
        <f>'Shiller Data '!D490</f>
        <v>0.70669999999999999</v>
      </c>
      <c r="E491" s="75">
        <f>'Shiller Data '!E490</f>
        <v>8.9436743799999991</v>
      </c>
      <c r="F491" s="12">
        <f t="shared" si="392"/>
        <v>331.25873372863117</v>
      </c>
      <c r="G491" s="12">
        <f t="shared" si="393"/>
        <v>16.510244417015549</v>
      </c>
      <c r="H491" s="12">
        <f t="shared" ref="H491:I491" si="426">AVERAGE(F372:F491)</f>
        <v>305.50531861802034</v>
      </c>
      <c r="I491" s="12">
        <f t="shared" si="426"/>
        <v>13.519112836989107</v>
      </c>
      <c r="J491" s="12">
        <f t="shared" si="378"/>
        <v>24.50299348210833</v>
      </c>
      <c r="K491" s="12">
        <f t="shared" si="375"/>
        <v>3.1987952930301504</v>
      </c>
      <c r="L491" s="12">
        <f t="shared" si="376"/>
        <v>-0.14604118294480228</v>
      </c>
      <c r="M491" s="11"/>
      <c r="N491" s="11">
        <f t="shared" si="380"/>
        <v>1971.03</v>
      </c>
      <c r="O491" s="11">
        <f t="shared" si="381"/>
        <v>31.258431076141306</v>
      </c>
      <c r="P491" s="11">
        <f t="shared" si="382"/>
        <v>3.4422891342309581</v>
      </c>
      <c r="Q491" s="11">
        <f t="shared" si="383"/>
        <v>9.7452658256005353E-2</v>
      </c>
      <c r="R491">
        <f t="shared" si="384"/>
        <v>1.102359252718448</v>
      </c>
    </row>
    <row r="492" spans="1:18" x14ac:dyDescent="0.25">
      <c r="A492" s="11">
        <f>'Shiller Data '!A491</f>
        <v>1911.03</v>
      </c>
      <c r="B492" s="11">
        <f>'Shiller Data '!B491</f>
        <v>9.32</v>
      </c>
      <c r="C492" s="11">
        <f>'Shiller Data '!C491</f>
        <v>0.47</v>
      </c>
      <c r="D492" s="11">
        <f>'Shiller Data '!D491</f>
        <v>0.69499999999999995</v>
      </c>
      <c r="E492" s="75">
        <f>'Shiller Data '!E491</f>
        <v>9.0388396689999997</v>
      </c>
      <c r="F492" s="12">
        <f t="shared" si="392"/>
        <v>323.94766443776825</v>
      </c>
      <c r="G492" s="12">
        <f t="shared" si="393"/>
        <v>16.336416554265135</v>
      </c>
      <c r="H492" s="12">
        <f t="shared" ref="H492:I492" si="427">AVERAGE(F373:F492)</f>
        <v>305.62172195948625</v>
      </c>
      <c r="I492" s="12">
        <f t="shared" si="427"/>
        <v>13.550340991634764</v>
      </c>
      <c r="J492" s="12">
        <f t="shared" si="378"/>
        <v>23.906975081863678</v>
      </c>
      <c r="K492" s="12">
        <f t="shared" si="375"/>
        <v>3.174170260788606</v>
      </c>
      <c r="L492" s="12">
        <f t="shared" si="376"/>
        <v>-0.17066621518634673</v>
      </c>
      <c r="M492" s="11"/>
      <c r="N492" s="11">
        <f t="shared" si="380"/>
        <v>1971.06</v>
      </c>
      <c r="O492" s="11">
        <f t="shared" si="381"/>
        <v>30.719402199437496</v>
      </c>
      <c r="P492" s="11">
        <f t="shared" si="382"/>
        <v>3.4248944484364028</v>
      </c>
      <c r="Q492" s="11">
        <f t="shared" si="383"/>
        <v>8.0057972461450078E-2</v>
      </c>
      <c r="R492">
        <f t="shared" si="384"/>
        <v>1.0833498703131228</v>
      </c>
    </row>
    <row r="493" spans="1:18" x14ac:dyDescent="0.25">
      <c r="A493" s="11">
        <f>'Shiller Data '!A492</f>
        <v>1911.04</v>
      </c>
      <c r="B493" s="11">
        <f>'Shiller Data '!B492</f>
        <v>9.2799999999999994</v>
      </c>
      <c r="C493" s="11">
        <f>'Shiller Data '!C492</f>
        <v>0.47</v>
      </c>
      <c r="D493" s="11">
        <f>'Shiller Data '!D492</f>
        <v>0.68330000000000002</v>
      </c>
      <c r="E493" s="75">
        <f>'Shiller Data '!E492</f>
        <v>8.7534247930000006</v>
      </c>
      <c r="F493" s="12">
        <f t="shared" si="392"/>
        <v>333.07466151208865</v>
      </c>
      <c r="G493" s="12">
        <f t="shared" si="393"/>
        <v>16.869083072271732</v>
      </c>
      <c r="H493" s="12">
        <f t="shared" ref="H493:I493" si="428">AVERAGE(F374:F493)</f>
        <v>305.56204452685876</v>
      </c>
      <c r="I493" s="12">
        <f t="shared" si="428"/>
        <v>13.584087888944458</v>
      </c>
      <c r="J493" s="12">
        <f t="shared" si="378"/>
        <v>24.519471917077681</v>
      </c>
      <c r="K493" s="12">
        <f t="shared" si="375"/>
        <v>3.1994675740121781</v>
      </c>
      <c r="L493" s="12">
        <f t="shared" si="376"/>
        <v>-0.14536890196277463</v>
      </c>
      <c r="M493" s="11"/>
      <c r="N493" s="11">
        <f t="shared" si="380"/>
        <v>1971.09</v>
      </c>
      <c r="O493" s="11">
        <f t="shared" si="381"/>
        <v>30.369160627084668</v>
      </c>
      <c r="P493" s="11">
        <f t="shared" si="382"/>
        <v>3.4134276404499877</v>
      </c>
      <c r="Q493" s="11">
        <f t="shared" si="383"/>
        <v>6.8591164475034994E-2</v>
      </c>
      <c r="R493">
        <f t="shared" si="384"/>
        <v>1.0709982574945098</v>
      </c>
    </row>
    <row r="494" spans="1:18" x14ac:dyDescent="0.25">
      <c r="A494" s="11">
        <f>'Shiller Data '!A493</f>
        <v>1911.05</v>
      </c>
      <c r="B494" s="11">
        <f>'Shiller Data '!B493</f>
        <v>9.48</v>
      </c>
      <c r="C494" s="11">
        <f>'Shiller Data '!C493</f>
        <v>0.47</v>
      </c>
      <c r="D494" s="11">
        <f>'Shiller Data '!D493</f>
        <v>0.67169999999999996</v>
      </c>
      <c r="E494" s="75">
        <f>'Shiller Data '!E493</f>
        <v>8.7534247930000006</v>
      </c>
      <c r="F494" s="12">
        <f t="shared" si="392"/>
        <v>340.25299473433199</v>
      </c>
      <c r="G494" s="12">
        <f t="shared" si="393"/>
        <v>16.869083072271732</v>
      </c>
      <c r="H494" s="12">
        <f t="shared" ref="H494:I494" si="429">AVERAGE(F375:F494)</f>
        <v>305.70499646906154</v>
      </c>
      <c r="I494" s="12">
        <f t="shared" si="429"/>
        <v>13.617277479205134</v>
      </c>
      <c r="J494" s="12">
        <f t="shared" si="378"/>
        <v>24.986859176067345</v>
      </c>
      <c r="K494" s="12">
        <f t="shared" si="375"/>
        <v>3.2183500537174634</v>
      </c>
      <c r="L494" s="12">
        <f t="shared" si="376"/>
        <v>-0.12648642225748929</v>
      </c>
      <c r="M494" s="11"/>
      <c r="N494" s="11">
        <f t="shared" si="380"/>
        <v>1971.12</v>
      </c>
      <c r="O494" s="11">
        <f t="shared" si="381"/>
        <v>29.998867253137835</v>
      </c>
      <c r="P494" s="11">
        <f t="shared" si="382"/>
        <v>3.4011596227205567</v>
      </c>
      <c r="Q494" s="11">
        <f t="shared" si="383"/>
        <v>5.6323146745604014E-2</v>
      </c>
      <c r="R494">
        <f t="shared" si="384"/>
        <v>1.0579394982114121</v>
      </c>
    </row>
    <row r="495" spans="1:18" x14ac:dyDescent="0.25">
      <c r="A495" s="11">
        <f>'Shiller Data '!A494</f>
        <v>1911.06</v>
      </c>
      <c r="B495" s="11">
        <f>'Shiller Data '!B494</f>
        <v>9.67</v>
      </c>
      <c r="C495" s="11">
        <f>'Shiller Data '!C494</f>
        <v>0.47</v>
      </c>
      <c r="D495" s="11">
        <f>'Shiller Data '!D494</f>
        <v>0.66</v>
      </c>
      <c r="E495" s="75">
        <f>'Shiller Data '!E494</f>
        <v>8.7534247930000006</v>
      </c>
      <c r="F495" s="12">
        <f t="shared" si="392"/>
        <v>347.0724112954631</v>
      </c>
      <c r="G495" s="12">
        <f t="shared" si="393"/>
        <v>16.869083072271732</v>
      </c>
      <c r="H495" s="12">
        <f t="shared" ref="H495:I495" si="430">AVERAGE(F376:F495)</f>
        <v>305.6365728652658</v>
      </c>
      <c r="I495" s="12">
        <f t="shared" si="430"/>
        <v>13.649874930726224</v>
      </c>
      <c r="J495" s="12">
        <f t="shared" si="378"/>
        <v>25.426783253097366</v>
      </c>
      <c r="K495" s="12">
        <f t="shared" si="375"/>
        <v>3.2358030772566919</v>
      </c>
      <c r="L495" s="12">
        <f t="shared" si="376"/>
        <v>-0.10903339871826079</v>
      </c>
      <c r="M495" s="11"/>
      <c r="N495" s="11">
        <f t="shared" si="380"/>
        <v>1972.03</v>
      </c>
      <c r="O495" s="11">
        <f t="shared" si="381"/>
        <v>32.275217036897971</v>
      </c>
      <c r="P495" s="11">
        <f t="shared" si="382"/>
        <v>3.4742996613235113</v>
      </c>
      <c r="Q495" s="11">
        <f t="shared" si="383"/>
        <v>0.12946318534855861</v>
      </c>
      <c r="R495">
        <f t="shared" si="384"/>
        <v>1.1382172076216888</v>
      </c>
    </row>
    <row r="496" spans="1:18" x14ac:dyDescent="0.25">
      <c r="A496" s="11">
        <f>'Shiller Data '!A495</f>
        <v>1911.07</v>
      </c>
      <c r="B496" s="11">
        <f>'Shiller Data '!B495</f>
        <v>9.6300000000000008</v>
      </c>
      <c r="C496" s="11">
        <f>'Shiller Data '!C495</f>
        <v>0.47</v>
      </c>
      <c r="D496" s="11">
        <f>'Shiller Data '!D495</f>
        <v>0.64829999999999999</v>
      </c>
      <c r="E496" s="75">
        <f>'Shiller Data '!E495</f>
        <v>8.8485090910000004</v>
      </c>
      <c r="F496" s="12">
        <f t="shared" si="392"/>
        <v>341.92260174963297</v>
      </c>
      <c r="G496" s="12">
        <f t="shared" si="393"/>
        <v>16.687811300345533</v>
      </c>
      <c r="H496" s="12">
        <f t="shared" ref="H496:I496" si="431">AVERAGE(F377:F496)</f>
        <v>305.75830298054228</v>
      </c>
      <c r="I496" s="12">
        <f t="shared" si="431"/>
        <v>13.68172682425101</v>
      </c>
      <c r="J496" s="12">
        <f t="shared" si="378"/>
        <v>24.991187599475488</v>
      </c>
      <c r="K496" s="12">
        <f t="shared" si="375"/>
        <v>3.2185232667058945</v>
      </c>
      <c r="L496" s="12">
        <f t="shared" si="376"/>
        <v>-0.1263132092690582</v>
      </c>
      <c r="M496" s="11"/>
      <c r="N496" s="11">
        <f t="shared" si="380"/>
        <v>1972.06</v>
      </c>
      <c r="O496" s="11">
        <f t="shared" si="381"/>
        <v>32.074505223617841</v>
      </c>
      <c r="P496" s="11">
        <f t="shared" si="382"/>
        <v>3.4680614847745508</v>
      </c>
      <c r="Q496" s="11">
        <f t="shared" si="383"/>
        <v>0.12322500879959808</v>
      </c>
      <c r="R496">
        <f t="shared" si="384"/>
        <v>1.1311389085234291</v>
      </c>
    </row>
    <row r="497" spans="1:18" x14ac:dyDescent="0.25">
      <c r="A497" s="11">
        <f>'Shiller Data '!A496</f>
        <v>1911.08</v>
      </c>
      <c r="B497" s="11">
        <f>'Shiller Data '!B496</f>
        <v>9.17</v>
      </c>
      <c r="C497" s="11">
        <f>'Shiller Data '!C496</f>
        <v>0.47</v>
      </c>
      <c r="D497" s="11">
        <f>'Shiller Data '!D496</f>
        <v>0.63670000000000004</v>
      </c>
      <c r="E497" s="75">
        <f>'Shiller Data '!E496</f>
        <v>9.1340049590000003</v>
      </c>
      <c r="F497" s="12">
        <f t="shared" si="392"/>
        <v>315.41309238739598</v>
      </c>
      <c r="G497" s="12">
        <f t="shared" si="393"/>
        <v>16.166210842102082</v>
      </c>
      <c r="H497" s="12">
        <f t="shared" ref="H497:I497" si="432">AVERAGE(F378:F497)</f>
        <v>305.65542445230693</v>
      </c>
      <c r="I497" s="12">
        <f t="shared" si="432"/>
        <v>13.710012056607967</v>
      </c>
      <c r="J497" s="12">
        <f t="shared" si="378"/>
        <v>23.006040482318383</v>
      </c>
      <c r="K497" s="12">
        <f t="shared" si="375"/>
        <v>3.1357568111140326</v>
      </c>
      <c r="L497" s="12">
        <f t="shared" si="376"/>
        <v>-0.20907966486092011</v>
      </c>
      <c r="M497" s="11"/>
      <c r="N497" s="11">
        <f t="shared" si="380"/>
        <v>1972.09</v>
      </c>
      <c r="O497" s="11">
        <f t="shared" si="381"/>
        <v>32.132816166372812</v>
      </c>
      <c r="P497" s="11">
        <f t="shared" si="382"/>
        <v>3.4698778184113888</v>
      </c>
      <c r="Q497" s="11">
        <f t="shared" si="383"/>
        <v>0.12504134243643605</v>
      </c>
      <c r="R497">
        <f t="shared" si="384"/>
        <v>1.1331953011531202</v>
      </c>
    </row>
    <row r="498" spans="1:18" x14ac:dyDescent="0.25">
      <c r="A498" s="11">
        <f>'Shiller Data '!A497</f>
        <v>1911.09</v>
      </c>
      <c r="B498" s="11">
        <f>'Shiller Data '!B497</f>
        <v>8.67</v>
      </c>
      <c r="C498" s="11">
        <f>'Shiller Data '!C497</f>
        <v>0.47</v>
      </c>
      <c r="D498" s="11">
        <f>'Shiller Data '!D497</f>
        <v>0.625</v>
      </c>
      <c r="E498" s="75">
        <f>'Shiller Data '!E497</f>
        <v>9.229089256</v>
      </c>
      <c r="F498" s="12">
        <f t="shared" si="392"/>
        <v>295.14258389354558</v>
      </c>
      <c r="G498" s="12">
        <f t="shared" si="393"/>
        <v>15.999655643594743</v>
      </c>
      <c r="H498" s="12">
        <f t="shared" ref="H498:I498" si="433">AVERAGE(F379:F498)</f>
        <v>305.43035796222779</v>
      </c>
      <c r="I498" s="12">
        <f t="shared" si="433"/>
        <v>13.737636866917649</v>
      </c>
      <c r="J498" s="12">
        <f t="shared" si="378"/>
        <v>21.484232459535637</v>
      </c>
      <c r="K498" s="12">
        <f t="shared" si="375"/>
        <v>3.0673192921082859</v>
      </c>
      <c r="L498" s="12">
        <f t="shared" si="376"/>
        <v>-0.27751718386666679</v>
      </c>
      <c r="M498" s="11"/>
      <c r="N498" s="11">
        <f t="shared" si="380"/>
        <v>1972.12</v>
      </c>
      <c r="O498" s="11">
        <f t="shared" si="381"/>
        <v>34.142535260561345</v>
      </c>
      <c r="P498" s="11">
        <f t="shared" si="382"/>
        <v>3.5305439753168182</v>
      </c>
      <c r="Q498" s="11">
        <f t="shared" si="383"/>
        <v>0.18570749934186548</v>
      </c>
      <c r="R498">
        <f t="shared" si="384"/>
        <v>1.2040700175919321</v>
      </c>
    </row>
    <row r="499" spans="1:18" x14ac:dyDescent="0.25">
      <c r="A499" s="11">
        <f>'Shiller Data '!A498</f>
        <v>1911.1</v>
      </c>
      <c r="B499" s="11">
        <f>'Shiller Data '!B498</f>
        <v>8.7200000000000006</v>
      </c>
      <c r="C499" s="11">
        <f>'Shiller Data '!C498</f>
        <v>0.47</v>
      </c>
      <c r="D499" s="11">
        <f>'Shiller Data '!D498</f>
        <v>0.61329999999999996</v>
      </c>
      <c r="E499" s="75">
        <f>'Shiller Data '!E498</f>
        <v>9.229089256</v>
      </c>
      <c r="F499" s="12">
        <f t="shared" si="392"/>
        <v>296.84467491945992</v>
      </c>
      <c r="G499" s="12">
        <f t="shared" si="393"/>
        <v>15.999655643594743</v>
      </c>
      <c r="H499" s="12">
        <f t="shared" ref="H499:I499" si="434">AVERAGE(F380:F499)</f>
        <v>305.24967717928467</v>
      </c>
      <c r="I499" s="12">
        <f t="shared" si="434"/>
        <v>13.764691202272546</v>
      </c>
      <c r="J499" s="12">
        <f t="shared" si="378"/>
        <v>21.56566177601216</v>
      </c>
      <c r="K499" s="12">
        <f t="shared" si="375"/>
        <v>3.0711023171324165</v>
      </c>
      <c r="L499" s="12">
        <f t="shared" si="376"/>
        <v>-0.27373415884253616</v>
      </c>
      <c r="M499" s="11"/>
      <c r="N499" s="11">
        <f t="shared" si="380"/>
        <v>1973.03</v>
      </c>
      <c r="O499" s="11">
        <f t="shared" si="381"/>
        <v>32.024987085663554</v>
      </c>
      <c r="P499" s="11">
        <f t="shared" si="382"/>
        <v>3.4665164445247481</v>
      </c>
      <c r="Q499" s="11">
        <f t="shared" si="383"/>
        <v>0.12167996854979535</v>
      </c>
      <c r="R499">
        <f t="shared" si="384"/>
        <v>1.1293926027853605</v>
      </c>
    </row>
    <row r="500" spans="1:18" x14ac:dyDescent="0.25">
      <c r="A500" s="11">
        <f>'Shiller Data '!A499</f>
        <v>1911.11</v>
      </c>
      <c r="B500" s="11">
        <f>'Shiller Data '!B499</f>
        <v>9.07</v>
      </c>
      <c r="C500" s="11">
        <f>'Shiller Data '!C499</f>
        <v>0.47</v>
      </c>
      <c r="D500" s="11">
        <f>'Shiller Data '!D499</f>
        <v>0.60170000000000001</v>
      </c>
      <c r="E500" s="75">
        <f>'Shiller Data '!E499</f>
        <v>9.1340049590000003</v>
      </c>
      <c r="F500" s="12">
        <f t="shared" si="392"/>
        <v>311.97347305928912</v>
      </c>
      <c r="G500" s="12">
        <f t="shared" si="393"/>
        <v>16.166210842102082</v>
      </c>
      <c r="H500" s="12">
        <f t="shared" ref="H500:I500" si="435">AVERAGE(F381:F500)</f>
        <v>305.17069126970802</v>
      </c>
      <c r="I500" s="12">
        <f t="shared" si="435"/>
        <v>13.793883530374057</v>
      </c>
      <c r="J500" s="12">
        <f t="shared" si="378"/>
        <v>22.616797682271656</v>
      </c>
      <c r="K500" s="12">
        <f t="shared" si="375"/>
        <v>3.1186928904746187</v>
      </c>
      <c r="L500" s="12">
        <f t="shared" si="376"/>
        <v>-0.22614358550033398</v>
      </c>
      <c r="M500" s="11"/>
      <c r="N500" s="11">
        <f t="shared" si="380"/>
        <v>1973.06</v>
      </c>
      <c r="O500" s="11">
        <f t="shared" si="381"/>
        <v>29.238399939665495</v>
      </c>
      <c r="P500" s="11">
        <f t="shared" si="382"/>
        <v>3.375482911758628</v>
      </c>
      <c r="Q500" s="11">
        <f t="shared" si="383"/>
        <v>3.0646435783675319E-2</v>
      </c>
      <c r="R500">
        <f t="shared" si="384"/>
        <v>1.0311208719868852</v>
      </c>
    </row>
    <row r="501" spans="1:18" x14ac:dyDescent="0.25">
      <c r="A501" s="11">
        <f>'Shiller Data '!A500</f>
        <v>1911.12</v>
      </c>
      <c r="B501" s="11">
        <f>'Shiller Data '!B500</f>
        <v>9.11</v>
      </c>
      <c r="C501" s="11">
        <f>'Shiller Data '!C500</f>
        <v>0.47</v>
      </c>
      <c r="D501" s="11">
        <f>'Shiller Data '!D500</f>
        <v>0.59</v>
      </c>
      <c r="E501" s="75">
        <f>'Shiller Data '!E500</f>
        <v>9.0388396689999997</v>
      </c>
      <c r="F501" s="12">
        <f t="shared" si="392"/>
        <v>316.64841448799018</v>
      </c>
      <c r="G501" s="12">
        <f t="shared" si="393"/>
        <v>16.336416554265135</v>
      </c>
      <c r="H501" s="12">
        <f t="shared" ref="H501:I501" si="436">AVERAGE(F382:F501)</f>
        <v>305.20513759380339</v>
      </c>
      <c r="I501" s="12">
        <f t="shared" si="436"/>
        <v>13.825193549048603</v>
      </c>
      <c r="J501" s="12">
        <f t="shared" si="378"/>
        <v>22.903723797037237</v>
      </c>
      <c r="K501" s="12">
        <f t="shared" si="375"/>
        <v>3.1312995085647555</v>
      </c>
      <c r="L501" s="12">
        <f t="shared" si="376"/>
        <v>-0.21353696741019723</v>
      </c>
      <c r="M501" s="11"/>
      <c r="N501" s="11">
        <f t="shared" si="380"/>
        <v>1973.09</v>
      </c>
      <c r="O501" s="11">
        <f t="shared" si="381"/>
        <v>28.804139834150348</v>
      </c>
      <c r="P501" s="11">
        <f t="shared" si="382"/>
        <v>3.3605191210530183</v>
      </c>
      <c r="Q501" s="11">
        <f t="shared" si="383"/>
        <v>1.5682645078065605E-2</v>
      </c>
      <c r="R501">
        <f t="shared" si="384"/>
        <v>1.0158062631303166</v>
      </c>
    </row>
    <row r="502" spans="1:18" x14ac:dyDescent="0.25">
      <c r="A502" s="11">
        <f>'Shiller Data '!A501</f>
        <v>1912.01</v>
      </c>
      <c r="B502" s="11">
        <f>'Shiller Data '!B501</f>
        <v>9.1199999999999992</v>
      </c>
      <c r="C502" s="11">
        <f>'Shiller Data '!C501</f>
        <v>0.4708</v>
      </c>
      <c r="D502" s="11">
        <f>'Shiller Data '!D501</f>
        <v>0.59919999999999995</v>
      </c>
      <c r="E502" s="75">
        <f>'Shiller Data '!E501</f>
        <v>9.1340049590000003</v>
      </c>
      <c r="F502" s="12">
        <f t="shared" si="392"/>
        <v>313.69328272334252</v>
      </c>
      <c r="G502" s="12">
        <f t="shared" si="393"/>
        <v>16.19372779672694</v>
      </c>
      <c r="H502" s="12">
        <f t="shared" ref="H502:I502" si="437">AVERAGE(F383:F502)</f>
        <v>305.12722221928988</v>
      </c>
      <c r="I502" s="12">
        <f t="shared" si="437"/>
        <v>13.85378635934674</v>
      </c>
      <c r="J502" s="12">
        <f t="shared" si="378"/>
        <v>22.643144234117841</v>
      </c>
      <c r="K502" s="12">
        <f t="shared" si="375"/>
        <v>3.1198571232909482</v>
      </c>
      <c r="L502" s="12">
        <f t="shared" si="376"/>
        <v>-0.22497935268400449</v>
      </c>
      <c r="M502" s="11"/>
      <c r="N502" s="11">
        <f t="shared" si="380"/>
        <v>1973.12</v>
      </c>
      <c r="O502" s="11">
        <f t="shared" si="381"/>
        <v>25.295954368787413</v>
      </c>
      <c r="P502" s="11">
        <f t="shared" si="382"/>
        <v>3.2306444765750486</v>
      </c>
      <c r="Q502" s="11">
        <f t="shared" si="383"/>
        <v>-0.1141919993999041</v>
      </c>
      <c r="R502">
        <f t="shared" si="384"/>
        <v>0.89208665933526254</v>
      </c>
    </row>
    <row r="503" spans="1:18" x14ac:dyDescent="0.25">
      <c r="A503" s="11">
        <f>'Shiller Data '!A502</f>
        <v>1912.02</v>
      </c>
      <c r="B503" s="11">
        <f>'Shiller Data '!B502</f>
        <v>9.0399999999999991</v>
      </c>
      <c r="C503" s="11">
        <f>'Shiller Data '!C502</f>
        <v>0.47170000000000001</v>
      </c>
      <c r="D503" s="11">
        <f>'Shiller Data '!D502</f>
        <v>0.60829999999999995</v>
      </c>
      <c r="E503" s="75">
        <f>'Shiller Data '!E502</f>
        <v>9.229089256</v>
      </c>
      <c r="F503" s="12">
        <f t="shared" si="392"/>
        <v>307.73805748531163</v>
      </c>
      <c r="G503" s="12">
        <f t="shared" si="393"/>
        <v>16.057526738475829</v>
      </c>
      <c r="H503" s="12">
        <f t="shared" ref="H503:I503" si="438">AVERAGE(F384:F503)</f>
        <v>304.97647284655255</v>
      </c>
      <c r="I503" s="12">
        <f t="shared" si="438"/>
        <v>13.880945783553027</v>
      </c>
      <c r="J503" s="12">
        <f t="shared" si="378"/>
        <v>22.169819137968108</v>
      </c>
      <c r="K503" s="12">
        <f t="shared" si="375"/>
        <v>3.0987318656322964</v>
      </c>
      <c r="L503" s="12">
        <f t="shared" si="376"/>
        <v>-0.24610461034265629</v>
      </c>
      <c r="M503" s="11"/>
      <c r="N503" s="11">
        <f t="shared" si="380"/>
        <v>1974.03</v>
      </c>
      <c r="O503" s="11">
        <f t="shared" si="381"/>
        <v>25.154030477689226</v>
      </c>
      <c r="P503" s="11">
        <f t="shared" si="382"/>
        <v>3.2250181412680727</v>
      </c>
      <c r="Q503" s="11">
        <f t="shared" si="383"/>
        <v>-0.11981833470687997</v>
      </c>
      <c r="R503">
        <f t="shared" si="384"/>
        <v>0.88708157401435184</v>
      </c>
    </row>
    <row r="504" spans="1:18" x14ac:dyDescent="0.25">
      <c r="A504" s="11">
        <f>'Shiller Data '!A503</f>
        <v>1912.03</v>
      </c>
      <c r="B504" s="11">
        <f>'Shiller Data '!B503</f>
        <v>9.3000000000000007</v>
      </c>
      <c r="C504" s="11">
        <f>'Shiller Data '!C503</f>
        <v>0.47249999999999998</v>
      </c>
      <c r="D504" s="11">
        <f>'Shiller Data '!D503</f>
        <v>0.61750000000000005</v>
      </c>
      <c r="E504" s="75">
        <f>'Shiller Data '!E503</f>
        <v>9.4194198349999994</v>
      </c>
      <c r="F504" s="12">
        <f t="shared" si="392"/>
        <v>310.19187499672591</v>
      </c>
      <c r="G504" s="12">
        <f t="shared" si="393"/>
        <v>15.759748487736879</v>
      </c>
      <c r="H504" s="12">
        <f t="shared" ref="H504:I504" si="439">AVERAGE(F385:F504)</f>
        <v>304.84285665004262</v>
      </c>
      <c r="I504" s="12">
        <f t="shared" si="439"/>
        <v>13.905358498093744</v>
      </c>
      <c r="J504" s="12">
        <f t="shared" si="378"/>
        <v>22.307362664490057</v>
      </c>
      <c r="K504" s="12">
        <f t="shared" si="375"/>
        <v>3.1049167883007338</v>
      </c>
      <c r="L504" s="12">
        <f t="shared" si="376"/>
        <v>-0.2399196876742189</v>
      </c>
      <c r="M504" s="11"/>
      <c r="N504" s="11">
        <f t="shared" si="380"/>
        <v>1974.06</v>
      </c>
      <c r="O504" s="11">
        <f t="shared" si="381"/>
        <v>22.644333457808095</v>
      </c>
      <c r="P504" s="11">
        <f t="shared" si="382"/>
        <v>3.1199096421659722</v>
      </c>
      <c r="Q504" s="11">
        <f t="shared" si="383"/>
        <v>-0.22492683380898049</v>
      </c>
      <c r="R504">
        <f t="shared" si="384"/>
        <v>0.7985746452869682</v>
      </c>
    </row>
    <row r="505" spans="1:18" x14ac:dyDescent="0.25">
      <c r="A505" s="11">
        <f>'Shiller Data '!A504</f>
        <v>1912.04</v>
      </c>
      <c r="B505" s="11">
        <f>'Shiller Data '!B504</f>
        <v>9.59</v>
      </c>
      <c r="C505" s="11">
        <f>'Shiller Data '!C504</f>
        <v>0.4733</v>
      </c>
      <c r="D505" s="11">
        <f>'Shiller Data '!D504</f>
        <v>0.62670000000000003</v>
      </c>
      <c r="E505" s="75">
        <f>'Shiller Data '!E504</f>
        <v>9.7048347110000002</v>
      </c>
      <c r="F505" s="12">
        <f t="shared" si="392"/>
        <v>310.45745133453619</v>
      </c>
      <c r="G505" s="12">
        <f t="shared" si="393"/>
        <v>15.322159720191447</v>
      </c>
      <c r="H505" s="12">
        <f t="shared" ref="H505:I505" si="440">AVERAGE(F386:F505)</f>
        <v>304.6520922503056</v>
      </c>
      <c r="I505" s="12">
        <f t="shared" si="440"/>
        <v>13.927135350254288</v>
      </c>
      <c r="J505" s="12">
        <f t="shared" si="378"/>
        <v>22.291551243441294</v>
      </c>
      <c r="K505" s="12">
        <f t="shared" si="375"/>
        <v>3.1042077386703402</v>
      </c>
      <c r="L505" s="12">
        <f t="shared" si="376"/>
        <v>-0.24062873730461254</v>
      </c>
      <c r="M505" s="11"/>
      <c r="N505" s="11">
        <f t="shared" si="380"/>
        <v>1974.09</v>
      </c>
      <c r="O505" s="11">
        <f t="shared" si="381"/>
        <v>16.670590463615081</v>
      </c>
      <c r="P505" s="11">
        <f t="shared" si="382"/>
        <v>2.8136461168681617</v>
      </c>
      <c r="Q505" s="11">
        <f t="shared" si="383"/>
        <v>-0.53119035910679102</v>
      </c>
      <c r="R505">
        <f t="shared" si="384"/>
        <v>0.58790473524029963</v>
      </c>
    </row>
    <row r="506" spans="1:18" x14ac:dyDescent="0.25">
      <c r="A506" s="11">
        <f>'Shiller Data '!A505</f>
        <v>1912.05</v>
      </c>
      <c r="B506" s="11">
        <f>'Shiller Data '!B505</f>
        <v>9.58</v>
      </c>
      <c r="C506" s="11">
        <f>'Shiller Data '!C505</f>
        <v>0.47420000000000001</v>
      </c>
      <c r="D506" s="11">
        <f>'Shiller Data '!D505</f>
        <v>0.63580000000000003</v>
      </c>
      <c r="E506" s="75">
        <f>'Shiller Data '!E505</f>
        <v>9.7048347110000002</v>
      </c>
      <c r="F506" s="12">
        <f t="shared" si="392"/>
        <v>310.1337209368985</v>
      </c>
      <c r="G506" s="12">
        <f t="shared" si="393"/>
        <v>15.351295455978837</v>
      </c>
      <c r="H506" s="12">
        <f t="shared" ref="H506:I506" si="441">AVERAGE(F387:F506)</f>
        <v>304.4977871604404</v>
      </c>
      <c r="I506" s="12">
        <f t="shared" si="441"/>
        <v>13.950109662718553</v>
      </c>
      <c r="J506" s="12">
        <f t="shared" si="378"/>
        <v>22.231633186778879</v>
      </c>
      <c r="K506" s="12">
        <f t="shared" si="375"/>
        <v>3.1015161929688442</v>
      </c>
      <c r="L506" s="12">
        <f t="shared" si="376"/>
        <v>-0.24332028300610853</v>
      </c>
      <c r="M506" s="11"/>
      <c r="N506" s="11">
        <f t="shared" si="380"/>
        <v>1974.12</v>
      </c>
      <c r="O506" s="11">
        <f t="shared" si="381"/>
        <v>16.050852017102454</v>
      </c>
      <c r="P506" s="11">
        <f t="shared" si="382"/>
        <v>2.7757619333447798</v>
      </c>
      <c r="Q506" s="11">
        <f t="shared" si="383"/>
        <v>-0.56907454263017287</v>
      </c>
      <c r="R506">
        <f t="shared" si="384"/>
        <v>0.56604905063749822</v>
      </c>
    </row>
    <row r="507" spans="1:18" x14ac:dyDescent="0.25">
      <c r="A507" s="11">
        <f>'Shiller Data '!A506</f>
        <v>1912.06</v>
      </c>
      <c r="B507" s="11">
        <f>'Shiller Data '!B506</f>
        <v>9.58</v>
      </c>
      <c r="C507" s="11">
        <f>'Shiller Data '!C506</f>
        <v>0.47499999999999998</v>
      </c>
      <c r="D507" s="11">
        <f>'Shiller Data '!D506</f>
        <v>0.64500000000000002</v>
      </c>
      <c r="E507" s="75">
        <f>'Shiller Data '!E506</f>
        <v>9.6096694209999995</v>
      </c>
      <c r="F507" s="12">
        <f t="shared" si="392"/>
        <v>313.20499885487163</v>
      </c>
      <c r="G507" s="12">
        <f t="shared" si="393"/>
        <v>15.529475412950317</v>
      </c>
      <c r="H507" s="12">
        <f t="shared" ref="H507:I507" si="442">AVERAGE(F388:F507)</f>
        <v>304.41691608396502</v>
      </c>
      <c r="I507" s="12">
        <f t="shared" si="442"/>
        <v>13.975533059084524</v>
      </c>
      <c r="J507" s="12">
        <f t="shared" si="378"/>
        <v>22.410951877880521</v>
      </c>
      <c r="K507" s="12">
        <f t="shared" si="375"/>
        <v>3.1095497624966959</v>
      </c>
      <c r="L507" s="12">
        <f t="shared" si="376"/>
        <v>-0.2352867134782568</v>
      </c>
      <c r="M507" s="11"/>
      <c r="N507" s="11">
        <f t="shared" si="380"/>
        <v>1975.03</v>
      </c>
      <c r="O507" s="11">
        <f t="shared" si="381"/>
        <v>19.816581184055213</v>
      </c>
      <c r="P507" s="11">
        <f t="shared" si="382"/>
        <v>2.986519020786806</v>
      </c>
      <c r="Q507" s="11">
        <f t="shared" si="383"/>
        <v>-0.35831745518814673</v>
      </c>
      <c r="R507">
        <f t="shared" si="384"/>
        <v>0.69885118585376593</v>
      </c>
    </row>
    <row r="508" spans="1:18" x14ac:dyDescent="0.25">
      <c r="A508" s="11">
        <f>'Shiller Data '!A507</f>
        <v>1912.07</v>
      </c>
      <c r="B508" s="11">
        <f>'Shiller Data '!B507</f>
        <v>9.59</v>
      </c>
      <c r="C508" s="11">
        <f>'Shiller Data '!C507</f>
        <v>0.4758</v>
      </c>
      <c r="D508" s="11">
        <f>'Shiller Data '!D507</f>
        <v>0.6542</v>
      </c>
      <c r="E508" s="75">
        <f>'Shiller Data '!E507</f>
        <v>9.6096694209999995</v>
      </c>
      <c r="F508" s="12">
        <f t="shared" si="392"/>
        <v>313.53193517935483</v>
      </c>
      <c r="G508" s="12">
        <f t="shared" si="393"/>
        <v>15.555630318908969</v>
      </c>
      <c r="H508" s="12">
        <f t="shared" ref="H508:I508" si="443">AVERAGE(F389:F508)</f>
        <v>304.2779759668266</v>
      </c>
      <c r="I508" s="12">
        <f t="shared" si="443"/>
        <v>14.000918440326327</v>
      </c>
      <c r="J508" s="12">
        <f t="shared" si="378"/>
        <v>22.39366913789744</v>
      </c>
      <c r="K508" s="12">
        <f t="shared" si="375"/>
        <v>3.1087782911418027</v>
      </c>
      <c r="L508" s="12">
        <f t="shared" si="376"/>
        <v>-0.23605818483315</v>
      </c>
      <c r="M508" s="11"/>
      <c r="N508" s="11">
        <f t="shared" si="380"/>
        <v>1975.06</v>
      </c>
      <c r="O508" s="11">
        <f t="shared" si="381"/>
        <v>21.575000856079356</v>
      </c>
      <c r="P508" s="11">
        <f t="shared" si="382"/>
        <v>3.0715352766487194</v>
      </c>
      <c r="Q508" s="11">
        <f t="shared" si="383"/>
        <v>-0.27330119932623331</v>
      </c>
      <c r="R508">
        <f t="shared" si="384"/>
        <v>0.76086358151419586</v>
      </c>
    </row>
    <row r="509" spans="1:18" x14ac:dyDescent="0.25">
      <c r="A509" s="11">
        <f>'Shiller Data '!A508</f>
        <v>1912.08</v>
      </c>
      <c r="B509" s="11">
        <f>'Shiller Data '!B508</f>
        <v>9.81</v>
      </c>
      <c r="C509" s="11">
        <f>'Shiller Data '!C508</f>
        <v>0.47670000000000001</v>
      </c>
      <c r="D509" s="11">
        <f>'Shiller Data '!D508</f>
        <v>0.6633</v>
      </c>
      <c r="E509" s="75">
        <f>'Shiller Data '!E508</f>
        <v>9.7048347110000002</v>
      </c>
      <c r="F509" s="12">
        <f t="shared" si="392"/>
        <v>317.57952008256518</v>
      </c>
      <c r="G509" s="12">
        <f t="shared" si="393"/>
        <v>15.432228055388258</v>
      </c>
      <c r="H509" s="12">
        <f t="shared" ref="H509:I509" si="444">AVERAGE(F390:F509)</f>
        <v>304.0659392359405</v>
      </c>
      <c r="I509" s="12">
        <f t="shared" si="444"/>
        <v>14.023757867016066</v>
      </c>
      <c r="J509" s="12">
        <f t="shared" si="378"/>
        <v>22.645821690170042</v>
      </c>
      <c r="K509" s="12">
        <f t="shared" si="375"/>
        <v>3.1199753620716613</v>
      </c>
      <c r="L509" s="12">
        <f t="shared" si="376"/>
        <v>-0.22486111390329144</v>
      </c>
      <c r="M509" s="11"/>
      <c r="N509" s="11">
        <f t="shared" si="380"/>
        <v>1975.09</v>
      </c>
      <c r="O509" s="11">
        <f t="shared" si="381"/>
        <v>19.502012282126348</v>
      </c>
      <c r="P509" s="11">
        <f t="shared" si="382"/>
        <v>2.9705176542007683</v>
      </c>
      <c r="Q509" s="11">
        <f t="shared" si="383"/>
        <v>-0.37431882177418441</v>
      </c>
      <c r="R509">
        <f t="shared" si="384"/>
        <v>0.68775760477114245</v>
      </c>
    </row>
    <row r="510" spans="1:18" x14ac:dyDescent="0.25">
      <c r="A510" s="11">
        <f>'Shiller Data '!A509</f>
        <v>1912.09</v>
      </c>
      <c r="B510" s="11">
        <f>'Shiller Data '!B509</f>
        <v>9.86</v>
      </c>
      <c r="C510" s="11">
        <f>'Shiller Data '!C509</f>
        <v>0.47749999999999998</v>
      </c>
      <c r="D510" s="11">
        <f>'Shiller Data '!D509</f>
        <v>0.67249999999999999</v>
      </c>
      <c r="E510" s="75">
        <f>'Shiller Data '!E509</f>
        <v>9.8000000000000007</v>
      </c>
      <c r="F510" s="12">
        <f t="shared" si="392"/>
        <v>316.09852040816327</v>
      </c>
      <c r="G510" s="12">
        <f t="shared" si="393"/>
        <v>15.308016581632652</v>
      </c>
      <c r="H510" s="12">
        <f t="shared" ref="H510:I510" si="445">AVERAGE(F391:F510)</f>
        <v>303.86839586847151</v>
      </c>
      <c r="I510" s="12">
        <f t="shared" si="445"/>
        <v>14.046535858515352</v>
      </c>
      <c r="J510" s="12">
        <f t="shared" si="378"/>
        <v>22.503663792417306</v>
      </c>
      <c r="K510" s="12">
        <f t="shared" si="375"/>
        <v>3.1136781311727062</v>
      </c>
      <c r="L510" s="12">
        <f t="shared" si="376"/>
        <v>-0.23115834480224651</v>
      </c>
      <c r="M510" s="11"/>
      <c r="N510" s="11">
        <f t="shared" si="380"/>
        <v>1975.12</v>
      </c>
      <c r="O510" s="11">
        <f t="shared" si="381"/>
        <v>20.215082588472107</v>
      </c>
      <c r="P510" s="11">
        <f t="shared" si="382"/>
        <v>3.0064289885888211</v>
      </c>
      <c r="Q510" s="11">
        <f t="shared" si="383"/>
        <v>-0.33840748738613158</v>
      </c>
      <c r="R510">
        <f t="shared" si="384"/>
        <v>0.71290472901817503</v>
      </c>
    </row>
    <row r="511" spans="1:18" x14ac:dyDescent="0.25">
      <c r="A511" s="11">
        <f>'Shiller Data '!A510</f>
        <v>1912.1</v>
      </c>
      <c r="B511" s="11">
        <f>'Shiller Data '!B510</f>
        <v>9.84</v>
      </c>
      <c r="C511" s="11">
        <f>'Shiller Data '!C510</f>
        <v>0.4783</v>
      </c>
      <c r="D511" s="11">
        <f>'Shiller Data '!D510</f>
        <v>0.68169999999999997</v>
      </c>
      <c r="E511" s="75">
        <f>'Shiller Data '!E510</f>
        <v>9.8000000000000007</v>
      </c>
      <c r="F511" s="12">
        <f t="shared" si="392"/>
        <v>315.45734693877546</v>
      </c>
      <c r="G511" s="12">
        <f t="shared" si="393"/>
        <v>15.333663520408162</v>
      </c>
      <c r="H511" s="12">
        <f t="shared" ref="H511:I511" si="446">AVERAGE(F392:F511)</f>
        <v>303.93394393818528</v>
      </c>
      <c r="I511" s="12">
        <f t="shared" si="446"/>
        <v>14.076122771316154</v>
      </c>
      <c r="J511" s="12">
        <f t="shared" si="378"/>
        <v>22.410812413600411</v>
      </c>
      <c r="K511" s="12">
        <f t="shared" si="375"/>
        <v>3.1095435394359878</v>
      </c>
      <c r="L511" s="12">
        <f t="shared" si="376"/>
        <v>-0.23529293653896488</v>
      </c>
      <c r="M511" s="11"/>
      <c r="N511" s="11">
        <f t="shared" si="380"/>
        <v>1976.03</v>
      </c>
      <c r="O511" s="11">
        <f t="shared" si="381"/>
        <v>23.023503153561393</v>
      </c>
      <c r="P511" s="11">
        <f t="shared" si="382"/>
        <v>3.1365155704108418</v>
      </c>
      <c r="Q511" s="11">
        <f t="shared" si="383"/>
        <v>-0.20832090556411087</v>
      </c>
      <c r="R511">
        <f t="shared" si="384"/>
        <v>0.81194643677087008</v>
      </c>
    </row>
    <row r="512" spans="1:18" x14ac:dyDescent="0.25">
      <c r="A512" s="11">
        <f>'Shiller Data '!A511</f>
        <v>1912.11</v>
      </c>
      <c r="B512" s="11">
        <f>'Shiller Data '!B511</f>
        <v>9.73</v>
      </c>
      <c r="C512" s="11">
        <f>'Shiller Data '!C511</f>
        <v>0.47920000000000001</v>
      </c>
      <c r="D512" s="11">
        <f>'Shiller Data '!D511</f>
        <v>0.69079999999999997</v>
      </c>
      <c r="E512" s="75">
        <f>'Shiller Data '!E511</f>
        <v>9.8000000000000007</v>
      </c>
      <c r="F512" s="12">
        <f t="shared" si="392"/>
        <v>311.93089285714285</v>
      </c>
      <c r="G512" s="12">
        <f t="shared" si="393"/>
        <v>15.362516326530612</v>
      </c>
      <c r="H512" s="12">
        <f t="shared" ref="H512:I512" si="447">AVERAGE(F393:F512)</f>
        <v>303.98571439961069</v>
      </c>
      <c r="I512" s="12">
        <f t="shared" si="447"/>
        <v>14.102361267382284</v>
      </c>
      <c r="J512" s="12">
        <f t="shared" si="378"/>
        <v>22.119054174184001</v>
      </c>
      <c r="K512" s="12">
        <f t="shared" si="375"/>
        <v>3.0964394168875069</v>
      </c>
      <c r="L512" s="12">
        <f t="shared" si="376"/>
        <v>-0.2483970590874458</v>
      </c>
      <c r="M512" s="11"/>
      <c r="N512" s="11">
        <f t="shared" si="380"/>
        <v>1976.06</v>
      </c>
      <c r="O512" s="11">
        <f t="shared" si="381"/>
        <v>22.967876192889694</v>
      </c>
      <c r="P512" s="11">
        <f t="shared" si="382"/>
        <v>3.1340965523866835</v>
      </c>
      <c r="Q512" s="11">
        <f t="shared" si="383"/>
        <v>-0.21073992358826921</v>
      </c>
      <c r="R512">
        <f t="shared" si="384"/>
        <v>0.80998469740373147</v>
      </c>
    </row>
    <row r="513" spans="1:18" x14ac:dyDescent="0.25">
      <c r="A513" s="11">
        <f>'Shiller Data '!A512</f>
        <v>1912.12</v>
      </c>
      <c r="B513" s="11">
        <f>'Shiller Data '!B512</f>
        <v>9.3800000000000008</v>
      </c>
      <c r="C513" s="11">
        <f>'Shiller Data '!C512</f>
        <v>0.48</v>
      </c>
      <c r="D513" s="11">
        <f>'Shiller Data '!D512</f>
        <v>0.7</v>
      </c>
      <c r="E513" s="75">
        <f>'Shiller Data '!E512</f>
        <v>9.7048347110000002</v>
      </c>
      <c r="F513" s="12">
        <f t="shared" si="392"/>
        <v>303.65911298414488</v>
      </c>
      <c r="G513" s="12">
        <f t="shared" si="393"/>
        <v>15.539059086608694</v>
      </c>
      <c r="H513" s="12">
        <f t="shared" ref="H513:I513" si="448">AVERAGE(F394:F513)</f>
        <v>304.05495810398918</v>
      </c>
      <c r="I513" s="12">
        <f t="shared" si="448"/>
        <v>14.130957508640893</v>
      </c>
      <c r="J513" s="12">
        <f t="shared" si="378"/>
        <v>21.488926903818186</v>
      </c>
      <c r="K513" s="12">
        <f t="shared" ref="K513:K576" si="449">LN(J513)</f>
        <v>3.0675377747318939</v>
      </c>
      <c r="L513" s="12">
        <f t="shared" ref="L513:L576" si="450">K513-$K$1854</f>
        <v>-0.27729870124305878</v>
      </c>
      <c r="M513" s="11"/>
      <c r="N513" s="11">
        <f t="shared" si="380"/>
        <v>1976.09</v>
      </c>
      <c r="O513" s="11">
        <f t="shared" si="381"/>
        <v>23.633784577628969</v>
      </c>
      <c r="P513" s="11">
        <f t="shared" si="382"/>
        <v>3.1626772382403994</v>
      </c>
      <c r="Q513" s="11">
        <f t="shared" si="383"/>
        <v>-0.18215923773455334</v>
      </c>
      <c r="R513">
        <f t="shared" si="384"/>
        <v>0.83346861019487717</v>
      </c>
    </row>
    <row r="514" spans="1:18" x14ac:dyDescent="0.25">
      <c r="A514" s="11">
        <f>'Shiller Data '!A513</f>
        <v>1913.01</v>
      </c>
      <c r="B514" s="11">
        <f>'Shiller Data '!B513</f>
        <v>9.3000000000000007</v>
      </c>
      <c r="C514" s="11">
        <f>'Shiller Data '!C513</f>
        <v>0.48</v>
      </c>
      <c r="D514" s="11">
        <f>'Shiller Data '!D513</f>
        <v>0.69420000000000004</v>
      </c>
      <c r="E514" s="75">
        <f>'Shiller Data '!E513</f>
        <v>9.8000000000000007</v>
      </c>
      <c r="F514" s="12">
        <f t="shared" si="392"/>
        <v>298.14566326530615</v>
      </c>
      <c r="G514" s="12">
        <f t="shared" si="393"/>
        <v>15.388163265306121</v>
      </c>
      <c r="H514" s="12">
        <f t="shared" ref="H514:I514" si="451">AVERAGE(F395:F514)</f>
        <v>303.98133093386582</v>
      </c>
      <c r="I514" s="12">
        <f t="shared" si="451"/>
        <v>14.158891205291601</v>
      </c>
      <c r="J514" s="12">
        <f t="shared" ref="J514:J577" si="452">F514/I514</f>
        <v>21.057133566636928</v>
      </c>
      <c r="K514" s="12">
        <f t="shared" si="449"/>
        <v>3.0472393894953376</v>
      </c>
      <c r="L514" s="12">
        <f t="shared" si="450"/>
        <v>-0.29759708647961514</v>
      </c>
      <c r="M514" s="11"/>
      <c r="N514" s="11">
        <f t="shared" si="380"/>
        <v>1976.12</v>
      </c>
      <c r="O514" s="11">
        <f t="shared" si="381"/>
        <v>23.354403304256845</v>
      </c>
      <c r="P514" s="11">
        <f t="shared" si="382"/>
        <v>3.1507855446770106</v>
      </c>
      <c r="Q514" s="11">
        <f t="shared" si="383"/>
        <v>-0.19405093129794215</v>
      </c>
      <c r="R514">
        <f t="shared" si="384"/>
        <v>0.82361595537071708</v>
      </c>
    </row>
    <row r="515" spans="1:18" x14ac:dyDescent="0.25">
      <c r="A515" s="11">
        <f>'Shiller Data '!A514</f>
        <v>1913.02</v>
      </c>
      <c r="B515" s="11">
        <f>'Shiller Data '!B514</f>
        <v>8.9700000000000006</v>
      </c>
      <c r="C515" s="11">
        <f>'Shiller Data '!C514</f>
        <v>0.48</v>
      </c>
      <c r="D515" s="11">
        <f>'Shiller Data '!D514</f>
        <v>0.68830000000000002</v>
      </c>
      <c r="E515" s="75">
        <f>'Shiller Data '!E514</f>
        <v>9.8000000000000007</v>
      </c>
      <c r="F515" s="12">
        <f t="shared" si="392"/>
        <v>287.56630102040822</v>
      </c>
      <c r="G515" s="12">
        <f t="shared" si="393"/>
        <v>15.388163265306121</v>
      </c>
      <c r="H515" s="12">
        <f t="shared" ref="H515:I515" si="453">AVERAGE(F396:F515)</f>
        <v>303.83466164553141</v>
      </c>
      <c r="I515" s="12">
        <f t="shared" si="453"/>
        <v>14.186341086459754</v>
      </c>
      <c r="J515" s="12">
        <f t="shared" si="452"/>
        <v>20.270646198890407</v>
      </c>
      <c r="K515" s="12">
        <f t="shared" si="449"/>
        <v>3.009173839526087</v>
      </c>
      <c r="L515" s="12">
        <f t="shared" si="450"/>
        <v>-0.33566263644886574</v>
      </c>
      <c r="M515" s="11"/>
      <c r="N515" s="11">
        <f t="shared" ref="N515:N578" si="454">INDEX($A$130:$A$2900,(ROW()-ROW($A$130))*3)</f>
        <v>1977.03</v>
      </c>
      <c r="O515" s="11">
        <f t="shared" ref="O515:O578" si="455">INDEX($J$130:$J$2900,(ROW()-ROW($J$130))*3)</f>
        <v>22.07543969524696</v>
      </c>
      <c r="P515" s="11">
        <f t="shared" ref="P515:P578" si="456">INDEX($K$130:$K$2900,(ROW()-ROW($K$130))*3)</f>
        <v>3.0944656645361408</v>
      </c>
      <c r="Q515" s="11">
        <f t="shared" ref="Q515:Q578" si="457">INDEX($L$130:$L$2900,(ROW()-ROW($L$130))*3)</f>
        <v>-0.2503708114388119</v>
      </c>
      <c r="R515">
        <f t="shared" ref="R515:R578" si="458">EXP(Q515)</f>
        <v>0.77851204836886001</v>
      </c>
    </row>
    <row r="516" spans="1:18" x14ac:dyDescent="0.25">
      <c r="A516" s="11">
        <f>'Shiller Data '!A515</f>
        <v>1913.03</v>
      </c>
      <c r="B516" s="11">
        <f>'Shiller Data '!B515</f>
        <v>8.8000000000000007</v>
      </c>
      <c r="C516" s="11">
        <f>'Shiller Data '!C515</f>
        <v>0.48</v>
      </c>
      <c r="D516" s="11">
        <f>'Shiller Data '!D515</f>
        <v>0.6825</v>
      </c>
      <c r="E516" s="75">
        <f>'Shiller Data '!E515</f>
        <v>9.8000000000000007</v>
      </c>
      <c r="F516" s="12">
        <f t="shared" si="392"/>
        <v>282.11632653061224</v>
      </c>
      <c r="G516" s="12">
        <f t="shared" si="393"/>
        <v>15.388163265306121</v>
      </c>
      <c r="H516" s="12">
        <f t="shared" ref="H516:I516" si="459">AVERAGE(F397:F516)</f>
        <v>303.65907632698566</v>
      </c>
      <c r="I516" s="12">
        <f t="shared" si="459"/>
        <v>14.209823821598343</v>
      </c>
      <c r="J516" s="12">
        <f t="shared" si="452"/>
        <v>19.853611844350041</v>
      </c>
      <c r="K516" s="12">
        <f t="shared" si="449"/>
        <v>2.9883859474752601</v>
      </c>
      <c r="L516" s="12">
        <f t="shared" si="450"/>
        <v>-0.35645052849969261</v>
      </c>
      <c r="M516" s="11"/>
      <c r="N516" s="11">
        <f t="shared" si="454"/>
        <v>1977.06</v>
      </c>
      <c r="O516" s="11">
        <f t="shared" si="455"/>
        <v>21.469551274188692</v>
      </c>
      <c r="P516" s="11">
        <f t="shared" si="456"/>
        <v>3.0666357115413376</v>
      </c>
      <c r="Q516" s="11">
        <f t="shared" si="457"/>
        <v>-0.27820076443361508</v>
      </c>
      <c r="R516">
        <f t="shared" si="458"/>
        <v>0.7571447985078027</v>
      </c>
    </row>
    <row r="517" spans="1:18" x14ac:dyDescent="0.25">
      <c r="A517" s="11">
        <f>'Shiller Data '!A516</f>
        <v>1913.04</v>
      </c>
      <c r="B517" s="11">
        <f>'Shiller Data '!B516</f>
        <v>8.7899999999999991</v>
      </c>
      <c r="C517" s="11">
        <f>'Shiller Data '!C516</f>
        <v>0.48</v>
      </c>
      <c r="D517" s="11">
        <f>'Shiller Data '!D516</f>
        <v>0.67669999999999997</v>
      </c>
      <c r="E517" s="75">
        <f>'Shiller Data '!E516</f>
        <v>9.8000000000000007</v>
      </c>
      <c r="F517" s="12">
        <f t="shared" si="392"/>
        <v>281.79573979591834</v>
      </c>
      <c r="G517" s="12">
        <f t="shared" si="393"/>
        <v>15.388163265306121</v>
      </c>
      <c r="H517" s="12">
        <f t="shared" ref="H517:I517" si="460">AVERAGE(F398:F517)</f>
        <v>303.58400794898552</v>
      </c>
      <c r="I517" s="12">
        <f t="shared" si="460"/>
        <v>14.232774979632882</v>
      </c>
      <c r="J517" s="12">
        <f t="shared" si="452"/>
        <v>19.799072225842703</v>
      </c>
      <c r="K517" s="12">
        <f t="shared" si="449"/>
        <v>2.9856350793219812</v>
      </c>
      <c r="L517" s="12">
        <f t="shared" si="450"/>
        <v>-0.35920139665297146</v>
      </c>
      <c r="M517" s="11"/>
      <c r="N517" s="11">
        <f t="shared" si="454"/>
        <v>1977.09</v>
      </c>
      <c r="O517" s="11">
        <f t="shared" si="455"/>
        <v>20.666955311479644</v>
      </c>
      <c r="P517" s="11">
        <f t="shared" si="456"/>
        <v>3.0285360629639477</v>
      </c>
      <c r="Q517" s="11">
        <f t="shared" si="457"/>
        <v>-0.31630041301100498</v>
      </c>
      <c r="R517">
        <f t="shared" si="458"/>
        <v>0.72884046411777348</v>
      </c>
    </row>
    <row r="518" spans="1:18" x14ac:dyDescent="0.25">
      <c r="A518" s="11">
        <f>'Shiller Data '!A517</f>
        <v>1913.05</v>
      </c>
      <c r="B518" s="11">
        <f>'Shiller Data '!B517</f>
        <v>8.5500000000000007</v>
      </c>
      <c r="C518" s="11">
        <f>'Shiller Data '!C517</f>
        <v>0.48</v>
      </c>
      <c r="D518" s="11">
        <f>'Shiller Data '!D517</f>
        <v>0.67079999999999995</v>
      </c>
      <c r="E518" s="75">
        <f>'Shiller Data '!E517</f>
        <v>9.6999999999999993</v>
      </c>
      <c r="F518" s="12">
        <f t="shared" si="392"/>
        <v>276.92744845360829</v>
      </c>
      <c r="G518" s="12">
        <f t="shared" si="393"/>
        <v>15.546804123711341</v>
      </c>
      <c r="H518" s="12">
        <f t="shared" ref="H518:I518" si="461">AVERAGE(F399:F518)</f>
        <v>303.4599962847488</v>
      </c>
      <c r="I518" s="12">
        <f t="shared" si="461"/>
        <v>14.254087236219501</v>
      </c>
      <c r="J518" s="12">
        <f t="shared" si="452"/>
        <v>19.427932765132674</v>
      </c>
      <c r="K518" s="12">
        <f t="shared" si="449"/>
        <v>2.9667118637575531</v>
      </c>
      <c r="L518" s="12">
        <f t="shared" si="450"/>
        <v>-0.37812461221739957</v>
      </c>
      <c r="M518" s="11"/>
      <c r="N518" s="11">
        <f t="shared" si="454"/>
        <v>1977.12</v>
      </c>
      <c r="O518" s="11">
        <f t="shared" si="455"/>
        <v>20.000200504953462</v>
      </c>
      <c r="P518" s="11">
        <f t="shared" si="456"/>
        <v>2.9957422987514115</v>
      </c>
      <c r="Q518" s="11">
        <f t="shared" si="457"/>
        <v>-0.34909417722354119</v>
      </c>
      <c r="R518">
        <f t="shared" si="458"/>
        <v>0.70532670143153142</v>
      </c>
    </row>
    <row r="519" spans="1:18" x14ac:dyDescent="0.25">
      <c r="A519" s="11">
        <f>'Shiller Data '!A518</f>
        <v>1913.06</v>
      </c>
      <c r="B519" s="11">
        <f>'Shiller Data '!B518</f>
        <v>8.1199999999999992</v>
      </c>
      <c r="C519" s="11">
        <f>'Shiller Data '!C518</f>
        <v>0.48</v>
      </c>
      <c r="D519" s="11">
        <f>'Shiller Data '!D518</f>
        <v>0.66500000000000004</v>
      </c>
      <c r="E519" s="75">
        <f>'Shiller Data '!E518</f>
        <v>9.8000000000000007</v>
      </c>
      <c r="F519" s="12">
        <f t="shared" si="392"/>
        <v>260.3164285714285</v>
      </c>
      <c r="G519" s="12">
        <f t="shared" si="393"/>
        <v>15.388163265306121</v>
      </c>
      <c r="H519" s="12">
        <f t="shared" ref="H519:I519" si="462">AVERAGE(F400:F519)</f>
        <v>303.33194510858607</v>
      </c>
      <c r="I519" s="12">
        <f t="shared" si="462"/>
        <v>14.273533543720863</v>
      </c>
      <c r="J519" s="12">
        <f t="shared" si="452"/>
        <v>18.237700410627859</v>
      </c>
      <c r="K519" s="12">
        <f t="shared" si="449"/>
        <v>2.9034909027194575</v>
      </c>
      <c r="L519" s="12">
        <f t="shared" si="450"/>
        <v>-0.44134557325549517</v>
      </c>
      <c r="M519" s="11"/>
      <c r="N519" s="11">
        <f t="shared" si="454"/>
        <v>1978.03</v>
      </c>
      <c r="O519" s="11">
        <f t="shared" si="455"/>
        <v>18.610025229441078</v>
      </c>
      <c r="P519" s="11">
        <f t="shared" si="456"/>
        <v>2.9237004263459365</v>
      </c>
      <c r="Q519" s="11">
        <f t="shared" si="457"/>
        <v>-0.42113604962901618</v>
      </c>
      <c r="R519">
        <f t="shared" si="458"/>
        <v>0.65630080585383588</v>
      </c>
    </row>
    <row r="520" spans="1:18" x14ac:dyDescent="0.25">
      <c r="A520" s="11">
        <f>'Shiller Data '!A519</f>
        <v>1913.07</v>
      </c>
      <c r="B520" s="11">
        <f>'Shiller Data '!B519</f>
        <v>8.23</v>
      </c>
      <c r="C520" s="11">
        <f>'Shiller Data '!C519</f>
        <v>0.48</v>
      </c>
      <c r="D520" s="11">
        <f>'Shiller Data '!D519</f>
        <v>0.65920000000000001</v>
      </c>
      <c r="E520" s="75">
        <f>'Shiller Data '!E519</f>
        <v>9.9</v>
      </c>
      <c r="F520" s="12">
        <f t="shared" si="392"/>
        <v>261.17780303030304</v>
      </c>
      <c r="G520" s="12">
        <f t="shared" si="393"/>
        <v>15.232727272727272</v>
      </c>
      <c r="H520" s="12">
        <f t="shared" ref="H520:I520" si="463">AVERAGE(F401:F520)</f>
        <v>303.31666078086727</v>
      </c>
      <c r="I520" s="12">
        <f t="shared" si="463"/>
        <v>14.291140609352187</v>
      </c>
      <c r="J520" s="12">
        <f t="shared" si="452"/>
        <v>18.275504396016306</v>
      </c>
      <c r="K520" s="12">
        <f t="shared" si="449"/>
        <v>2.9055616055841695</v>
      </c>
      <c r="L520" s="12">
        <f t="shared" si="450"/>
        <v>-0.43927487039078317</v>
      </c>
      <c r="M520" s="11"/>
      <c r="N520" s="11">
        <f t="shared" si="454"/>
        <v>1978.06</v>
      </c>
      <c r="O520" s="11">
        <f t="shared" si="455"/>
        <v>19.968136505527116</v>
      </c>
      <c r="P520" s="11">
        <f t="shared" si="456"/>
        <v>2.9941378283779492</v>
      </c>
      <c r="Q520" s="11">
        <f t="shared" si="457"/>
        <v>-0.35069864759700353</v>
      </c>
      <c r="R520">
        <f t="shared" si="458"/>
        <v>0.70419593302026062</v>
      </c>
    </row>
    <row r="521" spans="1:18" x14ac:dyDescent="0.25">
      <c r="A521" s="11">
        <f>'Shiller Data '!A520</f>
        <v>1913.08</v>
      </c>
      <c r="B521" s="11">
        <f>'Shiller Data '!B520</f>
        <v>8.4499999999999993</v>
      </c>
      <c r="C521" s="11">
        <f>'Shiller Data '!C520</f>
        <v>0.48</v>
      </c>
      <c r="D521" s="11">
        <f>'Shiller Data '!D520</f>
        <v>0.65329999999999999</v>
      </c>
      <c r="E521" s="75">
        <f>'Shiller Data '!E520</f>
        <v>9.9</v>
      </c>
      <c r="F521" s="12">
        <f t="shared" si="392"/>
        <v>268.15946969696967</v>
      </c>
      <c r="G521" s="12">
        <f t="shared" si="393"/>
        <v>15.232727272727272</v>
      </c>
      <c r="H521" s="12">
        <f t="shared" ref="H521:I521" si="464">AVERAGE(F402:F521)</f>
        <v>303.42994949400634</v>
      </c>
      <c r="I521" s="12">
        <f t="shared" si="464"/>
        <v>14.308235729635857</v>
      </c>
      <c r="J521" s="12">
        <f t="shared" si="452"/>
        <v>18.741616699922393</v>
      </c>
      <c r="K521" s="12">
        <f t="shared" si="449"/>
        <v>2.930746543095764</v>
      </c>
      <c r="L521" s="12">
        <f t="shared" si="450"/>
        <v>-0.41408993287918872</v>
      </c>
      <c r="M521" s="11"/>
      <c r="N521" s="11">
        <f t="shared" si="454"/>
        <v>1978.09</v>
      </c>
      <c r="O521" s="11">
        <f t="shared" si="455"/>
        <v>20.903681574191676</v>
      </c>
      <c r="P521" s="11">
        <f t="shared" si="456"/>
        <v>3.0399252953330453</v>
      </c>
      <c r="Q521" s="11">
        <f t="shared" si="457"/>
        <v>-0.30491118064190736</v>
      </c>
      <c r="R521">
        <f t="shared" si="458"/>
        <v>0.73718884812420071</v>
      </c>
    </row>
    <row r="522" spans="1:18" x14ac:dyDescent="0.25">
      <c r="A522" s="11">
        <f>'Shiller Data '!A521</f>
        <v>1913.09</v>
      </c>
      <c r="B522" s="11">
        <f>'Shiller Data '!B521</f>
        <v>8.5299999999999994</v>
      </c>
      <c r="C522" s="11">
        <f>'Shiller Data '!C521</f>
        <v>0.48</v>
      </c>
      <c r="D522" s="11">
        <f>'Shiller Data '!D521</f>
        <v>0.64749999999999996</v>
      </c>
      <c r="E522" s="75">
        <f>'Shiller Data '!E521</f>
        <v>10</v>
      </c>
      <c r="F522" s="12">
        <f t="shared" si="392"/>
        <v>267.99127499999997</v>
      </c>
      <c r="G522" s="12">
        <f t="shared" si="393"/>
        <v>15.080400000000001</v>
      </c>
      <c r="H522" s="12">
        <f t="shared" ref="H522:I522" si="465">AVERAGE(F403:F522)</f>
        <v>303.61683116951127</v>
      </c>
      <c r="I522" s="12">
        <f t="shared" si="465"/>
        <v>14.324786604817341</v>
      </c>
      <c r="J522" s="12">
        <f t="shared" si="452"/>
        <v>18.708221099075647</v>
      </c>
      <c r="K522" s="12">
        <f t="shared" si="449"/>
        <v>2.9289630582177737</v>
      </c>
      <c r="L522" s="12">
        <f t="shared" si="450"/>
        <v>-0.41587341775717901</v>
      </c>
      <c r="M522" s="11"/>
      <c r="N522" s="11">
        <f t="shared" si="454"/>
        <v>1978.12</v>
      </c>
      <c r="O522" s="11">
        <f t="shared" si="455"/>
        <v>19.066179482645204</v>
      </c>
      <c r="P522" s="11">
        <f t="shared" si="456"/>
        <v>2.9479160577816774</v>
      </c>
      <c r="Q522" s="11">
        <f t="shared" si="457"/>
        <v>-0.39692041819327528</v>
      </c>
      <c r="R522">
        <f t="shared" si="458"/>
        <v>0.67238753331823053</v>
      </c>
    </row>
    <row r="523" spans="1:18" x14ac:dyDescent="0.25">
      <c r="A523" s="11">
        <f>'Shiller Data '!A522</f>
        <v>1913.1</v>
      </c>
      <c r="B523" s="11">
        <f>'Shiller Data '!B522</f>
        <v>8.26</v>
      </c>
      <c r="C523" s="11">
        <f>'Shiller Data '!C522</f>
        <v>0.48</v>
      </c>
      <c r="D523" s="11">
        <f>'Shiller Data '!D522</f>
        <v>0.64170000000000005</v>
      </c>
      <c r="E523" s="75">
        <f>'Shiller Data '!E522</f>
        <v>10</v>
      </c>
      <c r="F523" s="12">
        <f t="shared" ref="F523:F586" si="466">B523*$E$1851/E523</f>
        <v>259.50855000000001</v>
      </c>
      <c r="G523" s="12">
        <f t="shared" ref="G523:G586" si="467">C523*$E$1851/E523</f>
        <v>15.080400000000001</v>
      </c>
      <c r="H523" s="12">
        <f t="shared" ref="H523:I523" si="468">AVERAGE(F404:F523)</f>
        <v>303.77641624682025</v>
      </c>
      <c r="I523" s="12">
        <f t="shared" si="468"/>
        <v>14.339524447297856</v>
      </c>
      <c r="J523" s="12">
        <f t="shared" si="452"/>
        <v>18.09743070307341</v>
      </c>
      <c r="K523" s="12">
        <f t="shared" si="449"/>
        <v>2.8957699780894686</v>
      </c>
      <c r="L523" s="12">
        <f t="shared" si="450"/>
        <v>-0.44906649788548414</v>
      </c>
      <c r="M523" s="11"/>
      <c r="N523" s="11">
        <f t="shared" si="454"/>
        <v>1979.03</v>
      </c>
      <c r="O523" s="11">
        <f t="shared" si="455"/>
        <v>19.335388291364918</v>
      </c>
      <c r="P523" s="11">
        <f t="shared" si="456"/>
        <v>2.9619370071624971</v>
      </c>
      <c r="Q523" s="11">
        <f t="shared" si="457"/>
        <v>-0.38289946881245562</v>
      </c>
      <c r="R523">
        <f t="shared" si="458"/>
        <v>0.68188144619193203</v>
      </c>
    </row>
    <row r="524" spans="1:18" x14ac:dyDescent="0.25">
      <c r="A524" s="11">
        <f>'Shiller Data '!A523</f>
        <v>1913.11</v>
      </c>
      <c r="B524" s="11">
        <f>'Shiller Data '!B523</f>
        <v>8.0500000000000007</v>
      </c>
      <c r="C524" s="11">
        <f>'Shiller Data '!C523</f>
        <v>0.48</v>
      </c>
      <c r="D524" s="11">
        <f>'Shiller Data '!D523</f>
        <v>0.63580000000000003</v>
      </c>
      <c r="E524" s="75">
        <f>'Shiller Data '!E523</f>
        <v>10.1</v>
      </c>
      <c r="F524" s="12">
        <f t="shared" si="466"/>
        <v>250.40680693069311</v>
      </c>
      <c r="G524" s="12">
        <f t="shared" si="467"/>
        <v>14.931089108910891</v>
      </c>
      <c r="H524" s="12">
        <f t="shared" ref="H524:I524" si="469">AVERAGE(F405:F524)</f>
        <v>303.83011749133118</v>
      </c>
      <c r="I524" s="12">
        <f t="shared" si="469"/>
        <v>14.351195155850908</v>
      </c>
      <c r="J524" s="12">
        <f t="shared" si="452"/>
        <v>17.448498484713557</v>
      </c>
      <c r="K524" s="12">
        <f t="shared" si="449"/>
        <v>2.8592535982249188</v>
      </c>
      <c r="L524" s="12">
        <f t="shared" si="450"/>
        <v>-0.48558287775003395</v>
      </c>
      <c r="M524" s="11"/>
      <c r="N524" s="11">
        <f t="shared" si="454"/>
        <v>1979.06</v>
      </c>
      <c r="O524" s="11">
        <f t="shared" si="455"/>
        <v>19.03940931463497</v>
      </c>
      <c r="P524" s="11">
        <f t="shared" si="456"/>
        <v>2.9465110054909633</v>
      </c>
      <c r="Q524" s="11">
        <f t="shared" si="457"/>
        <v>-0.39832547048398936</v>
      </c>
      <c r="R524">
        <f t="shared" si="458"/>
        <v>0.67144345706785735</v>
      </c>
    </row>
    <row r="525" spans="1:18" x14ac:dyDescent="0.25">
      <c r="A525" s="11">
        <f>'Shiller Data '!A524</f>
        <v>1913.12</v>
      </c>
      <c r="B525" s="11">
        <f>'Shiller Data '!B524</f>
        <v>8.0399999999999991</v>
      </c>
      <c r="C525" s="11">
        <f>'Shiller Data '!C524</f>
        <v>0.48</v>
      </c>
      <c r="D525" s="11">
        <f>'Shiller Data '!D524</f>
        <v>0.63</v>
      </c>
      <c r="E525" s="75">
        <f>'Shiller Data '!E524</f>
        <v>10</v>
      </c>
      <c r="F525" s="12">
        <f t="shared" si="466"/>
        <v>252.59669999999997</v>
      </c>
      <c r="G525" s="12">
        <f t="shared" si="467"/>
        <v>15.080400000000001</v>
      </c>
      <c r="H525" s="12">
        <f t="shared" ref="H525:I525" si="470">AVERAGE(F406:F525)</f>
        <v>303.80818624881238</v>
      </c>
      <c r="I525" s="12">
        <f t="shared" si="470"/>
        <v>14.363559781439704</v>
      </c>
      <c r="J525" s="12">
        <f t="shared" si="452"/>
        <v>17.58593996499393</v>
      </c>
      <c r="K525" s="12">
        <f t="shared" si="449"/>
        <v>2.8670997171555741</v>
      </c>
      <c r="L525" s="12">
        <f t="shared" si="450"/>
        <v>-0.4777367588193786</v>
      </c>
      <c r="M525" s="11"/>
      <c r="N525" s="11">
        <f t="shared" si="454"/>
        <v>1979.09</v>
      </c>
      <c r="O525" s="11">
        <f t="shared" si="455"/>
        <v>19.779110718547919</v>
      </c>
      <c r="P525" s="11">
        <f t="shared" si="456"/>
        <v>2.9846263665665016</v>
      </c>
      <c r="Q525" s="11">
        <f t="shared" si="457"/>
        <v>-0.36021010940845111</v>
      </c>
      <c r="R525">
        <f t="shared" si="458"/>
        <v>0.69752975310958831</v>
      </c>
    </row>
    <row r="526" spans="1:18" x14ac:dyDescent="0.25">
      <c r="A526" s="11">
        <f>'Shiller Data '!A525</f>
        <v>1914.01</v>
      </c>
      <c r="B526" s="11">
        <f>'Shiller Data '!B525</f>
        <v>8.3699999999999992</v>
      </c>
      <c r="C526" s="11">
        <f>'Shiller Data '!C525</f>
        <v>0.47499999999999998</v>
      </c>
      <c r="D526" s="11">
        <f>'Shiller Data '!D525</f>
        <v>0.62080000000000002</v>
      </c>
      <c r="E526" s="75">
        <f>'Shiller Data '!E525</f>
        <v>10</v>
      </c>
      <c r="F526" s="12">
        <f t="shared" si="466"/>
        <v>262.96447499999999</v>
      </c>
      <c r="G526" s="12">
        <f t="shared" si="467"/>
        <v>14.9233125</v>
      </c>
      <c r="H526" s="12">
        <f t="shared" ref="H526:I526" si="471">AVERAGE(F407:F526)</f>
        <v>303.88675758747121</v>
      </c>
      <c r="I526" s="12">
        <f t="shared" si="471"/>
        <v>14.378263905680052</v>
      </c>
      <c r="J526" s="12">
        <f t="shared" si="452"/>
        <v>18.289028266904836</v>
      </c>
      <c r="K526" s="12">
        <f t="shared" si="449"/>
        <v>2.9063013317898831</v>
      </c>
      <c r="L526" s="12">
        <f t="shared" si="450"/>
        <v>-0.43853514418506956</v>
      </c>
      <c r="M526" s="11"/>
      <c r="N526" s="11">
        <f t="shared" si="454"/>
        <v>1979.12</v>
      </c>
      <c r="O526" s="11">
        <f t="shared" si="455"/>
        <v>19.163458910896715</v>
      </c>
      <c r="P526" s="11">
        <f t="shared" si="456"/>
        <v>2.9530052839581455</v>
      </c>
      <c r="Q526" s="11">
        <f t="shared" si="457"/>
        <v>-0.39183119201680716</v>
      </c>
      <c r="R526">
        <f t="shared" si="458"/>
        <v>0.67581818783735848</v>
      </c>
    </row>
    <row r="527" spans="1:18" x14ac:dyDescent="0.25">
      <c r="A527" s="11">
        <f>'Shiller Data '!A526</f>
        <v>1914.02</v>
      </c>
      <c r="B527" s="11">
        <f>'Shiller Data '!B526</f>
        <v>8.48</v>
      </c>
      <c r="C527" s="11">
        <f>'Shiller Data '!C526</f>
        <v>0.47</v>
      </c>
      <c r="D527" s="11">
        <f>'Shiller Data '!D526</f>
        <v>0.61170000000000002</v>
      </c>
      <c r="E527" s="75">
        <f>'Shiller Data '!E526</f>
        <v>9.9</v>
      </c>
      <c r="F527" s="12">
        <f t="shared" si="466"/>
        <v>269.11151515151516</v>
      </c>
      <c r="G527" s="12">
        <f t="shared" si="467"/>
        <v>14.915378787878787</v>
      </c>
      <c r="H527" s="12">
        <f t="shared" ref="H527:I527" si="472">AVERAGE(F408:F527)</f>
        <v>304.11967530712019</v>
      </c>
      <c r="I527" s="12">
        <f t="shared" si="472"/>
        <v>14.396416799716405</v>
      </c>
      <c r="J527" s="12">
        <f t="shared" si="452"/>
        <v>18.692951092998111</v>
      </c>
      <c r="K527" s="12">
        <f t="shared" si="449"/>
        <v>2.9281465058997038</v>
      </c>
      <c r="L527" s="12">
        <f t="shared" si="450"/>
        <v>-0.41668997007524888</v>
      </c>
      <c r="M527" s="11"/>
      <c r="N527" s="11">
        <f t="shared" si="454"/>
        <v>1980.03</v>
      </c>
      <c r="O527" s="11">
        <f t="shared" si="455"/>
        <v>17.886258480614096</v>
      </c>
      <c r="P527" s="11">
        <f t="shared" si="456"/>
        <v>2.884032735380234</v>
      </c>
      <c r="Q527" s="11">
        <f t="shared" si="457"/>
        <v>-0.46080374059471874</v>
      </c>
      <c r="R527">
        <f t="shared" si="458"/>
        <v>0.63077646106391638</v>
      </c>
    </row>
    <row r="528" spans="1:18" x14ac:dyDescent="0.25">
      <c r="A528" s="11">
        <f>'Shiller Data '!A527</f>
        <v>1914.03</v>
      </c>
      <c r="B528" s="11">
        <f>'Shiller Data '!B527</f>
        <v>8.32</v>
      </c>
      <c r="C528" s="11">
        <f>'Shiller Data '!C527</f>
        <v>0.46500000000000002</v>
      </c>
      <c r="D528" s="11">
        <f>'Shiller Data '!D527</f>
        <v>0.60250000000000004</v>
      </c>
      <c r="E528" s="75">
        <f>'Shiller Data '!E527</f>
        <v>9.9</v>
      </c>
      <c r="F528" s="12">
        <f t="shared" si="466"/>
        <v>264.03393939393942</v>
      </c>
      <c r="G528" s="12">
        <f t="shared" si="467"/>
        <v>14.756704545454545</v>
      </c>
      <c r="H528" s="12">
        <f t="shared" ref="H528:I528" si="473">AVERAGE(F409:F528)</f>
        <v>304.29371129173597</v>
      </c>
      <c r="I528" s="12">
        <f t="shared" si="473"/>
        <v>14.4130739167855</v>
      </c>
      <c r="J528" s="12">
        <f t="shared" si="452"/>
        <v>18.319058163328009</v>
      </c>
      <c r="K528" s="12">
        <f t="shared" si="449"/>
        <v>2.9079419476257402</v>
      </c>
      <c r="L528" s="12">
        <f t="shared" si="450"/>
        <v>-0.4368945283492125</v>
      </c>
      <c r="M528" s="11"/>
      <c r="N528" s="11">
        <f t="shared" si="454"/>
        <v>1980.06</v>
      </c>
      <c r="O528" s="11">
        <f t="shared" si="455"/>
        <v>19.028469997030292</v>
      </c>
      <c r="P528" s="11">
        <f t="shared" si="456"/>
        <v>2.9459362785503722</v>
      </c>
      <c r="Q528" s="11">
        <f t="shared" si="457"/>
        <v>-0.39890019742458049</v>
      </c>
      <c r="R528">
        <f t="shared" si="458"/>
        <v>0.67105767129535432</v>
      </c>
    </row>
    <row r="529" spans="1:18" x14ac:dyDescent="0.25">
      <c r="A529" s="11">
        <f>'Shiller Data '!A528</f>
        <v>1914.04</v>
      </c>
      <c r="B529" s="11">
        <f>'Shiller Data '!B528</f>
        <v>8.1199999999999992</v>
      </c>
      <c r="C529" s="11">
        <f>'Shiller Data '!C528</f>
        <v>0.46</v>
      </c>
      <c r="D529" s="11">
        <f>'Shiller Data '!D528</f>
        <v>0.59330000000000005</v>
      </c>
      <c r="E529" s="75">
        <f>'Shiller Data '!E528</f>
        <v>9.8000000000000007</v>
      </c>
      <c r="F529" s="12">
        <f t="shared" si="466"/>
        <v>260.3164285714285</v>
      </c>
      <c r="G529" s="12">
        <f t="shared" si="467"/>
        <v>14.746989795918367</v>
      </c>
      <c r="H529" s="12">
        <f t="shared" ref="H529:I529" si="474">AVERAGE(F410:F529)</f>
        <v>304.36286706955599</v>
      </c>
      <c r="I529" s="12">
        <f t="shared" si="474"/>
        <v>14.429471558341648</v>
      </c>
      <c r="J529" s="12">
        <f t="shared" si="452"/>
        <v>18.040607205808595</v>
      </c>
      <c r="K529" s="12">
        <f t="shared" si="449"/>
        <v>2.8926251729266004</v>
      </c>
      <c r="L529" s="12">
        <f t="shared" si="450"/>
        <v>-0.45221130304835233</v>
      </c>
      <c r="M529" s="11"/>
      <c r="N529" s="11">
        <f t="shared" si="454"/>
        <v>1980.09</v>
      </c>
      <c r="O529" s="11">
        <f t="shared" si="455"/>
        <v>20.745183886171013</v>
      </c>
      <c r="P529" s="11">
        <f t="shared" si="456"/>
        <v>3.032314117865623</v>
      </c>
      <c r="Q529" s="11">
        <f t="shared" si="457"/>
        <v>-0.31252235810932971</v>
      </c>
      <c r="R529">
        <f t="shared" si="458"/>
        <v>0.731599271587283</v>
      </c>
    </row>
    <row r="530" spans="1:18" x14ac:dyDescent="0.25">
      <c r="A530" s="11">
        <f>'Shiller Data '!A529</f>
        <v>1914.05</v>
      </c>
      <c r="B530" s="11">
        <f>'Shiller Data '!B529</f>
        <v>8.17</v>
      </c>
      <c r="C530" s="11">
        <f>'Shiller Data '!C529</f>
        <v>0.45500000000000002</v>
      </c>
      <c r="D530" s="11">
        <f>'Shiller Data '!D529</f>
        <v>0.58420000000000005</v>
      </c>
      <c r="E530" s="75">
        <f>'Shiller Data '!E529</f>
        <v>9.9</v>
      </c>
      <c r="F530" s="12">
        <f t="shared" si="466"/>
        <v>259.2737121212121</v>
      </c>
      <c r="G530" s="12">
        <f t="shared" si="467"/>
        <v>14.439356060606061</v>
      </c>
      <c r="H530" s="12">
        <f t="shared" ref="H530:I530" si="475">AVERAGE(F411:F530)</f>
        <v>304.4192386695961</v>
      </c>
      <c r="I530" s="12">
        <f t="shared" si="475"/>
        <v>14.441900436109782</v>
      </c>
      <c r="J530" s="12">
        <f t="shared" si="452"/>
        <v>17.952880458373574</v>
      </c>
      <c r="K530" s="12">
        <f t="shared" si="449"/>
        <v>2.8877505732787427</v>
      </c>
      <c r="L530" s="12">
        <f t="shared" si="450"/>
        <v>-0.45708590269620997</v>
      </c>
      <c r="M530" s="11"/>
      <c r="N530" s="11">
        <f t="shared" si="454"/>
        <v>1980.12</v>
      </c>
      <c r="O530" s="11">
        <f t="shared" si="455"/>
        <v>21.368878923990124</v>
      </c>
      <c r="P530" s="11">
        <f t="shared" si="456"/>
        <v>3.0619356076830972</v>
      </c>
      <c r="Q530" s="11">
        <f t="shared" si="457"/>
        <v>-0.28290086829185546</v>
      </c>
      <c r="R530">
        <f t="shared" si="458"/>
        <v>0.75359448926598638</v>
      </c>
    </row>
    <row r="531" spans="1:18" x14ac:dyDescent="0.25">
      <c r="A531" s="11">
        <f>'Shiller Data '!A530</f>
        <v>1914.06</v>
      </c>
      <c r="B531" s="11">
        <f>'Shiller Data '!B530</f>
        <v>8.1300000000000008</v>
      </c>
      <c r="C531" s="11">
        <f>'Shiller Data '!C530</f>
        <v>0.45</v>
      </c>
      <c r="D531" s="11">
        <f>'Shiller Data '!D530</f>
        <v>0.57499999999999996</v>
      </c>
      <c r="E531" s="75">
        <f>'Shiller Data '!E530</f>
        <v>9.9</v>
      </c>
      <c r="F531" s="12">
        <f t="shared" si="466"/>
        <v>258.00431818181823</v>
      </c>
      <c r="G531" s="12">
        <f t="shared" si="467"/>
        <v>14.280681818181817</v>
      </c>
      <c r="H531" s="12">
        <f t="shared" ref="H531:I531" si="476">AVERAGE(F412:F531)</f>
        <v>304.46179469039629</v>
      </c>
      <c r="I531" s="12">
        <f t="shared" si="476"/>
        <v>14.454075336340257</v>
      </c>
      <c r="J531" s="12">
        <f t="shared" si="452"/>
        <v>17.849935895459669</v>
      </c>
      <c r="K531" s="12">
        <f t="shared" si="449"/>
        <v>2.8819999169284247</v>
      </c>
      <c r="L531" s="12">
        <f t="shared" si="450"/>
        <v>-0.46283655904652798</v>
      </c>
      <c r="M531" s="11"/>
      <c r="N531" s="11">
        <f t="shared" si="454"/>
        <v>1981.03</v>
      </c>
      <c r="O531" s="11">
        <f t="shared" si="455"/>
        <v>20.842130386386824</v>
      </c>
      <c r="P531" s="11">
        <f t="shared" si="456"/>
        <v>3.0369764374947623</v>
      </c>
      <c r="Q531" s="11">
        <f t="shared" si="457"/>
        <v>-0.30786003848019039</v>
      </c>
      <c r="R531">
        <f t="shared" si="458"/>
        <v>0.73501818507245598</v>
      </c>
    </row>
    <row r="532" spans="1:18" x14ac:dyDescent="0.25">
      <c r="A532" s="11">
        <f>'Shiller Data '!A531</f>
        <v>1914.07</v>
      </c>
      <c r="B532" s="11">
        <f>'Shiller Data '!B531</f>
        <v>7.68</v>
      </c>
      <c r="C532" s="11">
        <f>'Shiller Data '!C531</f>
        <v>0.44500000000000001</v>
      </c>
      <c r="D532" s="11">
        <f>'Shiller Data '!D531</f>
        <v>0.56579999999999997</v>
      </c>
      <c r="E532" s="75">
        <f>'Shiller Data '!E531</f>
        <v>10</v>
      </c>
      <c r="F532" s="12">
        <f t="shared" si="466"/>
        <v>241.28640000000001</v>
      </c>
      <c r="G532" s="12">
        <f t="shared" si="467"/>
        <v>13.9807875</v>
      </c>
      <c r="H532" s="12">
        <f t="shared" ref="H532:I532" si="477">AVERAGE(F413:F532)</f>
        <v>304.27762772323064</v>
      </c>
      <c r="I532" s="12">
        <f t="shared" si="477"/>
        <v>14.464819425068425</v>
      </c>
      <c r="J532" s="12">
        <f t="shared" si="452"/>
        <v>16.680913387818432</v>
      </c>
      <c r="K532" s="12">
        <f t="shared" si="449"/>
        <v>2.814265154892893</v>
      </c>
      <c r="L532" s="12">
        <f t="shared" si="450"/>
        <v>-0.53057132108205973</v>
      </c>
      <c r="M532" s="11"/>
      <c r="N532" s="11">
        <f t="shared" si="454"/>
        <v>1981.06</v>
      </c>
      <c r="O532" s="11">
        <f t="shared" si="455"/>
        <v>20.265110496716254</v>
      </c>
      <c r="P532" s="11">
        <f t="shared" si="456"/>
        <v>3.0089007126544147</v>
      </c>
      <c r="Q532" s="11">
        <f t="shared" si="457"/>
        <v>-0.33593576332053798</v>
      </c>
      <c r="R532">
        <f t="shared" si="458"/>
        <v>0.71466901230586621</v>
      </c>
    </row>
    <row r="533" spans="1:18" x14ac:dyDescent="0.25">
      <c r="A533" s="11">
        <f>'Shiller Data '!A532</f>
        <v>1914.08</v>
      </c>
      <c r="B533" s="11">
        <f>'Shiller Data '!B532</f>
        <v>7.68</v>
      </c>
      <c r="C533" s="11">
        <f>'Shiller Data '!C532</f>
        <v>0.44</v>
      </c>
      <c r="D533" s="11">
        <f>'Shiller Data '!D532</f>
        <v>0.55669999999999997</v>
      </c>
      <c r="E533" s="75">
        <f>'Shiller Data '!E532</f>
        <v>10.199999999999999</v>
      </c>
      <c r="F533" s="12">
        <f t="shared" si="466"/>
        <v>236.55529411764707</v>
      </c>
      <c r="G533" s="12">
        <f t="shared" si="467"/>
        <v>13.552647058823529</v>
      </c>
      <c r="H533" s="12">
        <f t="shared" ref="H533:I533" si="478">AVERAGE(F414:F533)</f>
        <v>304.00596128647447</v>
      </c>
      <c r="I533" s="12">
        <f t="shared" si="478"/>
        <v>14.474313193748559</v>
      </c>
      <c r="J533" s="12">
        <f t="shared" si="452"/>
        <v>16.34311009795028</v>
      </c>
      <c r="K533" s="12">
        <f t="shared" si="449"/>
        <v>2.7938064077920339</v>
      </c>
      <c r="L533" s="12">
        <f t="shared" si="450"/>
        <v>-0.55103006818291878</v>
      </c>
      <c r="M533" s="11"/>
      <c r="N533" s="11">
        <f t="shared" si="454"/>
        <v>1981.09</v>
      </c>
      <c r="O533" s="11">
        <f t="shared" si="455"/>
        <v>17.65041031785297</v>
      </c>
      <c r="P533" s="11">
        <f t="shared" si="456"/>
        <v>2.8707590305795105</v>
      </c>
      <c r="Q533" s="11">
        <f t="shared" si="457"/>
        <v>-0.47407744539544217</v>
      </c>
      <c r="R533">
        <f t="shared" si="458"/>
        <v>0.62245904411413155</v>
      </c>
    </row>
    <row r="534" spans="1:18" x14ac:dyDescent="0.25">
      <c r="A534" s="11">
        <f>'Shiller Data '!A533</f>
        <v>1914.09</v>
      </c>
      <c r="B534" s="11">
        <f>'Shiller Data '!B533</f>
        <v>7.68</v>
      </c>
      <c r="C534" s="11">
        <f>'Shiller Data '!C533</f>
        <v>0.435</v>
      </c>
      <c r="D534" s="11">
        <f>'Shiller Data '!D533</f>
        <v>0.54749999999999999</v>
      </c>
      <c r="E534" s="75">
        <f>'Shiller Data '!E533</f>
        <v>10.199999999999999</v>
      </c>
      <c r="F534" s="12">
        <f t="shared" si="466"/>
        <v>236.55529411764707</v>
      </c>
      <c r="G534" s="12">
        <f t="shared" si="467"/>
        <v>13.398639705882353</v>
      </c>
      <c r="H534" s="12">
        <f t="shared" ref="H534:I534" si="479">AVERAGE(F415:F534)</f>
        <v>303.66203223405915</v>
      </c>
      <c r="I534" s="12">
        <f t="shared" si="479"/>
        <v>14.484756582770256</v>
      </c>
      <c r="J534" s="12">
        <f t="shared" si="452"/>
        <v>16.331326851500677</v>
      </c>
      <c r="K534" s="12">
        <f t="shared" si="449"/>
        <v>2.7930851560698611</v>
      </c>
      <c r="L534" s="12">
        <f t="shared" si="450"/>
        <v>-0.55175131990509163</v>
      </c>
      <c r="M534" s="11"/>
      <c r="N534" s="11">
        <f t="shared" si="454"/>
        <v>1981.12</v>
      </c>
      <c r="O534" s="11">
        <f t="shared" si="455"/>
        <v>18.344016256425967</v>
      </c>
      <c r="P534" s="11">
        <f t="shared" si="456"/>
        <v>2.9093034317537478</v>
      </c>
      <c r="Q534" s="11">
        <f t="shared" si="457"/>
        <v>-0.43553304422120487</v>
      </c>
      <c r="R534">
        <f t="shared" si="458"/>
        <v>0.64691973832696459</v>
      </c>
    </row>
    <row r="535" spans="1:18" x14ac:dyDescent="0.25">
      <c r="A535" s="11">
        <f>'Shiller Data '!A534</f>
        <v>1914.1</v>
      </c>
      <c r="B535" s="11">
        <f>'Shiller Data '!B534</f>
        <v>7.68</v>
      </c>
      <c r="C535" s="11">
        <f>'Shiller Data '!C534</f>
        <v>0.43</v>
      </c>
      <c r="D535" s="11">
        <f>'Shiller Data '!D534</f>
        <v>0.5383</v>
      </c>
      <c r="E535" s="75">
        <f>'Shiller Data '!E534</f>
        <v>10.1</v>
      </c>
      <c r="F535" s="12">
        <f t="shared" si="466"/>
        <v>238.89742574257426</v>
      </c>
      <c r="G535" s="12">
        <f t="shared" si="467"/>
        <v>13.375767326732673</v>
      </c>
      <c r="H535" s="12">
        <f t="shared" ref="H535:I535" si="480">AVERAGE(F416:F535)</f>
        <v>303.20161739830957</v>
      </c>
      <c r="I535" s="12">
        <f t="shared" si="480"/>
        <v>14.496053116782813</v>
      </c>
      <c r="J535" s="12">
        <f t="shared" si="452"/>
        <v>16.480170417283492</v>
      </c>
      <c r="K535" s="12">
        <f t="shared" si="449"/>
        <v>2.8021578652824402</v>
      </c>
      <c r="L535" s="12">
        <f t="shared" si="450"/>
        <v>-0.54267861069251255</v>
      </c>
      <c r="M535" s="11"/>
      <c r="N535" s="11">
        <f t="shared" si="454"/>
        <v>1982.03</v>
      </c>
      <c r="O535" s="11">
        <f t="shared" si="455"/>
        <v>16.351242465778643</v>
      </c>
      <c r="P535" s="11">
        <f t="shared" si="456"/>
        <v>2.7943038862467753</v>
      </c>
      <c r="Q535" s="11">
        <f t="shared" si="457"/>
        <v>-0.55053258972817742</v>
      </c>
      <c r="R535">
        <f t="shared" si="458"/>
        <v>0.57664261464971089</v>
      </c>
    </row>
    <row r="536" spans="1:18" x14ac:dyDescent="0.25">
      <c r="A536" s="11">
        <f>'Shiller Data '!A535</f>
        <v>1914.11</v>
      </c>
      <c r="B536" s="11">
        <f>'Shiller Data '!B535</f>
        <v>7.68</v>
      </c>
      <c r="C536" s="11">
        <f>'Shiller Data '!C535</f>
        <v>0.42499999999999999</v>
      </c>
      <c r="D536" s="11">
        <f>'Shiller Data '!D535</f>
        <v>0.5292</v>
      </c>
      <c r="E536" s="75">
        <f>'Shiller Data '!E535</f>
        <v>10.199999999999999</v>
      </c>
      <c r="F536" s="12">
        <f t="shared" si="466"/>
        <v>236.55529411764707</v>
      </c>
      <c r="G536" s="12">
        <f t="shared" si="467"/>
        <v>13.090624999999999</v>
      </c>
      <c r="H536" s="12">
        <f t="shared" ref="H536:I536" si="481">AVERAGE(F417:F536)</f>
        <v>302.64690055897705</v>
      </c>
      <c r="I536" s="12">
        <f t="shared" si="481"/>
        <v>14.508275167284037</v>
      </c>
      <c r="J536" s="12">
        <f t="shared" si="452"/>
        <v>16.304853015958511</v>
      </c>
      <c r="K536" s="12">
        <f t="shared" si="449"/>
        <v>2.7914627945400254</v>
      </c>
      <c r="L536" s="12">
        <f t="shared" si="450"/>
        <v>-0.55337368143492727</v>
      </c>
      <c r="M536" s="11"/>
      <c r="N536" s="11">
        <f t="shared" si="454"/>
        <v>1982.06</v>
      </c>
      <c r="O536" s="11">
        <f t="shared" si="455"/>
        <v>15.788714811674756</v>
      </c>
      <c r="P536" s="11">
        <f t="shared" si="456"/>
        <v>2.7592954324074839</v>
      </c>
      <c r="Q536" s="11">
        <f t="shared" si="457"/>
        <v>-0.58554104356746883</v>
      </c>
      <c r="R536">
        <f t="shared" si="458"/>
        <v>0.55680452479481946</v>
      </c>
    </row>
    <row r="537" spans="1:18" x14ac:dyDescent="0.25">
      <c r="A537" s="11">
        <f>'Shiller Data '!A536</f>
        <v>1914.12</v>
      </c>
      <c r="B537" s="11">
        <f>'Shiller Data '!B536</f>
        <v>7.35</v>
      </c>
      <c r="C537" s="11">
        <f>'Shiller Data '!C536</f>
        <v>0.42</v>
      </c>
      <c r="D537" s="11">
        <f>'Shiller Data '!D536</f>
        <v>0.52</v>
      </c>
      <c r="E537" s="75">
        <f>'Shiller Data '!E536</f>
        <v>10.1</v>
      </c>
      <c r="F537" s="12">
        <f t="shared" si="466"/>
        <v>228.63230198019801</v>
      </c>
      <c r="G537" s="12">
        <f t="shared" si="467"/>
        <v>13.064702970297029</v>
      </c>
      <c r="H537" s="12">
        <f t="shared" ref="H537:I537" si="482">AVERAGE(F418:F537)</f>
        <v>302.00142428375119</v>
      </c>
      <c r="I537" s="12">
        <f t="shared" si="482"/>
        <v>14.521301499054424</v>
      </c>
      <c r="J537" s="12">
        <f t="shared" si="452"/>
        <v>15.744615039849268</v>
      </c>
      <c r="K537" s="12">
        <f t="shared" si="449"/>
        <v>2.7564984045779557</v>
      </c>
      <c r="L537" s="12">
        <f t="shared" si="450"/>
        <v>-0.58833807139699701</v>
      </c>
      <c r="M537" s="11"/>
      <c r="N537" s="11">
        <f t="shared" si="454"/>
        <v>1982.09</v>
      </c>
      <c r="O537" s="11">
        <f t="shared" si="455"/>
        <v>17.474621148216421</v>
      </c>
      <c r="P537" s="11">
        <f t="shared" si="456"/>
        <v>2.8607496082405994</v>
      </c>
      <c r="Q537" s="11">
        <f t="shared" si="457"/>
        <v>-0.48408686773435328</v>
      </c>
      <c r="R537">
        <f t="shared" si="458"/>
        <v>0.61625966650607089</v>
      </c>
    </row>
    <row r="538" spans="1:18" x14ac:dyDescent="0.25">
      <c r="A538" s="11">
        <f>'Shiller Data '!A537</f>
        <v>1915.01</v>
      </c>
      <c r="B538" s="11">
        <f>'Shiller Data '!B537</f>
        <v>7.48</v>
      </c>
      <c r="C538" s="11">
        <f>'Shiller Data '!C537</f>
        <v>0.42080000000000001</v>
      </c>
      <c r="D538" s="11">
        <f>'Shiller Data '!D537</f>
        <v>0.55000000000000004</v>
      </c>
      <c r="E538" s="75">
        <f>'Shiller Data '!E537</f>
        <v>10.1</v>
      </c>
      <c r="F538" s="12">
        <f t="shared" si="466"/>
        <v>232.67613861386138</v>
      </c>
      <c r="G538" s="12">
        <f t="shared" si="467"/>
        <v>13.089588118811884</v>
      </c>
      <c r="H538" s="12">
        <f t="shared" ref="H538:I538" si="483">AVERAGE(F419:F538)</f>
        <v>301.33399401895588</v>
      </c>
      <c r="I538" s="12">
        <f t="shared" si="483"/>
        <v>14.534009598907373</v>
      </c>
      <c r="J538" s="12">
        <f t="shared" si="452"/>
        <v>16.009081116291085</v>
      </c>
      <c r="K538" s="12">
        <f t="shared" si="449"/>
        <v>2.7731561310011719</v>
      </c>
      <c r="L538" s="12">
        <f t="shared" si="450"/>
        <v>-0.57168034497378084</v>
      </c>
      <c r="M538" s="11"/>
      <c r="N538" s="11">
        <f t="shared" si="454"/>
        <v>1982.12</v>
      </c>
      <c r="O538" s="11">
        <f t="shared" si="455"/>
        <v>19.988382596235766</v>
      </c>
      <c r="P538" s="11">
        <f t="shared" si="456"/>
        <v>2.9951512345953324</v>
      </c>
      <c r="Q538" s="11">
        <f t="shared" si="457"/>
        <v>-0.34968524137962032</v>
      </c>
      <c r="R538">
        <f t="shared" si="458"/>
        <v>0.70490993128107182</v>
      </c>
    </row>
    <row r="539" spans="1:18" x14ac:dyDescent="0.25">
      <c r="A539" s="11">
        <f>'Shiller Data '!A538</f>
        <v>1915.02</v>
      </c>
      <c r="B539" s="11">
        <f>'Shiller Data '!B538</f>
        <v>7.38</v>
      </c>
      <c r="C539" s="11">
        <f>'Shiller Data '!C538</f>
        <v>0.42170000000000002</v>
      </c>
      <c r="D539" s="11">
        <f>'Shiller Data '!D538</f>
        <v>0.57999999999999996</v>
      </c>
      <c r="E539" s="75">
        <f>'Shiller Data '!E538</f>
        <v>10</v>
      </c>
      <c r="F539" s="12">
        <f t="shared" si="466"/>
        <v>231.86115000000001</v>
      </c>
      <c r="G539" s="12">
        <f t="shared" si="467"/>
        <v>13.248759750000001</v>
      </c>
      <c r="H539" s="12">
        <f t="shared" ref="H539:I539" si="484">AVERAGE(F420:F539)</f>
        <v>300.5453751133353</v>
      </c>
      <c r="I539" s="12">
        <f t="shared" si="484"/>
        <v>14.547549438991926</v>
      </c>
      <c r="J539" s="12">
        <f t="shared" si="452"/>
        <v>15.938158586252371</v>
      </c>
      <c r="K539" s="12">
        <f t="shared" si="449"/>
        <v>2.7687161451238431</v>
      </c>
      <c r="L539" s="12">
        <f t="shared" si="450"/>
        <v>-0.57612033085110959</v>
      </c>
      <c r="M539" s="11"/>
      <c r="N539" s="11">
        <f t="shared" si="454"/>
        <v>1983.03</v>
      </c>
      <c r="O539" s="11">
        <f t="shared" si="455"/>
        <v>21.738430772755464</v>
      </c>
      <c r="P539" s="11">
        <f t="shared" si="456"/>
        <v>3.0790816975218629</v>
      </c>
      <c r="Q539" s="11">
        <f t="shared" si="457"/>
        <v>-0.26575477845308981</v>
      </c>
      <c r="R539">
        <f t="shared" si="458"/>
        <v>0.76662709793573591</v>
      </c>
    </row>
    <row r="540" spans="1:18" x14ac:dyDescent="0.25">
      <c r="A540" s="11">
        <f>'Shiller Data '!A539</f>
        <v>1915.03</v>
      </c>
      <c r="B540" s="11">
        <f>'Shiller Data '!B539</f>
        <v>7.57</v>
      </c>
      <c r="C540" s="11">
        <f>'Shiller Data '!C539</f>
        <v>0.42249999999999999</v>
      </c>
      <c r="D540" s="11">
        <f>'Shiller Data '!D539</f>
        <v>0.61</v>
      </c>
      <c r="E540" s="75">
        <f>'Shiller Data '!E539</f>
        <v>9.9</v>
      </c>
      <c r="F540" s="12">
        <f t="shared" si="466"/>
        <v>240.23280303030305</v>
      </c>
      <c r="G540" s="12">
        <f t="shared" si="467"/>
        <v>13.407973484848483</v>
      </c>
      <c r="H540" s="12">
        <f t="shared" ref="H540:I540" si="485">AVERAGE(F421:F540)</f>
        <v>299.71744879056507</v>
      </c>
      <c r="I540" s="12">
        <f t="shared" si="485"/>
        <v>14.560784440909627</v>
      </c>
      <c r="J540" s="12">
        <f t="shared" si="452"/>
        <v>16.498616815956069</v>
      </c>
      <c r="K540" s="12">
        <f t="shared" si="449"/>
        <v>2.8032765480566639</v>
      </c>
      <c r="L540" s="12">
        <f t="shared" si="450"/>
        <v>-0.54155992791828877</v>
      </c>
      <c r="M540" s="11"/>
      <c r="N540" s="11">
        <f t="shared" si="454"/>
        <v>1983.06</v>
      </c>
      <c r="O540" s="11">
        <f t="shared" si="455"/>
        <v>23.455566854376531</v>
      </c>
      <c r="P540" s="11">
        <f t="shared" si="456"/>
        <v>3.1551078592298714</v>
      </c>
      <c r="Q540" s="11">
        <f t="shared" si="457"/>
        <v>-0.18972861674508135</v>
      </c>
      <c r="R540">
        <f t="shared" si="458"/>
        <v>0.82718358725987484</v>
      </c>
    </row>
    <row r="541" spans="1:18" x14ac:dyDescent="0.25">
      <c r="A541" s="11">
        <f>'Shiller Data '!A540</f>
        <v>1915.04</v>
      </c>
      <c r="B541" s="11">
        <f>'Shiller Data '!B540</f>
        <v>8.14</v>
      </c>
      <c r="C541" s="11">
        <f>'Shiller Data '!C540</f>
        <v>0.42330000000000001</v>
      </c>
      <c r="D541" s="11">
        <f>'Shiller Data '!D540</f>
        <v>0.64</v>
      </c>
      <c r="E541" s="75">
        <f>'Shiller Data '!E540</f>
        <v>10</v>
      </c>
      <c r="F541" s="12">
        <f t="shared" si="466"/>
        <v>255.73845</v>
      </c>
      <c r="G541" s="12">
        <f t="shared" si="467"/>
        <v>13.299027750000002</v>
      </c>
      <c r="H541" s="12">
        <f t="shared" ref="H541:I541" si="486">AVERAGE(F422:F541)</f>
        <v>299.05313235809831</v>
      </c>
      <c r="I541" s="12">
        <f t="shared" si="486"/>
        <v>14.572579984599539</v>
      </c>
      <c r="J541" s="12">
        <f t="shared" si="452"/>
        <v>17.549291221613959</v>
      </c>
      <c r="K541" s="12">
        <f t="shared" si="449"/>
        <v>2.8650135628635063</v>
      </c>
      <c r="L541" s="12">
        <f t="shared" si="450"/>
        <v>-0.47982291311144643</v>
      </c>
      <c r="M541" s="11"/>
      <c r="N541" s="11">
        <f t="shared" si="454"/>
        <v>1983.09</v>
      </c>
      <c r="O541" s="11">
        <f t="shared" si="455"/>
        <v>23.311183303019003</v>
      </c>
      <c r="P541" s="11">
        <f t="shared" si="456"/>
        <v>3.1489332155095093</v>
      </c>
      <c r="Q541" s="11">
        <f t="shared" si="457"/>
        <v>-0.19590326046544337</v>
      </c>
      <c r="R541">
        <f t="shared" si="458"/>
        <v>0.82209175960570935</v>
      </c>
    </row>
    <row r="542" spans="1:18" x14ac:dyDescent="0.25">
      <c r="A542" s="11">
        <f>'Shiller Data '!A541</f>
        <v>1915.05</v>
      </c>
      <c r="B542" s="11">
        <f>'Shiller Data '!B541</f>
        <v>7.95</v>
      </c>
      <c r="C542" s="11">
        <f>'Shiller Data '!C541</f>
        <v>0.42420000000000002</v>
      </c>
      <c r="D542" s="11">
        <f>'Shiller Data '!D541</f>
        <v>0.67</v>
      </c>
      <c r="E542" s="75">
        <f>'Shiller Data '!E541</f>
        <v>10.1</v>
      </c>
      <c r="F542" s="12">
        <f t="shared" si="466"/>
        <v>247.29616336633669</v>
      </c>
      <c r="G542" s="12">
        <f t="shared" si="467"/>
        <v>13.195350000000003</v>
      </c>
      <c r="H542" s="12">
        <f t="shared" ref="H542:I542" si="487">AVERAGE(F423:F542)</f>
        <v>298.42549151381081</v>
      </c>
      <c r="I542" s="12">
        <f t="shared" si="487"/>
        <v>14.581866981180019</v>
      </c>
      <c r="J542" s="12">
        <f t="shared" si="452"/>
        <v>16.959156443102085</v>
      </c>
      <c r="K542" s="12">
        <f t="shared" si="449"/>
        <v>2.8308078911021393</v>
      </c>
      <c r="L542" s="12">
        <f t="shared" si="450"/>
        <v>-0.51402858487281344</v>
      </c>
      <c r="M542" s="11"/>
      <c r="N542" s="11">
        <f t="shared" si="454"/>
        <v>1983.12</v>
      </c>
      <c r="O542" s="11">
        <f t="shared" si="455"/>
        <v>22.809482493932283</v>
      </c>
      <c r="P542" s="11">
        <f t="shared" si="456"/>
        <v>3.1271763483551167</v>
      </c>
      <c r="Q542" s="11">
        <f t="shared" si="457"/>
        <v>-0.217660127619836</v>
      </c>
      <c r="R542">
        <f t="shared" si="458"/>
        <v>0.80439878814319687</v>
      </c>
    </row>
    <row r="543" spans="1:18" x14ac:dyDescent="0.25">
      <c r="A543" s="11">
        <f>'Shiller Data '!A542</f>
        <v>1915.06</v>
      </c>
      <c r="B543" s="11">
        <f>'Shiller Data '!B542</f>
        <v>8.0399999999999991</v>
      </c>
      <c r="C543" s="11">
        <f>'Shiller Data '!C542</f>
        <v>0.42499999999999999</v>
      </c>
      <c r="D543" s="11">
        <f>'Shiller Data '!D542</f>
        <v>0.7</v>
      </c>
      <c r="E543" s="75">
        <f>'Shiller Data '!E542</f>
        <v>10.1</v>
      </c>
      <c r="F543" s="12">
        <f t="shared" si="466"/>
        <v>250.0957425742574</v>
      </c>
      <c r="G543" s="12">
        <f t="shared" si="467"/>
        <v>13.220235148514851</v>
      </c>
      <c r="H543" s="12">
        <f t="shared" ref="H543:I543" si="488">AVERAGE(F424:F543)</f>
        <v>297.78955176442463</v>
      </c>
      <c r="I543" s="12">
        <f t="shared" si="488"/>
        <v>14.590823665556989</v>
      </c>
      <c r="J543" s="12">
        <f t="shared" si="452"/>
        <v>17.140618535787798</v>
      </c>
      <c r="K543" s="12">
        <f t="shared" si="449"/>
        <v>2.841450999787337</v>
      </c>
      <c r="L543" s="12">
        <f t="shared" si="450"/>
        <v>-0.50338547618761575</v>
      </c>
      <c r="M543" s="11"/>
      <c r="N543" s="11">
        <f t="shared" si="454"/>
        <v>1984.03</v>
      </c>
      <c r="O543" s="11">
        <f t="shared" si="455"/>
        <v>21.581056492206919</v>
      </c>
      <c r="P543" s="11">
        <f t="shared" si="456"/>
        <v>3.0718159156384415</v>
      </c>
      <c r="Q543" s="11">
        <f t="shared" si="457"/>
        <v>-0.27302056033651123</v>
      </c>
      <c r="R543">
        <f t="shared" si="458"/>
        <v>0.76107713946597066</v>
      </c>
    </row>
    <row r="544" spans="1:18" x14ac:dyDescent="0.25">
      <c r="A544" s="11">
        <f>'Shiller Data '!A543</f>
        <v>1915.07</v>
      </c>
      <c r="B544" s="11">
        <f>'Shiller Data '!B543</f>
        <v>8.01</v>
      </c>
      <c r="C544" s="11">
        <f>'Shiller Data '!C543</f>
        <v>0.42580000000000001</v>
      </c>
      <c r="D544" s="11">
        <f>'Shiller Data '!D543</f>
        <v>0.73</v>
      </c>
      <c r="E544" s="75">
        <f>'Shiller Data '!E543</f>
        <v>10.1</v>
      </c>
      <c r="F544" s="12">
        <f t="shared" si="466"/>
        <v>249.16254950495048</v>
      </c>
      <c r="G544" s="12">
        <f t="shared" si="467"/>
        <v>13.245120297029706</v>
      </c>
      <c r="H544" s="12">
        <f t="shared" ref="H544:I544" si="489">AVERAGE(F425:F544)</f>
        <v>297.06043783018254</v>
      </c>
      <c r="I544" s="12">
        <f t="shared" si="489"/>
        <v>14.599450037730445</v>
      </c>
      <c r="J544" s="12">
        <f t="shared" si="452"/>
        <v>17.066570922947175</v>
      </c>
      <c r="K544" s="12">
        <f t="shared" si="449"/>
        <v>2.8371216333780525</v>
      </c>
      <c r="L544" s="12">
        <f t="shared" si="450"/>
        <v>-0.50771484259690025</v>
      </c>
      <c r="M544" s="11"/>
      <c r="N544" s="11">
        <f t="shared" si="454"/>
        <v>1984.06</v>
      </c>
      <c r="O544" s="11">
        <f t="shared" si="455"/>
        <v>20.779258712060741</v>
      </c>
      <c r="P544" s="11">
        <f t="shared" si="456"/>
        <v>3.0339553118904456</v>
      </c>
      <c r="Q544" s="11">
        <f t="shared" si="457"/>
        <v>-0.31088116408450706</v>
      </c>
      <c r="R544">
        <f t="shared" si="458"/>
        <v>0.73280095376745424</v>
      </c>
    </row>
    <row r="545" spans="1:18" x14ac:dyDescent="0.25">
      <c r="A545" s="11">
        <f>'Shiller Data '!A544</f>
        <v>1915.08</v>
      </c>
      <c r="B545" s="11">
        <f>'Shiller Data '!B544</f>
        <v>8.35</v>
      </c>
      <c r="C545" s="11">
        <f>'Shiller Data '!C544</f>
        <v>0.42670000000000002</v>
      </c>
      <c r="D545" s="11">
        <f>'Shiller Data '!D544</f>
        <v>0.76</v>
      </c>
      <c r="E545" s="75">
        <f>'Shiller Data '!E544</f>
        <v>10.1</v>
      </c>
      <c r="F545" s="12">
        <f t="shared" si="466"/>
        <v>259.7387376237624</v>
      </c>
      <c r="G545" s="12">
        <f t="shared" si="467"/>
        <v>13.273116089108914</v>
      </c>
      <c r="H545" s="12">
        <f t="shared" ref="H545:I545" si="490">AVERAGE(F426:F545)</f>
        <v>296.34815710023588</v>
      </c>
      <c r="I545" s="12">
        <f t="shared" si="490"/>
        <v>14.60896588097957</v>
      </c>
      <c r="J545" s="12">
        <f t="shared" si="452"/>
        <v>17.779406135921938</v>
      </c>
      <c r="K545" s="12">
        <f t="shared" si="449"/>
        <v>2.8780408288486372</v>
      </c>
      <c r="L545" s="12">
        <f t="shared" si="450"/>
        <v>-0.46679564712631549</v>
      </c>
      <c r="M545" s="11"/>
      <c r="N545" s="11">
        <f t="shared" si="454"/>
        <v>1984.09</v>
      </c>
      <c r="O545" s="11">
        <f t="shared" si="455"/>
        <v>22.271020536147287</v>
      </c>
      <c r="P545" s="11">
        <f t="shared" si="456"/>
        <v>3.1032863058208999</v>
      </c>
      <c r="Q545" s="11">
        <f t="shared" si="457"/>
        <v>-0.24155017015405278</v>
      </c>
      <c r="R545">
        <f t="shared" si="458"/>
        <v>0.78540939868998649</v>
      </c>
    </row>
    <row r="546" spans="1:18" x14ac:dyDescent="0.25">
      <c r="A546" s="11">
        <f>'Shiller Data '!A545</f>
        <v>1915.09</v>
      </c>
      <c r="B546" s="11">
        <f>'Shiller Data '!B545</f>
        <v>8.66</v>
      </c>
      <c r="C546" s="11">
        <f>'Shiller Data '!C545</f>
        <v>0.42749999999999999</v>
      </c>
      <c r="D546" s="11">
        <f>'Shiller Data '!D545</f>
        <v>0.79</v>
      </c>
      <c r="E546" s="75">
        <f>'Shiller Data '!E545</f>
        <v>10.1</v>
      </c>
      <c r="F546" s="12">
        <f t="shared" si="466"/>
        <v>269.38173267326738</v>
      </c>
      <c r="G546" s="12">
        <f t="shared" si="467"/>
        <v>13.298001237623762</v>
      </c>
      <c r="H546" s="12">
        <f t="shared" ref="H546:I546" si="491">AVERAGE(F427:F546)</f>
        <v>295.67367292446994</v>
      </c>
      <c r="I546" s="12">
        <f t="shared" si="491"/>
        <v>14.61698917950754</v>
      </c>
      <c r="J546" s="12">
        <f t="shared" si="452"/>
        <v>18.42935842430056</v>
      </c>
      <c r="K546" s="12">
        <f t="shared" si="449"/>
        <v>2.9139449595891218</v>
      </c>
      <c r="L546" s="12">
        <f t="shared" si="450"/>
        <v>-0.4308915163858309</v>
      </c>
      <c r="M546" s="11"/>
      <c r="N546" s="11">
        <f t="shared" si="454"/>
        <v>1984.12</v>
      </c>
      <c r="O546" s="11">
        <f t="shared" si="455"/>
        <v>21.984407774544987</v>
      </c>
      <c r="P546" s="11">
        <f t="shared" si="456"/>
        <v>3.0903334645644653</v>
      </c>
      <c r="Q546" s="11">
        <f t="shared" si="457"/>
        <v>-0.25450301141048737</v>
      </c>
      <c r="R546">
        <f t="shared" si="458"/>
        <v>0.77530171833552886</v>
      </c>
    </row>
    <row r="547" spans="1:18" x14ac:dyDescent="0.25">
      <c r="A547" s="11">
        <f>'Shiller Data '!A546</f>
        <v>1915.1</v>
      </c>
      <c r="B547" s="11">
        <f>'Shiller Data '!B546</f>
        <v>9.14</v>
      </c>
      <c r="C547" s="11">
        <f>'Shiller Data '!C546</f>
        <v>0.42830000000000001</v>
      </c>
      <c r="D547" s="11">
        <f>'Shiller Data '!D546</f>
        <v>0.82</v>
      </c>
      <c r="E547" s="75">
        <f>'Shiller Data '!E546</f>
        <v>10.199999999999999</v>
      </c>
      <c r="F547" s="12">
        <f t="shared" si="466"/>
        <v>281.52544117647062</v>
      </c>
      <c r="G547" s="12">
        <f t="shared" si="467"/>
        <v>13.192269852941179</v>
      </c>
      <c r="H547" s="12">
        <f t="shared" ref="H547:I547" si="492">AVERAGE(F428:F547)</f>
        <v>295.05926896818295</v>
      </c>
      <c r="I547" s="12">
        <f t="shared" si="492"/>
        <v>14.623593694722022</v>
      </c>
      <c r="J547" s="12">
        <f t="shared" si="452"/>
        <v>19.251453989594868</v>
      </c>
      <c r="K547" s="12">
        <f t="shared" si="449"/>
        <v>2.9575865898084071</v>
      </c>
      <c r="L547" s="12">
        <f t="shared" si="450"/>
        <v>-0.38724988616654565</v>
      </c>
      <c r="M547" s="11"/>
      <c r="N547" s="11">
        <f t="shared" si="454"/>
        <v>1985.03</v>
      </c>
      <c r="O547" s="11">
        <f t="shared" si="455"/>
        <v>23.708404057432347</v>
      </c>
      <c r="P547" s="11">
        <f t="shared" si="456"/>
        <v>3.1658295868642283</v>
      </c>
      <c r="Q547" s="11">
        <f t="shared" si="457"/>
        <v>-0.17900688911072438</v>
      </c>
      <c r="R547">
        <f t="shared" si="458"/>
        <v>0.83610013939075789</v>
      </c>
    </row>
    <row r="548" spans="1:18" x14ac:dyDescent="0.25">
      <c r="A548" s="11">
        <f>'Shiller Data '!A547</f>
        <v>1915.11</v>
      </c>
      <c r="B548" s="11">
        <f>'Shiller Data '!B547</f>
        <v>9.4600000000000009</v>
      </c>
      <c r="C548" s="11">
        <f>'Shiller Data '!C547</f>
        <v>0.42920000000000003</v>
      </c>
      <c r="D548" s="11">
        <f>'Shiller Data '!D547</f>
        <v>0.85</v>
      </c>
      <c r="E548" s="75">
        <f>'Shiller Data '!E547</f>
        <v>10.3</v>
      </c>
      <c r="F548" s="12">
        <f t="shared" si="466"/>
        <v>288.55296116504854</v>
      </c>
      <c r="G548" s="12">
        <f t="shared" si="467"/>
        <v>13.091641747572817</v>
      </c>
      <c r="H548" s="12">
        <f t="shared" ref="H548:I548" si="493">AVERAGE(F429:F548)</f>
        <v>294.55271060219098</v>
      </c>
      <c r="I548" s="12">
        <f t="shared" si="493"/>
        <v>14.630033789720947</v>
      </c>
      <c r="J548" s="12">
        <f t="shared" si="452"/>
        <v>19.723328415535558</v>
      </c>
      <c r="K548" s="12">
        <f t="shared" si="449"/>
        <v>2.9818021186813826</v>
      </c>
      <c r="L548" s="12">
        <f t="shared" si="450"/>
        <v>-0.36303435729357014</v>
      </c>
      <c r="M548" s="11"/>
      <c r="N548" s="11">
        <f t="shared" si="454"/>
        <v>1985.06</v>
      </c>
      <c r="O548" s="11">
        <f t="shared" si="455"/>
        <v>24.664091927975722</v>
      </c>
      <c r="P548" s="11">
        <f t="shared" si="456"/>
        <v>3.2053484177896716</v>
      </c>
      <c r="Q548" s="11">
        <f t="shared" si="457"/>
        <v>-0.13948805818528109</v>
      </c>
      <c r="R548">
        <f t="shared" si="458"/>
        <v>0.8698034101735449</v>
      </c>
    </row>
    <row r="549" spans="1:18" x14ac:dyDescent="0.25">
      <c r="A549" s="11">
        <f>'Shiller Data '!A548</f>
        <v>1915.12</v>
      </c>
      <c r="B549" s="11">
        <f>'Shiller Data '!B548</f>
        <v>9.48</v>
      </c>
      <c r="C549" s="11">
        <f>'Shiller Data '!C548</f>
        <v>0.43</v>
      </c>
      <c r="D549" s="11">
        <f>'Shiller Data '!D548</f>
        <v>0.88</v>
      </c>
      <c r="E549" s="75">
        <f>'Shiller Data '!E548</f>
        <v>10.3</v>
      </c>
      <c r="F549" s="12">
        <f t="shared" si="466"/>
        <v>289.16300970873789</v>
      </c>
      <c r="G549" s="12">
        <f t="shared" si="467"/>
        <v>13.116043689320387</v>
      </c>
      <c r="H549" s="12">
        <f t="shared" ref="H549:I549" si="494">AVERAGE(F430:F549)</f>
        <v>294.01281305605704</v>
      </c>
      <c r="I549" s="12">
        <f t="shared" si="494"/>
        <v>14.637304335462847</v>
      </c>
      <c r="J549" s="12">
        <f t="shared" si="452"/>
        <v>19.755209229896376</v>
      </c>
      <c r="K549" s="12">
        <f t="shared" si="449"/>
        <v>2.9834172150447453</v>
      </c>
      <c r="L549" s="12">
        <f t="shared" si="450"/>
        <v>-0.36141926093020738</v>
      </c>
      <c r="M549" s="11"/>
      <c r="N549" s="11">
        <f t="shared" si="454"/>
        <v>1985.09</v>
      </c>
      <c r="O549" s="11">
        <f t="shared" si="455"/>
        <v>23.848328900582409</v>
      </c>
      <c r="P549" s="11">
        <f t="shared" si="456"/>
        <v>3.1717141478180046</v>
      </c>
      <c r="Q549" s="11">
        <f t="shared" si="457"/>
        <v>-0.17312232815694806</v>
      </c>
      <c r="R549">
        <f t="shared" si="458"/>
        <v>0.84103472632366949</v>
      </c>
    </row>
    <row r="550" spans="1:18" x14ac:dyDescent="0.25">
      <c r="A550" s="11">
        <f>'Shiller Data '!A549</f>
        <v>1916.01</v>
      </c>
      <c r="B550" s="11">
        <f>'Shiller Data '!B549</f>
        <v>9.33</v>
      </c>
      <c r="C550" s="11">
        <f>'Shiller Data '!C549</f>
        <v>0.44080000000000003</v>
      </c>
      <c r="D550" s="11">
        <f>'Shiller Data '!D549</f>
        <v>0.93420000000000003</v>
      </c>
      <c r="E550" s="75">
        <f>'Shiller Data '!E549</f>
        <v>10.4</v>
      </c>
      <c r="F550" s="12">
        <f t="shared" si="466"/>
        <v>281.85122596153849</v>
      </c>
      <c r="G550" s="12">
        <f t="shared" si="467"/>
        <v>13.31618653846154</v>
      </c>
      <c r="H550" s="12">
        <f t="shared" ref="H550:I550" si="495">AVERAGE(F431:F550)</f>
        <v>293.30995416036058</v>
      </c>
      <c r="I550" s="12">
        <f t="shared" si="495"/>
        <v>14.644449486928353</v>
      </c>
      <c r="J550" s="12">
        <f t="shared" si="452"/>
        <v>19.246283461397379</v>
      </c>
      <c r="K550" s="12">
        <f t="shared" si="449"/>
        <v>2.9573179751535763</v>
      </c>
      <c r="L550" s="12">
        <f t="shared" si="450"/>
        <v>-0.3875185008213764</v>
      </c>
      <c r="M550" s="11"/>
      <c r="N550" s="11">
        <f t="shared" si="454"/>
        <v>1985.12</v>
      </c>
      <c r="O550" s="11">
        <f t="shared" si="455"/>
        <v>26.556890616452407</v>
      </c>
      <c r="P550" s="11">
        <f t="shared" si="456"/>
        <v>3.2792892475912971</v>
      </c>
      <c r="Q550" s="11">
        <f t="shared" si="457"/>
        <v>-6.5547228383655565E-2</v>
      </c>
      <c r="R550">
        <f t="shared" si="458"/>
        <v>0.93655481374505112</v>
      </c>
    </row>
    <row r="551" spans="1:18" x14ac:dyDescent="0.25">
      <c r="A551" s="11">
        <f>'Shiller Data '!A550</f>
        <v>1916.02</v>
      </c>
      <c r="B551" s="11">
        <f>'Shiller Data '!B550</f>
        <v>9.1999999999999993</v>
      </c>
      <c r="C551" s="11">
        <f>'Shiller Data '!C550</f>
        <v>0.45169999999999999</v>
      </c>
      <c r="D551" s="11">
        <f>'Shiller Data '!D550</f>
        <v>0.98829999999999996</v>
      </c>
      <c r="E551" s="75">
        <f>'Shiller Data '!E550</f>
        <v>10.4</v>
      </c>
      <c r="F551" s="12">
        <f t="shared" si="466"/>
        <v>277.92403846153843</v>
      </c>
      <c r="G551" s="12">
        <f t="shared" si="467"/>
        <v>13.645466105769231</v>
      </c>
      <c r="H551" s="12">
        <f t="shared" ref="H551:I551" si="496">AVERAGE(F432:F551)</f>
        <v>292.59601139090205</v>
      </c>
      <c r="I551" s="12">
        <f t="shared" si="496"/>
        <v>14.652514465308753</v>
      </c>
      <c r="J551" s="12">
        <f t="shared" si="452"/>
        <v>18.967668595008078</v>
      </c>
      <c r="K551" s="12">
        <f t="shared" si="449"/>
        <v>2.9427358768162954</v>
      </c>
      <c r="L551" s="12">
        <f t="shared" si="450"/>
        <v>-0.40210059915865726</v>
      </c>
      <c r="M551" s="11"/>
      <c r="N551" s="11">
        <f t="shared" si="454"/>
        <v>1986.03</v>
      </c>
      <c r="O551" s="11">
        <f t="shared" si="455"/>
        <v>29.823837134971281</v>
      </c>
      <c r="P551" s="11">
        <f t="shared" si="456"/>
        <v>3.3953079776168673</v>
      </c>
      <c r="Q551" s="11">
        <f t="shared" si="457"/>
        <v>5.0471501641914607E-2</v>
      </c>
      <c r="R551">
        <f t="shared" si="458"/>
        <v>1.051766889298466</v>
      </c>
    </row>
    <row r="552" spans="1:18" x14ac:dyDescent="0.25">
      <c r="A552" s="11">
        <f>'Shiller Data '!A551</f>
        <v>1916.03</v>
      </c>
      <c r="B552" s="11">
        <f>'Shiller Data '!B551</f>
        <v>9.17</v>
      </c>
      <c r="C552" s="11">
        <f>'Shiller Data '!C551</f>
        <v>0.46250000000000002</v>
      </c>
      <c r="D552" s="11">
        <f>'Shiller Data '!D551</f>
        <v>1.042</v>
      </c>
      <c r="E552" s="75">
        <f>'Shiller Data '!E551</f>
        <v>10.5</v>
      </c>
      <c r="F552" s="12">
        <f t="shared" si="466"/>
        <v>274.37950000000001</v>
      </c>
      <c r="G552" s="12">
        <f t="shared" si="467"/>
        <v>13.838660714285714</v>
      </c>
      <c r="H552" s="12">
        <f t="shared" ref="H552:I552" si="497">AVERAGE(F433:F552)</f>
        <v>291.92673430517488</v>
      </c>
      <c r="I552" s="12">
        <f t="shared" si="497"/>
        <v>14.660396147407559</v>
      </c>
      <c r="J552" s="12">
        <f t="shared" si="452"/>
        <v>18.715694803957895</v>
      </c>
      <c r="K552" s="12">
        <f t="shared" si="449"/>
        <v>2.9293624661793012</v>
      </c>
      <c r="L552" s="12">
        <f t="shared" si="450"/>
        <v>-0.41547400979565152</v>
      </c>
      <c r="M552" s="11"/>
      <c r="N552" s="11">
        <f t="shared" si="454"/>
        <v>1986.06</v>
      </c>
      <c r="O552" s="11">
        <f t="shared" si="455"/>
        <v>31.205509401060397</v>
      </c>
      <c r="P552" s="11">
        <f t="shared" si="456"/>
        <v>3.4405946625937496</v>
      </c>
      <c r="Q552" s="11">
        <f t="shared" si="457"/>
        <v>9.575818661879687E-2</v>
      </c>
      <c r="R552">
        <f t="shared" si="458"/>
        <v>1.1004929179029646</v>
      </c>
    </row>
    <row r="553" spans="1:18" x14ac:dyDescent="0.25">
      <c r="A553" s="11">
        <f>'Shiller Data '!A552</f>
        <v>1916.04</v>
      </c>
      <c r="B553" s="11">
        <f>'Shiller Data '!B552</f>
        <v>9.07</v>
      </c>
      <c r="C553" s="11">
        <f>'Shiller Data '!C552</f>
        <v>0.4733</v>
      </c>
      <c r="D553" s="11">
        <f>'Shiller Data '!D552</f>
        <v>1.097</v>
      </c>
      <c r="E553" s="75">
        <f>'Shiller Data '!E552</f>
        <v>10.6</v>
      </c>
      <c r="F553" s="12">
        <f t="shared" si="466"/>
        <v>268.8270990566038</v>
      </c>
      <c r="G553" s="12">
        <f t="shared" si="467"/>
        <v>14.028210141509435</v>
      </c>
      <c r="H553" s="12">
        <f t="shared" ref="H553:I553" si="498">AVERAGE(F434:F553)</f>
        <v>291.25138077638496</v>
      </c>
      <c r="I553" s="12">
        <f t="shared" si="498"/>
        <v>14.668064156713992</v>
      </c>
      <c r="J553" s="12">
        <f t="shared" si="452"/>
        <v>18.327374095480348</v>
      </c>
      <c r="K553" s="12">
        <f t="shared" si="449"/>
        <v>2.908395794386939</v>
      </c>
      <c r="L553" s="12">
        <f t="shared" si="450"/>
        <v>-0.43644068158801375</v>
      </c>
      <c r="M553" s="11"/>
      <c r="N553" s="11">
        <f t="shared" si="454"/>
        <v>1986.09</v>
      </c>
      <c r="O553" s="11">
        <f t="shared" si="455"/>
        <v>30.03906562710619</v>
      </c>
      <c r="P553" s="11">
        <f t="shared" si="456"/>
        <v>3.4024987221214462</v>
      </c>
      <c r="Q553" s="11">
        <f t="shared" si="457"/>
        <v>5.7662246146493512E-2</v>
      </c>
      <c r="R553">
        <f t="shared" si="458"/>
        <v>1.0593571333249696</v>
      </c>
    </row>
    <row r="554" spans="1:18" x14ac:dyDescent="0.25">
      <c r="A554" s="11">
        <f>'Shiller Data '!A553</f>
        <v>1916.05</v>
      </c>
      <c r="B554" s="11">
        <f>'Shiller Data '!B553</f>
        <v>9.27</v>
      </c>
      <c r="C554" s="11">
        <f>'Shiller Data '!C553</f>
        <v>0.48420000000000002</v>
      </c>
      <c r="D554" s="11">
        <f>'Shiller Data '!D553</f>
        <v>1.151</v>
      </c>
      <c r="E554" s="75">
        <f>'Shiller Data '!E553</f>
        <v>10.7</v>
      </c>
      <c r="F554" s="12">
        <f t="shared" si="466"/>
        <v>272.18712616822432</v>
      </c>
      <c r="G554" s="12">
        <f t="shared" si="467"/>
        <v>14.217152803738319</v>
      </c>
      <c r="H554" s="12">
        <f t="shared" ref="H554:I554" si="499">AVERAGE(F435:F554)</f>
        <v>290.71286584181257</v>
      </c>
      <c r="I554" s="12">
        <f t="shared" si="499"/>
        <v>14.676716752283056</v>
      </c>
      <c r="J554" s="12">
        <f t="shared" si="452"/>
        <v>18.545505153656652</v>
      </c>
      <c r="K554" s="12">
        <f t="shared" si="449"/>
        <v>2.9202274499157657</v>
      </c>
      <c r="L554" s="12">
        <f t="shared" si="450"/>
        <v>-0.42460902605918704</v>
      </c>
      <c r="M554" s="11"/>
      <c r="N554" s="11">
        <f t="shared" si="454"/>
        <v>1986.12</v>
      </c>
      <c r="O554" s="11">
        <f t="shared" si="455"/>
        <v>31.185084384753779</v>
      </c>
      <c r="P554" s="11">
        <f t="shared" si="456"/>
        <v>3.439939915914902</v>
      </c>
      <c r="Q554" s="11">
        <f t="shared" si="457"/>
        <v>9.5103439939949297E-2</v>
      </c>
      <c r="R554">
        <f t="shared" si="458"/>
        <v>1.0997726096553213</v>
      </c>
    </row>
    <row r="555" spans="1:18" x14ac:dyDescent="0.25">
      <c r="A555" s="11">
        <f>'Shiller Data '!A554</f>
        <v>1916.06</v>
      </c>
      <c r="B555" s="11">
        <f>'Shiller Data '!B554</f>
        <v>9.36</v>
      </c>
      <c r="C555" s="11">
        <f>'Shiller Data '!C554</f>
        <v>0.495</v>
      </c>
      <c r="D555" s="11">
        <f>'Shiller Data '!D554</f>
        <v>1.2050000000000001</v>
      </c>
      <c r="E555" s="75">
        <f>'Shiller Data '!E554</f>
        <v>10.8</v>
      </c>
      <c r="F555" s="12">
        <f t="shared" si="466"/>
        <v>272.28499999999997</v>
      </c>
      <c r="G555" s="12">
        <f t="shared" si="467"/>
        <v>14.399687499999999</v>
      </c>
      <c r="H555" s="12">
        <f t="shared" ref="H555:I555" si="500">AVERAGE(F436:F555)</f>
        <v>290.13847709785165</v>
      </c>
      <c r="I555" s="12">
        <f t="shared" si="500"/>
        <v>14.685117148129395</v>
      </c>
      <c r="J555" s="12">
        <f t="shared" si="452"/>
        <v>18.541561313638134</v>
      </c>
      <c r="K555" s="12">
        <f t="shared" si="449"/>
        <v>2.9200147698410626</v>
      </c>
      <c r="L555" s="12">
        <f t="shared" si="450"/>
        <v>-0.42482170613389014</v>
      </c>
      <c r="M555" s="11"/>
      <c r="N555" s="11">
        <f t="shared" si="454"/>
        <v>1987.03</v>
      </c>
      <c r="O555" s="11">
        <f t="shared" si="455"/>
        <v>36.113946124802446</v>
      </c>
      <c r="P555" s="11">
        <f t="shared" si="456"/>
        <v>3.5866791099833732</v>
      </c>
      <c r="Q555" s="11">
        <f t="shared" si="457"/>
        <v>0.24184263400842054</v>
      </c>
      <c r="R555">
        <f t="shared" si="458"/>
        <v>1.2735937567013018</v>
      </c>
    </row>
    <row r="556" spans="1:18" x14ac:dyDescent="0.25">
      <c r="A556" s="11">
        <f>'Shiller Data '!A555</f>
        <v>1916.07</v>
      </c>
      <c r="B556" s="11">
        <f>'Shiller Data '!B555</f>
        <v>9.23</v>
      </c>
      <c r="C556" s="11">
        <f>'Shiller Data '!C555</f>
        <v>0.50580000000000003</v>
      </c>
      <c r="D556" s="11">
        <f>'Shiller Data '!D555</f>
        <v>1.2589999999999999</v>
      </c>
      <c r="E556" s="75">
        <f>'Shiller Data '!E555</f>
        <v>10.8</v>
      </c>
      <c r="F556" s="12">
        <f t="shared" si="466"/>
        <v>268.50326388888885</v>
      </c>
      <c r="G556" s="12">
        <f t="shared" si="467"/>
        <v>14.713862499999999</v>
      </c>
      <c r="H556" s="12">
        <f t="shared" ref="H556:I556" si="501">AVERAGE(F437:F556)</f>
        <v>289.51044119299598</v>
      </c>
      <c r="I556" s="12">
        <f t="shared" si="501"/>
        <v>14.690453331331694</v>
      </c>
      <c r="J556" s="12">
        <f t="shared" si="452"/>
        <v>18.277398105627345</v>
      </c>
      <c r="K556" s="12">
        <f t="shared" si="449"/>
        <v>2.9056652203169615</v>
      </c>
      <c r="L556" s="12">
        <f t="shared" si="450"/>
        <v>-0.4391712556579912</v>
      </c>
      <c r="M556" s="11"/>
      <c r="N556" s="11">
        <f t="shared" si="454"/>
        <v>1987.06</v>
      </c>
      <c r="O556" s="11">
        <f t="shared" si="455"/>
        <v>36.709626728749775</v>
      </c>
      <c r="P556" s="11">
        <f t="shared" si="456"/>
        <v>3.6030390293488965</v>
      </c>
      <c r="Q556" s="11">
        <f t="shared" si="457"/>
        <v>0.25820255337394382</v>
      </c>
      <c r="R556">
        <f t="shared" si="458"/>
        <v>1.2946010178727514</v>
      </c>
    </row>
    <row r="557" spans="1:18" x14ac:dyDescent="0.25">
      <c r="A557" s="11">
        <f>'Shiller Data '!A556</f>
        <v>1916.08</v>
      </c>
      <c r="B557" s="11">
        <f>'Shiller Data '!B556</f>
        <v>9.3000000000000007</v>
      </c>
      <c r="C557" s="11">
        <f>'Shiller Data '!C556</f>
        <v>0.51670000000000005</v>
      </c>
      <c r="D557" s="11">
        <f>'Shiller Data '!D556</f>
        <v>1.3129999999999999</v>
      </c>
      <c r="E557" s="75">
        <f>'Shiller Data '!E556</f>
        <v>10.9</v>
      </c>
      <c r="F557" s="12">
        <f t="shared" si="466"/>
        <v>268.05756880733946</v>
      </c>
      <c r="G557" s="12">
        <f t="shared" si="467"/>
        <v>14.893047935779817</v>
      </c>
      <c r="H557" s="12">
        <f t="shared" ref="H557:I557" si="502">AVERAGE(F438:F557)</f>
        <v>288.73592053182358</v>
      </c>
      <c r="I557" s="12">
        <f t="shared" si="502"/>
        <v>14.698093480593238</v>
      </c>
      <c r="J557" s="12">
        <f t="shared" si="452"/>
        <v>18.237574088181688</v>
      </c>
      <c r="K557" s="12">
        <f t="shared" si="449"/>
        <v>2.9034839762495182</v>
      </c>
      <c r="L557" s="12">
        <f t="shared" si="450"/>
        <v>-0.44135249972543455</v>
      </c>
      <c r="M557" s="11"/>
      <c r="N557" s="11">
        <f t="shared" si="454"/>
        <v>1987.09</v>
      </c>
      <c r="O557" s="11">
        <f t="shared" si="455"/>
        <v>38.277000734685323</v>
      </c>
      <c r="P557" s="11">
        <f t="shared" si="456"/>
        <v>3.6448492128016263</v>
      </c>
      <c r="Q557" s="11">
        <f t="shared" si="457"/>
        <v>0.30001273682667362</v>
      </c>
      <c r="R557">
        <f t="shared" si="458"/>
        <v>1.3498760006031612</v>
      </c>
    </row>
    <row r="558" spans="1:18" x14ac:dyDescent="0.25">
      <c r="A558" s="11">
        <f>'Shiller Data '!A557</f>
        <v>1916.09</v>
      </c>
      <c r="B558" s="11">
        <f>'Shiller Data '!B557</f>
        <v>9.68</v>
      </c>
      <c r="C558" s="11">
        <f>'Shiller Data '!C557</f>
        <v>0.52749999999999997</v>
      </c>
      <c r="D558" s="11">
        <f>'Shiller Data '!D557</f>
        <v>1.3680000000000001</v>
      </c>
      <c r="E558" s="75">
        <f>'Shiller Data '!E557</f>
        <v>11.1</v>
      </c>
      <c r="F558" s="12">
        <f t="shared" si="466"/>
        <v>273.98324324324324</v>
      </c>
      <c r="G558" s="12">
        <f t="shared" si="467"/>
        <v>14.930388513513513</v>
      </c>
      <c r="H558" s="12">
        <f t="shared" ref="H558:I558" si="503">AVERAGE(F439:F558)</f>
        <v>287.95248981491568</v>
      </c>
      <c r="I558" s="12">
        <f t="shared" si="503"/>
        <v>14.705565843790255</v>
      </c>
      <c r="J558" s="12">
        <f t="shared" si="452"/>
        <v>18.631261534144816</v>
      </c>
      <c r="K558" s="12">
        <f t="shared" si="449"/>
        <v>2.9248408975192528</v>
      </c>
      <c r="L558" s="12">
        <f t="shared" si="450"/>
        <v>-0.4199955784556999</v>
      </c>
      <c r="M558" s="11"/>
      <c r="N558" s="11">
        <f t="shared" si="454"/>
        <v>1987.12</v>
      </c>
      <c r="O558" s="11">
        <f t="shared" si="455"/>
        <v>28.83104313128463</v>
      </c>
      <c r="P558" s="11">
        <f t="shared" si="456"/>
        <v>3.3614526931422888</v>
      </c>
      <c r="Q558" s="11">
        <f t="shared" si="457"/>
        <v>1.6616217167336078E-2</v>
      </c>
      <c r="R558">
        <f t="shared" si="458"/>
        <v>1.0167550343099183</v>
      </c>
    </row>
    <row r="559" spans="1:18" x14ac:dyDescent="0.25">
      <c r="A559" s="11">
        <f>'Shiller Data '!A558</f>
        <v>1916.1</v>
      </c>
      <c r="B559" s="11">
        <f>'Shiller Data '!B558</f>
        <v>9.98</v>
      </c>
      <c r="C559" s="11">
        <f>'Shiller Data '!C558</f>
        <v>0.5383</v>
      </c>
      <c r="D559" s="11">
        <f>'Shiller Data '!D558</f>
        <v>1.4219999999999999</v>
      </c>
      <c r="E559" s="75">
        <f>'Shiller Data '!E558</f>
        <v>11.3</v>
      </c>
      <c r="F559" s="12">
        <f t="shared" si="466"/>
        <v>277.47491150442482</v>
      </c>
      <c r="G559" s="12">
        <f t="shared" si="467"/>
        <v>14.966407300884956</v>
      </c>
      <c r="H559" s="12">
        <f t="shared" ref="H559:I559" si="504">AVERAGE(F440:F559)</f>
        <v>287.35456481693478</v>
      </c>
      <c r="I559" s="12">
        <f t="shared" si="504"/>
        <v>14.714146455039419</v>
      </c>
      <c r="J559" s="12">
        <f t="shared" si="452"/>
        <v>18.857696730984554</v>
      </c>
      <c r="K559" s="12">
        <f t="shared" si="449"/>
        <v>2.9369211451973718</v>
      </c>
      <c r="L559" s="12">
        <f t="shared" si="450"/>
        <v>-0.40791533077758091</v>
      </c>
      <c r="M559" s="11"/>
      <c r="N559" s="11">
        <f t="shared" si="454"/>
        <v>1988.03</v>
      </c>
      <c r="O559" s="11">
        <f t="shared" si="455"/>
        <v>31.473564020369597</v>
      </c>
      <c r="P559" s="11">
        <f t="shared" si="456"/>
        <v>3.4491479560261009</v>
      </c>
      <c r="Q559" s="11">
        <f t="shared" si="457"/>
        <v>0.10431148005114821</v>
      </c>
      <c r="R559">
        <f t="shared" si="458"/>
        <v>1.1099461271542423</v>
      </c>
    </row>
    <row r="560" spans="1:18" x14ac:dyDescent="0.25">
      <c r="A560" s="11">
        <f>'Shiller Data '!A559</f>
        <v>1916.11</v>
      </c>
      <c r="B560" s="11">
        <f>'Shiller Data '!B559</f>
        <v>10.210000000000001</v>
      </c>
      <c r="C560" s="11">
        <f>'Shiller Data '!C559</f>
        <v>0.54920000000000002</v>
      </c>
      <c r="D560" s="11">
        <f>'Shiller Data '!D559</f>
        <v>1.476</v>
      </c>
      <c r="E560" s="75">
        <f>'Shiller Data '!E559</f>
        <v>11.5</v>
      </c>
      <c r="F560" s="12">
        <f t="shared" si="466"/>
        <v>278.93276086956524</v>
      </c>
      <c r="G560" s="12">
        <f t="shared" si="467"/>
        <v>15.003905217391306</v>
      </c>
      <c r="H560" s="12">
        <f t="shared" ref="H560:I560" si="505">AVERAGE(F441:F560)</f>
        <v>286.74088452254233</v>
      </c>
      <c r="I560" s="12">
        <f t="shared" si="505"/>
        <v>14.722541849322711</v>
      </c>
      <c r="J560" s="12">
        <f t="shared" si="452"/>
        <v>18.945964883258057</v>
      </c>
      <c r="K560" s="12">
        <f t="shared" si="449"/>
        <v>2.9415909739341575</v>
      </c>
      <c r="L560" s="12">
        <f t="shared" si="450"/>
        <v>-0.40324550204079523</v>
      </c>
      <c r="M560" s="11"/>
      <c r="N560" s="11">
        <f t="shared" si="454"/>
        <v>1988.06</v>
      </c>
      <c r="O560" s="11">
        <f t="shared" si="455"/>
        <v>31.634020065844457</v>
      </c>
      <c r="P560" s="11">
        <f t="shared" si="456"/>
        <v>3.4542331258536856</v>
      </c>
      <c r="Q560" s="11">
        <f t="shared" si="457"/>
        <v>0.10939664987873288</v>
      </c>
      <c r="R560">
        <f t="shared" si="458"/>
        <v>1.1156047670889524</v>
      </c>
    </row>
    <row r="561" spans="1:18" x14ac:dyDescent="0.25">
      <c r="A561" s="11">
        <f>'Shiller Data '!A560</f>
        <v>1916.12</v>
      </c>
      <c r="B561" s="11">
        <f>'Shiller Data '!B560</f>
        <v>9.8000000000000007</v>
      </c>
      <c r="C561" s="11">
        <f>'Shiller Data '!C560</f>
        <v>0.56000000000000005</v>
      </c>
      <c r="D561" s="11">
        <f>'Shiller Data '!D560</f>
        <v>1.53</v>
      </c>
      <c r="E561" s="75">
        <f>'Shiller Data '!E560</f>
        <v>11.6</v>
      </c>
      <c r="F561" s="12">
        <f t="shared" si="466"/>
        <v>265.42370689655178</v>
      </c>
      <c r="G561" s="12">
        <f t="shared" si="467"/>
        <v>15.167068965517243</v>
      </c>
      <c r="H561" s="12">
        <f t="shared" ref="H561:I561" si="506">AVERAGE(F442:F561)</f>
        <v>286.07223801860522</v>
      </c>
      <c r="I561" s="12">
        <f t="shared" si="506"/>
        <v>14.731840158666451</v>
      </c>
      <c r="J561" s="12">
        <f t="shared" si="452"/>
        <v>18.017009690429493</v>
      </c>
      <c r="K561" s="12">
        <f t="shared" si="449"/>
        <v>2.8913162944826438</v>
      </c>
      <c r="L561" s="12">
        <f t="shared" si="450"/>
        <v>-0.45352018149230888</v>
      </c>
      <c r="M561" s="11"/>
      <c r="N561" s="11">
        <f t="shared" si="454"/>
        <v>1988.09</v>
      </c>
      <c r="O561" s="11">
        <f t="shared" si="455"/>
        <v>30.812287351528237</v>
      </c>
      <c r="P561" s="11">
        <f t="shared" si="456"/>
        <v>3.4279135504088138</v>
      </c>
      <c r="Q561" s="11">
        <f t="shared" si="457"/>
        <v>8.3077074433861142E-2</v>
      </c>
      <c r="R561">
        <f t="shared" si="458"/>
        <v>1.0866255563703648</v>
      </c>
    </row>
    <row r="562" spans="1:18" x14ac:dyDescent="0.25">
      <c r="A562" s="11">
        <f>'Shiller Data '!A561</f>
        <v>1917.01</v>
      </c>
      <c r="B562" s="11">
        <f>'Shiller Data '!B561</f>
        <v>9.57</v>
      </c>
      <c r="C562" s="11">
        <f>'Shiller Data '!C561</f>
        <v>0.57079999999999997</v>
      </c>
      <c r="D562" s="11">
        <f>'Shiller Data '!D561</f>
        <v>1.5089999999999999</v>
      </c>
      <c r="E562" s="75">
        <f>'Shiller Data '!E561</f>
        <v>11.7</v>
      </c>
      <c r="F562" s="12">
        <f t="shared" si="466"/>
        <v>256.97903846153849</v>
      </c>
      <c r="G562" s="12">
        <f t="shared" si="467"/>
        <v>15.32744358974359</v>
      </c>
      <c r="H562" s="12">
        <f t="shared" ref="H562:I562" si="507">AVERAGE(F443:F562)</f>
        <v>285.38508681374037</v>
      </c>
      <c r="I562" s="12">
        <f t="shared" si="507"/>
        <v>14.740239169123013</v>
      </c>
      <c r="J562" s="12">
        <f t="shared" si="452"/>
        <v>17.433844560666497</v>
      </c>
      <c r="K562" s="12">
        <f t="shared" si="449"/>
        <v>2.85841340667643</v>
      </c>
      <c r="L562" s="12">
        <f t="shared" si="450"/>
        <v>-0.48642306929852275</v>
      </c>
      <c r="M562" s="11"/>
      <c r="N562" s="11">
        <f t="shared" si="454"/>
        <v>1988.12</v>
      </c>
      <c r="O562" s="11">
        <f t="shared" si="455"/>
        <v>31.548491600803992</v>
      </c>
      <c r="P562" s="11">
        <f t="shared" si="456"/>
        <v>3.4515257780441067</v>
      </c>
      <c r="Q562" s="11">
        <f t="shared" si="457"/>
        <v>0.10668930206915395</v>
      </c>
      <c r="R562">
        <f t="shared" si="458"/>
        <v>1.1125885218212832</v>
      </c>
    </row>
    <row r="563" spans="1:18" x14ac:dyDescent="0.25">
      <c r="A563" s="11">
        <f>'Shiller Data '!A562</f>
        <v>1917.02</v>
      </c>
      <c r="B563" s="11">
        <f>'Shiller Data '!B562</f>
        <v>9.0299999999999994</v>
      </c>
      <c r="C563" s="11">
        <f>'Shiller Data '!C562</f>
        <v>0.58169999999999999</v>
      </c>
      <c r="D563" s="11">
        <f>'Shiller Data '!D562</f>
        <v>1.488</v>
      </c>
      <c r="E563" s="75">
        <f>'Shiller Data '!E562</f>
        <v>12</v>
      </c>
      <c r="F563" s="12">
        <f t="shared" si="466"/>
        <v>236.41668749999999</v>
      </c>
      <c r="G563" s="12">
        <f t="shared" si="467"/>
        <v>15.229633124999999</v>
      </c>
      <c r="H563" s="12">
        <f t="shared" ref="H563:I563" si="508">AVERAGE(F444:F563)</f>
        <v>284.67304117247272</v>
      </c>
      <c r="I563" s="12">
        <f t="shared" si="508"/>
        <v>14.749350994586317</v>
      </c>
      <c r="J563" s="12">
        <f t="shared" si="452"/>
        <v>16.028955279915412</v>
      </c>
      <c r="K563" s="12">
        <f t="shared" si="449"/>
        <v>2.774396791691347</v>
      </c>
      <c r="L563" s="12">
        <f t="shared" si="450"/>
        <v>-0.5704396842836057</v>
      </c>
      <c r="M563" s="11"/>
      <c r="N563" s="11">
        <f t="shared" si="454"/>
        <v>1989.03</v>
      </c>
      <c r="O563" s="11">
        <f t="shared" si="455"/>
        <v>32.829091011334079</v>
      </c>
      <c r="P563" s="11">
        <f t="shared" si="456"/>
        <v>3.4913150433852627</v>
      </c>
      <c r="Q563" s="11">
        <f t="shared" si="457"/>
        <v>0.14647856741030996</v>
      </c>
      <c r="R563">
        <f t="shared" si="458"/>
        <v>1.1577501169693243</v>
      </c>
    </row>
    <row r="564" spans="1:18" x14ac:dyDescent="0.25">
      <c r="A564" s="11">
        <f>'Shiller Data '!A563</f>
        <v>1917.03</v>
      </c>
      <c r="B564" s="11">
        <f>'Shiller Data '!B563</f>
        <v>9.31</v>
      </c>
      <c r="C564" s="11">
        <f>'Shiller Data '!C563</f>
        <v>0.59250000000000003</v>
      </c>
      <c r="D564" s="11">
        <f>'Shiller Data '!D563</f>
        <v>1.468</v>
      </c>
      <c r="E564" s="75">
        <f>'Shiller Data '!E563</f>
        <v>12</v>
      </c>
      <c r="F564" s="12">
        <f t="shared" si="466"/>
        <v>243.74743750000002</v>
      </c>
      <c r="G564" s="12">
        <f t="shared" si="467"/>
        <v>15.512390625000002</v>
      </c>
      <c r="H564" s="12">
        <f t="shared" ref="H564:I564" si="509">AVERAGE(F445:F564)</f>
        <v>284.25993398706356</v>
      </c>
      <c r="I564" s="12">
        <f t="shared" si="509"/>
        <v>14.75859963612486</v>
      </c>
      <c r="J564" s="12">
        <f t="shared" si="452"/>
        <v>16.515620960634742</v>
      </c>
      <c r="K564" s="12">
        <f t="shared" si="449"/>
        <v>2.8043066579321287</v>
      </c>
      <c r="L564" s="12">
        <f t="shared" si="450"/>
        <v>-0.54052981804282396</v>
      </c>
      <c r="M564" s="11"/>
      <c r="N564" s="11">
        <f t="shared" si="454"/>
        <v>1989.06</v>
      </c>
      <c r="O564" s="11">
        <f t="shared" si="455"/>
        <v>35.674916748608432</v>
      </c>
      <c r="P564" s="11">
        <f t="shared" si="456"/>
        <v>3.5744478297542468</v>
      </c>
      <c r="Q564" s="11">
        <f t="shared" si="457"/>
        <v>0.22961135377929409</v>
      </c>
      <c r="R564">
        <f t="shared" si="458"/>
        <v>1.2581109548331015</v>
      </c>
    </row>
    <row r="565" spans="1:18" x14ac:dyDescent="0.25">
      <c r="A565" s="11">
        <f>'Shiller Data '!A564</f>
        <v>1917.04</v>
      </c>
      <c r="B565" s="11">
        <f>'Shiller Data '!B564</f>
        <v>9.17</v>
      </c>
      <c r="C565" s="11">
        <f>'Shiller Data '!C564</f>
        <v>0.60329999999999995</v>
      </c>
      <c r="D565" s="11">
        <f>'Shiller Data '!D564</f>
        <v>1.4470000000000001</v>
      </c>
      <c r="E565" s="75">
        <f>'Shiller Data '!E564</f>
        <v>12.6</v>
      </c>
      <c r="F565" s="12">
        <f t="shared" si="466"/>
        <v>228.64958333333334</v>
      </c>
      <c r="G565" s="12">
        <f t="shared" si="467"/>
        <v>15.042998214285713</v>
      </c>
      <c r="H565" s="12">
        <f t="shared" ref="H565:I565" si="510">AVERAGE(F446:F565)</f>
        <v>283.70930195706183</v>
      </c>
      <c r="I565" s="12">
        <f t="shared" si="510"/>
        <v>14.762970649301485</v>
      </c>
      <c r="J565" s="12">
        <f t="shared" si="452"/>
        <v>15.488047003883461</v>
      </c>
      <c r="K565" s="12">
        <f t="shared" si="449"/>
        <v>2.7400685653877939</v>
      </c>
      <c r="L565" s="12">
        <f t="shared" si="450"/>
        <v>-0.60476791058715884</v>
      </c>
      <c r="M565" s="11"/>
      <c r="N565" s="11">
        <f t="shared" si="454"/>
        <v>1989.09</v>
      </c>
      <c r="O565" s="11">
        <f t="shared" si="455"/>
        <v>37.859210258390384</v>
      </c>
      <c r="P565" s="11">
        <f t="shared" si="456"/>
        <v>3.6338742860387958</v>
      </c>
      <c r="Q565" s="11">
        <f t="shared" si="457"/>
        <v>0.2890378100638431</v>
      </c>
      <c r="R565">
        <f t="shared" si="458"/>
        <v>1.3351422093863368</v>
      </c>
    </row>
    <row r="566" spans="1:18" x14ac:dyDescent="0.25">
      <c r="A566" s="11">
        <f>'Shiller Data '!A565</f>
        <v>1917.05</v>
      </c>
      <c r="B566" s="11">
        <f>'Shiller Data '!B565</f>
        <v>8.86</v>
      </c>
      <c r="C566" s="11">
        <f>'Shiller Data '!C565</f>
        <v>0.61419999999999997</v>
      </c>
      <c r="D566" s="11">
        <f>'Shiller Data '!D565</f>
        <v>1.4259999999999999</v>
      </c>
      <c r="E566" s="75">
        <f>'Shiller Data '!E565</f>
        <v>12.8</v>
      </c>
      <c r="F566" s="12">
        <f t="shared" si="466"/>
        <v>217.46800781249996</v>
      </c>
      <c r="G566" s="12">
        <f t="shared" si="467"/>
        <v>15.075491015624999</v>
      </c>
      <c r="H566" s="12">
        <f t="shared" ref="H566:I566" si="511">AVERAGE(F447:F566)</f>
        <v>283.1997923090272</v>
      </c>
      <c r="I566" s="12">
        <f t="shared" si="511"/>
        <v>14.76915895992985</v>
      </c>
      <c r="J566" s="12">
        <f t="shared" si="452"/>
        <v>14.724467953964853</v>
      </c>
      <c r="K566" s="12">
        <f t="shared" si="449"/>
        <v>2.6895105967262842</v>
      </c>
      <c r="L566" s="12">
        <f t="shared" si="450"/>
        <v>-0.65532587924866847</v>
      </c>
      <c r="M566" s="11"/>
      <c r="N566" s="11">
        <f t="shared" si="454"/>
        <v>1989.12</v>
      </c>
      <c r="O566" s="11">
        <f t="shared" si="455"/>
        <v>37.50313467315501</v>
      </c>
      <c r="P566" s="11">
        <f t="shared" si="456"/>
        <v>3.6244245207669419</v>
      </c>
      <c r="Q566" s="11">
        <f t="shared" si="457"/>
        <v>0.27958804479198918</v>
      </c>
      <c r="R566">
        <f t="shared" si="458"/>
        <v>1.3225848543772121</v>
      </c>
    </row>
    <row r="567" spans="1:18" x14ac:dyDescent="0.25">
      <c r="A567" s="11">
        <f>'Shiller Data '!A566</f>
        <v>1917.06</v>
      </c>
      <c r="B567" s="11">
        <f>'Shiller Data '!B566</f>
        <v>9.0399999999999991</v>
      </c>
      <c r="C567" s="11">
        <f>'Shiller Data '!C566</f>
        <v>0.625</v>
      </c>
      <c r="D567" s="11">
        <f>'Shiller Data '!D566</f>
        <v>1.405</v>
      </c>
      <c r="E567" s="75">
        <f>'Shiller Data '!E566</f>
        <v>13</v>
      </c>
      <c r="F567" s="12">
        <f t="shared" si="466"/>
        <v>218.47246153846152</v>
      </c>
      <c r="G567" s="12">
        <f t="shared" si="467"/>
        <v>15.104567307692308</v>
      </c>
      <c r="H567" s="12">
        <f t="shared" ref="H567:I567" si="512">AVERAGE(F448:F567)</f>
        <v>282.79633054798632</v>
      </c>
      <c r="I567" s="12">
        <f t="shared" si="512"/>
        <v>14.775883982346619</v>
      </c>
      <c r="J567" s="12">
        <f t="shared" si="452"/>
        <v>14.785745597317895</v>
      </c>
      <c r="K567" s="12">
        <f t="shared" si="449"/>
        <v>2.693663581340866</v>
      </c>
      <c r="L567" s="12">
        <f t="shared" si="450"/>
        <v>-0.65117289463408667</v>
      </c>
      <c r="M567" s="11"/>
      <c r="N567" s="11">
        <f t="shared" si="454"/>
        <v>1990.03</v>
      </c>
      <c r="O567" s="11">
        <f t="shared" si="455"/>
        <v>35.497746177404743</v>
      </c>
      <c r="P567" s="11">
        <f t="shared" si="456"/>
        <v>3.5694692065054943</v>
      </c>
      <c r="Q567" s="11">
        <f t="shared" si="457"/>
        <v>0.22463273053054156</v>
      </c>
      <c r="R567">
        <f t="shared" si="458"/>
        <v>1.2518628607429003</v>
      </c>
    </row>
    <row r="568" spans="1:18" x14ac:dyDescent="0.25">
      <c r="A568" s="11">
        <f>'Shiller Data '!A567</f>
        <v>1917.07</v>
      </c>
      <c r="B568" s="11">
        <f>'Shiller Data '!B567</f>
        <v>8.7899999999999991</v>
      </c>
      <c r="C568" s="11">
        <f>'Shiller Data '!C567</f>
        <v>0.63580000000000003</v>
      </c>
      <c r="D568" s="11">
        <f>'Shiller Data '!D567</f>
        <v>1.3839999999999999</v>
      </c>
      <c r="E568" s="75">
        <f>'Shiller Data '!E567</f>
        <v>12.8</v>
      </c>
      <c r="F568" s="12">
        <f t="shared" si="466"/>
        <v>215.74986328124999</v>
      </c>
      <c r="G568" s="12">
        <f t="shared" si="467"/>
        <v>15.605661328125002</v>
      </c>
      <c r="H568" s="12">
        <f t="shared" ref="H568:I568" si="513">AVERAGE(F449:F568)</f>
        <v>282.28507591683956</v>
      </c>
      <c r="I568" s="12">
        <f t="shared" si="513"/>
        <v>14.785848638202738</v>
      </c>
      <c r="J568" s="12">
        <f t="shared" si="452"/>
        <v>14.591645603878913</v>
      </c>
      <c r="K568" s="12">
        <f t="shared" si="449"/>
        <v>2.680449146022164</v>
      </c>
      <c r="L568" s="12">
        <f t="shared" si="450"/>
        <v>-0.66438732995278871</v>
      </c>
      <c r="M568" s="11"/>
      <c r="N568" s="11">
        <f t="shared" si="454"/>
        <v>1990.06</v>
      </c>
      <c r="O568" s="11">
        <f t="shared" si="455"/>
        <v>37.23142783390108</v>
      </c>
      <c r="P568" s="11">
        <f t="shared" si="456"/>
        <v>3.6171532388521745</v>
      </c>
      <c r="Q568" s="11">
        <f t="shared" si="457"/>
        <v>0.27231676287722184</v>
      </c>
      <c r="R568">
        <f t="shared" si="458"/>
        <v>1.3130028460048513</v>
      </c>
    </row>
    <row r="569" spans="1:18" x14ac:dyDescent="0.25">
      <c r="A569" s="11">
        <f>'Shiller Data '!A568</f>
        <v>1917.08</v>
      </c>
      <c r="B569" s="11">
        <f>'Shiller Data '!B568</f>
        <v>8.5299999999999994</v>
      </c>
      <c r="C569" s="11">
        <f>'Shiller Data '!C568</f>
        <v>0.64670000000000005</v>
      </c>
      <c r="D569" s="11">
        <f>'Shiller Data '!D568</f>
        <v>1.363</v>
      </c>
      <c r="E569" s="75">
        <f>'Shiller Data '!E568</f>
        <v>13</v>
      </c>
      <c r="F569" s="12">
        <f t="shared" si="466"/>
        <v>206.1471346153846</v>
      </c>
      <c r="G569" s="12">
        <f t="shared" si="467"/>
        <v>15.628997884615387</v>
      </c>
      <c r="H569" s="12">
        <f t="shared" ref="H569:I569" si="514">AVERAGE(F450:F569)</f>
        <v>281.86684446777861</v>
      </c>
      <c r="I569" s="12">
        <f t="shared" si="514"/>
        <v>14.795043247114927</v>
      </c>
      <c r="J569" s="12">
        <f t="shared" si="452"/>
        <v>13.933527004429935</v>
      </c>
      <c r="K569" s="12">
        <f t="shared" si="449"/>
        <v>2.6342979506054682</v>
      </c>
      <c r="L569" s="12">
        <f t="shared" si="450"/>
        <v>-0.71053852536948447</v>
      </c>
      <c r="M569" s="11"/>
      <c r="N569" s="11">
        <f t="shared" si="454"/>
        <v>1990.09</v>
      </c>
      <c r="O569" s="11">
        <f t="shared" si="455"/>
        <v>31.713858344739911</v>
      </c>
      <c r="P569" s="11">
        <f t="shared" si="456"/>
        <v>3.4567537571098601</v>
      </c>
      <c r="Q569" s="11">
        <f t="shared" si="457"/>
        <v>0.1119172811349074</v>
      </c>
      <c r="R569">
        <f t="shared" si="458"/>
        <v>1.1184203423571777</v>
      </c>
    </row>
    <row r="570" spans="1:18" x14ac:dyDescent="0.25">
      <c r="A570" s="11">
        <f>'Shiller Data '!A569</f>
        <v>1917.09</v>
      </c>
      <c r="B570" s="11">
        <f>'Shiller Data '!B569</f>
        <v>8.1199999999999992</v>
      </c>
      <c r="C570" s="11">
        <f>'Shiller Data '!C569</f>
        <v>0.65749999999999997</v>
      </c>
      <c r="D570" s="11">
        <f>'Shiller Data '!D569</f>
        <v>1.343</v>
      </c>
      <c r="E570" s="75">
        <f>'Shiller Data '!E569</f>
        <v>13.3</v>
      </c>
      <c r="F570" s="12">
        <f t="shared" si="466"/>
        <v>191.81210526315786</v>
      </c>
      <c r="G570" s="12">
        <f t="shared" si="467"/>
        <v>15.531583646616541</v>
      </c>
      <c r="H570" s="12">
        <f t="shared" ref="H570:I570" si="515">AVERAGE(F451:F570)</f>
        <v>281.35184898779465</v>
      </c>
      <c r="I570" s="12">
        <f t="shared" si="515"/>
        <v>14.802489920646204</v>
      </c>
      <c r="J570" s="12">
        <f t="shared" si="452"/>
        <v>12.958097339801078</v>
      </c>
      <c r="K570" s="12">
        <f t="shared" si="449"/>
        <v>2.5617208699459222</v>
      </c>
      <c r="L570" s="12">
        <f t="shared" si="450"/>
        <v>-0.78311560602903052</v>
      </c>
      <c r="M570" s="11"/>
      <c r="N570" s="11">
        <f t="shared" si="454"/>
        <v>1990.12</v>
      </c>
      <c r="O570" s="11">
        <f t="shared" si="455"/>
        <v>32.58604369043266</v>
      </c>
      <c r="P570" s="11">
        <f t="shared" si="456"/>
        <v>3.4838840890529772</v>
      </c>
      <c r="Q570" s="11">
        <f t="shared" si="457"/>
        <v>0.13904761307802449</v>
      </c>
      <c r="R570">
        <f t="shared" si="458"/>
        <v>1.1491788146415942</v>
      </c>
    </row>
    <row r="571" spans="1:18" x14ac:dyDescent="0.25">
      <c r="A571" s="11">
        <f>'Shiller Data '!A570</f>
        <v>1917.1</v>
      </c>
      <c r="B571" s="11">
        <f>'Shiller Data '!B570</f>
        <v>7.68</v>
      </c>
      <c r="C571" s="11">
        <f>'Shiller Data '!C570</f>
        <v>0.66830000000000001</v>
      </c>
      <c r="D571" s="11">
        <f>'Shiller Data '!D570</f>
        <v>1.3220000000000001</v>
      </c>
      <c r="E571" s="75">
        <f>'Shiller Data '!E570</f>
        <v>13.5</v>
      </c>
      <c r="F571" s="12">
        <f t="shared" si="466"/>
        <v>178.73066666666668</v>
      </c>
      <c r="G571" s="12">
        <f t="shared" si="467"/>
        <v>15.552826111111111</v>
      </c>
      <c r="H571" s="12">
        <f t="shared" ref="H571:I571" si="516">AVERAGE(F452:F571)</f>
        <v>280.97684870673783</v>
      </c>
      <c r="I571" s="12">
        <f t="shared" si="516"/>
        <v>14.810432005105643</v>
      </c>
      <c r="J571" s="12">
        <f t="shared" si="452"/>
        <v>12.067890160466106</v>
      </c>
      <c r="K571" s="12">
        <f t="shared" si="449"/>
        <v>2.4905482195373052</v>
      </c>
      <c r="L571" s="12">
        <f t="shared" si="450"/>
        <v>-0.8542882564376475</v>
      </c>
      <c r="M571" s="11"/>
      <c r="N571" s="11">
        <f t="shared" si="454"/>
        <v>1991.03</v>
      </c>
      <c r="O571" s="11">
        <f t="shared" si="455"/>
        <v>36.346632540670939</v>
      </c>
      <c r="P571" s="11">
        <f t="shared" si="456"/>
        <v>3.5931015598166893</v>
      </c>
      <c r="Q571" s="11">
        <f t="shared" si="457"/>
        <v>0.24826508384173662</v>
      </c>
      <c r="R571">
        <f t="shared" si="458"/>
        <v>1.2817996715435953</v>
      </c>
    </row>
    <row r="572" spans="1:18" x14ac:dyDescent="0.25">
      <c r="A572" s="11">
        <f>'Shiller Data '!A571</f>
        <v>1917.11</v>
      </c>
      <c r="B572" s="11">
        <f>'Shiller Data '!B571</f>
        <v>7.04</v>
      </c>
      <c r="C572" s="11">
        <f>'Shiller Data '!C571</f>
        <v>0.67920000000000003</v>
      </c>
      <c r="D572" s="11">
        <f>'Shiller Data '!D571</f>
        <v>1.3009999999999999</v>
      </c>
      <c r="E572" s="75">
        <f>'Shiller Data '!E571</f>
        <v>13.5</v>
      </c>
      <c r="F572" s="12">
        <f t="shared" si="466"/>
        <v>163.83644444444442</v>
      </c>
      <c r="G572" s="12">
        <f t="shared" si="467"/>
        <v>15.806493333333334</v>
      </c>
      <c r="H572" s="12">
        <f t="shared" ref="H572:I572" si="517">AVERAGE(F453:F572)</f>
        <v>280.51255972238579</v>
      </c>
      <c r="I572" s="12">
        <f t="shared" si="517"/>
        <v>14.814315482583584</v>
      </c>
      <c r="J572" s="12">
        <f t="shared" si="452"/>
        <v>11.059332753987746</v>
      </c>
      <c r="K572" s="12">
        <f t="shared" si="449"/>
        <v>2.4032746646167542</v>
      </c>
      <c r="L572" s="12">
        <f t="shared" si="450"/>
        <v>-0.9415618113581985</v>
      </c>
      <c r="M572" s="11"/>
      <c r="N572" s="11">
        <f t="shared" si="454"/>
        <v>1991.06</v>
      </c>
      <c r="O572" s="11">
        <f t="shared" si="455"/>
        <v>36.43607539602624</v>
      </c>
      <c r="P572" s="11">
        <f t="shared" si="456"/>
        <v>3.595559366153291</v>
      </c>
      <c r="Q572" s="11">
        <f t="shared" si="457"/>
        <v>0.25072289017833826</v>
      </c>
      <c r="R572">
        <f t="shared" si="458"/>
        <v>1.2849539616277745</v>
      </c>
    </row>
    <row r="573" spans="1:18" x14ac:dyDescent="0.25">
      <c r="A573" s="11">
        <f>'Shiller Data '!A572</f>
        <v>1917.12</v>
      </c>
      <c r="B573" s="11">
        <f>'Shiller Data '!B572</f>
        <v>6.8</v>
      </c>
      <c r="C573" s="11">
        <f>'Shiller Data '!C572</f>
        <v>0.69</v>
      </c>
      <c r="D573" s="11">
        <f>'Shiller Data '!D572</f>
        <v>1.28</v>
      </c>
      <c r="E573" s="75">
        <f>'Shiller Data '!E572</f>
        <v>13.7</v>
      </c>
      <c r="F573" s="12">
        <f t="shared" si="466"/>
        <v>155.94087591240876</v>
      </c>
      <c r="G573" s="12">
        <f t="shared" si="467"/>
        <v>15.823412408759124</v>
      </c>
      <c r="H573" s="12">
        <f t="shared" ref="H573:I573" si="518">AVERAGE(F454:F573)</f>
        <v>279.84699830206671</v>
      </c>
      <c r="I573" s="12">
        <f t="shared" si="518"/>
        <v>14.81457447691545</v>
      </c>
      <c r="J573" s="12">
        <f t="shared" si="452"/>
        <v>10.526179888285073</v>
      </c>
      <c r="K573" s="12">
        <f t="shared" si="449"/>
        <v>2.3538654766853355</v>
      </c>
      <c r="L573" s="12">
        <f t="shared" si="450"/>
        <v>-0.99097099928961718</v>
      </c>
      <c r="M573" s="11"/>
      <c r="N573" s="11">
        <f t="shared" si="454"/>
        <v>1991.09</v>
      </c>
      <c r="O573" s="11">
        <f t="shared" si="455"/>
        <v>36.734498471730021</v>
      </c>
      <c r="P573" s="11">
        <f t="shared" si="456"/>
        <v>3.6037163263787986</v>
      </c>
      <c r="Q573" s="11">
        <f t="shared" si="457"/>
        <v>0.25887985040384587</v>
      </c>
      <c r="R573">
        <f t="shared" si="458"/>
        <v>1.2954781443010965</v>
      </c>
    </row>
    <row r="574" spans="1:18" x14ac:dyDescent="0.25">
      <c r="A574" s="11">
        <f>'Shiller Data '!A573</f>
        <v>1918.01</v>
      </c>
      <c r="B574" s="11">
        <f>'Shiller Data '!B573</f>
        <v>7.21</v>
      </c>
      <c r="C574" s="11">
        <f>'Shiller Data '!C573</f>
        <v>0.68</v>
      </c>
      <c r="D574" s="11">
        <f>'Shiller Data '!D573</f>
        <v>1.256</v>
      </c>
      <c r="E574" s="75">
        <f>'Shiller Data '!E573</f>
        <v>14</v>
      </c>
      <c r="F574" s="12">
        <f t="shared" si="466"/>
        <v>161.80012500000001</v>
      </c>
      <c r="G574" s="12">
        <f t="shared" si="467"/>
        <v>15.259928571428572</v>
      </c>
      <c r="H574" s="12">
        <f t="shared" ref="H574:I574" si="519">AVERAGE(F455:F574)</f>
        <v>279.12399764238512</v>
      </c>
      <c r="I574" s="12">
        <f t="shared" si="519"/>
        <v>14.809689160074615</v>
      </c>
      <c r="J574" s="12">
        <f t="shared" si="452"/>
        <v>10.9252883872942</v>
      </c>
      <c r="K574" s="12">
        <f t="shared" si="449"/>
        <v>2.3910801376395932</v>
      </c>
      <c r="L574" s="12">
        <f t="shared" si="450"/>
        <v>-0.95375633833535955</v>
      </c>
      <c r="M574" s="11"/>
      <c r="N574" s="11">
        <f t="shared" si="454"/>
        <v>1991.12</v>
      </c>
      <c r="O574" s="11">
        <f t="shared" si="455"/>
        <v>36.453101280751682</v>
      </c>
      <c r="P574" s="11">
        <f t="shared" si="456"/>
        <v>3.5960265379834957</v>
      </c>
      <c r="Q574" s="11">
        <f t="shared" si="457"/>
        <v>0.25119006200854299</v>
      </c>
      <c r="R574">
        <f t="shared" si="458"/>
        <v>1.2855543961638873</v>
      </c>
    </row>
    <row r="575" spans="1:18" x14ac:dyDescent="0.25">
      <c r="A575" s="11">
        <f>'Shiller Data '!A574</f>
        <v>1918.02</v>
      </c>
      <c r="B575" s="11">
        <f>'Shiller Data '!B574</f>
        <v>7.43</v>
      </c>
      <c r="C575" s="11">
        <f>'Shiller Data '!C574</f>
        <v>0.67</v>
      </c>
      <c r="D575" s="11">
        <f>'Shiller Data '!D574</f>
        <v>1.232</v>
      </c>
      <c r="E575" s="75">
        <f>'Shiller Data '!E574</f>
        <v>14.1</v>
      </c>
      <c r="F575" s="12">
        <f t="shared" si="466"/>
        <v>165.55462765957449</v>
      </c>
      <c r="G575" s="12">
        <f t="shared" si="467"/>
        <v>14.928882978723406</v>
      </c>
      <c r="H575" s="12">
        <f t="shared" ref="H575:I575" si="520">AVERAGE(F456:F575)</f>
        <v>278.48570118361903</v>
      </c>
      <c r="I575" s="12">
        <f t="shared" si="520"/>
        <v>14.801617120711832</v>
      </c>
      <c r="J575" s="12">
        <f t="shared" si="452"/>
        <v>11.184901373236759</v>
      </c>
      <c r="K575" s="12">
        <f t="shared" si="449"/>
        <v>2.4145647771326986</v>
      </c>
      <c r="L575" s="12">
        <f t="shared" si="450"/>
        <v>-0.93027169884225414</v>
      </c>
      <c r="M575" s="11"/>
      <c r="N575" s="11">
        <f t="shared" si="454"/>
        <v>1992.03</v>
      </c>
      <c r="O575" s="11">
        <f t="shared" si="455"/>
        <v>37.621738564394263</v>
      </c>
      <c r="P575" s="11">
        <f t="shared" si="456"/>
        <v>3.627582036637973</v>
      </c>
      <c r="Q575" s="11">
        <f t="shared" si="457"/>
        <v>0.28274556066302026</v>
      </c>
      <c r="R575">
        <f t="shared" si="458"/>
        <v>1.3267675370140191</v>
      </c>
    </row>
    <row r="576" spans="1:18" x14ac:dyDescent="0.25">
      <c r="A576" s="11">
        <f>'Shiller Data '!A575</f>
        <v>1918.03</v>
      </c>
      <c r="B576" s="11">
        <f>'Shiller Data '!B575</f>
        <v>7.28</v>
      </c>
      <c r="C576" s="11">
        <f>'Shiller Data '!C575</f>
        <v>0.66</v>
      </c>
      <c r="D576" s="11">
        <f>'Shiller Data '!D575</f>
        <v>1.208</v>
      </c>
      <c r="E576" s="75">
        <f>'Shiller Data '!E575</f>
        <v>14</v>
      </c>
      <c r="F576" s="12">
        <f t="shared" si="466"/>
        <v>163.37100000000001</v>
      </c>
      <c r="G576" s="12">
        <f t="shared" si="467"/>
        <v>14.811107142857143</v>
      </c>
      <c r="H576" s="12">
        <f t="shared" ref="H576:I576" si="521">AVERAGE(F457:F576)</f>
        <v>277.74665662221992</v>
      </c>
      <c r="I576" s="12">
        <f t="shared" si="521"/>
        <v>14.793572575228129</v>
      </c>
      <c r="J576" s="12">
        <f t="shared" si="452"/>
        <v>11.043377059140205</v>
      </c>
      <c r="K576" s="12">
        <f t="shared" si="449"/>
        <v>2.4018308871112746</v>
      </c>
      <c r="L576" s="12">
        <f t="shared" si="450"/>
        <v>-0.94300558886367813</v>
      </c>
      <c r="M576" s="11"/>
      <c r="N576" s="11">
        <f t="shared" si="454"/>
        <v>1992.06</v>
      </c>
      <c r="O576" s="11">
        <f t="shared" si="455"/>
        <v>37.254952813636429</v>
      </c>
      <c r="P576" s="11">
        <f t="shared" si="456"/>
        <v>3.6177848974268838</v>
      </c>
      <c r="Q576" s="11">
        <f t="shared" si="457"/>
        <v>0.2729484214519311</v>
      </c>
      <c r="R576">
        <f t="shared" si="458"/>
        <v>1.3138324775054888</v>
      </c>
    </row>
    <row r="577" spans="1:18" x14ac:dyDescent="0.25">
      <c r="A577" s="11">
        <f>'Shiller Data '!A576</f>
        <v>1918.04</v>
      </c>
      <c r="B577" s="11">
        <f>'Shiller Data '!B576</f>
        <v>7.21</v>
      </c>
      <c r="C577" s="11">
        <f>'Shiller Data '!C576</f>
        <v>0.65</v>
      </c>
      <c r="D577" s="11">
        <f>'Shiller Data '!D576</f>
        <v>1.1830000000000001</v>
      </c>
      <c r="E577" s="75">
        <f>'Shiller Data '!E576</f>
        <v>14.2</v>
      </c>
      <c r="F577" s="12">
        <f t="shared" si="466"/>
        <v>159.52125000000001</v>
      </c>
      <c r="G577" s="12">
        <f t="shared" si="467"/>
        <v>14.381250000000001</v>
      </c>
      <c r="H577" s="12">
        <f t="shared" ref="H577:I577" si="522">AVERAGE(F458:F577)</f>
        <v>276.88673531366589</v>
      </c>
      <c r="I577" s="12">
        <f t="shared" si="522"/>
        <v>14.784388783724681</v>
      </c>
      <c r="J577" s="12">
        <f t="shared" si="452"/>
        <v>10.789844093900463</v>
      </c>
      <c r="K577" s="12">
        <f t="shared" ref="K577:K640" si="523">LN(J577)</f>
        <v>2.3786053300368737</v>
      </c>
      <c r="L577" s="12">
        <f t="shared" ref="L577:L640" si="524">K577-$K$1854</f>
        <v>-0.96623114593807902</v>
      </c>
      <c r="M577" s="11"/>
      <c r="N577" s="11">
        <f t="shared" si="454"/>
        <v>1992.09</v>
      </c>
      <c r="O577" s="11">
        <f t="shared" si="455"/>
        <v>37.67466082691034</v>
      </c>
      <c r="P577" s="11">
        <f t="shared" si="456"/>
        <v>3.6289877418684613</v>
      </c>
      <c r="Q577" s="11">
        <f t="shared" si="457"/>
        <v>0.28415126589350859</v>
      </c>
      <c r="R577">
        <f t="shared" si="458"/>
        <v>1.3286338925459806</v>
      </c>
    </row>
    <row r="578" spans="1:18" x14ac:dyDescent="0.25">
      <c r="A578" s="11">
        <f>'Shiller Data '!A577</f>
        <v>1918.05</v>
      </c>
      <c r="B578" s="11">
        <f>'Shiller Data '!B577</f>
        <v>7.44</v>
      </c>
      <c r="C578" s="11">
        <f>'Shiller Data '!C577</f>
        <v>0.64</v>
      </c>
      <c r="D578" s="11">
        <f>'Shiller Data '!D577</f>
        <v>1.159</v>
      </c>
      <c r="E578" s="75">
        <f>'Shiller Data '!E577</f>
        <v>14.5</v>
      </c>
      <c r="F578" s="12">
        <f t="shared" si="466"/>
        <v>161.20427586206895</v>
      </c>
      <c r="G578" s="12">
        <f t="shared" si="467"/>
        <v>13.867034482758621</v>
      </c>
      <c r="H578" s="12">
        <f t="shared" ref="H578:I578" si="525">AVERAGE(F459:F578)</f>
        <v>275.92290919675673</v>
      </c>
      <c r="I578" s="12">
        <f t="shared" si="525"/>
        <v>14.771947970811311</v>
      </c>
      <c r="J578" s="12">
        <f t="shared" ref="J578:J641" si="526">F578/I578</f>
        <v>10.91286512656294</v>
      </c>
      <c r="K578" s="12">
        <f t="shared" si="523"/>
        <v>2.3899423800848139</v>
      </c>
      <c r="L578" s="12">
        <f t="shared" si="524"/>
        <v>-0.95489409589013885</v>
      </c>
      <c r="M578" s="11"/>
      <c r="N578" s="11">
        <f t="shared" si="454"/>
        <v>1992.12</v>
      </c>
      <c r="O578" s="11">
        <f t="shared" si="455"/>
        <v>38.841123209231093</v>
      </c>
      <c r="P578" s="11">
        <f t="shared" si="456"/>
        <v>3.6594795618832281</v>
      </c>
      <c r="Q578" s="11">
        <f t="shared" si="457"/>
        <v>0.31464308590827539</v>
      </c>
      <c r="R578">
        <f t="shared" si="458"/>
        <v>1.3697703333662863</v>
      </c>
    </row>
    <row r="579" spans="1:18" x14ac:dyDescent="0.25">
      <c r="A579" s="11">
        <f>'Shiller Data '!A578</f>
        <v>1918.06</v>
      </c>
      <c r="B579" s="11">
        <f>'Shiller Data '!B578</f>
        <v>7.45</v>
      </c>
      <c r="C579" s="11">
        <f>'Shiller Data '!C578</f>
        <v>0.63</v>
      </c>
      <c r="D579" s="11">
        <f>'Shiller Data '!D578</f>
        <v>1.135</v>
      </c>
      <c r="E579" s="75">
        <f>'Shiller Data '!E578</f>
        <v>14.7</v>
      </c>
      <c r="F579" s="12">
        <f t="shared" si="466"/>
        <v>159.2247448979592</v>
      </c>
      <c r="G579" s="12">
        <f t="shared" si="467"/>
        <v>13.464642857142858</v>
      </c>
      <c r="H579" s="12">
        <f t="shared" ref="H579:I579" si="527">AVERAGE(F460:F579)</f>
        <v>274.93956314171413</v>
      </c>
      <c r="I579" s="12">
        <f t="shared" si="527"/>
        <v>14.757151763783908</v>
      </c>
      <c r="J579" s="12">
        <f t="shared" si="526"/>
        <v>10.789666423890736</v>
      </c>
      <c r="K579" s="12">
        <f t="shared" si="523"/>
        <v>2.378588863490092</v>
      </c>
      <c r="L579" s="12">
        <f t="shared" si="524"/>
        <v>-0.96624761248486069</v>
      </c>
      <c r="M579" s="11"/>
      <c r="N579" s="11">
        <f t="shared" ref="N579:N642" si="528">INDEX($A$130:$A$2900,(ROW()-ROW($A$130))*3)</f>
        <v>1993.03</v>
      </c>
      <c r="O579" s="11">
        <f t="shared" ref="O579:O642" si="529">INDEX($J$130:$J$2900,(ROW()-ROW($J$130))*3)</f>
        <v>39.454547052306289</v>
      </c>
      <c r="P579" s="11">
        <f t="shared" ref="P579:P642" si="530">INDEX($K$130:$K$2900,(ROW()-ROW($K$130))*3)</f>
        <v>3.6751493017982759</v>
      </c>
      <c r="Q579" s="11">
        <f t="shared" ref="Q579:Q642" si="531">INDEX($L$130:$L$2900,(ROW()-ROW($L$130))*3)</f>
        <v>0.33031282582332322</v>
      </c>
      <c r="R579">
        <f t="shared" ref="R579:R642" si="532">EXP(Q579)</f>
        <v>1.3914033272809485</v>
      </c>
    </row>
    <row r="580" spans="1:18" x14ac:dyDescent="0.25">
      <c r="A580" s="11">
        <f>'Shiller Data '!A579</f>
        <v>1918.07</v>
      </c>
      <c r="B580" s="11">
        <f>'Shiller Data '!B579</f>
        <v>7.51</v>
      </c>
      <c r="C580" s="11">
        <f>'Shiller Data '!C579</f>
        <v>0.62</v>
      </c>
      <c r="D580" s="11">
        <f>'Shiller Data '!D579</f>
        <v>1.111</v>
      </c>
      <c r="E580" s="75">
        <f>'Shiller Data '!E579</f>
        <v>15.1</v>
      </c>
      <c r="F580" s="12">
        <f t="shared" si="466"/>
        <v>156.25524834437087</v>
      </c>
      <c r="G580" s="12">
        <f t="shared" si="467"/>
        <v>12.899900662251655</v>
      </c>
      <c r="H580" s="12">
        <f t="shared" ref="H580:I580" si="533">AVERAGE(F461:F580)</f>
        <v>273.87284024791023</v>
      </c>
      <c r="I580" s="12">
        <f t="shared" si="533"/>
        <v>14.740017125398142</v>
      </c>
      <c r="J580" s="12">
        <f t="shared" si="526"/>
        <v>10.600750800698291</v>
      </c>
      <c r="K580" s="12">
        <f t="shared" si="523"/>
        <v>2.360924828864233</v>
      </c>
      <c r="L580" s="12">
        <f t="shared" si="524"/>
        <v>-0.98391164711071966</v>
      </c>
      <c r="M580" s="11"/>
      <c r="N580" s="11">
        <f t="shared" si="528"/>
        <v>1993.06</v>
      </c>
      <c r="O580" s="11">
        <f t="shared" si="529"/>
        <v>38.847558222179934</v>
      </c>
      <c r="P580" s="11">
        <f t="shared" si="530"/>
        <v>3.6596452234144832</v>
      </c>
      <c r="Q580" s="11">
        <f t="shared" si="531"/>
        <v>0.31480874743953047</v>
      </c>
      <c r="R580">
        <f t="shared" si="532"/>
        <v>1.36999727041403</v>
      </c>
    </row>
    <row r="581" spans="1:18" x14ac:dyDescent="0.25">
      <c r="A581" s="11">
        <f>'Shiller Data '!A580</f>
        <v>1918.08</v>
      </c>
      <c r="B581" s="11">
        <f>'Shiller Data '!B580</f>
        <v>7.58</v>
      </c>
      <c r="C581" s="11">
        <f>'Shiller Data '!C580</f>
        <v>0.61</v>
      </c>
      <c r="D581" s="11">
        <f>'Shiller Data '!D580</f>
        <v>1.087</v>
      </c>
      <c r="E581" s="75">
        <f>'Shiller Data '!E580</f>
        <v>15.4</v>
      </c>
      <c r="F581" s="12">
        <f t="shared" si="466"/>
        <v>154.63938311688312</v>
      </c>
      <c r="G581" s="12">
        <f t="shared" si="467"/>
        <v>12.444594155844156</v>
      </c>
      <c r="H581" s="12">
        <f t="shared" ref="H581:I581" si="534">AVERAGE(F462:F581)</f>
        <v>272.69095875656222</v>
      </c>
      <c r="I581" s="12">
        <f t="shared" si="534"/>
        <v>14.720105196665465</v>
      </c>
      <c r="J581" s="12">
        <f t="shared" si="526"/>
        <v>10.505317798402247</v>
      </c>
      <c r="K581" s="12">
        <f t="shared" si="523"/>
        <v>2.3518815859481115</v>
      </c>
      <c r="L581" s="12">
        <f t="shared" si="524"/>
        <v>-0.99295489002684123</v>
      </c>
      <c r="M581" s="11"/>
      <c r="N581" s="11">
        <f t="shared" si="528"/>
        <v>1993.09</v>
      </c>
      <c r="O581" s="11">
        <f t="shared" si="529"/>
        <v>39.416671539325279</v>
      </c>
      <c r="P581" s="11">
        <f t="shared" si="530"/>
        <v>3.6741888623231711</v>
      </c>
      <c r="Q581" s="11">
        <f t="shared" si="531"/>
        <v>0.3293523863482184</v>
      </c>
      <c r="R581">
        <f t="shared" si="532"/>
        <v>1.3900676101400475</v>
      </c>
    </row>
    <row r="582" spans="1:18" x14ac:dyDescent="0.25">
      <c r="A582" s="11">
        <f>'Shiller Data '!A581</f>
        <v>1918.09</v>
      </c>
      <c r="B582" s="11">
        <f>'Shiller Data '!B581</f>
        <v>7.54</v>
      </c>
      <c r="C582" s="11">
        <f>'Shiller Data '!C581</f>
        <v>0.6</v>
      </c>
      <c r="D582" s="11">
        <f>'Shiller Data '!D581</f>
        <v>1.0629999999999999</v>
      </c>
      <c r="E582" s="75">
        <f>'Shiller Data '!E581</f>
        <v>15.7</v>
      </c>
      <c r="F582" s="12">
        <f t="shared" si="466"/>
        <v>150.88404458598725</v>
      </c>
      <c r="G582" s="12">
        <f t="shared" si="467"/>
        <v>12.006687898089172</v>
      </c>
      <c r="H582" s="12">
        <f t="shared" ref="H582:I582" si="535">AVERAGE(F463:F582)</f>
        <v>271.5047015270402</v>
      </c>
      <c r="I582" s="12">
        <f t="shared" si="535"/>
        <v>14.697531069936218</v>
      </c>
      <c r="J582" s="12">
        <f t="shared" si="526"/>
        <v>10.26594493102453</v>
      </c>
      <c r="K582" s="12">
        <f t="shared" si="523"/>
        <v>2.3288320999141514</v>
      </c>
      <c r="L582" s="12">
        <f t="shared" si="524"/>
        <v>-1.0160043760608013</v>
      </c>
      <c r="M582" s="11"/>
      <c r="N582" s="11">
        <f t="shared" si="528"/>
        <v>1993.12</v>
      </c>
      <c r="O582" s="11">
        <f t="shared" si="529"/>
        <v>39.59864188085524</v>
      </c>
      <c r="P582" s="11">
        <f t="shared" si="530"/>
        <v>3.6787948217343169</v>
      </c>
      <c r="Q582" s="11">
        <f t="shared" si="531"/>
        <v>0.33395834575936423</v>
      </c>
      <c r="R582">
        <f t="shared" si="532"/>
        <v>1.396484972841882</v>
      </c>
    </row>
    <row r="583" spans="1:18" x14ac:dyDescent="0.25">
      <c r="A583" s="11">
        <f>'Shiller Data '!A582</f>
        <v>1918.1</v>
      </c>
      <c r="B583" s="11">
        <f>'Shiller Data '!B582</f>
        <v>7.86</v>
      </c>
      <c r="C583" s="11">
        <f>'Shiller Data '!C582</f>
        <v>0.59</v>
      </c>
      <c r="D583" s="11">
        <f>'Shiller Data '!D582</f>
        <v>1.038</v>
      </c>
      <c r="E583" s="75">
        <f>'Shiller Data '!E582</f>
        <v>16</v>
      </c>
      <c r="F583" s="12">
        <f t="shared" si="466"/>
        <v>154.33846875</v>
      </c>
      <c r="G583" s="12">
        <f t="shared" si="467"/>
        <v>11.585203125</v>
      </c>
      <c r="H583" s="12">
        <f t="shared" ref="H583:I583" si="536">AVERAGE(F464:F583)</f>
        <v>270.34390154226429</v>
      </c>
      <c r="I583" s="12">
        <f t="shared" si="536"/>
        <v>14.673738740377697</v>
      </c>
      <c r="J583" s="12">
        <f t="shared" si="526"/>
        <v>10.518005770765644</v>
      </c>
      <c r="K583" s="12">
        <f t="shared" si="523"/>
        <v>2.3530886238231763</v>
      </c>
      <c r="L583" s="12">
        <f t="shared" si="524"/>
        <v>-0.99174785215177641</v>
      </c>
      <c r="M583" s="11"/>
      <c r="N583" s="11">
        <f t="shared" si="528"/>
        <v>1994.03</v>
      </c>
      <c r="O583" s="11">
        <f t="shared" si="529"/>
        <v>38.843929883006204</v>
      </c>
      <c r="P583" s="11">
        <f t="shared" si="530"/>
        <v>3.6595518196384744</v>
      </c>
      <c r="Q583" s="11">
        <f t="shared" si="531"/>
        <v>0.31471534366352172</v>
      </c>
      <c r="R583">
        <f t="shared" si="532"/>
        <v>1.3698693134717754</v>
      </c>
    </row>
    <row r="584" spans="1:18" x14ac:dyDescent="0.25">
      <c r="A584" s="11">
        <f>'Shiller Data '!A583</f>
        <v>1918.11</v>
      </c>
      <c r="B584" s="11">
        <f>'Shiller Data '!B583</f>
        <v>8.06</v>
      </c>
      <c r="C584" s="11">
        <f>'Shiller Data '!C583</f>
        <v>0.57999999999999996</v>
      </c>
      <c r="D584" s="11">
        <f>'Shiller Data '!D583</f>
        <v>1.014</v>
      </c>
      <c r="E584" s="75">
        <f>'Shiller Data '!E583</f>
        <v>16.3</v>
      </c>
      <c r="F584" s="12">
        <f t="shared" si="466"/>
        <v>155.35279141104294</v>
      </c>
      <c r="G584" s="12">
        <f t="shared" si="467"/>
        <v>11.179233128834355</v>
      </c>
      <c r="H584" s="12">
        <f t="shared" ref="H584:I584" si="537">AVERAGE(F465:F584)</f>
        <v>269.05365958767112</v>
      </c>
      <c r="I584" s="12">
        <f t="shared" si="537"/>
        <v>14.648839059476449</v>
      </c>
      <c r="J584" s="12">
        <f t="shared" si="526"/>
        <v>10.605126507314857</v>
      </c>
      <c r="K584" s="12">
        <f t="shared" si="523"/>
        <v>2.3613375169709419</v>
      </c>
      <c r="L584" s="12">
        <f t="shared" si="524"/>
        <v>-0.98349895900401085</v>
      </c>
      <c r="M584" s="11"/>
      <c r="N584" s="11">
        <f t="shared" si="528"/>
        <v>1994.06</v>
      </c>
      <c r="O584" s="11">
        <f t="shared" si="529"/>
        <v>37.695405644944003</v>
      </c>
      <c r="P584" s="11">
        <f t="shared" si="530"/>
        <v>3.6295382208458218</v>
      </c>
      <c r="Q584" s="11">
        <f t="shared" si="531"/>
        <v>0.28470174487086908</v>
      </c>
      <c r="R584">
        <f t="shared" si="532"/>
        <v>1.3293654789154199</v>
      </c>
    </row>
    <row r="585" spans="1:18" x14ac:dyDescent="0.25">
      <c r="A585" s="11">
        <f>'Shiller Data '!A584</f>
        <v>1918.12</v>
      </c>
      <c r="B585" s="11">
        <f>'Shiller Data '!B584</f>
        <v>7.9</v>
      </c>
      <c r="C585" s="11">
        <f>'Shiller Data '!C584</f>
        <v>0.56999999999999995</v>
      </c>
      <c r="D585" s="11">
        <f>'Shiller Data '!D584</f>
        <v>0.99</v>
      </c>
      <c r="E585" s="75">
        <f>'Shiller Data '!E584</f>
        <v>16.5</v>
      </c>
      <c r="F585" s="12">
        <f t="shared" si="466"/>
        <v>150.42318181818183</v>
      </c>
      <c r="G585" s="12">
        <f t="shared" si="467"/>
        <v>10.853318181818182</v>
      </c>
      <c r="H585" s="12">
        <f t="shared" ref="H585:I585" si="538">AVERAGE(F466:F585)</f>
        <v>267.6916215374855</v>
      </c>
      <c r="I585" s="12">
        <f t="shared" si="538"/>
        <v>14.623422267344329</v>
      </c>
      <c r="J585" s="12">
        <f t="shared" si="526"/>
        <v>10.286455459478383</v>
      </c>
      <c r="K585" s="12">
        <f t="shared" si="523"/>
        <v>2.3308280259250469</v>
      </c>
      <c r="L585" s="12">
        <f t="shared" si="524"/>
        <v>-1.0140084500499058</v>
      </c>
      <c r="M585" s="11"/>
      <c r="N585" s="11">
        <f t="shared" si="528"/>
        <v>1994.09</v>
      </c>
      <c r="O585" s="11">
        <f t="shared" si="529"/>
        <v>38.148346088385935</v>
      </c>
      <c r="P585" s="11">
        <f t="shared" si="530"/>
        <v>3.6414824039305707</v>
      </c>
      <c r="Q585" s="11">
        <f t="shared" si="531"/>
        <v>0.29664592795561795</v>
      </c>
      <c r="R585">
        <f t="shared" si="532"/>
        <v>1.3453388682241274</v>
      </c>
    </row>
    <row r="586" spans="1:18" x14ac:dyDescent="0.25">
      <c r="A586" s="11">
        <f>'Shiller Data '!A585</f>
        <v>1919.01</v>
      </c>
      <c r="B586" s="11">
        <f>'Shiller Data '!B585</f>
        <v>7.85</v>
      </c>
      <c r="C586" s="11">
        <f>'Shiller Data '!C585</f>
        <v>0.56669999999999998</v>
      </c>
      <c r="D586" s="11">
        <f>'Shiller Data '!D585</f>
        <v>0.98499999999999999</v>
      </c>
      <c r="E586" s="75">
        <f>'Shiller Data '!E585</f>
        <v>16.5</v>
      </c>
      <c r="F586" s="12">
        <f t="shared" si="466"/>
        <v>149.47113636363636</v>
      </c>
      <c r="G586" s="12">
        <f t="shared" si="467"/>
        <v>10.790483181818182</v>
      </c>
      <c r="H586" s="12">
        <f t="shared" ref="H586:I586" si="539">AVERAGE(F467:F586)</f>
        <v>266.28503677991017</v>
      </c>
      <c r="I586" s="12">
        <f t="shared" si="539"/>
        <v>14.595283003551286</v>
      </c>
      <c r="J586" s="12">
        <f t="shared" si="526"/>
        <v>10.241057766900953</v>
      </c>
      <c r="K586" s="12">
        <f t="shared" si="523"/>
        <v>2.3264049118254584</v>
      </c>
      <c r="L586" s="12">
        <f t="shared" si="524"/>
        <v>-1.0184315641494943</v>
      </c>
      <c r="M586" s="11"/>
      <c r="N586" s="11">
        <f t="shared" si="528"/>
        <v>1994.12</v>
      </c>
      <c r="O586" s="11">
        <f t="shared" si="529"/>
        <v>36.92672521135384</v>
      </c>
      <c r="P586" s="11">
        <f t="shared" si="530"/>
        <v>3.6089355493667297</v>
      </c>
      <c r="Q586" s="11">
        <f t="shared" si="531"/>
        <v>0.26409907339177696</v>
      </c>
      <c r="R586">
        <f t="shared" si="532"/>
        <v>1.3022572089485849</v>
      </c>
    </row>
    <row r="587" spans="1:18" x14ac:dyDescent="0.25">
      <c r="A587" s="11">
        <f>'Shiller Data '!A586</f>
        <v>1919.02</v>
      </c>
      <c r="B587" s="11">
        <f>'Shiller Data '!B586</f>
        <v>7.88</v>
      </c>
      <c r="C587" s="11">
        <f>'Shiller Data '!C586</f>
        <v>0.56330000000000002</v>
      </c>
      <c r="D587" s="11">
        <f>'Shiller Data '!D586</f>
        <v>0.98</v>
      </c>
      <c r="E587" s="75">
        <f>'Shiller Data '!E586</f>
        <v>16.2</v>
      </c>
      <c r="F587" s="12">
        <f t="shared" ref="F587:F650" si="540">B587*$E$1851/E587</f>
        <v>152.82092592592593</v>
      </c>
      <c r="G587" s="12">
        <f t="shared" ref="G587:G650" si="541">C587*$E$1851/E587</f>
        <v>10.924368981481482</v>
      </c>
      <c r="H587" s="12">
        <f t="shared" ref="H587:I587" si="542">AVERAGE(F468:F587)</f>
        <v>265.00960006905291</v>
      </c>
      <c r="I587" s="12">
        <f t="shared" si="542"/>
        <v>14.568517627818601</v>
      </c>
      <c r="J587" s="12">
        <f t="shared" si="526"/>
        <v>10.489806158048243</v>
      </c>
      <c r="K587" s="12">
        <f t="shared" si="523"/>
        <v>2.350403943500412</v>
      </c>
      <c r="L587" s="12">
        <f t="shared" si="524"/>
        <v>-0.99443253247454066</v>
      </c>
      <c r="M587" s="11"/>
      <c r="N587" s="11">
        <f t="shared" si="528"/>
        <v>1995.03</v>
      </c>
      <c r="O587" s="11">
        <f t="shared" si="529"/>
        <v>39.372133754742443</v>
      </c>
      <c r="P587" s="11">
        <f t="shared" si="530"/>
        <v>3.6730583009658688</v>
      </c>
      <c r="Q587" s="11">
        <f t="shared" si="531"/>
        <v>0.32822182499091612</v>
      </c>
      <c r="R587">
        <f t="shared" si="532"/>
        <v>1.3884969414519459</v>
      </c>
    </row>
    <row r="588" spans="1:18" x14ac:dyDescent="0.25">
      <c r="A588" s="11">
        <f>'Shiller Data '!A587</f>
        <v>1919.03</v>
      </c>
      <c r="B588" s="11">
        <f>'Shiller Data '!B587</f>
        <v>8.1199999999999992</v>
      </c>
      <c r="C588" s="11">
        <f>'Shiller Data '!C587</f>
        <v>0.56000000000000005</v>
      </c>
      <c r="D588" s="11">
        <f>'Shiller Data '!D587</f>
        <v>0.97499999999999998</v>
      </c>
      <c r="E588" s="75">
        <f>'Shiller Data '!E587</f>
        <v>16.399999999999999</v>
      </c>
      <c r="F588" s="12">
        <f t="shared" si="540"/>
        <v>155.55493902439022</v>
      </c>
      <c r="G588" s="12">
        <f t="shared" si="541"/>
        <v>10.727926829268295</v>
      </c>
      <c r="H588" s="12">
        <f t="shared" ref="H588:I588" si="543">AVERAGE(F469:F588)</f>
        <v>263.72218846758869</v>
      </c>
      <c r="I588" s="12">
        <f t="shared" si="543"/>
        <v>14.539159379990716</v>
      </c>
      <c r="J588" s="12">
        <f t="shared" si="526"/>
        <v>10.69903252030308</v>
      </c>
      <c r="K588" s="12">
        <f t="shared" si="523"/>
        <v>2.3701533187165831</v>
      </c>
      <c r="L588" s="12">
        <f t="shared" si="524"/>
        <v>-0.97468315725836963</v>
      </c>
      <c r="M588" s="11"/>
      <c r="N588" s="11">
        <f t="shared" si="528"/>
        <v>1995.06</v>
      </c>
      <c r="O588" s="11">
        <f t="shared" si="529"/>
        <v>42.550764041080164</v>
      </c>
      <c r="P588" s="11">
        <f t="shared" si="530"/>
        <v>3.7506978111702778</v>
      </c>
      <c r="Q588" s="11">
        <f t="shared" si="531"/>
        <v>0.40586133519532508</v>
      </c>
      <c r="R588">
        <f t="shared" si="532"/>
        <v>1.5005944583932225</v>
      </c>
    </row>
    <row r="589" spans="1:18" x14ac:dyDescent="0.25">
      <c r="A589" s="11">
        <f>'Shiller Data '!A588</f>
        <v>1919.04</v>
      </c>
      <c r="B589" s="11">
        <f>'Shiller Data '!B588</f>
        <v>8.39</v>
      </c>
      <c r="C589" s="11">
        <f>'Shiller Data '!C588</f>
        <v>0.55669999999999997</v>
      </c>
      <c r="D589" s="11">
        <f>'Shiller Data '!D588</f>
        <v>0.97</v>
      </c>
      <c r="E589" s="75">
        <f>'Shiller Data '!E588</f>
        <v>16.7</v>
      </c>
      <c r="F589" s="12">
        <f t="shared" si="540"/>
        <v>157.84001497005991</v>
      </c>
      <c r="G589" s="12">
        <f t="shared" si="541"/>
        <v>10.473127095808383</v>
      </c>
      <c r="H589" s="12">
        <f t="shared" ref="H589:I589" si="544">AVERAGE(F470:F589)</f>
        <v>262.39360719875225</v>
      </c>
      <c r="I589" s="12">
        <f t="shared" si="544"/>
        <v>14.509189735620719</v>
      </c>
      <c r="J589" s="12">
        <f t="shared" si="526"/>
        <v>10.878623675487233</v>
      </c>
      <c r="K589" s="12">
        <f t="shared" si="523"/>
        <v>2.3867997330111681</v>
      </c>
      <c r="L589" s="12">
        <f t="shared" si="524"/>
        <v>-0.9580367429637846</v>
      </c>
      <c r="M589" s="11"/>
      <c r="N589" s="11">
        <f t="shared" si="528"/>
        <v>1995.09</v>
      </c>
      <c r="O589" s="11">
        <f t="shared" si="529"/>
        <v>45.232823780016375</v>
      </c>
      <c r="P589" s="11">
        <f t="shared" si="530"/>
        <v>3.81182301311331</v>
      </c>
      <c r="Q589" s="11">
        <f t="shared" si="531"/>
        <v>0.46698653713835725</v>
      </c>
      <c r="R589">
        <f t="shared" si="532"/>
        <v>1.5951799275857774</v>
      </c>
    </row>
    <row r="590" spans="1:18" x14ac:dyDescent="0.25">
      <c r="A590" s="11">
        <f>'Shiller Data '!A589</f>
        <v>1919.05</v>
      </c>
      <c r="B590" s="11">
        <f>'Shiller Data '!B589</f>
        <v>8.9700000000000006</v>
      </c>
      <c r="C590" s="11">
        <f>'Shiller Data '!C589</f>
        <v>0.55330000000000001</v>
      </c>
      <c r="D590" s="11">
        <f>'Shiller Data '!D589</f>
        <v>0.96499999999999997</v>
      </c>
      <c r="E590" s="75">
        <f>'Shiller Data '!E589</f>
        <v>16.899999999999999</v>
      </c>
      <c r="F590" s="12">
        <f t="shared" si="540"/>
        <v>166.75442307692313</v>
      </c>
      <c r="G590" s="12">
        <f t="shared" si="541"/>
        <v>10.285977958579883</v>
      </c>
      <c r="H590" s="12">
        <f t="shared" ref="H590:I590" si="545">AVERAGE(F471:F590)</f>
        <v>261.07925318826221</v>
      </c>
      <c r="I590" s="12">
        <f t="shared" si="545"/>
        <v>14.47790247506726</v>
      </c>
      <c r="J590" s="12">
        <f t="shared" si="526"/>
        <v>11.517857877831052</v>
      </c>
      <c r="K590" s="12">
        <f t="shared" si="523"/>
        <v>2.4438986898723094</v>
      </c>
      <c r="L590" s="12">
        <f t="shared" si="524"/>
        <v>-0.9009377861026433</v>
      </c>
      <c r="M590" s="11"/>
      <c r="N590" s="11">
        <f t="shared" si="528"/>
        <v>1995.12</v>
      </c>
      <c r="O590" s="11">
        <f t="shared" si="529"/>
        <v>47.693728898138261</v>
      </c>
      <c r="P590" s="11">
        <f t="shared" si="530"/>
        <v>3.8647999196106975</v>
      </c>
      <c r="Q590" s="11">
        <f t="shared" si="531"/>
        <v>0.51996344363574476</v>
      </c>
      <c r="R590">
        <f t="shared" si="532"/>
        <v>1.6819661620073267</v>
      </c>
    </row>
    <row r="591" spans="1:18" x14ac:dyDescent="0.25">
      <c r="A591" s="11">
        <f>'Shiller Data '!A590</f>
        <v>1919.06</v>
      </c>
      <c r="B591" s="11">
        <f>'Shiller Data '!B590</f>
        <v>9.2100000000000009</v>
      </c>
      <c r="C591" s="11">
        <f>'Shiller Data '!C590</f>
        <v>0.55000000000000004</v>
      </c>
      <c r="D591" s="11">
        <f>'Shiller Data '!D590</f>
        <v>0.96</v>
      </c>
      <c r="E591" s="75">
        <f>'Shiller Data '!E590</f>
        <v>16.899999999999999</v>
      </c>
      <c r="F591" s="12">
        <f t="shared" si="540"/>
        <v>171.21607988165684</v>
      </c>
      <c r="G591" s="12">
        <f t="shared" si="541"/>
        <v>10.224630177514795</v>
      </c>
      <c r="H591" s="12">
        <f t="shared" ref="H591:I591" si="546">AVERAGE(F472:F591)</f>
        <v>259.78214670791414</v>
      </c>
      <c r="I591" s="12">
        <f t="shared" si="546"/>
        <v>14.446368848859613</v>
      </c>
      <c r="J591" s="12">
        <f t="shared" si="526"/>
        <v>11.851841917712942</v>
      </c>
      <c r="K591" s="12">
        <f t="shared" si="523"/>
        <v>2.4724832915961215</v>
      </c>
      <c r="L591" s="12">
        <f t="shared" si="524"/>
        <v>-0.87235318437883125</v>
      </c>
      <c r="M591" s="11"/>
      <c r="N591" s="11">
        <f t="shared" si="528"/>
        <v>1996.03</v>
      </c>
      <c r="O591" s="11">
        <f t="shared" si="529"/>
        <v>49.253416616435985</v>
      </c>
      <c r="P591" s="11">
        <f t="shared" si="530"/>
        <v>3.8969787381344658</v>
      </c>
      <c r="Q591" s="11">
        <f t="shared" si="531"/>
        <v>0.55214226215951312</v>
      </c>
      <c r="R591">
        <f t="shared" si="532"/>
        <v>1.736970080259933</v>
      </c>
    </row>
    <row r="592" spans="1:18" x14ac:dyDescent="0.25">
      <c r="A592" s="11">
        <f>'Shiller Data '!A591</f>
        <v>1919.07</v>
      </c>
      <c r="B592" s="11">
        <f>'Shiller Data '!B591</f>
        <v>9.51</v>
      </c>
      <c r="C592" s="11">
        <f>'Shiller Data '!C591</f>
        <v>0.54669999999999996</v>
      </c>
      <c r="D592" s="11">
        <f>'Shiller Data '!D591</f>
        <v>0.95499999999999996</v>
      </c>
      <c r="E592" s="75">
        <f>'Shiller Data '!E591</f>
        <v>17.399999999999999</v>
      </c>
      <c r="F592" s="12">
        <f t="shared" si="540"/>
        <v>171.71288793103452</v>
      </c>
      <c r="G592" s="12">
        <f t="shared" si="541"/>
        <v>9.8712340517241373</v>
      </c>
      <c r="H592" s="12">
        <f t="shared" ref="H592:I592" si="547">AVERAGE(F473:F592)</f>
        <v>258.45026733541516</v>
      </c>
      <c r="I592" s="12">
        <f t="shared" si="547"/>
        <v>14.410973020898071</v>
      </c>
      <c r="J592" s="12">
        <f t="shared" si="526"/>
        <v>11.91542636864458</v>
      </c>
      <c r="K592" s="12">
        <f t="shared" si="523"/>
        <v>2.4778338941022064</v>
      </c>
      <c r="L592" s="12">
        <f t="shared" si="524"/>
        <v>-0.86700258187274626</v>
      </c>
      <c r="M592" s="11"/>
      <c r="N592" s="11">
        <f t="shared" si="528"/>
        <v>1996.06</v>
      </c>
      <c r="O592" s="11">
        <f t="shared" si="529"/>
        <v>50.310462081145097</v>
      </c>
      <c r="P592" s="11">
        <f t="shared" si="530"/>
        <v>3.9182130491389473</v>
      </c>
      <c r="Q592" s="11">
        <f t="shared" si="531"/>
        <v>0.5733765731639946</v>
      </c>
      <c r="R592">
        <f t="shared" si="532"/>
        <v>1.7742478260856209</v>
      </c>
    </row>
    <row r="593" spans="1:18" x14ac:dyDescent="0.25">
      <c r="A593" s="11">
        <f>'Shiller Data '!A592</f>
        <v>1919.08</v>
      </c>
      <c r="B593" s="11">
        <f>'Shiller Data '!B592</f>
        <v>8.8699999999999992</v>
      </c>
      <c r="C593" s="11">
        <f>'Shiller Data '!C592</f>
        <v>0.54330000000000001</v>
      </c>
      <c r="D593" s="11">
        <f>'Shiller Data '!D592</f>
        <v>0.95</v>
      </c>
      <c r="E593" s="75">
        <f>'Shiller Data '!E592</f>
        <v>17.7</v>
      </c>
      <c r="F593" s="12">
        <f t="shared" si="540"/>
        <v>157.4425</v>
      </c>
      <c r="G593" s="12">
        <f t="shared" si="541"/>
        <v>9.6435750000000002</v>
      </c>
      <c r="H593" s="12">
        <f t="shared" ref="H593:I593" si="548">AVERAGE(F474:F593)</f>
        <v>256.96106119430368</v>
      </c>
      <c r="I593" s="12">
        <f t="shared" si="548"/>
        <v>14.373921258865106</v>
      </c>
      <c r="J593" s="12">
        <f t="shared" si="526"/>
        <v>10.953343709386013</v>
      </c>
      <c r="K593" s="12">
        <f t="shared" si="523"/>
        <v>2.3936447712369131</v>
      </c>
      <c r="L593" s="12">
        <f t="shared" si="524"/>
        <v>-0.9511917047380396</v>
      </c>
      <c r="M593" s="11"/>
      <c r="N593" s="11">
        <f t="shared" si="528"/>
        <v>1996.09</v>
      </c>
      <c r="O593" s="11">
        <f t="shared" si="529"/>
        <v>50.173672029971982</v>
      </c>
      <c r="P593" s="11">
        <f t="shared" si="530"/>
        <v>3.9154904275652744</v>
      </c>
      <c r="Q593" s="11">
        <f t="shared" si="531"/>
        <v>0.57065395159032173</v>
      </c>
      <c r="R593">
        <f t="shared" si="532"/>
        <v>1.7694237906686414</v>
      </c>
    </row>
    <row r="594" spans="1:18" x14ac:dyDescent="0.25">
      <c r="A594" s="11">
        <f>'Shiller Data '!A593</f>
        <v>1919.09</v>
      </c>
      <c r="B594" s="11">
        <f>'Shiller Data '!B593</f>
        <v>9.01</v>
      </c>
      <c r="C594" s="11">
        <f>'Shiller Data '!C593</f>
        <v>0.54</v>
      </c>
      <c r="D594" s="11">
        <f>'Shiller Data '!D593</f>
        <v>0.94499999999999995</v>
      </c>
      <c r="E594" s="75">
        <f>'Shiller Data '!E593</f>
        <v>17.8</v>
      </c>
      <c r="F594" s="12">
        <f t="shared" si="540"/>
        <v>159.02903089887641</v>
      </c>
      <c r="G594" s="12">
        <f t="shared" si="541"/>
        <v>9.5311516853932581</v>
      </c>
      <c r="H594" s="12">
        <f t="shared" ref="H594:I594" si="549">AVERAGE(F475:F594)</f>
        <v>255.51006882972479</v>
      </c>
      <c r="I594" s="12">
        <f t="shared" si="549"/>
        <v>14.336195339970253</v>
      </c>
      <c r="J594" s="12">
        <f t="shared" si="526"/>
        <v>11.092833707105891</v>
      </c>
      <c r="K594" s="12">
        <f t="shared" si="523"/>
        <v>2.4062992878486931</v>
      </c>
      <c r="L594" s="12">
        <f t="shared" si="524"/>
        <v>-0.93853718812625964</v>
      </c>
      <c r="M594" s="11"/>
      <c r="N594" s="11">
        <f t="shared" si="528"/>
        <v>1996.12</v>
      </c>
      <c r="O594" s="11">
        <f t="shared" si="529"/>
        <v>54.678767118302666</v>
      </c>
      <c r="P594" s="11">
        <f t="shared" si="530"/>
        <v>4.0014754643869015</v>
      </c>
      <c r="Q594" s="11">
        <f t="shared" si="531"/>
        <v>0.65663898841194879</v>
      </c>
      <c r="R594">
        <f t="shared" si="532"/>
        <v>1.9283003908057592</v>
      </c>
    </row>
    <row r="595" spans="1:18" x14ac:dyDescent="0.25">
      <c r="A595" s="11">
        <f>'Shiller Data '!A594</f>
        <v>1919.1</v>
      </c>
      <c r="B595" s="11">
        <f>'Shiller Data '!B594</f>
        <v>9.4700000000000006</v>
      </c>
      <c r="C595" s="11">
        <f>'Shiller Data '!C594</f>
        <v>0.53669999999999995</v>
      </c>
      <c r="D595" s="11">
        <f>'Shiller Data '!D594</f>
        <v>0.94</v>
      </c>
      <c r="E595" s="75">
        <f>'Shiller Data '!E594</f>
        <v>18.100000000000001</v>
      </c>
      <c r="F595" s="12">
        <f t="shared" si="540"/>
        <v>164.37774861878452</v>
      </c>
      <c r="G595" s="12">
        <f t="shared" si="541"/>
        <v>9.3158962707182305</v>
      </c>
      <c r="H595" s="12">
        <f t="shared" ref="H595:I595" si="550">AVERAGE(F476:F595)</f>
        <v>254.14688148828265</v>
      </c>
      <c r="I595" s="12">
        <f t="shared" si="550"/>
        <v>14.298069282107189</v>
      </c>
      <c r="J595" s="12">
        <f t="shared" si="526"/>
        <v>11.496499658488101</v>
      </c>
      <c r="K595" s="12">
        <f t="shared" si="523"/>
        <v>2.4420426115141907</v>
      </c>
      <c r="L595" s="12">
        <f t="shared" si="524"/>
        <v>-0.90279386446076204</v>
      </c>
      <c r="M595" s="11"/>
      <c r="N595" s="11">
        <f t="shared" si="528"/>
        <v>1997.03</v>
      </c>
      <c r="O595" s="11">
        <f t="shared" si="529"/>
        <v>57.44002019797783</v>
      </c>
      <c r="P595" s="11">
        <f t="shared" si="530"/>
        <v>4.0507412763760113</v>
      </c>
      <c r="Q595" s="11">
        <f t="shared" si="531"/>
        <v>0.70590480040105863</v>
      </c>
      <c r="R595">
        <f t="shared" si="532"/>
        <v>2.0256786908894302</v>
      </c>
    </row>
    <row r="596" spans="1:18" x14ac:dyDescent="0.25">
      <c r="A596" s="11">
        <f>'Shiller Data '!A595</f>
        <v>1919.11</v>
      </c>
      <c r="B596" s="11">
        <f>'Shiller Data '!B595</f>
        <v>9.19</v>
      </c>
      <c r="C596" s="11">
        <f>'Shiller Data '!C595</f>
        <v>0.5333</v>
      </c>
      <c r="D596" s="11">
        <f>'Shiller Data '!D595</f>
        <v>0.93500000000000005</v>
      </c>
      <c r="E596" s="75">
        <f>'Shiller Data '!E595</f>
        <v>18.5</v>
      </c>
      <c r="F596" s="12">
        <f t="shared" si="540"/>
        <v>156.06855405405406</v>
      </c>
      <c r="G596" s="12">
        <f t="shared" si="541"/>
        <v>9.0567312162162175</v>
      </c>
      <c r="H596" s="12">
        <f t="shared" ref="H596:I596" si="551">AVERAGE(F477:F596)</f>
        <v>252.75396441471395</v>
      </c>
      <c r="I596" s="12">
        <f t="shared" si="551"/>
        <v>14.257997212610118</v>
      </c>
      <c r="J596" s="12">
        <f t="shared" si="526"/>
        <v>10.9460362298306</v>
      </c>
      <c r="K596" s="12">
        <f t="shared" si="523"/>
        <v>2.3929774025856623</v>
      </c>
      <c r="L596" s="12">
        <f t="shared" si="524"/>
        <v>-0.95185907338929043</v>
      </c>
      <c r="M596" s="11"/>
      <c r="N596" s="11">
        <f t="shared" si="528"/>
        <v>1997.06</v>
      </c>
      <c r="O596" s="11">
        <f t="shared" si="529"/>
        <v>63.062500411890653</v>
      </c>
      <c r="P596" s="11">
        <f t="shared" si="530"/>
        <v>4.1441263046452947</v>
      </c>
      <c r="Q596" s="11">
        <f t="shared" si="531"/>
        <v>0.79928982867034204</v>
      </c>
      <c r="R596">
        <f t="shared" si="532"/>
        <v>2.2239609742175892</v>
      </c>
    </row>
    <row r="597" spans="1:18" x14ac:dyDescent="0.25">
      <c r="A597" s="11">
        <f>'Shiller Data '!A596</f>
        <v>1919.12</v>
      </c>
      <c r="B597" s="11">
        <f>'Shiller Data '!B596</f>
        <v>8.92</v>
      </c>
      <c r="C597" s="11">
        <f>'Shiller Data '!C596</f>
        <v>0.53</v>
      </c>
      <c r="D597" s="11">
        <f>'Shiller Data '!D596</f>
        <v>0.93</v>
      </c>
      <c r="E597" s="75">
        <f>'Shiller Data '!E596</f>
        <v>18.899999999999999</v>
      </c>
      <c r="F597" s="12">
        <f t="shared" si="540"/>
        <v>148.27730158730162</v>
      </c>
      <c r="G597" s="12">
        <f t="shared" si="541"/>
        <v>8.8101984126984139</v>
      </c>
      <c r="H597" s="12">
        <f t="shared" ref="H597:I597" si="552">AVERAGE(F478:F597)</f>
        <v>251.29032979830035</v>
      </c>
      <c r="I597" s="12">
        <f t="shared" si="552"/>
        <v>14.216106535592109</v>
      </c>
      <c r="J597" s="12">
        <f t="shared" si="526"/>
        <v>10.430232864115617</v>
      </c>
      <c r="K597" s="12">
        <f t="shared" si="523"/>
        <v>2.3447085951407876</v>
      </c>
      <c r="L597" s="12">
        <f t="shared" si="524"/>
        <v>-1.0001278808341652</v>
      </c>
      <c r="M597" s="11"/>
      <c r="N597" s="11">
        <f t="shared" si="528"/>
        <v>1997.09</v>
      </c>
      <c r="O597" s="11">
        <f t="shared" si="529"/>
        <v>66.678170937959422</v>
      </c>
      <c r="P597" s="11">
        <f t="shared" si="530"/>
        <v>4.1998776270618521</v>
      </c>
      <c r="Q597" s="11">
        <f t="shared" si="531"/>
        <v>0.85504115108689938</v>
      </c>
      <c r="R597">
        <f t="shared" si="532"/>
        <v>2.3514711441773199</v>
      </c>
    </row>
    <row r="598" spans="1:18" x14ac:dyDescent="0.25">
      <c r="A598" s="11">
        <f>'Shiller Data '!A597</f>
        <v>1920.01</v>
      </c>
      <c r="B598" s="11">
        <f>'Shiller Data '!B597</f>
        <v>8.83</v>
      </c>
      <c r="C598" s="11">
        <f>'Shiller Data '!C597</f>
        <v>0.52829999999999999</v>
      </c>
      <c r="D598" s="11">
        <f>'Shiller Data '!D597</f>
        <v>0.91920000000000002</v>
      </c>
      <c r="E598" s="75">
        <f>'Shiller Data '!E597</f>
        <v>19.3</v>
      </c>
      <c r="F598" s="12">
        <f t="shared" si="540"/>
        <v>143.73913212435232</v>
      </c>
      <c r="G598" s="12">
        <f t="shared" si="541"/>
        <v>8.5999301813471511</v>
      </c>
      <c r="H598" s="12">
        <f t="shared" ref="H598:I598" si="553">AVERAGE(F479:F598)</f>
        <v>249.8211261702489</v>
      </c>
      <c r="I598" s="12">
        <f t="shared" si="553"/>
        <v>14.170693190365114</v>
      </c>
      <c r="J598" s="12">
        <f t="shared" si="526"/>
        <v>10.143408666986236</v>
      </c>
      <c r="K598" s="12">
        <f t="shared" si="523"/>
        <v>2.3168241021260632</v>
      </c>
      <c r="L598" s="12">
        <f t="shared" si="524"/>
        <v>-1.0280123738488895</v>
      </c>
      <c r="M598" s="11"/>
      <c r="N598" s="11">
        <f t="shared" si="528"/>
        <v>1997.12</v>
      </c>
      <c r="O598" s="11">
        <f t="shared" si="529"/>
        <v>68.054895982802094</v>
      </c>
      <c r="P598" s="11">
        <f t="shared" si="530"/>
        <v>4.220314673354423</v>
      </c>
      <c r="Q598" s="11">
        <f t="shared" si="531"/>
        <v>0.8754781973794703</v>
      </c>
      <c r="R598">
        <f t="shared" si="532"/>
        <v>2.4000227041687596</v>
      </c>
    </row>
    <row r="599" spans="1:18" x14ac:dyDescent="0.25">
      <c r="A599" s="11">
        <f>'Shiller Data '!A598</f>
        <v>1920.02</v>
      </c>
      <c r="B599" s="11">
        <f>'Shiller Data '!B598</f>
        <v>8.1</v>
      </c>
      <c r="C599" s="11">
        <f>'Shiller Data '!C598</f>
        <v>0.52669999999999995</v>
      </c>
      <c r="D599" s="11">
        <f>'Shiller Data '!D598</f>
        <v>0.9083</v>
      </c>
      <c r="E599" s="75">
        <f>'Shiller Data '!E598</f>
        <v>19.5</v>
      </c>
      <c r="F599" s="12">
        <f t="shared" si="540"/>
        <v>130.50346153846155</v>
      </c>
      <c r="G599" s="12">
        <f t="shared" si="541"/>
        <v>8.4859473076923067</v>
      </c>
      <c r="H599" s="12">
        <f t="shared" ref="H599:I599" si="554">AVERAGE(F480:F599)</f>
        <v>248.33687634906812</v>
      </c>
      <c r="I599" s="12">
        <f t="shared" si="554"/>
        <v>14.123668522151037</v>
      </c>
      <c r="J599" s="12">
        <f t="shared" si="526"/>
        <v>9.2400541214759304</v>
      </c>
      <c r="K599" s="12">
        <f t="shared" si="523"/>
        <v>2.2235477429390289</v>
      </c>
      <c r="L599" s="12">
        <f t="shared" si="524"/>
        <v>-1.1212887330359238</v>
      </c>
      <c r="M599" s="11"/>
      <c r="N599" s="11">
        <f t="shared" si="528"/>
        <v>1998.03</v>
      </c>
      <c r="O599" s="11">
        <f t="shared" si="529"/>
        <v>75.305049600766267</v>
      </c>
      <c r="P599" s="11">
        <f t="shared" si="530"/>
        <v>4.3215471923285742</v>
      </c>
      <c r="Q599" s="11">
        <f t="shared" si="531"/>
        <v>0.9767107163536215</v>
      </c>
      <c r="R599">
        <f t="shared" si="532"/>
        <v>2.6557064876870307</v>
      </c>
    </row>
    <row r="600" spans="1:18" x14ac:dyDescent="0.25">
      <c r="A600" s="11">
        <f>'Shiller Data '!A599</f>
        <v>1920.03</v>
      </c>
      <c r="B600" s="11">
        <f>'Shiller Data '!B599</f>
        <v>8.67</v>
      </c>
      <c r="C600" s="11">
        <f>'Shiller Data '!C599</f>
        <v>0.52500000000000002</v>
      </c>
      <c r="D600" s="11">
        <f>'Shiller Data '!D599</f>
        <v>0.89749999999999996</v>
      </c>
      <c r="E600" s="75">
        <f>'Shiller Data '!E599</f>
        <v>19.7</v>
      </c>
      <c r="F600" s="12">
        <f t="shared" si="540"/>
        <v>138.26889593908629</v>
      </c>
      <c r="G600" s="12">
        <f t="shared" si="541"/>
        <v>8.3726840101522857</v>
      </c>
      <c r="H600" s="12">
        <f t="shared" ref="H600:I600" si="555">AVERAGE(F481:F600)</f>
        <v>246.90354924577534</v>
      </c>
      <c r="I600" s="12">
        <f t="shared" si="555"/>
        <v>14.077272049896651</v>
      </c>
      <c r="J600" s="12">
        <f t="shared" si="526"/>
        <v>9.8221370908365309</v>
      </c>
      <c r="K600" s="12">
        <f t="shared" si="523"/>
        <v>2.2846387250472926</v>
      </c>
      <c r="L600" s="12">
        <f t="shared" si="524"/>
        <v>-1.0601977509276601</v>
      </c>
      <c r="M600" s="11"/>
      <c r="N600" s="11">
        <f t="shared" si="528"/>
        <v>1998.06</v>
      </c>
      <c r="O600" s="11">
        <f t="shared" si="529"/>
        <v>76.704425211945463</v>
      </c>
      <c r="P600" s="11">
        <f t="shared" si="530"/>
        <v>4.339959401779911</v>
      </c>
      <c r="Q600" s="11">
        <f t="shared" si="531"/>
        <v>0.99512292580495831</v>
      </c>
      <c r="R600">
        <f t="shared" si="532"/>
        <v>2.7050568421323433</v>
      </c>
    </row>
    <row r="601" spans="1:18" x14ac:dyDescent="0.25">
      <c r="A601" s="11">
        <f>'Shiller Data '!A600</f>
        <v>1920.04</v>
      </c>
      <c r="B601" s="11">
        <f>'Shiller Data '!B600</f>
        <v>8.6</v>
      </c>
      <c r="C601" s="11">
        <f>'Shiller Data '!C600</f>
        <v>0.52329999999999999</v>
      </c>
      <c r="D601" s="11">
        <f>'Shiller Data '!D600</f>
        <v>0.88670000000000004</v>
      </c>
      <c r="E601" s="75">
        <f>'Shiller Data '!E600</f>
        <v>20.3</v>
      </c>
      <c r="F601" s="12">
        <f t="shared" si="540"/>
        <v>133.09876847290641</v>
      </c>
      <c r="G601" s="12">
        <f t="shared" si="541"/>
        <v>8.0989052955665031</v>
      </c>
      <c r="H601" s="12">
        <f t="shared" ref="H601:I601" si="556">AVERAGE(F482:F601)</f>
        <v>245.51302738236271</v>
      </c>
      <c r="I601" s="12">
        <f t="shared" si="556"/>
        <v>14.029037081648887</v>
      </c>
      <c r="J601" s="12">
        <f t="shared" si="526"/>
        <v>9.4873773373234815</v>
      </c>
      <c r="K601" s="12">
        <f t="shared" si="523"/>
        <v>2.2499622137658095</v>
      </c>
      <c r="L601" s="12">
        <f t="shared" si="524"/>
        <v>-1.0948742622091432</v>
      </c>
      <c r="M601" s="11"/>
      <c r="N601" s="11">
        <f t="shared" si="528"/>
        <v>1998.09</v>
      </c>
      <c r="O601" s="11">
        <f t="shared" si="529"/>
        <v>69.985477116057254</v>
      </c>
      <c r="P601" s="11">
        <f t="shared" si="530"/>
        <v>4.2482877507539181</v>
      </c>
      <c r="Q601" s="11">
        <f t="shared" si="531"/>
        <v>0.90345127477896536</v>
      </c>
      <c r="R601">
        <f t="shared" si="532"/>
        <v>2.4681065427396547</v>
      </c>
    </row>
    <row r="602" spans="1:18" x14ac:dyDescent="0.25">
      <c r="A602" s="11">
        <f>'Shiller Data '!A601</f>
        <v>1920.05</v>
      </c>
      <c r="B602" s="11">
        <f>'Shiller Data '!B601</f>
        <v>8.06</v>
      </c>
      <c r="C602" s="11">
        <f>'Shiller Data '!C601</f>
        <v>0.52170000000000005</v>
      </c>
      <c r="D602" s="11">
        <f>'Shiller Data '!D601</f>
        <v>0.87580000000000002</v>
      </c>
      <c r="E602" s="75">
        <f>'Shiller Data '!E601</f>
        <v>20.6</v>
      </c>
      <c r="F602" s="12">
        <f t="shared" si="540"/>
        <v>122.92478155339805</v>
      </c>
      <c r="G602" s="12">
        <f t="shared" si="541"/>
        <v>7.9565581310679612</v>
      </c>
      <c r="H602" s="12">
        <f t="shared" ref="H602:I602" si="557">AVERAGE(F483:F602)</f>
        <v>244.0320505335566</v>
      </c>
      <c r="I602" s="12">
        <f t="shared" si="557"/>
        <v>13.976756911835366</v>
      </c>
      <c r="J602" s="12">
        <f t="shared" si="526"/>
        <v>8.7949430850662278</v>
      </c>
      <c r="K602" s="12">
        <f t="shared" si="523"/>
        <v>2.1741769068856067</v>
      </c>
      <c r="L602" s="12">
        <f t="shared" si="524"/>
        <v>-1.170659569089346</v>
      </c>
      <c r="M602" s="11"/>
      <c r="N602" s="11">
        <f t="shared" si="528"/>
        <v>1998.12</v>
      </c>
      <c r="O602" s="11">
        <f t="shared" si="529"/>
        <v>81.031411313583249</v>
      </c>
      <c r="P602" s="11">
        <f t="shared" si="530"/>
        <v>4.3948368734946364</v>
      </c>
      <c r="Q602" s="11">
        <f t="shared" si="531"/>
        <v>1.0500003975196837</v>
      </c>
      <c r="R602">
        <f t="shared" si="532"/>
        <v>2.8576522540359579</v>
      </c>
    </row>
    <row r="603" spans="1:18" x14ac:dyDescent="0.25">
      <c r="A603" s="11">
        <f>'Shiller Data '!A602</f>
        <v>1920.06</v>
      </c>
      <c r="B603" s="11">
        <f>'Shiller Data '!B602</f>
        <v>7.92</v>
      </c>
      <c r="C603" s="11">
        <f>'Shiller Data '!C602</f>
        <v>0.52</v>
      </c>
      <c r="D603" s="11">
        <f>'Shiller Data '!D602</f>
        <v>0.86499999999999999</v>
      </c>
      <c r="E603" s="75">
        <f>'Shiller Data '!E602</f>
        <v>20.9</v>
      </c>
      <c r="F603" s="12">
        <f t="shared" si="540"/>
        <v>119.05578947368423</v>
      </c>
      <c r="G603" s="12">
        <f t="shared" si="541"/>
        <v>7.8167942583732071</v>
      </c>
      <c r="H603" s="12">
        <f t="shared" ref="H603:I603" si="558">AVERAGE(F484:F603)</f>
        <v>242.61644694041087</v>
      </c>
      <c r="I603" s="12">
        <f t="shared" si="558"/>
        <v>13.921510105383822</v>
      </c>
      <c r="J603" s="12">
        <f t="shared" si="526"/>
        <v>8.5519306865741633</v>
      </c>
      <c r="K603" s="12">
        <f t="shared" si="523"/>
        <v>2.1461570687523595</v>
      </c>
      <c r="L603" s="12">
        <f t="shared" si="524"/>
        <v>-1.1986794072225933</v>
      </c>
      <c r="M603" s="11"/>
      <c r="N603" s="11">
        <f t="shared" si="528"/>
        <v>1999.03</v>
      </c>
      <c r="O603" s="11">
        <f t="shared" si="529"/>
        <v>86.254017891672461</v>
      </c>
      <c r="P603" s="11">
        <f t="shared" si="530"/>
        <v>4.4572966390777315</v>
      </c>
      <c r="Q603" s="11">
        <f t="shared" si="531"/>
        <v>1.1124601631027788</v>
      </c>
      <c r="R603">
        <f t="shared" si="532"/>
        <v>3.0418326011122758</v>
      </c>
    </row>
    <row r="604" spans="1:18" x14ac:dyDescent="0.25">
      <c r="A604" s="11">
        <f>'Shiller Data '!A603</f>
        <v>1920.07</v>
      </c>
      <c r="B604" s="11">
        <f>'Shiller Data '!B603</f>
        <v>7.91</v>
      </c>
      <c r="C604" s="11">
        <f>'Shiller Data '!C603</f>
        <v>0.51829999999999998</v>
      </c>
      <c r="D604" s="11">
        <f>'Shiller Data '!D603</f>
        <v>0.85419999999999996</v>
      </c>
      <c r="E604" s="75">
        <f>'Shiller Data '!E603</f>
        <v>20.8</v>
      </c>
      <c r="F604" s="12">
        <f t="shared" si="540"/>
        <v>119.47712740384617</v>
      </c>
      <c r="G604" s="12">
        <f t="shared" si="541"/>
        <v>7.8286972355769233</v>
      </c>
      <c r="H604" s="12">
        <f t="shared" ref="H604:I604" si="559">AVERAGE(F485:F604)</f>
        <v>241.32606418670107</v>
      </c>
      <c r="I604" s="12">
        <f t="shared" si="559"/>
        <v>13.865701024702357</v>
      </c>
      <c r="J604" s="12">
        <f t="shared" si="526"/>
        <v>8.6167390448555334</v>
      </c>
      <c r="K604" s="12">
        <f t="shared" si="523"/>
        <v>2.1537067120408611</v>
      </c>
      <c r="L604" s="12">
        <f t="shared" si="524"/>
        <v>-1.1911297639340916</v>
      </c>
      <c r="M604" s="11"/>
      <c r="N604" s="11">
        <f t="shared" si="528"/>
        <v>1999.06</v>
      </c>
      <c r="O604" s="11">
        <f t="shared" si="529"/>
        <v>87.963606270183973</v>
      </c>
      <c r="P604" s="11">
        <f t="shared" si="530"/>
        <v>4.4769231638250249</v>
      </c>
      <c r="Q604" s="11">
        <f t="shared" si="531"/>
        <v>1.1320866878500722</v>
      </c>
      <c r="R604">
        <f t="shared" si="532"/>
        <v>3.1021229132780253</v>
      </c>
    </row>
    <row r="605" spans="1:18" x14ac:dyDescent="0.25">
      <c r="A605" s="11">
        <f>'Shiller Data '!A604</f>
        <v>1920.08</v>
      </c>
      <c r="B605" s="11">
        <f>'Shiller Data '!B604</f>
        <v>7.6</v>
      </c>
      <c r="C605" s="11">
        <f>'Shiller Data '!C604</f>
        <v>0.51670000000000005</v>
      </c>
      <c r="D605" s="11">
        <f>'Shiller Data '!D604</f>
        <v>0.84330000000000005</v>
      </c>
      <c r="E605" s="75">
        <f>'Shiller Data '!E604</f>
        <v>20.3</v>
      </c>
      <c r="F605" s="12">
        <f t="shared" si="540"/>
        <v>117.62216748768472</v>
      </c>
      <c r="G605" s="12">
        <f t="shared" si="541"/>
        <v>7.9967597290640393</v>
      </c>
      <c r="H605" s="12">
        <f t="shared" ref="H605:I605" si="560">AVERAGE(F486:F605)</f>
        <v>239.94192174739777</v>
      </c>
      <c r="I605" s="12">
        <f t="shared" si="560"/>
        <v>13.809449107478573</v>
      </c>
      <c r="J605" s="12">
        <f t="shared" si="526"/>
        <v>8.517513375967031</v>
      </c>
      <c r="K605" s="12">
        <f t="shared" si="523"/>
        <v>2.1421244409617346</v>
      </c>
      <c r="L605" s="12">
        <f t="shared" si="524"/>
        <v>-1.2027120350132181</v>
      </c>
      <c r="M605" s="11"/>
      <c r="N605" s="11">
        <f t="shared" si="528"/>
        <v>1999.09</v>
      </c>
      <c r="O605" s="11">
        <f t="shared" si="529"/>
        <v>86.441440355869616</v>
      </c>
      <c r="P605" s="11">
        <f t="shared" si="530"/>
        <v>4.4594671945710012</v>
      </c>
      <c r="Q605" s="11">
        <f t="shared" si="531"/>
        <v>1.1146307185960485</v>
      </c>
      <c r="R605">
        <f t="shared" si="532"/>
        <v>3.0484422382713441</v>
      </c>
    </row>
    <row r="606" spans="1:18" x14ac:dyDescent="0.25">
      <c r="A606" s="11">
        <f>'Shiller Data '!A605</f>
        <v>1920.09</v>
      </c>
      <c r="B606" s="11">
        <f>'Shiller Data '!B605</f>
        <v>7.87</v>
      </c>
      <c r="C606" s="11">
        <f>'Shiller Data '!C605</f>
        <v>0.51500000000000001</v>
      </c>
      <c r="D606" s="11">
        <f>'Shiller Data '!D605</f>
        <v>0.83250000000000002</v>
      </c>
      <c r="E606" s="75">
        <f>'Shiller Data '!E605</f>
        <v>20</v>
      </c>
      <c r="F606" s="12">
        <f t="shared" si="540"/>
        <v>123.62786250000002</v>
      </c>
      <c r="G606" s="12">
        <f t="shared" si="541"/>
        <v>8.0900062500000001</v>
      </c>
      <c r="H606" s="12">
        <f t="shared" ref="H606:I606" si="561">AVERAGE(F487:F606)</f>
        <v>238.568455732438</v>
      </c>
      <c r="I606" s="12">
        <f t="shared" si="561"/>
        <v>13.752094735472383</v>
      </c>
      <c r="J606" s="12">
        <f t="shared" si="526"/>
        <v>8.9897477350204866</v>
      </c>
      <c r="K606" s="12">
        <f t="shared" si="523"/>
        <v>2.1960847874691867</v>
      </c>
      <c r="L606" s="12">
        <f t="shared" si="524"/>
        <v>-1.148751688505766</v>
      </c>
      <c r="M606" s="11"/>
      <c r="N606" s="11">
        <f t="shared" si="528"/>
        <v>1999.12</v>
      </c>
      <c r="O606" s="11">
        <f t="shared" si="529"/>
        <v>93.150841907350596</v>
      </c>
      <c r="P606" s="11">
        <f t="shared" si="530"/>
        <v>4.5342201351962386</v>
      </c>
      <c r="Q606" s="11">
        <f t="shared" si="531"/>
        <v>1.1893836592212859</v>
      </c>
      <c r="R606">
        <f t="shared" si="532"/>
        <v>3.2850558694053711</v>
      </c>
    </row>
    <row r="607" spans="1:18" x14ac:dyDescent="0.25">
      <c r="A607" s="11">
        <f>'Shiller Data '!A606</f>
        <v>1920.1</v>
      </c>
      <c r="B607" s="11">
        <f>'Shiller Data '!B606</f>
        <v>7.88</v>
      </c>
      <c r="C607" s="11">
        <f>'Shiller Data '!C606</f>
        <v>0.51329999999999998</v>
      </c>
      <c r="D607" s="11">
        <f>'Shiller Data '!D606</f>
        <v>0.82169999999999999</v>
      </c>
      <c r="E607" s="75">
        <f>'Shiller Data '!E606</f>
        <v>19.899999999999999</v>
      </c>
      <c r="F607" s="12">
        <f t="shared" si="540"/>
        <v>124.40698492462313</v>
      </c>
      <c r="G607" s="12">
        <f t="shared" si="541"/>
        <v>8.103820477386936</v>
      </c>
      <c r="H607" s="12">
        <f t="shared" ref="H607:I607" si="562">AVERAGE(F488:F607)</f>
        <v>237.01468932099485</v>
      </c>
      <c r="I607" s="12">
        <f t="shared" si="562"/>
        <v>13.690379958201968</v>
      </c>
      <c r="J607" s="12">
        <f t="shared" si="526"/>
        <v>9.0871827739222351</v>
      </c>
      <c r="K607" s="12">
        <f t="shared" si="523"/>
        <v>2.206864934291302</v>
      </c>
      <c r="L607" s="12">
        <f t="shared" si="524"/>
        <v>-1.1379715416836507</v>
      </c>
      <c r="M607" s="11"/>
      <c r="N607" s="11">
        <f t="shared" si="528"/>
        <v>2000.03</v>
      </c>
      <c r="O607" s="11">
        <f t="shared" si="529"/>
        <v>92.167550680214362</v>
      </c>
      <c r="P607" s="11">
        <f t="shared" si="530"/>
        <v>4.5236081237153458</v>
      </c>
      <c r="Q607" s="11">
        <f t="shared" si="531"/>
        <v>1.1787716477403931</v>
      </c>
      <c r="R607">
        <f t="shared" si="532"/>
        <v>3.2503791391590546</v>
      </c>
    </row>
    <row r="608" spans="1:18" x14ac:dyDescent="0.25">
      <c r="A608" s="11">
        <f>'Shiller Data '!A607</f>
        <v>1920.11</v>
      </c>
      <c r="B608" s="11">
        <f>'Shiller Data '!B607</f>
        <v>7.48</v>
      </c>
      <c r="C608" s="11">
        <f>'Shiller Data '!C607</f>
        <v>0.51170000000000004</v>
      </c>
      <c r="D608" s="11">
        <f>'Shiller Data '!D607</f>
        <v>0.81079999999999997</v>
      </c>
      <c r="E608" s="75">
        <f>'Shiller Data '!E607</f>
        <v>19.8</v>
      </c>
      <c r="F608" s="12">
        <f t="shared" si="540"/>
        <v>118.68833333333333</v>
      </c>
      <c r="G608" s="12">
        <f t="shared" si="541"/>
        <v>8.1193609848484858</v>
      </c>
      <c r="H608" s="12">
        <f t="shared" ref="H608:I608" si="563">AVERAGE(F489:F608)</f>
        <v>235.36268085689554</v>
      </c>
      <c r="I608" s="12">
        <f t="shared" si="563"/>
        <v>13.625420040639881</v>
      </c>
      <c r="J608" s="12">
        <f t="shared" si="526"/>
        <v>8.7108017939503792</v>
      </c>
      <c r="K608" s="12">
        <f t="shared" si="523"/>
        <v>2.1645638410421735</v>
      </c>
      <c r="L608" s="12">
        <f t="shared" si="524"/>
        <v>-1.1802726349327792</v>
      </c>
      <c r="M608" s="11"/>
      <c r="N608" s="11">
        <f t="shared" si="528"/>
        <v>2000.06</v>
      </c>
      <c r="O608" s="11">
        <f t="shared" si="529"/>
        <v>92.575343872145666</v>
      </c>
      <c r="P608" s="11">
        <f t="shared" si="530"/>
        <v>4.5280228413177106</v>
      </c>
      <c r="Q608" s="11">
        <f t="shared" si="531"/>
        <v>1.1831863653427579</v>
      </c>
      <c r="R608">
        <f t="shared" si="532"/>
        <v>3.2647603663302469</v>
      </c>
    </row>
    <row r="609" spans="1:18" x14ac:dyDescent="0.25">
      <c r="A609" s="11">
        <f>'Shiller Data '!A608</f>
        <v>1920.12</v>
      </c>
      <c r="B609" s="11">
        <f>'Shiller Data '!B608</f>
        <v>6.81</v>
      </c>
      <c r="C609" s="11">
        <f>'Shiller Data '!C608</f>
        <v>0.51</v>
      </c>
      <c r="D609" s="11">
        <f>'Shiller Data '!D608</f>
        <v>0.8</v>
      </c>
      <c r="E609" s="75">
        <f>'Shiller Data '!E608</f>
        <v>19.399999999999999</v>
      </c>
      <c r="F609" s="12">
        <f t="shared" si="540"/>
        <v>110.28514175257733</v>
      </c>
      <c r="G609" s="12">
        <f t="shared" si="541"/>
        <v>8.2592396907216497</v>
      </c>
      <c r="H609" s="12">
        <f t="shared" ref="H609:I609" si="564">AVERAGE(F490:F609)</f>
        <v>233.71440307407957</v>
      </c>
      <c r="I609" s="12">
        <f t="shared" si="564"/>
        <v>13.56091657436594</v>
      </c>
      <c r="J609" s="12">
        <f t="shared" si="526"/>
        <v>8.1325728351613193</v>
      </c>
      <c r="K609" s="12">
        <f t="shared" si="523"/>
        <v>2.0958773353856786</v>
      </c>
      <c r="L609" s="12">
        <f t="shared" si="524"/>
        <v>-1.2489591405892742</v>
      </c>
      <c r="M609" s="11"/>
      <c r="N609" s="11">
        <f t="shared" si="528"/>
        <v>2000.09</v>
      </c>
      <c r="O609" s="11">
        <f t="shared" si="529"/>
        <v>92.124666575957363</v>
      </c>
      <c r="P609" s="11">
        <f t="shared" si="530"/>
        <v>4.5231427312460433</v>
      </c>
      <c r="Q609" s="11">
        <f t="shared" si="531"/>
        <v>1.1783062552710906</v>
      </c>
      <c r="R609">
        <f t="shared" si="532"/>
        <v>3.2488667891307652</v>
      </c>
    </row>
    <row r="610" spans="1:18" x14ac:dyDescent="0.25">
      <c r="A610" s="11">
        <f>'Shiller Data '!A609</f>
        <v>1921.01</v>
      </c>
      <c r="B610" s="11">
        <f>'Shiller Data '!B609</f>
        <v>7.11</v>
      </c>
      <c r="C610" s="11">
        <f>'Shiller Data '!C609</f>
        <v>0.50580000000000003</v>
      </c>
      <c r="D610" s="11">
        <f>'Shiller Data '!D609</f>
        <v>0.75749999999999995</v>
      </c>
      <c r="E610" s="75">
        <f>'Shiller Data '!E609</f>
        <v>19</v>
      </c>
      <c r="F610" s="12">
        <f t="shared" si="540"/>
        <v>117.56759210526316</v>
      </c>
      <c r="G610" s="12">
        <f t="shared" si="541"/>
        <v>8.3636692105263162</v>
      </c>
      <c r="H610" s="12">
        <f t="shared" ref="H610:I610" si="565">AVERAGE(F491:F610)</f>
        <v>232.06440237325248</v>
      </c>
      <c r="I610" s="12">
        <f t="shared" si="565"/>
        <v>13.497283354090369</v>
      </c>
      <c r="J610" s="12">
        <f t="shared" si="526"/>
        <v>8.7104633592532643</v>
      </c>
      <c r="K610" s="12">
        <f t="shared" si="523"/>
        <v>2.1645249879859594</v>
      </c>
      <c r="L610" s="12">
        <f t="shared" si="524"/>
        <v>-1.1803114879889933</v>
      </c>
      <c r="M610" s="11"/>
      <c r="N610" s="11">
        <f t="shared" si="528"/>
        <v>2000.12</v>
      </c>
      <c r="O610" s="11">
        <f t="shared" si="529"/>
        <v>83.28941015662302</v>
      </c>
      <c r="P610" s="11">
        <f t="shared" si="530"/>
        <v>4.4223214121191115</v>
      </c>
      <c r="Q610" s="11">
        <f t="shared" si="531"/>
        <v>1.0774849361441587</v>
      </c>
      <c r="R610">
        <f t="shared" si="532"/>
        <v>2.9372827995098887</v>
      </c>
    </row>
    <row r="611" spans="1:18" x14ac:dyDescent="0.25">
      <c r="A611" s="11">
        <f>'Shiller Data '!A610</f>
        <v>1921.02</v>
      </c>
      <c r="B611" s="11">
        <f>'Shiller Data '!B610</f>
        <v>7.06</v>
      </c>
      <c r="C611" s="11">
        <f>'Shiller Data '!C610</f>
        <v>0.50170000000000003</v>
      </c>
      <c r="D611" s="11">
        <f>'Shiller Data '!D610</f>
        <v>0.71499999999999997</v>
      </c>
      <c r="E611" s="75">
        <f>'Shiller Data '!E610</f>
        <v>18.399999999999999</v>
      </c>
      <c r="F611" s="12">
        <f t="shared" si="540"/>
        <v>120.54758152173913</v>
      </c>
      <c r="G611" s="12">
        <f t="shared" si="541"/>
        <v>8.5663911684782619</v>
      </c>
      <c r="H611" s="12">
        <f t="shared" ref="H611:I611" si="566">AVERAGE(F492:F611)</f>
        <v>230.30847610486174</v>
      </c>
      <c r="I611" s="12">
        <f t="shared" si="566"/>
        <v>13.431084577019224</v>
      </c>
      <c r="J611" s="12">
        <f t="shared" si="526"/>
        <v>8.9752678445639269</v>
      </c>
      <c r="K611" s="12">
        <f t="shared" si="523"/>
        <v>2.1944727773344885</v>
      </c>
      <c r="L611" s="12">
        <f t="shared" si="524"/>
        <v>-1.1503636986404642</v>
      </c>
      <c r="M611" s="11"/>
      <c r="N611" s="11">
        <f t="shared" si="528"/>
        <v>2001.03</v>
      </c>
      <c r="O611" s="11">
        <f t="shared" si="529"/>
        <v>73.251292733564014</v>
      </c>
      <c r="P611" s="11">
        <f t="shared" si="530"/>
        <v>4.2938958959812297</v>
      </c>
      <c r="Q611" s="11">
        <f t="shared" si="531"/>
        <v>0.94905942000627697</v>
      </c>
      <c r="R611">
        <f t="shared" si="532"/>
        <v>2.5832787359588734</v>
      </c>
    </row>
    <row r="612" spans="1:18" x14ac:dyDescent="0.25">
      <c r="A612" s="11">
        <f>'Shiller Data '!A611</f>
        <v>1921.03</v>
      </c>
      <c r="B612" s="11">
        <f>'Shiller Data '!B611</f>
        <v>6.88</v>
      </c>
      <c r="C612" s="11">
        <f>'Shiller Data '!C611</f>
        <v>0.4975</v>
      </c>
      <c r="D612" s="11">
        <f>'Shiller Data '!D611</f>
        <v>0.67249999999999999</v>
      </c>
      <c r="E612" s="75">
        <f>'Shiller Data '!E611</f>
        <v>18.3</v>
      </c>
      <c r="F612" s="12">
        <f t="shared" si="540"/>
        <v>118.11606557377048</v>
      </c>
      <c r="G612" s="12">
        <f t="shared" si="541"/>
        <v>8.5410963114754104</v>
      </c>
      <c r="H612" s="12">
        <f t="shared" ref="H612:I612" si="567">AVERAGE(F493:F612)</f>
        <v>228.59321278099509</v>
      </c>
      <c r="I612" s="12">
        <f t="shared" si="567"/>
        <v>13.366123574995976</v>
      </c>
      <c r="J612" s="12">
        <f t="shared" si="526"/>
        <v>8.8369724334084676</v>
      </c>
      <c r="K612" s="12">
        <f t="shared" si="523"/>
        <v>2.1789443330796572</v>
      </c>
      <c r="L612" s="12">
        <f t="shared" si="524"/>
        <v>-1.1658921428952955</v>
      </c>
      <c r="M612" s="11"/>
      <c r="N612" s="11">
        <f t="shared" si="528"/>
        <v>2001.06</v>
      </c>
      <c r="O612" s="11">
        <f t="shared" si="529"/>
        <v>75.75559845402411</v>
      </c>
      <c r="P612" s="11">
        <f t="shared" si="530"/>
        <v>4.3275123486423084</v>
      </c>
      <c r="Q612" s="11">
        <f t="shared" si="531"/>
        <v>0.98267587266735568</v>
      </c>
      <c r="R612">
        <f t="shared" si="532"/>
        <v>2.671595535220499</v>
      </c>
    </row>
    <row r="613" spans="1:18" x14ac:dyDescent="0.25">
      <c r="A613" s="11">
        <f>'Shiller Data '!A612</f>
        <v>1921.04</v>
      </c>
      <c r="B613" s="11">
        <f>'Shiller Data '!B612</f>
        <v>6.91</v>
      </c>
      <c r="C613" s="11">
        <f>'Shiller Data '!C612</f>
        <v>0.49330000000000002</v>
      </c>
      <c r="D613" s="11">
        <f>'Shiller Data '!D612</f>
        <v>0.63</v>
      </c>
      <c r="E613" s="75">
        <f>'Shiller Data '!E612</f>
        <v>18.100000000000001</v>
      </c>
      <c r="F613" s="12">
        <f t="shared" si="540"/>
        <v>119.94194751381215</v>
      </c>
      <c r="G613" s="12">
        <f t="shared" si="541"/>
        <v>8.5625705801104974</v>
      </c>
      <c r="H613" s="12">
        <f t="shared" ref="H613:I613" si="568">AVERAGE(F494:F613)</f>
        <v>226.81710683100945</v>
      </c>
      <c r="I613" s="12">
        <f t="shared" si="568"/>
        <v>13.296902637561299</v>
      </c>
      <c r="J613" s="12">
        <f t="shared" si="526"/>
        <v>9.0202922276800201</v>
      </c>
      <c r="K613" s="12">
        <f t="shared" si="523"/>
        <v>2.1994767312969672</v>
      </c>
      <c r="L613" s="12">
        <f t="shared" si="524"/>
        <v>-1.1453597446779855</v>
      </c>
      <c r="M613" s="11"/>
      <c r="N613" s="11">
        <f t="shared" si="528"/>
        <v>2001.09</v>
      </c>
      <c r="O613" s="11">
        <f t="shared" si="529"/>
        <v>63.798270321412147</v>
      </c>
      <c r="P613" s="11">
        <f t="shared" si="530"/>
        <v>4.1557260790335828</v>
      </c>
      <c r="Q613" s="11">
        <f t="shared" si="531"/>
        <v>0.81088960305863012</v>
      </c>
      <c r="R613">
        <f t="shared" si="532"/>
        <v>2.2499086222507603</v>
      </c>
    </row>
    <row r="614" spans="1:18" x14ac:dyDescent="0.25">
      <c r="A614" s="11">
        <f>'Shiller Data '!A613</f>
        <v>1921.05</v>
      </c>
      <c r="B614" s="11">
        <f>'Shiller Data '!B613</f>
        <v>7.12</v>
      </c>
      <c r="C614" s="11">
        <f>'Shiller Data '!C613</f>
        <v>0.48920000000000002</v>
      </c>
      <c r="D614" s="11">
        <f>'Shiller Data '!D613</f>
        <v>0.58750000000000002</v>
      </c>
      <c r="E614" s="75">
        <f>'Shiller Data '!E613</f>
        <v>17.7</v>
      </c>
      <c r="F614" s="12">
        <f t="shared" si="540"/>
        <v>126.38</v>
      </c>
      <c r="G614" s="12">
        <f t="shared" si="541"/>
        <v>8.6833000000000009</v>
      </c>
      <c r="H614" s="12">
        <f t="shared" ref="H614:I614" si="569">AVERAGE(F495:F614)</f>
        <v>225.03483187489005</v>
      </c>
      <c r="I614" s="12">
        <f t="shared" si="569"/>
        <v>13.228687778625702</v>
      </c>
      <c r="J614" s="12">
        <f t="shared" si="526"/>
        <v>9.5534796886051634</v>
      </c>
      <c r="K614" s="12">
        <f t="shared" si="523"/>
        <v>2.2569054534266937</v>
      </c>
      <c r="L614" s="12">
        <f t="shared" si="524"/>
        <v>-1.087931022548259</v>
      </c>
      <c r="M614" s="11"/>
      <c r="N614" s="11">
        <f t="shared" si="528"/>
        <v>2001.12</v>
      </c>
      <c r="O614" s="11">
        <f t="shared" si="529"/>
        <v>70.556315209720651</v>
      </c>
      <c r="P614" s="11">
        <f t="shared" si="530"/>
        <v>4.2564111882504578</v>
      </c>
      <c r="Q614" s="11">
        <f t="shared" si="531"/>
        <v>0.91157471227550513</v>
      </c>
      <c r="R614">
        <f t="shared" si="532"/>
        <v>2.488237708402488</v>
      </c>
    </row>
    <row r="615" spans="1:18" x14ac:dyDescent="0.25">
      <c r="A615" s="11">
        <f>'Shiller Data '!A614</f>
        <v>1921.06</v>
      </c>
      <c r="B615" s="11">
        <f>'Shiller Data '!B614</f>
        <v>6.55</v>
      </c>
      <c r="C615" s="11">
        <f>'Shiller Data '!C614</f>
        <v>0.48499999999999999</v>
      </c>
      <c r="D615" s="11">
        <f>'Shiller Data '!D614</f>
        <v>0.54500000000000004</v>
      </c>
      <c r="E615" s="75">
        <f>'Shiller Data '!E614</f>
        <v>17.600000000000001</v>
      </c>
      <c r="F615" s="12">
        <f t="shared" si="540"/>
        <v>116.92308238636363</v>
      </c>
      <c r="G615" s="12">
        <f t="shared" si="541"/>
        <v>8.657663352272726</v>
      </c>
      <c r="H615" s="12">
        <f t="shared" ref="H615:I615" si="570">AVERAGE(F496:F615)</f>
        <v>223.11692080064756</v>
      </c>
      <c r="I615" s="12">
        <f t="shared" si="570"/>
        <v>13.160259280959044</v>
      </c>
      <c r="J615" s="12">
        <f t="shared" si="526"/>
        <v>8.8845576587943142</v>
      </c>
      <c r="K615" s="12">
        <f t="shared" si="523"/>
        <v>2.1843146752006422</v>
      </c>
      <c r="L615" s="12">
        <f t="shared" si="524"/>
        <v>-1.1605218007743106</v>
      </c>
      <c r="M615" s="11"/>
      <c r="N615" s="11">
        <f t="shared" si="528"/>
        <v>2002.03</v>
      </c>
      <c r="O615" s="11">
        <f t="shared" si="529"/>
        <v>70.269463460993975</v>
      </c>
      <c r="P615" s="11">
        <f t="shared" si="530"/>
        <v>4.2523373297828115</v>
      </c>
      <c r="Q615" s="11">
        <f t="shared" si="531"/>
        <v>0.90750085380785883</v>
      </c>
      <c r="R615">
        <f t="shared" si="532"/>
        <v>2.4781215999325168</v>
      </c>
    </row>
    <row r="616" spans="1:18" x14ac:dyDescent="0.25">
      <c r="A616" s="11">
        <f>'Shiller Data '!A615</f>
        <v>1921.07</v>
      </c>
      <c r="B616" s="11">
        <f>'Shiller Data '!B615</f>
        <v>6.53</v>
      </c>
      <c r="C616" s="11">
        <f>'Shiller Data '!C615</f>
        <v>0.48080000000000001</v>
      </c>
      <c r="D616" s="11">
        <f>'Shiller Data '!D615</f>
        <v>0.50249999999999995</v>
      </c>
      <c r="E616" s="75">
        <f>'Shiller Data '!E615</f>
        <v>17.7</v>
      </c>
      <c r="F616" s="12">
        <f t="shared" si="540"/>
        <v>115.90750000000001</v>
      </c>
      <c r="G616" s="12">
        <f t="shared" si="541"/>
        <v>8.5342000000000002</v>
      </c>
      <c r="H616" s="12">
        <f t="shared" ref="H616:I616" si="571">AVERAGE(F497:F616)</f>
        <v>221.23346161940063</v>
      </c>
      <c r="I616" s="12">
        <f t="shared" si="571"/>
        <v>13.092312520122833</v>
      </c>
      <c r="J616" s="12">
        <f t="shared" si="526"/>
        <v>8.8530960303499207</v>
      </c>
      <c r="K616" s="12">
        <f t="shared" si="523"/>
        <v>2.1807672317800577</v>
      </c>
      <c r="L616" s="12">
        <f t="shared" si="524"/>
        <v>-1.164069244194895</v>
      </c>
      <c r="M616" s="11"/>
      <c r="N616" s="11">
        <f t="shared" si="528"/>
        <v>2002.06</v>
      </c>
      <c r="O616" s="11">
        <f t="shared" si="529"/>
        <v>61.371182249897423</v>
      </c>
      <c r="P616" s="11">
        <f t="shared" si="530"/>
        <v>4.1169403805122968</v>
      </c>
      <c r="Q616" s="11">
        <f t="shared" si="531"/>
        <v>0.77210390453734412</v>
      </c>
      <c r="R616">
        <f t="shared" si="532"/>
        <v>2.1643149791699656</v>
      </c>
    </row>
    <row r="617" spans="1:18" x14ac:dyDescent="0.25">
      <c r="A617" s="11">
        <f>'Shiller Data '!A616</f>
        <v>1921.08</v>
      </c>
      <c r="B617" s="11">
        <f>'Shiller Data '!B616</f>
        <v>6.45</v>
      </c>
      <c r="C617" s="11">
        <f>'Shiller Data '!C616</f>
        <v>0.47670000000000001</v>
      </c>
      <c r="D617" s="11">
        <f>'Shiller Data '!D616</f>
        <v>0.46</v>
      </c>
      <c r="E617" s="75">
        <f>'Shiller Data '!E616</f>
        <v>17.7</v>
      </c>
      <c r="F617" s="12">
        <f t="shared" si="540"/>
        <v>114.48750000000001</v>
      </c>
      <c r="G617" s="12">
        <f t="shared" si="541"/>
        <v>8.4614250000000002</v>
      </c>
      <c r="H617" s="12">
        <f t="shared" ref="H617:I617" si="572">AVERAGE(F498:F617)</f>
        <v>219.55908168283898</v>
      </c>
      <c r="I617" s="12">
        <f t="shared" si="572"/>
        <v>13.028105971438645</v>
      </c>
      <c r="J617" s="12">
        <f t="shared" si="526"/>
        <v>8.78773171257507</v>
      </c>
      <c r="K617" s="12">
        <f t="shared" si="523"/>
        <v>2.1733566252187377</v>
      </c>
      <c r="L617" s="12">
        <f t="shared" si="524"/>
        <v>-1.171479850756215</v>
      </c>
      <c r="M617" s="11"/>
      <c r="N617" s="11">
        <f t="shared" si="528"/>
        <v>2002.09</v>
      </c>
      <c r="O617" s="11">
        <f t="shared" si="529"/>
        <v>52.201017281763356</v>
      </c>
      <c r="P617" s="11">
        <f t="shared" si="530"/>
        <v>3.9551019828550875</v>
      </c>
      <c r="Q617" s="11">
        <f t="shared" si="531"/>
        <v>0.61026550688013481</v>
      </c>
      <c r="R617">
        <f t="shared" si="532"/>
        <v>1.8409201108557682</v>
      </c>
    </row>
    <row r="618" spans="1:18" x14ac:dyDescent="0.25">
      <c r="A618" s="11">
        <f>'Shiller Data '!A617</f>
        <v>1921.09</v>
      </c>
      <c r="B618" s="11">
        <f>'Shiller Data '!B617</f>
        <v>6.61</v>
      </c>
      <c r="C618" s="11">
        <f>'Shiller Data '!C617</f>
        <v>0.47249999999999998</v>
      </c>
      <c r="D618" s="11">
        <f>'Shiller Data '!D617</f>
        <v>0.41749999999999998</v>
      </c>
      <c r="E618" s="75">
        <f>'Shiller Data '!E617</f>
        <v>17.5</v>
      </c>
      <c r="F618" s="12">
        <f t="shared" si="540"/>
        <v>118.66838571428572</v>
      </c>
      <c r="G618" s="12">
        <f t="shared" si="541"/>
        <v>8.4827250000000003</v>
      </c>
      <c r="H618" s="12">
        <f t="shared" ref="H618:I618" si="573">AVERAGE(F499:F618)</f>
        <v>218.08846336467843</v>
      </c>
      <c r="I618" s="12">
        <f t="shared" si="573"/>
        <v>12.965464882742022</v>
      </c>
      <c r="J618" s="12">
        <f t="shared" si="526"/>
        <v>9.1526518167691755</v>
      </c>
      <c r="K618" s="12">
        <f t="shared" si="523"/>
        <v>2.2140436533392207</v>
      </c>
      <c r="L618" s="12">
        <f t="shared" si="524"/>
        <v>-1.130792822635732</v>
      </c>
      <c r="M618" s="11"/>
      <c r="N618" s="11">
        <f t="shared" si="528"/>
        <v>2002.12</v>
      </c>
      <c r="O618" s="11">
        <f t="shared" si="529"/>
        <v>54.10442872925227</v>
      </c>
      <c r="P618" s="11">
        <f t="shared" si="530"/>
        <v>3.9909160444104774</v>
      </c>
      <c r="Q618" s="11">
        <f t="shared" si="531"/>
        <v>0.64607956843552472</v>
      </c>
      <c r="R618">
        <f t="shared" si="532"/>
        <v>1.9080457837904905</v>
      </c>
    </row>
    <row r="619" spans="1:18" x14ac:dyDescent="0.25">
      <c r="A619" s="11">
        <f>'Shiller Data '!A618</f>
        <v>1921.1</v>
      </c>
      <c r="B619" s="11">
        <f>'Shiller Data '!B618</f>
        <v>6.7</v>
      </c>
      <c r="C619" s="11">
        <f>'Shiller Data '!C618</f>
        <v>0.46829999999999999</v>
      </c>
      <c r="D619" s="11">
        <f>'Shiller Data '!D618</f>
        <v>0.375</v>
      </c>
      <c r="E619" s="75">
        <f>'Shiller Data '!E618</f>
        <v>17.5</v>
      </c>
      <c r="F619" s="12">
        <f t="shared" si="540"/>
        <v>120.28414285714287</v>
      </c>
      <c r="G619" s="12">
        <f t="shared" si="541"/>
        <v>8.4073229999999999</v>
      </c>
      <c r="H619" s="12">
        <f t="shared" ref="H619:I619" si="574">AVERAGE(F500:F619)</f>
        <v>216.61712559749247</v>
      </c>
      <c r="I619" s="12">
        <f t="shared" si="574"/>
        <v>12.9021954440454</v>
      </c>
      <c r="J619" s="12">
        <f t="shared" si="526"/>
        <v>9.3227655230301298</v>
      </c>
      <c r="K619" s="12">
        <f t="shared" si="523"/>
        <v>2.2324593146207334</v>
      </c>
      <c r="L619" s="12">
        <f t="shared" si="524"/>
        <v>-1.1123771613542193</v>
      </c>
      <c r="M619" s="11"/>
      <c r="N619" s="11">
        <f t="shared" si="528"/>
        <v>2003.03</v>
      </c>
      <c r="O619" s="11">
        <f t="shared" si="529"/>
        <v>50.010976343610629</v>
      </c>
      <c r="P619" s="11">
        <f t="shared" si="530"/>
        <v>3.9122425082078607</v>
      </c>
      <c r="Q619" s="11">
        <f t="shared" si="531"/>
        <v>0.56740603223290798</v>
      </c>
      <c r="R619">
        <f t="shared" si="532"/>
        <v>1.7636861675998141</v>
      </c>
    </row>
    <row r="620" spans="1:18" x14ac:dyDescent="0.25">
      <c r="A620" s="11">
        <f>'Shiller Data '!A619</f>
        <v>1921.11</v>
      </c>
      <c r="B620" s="11">
        <f>'Shiller Data '!B619</f>
        <v>7.06</v>
      </c>
      <c r="C620" s="11">
        <f>'Shiller Data '!C619</f>
        <v>0.4642</v>
      </c>
      <c r="D620" s="11">
        <f>'Shiller Data '!D619</f>
        <v>0.33250000000000002</v>
      </c>
      <c r="E620" s="75">
        <f>'Shiller Data '!E619</f>
        <v>17.399999999999999</v>
      </c>
      <c r="F620" s="12">
        <f t="shared" si="540"/>
        <v>127.47560344827586</v>
      </c>
      <c r="G620" s="12">
        <f t="shared" si="541"/>
        <v>8.3816112068965527</v>
      </c>
      <c r="H620" s="12">
        <f t="shared" ref="H620:I620" si="575">AVERAGE(F501:F620)</f>
        <v>215.07964335073402</v>
      </c>
      <c r="I620" s="12">
        <f t="shared" si="575"/>
        <v>12.837323780418687</v>
      </c>
      <c r="J620" s="12">
        <f t="shared" si="526"/>
        <v>9.930076208151716</v>
      </c>
      <c r="K620" s="12">
        <f t="shared" si="523"/>
        <v>2.2955681525645621</v>
      </c>
      <c r="L620" s="12">
        <f t="shared" si="524"/>
        <v>-1.0492683234103906</v>
      </c>
      <c r="M620" s="11"/>
      <c r="N620" s="11">
        <f t="shared" si="528"/>
        <v>2003.06</v>
      </c>
      <c r="O620" s="11">
        <f t="shared" si="529"/>
        <v>58.498377248050346</v>
      </c>
      <c r="P620" s="11">
        <f t="shared" si="530"/>
        <v>4.0689990145035013</v>
      </c>
      <c r="Q620" s="11">
        <f t="shared" si="531"/>
        <v>0.72416253852854862</v>
      </c>
      <c r="R620">
        <f t="shared" si="532"/>
        <v>2.0630026910603072</v>
      </c>
    </row>
    <row r="621" spans="1:18" x14ac:dyDescent="0.25">
      <c r="A621" s="11">
        <f>'Shiller Data '!A620</f>
        <v>1921.12</v>
      </c>
      <c r="B621" s="11">
        <f>'Shiller Data '!B620</f>
        <v>7.31</v>
      </c>
      <c r="C621" s="11">
        <f>'Shiller Data '!C620</f>
        <v>0.46</v>
      </c>
      <c r="D621" s="11">
        <f>'Shiller Data '!D620</f>
        <v>0.28999999999999998</v>
      </c>
      <c r="E621" s="75">
        <f>'Shiller Data '!E620</f>
        <v>17.3</v>
      </c>
      <c r="F621" s="12">
        <f t="shared" si="540"/>
        <v>132.75255780346819</v>
      </c>
      <c r="G621" s="12">
        <f t="shared" si="541"/>
        <v>8.3537861271676288</v>
      </c>
      <c r="H621" s="12">
        <f t="shared" ref="H621:I621" si="576">AVERAGE(F502:F621)</f>
        <v>213.54717787836304</v>
      </c>
      <c r="I621" s="12">
        <f t="shared" si="576"/>
        <v>12.770801860192877</v>
      </c>
      <c r="J621" s="12">
        <f t="shared" si="526"/>
        <v>10.3950056744098</v>
      </c>
      <c r="K621" s="12">
        <f t="shared" si="523"/>
        <v>2.3413254671885961</v>
      </c>
      <c r="L621" s="12">
        <f t="shared" si="524"/>
        <v>-1.0035110087863566</v>
      </c>
      <c r="M621" s="11"/>
      <c r="N621" s="11">
        <f t="shared" si="528"/>
        <v>2003.09</v>
      </c>
      <c r="O621" s="11">
        <f t="shared" si="529"/>
        <v>59.828042726284686</v>
      </c>
      <c r="P621" s="11">
        <f t="shared" si="530"/>
        <v>4.0914744929488052</v>
      </c>
      <c r="Q621" s="11">
        <f t="shared" si="531"/>
        <v>0.74663801697385246</v>
      </c>
      <c r="R621">
        <f t="shared" si="532"/>
        <v>2.1098946492453319</v>
      </c>
    </row>
    <row r="622" spans="1:18" x14ac:dyDescent="0.25">
      <c r="A622" s="11">
        <f>'Shiller Data '!A621</f>
        <v>1922.01</v>
      </c>
      <c r="B622" s="11">
        <f>'Shiller Data '!B621</f>
        <v>7.3</v>
      </c>
      <c r="C622" s="11">
        <f>'Shiller Data '!C621</f>
        <v>0.4642</v>
      </c>
      <c r="D622" s="11">
        <f>'Shiller Data '!D621</f>
        <v>0.32329999999999998</v>
      </c>
      <c r="E622" s="75">
        <f>'Shiller Data '!E621</f>
        <v>16.899999999999999</v>
      </c>
      <c r="F622" s="12">
        <f t="shared" si="540"/>
        <v>135.70872781065088</v>
      </c>
      <c r="G622" s="12">
        <f t="shared" si="541"/>
        <v>8.6295878698224868</v>
      </c>
      <c r="H622" s="12">
        <f t="shared" ref="H622:I622" si="577">AVERAGE(F503:F622)</f>
        <v>212.06397325409066</v>
      </c>
      <c r="I622" s="12">
        <f t="shared" si="577"/>
        <v>12.707767360802006</v>
      </c>
      <c r="J622" s="12">
        <f t="shared" si="526"/>
        <v>10.679195169188722</v>
      </c>
      <c r="K622" s="12">
        <f t="shared" si="523"/>
        <v>2.3682974720022454</v>
      </c>
      <c r="L622" s="12">
        <f t="shared" si="524"/>
        <v>-0.97653900397270732</v>
      </c>
      <c r="M622" s="11"/>
      <c r="N622" s="11">
        <f t="shared" si="528"/>
        <v>2003.12</v>
      </c>
      <c r="O622" s="11">
        <f t="shared" si="529"/>
        <v>63.615379298211451</v>
      </c>
      <c r="P622" s="11">
        <f t="shared" si="530"/>
        <v>4.152855253979018</v>
      </c>
      <c r="Q622" s="11">
        <f t="shared" si="531"/>
        <v>0.8080187780040653</v>
      </c>
      <c r="R622">
        <f t="shared" si="532"/>
        <v>2.2434587908061387</v>
      </c>
    </row>
    <row r="623" spans="1:18" x14ac:dyDescent="0.25">
      <c r="A623" s="11">
        <f>'Shiller Data '!A622</f>
        <v>1922.02</v>
      </c>
      <c r="B623" s="11">
        <f>'Shiller Data '!B622</f>
        <v>7.46</v>
      </c>
      <c r="C623" s="11">
        <f>'Shiller Data '!C622</f>
        <v>0.46829999999999999</v>
      </c>
      <c r="D623" s="11">
        <f>'Shiller Data '!D622</f>
        <v>0.35670000000000002</v>
      </c>
      <c r="E623" s="75">
        <f>'Shiller Data '!E622</f>
        <v>16.899999999999999</v>
      </c>
      <c r="F623" s="12">
        <f t="shared" si="540"/>
        <v>138.68316568047339</v>
      </c>
      <c r="G623" s="12">
        <f t="shared" si="541"/>
        <v>8.7058078402366874</v>
      </c>
      <c r="H623" s="12">
        <f t="shared" ref="H623:I623" si="578">AVERAGE(F504:F623)</f>
        <v>210.65518248905033</v>
      </c>
      <c r="I623" s="12">
        <f t="shared" si="578"/>
        <v>12.646503036650014</v>
      </c>
      <c r="J623" s="12">
        <f t="shared" si="526"/>
        <v>10.966127575232827</v>
      </c>
      <c r="K623" s="12">
        <f t="shared" si="523"/>
        <v>2.3948112106213557</v>
      </c>
      <c r="L623" s="12">
        <f t="shared" si="524"/>
        <v>-0.95002526535359699</v>
      </c>
      <c r="M623" s="11"/>
      <c r="N623" s="11">
        <f t="shared" si="528"/>
        <v>2004.03</v>
      </c>
      <c r="O623" s="11">
        <f t="shared" si="529"/>
        <v>64.908995376836685</v>
      </c>
      <c r="P623" s="11">
        <f t="shared" si="530"/>
        <v>4.1729862177547012</v>
      </c>
      <c r="Q623" s="11">
        <f t="shared" si="531"/>
        <v>0.82814974177974854</v>
      </c>
      <c r="R623">
        <f t="shared" si="532"/>
        <v>2.2890794315306922</v>
      </c>
    </row>
    <row r="624" spans="1:18" x14ac:dyDescent="0.25">
      <c r="A624" s="11">
        <f>'Shiller Data '!A623</f>
        <v>1922.03</v>
      </c>
      <c r="B624" s="11">
        <f>'Shiller Data '!B623</f>
        <v>7.74</v>
      </c>
      <c r="C624" s="11">
        <f>'Shiller Data '!C623</f>
        <v>0.47249999999999998</v>
      </c>
      <c r="D624" s="11">
        <f>'Shiller Data '!D623</f>
        <v>0.39</v>
      </c>
      <c r="E624" s="75">
        <f>'Shiller Data '!E623</f>
        <v>16.7</v>
      </c>
      <c r="F624" s="12">
        <f t="shared" si="540"/>
        <v>145.61164670658684</v>
      </c>
      <c r="G624" s="12">
        <f t="shared" si="541"/>
        <v>8.889083083832336</v>
      </c>
      <c r="H624" s="12">
        <f t="shared" ref="H624:I624" si="579">AVERAGE(F505:F624)</f>
        <v>209.28368058663247</v>
      </c>
      <c r="I624" s="12">
        <f t="shared" si="579"/>
        <v>12.589247491617476</v>
      </c>
      <c r="J624" s="12">
        <f t="shared" si="526"/>
        <v>11.566350316295081</v>
      </c>
      <c r="K624" s="12">
        <f t="shared" si="523"/>
        <v>2.4481000477344632</v>
      </c>
      <c r="L624" s="12">
        <f t="shared" si="524"/>
        <v>-0.89673642824048949</v>
      </c>
      <c r="M624" s="11"/>
      <c r="N624" s="11">
        <f t="shared" si="528"/>
        <v>2004.06</v>
      </c>
      <c r="O624" s="11">
        <f t="shared" si="529"/>
        <v>64.435601719548075</v>
      </c>
      <c r="P624" s="11">
        <f t="shared" si="530"/>
        <v>4.16566630209278</v>
      </c>
      <c r="Q624" s="11">
        <f t="shared" si="531"/>
        <v>0.82082982611782729</v>
      </c>
      <c r="R624">
        <f t="shared" si="532"/>
        <v>2.2723847395604153</v>
      </c>
    </row>
    <row r="625" spans="1:18" x14ac:dyDescent="0.25">
      <c r="A625" s="11">
        <f>'Shiller Data '!A624</f>
        <v>1922.04</v>
      </c>
      <c r="B625" s="11">
        <f>'Shiller Data '!B624</f>
        <v>8.2100000000000009</v>
      </c>
      <c r="C625" s="11">
        <f>'Shiller Data '!C624</f>
        <v>0.47670000000000001</v>
      </c>
      <c r="D625" s="11">
        <f>'Shiller Data '!D624</f>
        <v>0.42330000000000001</v>
      </c>
      <c r="E625" s="75">
        <f>'Shiller Data '!E624</f>
        <v>16.7</v>
      </c>
      <c r="F625" s="12">
        <f t="shared" si="540"/>
        <v>154.45369760479045</v>
      </c>
      <c r="G625" s="12">
        <f t="shared" si="541"/>
        <v>8.9680971556886231</v>
      </c>
      <c r="H625" s="12">
        <f t="shared" ref="H625:I625" si="580">AVERAGE(F506:F625)</f>
        <v>207.98364930555132</v>
      </c>
      <c r="I625" s="12">
        <f t="shared" si="580"/>
        <v>12.536296970246619</v>
      </c>
      <c r="J625" s="12">
        <f t="shared" si="526"/>
        <v>12.32052000454102</v>
      </c>
      <c r="K625" s="12">
        <f t="shared" si="523"/>
        <v>2.5112661653754316</v>
      </c>
      <c r="L625" s="12">
        <f t="shared" si="524"/>
        <v>-0.83357031059952114</v>
      </c>
      <c r="M625" s="11"/>
      <c r="N625" s="11">
        <f t="shared" si="528"/>
        <v>2004.09</v>
      </c>
      <c r="O625" s="11">
        <f t="shared" si="529"/>
        <v>63.279654657903571</v>
      </c>
      <c r="P625" s="11">
        <f t="shared" si="530"/>
        <v>4.1475638660788867</v>
      </c>
      <c r="Q625" s="11">
        <f t="shared" si="531"/>
        <v>0.80272739010393401</v>
      </c>
      <c r="R625">
        <f t="shared" si="532"/>
        <v>2.2316191318447691</v>
      </c>
    </row>
    <row r="626" spans="1:18" x14ac:dyDescent="0.25">
      <c r="A626" s="11">
        <f>'Shiller Data '!A625</f>
        <v>1922.05</v>
      </c>
      <c r="B626" s="11">
        <f>'Shiller Data '!B625</f>
        <v>8.5299999999999994</v>
      </c>
      <c r="C626" s="11">
        <f>'Shiller Data '!C625</f>
        <v>0.48080000000000001</v>
      </c>
      <c r="D626" s="11">
        <f>'Shiller Data '!D625</f>
        <v>0.45669999999999999</v>
      </c>
      <c r="E626" s="75">
        <f>'Shiller Data '!E625</f>
        <v>16.7</v>
      </c>
      <c r="F626" s="12">
        <f t="shared" si="540"/>
        <v>160.47381736526947</v>
      </c>
      <c r="G626" s="12">
        <f t="shared" si="541"/>
        <v>9.0452299401197607</v>
      </c>
      <c r="H626" s="12">
        <f t="shared" ref="H626:I626" si="581">AVERAGE(F507:F626)</f>
        <v>206.73648344245439</v>
      </c>
      <c r="I626" s="12">
        <f t="shared" si="581"/>
        <v>12.483746424281126</v>
      </c>
      <c r="J626" s="12">
        <f t="shared" si="526"/>
        <v>12.854620072476386</v>
      </c>
      <c r="K626" s="12">
        <f t="shared" si="523"/>
        <v>2.5537032854367889</v>
      </c>
      <c r="L626" s="12">
        <f t="shared" si="524"/>
        <v>-0.79113319053816378</v>
      </c>
      <c r="M626" s="11"/>
      <c r="N626" s="11">
        <f t="shared" si="528"/>
        <v>2004.12</v>
      </c>
      <c r="O626" s="11">
        <f t="shared" si="529"/>
        <v>67.501367524878646</v>
      </c>
      <c r="P626" s="11">
        <f t="shared" si="530"/>
        <v>4.2121478573010922</v>
      </c>
      <c r="Q626" s="11">
        <f t="shared" si="531"/>
        <v>0.8673113813261395</v>
      </c>
      <c r="R626">
        <f t="shared" si="532"/>
        <v>2.3805019798000733</v>
      </c>
    </row>
    <row r="627" spans="1:18" x14ac:dyDescent="0.25">
      <c r="A627" s="11">
        <f>'Shiller Data '!A626</f>
        <v>1922.06</v>
      </c>
      <c r="B627" s="11">
        <f>'Shiller Data '!B626</f>
        <v>8.4499999999999993</v>
      </c>
      <c r="C627" s="11">
        <f>'Shiller Data '!C626</f>
        <v>0.48499999999999999</v>
      </c>
      <c r="D627" s="11">
        <f>'Shiller Data '!D626</f>
        <v>0.49</v>
      </c>
      <c r="E627" s="75">
        <f>'Shiller Data '!E626</f>
        <v>16.7</v>
      </c>
      <c r="F627" s="12">
        <f t="shared" si="540"/>
        <v>158.96878742514971</v>
      </c>
      <c r="G627" s="12">
        <f t="shared" si="541"/>
        <v>9.1242440119760477</v>
      </c>
      <c r="H627" s="12">
        <f t="shared" ref="H627:I627" si="582">AVERAGE(F508:F627)</f>
        <v>205.45118168054009</v>
      </c>
      <c r="I627" s="12">
        <f t="shared" si="582"/>
        <v>12.430369495939678</v>
      </c>
      <c r="J627" s="12">
        <f t="shared" si="526"/>
        <v>12.78874191769409</v>
      </c>
      <c r="K627" s="12">
        <f t="shared" si="523"/>
        <v>2.5485652462252077</v>
      </c>
      <c r="L627" s="12">
        <f t="shared" si="524"/>
        <v>-0.79627122974974496</v>
      </c>
      <c r="M627" s="11"/>
      <c r="N627" s="11">
        <f t="shared" si="528"/>
        <v>2005.03</v>
      </c>
      <c r="O627" s="11">
        <f t="shared" si="529"/>
        <v>65.92036731781424</v>
      </c>
      <c r="P627" s="11">
        <f t="shared" si="530"/>
        <v>4.1884474577612716</v>
      </c>
      <c r="Q627" s="11">
        <f t="shared" si="531"/>
        <v>0.84361098178631888</v>
      </c>
      <c r="R627">
        <f t="shared" si="532"/>
        <v>2.3247464557124462</v>
      </c>
    </row>
    <row r="628" spans="1:18" x14ac:dyDescent="0.25">
      <c r="A628" s="11">
        <f>'Shiller Data '!A627</f>
        <v>1922.07</v>
      </c>
      <c r="B628" s="11">
        <f>'Shiller Data '!B627</f>
        <v>8.51</v>
      </c>
      <c r="C628" s="11">
        <f>'Shiller Data '!C627</f>
        <v>0.48920000000000002</v>
      </c>
      <c r="D628" s="11">
        <f>'Shiller Data '!D627</f>
        <v>0.52329999999999999</v>
      </c>
      <c r="E628" s="75">
        <f>'Shiller Data '!E627</f>
        <v>16.8</v>
      </c>
      <c r="F628" s="12">
        <f t="shared" si="540"/>
        <v>159.14459821428571</v>
      </c>
      <c r="G628" s="12">
        <f t="shared" si="541"/>
        <v>9.1484767857142852</v>
      </c>
      <c r="H628" s="12">
        <f t="shared" ref="H628:I628" si="583">AVERAGE(F509:F628)</f>
        <v>204.16462053916447</v>
      </c>
      <c r="I628" s="12">
        <f t="shared" si="583"/>
        <v>12.376976549829722</v>
      </c>
      <c r="J628" s="12">
        <f t="shared" si="526"/>
        <v>12.858115838999078</v>
      </c>
      <c r="K628" s="12">
        <f t="shared" si="523"/>
        <v>2.5539751947782348</v>
      </c>
      <c r="L628" s="12">
        <f t="shared" si="524"/>
        <v>-0.79086128119671795</v>
      </c>
      <c r="M628" s="11"/>
      <c r="N628" s="11">
        <f t="shared" si="528"/>
        <v>2005.06</v>
      </c>
      <c r="O628" s="11">
        <f t="shared" si="529"/>
        <v>65.584378027888405</v>
      </c>
      <c r="P628" s="11">
        <f t="shared" si="530"/>
        <v>4.1833375277714797</v>
      </c>
      <c r="Q628" s="11">
        <f t="shared" si="531"/>
        <v>0.83850105179652701</v>
      </c>
      <c r="R628">
        <f t="shared" si="532"/>
        <v>2.3128974636225412</v>
      </c>
    </row>
    <row r="629" spans="1:18" x14ac:dyDescent="0.25">
      <c r="A629" s="11">
        <f>'Shiller Data '!A628</f>
        <v>1922.08</v>
      </c>
      <c r="B629" s="11">
        <f>'Shiller Data '!B628</f>
        <v>8.83</v>
      </c>
      <c r="C629" s="11">
        <f>'Shiller Data '!C628</f>
        <v>0.49330000000000002</v>
      </c>
      <c r="D629" s="11">
        <f>'Shiller Data '!D628</f>
        <v>0.55669999999999997</v>
      </c>
      <c r="E629" s="75">
        <f>'Shiller Data '!E628</f>
        <v>16.600000000000001</v>
      </c>
      <c r="F629" s="12">
        <f t="shared" si="540"/>
        <v>167.11838855421686</v>
      </c>
      <c r="G629" s="12">
        <f t="shared" si="541"/>
        <v>9.3362968373493977</v>
      </c>
      <c r="H629" s="12">
        <f t="shared" ref="H629:I629" si="584">AVERAGE(F510:F629)</f>
        <v>202.91077777642823</v>
      </c>
      <c r="I629" s="12">
        <f t="shared" si="584"/>
        <v>12.326177123012732</v>
      </c>
      <c r="J629" s="12">
        <f t="shared" si="526"/>
        <v>13.558006418892854</v>
      </c>
      <c r="K629" s="12">
        <f t="shared" si="523"/>
        <v>2.60697725244817</v>
      </c>
      <c r="L629" s="12">
        <f t="shared" si="524"/>
        <v>-0.73785922352678268</v>
      </c>
      <c r="M629" s="11"/>
      <c r="N629" s="11">
        <f t="shared" si="528"/>
        <v>2005.09</v>
      </c>
      <c r="O629" s="11">
        <f t="shared" si="529"/>
        <v>65.087821541055447</v>
      </c>
      <c r="P629" s="11">
        <f t="shared" si="530"/>
        <v>4.175737458612101</v>
      </c>
      <c r="Q629" s="11">
        <f t="shared" si="531"/>
        <v>0.83090098263714829</v>
      </c>
      <c r="R629">
        <f t="shared" si="532"/>
        <v>2.2953859117335695</v>
      </c>
    </row>
    <row r="630" spans="1:18" x14ac:dyDescent="0.25">
      <c r="A630" s="11">
        <f>'Shiller Data '!A629</f>
        <v>1922.09</v>
      </c>
      <c r="B630" s="11">
        <f>'Shiller Data '!B629</f>
        <v>9.06</v>
      </c>
      <c r="C630" s="11">
        <f>'Shiller Data '!C629</f>
        <v>0.4975</v>
      </c>
      <c r="D630" s="11">
        <f>'Shiller Data '!D629</f>
        <v>0.59</v>
      </c>
      <c r="E630" s="75">
        <f>'Shiller Data '!E629</f>
        <v>16.600000000000001</v>
      </c>
      <c r="F630" s="12">
        <f t="shared" si="540"/>
        <v>171.4714156626506</v>
      </c>
      <c r="G630" s="12">
        <f t="shared" si="541"/>
        <v>9.4157868975903618</v>
      </c>
      <c r="H630" s="12">
        <f t="shared" ref="H630:I630" si="585">AVERAGE(F511:F630)</f>
        <v>201.70555190354898</v>
      </c>
      <c r="I630" s="12">
        <f t="shared" si="585"/>
        <v>12.277075208979044</v>
      </c>
      <c r="J630" s="12">
        <f t="shared" si="526"/>
        <v>13.966796874978995</v>
      </c>
      <c r="K630" s="12">
        <f t="shared" si="523"/>
        <v>2.636682861007384</v>
      </c>
      <c r="L630" s="12">
        <f t="shared" si="524"/>
        <v>-0.70815361496756868</v>
      </c>
      <c r="M630" s="11"/>
      <c r="N630" s="11">
        <f t="shared" si="528"/>
        <v>2005.12</v>
      </c>
      <c r="O630" s="11">
        <f t="shared" si="529"/>
        <v>67.302386203294645</v>
      </c>
      <c r="P630" s="11">
        <f t="shared" si="530"/>
        <v>4.2091956922374987</v>
      </c>
      <c r="Q630" s="11">
        <f t="shared" si="531"/>
        <v>0.86435921626254597</v>
      </c>
      <c r="R630">
        <f t="shared" si="532"/>
        <v>2.3734847081899928</v>
      </c>
    </row>
    <row r="631" spans="1:18" x14ac:dyDescent="0.25">
      <c r="A631" s="11">
        <f>'Shiller Data '!A630</f>
        <v>1922.1</v>
      </c>
      <c r="B631" s="11">
        <f>'Shiller Data '!B630</f>
        <v>9.26</v>
      </c>
      <c r="C631" s="11">
        <f>'Shiller Data '!C630</f>
        <v>0.50170000000000003</v>
      </c>
      <c r="D631" s="11">
        <f>'Shiller Data '!D630</f>
        <v>0.62329999999999997</v>
      </c>
      <c r="E631" s="75">
        <f>'Shiller Data '!E630</f>
        <v>16.7</v>
      </c>
      <c r="F631" s="12">
        <f t="shared" si="540"/>
        <v>174.20721556886227</v>
      </c>
      <c r="G631" s="12">
        <f t="shared" si="541"/>
        <v>9.4384190119760483</v>
      </c>
      <c r="H631" s="12">
        <f t="shared" ref="H631:I631" si="586">AVERAGE(F512:F631)</f>
        <v>200.5284674754663</v>
      </c>
      <c r="I631" s="12">
        <f t="shared" si="586"/>
        <v>12.227948171408775</v>
      </c>
      <c r="J631" s="12">
        <f t="shared" si="526"/>
        <v>14.246643273823425</v>
      </c>
      <c r="K631" s="12">
        <f t="shared" si="523"/>
        <v>2.6565213192344186</v>
      </c>
      <c r="L631" s="12">
        <f t="shared" si="524"/>
        <v>-0.68831515674053412</v>
      </c>
      <c r="M631" s="11"/>
      <c r="N631" s="11">
        <f t="shared" si="528"/>
        <v>2006.03</v>
      </c>
      <c r="O631" s="11">
        <f t="shared" si="529"/>
        <v>67.542959797831244</v>
      </c>
      <c r="P631" s="11">
        <f t="shared" si="530"/>
        <v>4.2127638368848679</v>
      </c>
      <c r="Q631" s="11">
        <f t="shared" si="531"/>
        <v>0.86792736090991518</v>
      </c>
      <c r="R631">
        <f t="shared" si="532"/>
        <v>2.3819687721294533</v>
      </c>
    </row>
    <row r="632" spans="1:18" x14ac:dyDescent="0.25">
      <c r="A632" s="11">
        <f>'Shiller Data '!A631</f>
        <v>1922.11</v>
      </c>
      <c r="B632" s="11">
        <f>'Shiller Data '!B631</f>
        <v>8.8000000000000007</v>
      </c>
      <c r="C632" s="11">
        <f>'Shiller Data '!C631</f>
        <v>0.50580000000000003</v>
      </c>
      <c r="D632" s="11">
        <f>'Shiller Data '!D631</f>
        <v>0.65669999999999995</v>
      </c>
      <c r="E632" s="75">
        <f>'Shiller Data '!E631</f>
        <v>16.8</v>
      </c>
      <c r="F632" s="12">
        <f t="shared" si="540"/>
        <v>164.56785714285715</v>
      </c>
      <c r="G632" s="12">
        <f t="shared" si="541"/>
        <v>9.4589116071428574</v>
      </c>
      <c r="H632" s="12">
        <f t="shared" ref="H632:I632" si="587">AVERAGE(F513:F632)</f>
        <v>199.30044217784729</v>
      </c>
      <c r="I632" s="12">
        <f t="shared" si="587"/>
        <v>12.178751465413878</v>
      </c>
      <c r="J632" s="12">
        <f t="shared" si="526"/>
        <v>13.512703466378237</v>
      </c>
      <c r="K632" s="12">
        <f t="shared" si="523"/>
        <v>2.6036302404932741</v>
      </c>
      <c r="L632" s="12">
        <f t="shared" si="524"/>
        <v>-0.74120623548167863</v>
      </c>
      <c r="M632" s="11"/>
      <c r="N632" s="11">
        <f t="shared" si="528"/>
        <v>2006.06</v>
      </c>
      <c r="O632" s="11">
        <f t="shared" si="529"/>
        <v>64.024966786472646</v>
      </c>
      <c r="P632" s="11">
        <f t="shared" si="530"/>
        <v>4.15927311332673</v>
      </c>
      <c r="Q632" s="11">
        <f t="shared" si="531"/>
        <v>0.81443663735177729</v>
      </c>
      <c r="R632">
        <f t="shared" si="532"/>
        <v>2.2579032955985463</v>
      </c>
    </row>
    <row r="633" spans="1:18" x14ac:dyDescent="0.25">
      <c r="A633" s="11">
        <f>'Shiller Data '!A632</f>
        <v>1922.12</v>
      </c>
      <c r="B633" s="11">
        <f>'Shiller Data '!B632</f>
        <v>8.7799999999999994</v>
      </c>
      <c r="C633" s="11">
        <f>'Shiller Data '!C632</f>
        <v>0.51</v>
      </c>
      <c r="D633" s="11">
        <f>'Shiller Data '!D632</f>
        <v>0.69</v>
      </c>
      <c r="E633" s="75">
        <f>'Shiller Data '!E632</f>
        <v>16.899999999999999</v>
      </c>
      <c r="F633" s="12">
        <f t="shared" si="540"/>
        <v>163.22227810650887</v>
      </c>
      <c r="G633" s="12">
        <f t="shared" si="541"/>
        <v>9.4810207100591732</v>
      </c>
      <c r="H633" s="12">
        <f t="shared" ref="H633:I633" si="588">AVERAGE(F514:F633)</f>
        <v>198.13013522053365</v>
      </c>
      <c r="I633" s="12">
        <f t="shared" si="588"/>
        <v>12.128267812275967</v>
      </c>
      <c r="J633" s="12">
        <f t="shared" si="526"/>
        <v>13.458004113439749</v>
      </c>
      <c r="K633" s="12">
        <f t="shared" si="523"/>
        <v>2.5995740304162318</v>
      </c>
      <c r="L633" s="12">
        <f t="shared" si="524"/>
        <v>-0.7452624455587209</v>
      </c>
      <c r="M633" s="11"/>
      <c r="N633" s="11">
        <f t="shared" si="528"/>
        <v>2006.09</v>
      </c>
      <c r="O633" s="11">
        <f t="shared" si="529"/>
        <v>66.889545024928438</v>
      </c>
      <c r="P633" s="11">
        <f t="shared" si="530"/>
        <v>4.2030426772672742</v>
      </c>
      <c r="Q633" s="11">
        <f t="shared" si="531"/>
        <v>0.8582062012923215</v>
      </c>
      <c r="R633">
        <f t="shared" si="532"/>
        <v>2.3589254588224668</v>
      </c>
    </row>
    <row r="634" spans="1:18" x14ac:dyDescent="0.25">
      <c r="A634" s="11">
        <f>'Shiller Data '!A633</f>
        <v>1923.01</v>
      </c>
      <c r="B634" s="11">
        <f>'Shiller Data '!B633</f>
        <v>8.9</v>
      </c>
      <c r="C634" s="11">
        <f>'Shiller Data '!C633</f>
        <v>0.51170000000000004</v>
      </c>
      <c r="D634" s="11">
        <f>'Shiller Data '!D633</f>
        <v>0.71419999999999995</v>
      </c>
      <c r="E634" s="75">
        <f>'Shiller Data '!E633</f>
        <v>16.8</v>
      </c>
      <c r="F634" s="12">
        <f t="shared" si="540"/>
        <v>166.43794642857145</v>
      </c>
      <c r="G634" s="12">
        <f t="shared" si="541"/>
        <v>9.5692468749999993</v>
      </c>
      <c r="H634" s="12">
        <f t="shared" ref="H634:I634" si="589">AVERAGE(F515:F634)</f>
        <v>197.03257091356085</v>
      </c>
      <c r="I634" s="12">
        <f t="shared" si="589"/>
        <v>12.079776842356749</v>
      </c>
      <c r="J634" s="12">
        <f t="shared" si="526"/>
        <v>13.778230227314333</v>
      </c>
      <c r="K634" s="12">
        <f t="shared" si="523"/>
        <v>2.6230898268088927</v>
      </c>
      <c r="L634" s="12">
        <f t="shared" si="524"/>
        <v>-0.72174664916606002</v>
      </c>
      <c r="M634" s="11"/>
      <c r="N634" s="11">
        <f t="shared" si="528"/>
        <v>2006.12</v>
      </c>
      <c r="O634" s="11">
        <f t="shared" si="529"/>
        <v>71.762788983131543</v>
      </c>
      <c r="P634" s="11">
        <f t="shared" si="530"/>
        <v>4.2733660824235544</v>
      </c>
      <c r="Q634" s="11">
        <f t="shared" si="531"/>
        <v>0.92852960644860172</v>
      </c>
      <c r="R634">
        <f t="shared" si="532"/>
        <v>2.5307851902016227</v>
      </c>
    </row>
    <row r="635" spans="1:18" x14ac:dyDescent="0.25">
      <c r="A635" s="11">
        <f>'Shiller Data '!A634</f>
        <v>1923.02</v>
      </c>
      <c r="B635" s="11">
        <f>'Shiller Data '!B634</f>
        <v>9.2799999999999994</v>
      </c>
      <c r="C635" s="11">
        <f>'Shiller Data '!C634</f>
        <v>0.51329999999999998</v>
      </c>
      <c r="D635" s="11">
        <f>'Shiller Data '!D634</f>
        <v>0.73829999999999996</v>
      </c>
      <c r="E635" s="75">
        <f>'Shiller Data '!E634</f>
        <v>16.8</v>
      </c>
      <c r="F635" s="12">
        <f t="shared" si="540"/>
        <v>173.54428571428571</v>
      </c>
      <c r="G635" s="12">
        <f t="shared" si="541"/>
        <v>9.5991683035714281</v>
      </c>
      <c r="H635" s="12">
        <f t="shared" ref="H635:I635" si="590">AVERAGE(F516:F635)</f>
        <v>196.08238745267647</v>
      </c>
      <c r="I635" s="12">
        <f t="shared" si="590"/>
        <v>12.031535217675627</v>
      </c>
      <c r="J635" s="12">
        <f t="shared" si="526"/>
        <v>14.424118167341636</v>
      </c>
      <c r="K635" s="12">
        <f t="shared" si="523"/>
        <v>2.6689016782788308</v>
      </c>
      <c r="L635" s="12">
        <f t="shared" si="524"/>
        <v>-0.67593479769612186</v>
      </c>
      <c r="M635" s="11"/>
      <c r="N635" s="11">
        <f t="shared" si="528"/>
        <v>2007.03</v>
      </c>
      <c r="O635" s="11">
        <f t="shared" si="529"/>
        <v>69.515944367393772</v>
      </c>
      <c r="P635" s="11">
        <f t="shared" si="530"/>
        <v>4.2415561416172514</v>
      </c>
      <c r="Q635" s="11">
        <f t="shared" si="531"/>
        <v>0.89671966564229866</v>
      </c>
      <c r="R635">
        <f t="shared" si="532"/>
        <v>2.4515480095016082</v>
      </c>
    </row>
    <row r="636" spans="1:18" x14ac:dyDescent="0.25">
      <c r="A636" s="11">
        <f>'Shiller Data '!A635</f>
        <v>1923.03</v>
      </c>
      <c r="B636" s="11">
        <f>'Shiller Data '!B635</f>
        <v>9.43</v>
      </c>
      <c r="C636" s="11">
        <f>'Shiller Data '!C635</f>
        <v>0.51500000000000001</v>
      </c>
      <c r="D636" s="11">
        <f>'Shiller Data '!D635</f>
        <v>0.76249999999999996</v>
      </c>
      <c r="E636" s="75">
        <f>'Shiller Data '!E635</f>
        <v>16.8</v>
      </c>
      <c r="F636" s="12">
        <f t="shared" si="540"/>
        <v>176.34941964285713</v>
      </c>
      <c r="G636" s="12">
        <f t="shared" si="541"/>
        <v>9.6309598214285721</v>
      </c>
      <c r="H636" s="12">
        <f t="shared" ref="H636:I636" si="591">AVERAGE(F517:F636)</f>
        <v>195.20099656194515</v>
      </c>
      <c r="I636" s="12">
        <f t="shared" si="591"/>
        <v>11.983558522309981</v>
      </c>
      <c r="J636" s="12">
        <f t="shared" si="526"/>
        <v>14.715947630626131</v>
      </c>
      <c r="K636" s="12">
        <f t="shared" si="523"/>
        <v>2.6889317785671372</v>
      </c>
      <c r="L636" s="12">
        <f t="shared" si="524"/>
        <v>-0.65590469740781554</v>
      </c>
      <c r="M636" s="11"/>
      <c r="N636" s="11">
        <f t="shared" si="528"/>
        <v>2007.06</v>
      </c>
      <c r="O636" s="11">
        <f t="shared" si="529"/>
        <v>73.171141822678081</v>
      </c>
      <c r="P636" s="11">
        <f t="shared" si="530"/>
        <v>4.2928011058401649</v>
      </c>
      <c r="Q636" s="11">
        <f t="shared" si="531"/>
        <v>0.94796462986521224</v>
      </c>
      <c r="R636">
        <f t="shared" si="532"/>
        <v>2.5804521354166488</v>
      </c>
    </row>
    <row r="637" spans="1:18" x14ac:dyDescent="0.25">
      <c r="A637" s="11">
        <f>'Shiller Data '!A636</f>
        <v>1923.04</v>
      </c>
      <c r="B637" s="11">
        <f>'Shiller Data '!B636</f>
        <v>9.1</v>
      </c>
      <c r="C637" s="11">
        <f>'Shiller Data '!C636</f>
        <v>0.51670000000000005</v>
      </c>
      <c r="D637" s="11">
        <f>'Shiller Data '!D636</f>
        <v>0.78669999999999995</v>
      </c>
      <c r="E637" s="75">
        <f>'Shiller Data '!E636</f>
        <v>16.899999999999999</v>
      </c>
      <c r="F637" s="12">
        <f t="shared" si="540"/>
        <v>169.17115384615386</v>
      </c>
      <c r="G637" s="12">
        <f t="shared" si="541"/>
        <v>9.6055752958579887</v>
      </c>
      <c r="H637" s="12">
        <f t="shared" ref="H637:I637" si="592">AVERAGE(F518:F637)</f>
        <v>194.26245834569713</v>
      </c>
      <c r="I637" s="12">
        <f t="shared" si="592"/>
        <v>11.935370289231246</v>
      </c>
      <c r="J637" s="12">
        <f t="shared" si="526"/>
        <v>14.173934259818438</v>
      </c>
      <c r="K637" s="12">
        <f t="shared" si="523"/>
        <v>2.6514046622947935</v>
      </c>
      <c r="L637" s="12">
        <f t="shared" si="524"/>
        <v>-0.69343181368015916</v>
      </c>
      <c r="M637" s="11"/>
      <c r="N637" s="11">
        <f t="shared" si="528"/>
        <v>2007.09</v>
      </c>
      <c r="O637" s="11">
        <f t="shared" si="529"/>
        <v>71.697330351482734</v>
      </c>
      <c r="P637" s="11">
        <f t="shared" si="530"/>
        <v>4.2724535133207935</v>
      </c>
      <c r="Q637" s="11">
        <f t="shared" si="531"/>
        <v>0.92761703734584078</v>
      </c>
      <c r="R637">
        <f t="shared" si="532"/>
        <v>2.52847672730748</v>
      </c>
    </row>
    <row r="638" spans="1:18" x14ac:dyDescent="0.25">
      <c r="A638" s="11">
        <f>'Shiller Data '!A637</f>
        <v>1923.05</v>
      </c>
      <c r="B638" s="11">
        <f>'Shiller Data '!B637</f>
        <v>8.67</v>
      </c>
      <c r="C638" s="11">
        <f>'Shiller Data '!C637</f>
        <v>0.51829999999999998</v>
      </c>
      <c r="D638" s="11">
        <f>'Shiller Data '!D637</f>
        <v>0.81079999999999997</v>
      </c>
      <c r="E638" s="75">
        <f>'Shiller Data '!E637</f>
        <v>16.899999999999999</v>
      </c>
      <c r="F638" s="12">
        <f t="shared" si="540"/>
        <v>161.17735207100594</v>
      </c>
      <c r="G638" s="12">
        <f t="shared" si="541"/>
        <v>9.6353196745562144</v>
      </c>
      <c r="H638" s="12">
        <f t="shared" ref="H638:I638" si="593">AVERAGE(F519:F638)</f>
        <v>193.29787420917538</v>
      </c>
      <c r="I638" s="12">
        <f t="shared" si="593"/>
        <v>11.886107918821619</v>
      </c>
      <c r="J638" s="12">
        <f t="shared" si="526"/>
        <v>13.560145438001792</v>
      </c>
      <c r="K638" s="12">
        <f t="shared" si="523"/>
        <v>2.6071350079710878</v>
      </c>
      <c r="L638" s="12">
        <f t="shared" si="524"/>
        <v>-0.73770146800386494</v>
      </c>
      <c r="M638" s="11"/>
      <c r="N638" s="11">
        <f t="shared" si="528"/>
        <v>2007.12</v>
      </c>
      <c r="O638" s="11">
        <f t="shared" si="529"/>
        <v>69.702943579916749</v>
      </c>
      <c r="P638" s="11">
        <f t="shared" si="530"/>
        <v>4.2442425490112656</v>
      </c>
      <c r="Q638" s="11">
        <f t="shared" si="531"/>
        <v>0.89940607303631293</v>
      </c>
      <c r="R638">
        <f t="shared" si="532"/>
        <v>2.4581427202749553</v>
      </c>
    </row>
    <row r="639" spans="1:18" x14ac:dyDescent="0.25">
      <c r="A639" s="11">
        <f>'Shiller Data '!A638</f>
        <v>1923.06</v>
      </c>
      <c r="B639" s="11">
        <f>'Shiller Data '!B638</f>
        <v>8.34</v>
      </c>
      <c r="C639" s="11">
        <f>'Shiller Data '!C638</f>
        <v>0.52</v>
      </c>
      <c r="D639" s="11">
        <f>'Shiller Data '!D638</f>
        <v>0.83499999999999996</v>
      </c>
      <c r="E639" s="75">
        <f>'Shiller Data '!E638</f>
        <v>17</v>
      </c>
      <c r="F639" s="12">
        <f t="shared" si="540"/>
        <v>154.13055882352941</v>
      </c>
      <c r="G639" s="12">
        <f t="shared" si="541"/>
        <v>9.6100588235294122</v>
      </c>
      <c r="H639" s="12">
        <f t="shared" ref="H639:I639" si="594">AVERAGE(F520:F639)</f>
        <v>192.41299196127628</v>
      </c>
      <c r="I639" s="12">
        <f t="shared" si="594"/>
        <v>11.837957048473481</v>
      </c>
      <c r="J639" s="12">
        <f t="shared" si="526"/>
        <v>13.020030246131425</v>
      </c>
      <c r="K639" s="12">
        <f t="shared" si="523"/>
        <v>2.5664889598292935</v>
      </c>
      <c r="L639" s="12">
        <f t="shared" si="524"/>
        <v>-0.77834751614565922</v>
      </c>
      <c r="M639" s="11"/>
      <c r="N639" s="11">
        <f t="shared" si="528"/>
        <v>2008.03</v>
      </c>
      <c r="O639" s="11">
        <f t="shared" si="529"/>
        <v>60.49939035360358</v>
      </c>
      <c r="P639" s="11">
        <f t="shared" si="530"/>
        <v>4.1026332881860839</v>
      </c>
      <c r="Q639" s="11">
        <f t="shared" si="531"/>
        <v>0.75779681221113115</v>
      </c>
      <c r="R639">
        <f t="shared" si="532"/>
        <v>2.1335703822647818</v>
      </c>
    </row>
    <row r="640" spans="1:18" x14ac:dyDescent="0.25">
      <c r="A640" s="11">
        <f>'Shiller Data '!A639</f>
        <v>1923.07</v>
      </c>
      <c r="B640" s="11">
        <f>'Shiller Data '!B639</f>
        <v>8.06</v>
      </c>
      <c r="C640" s="11">
        <f>'Shiller Data '!C639</f>
        <v>0.52170000000000005</v>
      </c>
      <c r="D640" s="11">
        <f>'Shiller Data '!D639</f>
        <v>0.85919999999999996</v>
      </c>
      <c r="E640" s="75">
        <f>'Shiller Data '!E639</f>
        <v>17.2</v>
      </c>
      <c r="F640" s="12">
        <f t="shared" si="540"/>
        <v>147.22386627906977</v>
      </c>
      <c r="G640" s="12">
        <f t="shared" si="541"/>
        <v>9.5293661337209308</v>
      </c>
      <c r="H640" s="12">
        <f t="shared" ref="H640:I640" si="595">AVERAGE(F521:F640)</f>
        <v>191.46337582168266</v>
      </c>
      <c r="I640" s="12">
        <f t="shared" si="595"/>
        <v>11.790429038981761</v>
      </c>
      <c r="J640" s="12">
        <f t="shared" si="526"/>
        <v>12.486726801231335</v>
      </c>
      <c r="K640" s="12">
        <f t="shared" si="523"/>
        <v>2.5246662242383722</v>
      </c>
      <c r="L640" s="12">
        <f t="shared" si="524"/>
        <v>-0.82017025173658054</v>
      </c>
      <c r="M640" s="11"/>
      <c r="N640" s="11">
        <f t="shared" si="528"/>
        <v>2008.06</v>
      </c>
      <c r="O640" s="11">
        <f t="shared" si="529"/>
        <v>59.623725156392531</v>
      </c>
      <c r="P640" s="11">
        <f t="shared" si="530"/>
        <v>4.0880535679550647</v>
      </c>
      <c r="Q640" s="11">
        <f t="shared" si="531"/>
        <v>0.74321709198011199</v>
      </c>
      <c r="R640">
        <f t="shared" si="532"/>
        <v>2.1026891896010231</v>
      </c>
    </row>
    <row r="641" spans="1:18" x14ac:dyDescent="0.25">
      <c r="A641" s="11">
        <f>'Shiller Data '!A640</f>
        <v>1923.08</v>
      </c>
      <c r="B641" s="11">
        <f>'Shiller Data '!B640</f>
        <v>8.1</v>
      </c>
      <c r="C641" s="11">
        <f>'Shiller Data '!C640</f>
        <v>0.52329999999999999</v>
      </c>
      <c r="D641" s="11">
        <f>'Shiller Data '!D640</f>
        <v>0.88329999999999997</v>
      </c>
      <c r="E641" s="75">
        <f>'Shiller Data '!E640</f>
        <v>17.100000000000001</v>
      </c>
      <c r="F641" s="12">
        <f t="shared" si="540"/>
        <v>148.81973684210524</v>
      </c>
      <c r="G641" s="12">
        <f t="shared" si="541"/>
        <v>9.6144899122807015</v>
      </c>
      <c r="H641" s="12">
        <f t="shared" ref="H641:I641" si="596">AVERAGE(F522:F641)</f>
        <v>190.46887804789213</v>
      </c>
      <c r="I641" s="12">
        <f t="shared" si="596"/>
        <v>11.743610394311377</v>
      </c>
      <c r="J641" s="12">
        <f t="shared" si="526"/>
        <v>12.672400722199857</v>
      </c>
      <c r="K641" s="12">
        <f t="shared" ref="K641:K704" si="597">LN(J641)</f>
        <v>2.5394264572204319</v>
      </c>
      <c r="L641" s="12">
        <f t="shared" ref="L641:L704" si="598">K641-$K$1854</f>
        <v>-0.80541001875452078</v>
      </c>
      <c r="M641" s="11"/>
      <c r="N641" s="11">
        <f t="shared" si="528"/>
        <v>2008.09</v>
      </c>
      <c r="O641" s="11">
        <f t="shared" si="529"/>
        <v>53.67595821207248</v>
      </c>
      <c r="P641" s="11">
        <f t="shared" si="530"/>
        <v>3.9829651957167687</v>
      </c>
      <c r="Q641" s="11">
        <f t="shared" si="531"/>
        <v>0.63812871974181595</v>
      </c>
      <c r="R641">
        <f t="shared" si="532"/>
        <v>1.8929353504491726</v>
      </c>
    </row>
    <row r="642" spans="1:18" x14ac:dyDescent="0.25">
      <c r="A642" s="11">
        <f>'Shiller Data '!A641</f>
        <v>1923.09</v>
      </c>
      <c r="B642" s="11">
        <f>'Shiller Data '!B641</f>
        <v>8.15</v>
      </c>
      <c r="C642" s="11">
        <f>'Shiller Data '!C641</f>
        <v>0.52500000000000002</v>
      </c>
      <c r="D642" s="11">
        <f>'Shiller Data '!D641</f>
        <v>0.90749999999999997</v>
      </c>
      <c r="E642" s="75">
        <f>'Shiller Data '!E641</f>
        <v>17.2</v>
      </c>
      <c r="F642" s="12">
        <f t="shared" si="540"/>
        <v>148.86780523255817</v>
      </c>
      <c r="G642" s="12">
        <f t="shared" si="541"/>
        <v>9.5896438953488374</v>
      </c>
      <c r="H642" s="12">
        <f t="shared" ref="H642:I642" si="599">AVERAGE(F523:F642)</f>
        <v>189.47618246649679</v>
      </c>
      <c r="I642" s="12">
        <f t="shared" si="599"/>
        <v>11.697854093439283</v>
      </c>
      <c r="J642" s="12">
        <f t="shared" ref="J642:J705" si="600">F642/I642</f>
        <v>12.72607813736114</v>
      </c>
      <c r="K642" s="12">
        <f t="shared" si="597"/>
        <v>2.5436532847698383</v>
      </c>
      <c r="L642" s="12">
        <f t="shared" si="598"/>
        <v>-0.80118319120511439</v>
      </c>
      <c r="M642" s="11"/>
      <c r="N642" s="11">
        <f t="shared" si="528"/>
        <v>2008.12</v>
      </c>
      <c r="O642" s="11">
        <f t="shared" si="529"/>
        <v>39.94173306450331</v>
      </c>
      <c r="P642" s="11">
        <f t="shared" si="530"/>
        <v>3.6874217187464096</v>
      </c>
      <c r="Q642" s="11">
        <f t="shared" si="531"/>
        <v>0.34258524277145685</v>
      </c>
      <c r="R642">
        <f t="shared" si="532"/>
        <v>1.4085844201845621</v>
      </c>
    </row>
    <row r="643" spans="1:18" x14ac:dyDescent="0.25">
      <c r="A643" s="11">
        <f>'Shiller Data '!A642</f>
        <v>1923.1</v>
      </c>
      <c r="B643" s="11">
        <f>'Shiller Data '!B642</f>
        <v>8.0299999999999994</v>
      </c>
      <c r="C643" s="11">
        <f>'Shiller Data '!C642</f>
        <v>0.52669999999999995</v>
      </c>
      <c r="D643" s="11">
        <f>'Shiller Data '!D642</f>
        <v>0.93169999999999997</v>
      </c>
      <c r="E643" s="75">
        <f>'Shiller Data '!E642</f>
        <v>17.3</v>
      </c>
      <c r="F643" s="12">
        <f t="shared" si="540"/>
        <v>145.82804913294797</v>
      </c>
      <c r="G643" s="12">
        <f t="shared" si="541"/>
        <v>9.5650851156069354</v>
      </c>
      <c r="H643" s="12">
        <f t="shared" ref="H643:I643" si="601">AVERAGE(F524:F643)</f>
        <v>188.52884495927137</v>
      </c>
      <c r="I643" s="12">
        <f t="shared" si="601"/>
        <v>11.651893136069338</v>
      </c>
      <c r="J643" s="12">
        <f t="shared" si="600"/>
        <v>12.515395346488884</v>
      </c>
      <c r="K643" s="12">
        <f t="shared" si="597"/>
        <v>2.5269595141961272</v>
      </c>
      <c r="L643" s="12">
        <f t="shared" si="598"/>
        <v>-0.81787696177882552</v>
      </c>
      <c r="M643" s="11"/>
      <c r="N643" s="11">
        <f t="shared" ref="N643:N704" si="602">INDEX($A$130:$A$2900,(ROW()-ROW($A$130))*3)</f>
        <v>2009.03</v>
      </c>
      <c r="O643" s="11">
        <f t="shared" ref="O643:O704" si="603">INDEX($J$130:$J$2900,(ROW()-ROW($J$130))*3)</f>
        <v>33.808373518951811</v>
      </c>
      <c r="P643" s="11">
        <f t="shared" ref="P643:P704" si="604">INDEX($K$130:$K$2900,(ROW()-ROW($K$130))*3)</f>
        <v>3.5207085090542636</v>
      </c>
      <c r="Q643" s="11">
        <f t="shared" ref="Q643:Q704" si="605">INDEX($L$130:$L$2900,(ROW()-ROW($L$130))*3)</f>
        <v>0.17587203307931087</v>
      </c>
      <c r="R643">
        <f t="shared" ref="R643:R704" si="606">EXP(Q643)</f>
        <v>1.1922854757871792</v>
      </c>
    </row>
    <row r="644" spans="1:18" x14ac:dyDescent="0.25">
      <c r="A644" s="11">
        <f>'Shiller Data '!A643</f>
        <v>1923.11</v>
      </c>
      <c r="B644" s="11">
        <f>'Shiller Data '!B643</f>
        <v>8.27</v>
      </c>
      <c r="C644" s="11">
        <f>'Shiller Data '!C643</f>
        <v>0.52829999999999999</v>
      </c>
      <c r="D644" s="11">
        <f>'Shiller Data '!D643</f>
        <v>0.95579999999999998</v>
      </c>
      <c r="E644" s="75">
        <f>'Shiller Data '!E643</f>
        <v>17.3</v>
      </c>
      <c r="F644" s="12">
        <f t="shared" si="540"/>
        <v>150.18654624277457</v>
      </c>
      <c r="G644" s="12">
        <f t="shared" si="541"/>
        <v>9.5941417630057799</v>
      </c>
      <c r="H644" s="12">
        <f t="shared" ref="H644:I644" si="607">AVERAGE(F525:F644)</f>
        <v>187.69367612020537</v>
      </c>
      <c r="I644" s="12">
        <f t="shared" si="607"/>
        <v>11.607418574853462</v>
      </c>
      <c r="J644" s="12">
        <f t="shared" si="600"/>
        <v>12.938841248315249</v>
      </c>
      <c r="K644" s="12">
        <f t="shared" si="597"/>
        <v>2.5602337370194452</v>
      </c>
      <c r="L644" s="12">
        <f t="shared" si="598"/>
        <v>-0.78460273895550747</v>
      </c>
      <c r="M644" s="11"/>
      <c r="N644" s="11">
        <f t="shared" si="602"/>
        <v>2009.06</v>
      </c>
      <c r="O644" s="11">
        <f t="shared" si="603"/>
        <v>40.560067965193582</v>
      </c>
      <c r="P644" s="11">
        <f t="shared" si="604"/>
        <v>3.7027840349519772</v>
      </c>
      <c r="Q644" s="11">
        <f t="shared" si="605"/>
        <v>0.35794755897702446</v>
      </c>
      <c r="R644">
        <f t="shared" si="606"/>
        <v>1.4303906073663282</v>
      </c>
    </row>
    <row r="645" spans="1:18" x14ac:dyDescent="0.25">
      <c r="A645" s="11">
        <f>'Shiller Data '!A644</f>
        <v>1923.12</v>
      </c>
      <c r="B645" s="11">
        <f>'Shiller Data '!B644</f>
        <v>8.5500000000000007</v>
      </c>
      <c r="C645" s="11">
        <f>'Shiller Data '!C644</f>
        <v>0.53</v>
      </c>
      <c r="D645" s="11">
        <f>'Shiller Data '!D644</f>
        <v>0.98</v>
      </c>
      <c r="E645" s="75">
        <f>'Shiller Data '!E644</f>
        <v>17.3</v>
      </c>
      <c r="F645" s="12">
        <f t="shared" si="540"/>
        <v>155.27145953757227</v>
      </c>
      <c r="G645" s="12">
        <f t="shared" si="541"/>
        <v>9.6250144508670523</v>
      </c>
      <c r="H645" s="12">
        <f t="shared" ref="H645:I645" si="608">AVERAGE(F526:F645)</f>
        <v>186.8826324496851</v>
      </c>
      <c r="I645" s="12">
        <f t="shared" si="608"/>
        <v>11.561957028610687</v>
      </c>
      <c r="J645" s="12">
        <f t="shared" si="600"/>
        <v>13.429513632799765</v>
      </c>
      <c r="K645" s="12">
        <f t="shared" si="597"/>
        <v>2.5974547948979656</v>
      </c>
      <c r="L645" s="12">
        <f t="shared" si="598"/>
        <v>-0.7473816810769871</v>
      </c>
      <c r="M645" s="11"/>
      <c r="N645" s="11">
        <f t="shared" si="602"/>
        <v>2009.09</v>
      </c>
      <c r="O645" s="11">
        <f t="shared" si="603"/>
        <v>45.534726910970768</v>
      </c>
      <c r="P645" s="11">
        <f t="shared" si="604"/>
        <v>3.8184752636584522</v>
      </c>
      <c r="Q645" s="11">
        <f t="shared" si="605"/>
        <v>0.47363878768349954</v>
      </c>
      <c r="R645">
        <f t="shared" si="606"/>
        <v>1.6058268378232605</v>
      </c>
    </row>
    <row r="646" spans="1:18" x14ac:dyDescent="0.25">
      <c r="A646" s="11">
        <f>'Shiller Data '!A645</f>
        <v>1924.01</v>
      </c>
      <c r="B646" s="11">
        <f>'Shiller Data '!B645</f>
        <v>8.83</v>
      </c>
      <c r="C646" s="11">
        <f>'Shiller Data '!C645</f>
        <v>0.53169999999999995</v>
      </c>
      <c r="D646" s="11">
        <f>'Shiller Data '!D645</f>
        <v>0.9758</v>
      </c>
      <c r="E646" s="75">
        <f>'Shiller Data '!E645</f>
        <v>17.3</v>
      </c>
      <c r="F646" s="12">
        <f t="shared" si="540"/>
        <v>160.35637283236994</v>
      </c>
      <c r="G646" s="12">
        <f t="shared" si="541"/>
        <v>9.6558871387283229</v>
      </c>
      <c r="H646" s="12">
        <f t="shared" ref="H646:I646" si="609">AVERAGE(F527:F646)</f>
        <v>186.02756493162153</v>
      </c>
      <c r="I646" s="12">
        <f t="shared" si="609"/>
        <v>11.518061817266755</v>
      </c>
      <c r="J646" s="12">
        <f t="shared" si="600"/>
        <v>13.922166365870629</v>
      </c>
      <c r="K646" s="12">
        <f t="shared" si="597"/>
        <v>2.6334822725293088</v>
      </c>
      <c r="L646" s="12">
        <f t="shared" si="598"/>
        <v>-0.71135420344564393</v>
      </c>
      <c r="M646" s="11"/>
      <c r="N646" s="11">
        <f t="shared" si="602"/>
        <v>2009.12</v>
      </c>
      <c r="O646" s="11">
        <f t="shared" si="603"/>
        <v>48.330592224775899</v>
      </c>
      <c r="P646" s="11">
        <f t="shared" si="604"/>
        <v>3.8780647395534014</v>
      </c>
      <c r="Q646" s="11">
        <f t="shared" si="605"/>
        <v>0.53322826357844866</v>
      </c>
      <c r="R646">
        <f t="shared" si="606"/>
        <v>1.7044257723161724</v>
      </c>
    </row>
    <row r="647" spans="1:18" x14ac:dyDescent="0.25">
      <c r="A647" s="11">
        <f>'Shiller Data '!A646</f>
        <v>1924.02</v>
      </c>
      <c r="B647" s="11">
        <f>'Shiller Data '!B646</f>
        <v>8.8699999999999992</v>
      </c>
      <c r="C647" s="11">
        <f>'Shiller Data '!C646</f>
        <v>0.5333</v>
      </c>
      <c r="D647" s="11">
        <f>'Shiller Data '!D646</f>
        <v>0.97170000000000001</v>
      </c>
      <c r="E647" s="75">
        <f>'Shiller Data '!E646</f>
        <v>17.2</v>
      </c>
      <c r="F647" s="12">
        <f t="shared" si="540"/>
        <v>162.01931686046512</v>
      </c>
      <c r="G647" s="12">
        <f t="shared" si="541"/>
        <v>9.741251598837211</v>
      </c>
      <c r="H647" s="12">
        <f t="shared" ref="H647:I647" si="610">AVERAGE(F528:F647)</f>
        <v>185.13512994586281</v>
      </c>
      <c r="I647" s="12">
        <f t="shared" si="610"/>
        <v>11.474944090691411</v>
      </c>
      <c r="J647" s="12">
        <f t="shared" si="600"/>
        <v>14.11939923889449</v>
      </c>
      <c r="K647" s="12">
        <f t="shared" si="597"/>
        <v>2.6475496843394506</v>
      </c>
      <c r="L647" s="12">
        <f t="shared" si="598"/>
        <v>-0.69728679163550211</v>
      </c>
      <c r="M647" s="11"/>
      <c r="N647" s="11">
        <f t="shared" si="602"/>
        <v>2010.03</v>
      </c>
      <c r="O647" s="11">
        <f t="shared" si="603"/>
        <v>49.719331836678926</v>
      </c>
      <c r="P647" s="11">
        <f t="shared" si="604"/>
        <v>3.9063938280300672</v>
      </c>
      <c r="Q647" s="11">
        <f t="shared" si="605"/>
        <v>0.56155735205511448</v>
      </c>
      <c r="R647">
        <f t="shared" si="606"/>
        <v>1.7534010378075495</v>
      </c>
    </row>
    <row r="648" spans="1:18" x14ac:dyDescent="0.25">
      <c r="A648" s="11">
        <f>'Shiller Data '!A647</f>
        <v>1924.03</v>
      </c>
      <c r="B648" s="11">
        <f>'Shiller Data '!B647</f>
        <v>8.6999999999999993</v>
      </c>
      <c r="C648" s="11">
        <f>'Shiller Data '!C647</f>
        <v>0.53500000000000003</v>
      </c>
      <c r="D648" s="11">
        <f>'Shiller Data '!D647</f>
        <v>0.96750000000000003</v>
      </c>
      <c r="E648" s="75">
        <f>'Shiller Data '!E647</f>
        <v>17.100000000000001</v>
      </c>
      <c r="F648" s="12">
        <f t="shared" si="540"/>
        <v>159.84342105263156</v>
      </c>
      <c r="G648" s="12">
        <f t="shared" si="541"/>
        <v>9.8294517543859641</v>
      </c>
      <c r="H648" s="12">
        <f t="shared" ref="H648:I648" si="611">AVERAGE(F529:F648)</f>
        <v>184.26687562635189</v>
      </c>
      <c r="I648" s="12">
        <f t="shared" si="611"/>
        <v>11.433883650765837</v>
      </c>
      <c r="J648" s="12">
        <f t="shared" si="600"/>
        <v>13.979801258684777</v>
      </c>
      <c r="K648" s="12">
        <f t="shared" si="597"/>
        <v>2.6376135205876454</v>
      </c>
      <c r="L648" s="12">
        <f t="shared" si="598"/>
        <v>-0.70722295538730728</v>
      </c>
      <c r="M648" s="11"/>
      <c r="N648" s="11">
        <f t="shared" si="602"/>
        <v>2010.06</v>
      </c>
      <c r="O648" s="11">
        <f t="shared" si="603"/>
        <v>46.644855743474416</v>
      </c>
      <c r="P648" s="11">
        <f t="shared" si="604"/>
        <v>3.8425626477610075</v>
      </c>
      <c r="Q648" s="11">
        <f t="shared" si="605"/>
        <v>0.49772617178605483</v>
      </c>
      <c r="R648">
        <f t="shared" si="606"/>
        <v>1.6449766207166825</v>
      </c>
    </row>
    <row r="649" spans="1:18" x14ac:dyDescent="0.25">
      <c r="A649" s="11">
        <f>'Shiller Data '!A648</f>
        <v>1924.04</v>
      </c>
      <c r="B649" s="11">
        <f>'Shiller Data '!B648</f>
        <v>8.5</v>
      </c>
      <c r="C649" s="11">
        <f>'Shiller Data '!C648</f>
        <v>0.53669999999999995</v>
      </c>
      <c r="D649" s="11">
        <f>'Shiller Data '!D648</f>
        <v>0.96330000000000005</v>
      </c>
      <c r="E649" s="75">
        <f>'Shiller Data '!E648</f>
        <v>17</v>
      </c>
      <c r="F649" s="12">
        <f t="shared" si="540"/>
        <v>157.08750000000001</v>
      </c>
      <c r="G649" s="12">
        <f t="shared" si="541"/>
        <v>9.9186895588235284</v>
      </c>
      <c r="H649" s="12">
        <f t="shared" ref="H649:I649" si="612">AVERAGE(F530:F649)</f>
        <v>183.40663455492339</v>
      </c>
      <c r="I649" s="12">
        <f t="shared" si="612"/>
        <v>11.393647815456713</v>
      </c>
      <c r="J649" s="12">
        <f t="shared" si="600"/>
        <v>13.787287666281369</v>
      </c>
      <c r="K649" s="12">
        <f t="shared" si="597"/>
        <v>2.6237469840099985</v>
      </c>
      <c r="L649" s="12">
        <f t="shared" si="598"/>
        <v>-0.7210894919649542</v>
      </c>
      <c r="M649" s="11"/>
      <c r="N649" s="11">
        <f t="shared" si="602"/>
        <v>2010.09</v>
      </c>
      <c r="O649" s="11">
        <f t="shared" si="603"/>
        <v>48.130351281516312</v>
      </c>
      <c r="P649" s="11">
        <f t="shared" si="604"/>
        <v>3.8739129818862708</v>
      </c>
      <c r="Q649" s="11">
        <f t="shared" si="605"/>
        <v>0.52907650591131805</v>
      </c>
      <c r="R649">
        <f t="shared" si="606"/>
        <v>1.6973640789113571</v>
      </c>
    </row>
    <row r="650" spans="1:18" x14ac:dyDescent="0.25">
      <c r="A650" s="11">
        <f>'Shiller Data '!A649</f>
        <v>1924.05</v>
      </c>
      <c r="B650" s="11">
        <f>'Shiller Data '!B649</f>
        <v>8.4700000000000006</v>
      </c>
      <c r="C650" s="11">
        <f>'Shiller Data '!C649</f>
        <v>0.5383</v>
      </c>
      <c r="D650" s="11">
        <f>'Shiller Data '!D649</f>
        <v>0.95920000000000005</v>
      </c>
      <c r="E650" s="75">
        <f>'Shiller Data '!E649</f>
        <v>17</v>
      </c>
      <c r="F650" s="12">
        <f t="shared" si="540"/>
        <v>156.53307352941178</v>
      </c>
      <c r="G650" s="12">
        <f t="shared" si="541"/>
        <v>9.9482589705882365</v>
      </c>
      <c r="H650" s="12">
        <f t="shared" ref="H650:I650" si="613">AVERAGE(F531:F650)</f>
        <v>182.55046256665838</v>
      </c>
      <c r="I650" s="12">
        <f t="shared" si="613"/>
        <v>11.356222006373232</v>
      </c>
      <c r="J650" s="12">
        <f t="shared" si="600"/>
        <v>13.783903963973561</v>
      </c>
      <c r="K650" s="12">
        <f t="shared" si="597"/>
        <v>2.6235015319910819</v>
      </c>
      <c r="L650" s="12">
        <f t="shared" si="598"/>
        <v>-0.72133494398387077</v>
      </c>
      <c r="M650" s="11"/>
      <c r="N650" s="11">
        <f t="shared" si="602"/>
        <v>2010.12</v>
      </c>
      <c r="O650" s="11">
        <f t="shared" si="603"/>
        <v>52.954916013438464</v>
      </c>
      <c r="P650" s="11">
        <f t="shared" si="604"/>
        <v>3.9694409102956678</v>
      </c>
      <c r="Q650" s="11">
        <f t="shared" si="605"/>
        <v>0.62460443432071511</v>
      </c>
      <c r="R650">
        <f t="shared" si="606"/>
        <v>1.8675070895960126</v>
      </c>
    </row>
    <row r="651" spans="1:18" x14ac:dyDescent="0.25">
      <c r="A651" s="11">
        <f>'Shiller Data '!A650</f>
        <v>1924.06</v>
      </c>
      <c r="B651" s="11">
        <f>'Shiller Data '!B650</f>
        <v>8.6300000000000008</v>
      </c>
      <c r="C651" s="11">
        <f>'Shiller Data '!C650</f>
        <v>0.54</v>
      </c>
      <c r="D651" s="11">
        <f>'Shiller Data '!D650</f>
        <v>0.95499999999999996</v>
      </c>
      <c r="E651" s="75">
        <f>'Shiller Data '!E650</f>
        <v>17</v>
      </c>
      <c r="F651" s="12">
        <f t="shared" ref="F651:F714" si="614">B651*$E$1851/E651</f>
        <v>159.49001470588237</v>
      </c>
      <c r="G651" s="12">
        <f t="shared" ref="G651:G714" si="615">C651*$E$1851/E651</f>
        <v>9.9796764705882364</v>
      </c>
      <c r="H651" s="12">
        <f t="shared" ref="H651:I651" si="616">AVERAGE(F532:F651)</f>
        <v>181.72951003769219</v>
      </c>
      <c r="I651" s="12">
        <f t="shared" si="616"/>
        <v>11.320380295143284</v>
      </c>
      <c r="J651" s="12">
        <f t="shared" si="600"/>
        <v>14.088750602690215</v>
      </c>
      <c r="K651" s="12">
        <f t="shared" si="597"/>
        <v>2.6453766493522686</v>
      </c>
      <c r="L651" s="12">
        <f t="shared" si="598"/>
        <v>-0.69945982662268413</v>
      </c>
      <c r="M651" s="11"/>
      <c r="N651" s="11">
        <f t="shared" si="602"/>
        <v>2011.03</v>
      </c>
      <c r="O651" s="11">
        <f t="shared" si="603"/>
        <v>54.40508948323064</v>
      </c>
      <c r="P651" s="11">
        <f t="shared" si="604"/>
        <v>3.996457706162778</v>
      </c>
      <c r="Q651" s="11">
        <f t="shared" si="605"/>
        <v>0.65162123018782525</v>
      </c>
      <c r="R651">
        <f t="shared" si="606"/>
        <v>1.9186488803844954</v>
      </c>
    </row>
    <row r="652" spans="1:18" x14ac:dyDescent="0.25">
      <c r="A652" s="11">
        <f>'Shiller Data '!A651</f>
        <v>1924.07</v>
      </c>
      <c r="B652" s="11">
        <f>'Shiller Data '!B651</f>
        <v>9.0299999999999994</v>
      </c>
      <c r="C652" s="11">
        <f>'Shiller Data '!C651</f>
        <v>0.54169999999999996</v>
      </c>
      <c r="D652" s="11">
        <f>'Shiller Data '!D651</f>
        <v>0.95079999999999998</v>
      </c>
      <c r="E652" s="75">
        <f>'Shiller Data '!E651</f>
        <v>17.100000000000001</v>
      </c>
      <c r="F652" s="12">
        <f t="shared" si="614"/>
        <v>165.90644736842106</v>
      </c>
      <c r="G652" s="12">
        <f t="shared" si="615"/>
        <v>9.952549561403508</v>
      </c>
      <c r="H652" s="12">
        <f t="shared" ref="H652:I652" si="617">AVERAGE(F533:F652)</f>
        <v>181.10134376576238</v>
      </c>
      <c r="I652" s="12">
        <f t="shared" si="617"/>
        <v>11.28681164565498</v>
      </c>
      <c r="J652" s="12">
        <f t="shared" si="600"/>
        <v>14.699142023185008</v>
      </c>
      <c r="K652" s="12">
        <f t="shared" si="597"/>
        <v>2.6877891263116154</v>
      </c>
      <c r="L652" s="12">
        <f t="shared" si="598"/>
        <v>-0.65704734966333733</v>
      </c>
      <c r="M652" s="11"/>
      <c r="N652" s="11">
        <f t="shared" si="602"/>
        <v>2011.06</v>
      </c>
      <c r="O652" s="11">
        <f t="shared" si="603"/>
        <v>52.93344235141376</v>
      </c>
      <c r="P652" s="11">
        <f t="shared" si="604"/>
        <v>3.9690353196783295</v>
      </c>
      <c r="Q652" s="11">
        <f t="shared" si="605"/>
        <v>0.62419884370337675</v>
      </c>
      <c r="R652">
        <f t="shared" si="606"/>
        <v>1.8667497998278533</v>
      </c>
    </row>
    <row r="653" spans="1:18" x14ac:dyDescent="0.25">
      <c r="A653" s="11">
        <f>'Shiller Data '!A652</f>
        <v>1924.08</v>
      </c>
      <c r="B653" s="11">
        <f>'Shiller Data '!B652</f>
        <v>9.34</v>
      </c>
      <c r="C653" s="11">
        <f>'Shiller Data '!C652</f>
        <v>0.54330000000000001</v>
      </c>
      <c r="D653" s="11">
        <f>'Shiller Data '!D652</f>
        <v>0.94669999999999999</v>
      </c>
      <c r="E653" s="75">
        <f>'Shiller Data '!E652</f>
        <v>17</v>
      </c>
      <c r="F653" s="12">
        <f t="shared" si="614"/>
        <v>172.61144117647058</v>
      </c>
      <c r="G653" s="12">
        <f t="shared" si="615"/>
        <v>10.040663382352943</v>
      </c>
      <c r="H653" s="12">
        <f t="shared" ref="H653:I653" si="618">AVERAGE(F534:F653)</f>
        <v>180.5684783245859</v>
      </c>
      <c r="I653" s="12">
        <f t="shared" si="618"/>
        <v>11.257545115017725</v>
      </c>
      <c r="J653" s="12">
        <f t="shared" si="600"/>
        <v>15.332955756597809</v>
      </c>
      <c r="K653" s="12">
        <f t="shared" si="597"/>
        <v>2.7300044829480874</v>
      </c>
      <c r="L653" s="12">
        <f t="shared" si="598"/>
        <v>-0.61483199302686531</v>
      </c>
      <c r="M653" s="11"/>
      <c r="N653" s="11">
        <f t="shared" si="602"/>
        <v>2011.09</v>
      </c>
      <c r="O653" s="11">
        <f t="shared" si="603"/>
        <v>47.783285591750932</v>
      </c>
      <c r="P653" s="11">
        <f t="shared" si="604"/>
        <v>3.8666759045345249</v>
      </c>
      <c r="Q653" s="11">
        <f t="shared" si="605"/>
        <v>0.52183942855957222</v>
      </c>
      <c r="R653">
        <f t="shared" si="606"/>
        <v>1.6851244667093863</v>
      </c>
    </row>
    <row r="654" spans="1:18" x14ac:dyDescent="0.25">
      <c r="A654" s="11">
        <f>'Shiller Data '!A653</f>
        <v>1924.09</v>
      </c>
      <c r="B654" s="11">
        <f>'Shiller Data '!B653</f>
        <v>9.25</v>
      </c>
      <c r="C654" s="11">
        <f>'Shiller Data '!C653</f>
        <v>0.54500000000000004</v>
      </c>
      <c r="D654" s="11">
        <f>'Shiller Data '!D653</f>
        <v>0.9425</v>
      </c>
      <c r="E654" s="75">
        <f>'Shiller Data '!E653</f>
        <v>17.100000000000001</v>
      </c>
      <c r="F654" s="12">
        <f t="shared" si="614"/>
        <v>169.94846491228068</v>
      </c>
      <c r="G654" s="12">
        <f t="shared" si="615"/>
        <v>10.013179824561403</v>
      </c>
      <c r="H654" s="12">
        <f t="shared" ref="H654:I654" si="619">AVERAGE(F535:F654)</f>
        <v>180.01342141454114</v>
      </c>
      <c r="I654" s="12">
        <f t="shared" si="619"/>
        <v>11.22933294934005</v>
      </c>
      <c r="J654" s="12">
        <f t="shared" si="600"/>
        <v>15.134333061365732</v>
      </c>
      <c r="K654" s="12">
        <f t="shared" si="597"/>
        <v>2.716965875520966</v>
      </c>
      <c r="L654" s="12">
        <f t="shared" si="598"/>
        <v>-0.62787060045398668</v>
      </c>
      <c r="M654" s="11"/>
      <c r="N654" s="11">
        <f t="shared" si="602"/>
        <v>2011.12</v>
      </c>
      <c r="O654" s="11">
        <f t="shared" si="603"/>
        <v>50.576176022950094</v>
      </c>
      <c r="P654" s="11">
        <f t="shared" si="604"/>
        <v>3.9234806358324001</v>
      </c>
      <c r="Q654" s="11">
        <f t="shared" si="605"/>
        <v>0.57864415985744744</v>
      </c>
      <c r="R654">
        <f t="shared" si="606"/>
        <v>1.7836184890472879</v>
      </c>
    </row>
    <row r="655" spans="1:18" x14ac:dyDescent="0.25">
      <c r="A655" s="11">
        <f>'Shiller Data '!A654</f>
        <v>1924.1</v>
      </c>
      <c r="B655" s="11">
        <f>'Shiller Data '!B654</f>
        <v>9.1300000000000008</v>
      </c>
      <c r="C655" s="11">
        <f>'Shiller Data '!C654</f>
        <v>0.54669999999999996</v>
      </c>
      <c r="D655" s="11">
        <f>'Shiller Data '!D654</f>
        <v>0.93830000000000002</v>
      </c>
      <c r="E655" s="75">
        <f>'Shiller Data '!E654</f>
        <v>17.2</v>
      </c>
      <c r="F655" s="12">
        <f t="shared" si="614"/>
        <v>166.76847383720934</v>
      </c>
      <c r="G655" s="12">
        <f t="shared" si="615"/>
        <v>9.9860158430232548</v>
      </c>
      <c r="H655" s="12">
        <f t="shared" ref="H655:I655" si="620">AVERAGE(F536:F655)</f>
        <v>179.41234681532976</v>
      </c>
      <c r="I655" s="12">
        <f t="shared" si="620"/>
        <v>11.201085020309137</v>
      </c>
      <c r="J655" s="12">
        <f t="shared" si="600"/>
        <v>14.888599946776115</v>
      </c>
      <c r="K655" s="12">
        <f t="shared" si="597"/>
        <v>2.7005958158665693</v>
      </c>
      <c r="L655" s="12">
        <f t="shared" si="598"/>
        <v>-0.64424066010838343</v>
      </c>
      <c r="M655" s="11"/>
      <c r="N655" s="11">
        <f t="shared" si="602"/>
        <v>2012.03</v>
      </c>
      <c r="O655" s="11">
        <f t="shared" si="603"/>
        <v>55.212633335409457</v>
      </c>
      <c r="P655" s="11">
        <f t="shared" si="604"/>
        <v>4.0111917918694138</v>
      </c>
      <c r="Q655" s="11">
        <f t="shared" si="605"/>
        <v>0.66635531589446106</v>
      </c>
      <c r="R655">
        <f t="shared" si="606"/>
        <v>1.9471277069531359</v>
      </c>
    </row>
    <row r="656" spans="1:18" x14ac:dyDescent="0.25">
      <c r="A656" s="11">
        <f>'Shiller Data '!A655</f>
        <v>1924.11</v>
      </c>
      <c r="B656" s="11">
        <f>'Shiller Data '!B655</f>
        <v>9.64</v>
      </c>
      <c r="C656" s="11">
        <f>'Shiller Data '!C655</f>
        <v>0.54830000000000001</v>
      </c>
      <c r="D656" s="11">
        <f>'Shiller Data '!D655</f>
        <v>0.93420000000000003</v>
      </c>
      <c r="E656" s="75">
        <f>'Shiller Data '!E655</f>
        <v>17.2</v>
      </c>
      <c r="F656" s="12">
        <f t="shared" si="614"/>
        <v>176.08412790697676</v>
      </c>
      <c r="G656" s="12">
        <f t="shared" si="615"/>
        <v>10.015241424418607</v>
      </c>
      <c r="H656" s="12">
        <f t="shared" ref="H656:I656" si="621">AVERAGE(F537:F656)</f>
        <v>178.90842043024082</v>
      </c>
      <c r="I656" s="12">
        <f t="shared" si="621"/>
        <v>11.175456823845959</v>
      </c>
      <c r="J656" s="12">
        <f t="shared" si="600"/>
        <v>15.75632483597915</v>
      </c>
      <c r="K656" s="12">
        <f t="shared" si="597"/>
        <v>2.7572418615487888</v>
      </c>
      <c r="L656" s="12">
        <f t="shared" si="598"/>
        <v>-0.5875946144261639</v>
      </c>
      <c r="M656" s="11"/>
      <c r="N656" s="11">
        <f t="shared" si="602"/>
        <v>2012.06</v>
      </c>
      <c r="O656" s="11">
        <f t="shared" si="603"/>
        <v>52.184344419927399</v>
      </c>
      <c r="P656" s="11">
        <f t="shared" si="604"/>
        <v>3.9547825345779355</v>
      </c>
      <c r="Q656" s="11">
        <f t="shared" si="605"/>
        <v>0.60994605860298279</v>
      </c>
      <c r="R656">
        <f t="shared" si="606"/>
        <v>1.8403321260183527</v>
      </c>
    </row>
    <row r="657" spans="1:18" x14ac:dyDescent="0.25">
      <c r="A657" s="11">
        <f>'Shiller Data '!A656</f>
        <v>1924.12</v>
      </c>
      <c r="B657" s="11">
        <f>'Shiller Data '!B656</f>
        <v>10.16</v>
      </c>
      <c r="C657" s="11">
        <f>'Shiller Data '!C656</f>
        <v>0.55000000000000004</v>
      </c>
      <c r="D657" s="11">
        <f>'Shiller Data '!D656</f>
        <v>0.93</v>
      </c>
      <c r="E657" s="75">
        <f>'Shiller Data '!E656</f>
        <v>17.3</v>
      </c>
      <c r="F657" s="12">
        <f t="shared" si="614"/>
        <v>184.50971098265896</v>
      </c>
      <c r="G657" s="12">
        <f t="shared" si="615"/>
        <v>9.9882225433526024</v>
      </c>
      <c r="H657" s="12">
        <f t="shared" ref="H657:I657" si="622">AVERAGE(F538:F657)</f>
        <v>178.54073217192803</v>
      </c>
      <c r="I657" s="12">
        <f t="shared" si="622"/>
        <v>11.149819486954756</v>
      </c>
      <c r="J657" s="12">
        <f t="shared" si="600"/>
        <v>16.548224049594218</v>
      </c>
      <c r="K657" s="12">
        <f t="shared" si="597"/>
        <v>2.8062787878835187</v>
      </c>
      <c r="L657" s="12">
        <f t="shared" si="598"/>
        <v>-0.53855768809143401</v>
      </c>
      <c r="M657" s="11"/>
      <c r="N657" s="11">
        <f t="shared" si="602"/>
        <v>2012.09</v>
      </c>
      <c r="O657" s="11">
        <f t="shared" si="603"/>
        <v>55.949141550385207</v>
      </c>
      <c r="P657" s="11">
        <f t="shared" si="604"/>
        <v>4.0244430914835725</v>
      </c>
      <c r="Q657" s="11">
        <f t="shared" si="605"/>
        <v>0.67960661550861978</v>
      </c>
      <c r="R657">
        <f t="shared" si="606"/>
        <v>1.973101392052812</v>
      </c>
    </row>
    <row r="658" spans="1:18" x14ac:dyDescent="0.25">
      <c r="A658" s="11">
        <f>'Shiller Data '!A657</f>
        <v>1925.01</v>
      </c>
      <c r="B658" s="11">
        <f>'Shiller Data '!B657</f>
        <v>10.58</v>
      </c>
      <c r="C658" s="11">
        <f>'Shiller Data '!C657</f>
        <v>0.55420000000000003</v>
      </c>
      <c r="D658" s="11">
        <f>'Shiller Data '!D657</f>
        <v>0.95669999999999999</v>
      </c>
      <c r="E658" s="75">
        <f>'Shiller Data '!E657</f>
        <v>17.3</v>
      </c>
      <c r="F658" s="12">
        <f t="shared" si="614"/>
        <v>192.1370809248555</v>
      </c>
      <c r="G658" s="12">
        <f t="shared" si="615"/>
        <v>10.064496242774567</v>
      </c>
      <c r="H658" s="12">
        <f t="shared" ref="H658:I658" si="623">AVERAGE(F539:F658)</f>
        <v>178.20290669118631</v>
      </c>
      <c r="I658" s="12">
        <f t="shared" si="623"/>
        <v>11.124610387987779</v>
      </c>
      <c r="J658" s="12">
        <f t="shared" si="600"/>
        <v>17.271353712514983</v>
      </c>
      <c r="K658" s="12">
        <f t="shared" si="597"/>
        <v>2.849049274293054</v>
      </c>
      <c r="L658" s="12">
        <f t="shared" si="598"/>
        <v>-0.49578720168189871</v>
      </c>
      <c r="M658" s="11"/>
      <c r="N658" s="11">
        <f t="shared" si="602"/>
        <v>2012.12</v>
      </c>
      <c r="O658" s="11">
        <f t="shared" si="603"/>
        <v>55.008124038119128</v>
      </c>
      <c r="P658" s="11">
        <f t="shared" si="604"/>
        <v>4.0074808841084391</v>
      </c>
      <c r="Q658" s="11">
        <f t="shared" si="605"/>
        <v>0.66264440813348635</v>
      </c>
      <c r="R658">
        <f t="shared" si="606"/>
        <v>1.9399154858539445</v>
      </c>
    </row>
    <row r="659" spans="1:18" x14ac:dyDescent="0.25">
      <c r="A659" s="11">
        <f>'Shiller Data '!A658</f>
        <v>1925.02</v>
      </c>
      <c r="B659" s="11">
        <f>'Shiller Data '!B658</f>
        <v>10.67</v>
      </c>
      <c r="C659" s="11">
        <f>'Shiller Data '!C658</f>
        <v>0.55830000000000002</v>
      </c>
      <c r="D659" s="11">
        <f>'Shiller Data '!D658</f>
        <v>0.98329999999999995</v>
      </c>
      <c r="E659" s="75">
        <f>'Shiller Data '!E658</f>
        <v>17.2</v>
      </c>
      <c r="F659" s="12">
        <f t="shared" si="614"/>
        <v>194.89809593023256</v>
      </c>
      <c r="G659" s="12">
        <f t="shared" si="615"/>
        <v>10.197901308139537</v>
      </c>
      <c r="H659" s="12">
        <f t="shared" ref="H659:I659" si="624">AVERAGE(F540:F659)</f>
        <v>177.89488124060489</v>
      </c>
      <c r="I659" s="12">
        <f t="shared" si="624"/>
        <v>11.099186567638942</v>
      </c>
      <c r="J659" s="12">
        <f t="shared" si="600"/>
        <v>17.559673832178134</v>
      </c>
      <c r="K659" s="12">
        <f t="shared" si="597"/>
        <v>2.8656050135571358</v>
      </c>
      <c r="L659" s="12">
        <f t="shared" si="598"/>
        <v>-0.47923146241781689</v>
      </c>
      <c r="M659" s="11"/>
      <c r="N659" s="11">
        <f t="shared" si="602"/>
        <v>2013.03</v>
      </c>
      <c r="O659" s="11">
        <f t="shared" si="603"/>
        <v>58.526038341704442</v>
      </c>
      <c r="P659" s="11">
        <f t="shared" si="604"/>
        <v>4.0694717550684478</v>
      </c>
      <c r="Q659" s="11">
        <f t="shared" si="605"/>
        <v>0.72463527909349512</v>
      </c>
      <c r="R659">
        <f t="shared" si="606"/>
        <v>2.0639781866779727</v>
      </c>
    </row>
    <row r="660" spans="1:18" x14ac:dyDescent="0.25">
      <c r="A660" s="11">
        <f>'Shiller Data '!A659</f>
        <v>1925.03</v>
      </c>
      <c r="B660" s="11">
        <f>'Shiller Data '!B659</f>
        <v>10.39</v>
      </c>
      <c r="C660" s="11">
        <f>'Shiller Data '!C659</f>
        <v>0.5625</v>
      </c>
      <c r="D660" s="11">
        <f>'Shiller Data '!D659</f>
        <v>1.01</v>
      </c>
      <c r="E660" s="75">
        <f>'Shiller Data '!E659</f>
        <v>17.3</v>
      </c>
      <c r="F660" s="12">
        <f t="shared" si="614"/>
        <v>188.68660404624279</v>
      </c>
      <c r="G660" s="12">
        <f t="shared" si="615"/>
        <v>10.215227601156069</v>
      </c>
      <c r="H660" s="12">
        <f t="shared" ref="H660:I660" si="625">AVERAGE(F541:F660)</f>
        <v>177.46532958240442</v>
      </c>
      <c r="I660" s="12">
        <f t="shared" si="625"/>
        <v>11.072580351941502</v>
      </c>
      <c r="J660" s="12">
        <f t="shared" si="600"/>
        <v>17.040888216553594</v>
      </c>
      <c r="K660" s="12">
        <f t="shared" si="597"/>
        <v>2.8356156454272896</v>
      </c>
      <c r="L660" s="12">
        <f t="shared" si="598"/>
        <v>-0.50922083054766309</v>
      </c>
      <c r="M660" s="11"/>
      <c r="N660" s="11">
        <f t="shared" si="602"/>
        <v>2013.06</v>
      </c>
      <c r="O660" s="11">
        <f t="shared" si="603"/>
        <v>60.198052124752003</v>
      </c>
      <c r="P660" s="11">
        <f t="shared" si="604"/>
        <v>4.0976399950595903</v>
      </c>
      <c r="Q660" s="11">
        <f t="shared" si="605"/>
        <v>0.75280351908463761</v>
      </c>
      <c r="R660">
        <f t="shared" si="606"/>
        <v>2.122943393854416</v>
      </c>
    </row>
    <row r="661" spans="1:18" x14ac:dyDescent="0.25">
      <c r="A661" s="11">
        <f>'Shiller Data '!A660</f>
        <v>1925.04</v>
      </c>
      <c r="B661" s="11">
        <f>'Shiller Data '!B660</f>
        <v>10.28</v>
      </c>
      <c r="C661" s="11">
        <f>'Shiller Data '!C660</f>
        <v>0.56669999999999998</v>
      </c>
      <c r="D661" s="11">
        <f>'Shiller Data '!D660</f>
        <v>1.0369999999999999</v>
      </c>
      <c r="E661" s="75">
        <f>'Shiller Data '!E660</f>
        <v>17.2</v>
      </c>
      <c r="F661" s="12">
        <f t="shared" si="614"/>
        <v>187.7743604651163</v>
      </c>
      <c r="G661" s="12">
        <f t="shared" si="615"/>
        <v>10.351335610465116</v>
      </c>
      <c r="H661" s="12">
        <f t="shared" ref="H661:I661" si="626">AVERAGE(F542:F661)</f>
        <v>176.89896216961367</v>
      </c>
      <c r="I661" s="12">
        <f t="shared" si="626"/>
        <v>11.048016250778712</v>
      </c>
      <c r="J661" s="12">
        <f t="shared" si="600"/>
        <v>16.996206033991047</v>
      </c>
      <c r="K661" s="12">
        <f t="shared" si="597"/>
        <v>2.8329901446779733</v>
      </c>
      <c r="L661" s="12">
        <f t="shared" si="598"/>
        <v>-0.51184633129697943</v>
      </c>
      <c r="M661" s="11"/>
      <c r="N661" s="11">
        <f t="shared" si="602"/>
        <v>2013.09</v>
      </c>
      <c r="O661" s="11">
        <f t="shared" si="603"/>
        <v>61.812713022237673</v>
      </c>
      <c r="P661" s="11">
        <f t="shared" si="604"/>
        <v>4.124109055641707</v>
      </c>
      <c r="Q661" s="11">
        <f t="shared" si="605"/>
        <v>0.77927257966675434</v>
      </c>
      <c r="R661">
        <f t="shared" si="606"/>
        <v>2.1798859952284371</v>
      </c>
    </row>
    <row r="662" spans="1:18" x14ac:dyDescent="0.25">
      <c r="A662" s="11">
        <f>'Shiller Data '!A661</f>
        <v>1925.05</v>
      </c>
      <c r="B662" s="11">
        <f>'Shiller Data '!B661</f>
        <v>10.61</v>
      </c>
      <c r="C662" s="11">
        <f>'Shiller Data '!C661</f>
        <v>0.57079999999999997</v>
      </c>
      <c r="D662" s="11">
        <f>'Shiller Data '!D661</f>
        <v>1.0629999999999999</v>
      </c>
      <c r="E662" s="75">
        <f>'Shiller Data '!E661</f>
        <v>17.3</v>
      </c>
      <c r="F662" s="12">
        <f t="shared" si="614"/>
        <v>192.6818930635838</v>
      </c>
      <c r="G662" s="12">
        <f t="shared" si="615"/>
        <v>10.365958959537572</v>
      </c>
      <c r="H662" s="12">
        <f t="shared" ref="H662:I662" si="627">AVERAGE(F543:F662)</f>
        <v>176.44384325042412</v>
      </c>
      <c r="I662" s="12">
        <f t="shared" si="627"/>
        <v>11.024437992108192</v>
      </c>
      <c r="J662" s="12">
        <f t="shared" si="600"/>
        <v>17.477706636974556</v>
      </c>
      <c r="K662" s="12">
        <f t="shared" si="597"/>
        <v>2.8609261623622655</v>
      </c>
      <c r="L662" s="12">
        <f t="shared" si="598"/>
        <v>-0.48391031361268722</v>
      </c>
      <c r="M662" s="11"/>
      <c r="N662" s="11">
        <f t="shared" si="602"/>
        <v>2013.12</v>
      </c>
      <c r="O662" s="11">
        <f t="shared" si="603"/>
        <v>65.748475443110664</v>
      </c>
      <c r="P662" s="11">
        <f t="shared" si="604"/>
        <v>4.1858364836120234</v>
      </c>
      <c r="Q662" s="11">
        <f t="shared" si="605"/>
        <v>0.84100000763707072</v>
      </c>
      <c r="R662">
        <f t="shared" si="606"/>
        <v>2.3186845200354766</v>
      </c>
    </row>
    <row r="663" spans="1:18" x14ac:dyDescent="0.25">
      <c r="A663" s="11">
        <f>'Shiller Data '!A662</f>
        <v>1925.06</v>
      </c>
      <c r="B663" s="11">
        <f>'Shiller Data '!B662</f>
        <v>10.8</v>
      </c>
      <c r="C663" s="11">
        <f>'Shiller Data '!C662</f>
        <v>0.57499999999999996</v>
      </c>
      <c r="D663" s="11">
        <f>'Shiller Data '!D662</f>
        <v>1.0900000000000001</v>
      </c>
      <c r="E663" s="75">
        <f>'Shiller Data '!E662</f>
        <v>17.5</v>
      </c>
      <c r="F663" s="12">
        <f t="shared" si="614"/>
        <v>193.89085714285716</v>
      </c>
      <c r="G663" s="12">
        <f t="shared" si="615"/>
        <v>10.322892857142856</v>
      </c>
      <c r="H663" s="12">
        <f t="shared" ref="H663:I663" si="628">AVERAGE(F544:F663)</f>
        <v>175.97546920516245</v>
      </c>
      <c r="I663" s="12">
        <f t="shared" si="628"/>
        <v>11.000293473013425</v>
      </c>
      <c r="J663" s="12">
        <f t="shared" si="600"/>
        <v>17.625971308722058</v>
      </c>
      <c r="K663" s="12">
        <f t="shared" si="597"/>
        <v>2.8693734568945746</v>
      </c>
      <c r="L663" s="12">
        <f t="shared" si="598"/>
        <v>-0.47546301908037814</v>
      </c>
      <c r="M663" s="11"/>
      <c r="N663" s="11">
        <f t="shared" si="602"/>
        <v>2014.03</v>
      </c>
      <c r="O663" s="11">
        <f t="shared" si="603"/>
        <v>66.05032479450611</v>
      </c>
      <c r="P663" s="11">
        <f t="shared" si="604"/>
        <v>4.190416948359819</v>
      </c>
      <c r="Q663" s="11">
        <f t="shared" si="605"/>
        <v>0.84558047238486633</v>
      </c>
      <c r="R663">
        <f t="shared" si="606"/>
        <v>2.3293295336840281</v>
      </c>
    </row>
    <row r="664" spans="1:18" x14ac:dyDescent="0.25">
      <c r="A664" s="11">
        <f>'Shiller Data '!A663</f>
        <v>1925.07</v>
      </c>
      <c r="B664" s="11">
        <f>'Shiller Data '!B663</f>
        <v>11.1</v>
      </c>
      <c r="C664" s="11">
        <f>'Shiller Data '!C663</f>
        <v>0.57920000000000005</v>
      </c>
      <c r="D664" s="11">
        <f>'Shiller Data '!D663</f>
        <v>1.117</v>
      </c>
      <c r="E664" s="75">
        <f>'Shiller Data '!E663</f>
        <v>17.7</v>
      </c>
      <c r="F664" s="12">
        <f t="shared" si="614"/>
        <v>197.02500000000001</v>
      </c>
      <c r="G664" s="12">
        <f t="shared" si="615"/>
        <v>10.280800000000001</v>
      </c>
      <c r="H664" s="12">
        <f t="shared" ref="H664:I664" si="629">AVERAGE(F545:F664)</f>
        <v>175.54098962595452</v>
      </c>
      <c r="I664" s="12">
        <f t="shared" si="629"/>
        <v>10.97559080387151</v>
      </c>
      <c r="J664" s="12">
        <f t="shared" si="600"/>
        <v>17.951197664047548</v>
      </c>
      <c r="K664" s="12">
        <f t="shared" si="597"/>
        <v>2.88765683493952</v>
      </c>
      <c r="L664" s="12">
        <f t="shared" si="598"/>
        <v>-0.45717964103543274</v>
      </c>
      <c r="M664" s="11"/>
      <c r="N664" s="11">
        <f t="shared" si="602"/>
        <v>2014.06</v>
      </c>
      <c r="O664" s="11">
        <f t="shared" si="603"/>
        <v>67.595465575137624</v>
      </c>
      <c r="P664" s="11">
        <f t="shared" si="604"/>
        <v>4.2135409035082727</v>
      </c>
      <c r="Q664" s="11">
        <f t="shared" si="605"/>
        <v>0.86870442753332</v>
      </c>
      <c r="R664">
        <f t="shared" si="606"/>
        <v>2.3838204399017044</v>
      </c>
    </row>
    <row r="665" spans="1:18" x14ac:dyDescent="0.25">
      <c r="A665" s="11">
        <f>'Shiller Data '!A664</f>
        <v>1925.08</v>
      </c>
      <c r="B665" s="11">
        <f>'Shiller Data '!B664</f>
        <v>11.25</v>
      </c>
      <c r="C665" s="11">
        <f>'Shiller Data '!C664</f>
        <v>0.58330000000000004</v>
      </c>
      <c r="D665" s="11">
        <f>'Shiller Data '!D664</f>
        <v>1.143</v>
      </c>
      <c r="E665" s="75">
        <f>'Shiller Data '!E664</f>
        <v>17.7</v>
      </c>
      <c r="F665" s="12">
        <f t="shared" si="614"/>
        <v>199.6875</v>
      </c>
      <c r="G665" s="12">
        <f t="shared" si="615"/>
        <v>10.353575000000001</v>
      </c>
      <c r="H665" s="12">
        <f t="shared" ref="H665:I665" si="630">AVERAGE(F546:F665)</f>
        <v>175.04056264575652</v>
      </c>
      <c r="I665" s="12">
        <f t="shared" si="630"/>
        <v>10.951261294795604</v>
      </c>
      <c r="J665" s="12">
        <f t="shared" si="600"/>
        <v>18.234201031701986</v>
      </c>
      <c r="K665" s="12">
        <f t="shared" si="597"/>
        <v>2.9032990082035028</v>
      </c>
      <c r="L665" s="12">
        <f t="shared" si="598"/>
        <v>-0.44153746777144987</v>
      </c>
      <c r="M665" s="11"/>
      <c r="N665" s="11">
        <f t="shared" si="602"/>
        <v>2014.09</v>
      </c>
      <c r="O665" s="11">
        <f t="shared" si="603"/>
        <v>68.437574803747239</v>
      </c>
      <c r="P665" s="11">
        <f t="shared" si="604"/>
        <v>4.2259220130330135</v>
      </c>
      <c r="Q665" s="11">
        <f t="shared" si="605"/>
        <v>0.88108553705806081</v>
      </c>
      <c r="R665">
        <f t="shared" si="606"/>
        <v>2.4135182483968332</v>
      </c>
    </row>
    <row r="666" spans="1:18" x14ac:dyDescent="0.25">
      <c r="A666" s="11">
        <f>'Shiller Data '!A665</f>
        <v>1925.09</v>
      </c>
      <c r="B666" s="11">
        <f>'Shiller Data '!B665</f>
        <v>11.51</v>
      </c>
      <c r="C666" s="11">
        <f>'Shiller Data '!C665</f>
        <v>0.58750000000000002</v>
      </c>
      <c r="D666" s="11">
        <f>'Shiller Data '!D665</f>
        <v>1.17</v>
      </c>
      <c r="E666" s="75">
        <f>'Shiller Data '!E665</f>
        <v>17.7</v>
      </c>
      <c r="F666" s="12">
        <f t="shared" si="614"/>
        <v>204.30250000000001</v>
      </c>
      <c r="G666" s="12">
        <f t="shared" si="615"/>
        <v>10.428125000000001</v>
      </c>
      <c r="H666" s="12">
        <f t="shared" ref="H666:I666" si="631">AVERAGE(F547:F666)</f>
        <v>174.49823570681264</v>
      </c>
      <c r="I666" s="12">
        <f t="shared" si="631"/>
        <v>10.92734565948207</v>
      </c>
      <c r="J666" s="12">
        <f t="shared" si="600"/>
        <v>18.696443433426033</v>
      </c>
      <c r="K666" s="12">
        <f t="shared" si="597"/>
        <v>2.9283333150461108</v>
      </c>
      <c r="L666" s="12">
        <f t="shared" si="598"/>
        <v>-0.41650316092884188</v>
      </c>
      <c r="M666" s="11"/>
      <c r="N666" s="11">
        <f t="shared" si="602"/>
        <v>2014.12</v>
      </c>
      <c r="O666" s="11">
        <f t="shared" si="603"/>
        <v>70.573728966340511</v>
      </c>
      <c r="P666" s="11">
        <f t="shared" si="604"/>
        <v>4.2566579642903841</v>
      </c>
      <c r="Q666" s="11">
        <f t="shared" si="605"/>
        <v>0.91182148831543142</v>
      </c>
      <c r="R666">
        <f t="shared" si="606"/>
        <v>2.4888518216216604</v>
      </c>
    </row>
    <row r="667" spans="1:18" x14ac:dyDescent="0.25">
      <c r="A667" s="11">
        <f>'Shiller Data '!A666</f>
        <v>1925.1</v>
      </c>
      <c r="B667" s="11">
        <f>'Shiller Data '!B666</f>
        <v>11.89</v>
      </c>
      <c r="C667" s="11">
        <f>'Shiller Data '!C666</f>
        <v>0.5917</v>
      </c>
      <c r="D667" s="11">
        <f>'Shiller Data '!D666</f>
        <v>1.1970000000000001</v>
      </c>
      <c r="E667" s="75">
        <f>'Shiller Data '!E666</f>
        <v>17.7</v>
      </c>
      <c r="F667" s="12">
        <f t="shared" si="614"/>
        <v>211.04750000000001</v>
      </c>
      <c r="G667" s="12">
        <f t="shared" si="615"/>
        <v>10.502675</v>
      </c>
      <c r="H667" s="12">
        <f t="shared" ref="H667:I667" si="632">AVERAGE(F548:F667)</f>
        <v>173.91091953034208</v>
      </c>
      <c r="I667" s="12">
        <f t="shared" si="632"/>
        <v>10.904932369040893</v>
      </c>
      <c r="J667" s="12">
        <f t="shared" si="600"/>
        <v>19.353398339192267</v>
      </c>
      <c r="K667" s="12">
        <f t="shared" si="597"/>
        <v>2.9628680288200258</v>
      </c>
      <c r="L667" s="12">
        <f t="shared" si="598"/>
        <v>-0.38196844715492695</v>
      </c>
      <c r="M667" s="11"/>
      <c r="N667" s="11">
        <f t="shared" si="602"/>
        <v>2015.03</v>
      </c>
      <c r="O667" s="11">
        <f t="shared" si="603"/>
        <v>70.103288506594396</v>
      </c>
      <c r="P667" s="11">
        <f t="shared" si="604"/>
        <v>4.24996970458922</v>
      </c>
      <c r="Q667" s="11">
        <f t="shared" si="605"/>
        <v>0.90513322861426726</v>
      </c>
      <c r="R667">
        <f t="shared" si="606"/>
        <v>2.472261277061345</v>
      </c>
    </row>
    <row r="668" spans="1:18" x14ac:dyDescent="0.25">
      <c r="A668" s="11">
        <f>'Shiller Data '!A667</f>
        <v>1925.11</v>
      </c>
      <c r="B668" s="11">
        <f>'Shiller Data '!B667</f>
        <v>12.26</v>
      </c>
      <c r="C668" s="11">
        <f>'Shiller Data '!C667</f>
        <v>0.5958</v>
      </c>
      <c r="D668" s="11">
        <f>'Shiller Data '!D667</f>
        <v>1.2230000000000001</v>
      </c>
      <c r="E668" s="75">
        <f>'Shiller Data '!E667</f>
        <v>18</v>
      </c>
      <c r="F668" s="12">
        <f t="shared" si="614"/>
        <v>213.98808333333332</v>
      </c>
      <c r="G668" s="12">
        <f t="shared" si="615"/>
        <v>10.3991925</v>
      </c>
      <c r="H668" s="12">
        <f t="shared" ref="H668:I668" si="633">AVERAGE(F549:F668)</f>
        <v>173.28954554841113</v>
      </c>
      <c r="I668" s="12">
        <f t="shared" si="633"/>
        <v>10.882495291977786</v>
      </c>
      <c r="J668" s="12">
        <f t="shared" si="600"/>
        <v>19.663512603683664</v>
      </c>
      <c r="K668" s="12">
        <f t="shared" si="597"/>
        <v>2.9787647662921088</v>
      </c>
      <c r="L668" s="12">
        <f t="shared" si="598"/>
        <v>-0.36607170968284386</v>
      </c>
      <c r="M668" s="11"/>
      <c r="N668" s="11">
        <f t="shared" si="602"/>
        <v>2015.06</v>
      </c>
      <c r="O668" s="11">
        <f t="shared" si="603"/>
        <v>69.073830036435282</v>
      </c>
      <c r="P668" s="11">
        <f t="shared" si="604"/>
        <v>4.235175933082763</v>
      </c>
      <c r="Q668" s="11">
        <f t="shared" si="605"/>
        <v>0.89033945710781026</v>
      </c>
      <c r="R668">
        <f t="shared" si="606"/>
        <v>2.4359564136756897</v>
      </c>
    </row>
    <row r="669" spans="1:18" x14ac:dyDescent="0.25">
      <c r="A669" s="11">
        <f>'Shiller Data '!A668</f>
        <v>1925.12</v>
      </c>
      <c r="B669" s="11">
        <f>'Shiller Data '!B668</f>
        <v>12.46</v>
      </c>
      <c r="C669" s="11">
        <f>'Shiller Data '!C668</f>
        <v>0.6</v>
      </c>
      <c r="D669" s="11">
        <f>'Shiller Data '!D668</f>
        <v>1.25</v>
      </c>
      <c r="E669" s="75">
        <f>'Shiller Data '!E668</f>
        <v>17.899999999999999</v>
      </c>
      <c r="F669" s="12">
        <f t="shared" si="614"/>
        <v>218.69388268156428</v>
      </c>
      <c r="G669" s="12">
        <f t="shared" si="615"/>
        <v>10.53100558659218</v>
      </c>
      <c r="H669" s="12">
        <f t="shared" ref="H669:I669" si="634">AVERAGE(F550:F669)</f>
        <v>172.70230282318465</v>
      </c>
      <c r="I669" s="12">
        <f t="shared" si="634"/>
        <v>10.860953307788382</v>
      </c>
      <c r="J669" s="12">
        <f t="shared" si="600"/>
        <v>20.135790706764116</v>
      </c>
      <c r="K669" s="12">
        <f t="shared" si="597"/>
        <v>3.0024988637962853</v>
      </c>
      <c r="L669" s="12">
        <f t="shared" si="598"/>
        <v>-0.34233761217866743</v>
      </c>
      <c r="M669" s="11"/>
      <c r="N669" s="11">
        <f t="shared" si="602"/>
        <v>2015.09</v>
      </c>
      <c r="O669" s="11">
        <f t="shared" si="603"/>
        <v>63.304592736078845</v>
      </c>
      <c r="P669" s="11">
        <f t="shared" si="604"/>
        <v>4.1479578815904743</v>
      </c>
      <c r="Q669" s="11">
        <f t="shared" si="605"/>
        <v>0.80312140561552159</v>
      </c>
      <c r="R669">
        <f t="shared" si="606"/>
        <v>2.232498597648878</v>
      </c>
    </row>
    <row r="670" spans="1:18" x14ac:dyDescent="0.25">
      <c r="A670" s="11">
        <f>'Shiller Data '!A669</f>
        <v>1926.01</v>
      </c>
      <c r="B670" s="11">
        <f>'Shiller Data '!B669</f>
        <v>12.65</v>
      </c>
      <c r="C670" s="11">
        <f>'Shiller Data '!C669</f>
        <v>0.60750000000000004</v>
      </c>
      <c r="D670" s="11">
        <f>'Shiller Data '!D669</f>
        <v>1.2490000000000001</v>
      </c>
      <c r="E670" s="75">
        <f>'Shiller Data '!E669</f>
        <v>17.899999999999999</v>
      </c>
      <c r="F670" s="12">
        <f t="shared" si="614"/>
        <v>222.02870111731846</v>
      </c>
      <c r="G670" s="12">
        <f t="shared" si="615"/>
        <v>10.662643156424583</v>
      </c>
      <c r="H670" s="12">
        <f t="shared" ref="H670:I670" si="635">AVERAGE(F551:F670)</f>
        <v>172.20378178281615</v>
      </c>
      <c r="I670" s="12">
        <f t="shared" si="635"/>
        <v>10.838840446271407</v>
      </c>
      <c r="J670" s="12">
        <f t="shared" si="600"/>
        <v>20.484543731215915</v>
      </c>
      <c r="K670" s="12">
        <f t="shared" si="597"/>
        <v>3.0196706374393778</v>
      </c>
      <c r="L670" s="12">
        <f t="shared" si="598"/>
        <v>-0.3251658385355749</v>
      </c>
      <c r="M670" s="11"/>
      <c r="N670" s="11">
        <f t="shared" si="602"/>
        <v>2015.12</v>
      </c>
      <c r="O670" s="11">
        <f t="shared" si="603"/>
        <v>66.368844370524698</v>
      </c>
      <c r="P670" s="11">
        <f t="shared" si="604"/>
        <v>4.1952277350810476</v>
      </c>
      <c r="Q670" s="11">
        <f t="shared" si="605"/>
        <v>0.85039125910609492</v>
      </c>
      <c r="R670">
        <f t="shared" si="606"/>
        <v>2.3405624391660957</v>
      </c>
    </row>
    <row r="671" spans="1:18" x14ac:dyDescent="0.25">
      <c r="A671" s="11">
        <f>'Shiller Data '!A670</f>
        <v>1926.02</v>
      </c>
      <c r="B671" s="11">
        <f>'Shiller Data '!B670</f>
        <v>12.67</v>
      </c>
      <c r="C671" s="11">
        <f>'Shiller Data '!C670</f>
        <v>0.61499999999999999</v>
      </c>
      <c r="D671" s="11">
        <f>'Shiller Data '!D670</f>
        <v>1.248</v>
      </c>
      <c r="E671" s="75">
        <f>'Shiller Data '!E670</f>
        <v>17.899999999999999</v>
      </c>
      <c r="F671" s="12">
        <f t="shared" si="614"/>
        <v>222.37973463687155</v>
      </c>
      <c r="G671" s="12">
        <f t="shared" si="615"/>
        <v>10.794280726256984</v>
      </c>
      <c r="H671" s="12">
        <f t="shared" ref="H671:I671" si="636">AVERAGE(F552:F671)</f>
        <v>171.74091258427723</v>
      </c>
      <c r="I671" s="12">
        <f t="shared" si="636"/>
        <v>10.815080568108804</v>
      </c>
      <c r="J671" s="12">
        <f t="shared" si="600"/>
        <v>20.562004437823465</v>
      </c>
      <c r="K671" s="12">
        <f t="shared" si="597"/>
        <v>3.0234449279469535</v>
      </c>
      <c r="L671" s="12">
        <f t="shared" si="598"/>
        <v>-0.32139154802799919</v>
      </c>
      <c r="M671" s="11"/>
      <c r="N671" s="11">
        <f t="shared" si="602"/>
        <v>2016.03</v>
      </c>
      <c r="O671" s="11">
        <f t="shared" si="603"/>
        <v>64.026356318794512</v>
      </c>
      <c r="P671" s="11">
        <f t="shared" si="604"/>
        <v>4.1592948160672902</v>
      </c>
      <c r="Q671" s="11">
        <f t="shared" si="605"/>
        <v>0.81445834009233753</v>
      </c>
      <c r="R671">
        <f t="shared" si="606"/>
        <v>2.2579522988197307</v>
      </c>
    </row>
    <row r="672" spans="1:18" x14ac:dyDescent="0.25">
      <c r="A672" s="11">
        <f>'Shiller Data '!A671</f>
        <v>1926.03</v>
      </c>
      <c r="B672" s="11">
        <f>'Shiller Data '!B671</f>
        <v>11.81</v>
      </c>
      <c r="C672" s="11">
        <f>'Shiller Data '!C671</f>
        <v>0.62250000000000005</v>
      </c>
      <c r="D672" s="11">
        <f>'Shiller Data '!D671</f>
        <v>1.248</v>
      </c>
      <c r="E672" s="75">
        <f>'Shiller Data '!E671</f>
        <v>17.8</v>
      </c>
      <c r="F672" s="12">
        <f t="shared" si="614"/>
        <v>208.44981741573034</v>
      </c>
      <c r="G672" s="12">
        <f t="shared" si="615"/>
        <v>10.987299859550562</v>
      </c>
      <c r="H672" s="12">
        <f t="shared" ref="H672:I672" si="637">AVERAGE(F553:F672)</f>
        <v>171.19149856274163</v>
      </c>
      <c r="I672" s="12">
        <f t="shared" si="637"/>
        <v>10.79131922765268</v>
      </c>
      <c r="J672" s="12">
        <f t="shared" si="600"/>
        <v>19.316435091789252</v>
      </c>
      <c r="K672" s="12">
        <f t="shared" si="597"/>
        <v>2.9609562927001085</v>
      </c>
      <c r="L672" s="12">
        <f t="shared" si="598"/>
        <v>-0.38388018327484419</v>
      </c>
      <c r="M672" s="11"/>
      <c r="N672" s="11">
        <f t="shared" si="602"/>
        <v>2016.06</v>
      </c>
      <c r="O672" s="11">
        <f t="shared" si="603"/>
        <v>64.353990769184492</v>
      </c>
      <c r="P672" s="11">
        <f t="shared" si="604"/>
        <v>4.1643989487343287</v>
      </c>
      <c r="Q672" s="11">
        <f t="shared" si="605"/>
        <v>0.81956247275937599</v>
      </c>
      <c r="R672">
        <f t="shared" si="606"/>
        <v>2.2695066492929516</v>
      </c>
    </row>
    <row r="673" spans="1:18" x14ac:dyDescent="0.25">
      <c r="A673" s="11">
        <f>'Shiller Data '!A672</f>
        <v>1926.04</v>
      </c>
      <c r="B673" s="11">
        <f>'Shiller Data '!B672</f>
        <v>11.48</v>
      </c>
      <c r="C673" s="11">
        <f>'Shiller Data '!C672</f>
        <v>0.63</v>
      </c>
      <c r="D673" s="11">
        <f>'Shiller Data '!D672</f>
        <v>1.2470000000000001</v>
      </c>
      <c r="E673" s="75">
        <f>'Shiller Data '!E672</f>
        <v>17.899999999999999</v>
      </c>
      <c r="F673" s="12">
        <f t="shared" si="614"/>
        <v>201.49324022346372</v>
      </c>
      <c r="G673" s="12">
        <f t="shared" si="615"/>
        <v>11.057555865921788</v>
      </c>
      <c r="H673" s="12">
        <f t="shared" ref="H673:I673" si="638">AVERAGE(F554:F673)</f>
        <v>170.63038307246546</v>
      </c>
      <c r="I673" s="12">
        <f t="shared" si="638"/>
        <v>10.766563775356115</v>
      </c>
      <c r="J673" s="12">
        <f t="shared" si="600"/>
        <v>18.714721282259728</v>
      </c>
      <c r="K673" s="12">
        <f t="shared" si="597"/>
        <v>2.929310448499554</v>
      </c>
      <c r="L673" s="12">
        <f t="shared" si="598"/>
        <v>-0.41552602747539868</v>
      </c>
      <c r="M673" s="11"/>
      <c r="N673" s="11">
        <f t="shared" si="602"/>
        <v>2016.09</v>
      </c>
      <c r="O673" s="11">
        <f t="shared" si="603"/>
        <v>65.680334179373133</v>
      </c>
      <c r="P673" s="11">
        <f t="shared" si="604"/>
        <v>4.1847995531241207</v>
      </c>
      <c r="Q673" s="11">
        <f t="shared" si="605"/>
        <v>0.83996307714916796</v>
      </c>
      <c r="R673">
        <f t="shared" si="606"/>
        <v>2.3162814514876642</v>
      </c>
    </row>
    <row r="674" spans="1:18" x14ac:dyDescent="0.25">
      <c r="A674" s="11">
        <f>'Shiller Data '!A673</f>
        <v>1926.05</v>
      </c>
      <c r="B674" s="11">
        <f>'Shiller Data '!B673</f>
        <v>11.56</v>
      </c>
      <c r="C674" s="11">
        <f>'Shiller Data '!C673</f>
        <v>0.63749999999999996</v>
      </c>
      <c r="D674" s="11">
        <f>'Shiller Data '!D673</f>
        <v>1.246</v>
      </c>
      <c r="E674" s="75">
        <f>'Shiller Data '!E673</f>
        <v>17.8</v>
      </c>
      <c r="F674" s="12">
        <f t="shared" si="614"/>
        <v>204.03724719101123</v>
      </c>
      <c r="G674" s="12">
        <f t="shared" si="615"/>
        <v>11.252054073033708</v>
      </c>
      <c r="H674" s="12">
        <f t="shared" ref="H674:I674" si="639">AVERAGE(F555:F674)</f>
        <v>170.06246741432201</v>
      </c>
      <c r="I674" s="12">
        <f t="shared" si="639"/>
        <v>10.741854619266913</v>
      </c>
      <c r="J674" s="12">
        <f t="shared" si="600"/>
        <v>18.994601437357371</v>
      </c>
      <c r="K674" s="12">
        <f t="shared" si="597"/>
        <v>2.9441548039165508</v>
      </c>
      <c r="L674" s="12">
        <f t="shared" si="598"/>
        <v>-0.40068167205840188</v>
      </c>
      <c r="M674" s="11"/>
      <c r="N674" s="11">
        <f t="shared" si="602"/>
        <v>2016.12</v>
      </c>
      <c r="O674" s="11">
        <f t="shared" si="603"/>
        <v>67.564238169467686</v>
      </c>
      <c r="P674" s="11">
        <f t="shared" si="604"/>
        <v>4.2130788219061319</v>
      </c>
      <c r="Q674" s="11">
        <f t="shared" si="605"/>
        <v>0.86824234593117922</v>
      </c>
      <c r="R674">
        <f t="shared" si="606"/>
        <v>2.3827191747903878</v>
      </c>
    </row>
    <row r="675" spans="1:18" x14ac:dyDescent="0.25">
      <c r="A675" s="11">
        <f>'Shiller Data '!A674</f>
        <v>1926.06</v>
      </c>
      <c r="B675" s="11">
        <f>'Shiller Data '!B674</f>
        <v>12.11</v>
      </c>
      <c r="C675" s="11">
        <f>'Shiller Data '!C674</f>
        <v>0.64500000000000002</v>
      </c>
      <c r="D675" s="11">
        <f>'Shiller Data '!D674</f>
        <v>1.2450000000000001</v>
      </c>
      <c r="E675" s="75">
        <f>'Shiller Data '!E674</f>
        <v>17.7</v>
      </c>
      <c r="F675" s="12">
        <f t="shared" si="614"/>
        <v>214.95250000000001</v>
      </c>
      <c r="G675" s="12">
        <f t="shared" si="615"/>
        <v>11.44875</v>
      </c>
      <c r="H675" s="12">
        <f t="shared" ref="H675:I675" si="640">AVERAGE(F556:F675)</f>
        <v>169.58469658098866</v>
      </c>
      <c r="I675" s="12">
        <f t="shared" si="640"/>
        <v>10.717263473433579</v>
      </c>
      <c r="J675" s="12">
        <f t="shared" si="600"/>
        <v>20.056659102655605</v>
      </c>
      <c r="K675" s="12">
        <f t="shared" si="597"/>
        <v>2.9985612234320671</v>
      </c>
      <c r="L675" s="12">
        <f t="shared" si="598"/>
        <v>-0.3462752525428856</v>
      </c>
      <c r="M675" s="11"/>
      <c r="N675" s="11">
        <f t="shared" si="602"/>
        <v>2017.03</v>
      </c>
      <c r="O675" s="11">
        <f t="shared" si="603"/>
        <v>69.658875554246691</v>
      </c>
      <c r="P675" s="11">
        <f t="shared" si="604"/>
        <v>4.2436101228932275</v>
      </c>
      <c r="Q675" s="11">
        <f t="shared" si="605"/>
        <v>0.89877364691827477</v>
      </c>
      <c r="R675">
        <f t="shared" si="606"/>
        <v>2.4565886180959908</v>
      </c>
    </row>
    <row r="676" spans="1:18" x14ac:dyDescent="0.25">
      <c r="A676" s="11">
        <f>'Shiller Data '!A675</f>
        <v>1926.07</v>
      </c>
      <c r="B676" s="11">
        <f>'Shiller Data '!B675</f>
        <v>12.62</v>
      </c>
      <c r="C676" s="11">
        <f>'Shiller Data '!C675</f>
        <v>0.65249999999999997</v>
      </c>
      <c r="D676" s="11">
        <f>'Shiller Data '!D675</f>
        <v>1.244</v>
      </c>
      <c r="E676" s="75">
        <f>'Shiller Data '!E675</f>
        <v>17.5</v>
      </c>
      <c r="F676" s="12">
        <f t="shared" si="614"/>
        <v>226.56505714285714</v>
      </c>
      <c r="G676" s="12">
        <f t="shared" si="615"/>
        <v>11.714239285714285</v>
      </c>
      <c r="H676" s="12">
        <f t="shared" ref="H676:I676" si="641">AVERAGE(F557:F676)</f>
        <v>169.23521152477173</v>
      </c>
      <c r="I676" s="12">
        <f t="shared" si="641"/>
        <v>10.69226661331453</v>
      </c>
      <c r="J676" s="12">
        <f t="shared" si="600"/>
        <v>21.189619127222972</v>
      </c>
      <c r="K676" s="12">
        <f t="shared" si="597"/>
        <v>3.053511397943256</v>
      </c>
      <c r="L676" s="12">
        <f t="shared" si="598"/>
        <v>-0.29132507803169672</v>
      </c>
      <c r="M676" s="11"/>
      <c r="N676" s="11">
        <f t="shared" si="602"/>
        <v>2017.06</v>
      </c>
      <c r="O676" s="11">
        <f t="shared" si="603"/>
        <v>70.45320766040328</v>
      </c>
      <c r="P676" s="11">
        <f t="shared" si="604"/>
        <v>4.2549487683288119</v>
      </c>
      <c r="Q676" s="11">
        <f t="shared" si="605"/>
        <v>0.91011229235385915</v>
      </c>
      <c r="R676">
        <f t="shared" si="606"/>
        <v>2.4846015194735447</v>
      </c>
    </row>
    <row r="677" spans="1:18" x14ac:dyDescent="0.25">
      <c r="A677" s="11">
        <f>'Shiller Data '!A676</f>
        <v>1926.08</v>
      </c>
      <c r="B677" s="11">
        <f>'Shiller Data '!B676</f>
        <v>13.12</v>
      </c>
      <c r="C677" s="11">
        <f>'Shiller Data '!C676</f>
        <v>0.66</v>
      </c>
      <c r="D677" s="11">
        <f>'Shiller Data '!D676</f>
        <v>1.2430000000000001</v>
      </c>
      <c r="E677" s="75">
        <f>'Shiller Data '!E676</f>
        <v>17.399999999999999</v>
      </c>
      <c r="F677" s="12">
        <f t="shared" si="614"/>
        <v>236.89517241379309</v>
      </c>
      <c r="G677" s="12">
        <f t="shared" si="615"/>
        <v>11.916982758620691</v>
      </c>
      <c r="H677" s="12">
        <f t="shared" ref="H677:I677" si="642">AVERAGE(F558:F677)</f>
        <v>168.97552488815884</v>
      </c>
      <c r="I677" s="12">
        <f t="shared" si="642"/>
        <v>10.667466070171539</v>
      </c>
      <c r="J677" s="12">
        <f t="shared" si="600"/>
        <v>22.207258111296124</v>
      </c>
      <c r="K677" s="12">
        <f t="shared" si="597"/>
        <v>3.1004191773946363</v>
      </c>
      <c r="L677" s="12">
        <f t="shared" si="598"/>
        <v>-0.24441729858031636</v>
      </c>
      <c r="M677" s="11"/>
      <c r="N677" s="11">
        <f t="shared" si="602"/>
        <v>2017.09</v>
      </c>
      <c r="O677" s="11">
        <f t="shared" si="603"/>
        <v>70.777570154214587</v>
      </c>
      <c r="P677" s="11">
        <f t="shared" si="604"/>
        <v>4.2595421447747048</v>
      </c>
      <c r="Q677" s="11">
        <f t="shared" si="605"/>
        <v>0.91470566879975213</v>
      </c>
      <c r="R677">
        <f t="shared" si="606"/>
        <v>2.4960404811865238</v>
      </c>
    </row>
    <row r="678" spans="1:18" x14ac:dyDescent="0.25">
      <c r="A678" s="11">
        <f>'Shiller Data '!A677</f>
        <v>1926.09</v>
      </c>
      <c r="B678" s="11">
        <f>'Shiller Data '!B677</f>
        <v>13.32</v>
      </c>
      <c r="C678" s="11">
        <f>'Shiller Data '!C677</f>
        <v>0.66749999999999998</v>
      </c>
      <c r="D678" s="11">
        <f>'Shiller Data '!D677</f>
        <v>1.242</v>
      </c>
      <c r="E678" s="75">
        <f>'Shiller Data '!E677</f>
        <v>17.5</v>
      </c>
      <c r="F678" s="12">
        <f t="shared" si="614"/>
        <v>239.13205714285718</v>
      </c>
      <c r="G678" s="12">
        <f t="shared" si="615"/>
        <v>11.983532142857143</v>
      </c>
      <c r="H678" s="12">
        <f t="shared" ref="H678:I678" si="643">AVERAGE(F559:F678)</f>
        <v>168.6850983373223</v>
      </c>
      <c r="I678" s="12">
        <f t="shared" si="643"/>
        <v>10.642908933749398</v>
      </c>
      <c r="J678" s="12">
        <f t="shared" si="600"/>
        <v>22.468674554242678</v>
      </c>
      <c r="K678" s="12">
        <f t="shared" si="597"/>
        <v>3.11212209710729</v>
      </c>
      <c r="L678" s="12">
        <f t="shared" si="598"/>
        <v>-0.23271437886766266</v>
      </c>
      <c r="M678" s="11"/>
      <c r="N678" s="11">
        <f t="shared" si="602"/>
        <v>2017.12</v>
      </c>
      <c r="O678" s="11">
        <f t="shared" si="603"/>
        <v>74.867197854753272</v>
      </c>
      <c r="P678" s="11">
        <f t="shared" si="604"/>
        <v>4.3157158487324336</v>
      </c>
      <c r="Q678" s="11">
        <f t="shared" si="605"/>
        <v>0.97087937275748093</v>
      </c>
      <c r="R678">
        <f t="shared" si="606"/>
        <v>2.6402652161030344</v>
      </c>
    </row>
    <row r="679" spans="1:18" x14ac:dyDescent="0.25">
      <c r="A679" s="11">
        <f>'Shiller Data '!A678</f>
        <v>1926.1</v>
      </c>
      <c r="B679" s="11">
        <f>'Shiller Data '!B678</f>
        <v>13.02</v>
      </c>
      <c r="C679" s="11">
        <f>'Shiller Data '!C678</f>
        <v>0.67500000000000004</v>
      </c>
      <c r="D679" s="11">
        <f>'Shiller Data '!D678</f>
        <v>1.242</v>
      </c>
      <c r="E679" s="75">
        <f>'Shiller Data '!E678</f>
        <v>17.600000000000001</v>
      </c>
      <c r="F679" s="12">
        <f t="shared" si="614"/>
        <v>232.41809659090907</v>
      </c>
      <c r="G679" s="12">
        <f t="shared" si="615"/>
        <v>12.049325284090909</v>
      </c>
      <c r="H679" s="12">
        <f t="shared" ref="H679:I679" si="644">AVERAGE(F560:F679)</f>
        <v>168.3096248797097</v>
      </c>
      <c r="I679" s="12">
        <f t="shared" si="644"/>
        <v>10.618599916942781</v>
      </c>
      <c r="J679" s="12">
        <f t="shared" si="600"/>
        <v>21.887828754153208</v>
      </c>
      <c r="K679" s="12">
        <f t="shared" si="597"/>
        <v>3.085930717677499</v>
      </c>
      <c r="L679" s="12">
        <f t="shared" si="598"/>
        <v>-0.25890575829745366</v>
      </c>
      <c r="M679" s="11"/>
      <c r="N679" s="11">
        <f t="shared" si="602"/>
        <v>2018.03</v>
      </c>
      <c r="O679" s="11">
        <f t="shared" si="603"/>
        <v>74.164470791582175</v>
      </c>
      <c r="P679" s="11">
        <f t="shared" si="604"/>
        <v>4.3062852051953699</v>
      </c>
      <c r="Q679" s="11">
        <f t="shared" si="605"/>
        <v>0.96144872922041724</v>
      </c>
      <c r="R679">
        <f t="shared" si="606"/>
        <v>2.615482856478669</v>
      </c>
    </row>
    <row r="680" spans="1:18" x14ac:dyDescent="0.25">
      <c r="A680" s="11">
        <f>'Shiller Data '!A679</f>
        <v>1926.11</v>
      </c>
      <c r="B680" s="11">
        <f>'Shiller Data '!B679</f>
        <v>13.19</v>
      </c>
      <c r="C680" s="11">
        <f>'Shiller Data '!C679</f>
        <v>0.6825</v>
      </c>
      <c r="D680" s="11">
        <f>'Shiller Data '!D679</f>
        <v>1.2410000000000001</v>
      </c>
      <c r="E680" s="75">
        <f>'Shiller Data '!E679</f>
        <v>17.7</v>
      </c>
      <c r="F680" s="12">
        <f t="shared" si="614"/>
        <v>234.1225</v>
      </c>
      <c r="G680" s="12">
        <f t="shared" si="615"/>
        <v>12.114375000000001</v>
      </c>
      <c r="H680" s="12">
        <f t="shared" ref="H680:I680" si="645">AVERAGE(F561:F680)</f>
        <v>167.93620603912998</v>
      </c>
      <c r="I680" s="12">
        <f t="shared" si="645"/>
        <v>10.594520498464524</v>
      </c>
      <c r="J680" s="12">
        <f t="shared" si="600"/>
        <v>22.098451745308495</v>
      </c>
      <c r="K680" s="12">
        <f t="shared" si="597"/>
        <v>3.0955075492962454</v>
      </c>
      <c r="L680" s="12">
        <f t="shared" si="598"/>
        <v>-0.24932892667870732</v>
      </c>
      <c r="M680" s="11"/>
      <c r="N680" s="11">
        <f t="shared" si="602"/>
        <v>2018.06</v>
      </c>
      <c r="O680" s="11">
        <f t="shared" si="603"/>
        <v>73.966839845743777</v>
      </c>
      <c r="P680" s="11">
        <f t="shared" si="604"/>
        <v>4.3036168825801413</v>
      </c>
      <c r="Q680" s="11">
        <f t="shared" si="605"/>
        <v>0.9587804066051886</v>
      </c>
      <c r="R680">
        <f t="shared" si="606"/>
        <v>2.6085132071946795</v>
      </c>
    </row>
    <row r="681" spans="1:18" x14ac:dyDescent="0.25">
      <c r="A681" s="11">
        <f>'Shiller Data '!A680</f>
        <v>1926.12</v>
      </c>
      <c r="B681" s="11">
        <f>'Shiller Data '!B680</f>
        <v>13.49</v>
      </c>
      <c r="C681" s="11">
        <f>'Shiller Data '!C680</f>
        <v>0.69</v>
      </c>
      <c r="D681" s="11">
        <f>'Shiller Data '!D680</f>
        <v>1.24</v>
      </c>
      <c r="E681" s="75">
        <f>'Shiller Data '!E680</f>
        <v>17.7</v>
      </c>
      <c r="F681" s="12">
        <f t="shared" si="614"/>
        <v>239.44750000000002</v>
      </c>
      <c r="G681" s="12">
        <f t="shared" si="615"/>
        <v>12.247499999999999</v>
      </c>
      <c r="H681" s="12">
        <f t="shared" ref="H681:I681" si="646">AVERAGE(F562:F681)</f>
        <v>167.71973764832535</v>
      </c>
      <c r="I681" s="12">
        <f t="shared" si="646"/>
        <v>10.570190757085211</v>
      </c>
      <c r="J681" s="12">
        <f t="shared" si="600"/>
        <v>22.653091652059175</v>
      </c>
      <c r="K681" s="12">
        <f t="shared" si="597"/>
        <v>3.1202963393938599</v>
      </c>
      <c r="L681" s="12">
        <f t="shared" si="598"/>
        <v>-0.22454013658109284</v>
      </c>
      <c r="M681" s="11"/>
      <c r="N681" s="11">
        <f t="shared" si="602"/>
        <v>2018.09</v>
      </c>
      <c r="O681" s="11">
        <f t="shared" si="603"/>
        <v>76.812841231997936</v>
      </c>
      <c r="P681" s="11">
        <f t="shared" si="604"/>
        <v>4.3413718297183124</v>
      </c>
      <c r="Q681" s="11">
        <f t="shared" si="605"/>
        <v>0.99653535374335966</v>
      </c>
      <c r="R681">
        <f t="shared" si="606"/>
        <v>2.7088802394921352</v>
      </c>
    </row>
    <row r="682" spans="1:18" x14ac:dyDescent="0.25">
      <c r="A682" s="11">
        <f>'Shiller Data '!A681</f>
        <v>1927.01</v>
      </c>
      <c r="B682" s="11">
        <f>'Shiller Data '!B681</f>
        <v>13.4</v>
      </c>
      <c r="C682" s="11">
        <f>'Shiller Data '!C681</f>
        <v>0.69669999999999999</v>
      </c>
      <c r="D682" s="11">
        <f>'Shiller Data '!D681</f>
        <v>1.2290000000000001</v>
      </c>
      <c r="E682" s="75">
        <f>'Shiller Data '!E681</f>
        <v>17.5</v>
      </c>
      <c r="F682" s="12">
        <f t="shared" si="614"/>
        <v>240.56828571428574</v>
      </c>
      <c r="G682" s="12">
        <f t="shared" si="615"/>
        <v>12.507755571428572</v>
      </c>
      <c r="H682" s="12">
        <f t="shared" ref="H682:I682" si="647">AVERAGE(F563:F682)</f>
        <v>167.58298137543156</v>
      </c>
      <c r="I682" s="12">
        <f t="shared" si="647"/>
        <v>10.546693356932584</v>
      </c>
      <c r="J682" s="12">
        <f t="shared" si="600"/>
        <v>22.809830301566002</v>
      </c>
      <c r="K682" s="12">
        <f t="shared" si="597"/>
        <v>3.1271915966178554</v>
      </c>
      <c r="L682" s="12">
        <f t="shared" si="598"/>
        <v>-0.21764487935709731</v>
      </c>
      <c r="M682" s="11"/>
      <c r="N682" s="11">
        <f t="shared" si="602"/>
        <v>2018.12</v>
      </c>
      <c r="O682" s="11">
        <f t="shared" si="603"/>
        <v>67.419874319761959</v>
      </c>
      <c r="P682" s="11">
        <f t="shared" si="604"/>
        <v>4.2109398456653748</v>
      </c>
      <c r="Q682" s="11">
        <f t="shared" si="605"/>
        <v>0.86610336969042212</v>
      </c>
      <c r="R682">
        <f t="shared" si="606"/>
        <v>2.3776280419343108</v>
      </c>
    </row>
    <row r="683" spans="1:18" x14ac:dyDescent="0.25">
      <c r="A683" s="11">
        <f>'Shiller Data '!A682</f>
        <v>1927.02</v>
      </c>
      <c r="B683" s="11">
        <f>'Shiller Data '!B682</f>
        <v>13.66</v>
      </c>
      <c r="C683" s="11">
        <f>'Shiller Data '!C682</f>
        <v>0.70330000000000004</v>
      </c>
      <c r="D683" s="11">
        <f>'Shiller Data '!D682</f>
        <v>1.218</v>
      </c>
      <c r="E683" s="75">
        <f>'Shiller Data '!E682</f>
        <v>17.399999999999999</v>
      </c>
      <c r="F683" s="12">
        <f t="shared" si="614"/>
        <v>246.64543103448278</v>
      </c>
      <c r="G683" s="12">
        <f t="shared" si="615"/>
        <v>12.69880905172414</v>
      </c>
      <c r="H683" s="12">
        <f t="shared" ref="H683:I683" si="648">AVERAGE(F564:F683)</f>
        <v>167.66822090488557</v>
      </c>
      <c r="I683" s="12">
        <f t="shared" si="648"/>
        <v>10.525603156321951</v>
      </c>
      <c r="J683" s="12">
        <f t="shared" si="600"/>
        <v>23.432902359266805</v>
      </c>
      <c r="K683" s="12">
        <f t="shared" si="597"/>
        <v>3.1541411184829458</v>
      </c>
      <c r="L683" s="12">
        <f t="shared" si="598"/>
        <v>-0.19069535749200694</v>
      </c>
      <c r="M683" s="11"/>
      <c r="N683" s="11">
        <f t="shared" si="602"/>
        <v>2019.03</v>
      </c>
      <c r="O683" s="11">
        <f t="shared" si="603"/>
        <v>71.765141264899327</v>
      </c>
      <c r="P683" s="11">
        <f t="shared" si="604"/>
        <v>4.2733988604586575</v>
      </c>
      <c r="Q683" s="11">
        <f t="shared" si="605"/>
        <v>0.92856238448370476</v>
      </c>
      <c r="R683">
        <f t="shared" si="606"/>
        <v>2.5308681457269779</v>
      </c>
    </row>
    <row r="684" spans="1:18" x14ac:dyDescent="0.25">
      <c r="A684" s="11">
        <f>'Shiller Data '!A683</f>
        <v>1927.03</v>
      </c>
      <c r="B684" s="11">
        <f>'Shiller Data '!B683</f>
        <v>13.87</v>
      </c>
      <c r="C684" s="11">
        <f>'Shiller Data '!C683</f>
        <v>0.71</v>
      </c>
      <c r="D684" s="11">
        <f>'Shiller Data '!D683</f>
        <v>1.208</v>
      </c>
      <c r="E684" s="75">
        <f>'Shiller Data '!E683</f>
        <v>17.3</v>
      </c>
      <c r="F684" s="12">
        <f t="shared" si="614"/>
        <v>251.88481213872831</v>
      </c>
      <c r="G684" s="12">
        <f t="shared" si="615"/>
        <v>12.893887283236992</v>
      </c>
      <c r="H684" s="12">
        <f t="shared" ref="H684:I684" si="649">AVERAGE(F565:F684)</f>
        <v>167.73603236020833</v>
      </c>
      <c r="I684" s="12">
        <f t="shared" si="649"/>
        <v>10.503782295140592</v>
      </c>
      <c r="J684" s="12">
        <f t="shared" si="600"/>
        <v>23.98039154479228</v>
      </c>
      <c r="K684" s="12">
        <f t="shared" si="597"/>
        <v>3.1772364774390573</v>
      </c>
      <c r="L684" s="12">
        <f t="shared" si="598"/>
        <v>-0.16759999853589536</v>
      </c>
      <c r="M684" s="11"/>
      <c r="N684" s="11">
        <f t="shared" si="602"/>
        <v>2019.06</v>
      </c>
      <c r="O684" s="11">
        <f t="shared" si="603"/>
        <v>72.286672900730977</v>
      </c>
      <c r="P684" s="11">
        <f t="shared" si="604"/>
        <v>4.2806397816167827</v>
      </c>
      <c r="Q684" s="11">
        <f t="shared" si="605"/>
        <v>0.93580330564183001</v>
      </c>
      <c r="R684">
        <f t="shared" si="606"/>
        <v>2.5492604707590303</v>
      </c>
    </row>
    <row r="685" spans="1:18" x14ac:dyDescent="0.25">
      <c r="A685" s="11">
        <f>'Shiller Data '!A684</f>
        <v>1927.04</v>
      </c>
      <c r="B685" s="11">
        <f>'Shiller Data '!B684</f>
        <v>14.21</v>
      </c>
      <c r="C685" s="11">
        <f>'Shiller Data '!C684</f>
        <v>0.7167</v>
      </c>
      <c r="D685" s="11">
        <f>'Shiller Data '!D684</f>
        <v>1.1970000000000001</v>
      </c>
      <c r="E685" s="75">
        <f>'Shiller Data '!E684</f>
        <v>17.3</v>
      </c>
      <c r="F685" s="12">
        <f t="shared" si="614"/>
        <v>258.0593497109827</v>
      </c>
      <c r="G685" s="12">
        <f t="shared" si="615"/>
        <v>13.015561994219654</v>
      </c>
      <c r="H685" s="12">
        <f t="shared" ref="H685:I685" si="650">AVERAGE(F566:F685)</f>
        <v>167.98111374668872</v>
      </c>
      <c r="I685" s="12">
        <f t="shared" si="650"/>
        <v>10.486886993306708</v>
      </c>
      <c r="J685" s="12">
        <f t="shared" si="600"/>
        <v>24.607812583056344</v>
      </c>
      <c r="K685" s="12">
        <f t="shared" si="597"/>
        <v>3.2030639771960652</v>
      </c>
      <c r="L685" s="12">
        <f t="shared" si="598"/>
        <v>-0.14177249877888753</v>
      </c>
      <c r="M685" s="11"/>
      <c r="N685" s="11">
        <f t="shared" si="602"/>
        <v>2019.09</v>
      </c>
      <c r="O685" s="11">
        <f t="shared" si="603"/>
        <v>73.142346112222299</v>
      </c>
      <c r="P685" s="11">
        <f t="shared" si="604"/>
        <v>4.2924074892128266</v>
      </c>
      <c r="Q685" s="11">
        <f t="shared" si="605"/>
        <v>0.94757101323787385</v>
      </c>
      <c r="R685">
        <f t="shared" si="606"/>
        <v>2.5794366264238215</v>
      </c>
    </row>
    <row r="686" spans="1:18" x14ac:dyDescent="0.25">
      <c r="A686" s="11">
        <f>'Shiller Data '!A685</f>
        <v>1927.05</v>
      </c>
      <c r="B686" s="11">
        <f>'Shiller Data '!B685</f>
        <v>14.7</v>
      </c>
      <c r="C686" s="11">
        <f>'Shiller Data '!C685</f>
        <v>0.72330000000000005</v>
      </c>
      <c r="D686" s="11">
        <f>'Shiller Data '!D685</f>
        <v>1.1859999999999999</v>
      </c>
      <c r="E686" s="75">
        <f>'Shiller Data '!E685</f>
        <v>17.399999999999999</v>
      </c>
      <c r="F686" s="12">
        <f t="shared" si="614"/>
        <v>265.42370689655172</v>
      </c>
      <c r="G686" s="12">
        <f t="shared" si="615"/>
        <v>13.059929741379312</v>
      </c>
      <c r="H686" s="12">
        <f t="shared" ref="H686:I686" si="651">AVERAGE(F567:F686)</f>
        <v>168.38074457238918</v>
      </c>
      <c r="I686" s="12">
        <f t="shared" si="651"/>
        <v>10.470090649354663</v>
      </c>
      <c r="J686" s="12">
        <f t="shared" si="600"/>
        <v>25.350659873504672</v>
      </c>
      <c r="K686" s="12">
        <f t="shared" si="597"/>
        <v>3.2328047602114092</v>
      </c>
      <c r="L686" s="12">
        <f t="shared" si="598"/>
        <v>-0.11203171576354354</v>
      </c>
      <c r="M686" s="11"/>
      <c r="N686" s="11">
        <f t="shared" si="602"/>
        <v>2019.12</v>
      </c>
      <c r="O686" s="11">
        <f t="shared" si="603"/>
        <v>76.416261020264002</v>
      </c>
      <c r="P686" s="11">
        <f t="shared" si="604"/>
        <v>4.3361955141045039</v>
      </c>
      <c r="Q686" s="11">
        <f t="shared" si="605"/>
        <v>0.99135903812955117</v>
      </c>
      <c r="R686">
        <f t="shared" si="606"/>
        <v>2.6948944490733813</v>
      </c>
    </row>
    <row r="687" spans="1:18" x14ac:dyDescent="0.25">
      <c r="A687" s="11">
        <f>'Shiller Data '!A686</f>
        <v>1927.06</v>
      </c>
      <c r="B687" s="11">
        <f>'Shiller Data '!B686</f>
        <v>14.89</v>
      </c>
      <c r="C687" s="11">
        <f>'Shiller Data '!C686</f>
        <v>0.73</v>
      </c>
      <c r="D687" s="11">
        <f>'Shiller Data '!D686</f>
        <v>1.175</v>
      </c>
      <c r="E687" s="75">
        <f>'Shiller Data '!E686</f>
        <v>17.600000000000001</v>
      </c>
      <c r="F687" s="12">
        <f t="shared" si="614"/>
        <v>265.79919034090909</v>
      </c>
      <c r="G687" s="12">
        <f t="shared" si="615"/>
        <v>13.031122159090907</v>
      </c>
      <c r="H687" s="12">
        <f t="shared" ref="H687:I687" si="652">AVERAGE(F568:F687)</f>
        <v>168.77513397907626</v>
      </c>
      <c r="I687" s="12">
        <f t="shared" si="652"/>
        <v>10.452811939782984</v>
      </c>
      <c r="J687" s="12">
        <f t="shared" si="600"/>
        <v>25.428486791127277</v>
      </c>
      <c r="K687" s="12">
        <f t="shared" si="597"/>
        <v>3.2358700727924177</v>
      </c>
      <c r="L687" s="12">
        <f t="shared" si="598"/>
        <v>-0.10896640318253503</v>
      </c>
      <c r="M687" s="11"/>
      <c r="N687" s="11">
        <f t="shared" si="602"/>
        <v>2020.03</v>
      </c>
      <c r="O687" s="11">
        <f t="shared" si="603"/>
        <v>62.295619919523055</v>
      </c>
      <c r="P687" s="11">
        <f t="shared" si="604"/>
        <v>4.1318911170541179</v>
      </c>
      <c r="Q687" s="11">
        <f t="shared" si="605"/>
        <v>0.78705464107916523</v>
      </c>
      <c r="R687">
        <f t="shared" si="606"/>
        <v>2.1969161809446485</v>
      </c>
    </row>
    <row r="688" spans="1:18" x14ac:dyDescent="0.25">
      <c r="A688" s="11">
        <f>'Shiller Data '!A687</f>
        <v>1927.07</v>
      </c>
      <c r="B688" s="11">
        <f>'Shiller Data '!B687</f>
        <v>15.22</v>
      </c>
      <c r="C688" s="11">
        <f>'Shiller Data '!C687</f>
        <v>0.73670000000000002</v>
      </c>
      <c r="D688" s="11">
        <f>'Shiller Data '!D687</f>
        <v>1.1639999999999999</v>
      </c>
      <c r="E688" s="75">
        <f>'Shiller Data '!E687</f>
        <v>17.3</v>
      </c>
      <c r="F688" s="12">
        <f t="shared" si="614"/>
        <v>276.40135838150292</v>
      </c>
      <c r="G688" s="12">
        <f t="shared" si="615"/>
        <v>13.378770086705202</v>
      </c>
      <c r="H688" s="12">
        <f t="shared" ref="H688:I688" si="653">AVERAGE(F569:F688)</f>
        <v>169.28056310491172</v>
      </c>
      <c r="I688" s="12">
        <f t="shared" si="653"/>
        <v>10.434254512771155</v>
      </c>
      <c r="J688" s="12">
        <f t="shared" si="600"/>
        <v>26.489804139164665</v>
      </c>
      <c r="K688" s="12">
        <f t="shared" si="597"/>
        <v>3.2767599094916262</v>
      </c>
      <c r="L688" s="12">
        <f t="shared" si="598"/>
        <v>-6.8076566483326495E-2</v>
      </c>
      <c r="M688" s="11"/>
      <c r="N688" s="11">
        <f t="shared" si="602"/>
        <v>2020.06</v>
      </c>
      <c r="O688" s="11">
        <f t="shared" si="603"/>
        <v>71.582747236794873</v>
      </c>
      <c r="P688" s="11">
        <f t="shared" si="604"/>
        <v>4.270854084551023</v>
      </c>
      <c r="Q688" s="11">
        <f t="shared" si="605"/>
        <v>0.92601760857607029</v>
      </c>
      <c r="R688">
        <f t="shared" si="606"/>
        <v>2.5244358413022354</v>
      </c>
    </row>
    <row r="689" spans="1:19" s="15" customFormat="1" x14ac:dyDescent="0.25">
      <c r="A689" s="11">
        <f>'Shiller Data '!A688</f>
        <v>1927.08</v>
      </c>
      <c r="B689" s="11">
        <f>'Shiller Data '!B688</f>
        <v>16.03</v>
      </c>
      <c r="C689" s="11">
        <f>'Shiller Data '!C688</f>
        <v>0.74329999999999996</v>
      </c>
      <c r="D689" s="11">
        <f>'Shiller Data '!D688</f>
        <v>1.153</v>
      </c>
      <c r="E689" s="75">
        <f>'Shiller Data '!E688</f>
        <v>17.2</v>
      </c>
      <c r="F689" s="12">
        <f t="shared" si="614"/>
        <v>292.80379360465122</v>
      </c>
      <c r="G689" s="12">
        <f t="shared" si="615"/>
        <v>13.577109156976745</v>
      </c>
      <c r="H689" s="12">
        <f t="shared" ref="H689:I689" si="654">AVERAGE(F570:F689)</f>
        <v>170.00270192982225</v>
      </c>
      <c r="I689" s="12">
        <f t="shared" si="654"/>
        <v>10.417155440040833</v>
      </c>
      <c r="J689" s="12">
        <f t="shared" si="600"/>
        <v>28.107845302873152</v>
      </c>
      <c r="K689" s="12">
        <f t="shared" si="597"/>
        <v>3.3360487296458561</v>
      </c>
      <c r="L689" s="12">
        <f t="shared" si="598"/>
        <v>-8.787746329096624E-3</v>
      </c>
      <c r="M689" s="11"/>
      <c r="N689" s="11">
        <f t="shared" si="602"/>
        <v>2020.09</v>
      </c>
      <c r="O689" s="11">
        <f t="shared" si="603"/>
        <v>75.447796444215754</v>
      </c>
      <c r="P689" s="11">
        <f t="shared" si="604"/>
        <v>4.3234409792766435</v>
      </c>
      <c r="Q689" s="11">
        <f t="shared" si="605"/>
        <v>0.9786045033016908</v>
      </c>
      <c r="R689">
        <f t="shared" si="606"/>
        <v>2.6607405952303567</v>
      </c>
      <c r="S689" s="12"/>
    </row>
    <row r="690" spans="1:19" s="15" customFormat="1" x14ac:dyDescent="0.25">
      <c r="A690" s="11">
        <f>'Shiller Data '!A689</f>
        <v>1927.09</v>
      </c>
      <c r="B690" s="11">
        <f>'Shiller Data '!B689</f>
        <v>16.940000000000001</v>
      </c>
      <c r="C690" s="11">
        <f>'Shiller Data '!C689</f>
        <v>0.75</v>
      </c>
      <c r="D690" s="11">
        <f>'Shiller Data '!D689</f>
        <v>1.143</v>
      </c>
      <c r="E690" s="75">
        <f>'Shiller Data '!E689</f>
        <v>17.3</v>
      </c>
      <c r="F690" s="12">
        <f t="shared" si="614"/>
        <v>307.63725433526014</v>
      </c>
      <c r="G690" s="12">
        <f t="shared" si="615"/>
        <v>13.620303468208093</v>
      </c>
      <c r="H690" s="12">
        <f t="shared" ref="H690:I690" si="655">AVERAGE(F571:F690)</f>
        <v>170.96791150542307</v>
      </c>
      <c r="I690" s="12">
        <f t="shared" si="655"/>
        <v>10.401228105220758</v>
      </c>
      <c r="J690" s="12">
        <f t="shared" si="600"/>
        <v>29.577012562665146</v>
      </c>
      <c r="K690" s="12">
        <f t="shared" si="597"/>
        <v>3.3869974570053247</v>
      </c>
      <c r="L690" s="12">
        <f t="shared" si="598"/>
        <v>4.2160981030372024E-2</v>
      </c>
      <c r="M690" s="11"/>
      <c r="N690" s="11">
        <f t="shared" si="602"/>
        <v>2020.12</v>
      </c>
      <c r="O690" s="11">
        <f t="shared" si="603"/>
        <v>81.340007295695301</v>
      </c>
      <c r="P690" s="11">
        <f t="shared" si="604"/>
        <v>4.3986379901728938</v>
      </c>
      <c r="Q690" s="11">
        <f t="shared" si="605"/>
        <v>1.0538015141979411</v>
      </c>
      <c r="R690">
        <f t="shared" si="606"/>
        <v>2.8685351942386914</v>
      </c>
      <c r="S690" s="12"/>
    </row>
    <row r="691" spans="1:19" s="15" customFormat="1" x14ac:dyDescent="0.25">
      <c r="A691" s="11">
        <f>'Shiller Data '!A690</f>
        <v>1927.1</v>
      </c>
      <c r="B691" s="11">
        <f>'Shiller Data '!B690</f>
        <v>16.68</v>
      </c>
      <c r="C691" s="11">
        <f>'Shiller Data '!C690</f>
        <v>0.75670000000000004</v>
      </c>
      <c r="D691" s="11">
        <f>'Shiller Data '!D690</f>
        <v>1.1319999999999999</v>
      </c>
      <c r="E691" s="75">
        <f>'Shiller Data '!E690</f>
        <v>17.399999999999999</v>
      </c>
      <c r="F691" s="12">
        <f t="shared" si="614"/>
        <v>301.17465517241385</v>
      </c>
      <c r="G691" s="12">
        <f t="shared" si="615"/>
        <v>13.66300129310345</v>
      </c>
      <c r="H691" s="12">
        <f t="shared" ref="H691:I691" si="656">AVERAGE(F572:F691)</f>
        <v>171.98827807630431</v>
      </c>
      <c r="I691" s="12">
        <f t="shared" si="656"/>
        <v>10.385479565070698</v>
      </c>
      <c r="J691" s="12">
        <f t="shared" si="600"/>
        <v>28.999590561551852</v>
      </c>
      <c r="K691" s="12">
        <f t="shared" si="597"/>
        <v>3.3672817113196287</v>
      </c>
      <c r="L691" s="12">
        <f t="shared" si="598"/>
        <v>2.2445235344676018E-2</v>
      </c>
      <c r="M691" s="11"/>
      <c r="N691" s="11">
        <f t="shared" si="602"/>
        <v>2021.03</v>
      </c>
      <c r="O691" s="11">
        <f t="shared" si="603"/>
        <v>83.271176882724205</v>
      </c>
      <c r="P691" s="11">
        <f t="shared" si="604"/>
        <v>4.4221024734818775</v>
      </c>
      <c r="Q691" s="11">
        <f t="shared" si="605"/>
        <v>1.0772659975069248</v>
      </c>
      <c r="R691">
        <f t="shared" si="606"/>
        <v>2.9366397852094992</v>
      </c>
      <c r="S691" s="12"/>
    </row>
    <row r="692" spans="1:19" s="15" customFormat="1" x14ac:dyDescent="0.25">
      <c r="A692" s="11">
        <f>'Shiller Data '!A691</f>
        <v>1927.11</v>
      </c>
      <c r="B692" s="11">
        <f>'Shiller Data '!B691</f>
        <v>17.059999999999999</v>
      </c>
      <c r="C692" s="11">
        <f>'Shiller Data '!C691</f>
        <v>0.76329999999999998</v>
      </c>
      <c r="D692" s="11">
        <f>'Shiller Data '!D691</f>
        <v>1.121</v>
      </c>
      <c r="E692" s="75">
        <f>'Shiller Data '!E691</f>
        <v>17.3</v>
      </c>
      <c r="F692" s="12">
        <f t="shared" si="614"/>
        <v>309.81650289017341</v>
      </c>
      <c r="G692" s="12">
        <f t="shared" si="615"/>
        <v>13.861836849710981</v>
      </c>
      <c r="H692" s="12">
        <f t="shared" ref="H692:I692" si="657">AVERAGE(F573:F692)</f>
        <v>173.20477856335208</v>
      </c>
      <c r="I692" s="12">
        <f t="shared" si="657"/>
        <v>10.369274094373843</v>
      </c>
      <c r="J692" s="12">
        <f t="shared" si="600"/>
        <v>29.878321285602194</v>
      </c>
      <c r="K692" s="12">
        <f t="shared" si="597"/>
        <v>3.3971331768122659</v>
      </c>
      <c r="L692" s="12">
        <f t="shared" si="598"/>
        <v>5.2296700837313193E-2</v>
      </c>
      <c r="M692" s="11"/>
      <c r="N692" s="11">
        <f t="shared" si="602"/>
        <v>2021.06</v>
      </c>
      <c r="O692" s="11">
        <f t="shared" si="603"/>
        <v>86.670102502226854</v>
      </c>
      <c r="P692" s="11">
        <f t="shared" si="604"/>
        <v>4.4621089858180687</v>
      </c>
      <c r="Q692" s="11">
        <f t="shared" si="605"/>
        <v>1.117272509843116</v>
      </c>
      <c r="R692">
        <f t="shared" si="606"/>
        <v>3.0565062332994155</v>
      </c>
      <c r="S692" s="12"/>
    </row>
    <row r="693" spans="1:19" s="15" customFormat="1" x14ac:dyDescent="0.25">
      <c r="A693" s="11">
        <f>'Shiller Data '!A692</f>
        <v>1927.12</v>
      </c>
      <c r="B693" s="11">
        <f>'Shiller Data '!B692</f>
        <v>17.46</v>
      </c>
      <c r="C693" s="11">
        <f>'Shiller Data '!C692</f>
        <v>0.77</v>
      </c>
      <c r="D693" s="11">
        <f>'Shiller Data '!D692</f>
        <v>1.1100000000000001</v>
      </c>
      <c r="E693" s="75">
        <f>'Shiller Data '!E692</f>
        <v>17.3</v>
      </c>
      <c r="F693" s="12">
        <f t="shared" si="614"/>
        <v>317.08066473988441</v>
      </c>
      <c r="G693" s="12">
        <f t="shared" si="615"/>
        <v>13.983511560693643</v>
      </c>
      <c r="H693" s="12">
        <f t="shared" ref="H693:I693" si="658">AVERAGE(F574:F693)</f>
        <v>174.54761013691441</v>
      </c>
      <c r="I693" s="12">
        <f t="shared" si="658"/>
        <v>10.353941587306631</v>
      </c>
      <c r="J693" s="12">
        <f t="shared" si="600"/>
        <v>30.624150432585797</v>
      </c>
      <c r="K693" s="12">
        <f t="shared" si="597"/>
        <v>3.4217889275033126</v>
      </c>
      <c r="L693" s="12">
        <f t="shared" si="598"/>
        <v>7.6952451528359944E-2</v>
      </c>
      <c r="M693" s="11"/>
      <c r="N693" s="11">
        <f t="shared" si="602"/>
        <v>2021.09</v>
      </c>
      <c r="O693" s="11">
        <f t="shared" si="603"/>
        <v>88.744723424759201</v>
      </c>
      <c r="P693" s="11">
        <f t="shared" si="604"/>
        <v>4.485763972219134</v>
      </c>
      <c r="Q693" s="11">
        <f t="shared" si="605"/>
        <v>1.1409274962441813</v>
      </c>
      <c r="R693">
        <f t="shared" si="606"/>
        <v>3.1296697764173058</v>
      </c>
      <c r="S693" s="12"/>
    </row>
    <row r="694" spans="1:19" s="15" customFormat="1" x14ac:dyDescent="0.25">
      <c r="A694" s="11">
        <f>'Shiller Data '!A693</f>
        <v>1928.01</v>
      </c>
      <c r="B694" s="11">
        <f>'Shiller Data '!B693</f>
        <v>17.53</v>
      </c>
      <c r="C694" s="11">
        <f>'Shiller Data '!C693</f>
        <v>0.77669999999999995</v>
      </c>
      <c r="D694" s="11">
        <f>'Shiller Data '!D693</f>
        <v>1.133</v>
      </c>
      <c r="E694" s="75">
        <f>'Shiller Data '!E693</f>
        <v>17.3</v>
      </c>
      <c r="F694" s="12">
        <f t="shared" si="614"/>
        <v>318.35189306358382</v>
      </c>
      <c r="G694" s="12">
        <f t="shared" si="615"/>
        <v>14.105186271676301</v>
      </c>
      <c r="H694" s="12">
        <f t="shared" ref="H694:I694" si="659">AVERAGE(F575:F694)</f>
        <v>175.85220820411092</v>
      </c>
      <c r="I694" s="12">
        <f t="shared" si="659"/>
        <v>10.344318734808695</v>
      </c>
      <c r="J694" s="12">
        <f t="shared" si="600"/>
        <v>30.775530146062472</v>
      </c>
      <c r="K694" s="12">
        <f t="shared" si="597"/>
        <v>3.4267198984392007</v>
      </c>
      <c r="L694" s="12">
        <f t="shared" si="598"/>
        <v>8.1883422464247957E-2</v>
      </c>
      <c r="M694" s="11"/>
      <c r="N694" s="11">
        <f t="shared" si="602"/>
        <v>2021.12</v>
      </c>
      <c r="O694" s="11">
        <f t="shared" si="603"/>
        <v>90.564898190476185</v>
      </c>
      <c r="P694" s="11">
        <f t="shared" si="604"/>
        <v>4.5060667007845412</v>
      </c>
      <c r="Q694" s="11">
        <f t="shared" si="605"/>
        <v>1.1612302248095885</v>
      </c>
      <c r="R694">
        <f t="shared" si="606"/>
        <v>3.1938600260707561</v>
      </c>
      <c r="S694" s="12"/>
    </row>
    <row r="695" spans="1:19" s="15" customFormat="1" x14ac:dyDescent="0.25">
      <c r="A695" s="11">
        <f>'Shiller Data '!A694</f>
        <v>1928.02</v>
      </c>
      <c r="B695" s="11">
        <f>'Shiller Data '!B694</f>
        <v>17.32</v>
      </c>
      <c r="C695" s="11">
        <f>'Shiller Data '!C694</f>
        <v>0.7833</v>
      </c>
      <c r="D695" s="11">
        <f>'Shiller Data '!D694</f>
        <v>1.155</v>
      </c>
      <c r="E695" s="75">
        <f>'Shiller Data '!E694</f>
        <v>17.100000000000001</v>
      </c>
      <c r="F695" s="12">
        <f t="shared" si="614"/>
        <v>318.21701754385964</v>
      </c>
      <c r="G695" s="12">
        <f t="shared" si="615"/>
        <v>14.391419736842105</v>
      </c>
      <c r="H695" s="12">
        <f t="shared" ref="H695:I695" si="660">AVERAGE(F576:F695)</f>
        <v>177.12439478648</v>
      </c>
      <c r="I695" s="12">
        <f t="shared" si="660"/>
        <v>10.339839874459688</v>
      </c>
      <c r="J695" s="12">
        <f t="shared" si="600"/>
        <v>30.775816783186709</v>
      </c>
      <c r="K695" s="12">
        <f t="shared" si="597"/>
        <v>3.4267292121955535</v>
      </c>
      <c r="L695" s="12">
        <f t="shared" si="598"/>
        <v>8.1892736220600781E-2</v>
      </c>
      <c r="M695" s="11"/>
      <c r="N695" s="11">
        <f t="shared" si="602"/>
        <v>2022.03</v>
      </c>
      <c r="O695" s="11">
        <f t="shared" si="603"/>
        <v>81.424323551902603</v>
      </c>
      <c r="P695" s="11">
        <f t="shared" si="604"/>
        <v>4.3996740435060833</v>
      </c>
      <c r="Q695" s="11">
        <f t="shared" si="605"/>
        <v>1.0548375675311306</v>
      </c>
      <c r="R695">
        <f t="shared" si="606"/>
        <v>2.8715086897720519</v>
      </c>
      <c r="S695" s="12"/>
    </row>
    <row r="696" spans="1:19" s="15" customFormat="1" x14ac:dyDescent="0.25">
      <c r="A696" s="11">
        <f>'Shiller Data '!A695</f>
        <v>1928.03</v>
      </c>
      <c r="B696" s="11">
        <f>'Shiller Data '!B695</f>
        <v>18.25</v>
      </c>
      <c r="C696" s="11">
        <f>'Shiller Data '!C695</f>
        <v>0.79</v>
      </c>
      <c r="D696" s="11">
        <f>'Shiller Data '!D695</f>
        <v>1.177</v>
      </c>
      <c r="E696" s="75">
        <f>'Shiller Data '!E695</f>
        <v>17.100000000000001</v>
      </c>
      <c r="F696" s="12">
        <f t="shared" si="614"/>
        <v>335.30372807017545</v>
      </c>
      <c r="G696" s="12">
        <f t="shared" si="615"/>
        <v>14.51451754385965</v>
      </c>
      <c r="H696" s="12">
        <f t="shared" ref="H696:I696" si="661">AVERAGE(F577:F696)</f>
        <v>178.55716752039814</v>
      </c>
      <c r="I696" s="12">
        <f t="shared" si="661"/>
        <v>10.337368294468041</v>
      </c>
      <c r="J696" s="12">
        <f t="shared" si="600"/>
        <v>32.436082232806832</v>
      </c>
      <c r="K696" s="12">
        <f t="shared" si="597"/>
        <v>3.4792714523117656</v>
      </c>
      <c r="L696" s="12">
        <f t="shared" si="598"/>
        <v>0.13443497633681289</v>
      </c>
      <c r="M696" s="11"/>
      <c r="N696" s="11">
        <f t="shared" si="602"/>
        <v>2022.06</v>
      </c>
      <c r="O696" s="11">
        <f t="shared" si="603"/>
        <v>69.272971622628958</v>
      </c>
      <c r="P696" s="11">
        <f t="shared" si="604"/>
        <v>4.2380548102428399</v>
      </c>
      <c r="Q696" s="11">
        <f t="shared" si="605"/>
        <v>0.89321833426788722</v>
      </c>
      <c r="R696">
        <f t="shared" si="606"/>
        <v>2.4429793371745325</v>
      </c>
      <c r="S696" s="12"/>
    </row>
    <row r="697" spans="1:19" s="15" customFormat="1" x14ac:dyDescent="0.25">
      <c r="A697" s="11">
        <f>'Shiller Data '!A696</f>
        <v>1928.04</v>
      </c>
      <c r="B697" s="11">
        <f>'Shiller Data '!B696</f>
        <v>19.399999999999999</v>
      </c>
      <c r="C697" s="11">
        <f>'Shiller Data '!C696</f>
        <v>0.79669999999999996</v>
      </c>
      <c r="D697" s="11">
        <f>'Shiller Data '!D696</f>
        <v>1.2</v>
      </c>
      <c r="E697" s="75">
        <f>'Shiller Data '!E696</f>
        <v>17.100000000000001</v>
      </c>
      <c r="F697" s="12">
        <f t="shared" si="614"/>
        <v>356.43245614035084</v>
      </c>
      <c r="G697" s="12">
        <f t="shared" si="615"/>
        <v>14.637615350877192</v>
      </c>
      <c r="H697" s="12">
        <f t="shared" ref="H697:I697" si="662">AVERAGE(F578:F697)</f>
        <v>180.19809423823435</v>
      </c>
      <c r="I697" s="12">
        <f t="shared" si="662"/>
        <v>10.339504672392017</v>
      </c>
      <c r="J697" s="12">
        <f t="shared" si="600"/>
        <v>34.472875387549017</v>
      </c>
      <c r="K697" s="12">
        <f t="shared" si="597"/>
        <v>3.5401727941530106</v>
      </c>
      <c r="L697" s="12">
        <f t="shared" si="598"/>
        <v>0.19533631817805786</v>
      </c>
      <c r="M697" s="11"/>
      <c r="N697" s="11">
        <f t="shared" si="602"/>
        <v>2022.09</v>
      </c>
      <c r="O697" s="11">
        <f t="shared" si="603"/>
        <v>67.478701302416226</v>
      </c>
      <c r="P697" s="11">
        <f t="shared" si="604"/>
        <v>4.2118120118259439</v>
      </c>
      <c r="Q697" s="11">
        <f t="shared" si="605"/>
        <v>0.86697553585099119</v>
      </c>
      <c r="R697">
        <f t="shared" si="606"/>
        <v>2.3797026332175557</v>
      </c>
      <c r="S697" s="12"/>
    </row>
    <row r="698" spans="1:19" s="15" customFormat="1" x14ac:dyDescent="0.25">
      <c r="A698" s="11">
        <f>'Shiller Data '!A697</f>
        <v>1928.05</v>
      </c>
      <c r="B698" s="11">
        <f>'Shiller Data '!B697</f>
        <v>20</v>
      </c>
      <c r="C698" s="11">
        <f>'Shiller Data '!C697</f>
        <v>0.80330000000000001</v>
      </c>
      <c r="D698" s="11">
        <f>'Shiller Data '!D697</f>
        <v>1.222</v>
      </c>
      <c r="E698" s="75">
        <f>'Shiller Data '!E697</f>
        <v>17.2</v>
      </c>
      <c r="F698" s="12">
        <f t="shared" si="614"/>
        <v>365.31976744186051</v>
      </c>
      <c r="G698" s="12">
        <f t="shared" si="615"/>
        <v>14.673068459302327</v>
      </c>
      <c r="H698" s="12">
        <f t="shared" ref="H698:I698" si="663">AVERAGE(F579:F698)</f>
        <v>181.8990566680659</v>
      </c>
      <c r="I698" s="12">
        <f t="shared" si="663"/>
        <v>10.346221622196548</v>
      </c>
      <c r="J698" s="12">
        <f t="shared" si="600"/>
        <v>35.309485992269082</v>
      </c>
      <c r="K698" s="12">
        <f t="shared" si="597"/>
        <v>3.5641516528326158</v>
      </c>
      <c r="L698" s="12">
        <f t="shared" si="598"/>
        <v>0.21931517685766311</v>
      </c>
      <c r="M698" s="11"/>
      <c r="N698" s="11">
        <f t="shared" si="602"/>
        <v>2022.12</v>
      </c>
      <c r="O698" s="11">
        <f t="shared" si="603"/>
        <v>67.773094295816932</v>
      </c>
      <c r="P698" s="11">
        <f t="shared" si="604"/>
        <v>4.2161652768900639</v>
      </c>
      <c r="Q698" s="11">
        <f t="shared" si="605"/>
        <v>0.87132880091511122</v>
      </c>
      <c r="R698">
        <f t="shared" si="606"/>
        <v>2.3900846910828477</v>
      </c>
      <c r="S698" s="12"/>
    </row>
    <row r="699" spans="1:19" s="15" customFormat="1" x14ac:dyDescent="0.25">
      <c r="A699" s="11">
        <f>'Shiller Data '!A698</f>
        <v>1928.06</v>
      </c>
      <c r="B699" s="11">
        <f>'Shiller Data '!B698</f>
        <v>19.02</v>
      </c>
      <c r="C699" s="11">
        <f>'Shiller Data '!C698</f>
        <v>0.81</v>
      </c>
      <c r="D699" s="11">
        <f>'Shiller Data '!D698</f>
        <v>1.2450000000000001</v>
      </c>
      <c r="E699" s="75">
        <f>'Shiller Data '!E698</f>
        <v>17.100000000000001</v>
      </c>
      <c r="F699" s="12">
        <f t="shared" si="614"/>
        <v>349.45078947368421</v>
      </c>
      <c r="G699" s="12">
        <f t="shared" si="615"/>
        <v>14.881973684210527</v>
      </c>
      <c r="H699" s="12">
        <f t="shared" ref="H699:I699" si="664">AVERAGE(F580:F699)</f>
        <v>183.484273706197</v>
      </c>
      <c r="I699" s="12">
        <f t="shared" si="664"/>
        <v>10.358032712422112</v>
      </c>
      <c r="J699" s="12">
        <f t="shared" si="600"/>
        <v>33.737177625882296</v>
      </c>
      <c r="K699" s="12">
        <f t="shared" si="597"/>
        <v>3.5186004229337366</v>
      </c>
      <c r="L699" s="12">
        <f t="shared" si="598"/>
        <v>0.17376394695878394</v>
      </c>
      <c r="M699" s="11"/>
      <c r="N699" s="11">
        <f t="shared" si="602"/>
        <v>2023.03</v>
      </c>
      <c r="O699" s="11">
        <f t="shared" si="603"/>
        <v>66.841264426318148</v>
      </c>
      <c r="P699" s="11">
        <f t="shared" si="604"/>
        <v>4.2023206207582913</v>
      </c>
      <c r="Q699" s="11">
        <f t="shared" si="605"/>
        <v>0.85748414478333856</v>
      </c>
      <c r="R699">
        <f t="shared" si="606"/>
        <v>2.3572227961240362</v>
      </c>
      <c r="S699" s="12"/>
    </row>
    <row r="700" spans="1:19" s="15" customFormat="1" x14ac:dyDescent="0.25">
      <c r="A700" s="11">
        <f>'Shiller Data '!A699</f>
        <v>1928.07</v>
      </c>
      <c r="B700" s="11">
        <f>'Shiller Data '!B699</f>
        <v>19.16</v>
      </c>
      <c r="C700" s="11">
        <f>'Shiller Data '!C699</f>
        <v>0.81669999999999998</v>
      </c>
      <c r="D700" s="11">
        <f>'Shiller Data '!D699</f>
        <v>1.268</v>
      </c>
      <c r="E700" s="75">
        <f>'Shiller Data '!E699</f>
        <v>17.100000000000001</v>
      </c>
      <c r="F700" s="12">
        <f t="shared" si="614"/>
        <v>352.02298245614031</v>
      </c>
      <c r="G700" s="12">
        <f t="shared" si="615"/>
        <v>15.005071491228069</v>
      </c>
      <c r="H700" s="12">
        <f t="shared" ref="H700:I700" si="665">AVERAGE(F581:F700)</f>
        <v>185.11567149046172</v>
      </c>
      <c r="I700" s="12">
        <f t="shared" si="665"/>
        <v>10.375575802663581</v>
      </c>
      <c r="J700" s="12">
        <f t="shared" si="600"/>
        <v>33.928043045646703</v>
      </c>
      <c r="K700" s="12">
        <f t="shared" si="597"/>
        <v>3.5242419009066506</v>
      </c>
      <c r="L700" s="12">
        <f t="shared" si="598"/>
        <v>0.17940542493169787</v>
      </c>
      <c r="M700" s="11"/>
      <c r="N700" s="11">
        <f t="shared" si="602"/>
        <v>2023.06</v>
      </c>
      <c r="O700" s="11">
        <f t="shared" si="603"/>
        <v>71.63619846354581</v>
      </c>
      <c r="P700" s="11">
        <f t="shared" si="604"/>
        <v>4.2716005113449267</v>
      </c>
      <c r="Q700" s="11">
        <f t="shared" si="605"/>
        <v>0.92676403536997398</v>
      </c>
      <c r="R700">
        <f t="shared" si="606"/>
        <v>2.5263208512771302</v>
      </c>
      <c r="S700" s="12"/>
    </row>
    <row r="701" spans="1:19" s="15" customFormat="1" x14ac:dyDescent="0.25">
      <c r="A701" s="11">
        <f>'Shiller Data '!A700</f>
        <v>1928.08</v>
      </c>
      <c r="B701" s="11">
        <f>'Shiller Data '!B700</f>
        <v>19.78</v>
      </c>
      <c r="C701" s="11">
        <f>'Shiller Data '!C700</f>
        <v>0.82330000000000003</v>
      </c>
      <c r="D701" s="11">
        <f>'Shiller Data '!D700</f>
        <v>1.29</v>
      </c>
      <c r="E701" s="75">
        <f>'Shiller Data '!E700</f>
        <v>17.100000000000001</v>
      </c>
      <c r="F701" s="12">
        <f t="shared" si="614"/>
        <v>363.41412280701752</v>
      </c>
      <c r="G701" s="12">
        <f t="shared" si="615"/>
        <v>15.126332017543859</v>
      </c>
      <c r="H701" s="12">
        <f t="shared" ref="H701:I701" si="666">AVERAGE(F582:F701)</f>
        <v>186.85546098787952</v>
      </c>
      <c r="I701" s="12">
        <f t="shared" si="666"/>
        <v>10.397923618177746</v>
      </c>
      <c r="J701" s="12">
        <f t="shared" si="600"/>
        <v>34.950643623857133</v>
      </c>
      <c r="K701" s="12">
        <f t="shared" si="597"/>
        <v>3.55393688407126</v>
      </c>
      <c r="L701" s="12">
        <f t="shared" si="598"/>
        <v>0.20910040809630726</v>
      </c>
      <c r="M701" s="11"/>
      <c r="N701" s="11">
        <f t="shared" si="602"/>
        <v>2023.09</v>
      </c>
      <c r="O701" s="11">
        <f t="shared" si="603"/>
        <v>71.338245583192872</v>
      </c>
      <c r="P701" s="11">
        <f t="shared" si="604"/>
        <v>4.2674325872985603</v>
      </c>
      <c r="Q701" s="11">
        <f t="shared" si="605"/>
        <v>0.92259611132360764</v>
      </c>
      <c r="R701">
        <f t="shared" si="606"/>
        <v>2.5158132505043618</v>
      </c>
      <c r="S701" s="12"/>
    </row>
    <row r="702" spans="1:19" s="15" customFormat="1" x14ac:dyDescent="0.25">
      <c r="A702" s="11">
        <f>'Shiller Data '!A701</f>
        <v>1928.09</v>
      </c>
      <c r="B702" s="11">
        <f>'Shiller Data '!B701</f>
        <v>21.17</v>
      </c>
      <c r="C702" s="11">
        <f>'Shiller Data '!C701</f>
        <v>0.83</v>
      </c>
      <c r="D702" s="11">
        <f>'Shiller Data '!D701</f>
        <v>1.3120000000000001</v>
      </c>
      <c r="E702" s="75">
        <f>'Shiller Data '!E701</f>
        <v>17.3</v>
      </c>
      <c r="F702" s="12">
        <f t="shared" si="614"/>
        <v>384.45576589595379</v>
      </c>
      <c r="G702" s="12">
        <f t="shared" si="615"/>
        <v>15.073135838150288</v>
      </c>
      <c r="H702" s="12">
        <f t="shared" ref="H702:I702" si="667">AVERAGE(F583:F702)</f>
        <v>188.80189199879587</v>
      </c>
      <c r="I702" s="12">
        <f t="shared" si="667"/>
        <v>10.42347735101159</v>
      </c>
      <c r="J702" s="12">
        <f t="shared" si="600"/>
        <v>36.883638055647779</v>
      </c>
      <c r="K702" s="12">
        <f t="shared" si="597"/>
        <v>3.6077680395837346</v>
      </c>
      <c r="L702" s="12">
        <f t="shared" si="598"/>
        <v>0.26293156360878189</v>
      </c>
      <c r="M702" s="11"/>
      <c r="N702" s="11">
        <f t="shared" si="602"/>
        <v>2023.12</v>
      </c>
      <c r="O702" s="11">
        <f t="shared" si="603"/>
        <v>75.32358112303011</v>
      </c>
      <c r="P702" s="11">
        <f t="shared" si="604"/>
        <v>4.321793248105199</v>
      </c>
      <c r="Q702" s="11">
        <f t="shared" si="605"/>
        <v>0.97695677213024634</v>
      </c>
      <c r="R702">
        <f t="shared" si="606"/>
        <v>2.65636002000875</v>
      </c>
      <c r="S702" s="12"/>
    </row>
    <row r="703" spans="1:19" s="15" customFormat="1" x14ac:dyDescent="0.25">
      <c r="A703" s="11">
        <f>'Shiller Data '!A702</f>
        <v>1928.1</v>
      </c>
      <c r="B703" s="11">
        <f>'Shiller Data '!B702</f>
        <v>21.6</v>
      </c>
      <c r="C703" s="11">
        <f>'Shiller Data '!C702</f>
        <v>0.8367</v>
      </c>
      <c r="D703" s="11">
        <f>'Shiller Data '!D702</f>
        <v>1.335</v>
      </c>
      <c r="E703" s="75">
        <f>'Shiller Data '!E702</f>
        <v>17.2</v>
      </c>
      <c r="F703" s="12">
        <f t="shared" si="614"/>
        <v>394.54534883720936</v>
      </c>
      <c r="G703" s="12">
        <f t="shared" si="615"/>
        <v>15.283152470930235</v>
      </c>
      <c r="H703" s="12">
        <f t="shared" ref="H703:I703" si="668">AVERAGE(F584:F703)</f>
        <v>190.80361599952261</v>
      </c>
      <c r="I703" s="12">
        <f t="shared" si="668"/>
        <v>10.454293595561007</v>
      </c>
      <c r="J703" s="12">
        <f t="shared" si="600"/>
        <v>37.740029513303234</v>
      </c>
      <c r="K703" s="12">
        <f t="shared" si="597"/>
        <v>3.6307213219566123</v>
      </c>
      <c r="L703" s="12">
        <f t="shared" si="598"/>
        <v>0.28588484598165964</v>
      </c>
      <c r="M703" s="11"/>
      <c r="N703" s="11">
        <f t="shared" si="602"/>
        <v>2024.03</v>
      </c>
      <c r="O703" s="11">
        <f t="shared" si="603"/>
        <v>80.8923846639115</v>
      </c>
      <c r="P703" s="11">
        <f t="shared" si="604"/>
        <v>4.3931196869255453</v>
      </c>
      <c r="Q703" s="11">
        <f t="shared" si="605"/>
        <v>1.0482832109505926</v>
      </c>
      <c r="R703">
        <f t="shared" si="606"/>
        <v>2.8527493427776558</v>
      </c>
      <c r="S703" s="12"/>
    </row>
    <row r="704" spans="1:19" s="15" customFormat="1" x14ac:dyDescent="0.25">
      <c r="A704" s="11">
        <f>'Shiller Data '!A703</f>
        <v>1928.11</v>
      </c>
      <c r="B704" s="11">
        <f>'Shiller Data '!B703</f>
        <v>23.06</v>
      </c>
      <c r="C704" s="11">
        <f>'Shiller Data '!C703</f>
        <v>0.84330000000000005</v>
      </c>
      <c r="D704" s="11">
        <f>'Shiller Data '!D703</f>
        <v>1.357</v>
      </c>
      <c r="E704" s="75">
        <f>'Shiller Data '!E703</f>
        <v>17.2</v>
      </c>
      <c r="F704" s="12">
        <f t="shared" si="614"/>
        <v>421.21369186046513</v>
      </c>
      <c r="G704" s="12">
        <f t="shared" si="615"/>
        <v>15.403707994186048</v>
      </c>
      <c r="H704" s="12">
        <f t="shared" ref="H704:I704" si="669">AVERAGE(F585:F704)</f>
        <v>193.01912350326785</v>
      </c>
      <c r="I704" s="12">
        <f t="shared" si="669"/>
        <v>10.489497552772274</v>
      </c>
      <c r="J704" s="12">
        <f t="shared" si="600"/>
        <v>40.155754814885519</v>
      </c>
      <c r="K704" s="12">
        <f t="shared" si="597"/>
        <v>3.6927657629954567</v>
      </c>
      <c r="L704" s="12">
        <f t="shared" si="598"/>
        <v>0.34792928702050396</v>
      </c>
      <c r="M704" s="11"/>
      <c r="N704" s="11">
        <f t="shared" si="602"/>
        <v>2024.06</v>
      </c>
      <c r="O704" s="11">
        <f t="shared" si="603"/>
        <v>83.482714780255947</v>
      </c>
      <c r="P704" s="11">
        <f t="shared" si="604"/>
        <v>4.4246396018078791</v>
      </c>
      <c r="Q704" s="11">
        <f t="shared" si="605"/>
        <v>1.0798031258329264</v>
      </c>
      <c r="R704">
        <f t="shared" si="606"/>
        <v>2.944099876794926</v>
      </c>
      <c r="S704" s="12"/>
    </row>
    <row r="705" spans="1:19" s="15" customFormat="1" x14ac:dyDescent="0.25">
      <c r="A705" s="11">
        <f>'Shiller Data '!A704</f>
        <v>1928.12</v>
      </c>
      <c r="B705" s="11">
        <f>'Shiller Data '!B704</f>
        <v>23.15</v>
      </c>
      <c r="C705" s="11">
        <f>'Shiller Data '!C704</f>
        <v>0.85</v>
      </c>
      <c r="D705" s="11">
        <f>'Shiller Data '!D704</f>
        <v>1.38</v>
      </c>
      <c r="E705" s="75">
        <f>'Shiller Data '!E704</f>
        <v>17.100000000000001</v>
      </c>
      <c r="F705" s="12">
        <f t="shared" si="614"/>
        <v>425.33048245614032</v>
      </c>
      <c r="G705" s="12">
        <f t="shared" si="615"/>
        <v>15.616885964912278</v>
      </c>
      <c r="H705" s="12">
        <f t="shared" ref="H705:I705" si="670">AVERAGE(F586:F705)</f>
        <v>195.31001767525086</v>
      </c>
      <c r="I705" s="12">
        <f t="shared" si="670"/>
        <v>10.529193950964723</v>
      </c>
      <c r="J705" s="12">
        <f t="shared" si="600"/>
        <v>40.395350720761485</v>
      </c>
      <c r="K705" s="12">
        <f t="shared" ref="K705:K768" si="671">LN(J705)</f>
        <v>3.6987146971754883</v>
      </c>
      <c r="L705" s="12">
        <f t="shared" ref="L705:L768" si="672">K705-$K$1854</f>
        <v>0.35387822120053558</v>
      </c>
      <c r="M705" s="11"/>
      <c r="N705" s="11"/>
      <c r="O705" s="11"/>
      <c r="P705" s="11"/>
      <c r="Q705" s="11"/>
      <c r="R705"/>
      <c r="S705" s="12"/>
    </row>
    <row r="706" spans="1:19" s="15" customFormat="1" x14ac:dyDescent="0.25">
      <c r="A706" s="11">
        <f>'Shiller Data '!A705</f>
        <v>1929.01</v>
      </c>
      <c r="B706" s="11">
        <f>'Shiller Data '!B705</f>
        <v>24.86</v>
      </c>
      <c r="C706" s="11">
        <f>'Shiller Data '!C705</f>
        <v>0.86</v>
      </c>
      <c r="D706" s="11">
        <f>'Shiller Data '!D705</f>
        <v>1.399</v>
      </c>
      <c r="E706" s="75">
        <f>'Shiller Data '!E705</f>
        <v>17.100000000000001</v>
      </c>
      <c r="F706" s="12">
        <f t="shared" si="614"/>
        <v>456.74798245614033</v>
      </c>
      <c r="G706" s="12">
        <f t="shared" si="615"/>
        <v>15.800614035087717</v>
      </c>
      <c r="H706" s="12">
        <f t="shared" ref="H706:I706" si="673">AVERAGE(F587:F706)</f>
        <v>197.87065805935507</v>
      </c>
      <c r="I706" s="12">
        <f t="shared" si="673"/>
        <v>10.570945041408635</v>
      </c>
      <c r="J706" s="12">
        <f t="shared" ref="J706:J769" si="674">F706/I706</f>
        <v>43.207866531039713</v>
      </c>
      <c r="K706" s="12">
        <f t="shared" si="671"/>
        <v>3.7660225742985878</v>
      </c>
      <c r="L706" s="12">
        <f t="shared" si="672"/>
        <v>0.42118609832363507</v>
      </c>
      <c r="M706" s="11"/>
      <c r="N706" s="11"/>
      <c r="O706" s="11"/>
      <c r="P706" s="11"/>
      <c r="Q706" s="11"/>
      <c r="R706"/>
      <c r="S706" s="12"/>
    </row>
    <row r="707" spans="1:19" s="15" customFormat="1" x14ac:dyDescent="0.25">
      <c r="A707" s="11">
        <f>'Shiller Data '!A706</f>
        <v>1929.02</v>
      </c>
      <c r="B707" s="11">
        <f>'Shiller Data '!B706</f>
        <v>24.99</v>
      </c>
      <c r="C707" s="11">
        <f>'Shiller Data '!C706</f>
        <v>0.87</v>
      </c>
      <c r="D707" s="11">
        <f>'Shiller Data '!D706</f>
        <v>1.4179999999999999</v>
      </c>
      <c r="E707" s="75">
        <f>'Shiller Data '!E706</f>
        <v>17.100000000000001</v>
      </c>
      <c r="F707" s="12">
        <f t="shared" si="614"/>
        <v>459.13644736842105</v>
      </c>
      <c r="G707" s="12">
        <f t="shared" si="615"/>
        <v>15.984342105263156</v>
      </c>
      <c r="H707" s="12">
        <f t="shared" ref="H707:I707" si="675">AVERAGE(F588:F707)</f>
        <v>200.42328740470916</v>
      </c>
      <c r="I707" s="12">
        <f t="shared" si="675"/>
        <v>10.613111484106817</v>
      </c>
      <c r="J707" s="12">
        <f t="shared" si="674"/>
        <v>43.261247943732613</v>
      </c>
      <c r="K707" s="12">
        <f t="shared" si="671"/>
        <v>3.7672572676292333</v>
      </c>
      <c r="L707" s="12">
        <f t="shared" si="672"/>
        <v>0.42242079165428059</v>
      </c>
      <c r="M707" s="11"/>
      <c r="N707" s="11"/>
      <c r="O707" s="11"/>
      <c r="P707" s="11"/>
      <c r="Q707" s="11"/>
      <c r="R707"/>
      <c r="S707" s="12"/>
    </row>
    <row r="708" spans="1:19" s="15" customFormat="1" x14ac:dyDescent="0.25">
      <c r="A708" s="11">
        <f>'Shiller Data '!A707</f>
        <v>1929.03</v>
      </c>
      <c r="B708" s="11">
        <f>'Shiller Data '!B707</f>
        <v>25.43</v>
      </c>
      <c r="C708" s="11">
        <f>'Shiller Data '!C707</f>
        <v>0.88</v>
      </c>
      <c r="D708" s="11">
        <f>'Shiller Data '!D707</f>
        <v>1.4379999999999999</v>
      </c>
      <c r="E708" s="75">
        <f>'Shiller Data '!E707</f>
        <v>17</v>
      </c>
      <c r="F708" s="12">
        <f t="shared" si="614"/>
        <v>469.96883823529413</v>
      </c>
      <c r="G708" s="12">
        <f t="shared" si="615"/>
        <v>16.263176470588235</v>
      </c>
      <c r="H708" s="12">
        <f t="shared" ref="H708:I708" si="676">AVERAGE(F589:F708)</f>
        <v>203.04340323146667</v>
      </c>
      <c r="I708" s="12">
        <f t="shared" si="676"/>
        <v>10.659238564451151</v>
      </c>
      <c r="J708" s="12">
        <f t="shared" si="674"/>
        <v>44.090282377453576</v>
      </c>
      <c r="K708" s="12">
        <f t="shared" si="671"/>
        <v>3.7862394039184815</v>
      </c>
      <c r="L708" s="12">
        <f t="shared" si="672"/>
        <v>0.44140292794352876</v>
      </c>
      <c r="M708" s="11"/>
      <c r="N708" s="11"/>
      <c r="O708" s="11"/>
      <c r="P708" s="11"/>
      <c r="Q708" s="11"/>
      <c r="R708"/>
      <c r="S708" s="12"/>
    </row>
    <row r="709" spans="1:19" s="15" customFormat="1" x14ac:dyDescent="0.25">
      <c r="A709" s="11">
        <f>'Shiller Data '!A708</f>
        <v>1929.04</v>
      </c>
      <c r="B709" s="11">
        <f>'Shiller Data '!B708</f>
        <v>25.28</v>
      </c>
      <c r="C709" s="11">
        <f>'Shiller Data '!C708</f>
        <v>0.89</v>
      </c>
      <c r="D709" s="11">
        <f>'Shiller Data '!D708</f>
        <v>1.4570000000000001</v>
      </c>
      <c r="E709" s="75">
        <f>'Shiller Data '!E708</f>
        <v>16.899999999999999</v>
      </c>
      <c r="F709" s="12">
        <f t="shared" si="614"/>
        <v>469.96118343195275</v>
      </c>
      <c r="G709" s="12">
        <f t="shared" si="615"/>
        <v>16.545310650887576</v>
      </c>
      <c r="H709" s="12">
        <f t="shared" ref="H709:I709" si="677">AVERAGE(F590:F709)</f>
        <v>205.64441296864911</v>
      </c>
      <c r="I709" s="12">
        <f t="shared" si="677"/>
        <v>10.709840094076808</v>
      </c>
      <c r="J709" s="12">
        <f t="shared" si="674"/>
        <v>43.881251195512228</v>
      </c>
      <c r="K709" s="12">
        <f t="shared" si="671"/>
        <v>3.7814871490276825</v>
      </c>
      <c r="L709" s="12">
        <f t="shared" si="672"/>
        <v>0.43665067305272975</v>
      </c>
      <c r="M709" s="11"/>
      <c r="N709" s="11"/>
      <c r="O709" s="11"/>
      <c r="P709" s="11"/>
      <c r="Q709" s="11"/>
      <c r="R709"/>
      <c r="S709" s="12"/>
    </row>
    <row r="710" spans="1:19" s="15" customFormat="1" x14ac:dyDescent="0.25">
      <c r="A710" s="11">
        <f>'Shiller Data '!A709</f>
        <v>1929.05</v>
      </c>
      <c r="B710" s="11">
        <f>'Shiller Data '!B709</f>
        <v>25.66</v>
      </c>
      <c r="C710" s="11">
        <f>'Shiller Data '!C709</f>
        <v>0.9</v>
      </c>
      <c r="D710" s="11">
        <f>'Shiller Data '!D709</f>
        <v>1.476</v>
      </c>
      <c r="E710" s="75">
        <f>'Shiller Data '!E709</f>
        <v>17</v>
      </c>
      <c r="F710" s="12">
        <f t="shared" si="614"/>
        <v>474.21944117647064</v>
      </c>
      <c r="G710" s="12">
        <f t="shared" si="615"/>
        <v>16.632794117647059</v>
      </c>
      <c r="H710" s="12">
        <f t="shared" ref="H710:I710" si="678">AVERAGE(F591:F710)</f>
        <v>208.20662145281196</v>
      </c>
      <c r="I710" s="12">
        <f t="shared" si="678"/>
        <v>10.762730228735704</v>
      </c>
      <c r="J710" s="12">
        <f t="shared" si="674"/>
        <v>44.061258723213129</v>
      </c>
      <c r="K710" s="12">
        <f t="shared" si="671"/>
        <v>3.7855809093549873</v>
      </c>
      <c r="L710" s="12">
        <f t="shared" si="672"/>
        <v>0.44074443338003455</v>
      </c>
      <c r="M710" s="11"/>
      <c r="N710" s="11"/>
      <c r="O710" s="11"/>
      <c r="P710" s="11"/>
      <c r="Q710" s="11"/>
      <c r="R710"/>
      <c r="S710" s="12"/>
    </row>
    <row r="711" spans="1:19" s="15" customFormat="1" x14ac:dyDescent="0.25">
      <c r="A711" s="11">
        <f>'Shiller Data '!A710</f>
        <v>1929.06</v>
      </c>
      <c r="B711" s="11">
        <f>'Shiller Data '!B710</f>
        <v>26.15</v>
      </c>
      <c r="C711" s="11">
        <f>'Shiller Data '!C710</f>
        <v>0.91</v>
      </c>
      <c r="D711" s="11">
        <f>'Shiller Data '!D710</f>
        <v>1.4950000000000001</v>
      </c>
      <c r="E711" s="75">
        <f>'Shiller Data '!E710</f>
        <v>17.100000000000001</v>
      </c>
      <c r="F711" s="12">
        <f t="shared" si="614"/>
        <v>480.44890350877193</v>
      </c>
      <c r="G711" s="12">
        <f t="shared" si="615"/>
        <v>16.719254385964909</v>
      </c>
      <c r="H711" s="12">
        <f t="shared" ref="H711:I711" si="679">AVERAGE(F592:F711)</f>
        <v>210.78356164970461</v>
      </c>
      <c r="I711" s="12">
        <f t="shared" si="679"/>
        <v>10.816852097139453</v>
      </c>
      <c r="J711" s="12">
        <f t="shared" si="674"/>
        <v>44.416702677836192</v>
      </c>
      <c r="K711" s="12">
        <f t="shared" si="671"/>
        <v>3.7936155851355537</v>
      </c>
      <c r="L711" s="12">
        <f t="shared" si="672"/>
        <v>0.44877910916060104</v>
      </c>
      <c r="M711" s="11"/>
      <c r="N711" s="11"/>
      <c r="O711" s="11"/>
      <c r="P711" s="11"/>
      <c r="Q711" s="11"/>
      <c r="R711"/>
      <c r="S711" s="12"/>
    </row>
    <row r="712" spans="1:19" s="15" customFormat="1" x14ac:dyDescent="0.25">
      <c r="A712" s="11">
        <f>'Shiller Data '!A711</f>
        <v>1929.07</v>
      </c>
      <c r="B712" s="11">
        <f>'Shiller Data '!B711</f>
        <v>28.48</v>
      </c>
      <c r="C712" s="11">
        <f>'Shiller Data '!C711</f>
        <v>0.92</v>
      </c>
      <c r="D712" s="11">
        <f>'Shiller Data '!D711</f>
        <v>1.514</v>
      </c>
      <c r="E712" s="75">
        <f>'Shiller Data '!E711</f>
        <v>17.3</v>
      </c>
      <c r="F712" s="12">
        <f t="shared" si="614"/>
        <v>517.20832369942195</v>
      </c>
      <c r="G712" s="12">
        <f t="shared" si="615"/>
        <v>16.707572254335258</v>
      </c>
      <c r="H712" s="12">
        <f t="shared" ref="H712:I712" si="680">AVERAGE(F593:F712)</f>
        <v>213.66269028110784</v>
      </c>
      <c r="I712" s="12">
        <f t="shared" si="680"/>
        <v>10.873821582161213</v>
      </c>
      <c r="J712" s="12">
        <f t="shared" si="674"/>
        <v>47.564540193294661</v>
      </c>
      <c r="K712" s="12">
        <f t="shared" si="671"/>
        <v>3.8620875296989374</v>
      </c>
      <c r="L712" s="12">
        <f t="shared" si="672"/>
        <v>0.51725105372398472</v>
      </c>
      <c r="M712" s="11"/>
      <c r="N712" s="11"/>
      <c r="O712" s="11"/>
      <c r="P712" s="11"/>
      <c r="Q712" s="11"/>
      <c r="R712"/>
      <c r="S712" s="12"/>
    </row>
    <row r="713" spans="1:19" s="15" customFormat="1" x14ac:dyDescent="0.25">
      <c r="A713" s="11">
        <f>'Shiller Data '!A712</f>
        <v>1929.08</v>
      </c>
      <c r="B713" s="11">
        <f>'Shiller Data '!B712</f>
        <v>30.1</v>
      </c>
      <c r="C713" s="11">
        <f>'Shiller Data '!C712</f>
        <v>0.93</v>
      </c>
      <c r="D713" s="11">
        <f>'Shiller Data '!D712</f>
        <v>1.5329999999999999</v>
      </c>
      <c r="E713" s="75">
        <f>'Shiller Data '!E712</f>
        <v>17.3</v>
      </c>
      <c r="F713" s="12">
        <f t="shared" si="614"/>
        <v>546.62817919075155</v>
      </c>
      <c r="G713" s="12">
        <f t="shared" si="615"/>
        <v>16.889176300578033</v>
      </c>
      <c r="H713" s="12">
        <f t="shared" ref="H713:I713" si="681">AVERAGE(F594:F713)</f>
        <v>216.90590427436416</v>
      </c>
      <c r="I713" s="12">
        <f t="shared" si="681"/>
        <v>10.934201592999363</v>
      </c>
      <c r="J713" s="12">
        <f t="shared" si="674"/>
        <v>49.992509699174647</v>
      </c>
      <c r="K713" s="12">
        <f t="shared" si="671"/>
        <v>3.9118731881895967</v>
      </c>
      <c r="L713" s="12">
        <f t="shared" si="672"/>
        <v>0.56703671221464402</v>
      </c>
      <c r="M713" s="11"/>
      <c r="N713" s="11"/>
      <c r="O713" s="11"/>
      <c r="P713" s="11"/>
      <c r="Q713" s="11"/>
      <c r="R713"/>
      <c r="S713" s="12"/>
    </row>
    <row r="714" spans="1:19" s="15" customFormat="1" x14ac:dyDescent="0.25">
      <c r="A714" s="11">
        <f>'Shiller Data '!A713</f>
        <v>1929.09</v>
      </c>
      <c r="B714" s="11">
        <f>'Shiller Data '!B713</f>
        <v>31.3</v>
      </c>
      <c r="C714" s="11">
        <f>'Shiller Data '!C713</f>
        <v>0.94</v>
      </c>
      <c r="D714" s="11">
        <f>'Shiller Data '!D713</f>
        <v>1.552</v>
      </c>
      <c r="E714" s="75">
        <f>'Shiller Data '!E713</f>
        <v>17.3</v>
      </c>
      <c r="F714" s="12">
        <f t="shared" si="614"/>
        <v>568.42066473988439</v>
      </c>
      <c r="G714" s="12">
        <f t="shared" si="615"/>
        <v>17.070780346820808</v>
      </c>
      <c r="H714" s="12">
        <f t="shared" ref="H714:I714" si="682">AVERAGE(F595:F714)</f>
        <v>220.31750122303922</v>
      </c>
      <c r="I714" s="12">
        <f t="shared" si="682"/>
        <v>10.997031831844591</v>
      </c>
      <c r="J714" s="12">
        <f t="shared" si="674"/>
        <v>51.688553187041208</v>
      </c>
      <c r="K714" s="12">
        <f t="shared" si="671"/>
        <v>3.9452363486254862</v>
      </c>
      <c r="L714" s="12">
        <f t="shared" si="672"/>
        <v>0.60039987265053352</v>
      </c>
      <c r="M714" s="11"/>
      <c r="N714" s="11"/>
      <c r="O714" s="11"/>
      <c r="P714" s="11"/>
      <c r="Q714" s="11"/>
      <c r="R714"/>
      <c r="S714" s="12"/>
    </row>
    <row r="715" spans="1:19" s="15" customFormat="1" x14ac:dyDescent="0.25">
      <c r="A715" s="11">
        <f>'Shiller Data '!A714</f>
        <v>1929.1</v>
      </c>
      <c r="B715" s="11">
        <f>'Shiller Data '!B714</f>
        <v>27.99</v>
      </c>
      <c r="C715" s="11">
        <f>'Shiller Data '!C714</f>
        <v>0.95</v>
      </c>
      <c r="D715" s="11">
        <f>'Shiller Data '!D714</f>
        <v>1.5720000000000001</v>
      </c>
      <c r="E715" s="75">
        <f>'Shiller Data '!E714</f>
        <v>17.3</v>
      </c>
      <c r="F715" s="12">
        <f t="shared" ref="F715:F778" si="683">B715*$E$1851/E715</f>
        <v>508.30972543352595</v>
      </c>
      <c r="G715" s="12">
        <f t="shared" ref="G715:G778" si="684">C715*$E$1851/E715</f>
        <v>17.252384393063583</v>
      </c>
      <c r="H715" s="12">
        <f t="shared" ref="H715:I715" si="685">AVERAGE(F596:F715)</f>
        <v>223.18360102982876</v>
      </c>
      <c r="I715" s="12">
        <f t="shared" si="685"/>
        <v>11.063169232864134</v>
      </c>
      <c r="J715" s="12">
        <f t="shared" si="674"/>
        <v>45.946122194673336</v>
      </c>
      <c r="K715" s="12">
        <f t="shared" si="671"/>
        <v>3.8274694533944396</v>
      </c>
      <c r="L715" s="12">
        <f t="shared" si="672"/>
        <v>0.48263297741948685</v>
      </c>
      <c r="M715" s="11"/>
      <c r="N715" s="11"/>
      <c r="O715" s="11"/>
      <c r="P715" s="11"/>
      <c r="Q715" s="11"/>
      <c r="R715"/>
      <c r="S715" s="12"/>
    </row>
    <row r="716" spans="1:19" s="15" customFormat="1" x14ac:dyDescent="0.25">
      <c r="A716" s="11">
        <f>'Shiller Data '!A715</f>
        <v>1929.11</v>
      </c>
      <c r="B716" s="11">
        <f>'Shiller Data '!B715</f>
        <v>20.58</v>
      </c>
      <c r="C716" s="11">
        <f>'Shiller Data '!C715</f>
        <v>0.96</v>
      </c>
      <c r="D716" s="11">
        <f>'Shiller Data '!D715</f>
        <v>1.591</v>
      </c>
      <c r="E716" s="75">
        <f>'Shiller Data '!E715</f>
        <v>17.3</v>
      </c>
      <c r="F716" s="12">
        <f t="shared" si="683"/>
        <v>373.74112716763</v>
      </c>
      <c r="G716" s="12">
        <f t="shared" si="684"/>
        <v>17.433988439306358</v>
      </c>
      <c r="H716" s="12">
        <f t="shared" ref="H716:I716" si="686">AVERAGE(F597:F716)</f>
        <v>224.99753913910857</v>
      </c>
      <c r="I716" s="12">
        <f t="shared" si="686"/>
        <v>11.132979709723219</v>
      </c>
      <c r="J716" s="12">
        <f t="shared" si="674"/>
        <v>33.57062861088442</v>
      </c>
      <c r="K716" s="12">
        <f t="shared" si="671"/>
        <v>3.5136515361929863</v>
      </c>
      <c r="L716" s="12">
        <f t="shared" si="672"/>
        <v>0.16881506021803361</v>
      </c>
      <c r="M716" s="11"/>
      <c r="N716" s="11"/>
      <c r="O716" s="11"/>
      <c r="P716" s="11"/>
      <c r="Q716" s="11"/>
      <c r="R716"/>
      <c r="S716" s="12"/>
    </row>
    <row r="717" spans="1:19" s="15" customFormat="1" x14ac:dyDescent="0.25">
      <c r="A717" s="11">
        <f>'Shiller Data '!A716</f>
        <v>1929.12</v>
      </c>
      <c r="B717" s="11">
        <f>'Shiller Data '!B716</f>
        <v>21.4</v>
      </c>
      <c r="C717" s="11">
        <f>'Shiller Data '!C716</f>
        <v>0.97</v>
      </c>
      <c r="D717" s="11">
        <f>'Shiller Data '!D716</f>
        <v>1.61</v>
      </c>
      <c r="E717" s="75">
        <f>'Shiller Data '!E716</f>
        <v>17.2</v>
      </c>
      <c r="F717" s="12">
        <f t="shared" si="683"/>
        <v>390.8921511627907</v>
      </c>
      <c r="G717" s="12">
        <f t="shared" si="684"/>
        <v>17.718008720930232</v>
      </c>
      <c r="H717" s="12">
        <f t="shared" ref="H717:I717" si="687">AVERAGE(F598:F717)</f>
        <v>227.01932955223765</v>
      </c>
      <c r="I717" s="12">
        <f t="shared" si="687"/>
        <v>11.207211462291816</v>
      </c>
      <c r="J717" s="12">
        <f t="shared" si="674"/>
        <v>34.87862725513839</v>
      </c>
      <c r="K717" s="12">
        <f t="shared" si="671"/>
        <v>3.5518742420489398</v>
      </c>
      <c r="L717" s="12">
        <f t="shared" si="672"/>
        <v>0.20703776607398705</v>
      </c>
      <c r="M717" s="11"/>
      <c r="N717" s="11"/>
      <c r="O717" s="11"/>
      <c r="P717" s="11"/>
      <c r="Q717" s="11"/>
      <c r="R717"/>
      <c r="S717" s="12"/>
    </row>
    <row r="718" spans="1:19" s="15" customFormat="1" x14ac:dyDescent="0.25">
      <c r="A718" s="11">
        <f>'Shiller Data '!A717</f>
        <v>1930.01</v>
      </c>
      <c r="B718" s="11">
        <f>'Shiller Data '!B717</f>
        <v>21.71</v>
      </c>
      <c r="C718" s="11">
        <f>'Shiller Data '!C717</f>
        <v>0.9708</v>
      </c>
      <c r="D718" s="11">
        <f>'Shiller Data '!D717</f>
        <v>1.5569999999999999</v>
      </c>
      <c r="E718" s="75">
        <f>'Shiller Data '!E717</f>
        <v>17.100000000000001</v>
      </c>
      <c r="F718" s="12">
        <f t="shared" si="683"/>
        <v>398.87364035087717</v>
      </c>
      <c r="G718" s="12">
        <f t="shared" si="684"/>
        <v>17.836321052631579</v>
      </c>
      <c r="H718" s="12">
        <f t="shared" ref="H718:I718" si="688">AVERAGE(F599:F718)</f>
        <v>229.14545045412532</v>
      </c>
      <c r="I718" s="12">
        <f t="shared" si="688"/>
        <v>11.284181386219187</v>
      </c>
      <c r="J718" s="12">
        <f t="shared" si="674"/>
        <v>35.348035156365164</v>
      </c>
      <c r="K718" s="12">
        <f t="shared" si="671"/>
        <v>3.5652428082338865</v>
      </c>
      <c r="L718" s="12">
        <f t="shared" si="672"/>
        <v>0.2204063322589338</v>
      </c>
      <c r="M718" s="11"/>
      <c r="N718" s="11"/>
      <c r="O718" s="11"/>
      <c r="P718" s="11"/>
      <c r="Q718" s="11"/>
      <c r="R718"/>
      <c r="S718" s="12"/>
    </row>
    <row r="719" spans="1:19" s="15" customFormat="1" x14ac:dyDescent="0.25">
      <c r="A719" s="11">
        <f>'Shiller Data '!A718</f>
        <v>1930.02</v>
      </c>
      <c r="B719" s="11">
        <f>'Shiller Data '!B718</f>
        <v>23.07</v>
      </c>
      <c r="C719" s="11">
        <f>'Shiller Data '!C718</f>
        <v>0.97170000000000001</v>
      </c>
      <c r="D719" s="11">
        <f>'Shiller Data '!D718</f>
        <v>1.5029999999999999</v>
      </c>
      <c r="E719" s="75">
        <f>'Shiller Data '!E718</f>
        <v>17</v>
      </c>
      <c r="F719" s="12">
        <f t="shared" si="683"/>
        <v>426.35395588235298</v>
      </c>
      <c r="G719" s="12">
        <f t="shared" si="684"/>
        <v>17.957873382352943</v>
      </c>
      <c r="H719" s="12">
        <f t="shared" ref="H719:I719" si="689">AVERAGE(F600:F719)</f>
        <v>231.61087124032443</v>
      </c>
      <c r="I719" s="12">
        <f t="shared" si="689"/>
        <v>11.363114103508023</v>
      </c>
      <c r="J719" s="12">
        <f t="shared" si="674"/>
        <v>37.52087253534917</v>
      </c>
      <c r="K719" s="12">
        <f t="shared" si="671"/>
        <v>3.6248973790741603</v>
      </c>
      <c r="L719" s="12">
        <f t="shared" si="672"/>
        <v>0.28006090309920761</v>
      </c>
      <c r="M719" s="11"/>
      <c r="N719" s="11"/>
      <c r="O719" s="11"/>
      <c r="P719" s="11"/>
      <c r="Q719" s="11"/>
      <c r="R719"/>
      <c r="S719" s="12"/>
    </row>
    <row r="720" spans="1:19" s="15" customFormat="1" x14ac:dyDescent="0.25">
      <c r="A720" s="11">
        <f>'Shiller Data '!A719</f>
        <v>1930.03</v>
      </c>
      <c r="B720" s="11">
        <f>'Shiller Data '!B719</f>
        <v>23.94</v>
      </c>
      <c r="C720" s="11">
        <f>'Shiller Data '!C719</f>
        <v>0.97250000000000003</v>
      </c>
      <c r="D720" s="11">
        <f>'Shiller Data '!D719</f>
        <v>1.45</v>
      </c>
      <c r="E720" s="75">
        <f>'Shiller Data '!E719</f>
        <v>16.899999999999999</v>
      </c>
      <c r="F720" s="12">
        <f t="shared" si="683"/>
        <v>445.05026627218939</v>
      </c>
      <c r="G720" s="12">
        <f t="shared" si="684"/>
        <v>18.079005177514794</v>
      </c>
      <c r="H720" s="12">
        <f t="shared" ref="H720:I720" si="690">AVERAGE(F601:F720)</f>
        <v>234.16738265976696</v>
      </c>
      <c r="I720" s="12">
        <f t="shared" si="690"/>
        <v>11.444000113236045</v>
      </c>
      <c r="J720" s="12">
        <f t="shared" si="674"/>
        <v>38.889397227237666</v>
      </c>
      <c r="K720" s="12">
        <f t="shared" si="671"/>
        <v>3.6607216486193477</v>
      </c>
      <c r="L720" s="12">
        <f t="shared" si="672"/>
        <v>0.31588517264439497</v>
      </c>
      <c r="M720" s="11"/>
      <c r="N720" s="11"/>
      <c r="O720" s="11"/>
      <c r="P720" s="11"/>
      <c r="Q720" s="11"/>
      <c r="R720"/>
      <c r="S720" s="12"/>
    </row>
    <row r="721" spans="1:19" s="15" customFormat="1" x14ac:dyDescent="0.25">
      <c r="A721" s="11">
        <f>'Shiller Data '!A720</f>
        <v>1930.04</v>
      </c>
      <c r="B721" s="11">
        <f>'Shiller Data '!B720</f>
        <v>25.46</v>
      </c>
      <c r="C721" s="11">
        <f>'Shiller Data '!C720</f>
        <v>0.97330000000000005</v>
      </c>
      <c r="D721" s="11">
        <f>'Shiller Data '!D720</f>
        <v>1.397</v>
      </c>
      <c r="E721" s="75">
        <f>'Shiller Data '!E720</f>
        <v>17</v>
      </c>
      <c r="F721" s="12">
        <f t="shared" si="683"/>
        <v>470.52326470588241</v>
      </c>
      <c r="G721" s="12">
        <f t="shared" si="684"/>
        <v>17.987442794117648</v>
      </c>
      <c r="H721" s="12">
        <f t="shared" ref="H721:I721" si="691">AVERAGE(F602:F721)</f>
        <v>236.97925346170845</v>
      </c>
      <c r="I721" s="12">
        <f t="shared" si="691"/>
        <v>11.526404592390637</v>
      </c>
      <c r="J721" s="12">
        <f t="shared" si="674"/>
        <v>40.82133859994007</v>
      </c>
      <c r="K721" s="12">
        <f t="shared" si="671"/>
        <v>3.7092049495912129</v>
      </c>
      <c r="L721" s="12">
        <f t="shared" si="672"/>
        <v>0.36436847361626024</v>
      </c>
      <c r="M721" s="11"/>
      <c r="N721" s="11"/>
      <c r="O721" s="11"/>
      <c r="P721" s="11"/>
      <c r="Q721" s="11"/>
      <c r="R721"/>
      <c r="S721" s="12"/>
    </row>
    <row r="722" spans="1:19" s="15" customFormat="1" x14ac:dyDescent="0.25">
      <c r="A722" s="11">
        <f>'Shiller Data '!A721</f>
        <v>1930.05</v>
      </c>
      <c r="B722" s="11">
        <f>'Shiller Data '!B721</f>
        <v>23.94</v>
      </c>
      <c r="C722" s="11">
        <f>'Shiller Data '!C721</f>
        <v>0.97419999999999995</v>
      </c>
      <c r="D722" s="11">
        <f>'Shiller Data '!D721</f>
        <v>1.343</v>
      </c>
      <c r="E722" s="75">
        <f>'Shiller Data '!E721</f>
        <v>16.899999999999999</v>
      </c>
      <c r="F722" s="12">
        <f t="shared" si="683"/>
        <v>445.05026627218939</v>
      </c>
      <c r="G722" s="12">
        <f t="shared" si="684"/>
        <v>18.110608579881657</v>
      </c>
      <c r="H722" s="12">
        <f t="shared" ref="H722:I722" si="692">AVERAGE(F603:F722)</f>
        <v>239.66363250103169</v>
      </c>
      <c r="I722" s="12">
        <f t="shared" si="692"/>
        <v>11.611021679464084</v>
      </c>
      <c r="J722" s="12">
        <f t="shared" si="674"/>
        <v>38.329983231306052</v>
      </c>
      <c r="K722" s="12">
        <f t="shared" si="671"/>
        <v>3.646232441910136</v>
      </c>
      <c r="L722" s="12">
        <f t="shared" si="672"/>
        <v>0.30139596593518325</v>
      </c>
      <c r="M722" s="11"/>
      <c r="N722" s="11"/>
      <c r="O722" s="11"/>
      <c r="P722" s="11"/>
      <c r="Q722" s="11"/>
      <c r="R722"/>
      <c r="S722" s="12"/>
    </row>
    <row r="723" spans="1:19" s="15" customFormat="1" x14ac:dyDescent="0.25">
      <c r="A723" s="11">
        <f>'Shiller Data '!A722</f>
        <v>1930.06</v>
      </c>
      <c r="B723" s="11">
        <f>'Shiller Data '!B722</f>
        <v>21.52</v>
      </c>
      <c r="C723" s="11">
        <f>'Shiller Data '!C722</f>
        <v>0.97499999999999998</v>
      </c>
      <c r="D723" s="11">
        <f>'Shiller Data '!D722</f>
        <v>1.29</v>
      </c>
      <c r="E723" s="75">
        <f>'Shiller Data '!E722</f>
        <v>16.8</v>
      </c>
      <c r="F723" s="12">
        <f t="shared" si="683"/>
        <v>402.4432142857143</v>
      </c>
      <c r="G723" s="12">
        <f t="shared" si="684"/>
        <v>18.233370535714286</v>
      </c>
      <c r="H723" s="12">
        <f t="shared" ref="H723:I723" si="693">AVERAGE(F604:F723)</f>
        <v>242.02519437446526</v>
      </c>
      <c r="I723" s="12">
        <f t="shared" si="693"/>
        <v>11.697826481775261</v>
      </c>
      <c r="J723" s="12">
        <f t="shared" si="674"/>
        <v>34.403247040183452</v>
      </c>
      <c r="K723" s="12">
        <f t="shared" si="671"/>
        <v>3.5381509506278377</v>
      </c>
      <c r="L723" s="12">
        <f t="shared" si="672"/>
        <v>0.19331447465288498</v>
      </c>
      <c r="M723" s="11"/>
      <c r="N723" s="11"/>
      <c r="O723" s="11"/>
      <c r="P723" s="11"/>
      <c r="Q723" s="11"/>
      <c r="R723"/>
      <c r="S723" s="12"/>
    </row>
    <row r="724" spans="1:19" s="15" customFormat="1" x14ac:dyDescent="0.25">
      <c r="A724" s="11">
        <f>'Shiller Data '!A723</f>
        <v>1930.07</v>
      </c>
      <c r="B724" s="11">
        <f>'Shiller Data '!B723</f>
        <v>21.06</v>
      </c>
      <c r="C724" s="11">
        <f>'Shiller Data '!C723</f>
        <v>0.9758</v>
      </c>
      <c r="D724" s="11">
        <f>'Shiller Data '!D723</f>
        <v>1.2370000000000001</v>
      </c>
      <c r="E724" s="75">
        <f>'Shiller Data '!E723</f>
        <v>16.600000000000001</v>
      </c>
      <c r="F724" s="12">
        <f t="shared" si="683"/>
        <v>398.58587349397584</v>
      </c>
      <c r="G724" s="12">
        <f t="shared" si="684"/>
        <v>18.468190662650603</v>
      </c>
      <c r="H724" s="12">
        <f t="shared" ref="H724:I724" si="694">AVERAGE(F605:F724)</f>
        <v>244.35110059188301</v>
      </c>
      <c r="I724" s="12">
        <f t="shared" si="694"/>
        <v>11.786488927000876</v>
      </c>
      <c r="J724" s="12">
        <f t="shared" si="674"/>
        <v>33.817184741155799</v>
      </c>
      <c r="K724" s="12">
        <f t="shared" si="671"/>
        <v>3.5209690975796835</v>
      </c>
      <c r="L724" s="12">
        <f t="shared" si="672"/>
        <v>0.17613262160473075</v>
      </c>
      <c r="M724" s="11"/>
      <c r="N724" s="11"/>
      <c r="O724" s="11"/>
      <c r="P724" s="11"/>
      <c r="Q724" s="11"/>
      <c r="R724"/>
      <c r="S724" s="12"/>
    </row>
    <row r="725" spans="1:19" s="15" customFormat="1" x14ac:dyDescent="0.25">
      <c r="A725" s="11">
        <f>'Shiller Data '!A724</f>
        <v>1930.08</v>
      </c>
      <c r="B725" s="11">
        <f>'Shiller Data '!B724</f>
        <v>20.79</v>
      </c>
      <c r="C725" s="11">
        <f>'Shiller Data '!C724</f>
        <v>0.97670000000000001</v>
      </c>
      <c r="D725" s="11">
        <f>'Shiller Data '!D724</f>
        <v>1.1830000000000001</v>
      </c>
      <c r="E725" s="75">
        <f>'Shiller Data '!E724</f>
        <v>16.5</v>
      </c>
      <c r="F725" s="12">
        <f t="shared" si="683"/>
        <v>395.8605</v>
      </c>
      <c r="G725" s="12">
        <f t="shared" si="684"/>
        <v>18.597255909090912</v>
      </c>
      <c r="H725" s="12">
        <f t="shared" ref="H725:I725" si="695">AVERAGE(F606:F725)</f>
        <v>246.66975336281897</v>
      </c>
      <c r="I725" s="12">
        <f t="shared" si="695"/>
        <v>11.874826395167768</v>
      </c>
      <c r="J725" s="12">
        <f t="shared" si="674"/>
        <v>33.33610840501111</v>
      </c>
      <c r="K725" s="12">
        <f t="shared" si="671"/>
        <v>3.5066411460050468</v>
      </c>
      <c r="L725" s="12">
        <f t="shared" si="672"/>
        <v>0.16180467003009413</v>
      </c>
      <c r="M725" s="11"/>
      <c r="N725" s="11"/>
      <c r="O725" s="11"/>
      <c r="P725" s="11"/>
      <c r="Q725" s="11"/>
      <c r="R725"/>
      <c r="S725" s="12"/>
    </row>
    <row r="726" spans="1:19" s="15" customFormat="1" x14ac:dyDescent="0.25">
      <c r="A726" s="11">
        <f>'Shiller Data '!A725</f>
        <v>1930.09</v>
      </c>
      <c r="B726" s="11">
        <f>'Shiller Data '!B725</f>
        <v>20.78</v>
      </c>
      <c r="C726" s="11">
        <f>'Shiller Data '!C725</f>
        <v>0.97750000000000004</v>
      </c>
      <c r="D726" s="11">
        <f>'Shiller Data '!D725</f>
        <v>1.1299999999999999</v>
      </c>
      <c r="E726" s="75">
        <f>'Shiller Data '!E725</f>
        <v>16.600000000000001</v>
      </c>
      <c r="F726" s="12">
        <f t="shared" si="683"/>
        <v>393.28653614457829</v>
      </c>
      <c r="G726" s="12">
        <f t="shared" si="684"/>
        <v>18.500365210843373</v>
      </c>
      <c r="H726" s="12">
        <f t="shared" ref="H726:I726" si="696">AVERAGE(F607:F726)</f>
        <v>248.91690897652376</v>
      </c>
      <c r="I726" s="12">
        <f t="shared" si="696"/>
        <v>11.961579386508131</v>
      </c>
      <c r="J726" s="12">
        <f t="shared" si="674"/>
        <v>32.879147764398027</v>
      </c>
      <c r="K726" s="12">
        <f t="shared" si="671"/>
        <v>3.4928386502777919</v>
      </c>
      <c r="L726" s="12">
        <f t="shared" si="672"/>
        <v>0.14800217430283924</v>
      </c>
      <c r="M726" s="11"/>
      <c r="N726" s="11"/>
      <c r="O726" s="11"/>
      <c r="P726" s="11"/>
      <c r="Q726" s="11"/>
      <c r="R726"/>
      <c r="S726" s="12"/>
    </row>
    <row r="727" spans="1:19" s="15" customFormat="1" x14ac:dyDescent="0.25">
      <c r="A727" s="11">
        <f>'Shiller Data '!A726</f>
        <v>1930.1</v>
      </c>
      <c r="B727" s="11">
        <f>'Shiller Data '!B726</f>
        <v>17.920000000000002</v>
      </c>
      <c r="C727" s="11">
        <f>'Shiller Data '!C726</f>
        <v>0.97829999999999995</v>
      </c>
      <c r="D727" s="11">
        <f>'Shiller Data '!D726</f>
        <v>1.077</v>
      </c>
      <c r="E727" s="75">
        <f>'Shiller Data '!E726</f>
        <v>16.5</v>
      </c>
      <c r="F727" s="12">
        <f t="shared" si="683"/>
        <v>341.21309090909097</v>
      </c>
      <c r="G727" s="12">
        <f t="shared" si="684"/>
        <v>18.627721363636361</v>
      </c>
      <c r="H727" s="12">
        <f t="shared" ref="H727:I727" si="697">AVERAGE(F608:F727)</f>
        <v>250.72362652639433</v>
      </c>
      <c r="I727" s="12">
        <f t="shared" si="697"/>
        <v>12.049278560560207</v>
      </c>
      <c r="J727" s="12">
        <f t="shared" si="674"/>
        <v>28.318134500263966</v>
      </c>
      <c r="K727" s="12">
        <f t="shared" si="671"/>
        <v>3.3435023944900322</v>
      </c>
      <c r="L727" s="12">
        <f t="shared" si="672"/>
        <v>-1.3340814849205351E-3</v>
      </c>
      <c r="M727" s="11"/>
      <c r="N727" s="11"/>
      <c r="O727" s="11"/>
      <c r="P727" s="11"/>
      <c r="Q727" s="11"/>
      <c r="R727"/>
      <c r="S727" s="12"/>
    </row>
    <row r="728" spans="1:19" s="15" customFormat="1" x14ac:dyDescent="0.25">
      <c r="A728" s="11">
        <f>'Shiller Data '!A727</f>
        <v>1930.11</v>
      </c>
      <c r="B728" s="11">
        <f>'Shiller Data '!B727</f>
        <v>16.62</v>
      </c>
      <c r="C728" s="11">
        <f>'Shiller Data '!C727</f>
        <v>0.97919999999999996</v>
      </c>
      <c r="D728" s="11">
        <f>'Shiller Data '!D727</f>
        <v>1.0229999999999999</v>
      </c>
      <c r="E728" s="75">
        <f>'Shiller Data '!E727</f>
        <v>16.399999999999999</v>
      </c>
      <c r="F728" s="12">
        <f t="shared" si="683"/>
        <v>318.3895426829269</v>
      </c>
      <c r="G728" s="12">
        <f t="shared" si="684"/>
        <v>18.758546341463415</v>
      </c>
      <c r="H728" s="12">
        <f t="shared" ref="H728:I728" si="698">AVERAGE(F609:F728)</f>
        <v>252.38780327097427</v>
      </c>
      <c r="I728" s="12">
        <f t="shared" si="698"/>
        <v>12.137938438531998</v>
      </c>
      <c r="J728" s="12">
        <f t="shared" si="674"/>
        <v>26.230940640809013</v>
      </c>
      <c r="K728" s="12">
        <f t="shared" si="671"/>
        <v>3.266939654494228</v>
      </c>
      <c r="L728" s="12">
        <f t="shared" si="672"/>
        <v>-7.7896821480724743E-2</v>
      </c>
      <c r="M728" s="11"/>
      <c r="N728" s="11"/>
      <c r="O728" s="11"/>
      <c r="P728" s="11"/>
      <c r="Q728" s="11"/>
      <c r="R728"/>
      <c r="S728" s="12"/>
    </row>
    <row r="729" spans="1:19" s="15" customFormat="1" x14ac:dyDescent="0.25">
      <c r="A729" s="11">
        <f>'Shiller Data '!A728</f>
        <v>1930.12</v>
      </c>
      <c r="B729" s="11">
        <f>'Shiller Data '!B728</f>
        <v>15.51</v>
      </c>
      <c r="C729" s="11">
        <f>'Shiller Data '!C728</f>
        <v>0.98</v>
      </c>
      <c r="D729" s="11">
        <f>'Shiller Data '!D728</f>
        <v>0.97</v>
      </c>
      <c r="E729" s="75">
        <f>'Shiller Data '!E728</f>
        <v>16.100000000000001</v>
      </c>
      <c r="F729" s="12">
        <f t="shared" si="683"/>
        <v>302.66175465838506</v>
      </c>
      <c r="G729" s="12">
        <f t="shared" si="684"/>
        <v>19.123695652173911</v>
      </c>
      <c r="H729" s="12">
        <f t="shared" ref="H729:I729" si="699">AVERAGE(F610:F729)</f>
        <v>253.99094171185601</v>
      </c>
      <c r="I729" s="12">
        <f t="shared" si="699"/>
        <v>12.228475571544099</v>
      </c>
      <c r="J729" s="12">
        <f t="shared" si="674"/>
        <v>24.750571147452334</v>
      </c>
      <c r="K729" s="12">
        <f t="shared" si="671"/>
        <v>3.2088485654131778</v>
      </c>
      <c r="L729" s="12">
        <f t="shared" si="672"/>
        <v>-0.13598791056177495</v>
      </c>
      <c r="M729" s="11"/>
      <c r="N729" s="11"/>
      <c r="O729" s="11"/>
      <c r="P729" s="11"/>
      <c r="Q729" s="11"/>
      <c r="R729"/>
      <c r="S729" s="12"/>
    </row>
    <row r="730" spans="1:19" s="15" customFormat="1" x14ac:dyDescent="0.25">
      <c r="A730" s="11">
        <f>'Shiller Data '!A729</f>
        <v>1931.01</v>
      </c>
      <c r="B730" s="11">
        <f>'Shiller Data '!B729</f>
        <v>15.98</v>
      </c>
      <c r="C730" s="11">
        <f>'Shiller Data '!C729</f>
        <v>0.9667</v>
      </c>
      <c r="D730" s="11">
        <f>'Shiller Data '!D729</f>
        <v>0.94</v>
      </c>
      <c r="E730" s="75">
        <f>'Shiller Data '!E729</f>
        <v>15.9</v>
      </c>
      <c r="F730" s="12">
        <f t="shared" si="683"/>
        <v>315.75575471698119</v>
      </c>
      <c r="G730" s="12">
        <f t="shared" si="684"/>
        <v>19.101444811320757</v>
      </c>
      <c r="H730" s="12">
        <f t="shared" ref="H730:I730" si="700">AVERAGE(F611:F730)</f>
        <v>255.64250973362033</v>
      </c>
      <c r="I730" s="12">
        <f t="shared" si="700"/>
        <v>12.317957034884053</v>
      </c>
      <c r="J730" s="12">
        <f t="shared" si="674"/>
        <v>25.633776268481142</v>
      </c>
      <c r="K730" s="12">
        <f t="shared" si="671"/>
        <v>3.2439108673488581</v>
      </c>
      <c r="L730" s="12">
        <f t="shared" si="672"/>
        <v>-0.10092560862609457</v>
      </c>
      <c r="M730" s="11"/>
      <c r="N730" s="11"/>
      <c r="O730" s="11"/>
      <c r="P730" s="11"/>
      <c r="Q730" s="11"/>
      <c r="R730"/>
      <c r="S730" s="12"/>
    </row>
    <row r="731" spans="1:19" s="15" customFormat="1" x14ac:dyDescent="0.25">
      <c r="A731" s="11">
        <f>'Shiller Data '!A730</f>
        <v>1931.02</v>
      </c>
      <c r="B731" s="11">
        <f>'Shiller Data '!B730</f>
        <v>17.2</v>
      </c>
      <c r="C731" s="11">
        <f>'Shiller Data '!C730</f>
        <v>0.95330000000000004</v>
      </c>
      <c r="D731" s="11">
        <f>'Shiller Data '!D730</f>
        <v>0.91</v>
      </c>
      <c r="E731" s="75">
        <f>'Shiller Data '!E730</f>
        <v>15.7</v>
      </c>
      <c r="F731" s="12">
        <f t="shared" si="683"/>
        <v>344.191719745223</v>
      </c>
      <c r="G731" s="12">
        <f t="shared" si="684"/>
        <v>19.076625955414016</v>
      </c>
      <c r="H731" s="12">
        <f t="shared" ref="H731:I731" si="701">AVERAGE(F612:F731)</f>
        <v>257.50621088548269</v>
      </c>
      <c r="I731" s="12">
        <f t="shared" si="701"/>
        <v>12.405542324775185</v>
      </c>
      <c r="J731" s="12">
        <f t="shared" si="674"/>
        <v>27.744995803838062</v>
      </c>
      <c r="K731" s="12">
        <f t="shared" si="671"/>
        <v>3.3230554925375597</v>
      </c>
      <c r="L731" s="12">
        <f t="shared" si="672"/>
        <v>-2.1780983437392987E-2</v>
      </c>
      <c r="M731" s="11"/>
      <c r="N731" s="11"/>
      <c r="O731" s="11"/>
      <c r="P731" s="11"/>
      <c r="Q731" s="11"/>
      <c r="R731"/>
      <c r="S731" s="12"/>
    </row>
    <row r="732" spans="1:19" s="15" customFormat="1" x14ac:dyDescent="0.25">
      <c r="A732" s="11">
        <f>'Shiller Data '!A731</f>
        <v>1931.03</v>
      </c>
      <c r="B732" s="11">
        <f>'Shiller Data '!B731</f>
        <v>17.53</v>
      </c>
      <c r="C732" s="11">
        <f>'Shiller Data '!C731</f>
        <v>0.94</v>
      </c>
      <c r="D732" s="11">
        <f>'Shiller Data '!D731</f>
        <v>0.88</v>
      </c>
      <c r="E732" s="75">
        <f>'Shiller Data '!E731</f>
        <v>15.6</v>
      </c>
      <c r="F732" s="12">
        <f t="shared" si="683"/>
        <v>353.04408653846156</v>
      </c>
      <c r="G732" s="12">
        <f t="shared" si="684"/>
        <v>18.931057692307693</v>
      </c>
      <c r="H732" s="12">
        <f t="shared" ref="H732:I732" si="702">AVERAGE(F613:F732)</f>
        <v>259.46394439352179</v>
      </c>
      <c r="I732" s="12">
        <f t="shared" si="702"/>
        <v>12.492125336282122</v>
      </c>
      <c r="J732" s="12">
        <f t="shared" si="674"/>
        <v>28.261330801179245</v>
      </c>
      <c r="K732" s="12">
        <f t="shared" si="671"/>
        <v>3.3414944674844644</v>
      </c>
      <c r="L732" s="12">
        <f t="shared" si="672"/>
        <v>-3.3420084904882685E-3</v>
      </c>
      <c r="M732" s="11"/>
      <c r="N732" s="11"/>
      <c r="O732" s="11"/>
      <c r="P732" s="11"/>
      <c r="Q732" s="11"/>
      <c r="R732"/>
      <c r="S732" s="12"/>
    </row>
    <row r="733" spans="1:19" s="15" customFormat="1" x14ac:dyDescent="0.25">
      <c r="A733" s="11">
        <f>'Shiller Data '!A732</f>
        <v>1931.04</v>
      </c>
      <c r="B733" s="11">
        <f>'Shiller Data '!B732</f>
        <v>15.86</v>
      </c>
      <c r="C733" s="11">
        <f>'Shiller Data '!C732</f>
        <v>0.92669999999999997</v>
      </c>
      <c r="D733" s="11">
        <f>'Shiller Data '!D732</f>
        <v>0.85</v>
      </c>
      <c r="E733" s="75">
        <f>'Shiller Data '!E732</f>
        <v>15.5</v>
      </c>
      <c r="F733" s="12">
        <f t="shared" si="683"/>
        <v>321.47196774193549</v>
      </c>
      <c r="G733" s="12">
        <f t="shared" si="684"/>
        <v>18.783611129032259</v>
      </c>
      <c r="H733" s="12">
        <f t="shared" ref="H733:I733" si="703">AVERAGE(F614:F733)</f>
        <v>261.14336122875613</v>
      </c>
      <c r="I733" s="12">
        <f t="shared" si="703"/>
        <v>12.577300674189805</v>
      </c>
      <c r="J733" s="12">
        <f t="shared" si="674"/>
        <v>25.559694887603044</v>
      </c>
      <c r="K733" s="12">
        <f t="shared" si="671"/>
        <v>3.2410166923333539</v>
      </c>
      <c r="L733" s="12">
        <f t="shared" si="672"/>
        <v>-0.10381978364159883</v>
      </c>
      <c r="M733" s="11"/>
      <c r="N733" s="11"/>
      <c r="O733" s="11"/>
      <c r="P733" s="11"/>
      <c r="Q733" s="11"/>
      <c r="R733"/>
      <c r="S733" s="12"/>
    </row>
    <row r="734" spans="1:19" s="15" customFormat="1" x14ac:dyDescent="0.25">
      <c r="A734" s="11">
        <f>'Shiller Data '!A733</f>
        <v>1931.05</v>
      </c>
      <c r="B734" s="11">
        <f>'Shiller Data '!B733</f>
        <v>14.33</v>
      </c>
      <c r="C734" s="11">
        <f>'Shiller Data '!C733</f>
        <v>0.9133</v>
      </c>
      <c r="D734" s="11">
        <f>'Shiller Data '!D733</f>
        <v>0.82</v>
      </c>
      <c r="E734" s="75">
        <f>'Shiller Data '!E733</f>
        <v>15.3</v>
      </c>
      <c r="F734" s="12">
        <f t="shared" si="683"/>
        <v>294.25671568627456</v>
      </c>
      <c r="G734" s="12">
        <f t="shared" si="684"/>
        <v>18.753988725490196</v>
      </c>
      <c r="H734" s="12">
        <f t="shared" ref="H734:I734" si="704">AVERAGE(F615:F734)</f>
        <v>262.54233385947515</v>
      </c>
      <c r="I734" s="12">
        <f t="shared" si="704"/>
        <v>12.661223080235555</v>
      </c>
      <c r="J734" s="12">
        <f t="shared" si="674"/>
        <v>23.240781227969652</v>
      </c>
      <c r="K734" s="12">
        <f t="shared" si="671"/>
        <v>3.1459085470800616</v>
      </c>
      <c r="L734" s="12">
        <f t="shared" si="672"/>
        <v>-0.19892792889489108</v>
      </c>
      <c r="M734" s="11"/>
      <c r="N734" s="11"/>
      <c r="O734" s="11"/>
      <c r="P734" s="11"/>
      <c r="Q734" s="11"/>
      <c r="R734"/>
      <c r="S734" s="12"/>
    </row>
    <row r="735" spans="1:19" s="15" customFormat="1" x14ac:dyDescent="0.25">
      <c r="A735" s="11">
        <f>'Shiller Data '!A734</f>
        <v>1931.06</v>
      </c>
      <c r="B735" s="11">
        <f>'Shiller Data '!B734</f>
        <v>13.87</v>
      </c>
      <c r="C735" s="11">
        <f>'Shiller Data '!C734</f>
        <v>0.9</v>
      </c>
      <c r="D735" s="11">
        <f>'Shiller Data '!D734</f>
        <v>0.79</v>
      </c>
      <c r="E735" s="75">
        <f>'Shiller Data '!E734</f>
        <v>15.1</v>
      </c>
      <c r="F735" s="12">
        <f t="shared" si="683"/>
        <v>288.583261589404</v>
      </c>
      <c r="G735" s="12">
        <f t="shared" si="684"/>
        <v>18.725662251655628</v>
      </c>
      <c r="H735" s="12">
        <f t="shared" ref="H735:I735" si="705">AVERAGE(F616:F735)</f>
        <v>263.97283535283378</v>
      </c>
      <c r="I735" s="12">
        <f t="shared" si="705"/>
        <v>12.745123071063746</v>
      </c>
      <c r="J735" s="12">
        <f t="shared" si="674"/>
        <v>22.64264220755916</v>
      </c>
      <c r="K735" s="12">
        <f t="shared" si="671"/>
        <v>3.1198349518063324</v>
      </c>
      <c r="L735" s="12">
        <f t="shared" si="672"/>
        <v>-0.22500152416862029</v>
      </c>
      <c r="M735" s="11"/>
      <c r="N735" s="11"/>
      <c r="O735" s="11"/>
      <c r="P735" s="11"/>
      <c r="Q735" s="11"/>
      <c r="R735"/>
      <c r="S735" s="12"/>
    </row>
    <row r="736" spans="1:19" s="15" customFormat="1" x14ac:dyDescent="0.25">
      <c r="A736" s="11">
        <f>'Shiller Data '!A735</f>
        <v>1931.07</v>
      </c>
      <c r="B736" s="11">
        <f>'Shiller Data '!B735</f>
        <v>14.33</v>
      </c>
      <c r="C736" s="11">
        <f>'Shiller Data '!C735</f>
        <v>0.88670000000000004</v>
      </c>
      <c r="D736" s="11">
        <f>'Shiller Data '!D735</f>
        <v>0.76</v>
      </c>
      <c r="E736" s="75">
        <f>'Shiller Data '!E735</f>
        <v>15.1</v>
      </c>
      <c r="F736" s="12">
        <f t="shared" si="683"/>
        <v>298.1541556291391</v>
      </c>
      <c r="G736" s="12">
        <f t="shared" si="684"/>
        <v>18.448938576158941</v>
      </c>
      <c r="H736" s="12">
        <f t="shared" ref="H736:I736" si="706">AVERAGE(F617:F736)</f>
        <v>265.49155748307658</v>
      </c>
      <c r="I736" s="12">
        <f t="shared" si="706"/>
        <v>12.827745892531741</v>
      </c>
      <c r="J736" s="12">
        <f t="shared" si="674"/>
        <v>23.242910962457028</v>
      </c>
      <c r="K736" s="12">
        <f t="shared" si="671"/>
        <v>3.1460001806998754</v>
      </c>
      <c r="L736" s="12">
        <f t="shared" si="672"/>
        <v>-0.19883629527507729</v>
      </c>
      <c r="M736" s="11"/>
      <c r="N736" s="11"/>
      <c r="O736" s="11"/>
      <c r="P736" s="11"/>
      <c r="Q736" s="11"/>
      <c r="R736"/>
      <c r="S736" s="12"/>
    </row>
    <row r="737" spans="1:19" s="15" customFormat="1" x14ac:dyDescent="0.25">
      <c r="A737" s="11">
        <f>'Shiller Data '!A736</f>
        <v>1931.08</v>
      </c>
      <c r="B737" s="11">
        <f>'Shiller Data '!B736</f>
        <v>13.9</v>
      </c>
      <c r="C737" s="11">
        <f>'Shiller Data '!C736</f>
        <v>0.87329999999999997</v>
      </c>
      <c r="D737" s="11">
        <f>'Shiller Data '!D736</f>
        <v>0.73</v>
      </c>
      <c r="E737" s="75">
        <f>'Shiller Data '!E736</f>
        <v>15.1</v>
      </c>
      <c r="F737" s="12">
        <f t="shared" si="683"/>
        <v>289.20745033112587</v>
      </c>
      <c r="G737" s="12">
        <f t="shared" si="684"/>
        <v>18.170134271523182</v>
      </c>
      <c r="H737" s="12">
        <f t="shared" ref="H737:I737" si="707">AVERAGE(F618:F737)</f>
        <v>266.94755706916931</v>
      </c>
      <c r="I737" s="12">
        <f t="shared" si="707"/>
        <v>12.908651803127769</v>
      </c>
      <c r="J737" s="12">
        <f t="shared" si="674"/>
        <v>22.40415612272157</v>
      </c>
      <c r="K737" s="12">
        <f t="shared" si="671"/>
        <v>3.1092464828432833</v>
      </c>
      <c r="L737" s="12">
        <f t="shared" si="672"/>
        <v>-0.2355899931316694</v>
      </c>
      <c r="M737" s="11"/>
      <c r="N737" s="11"/>
      <c r="O737" s="11"/>
      <c r="P737" s="11"/>
      <c r="Q737" s="11"/>
      <c r="R737"/>
      <c r="S737" s="12"/>
    </row>
    <row r="738" spans="1:19" s="15" customFormat="1" x14ac:dyDescent="0.25">
      <c r="A738" s="11">
        <f>'Shiller Data '!A737</f>
        <v>1931.09</v>
      </c>
      <c r="B738" s="11">
        <f>'Shiller Data '!B737</f>
        <v>11.83</v>
      </c>
      <c r="C738" s="11">
        <f>'Shiller Data '!C737</f>
        <v>0.86</v>
      </c>
      <c r="D738" s="11">
        <f>'Shiller Data '!D737</f>
        <v>0.7</v>
      </c>
      <c r="E738" s="75">
        <f>'Shiller Data '!E737</f>
        <v>15</v>
      </c>
      <c r="F738" s="12">
        <f t="shared" si="683"/>
        <v>247.77934999999999</v>
      </c>
      <c r="G738" s="12">
        <f t="shared" si="684"/>
        <v>18.012699999999999</v>
      </c>
      <c r="H738" s="12">
        <f t="shared" ref="H738:I738" si="708">AVERAGE(F619:F738)</f>
        <v>268.02348177155022</v>
      </c>
      <c r="I738" s="12">
        <f t="shared" si="708"/>
        <v>12.988068261461102</v>
      </c>
      <c r="J738" s="12">
        <f t="shared" si="674"/>
        <v>19.077459789399498</v>
      </c>
      <c r="K738" s="12">
        <f t="shared" si="671"/>
        <v>2.9485075224294364</v>
      </c>
      <c r="L738" s="12">
        <f t="shared" si="672"/>
        <v>-0.39632895354551634</v>
      </c>
      <c r="M738" s="11"/>
      <c r="N738" s="11"/>
      <c r="O738" s="11"/>
      <c r="P738" s="11"/>
      <c r="Q738" s="11"/>
      <c r="R738"/>
      <c r="S738" s="12"/>
    </row>
    <row r="739" spans="1:19" s="15" customFormat="1" x14ac:dyDescent="0.25">
      <c r="A739" s="11">
        <f>'Shiller Data '!A738</f>
        <v>1931.1</v>
      </c>
      <c r="B739" s="11">
        <f>'Shiller Data '!B738</f>
        <v>10.25</v>
      </c>
      <c r="C739" s="11">
        <f>'Shiller Data '!C738</f>
        <v>0.84670000000000001</v>
      </c>
      <c r="D739" s="11">
        <f>'Shiller Data '!D738</f>
        <v>0.67</v>
      </c>
      <c r="E739" s="75">
        <f>'Shiller Data '!E738</f>
        <v>14.9</v>
      </c>
      <c r="F739" s="12">
        <f t="shared" si="683"/>
        <v>216.12709731543626</v>
      </c>
      <c r="G739" s="12">
        <f t="shared" si="684"/>
        <v>17.853152516778525</v>
      </c>
      <c r="H739" s="12">
        <f t="shared" ref="H739:I739" si="709">AVERAGE(F620:F739)</f>
        <v>268.82217305870267</v>
      </c>
      <c r="I739" s="12">
        <f t="shared" si="709"/>
        <v>13.066783507434256</v>
      </c>
      <c r="J739" s="12">
        <f t="shared" si="674"/>
        <v>16.540191179602253</v>
      </c>
      <c r="K739" s="12">
        <f t="shared" si="671"/>
        <v>2.8057932481504047</v>
      </c>
      <c r="L739" s="12">
        <f t="shared" si="672"/>
        <v>-0.53904322782454805</v>
      </c>
      <c r="M739" s="11"/>
      <c r="N739" s="11"/>
      <c r="O739" s="11"/>
      <c r="P739" s="11"/>
      <c r="Q739" s="11"/>
      <c r="R739"/>
      <c r="S739" s="12"/>
    </row>
    <row r="740" spans="1:19" s="15" customFormat="1" x14ac:dyDescent="0.25">
      <c r="A740" s="11">
        <f>'Shiller Data '!A739</f>
        <v>1931.11</v>
      </c>
      <c r="B740" s="11">
        <f>'Shiller Data '!B739</f>
        <v>10.39</v>
      </c>
      <c r="C740" s="11">
        <f>'Shiller Data '!C739</f>
        <v>0.83330000000000004</v>
      </c>
      <c r="D740" s="11">
        <f>'Shiller Data '!D739</f>
        <v>0.64</v>
      </c>
      <c r="E740" s="75">
        <f>'Shiller Data '!E739</f>
        <v>14.7</v>
      </c>
      <c r="F740" s="12">
        <f t="shared" si="683"/>
        <v>222.05974489795921</v>
      </c>
      <c r="G740" s="12">
        <f t="shared" si="684"/>
        <v>17.809661734693879</v>
      </c>
      <c r="H740" s="12">
        <f t="shared" ref="H740:I740" si="710">AVERAGE(F621:F740)</f>
        <v>269.61037423745006</v>
      </c>
      <c r="I740" s="12">
        <f t="shared" si="710"/>
        <v>13.145350595165899</v>
      </c>
      <c r="J740" s="12">
        <f t="shared" si="674"/>
        <v>16.89264529617186</v>
      </c>
      <c r="K740" s="12">
        <f t="shared" si="671"/>
        <v>2.8268783376309323</v>
      </c>
      <c r="L740" s="12">
        <f t="shared" si="672"/>
        <v>-0.51795813834402038</v>
      </c>
      <c r="M740" s="11"/>
      <c r="N740" s="11"/>
      <c r="O740" s="11"/>
      <c r="P740" s="11"/>
      <c r="Q740" s="11"/>
      <c r="R740"/>
      <c r="S740" s="12"/>
    </row>
    <row r="741" spans="1:19" s="15" customFormat="1" x14ac:dyDescent="0.25">
      <c r="A741" s="11">
        <f>'Shiller Data '!A740</f>
        <v>1931.12</v>
      </c>
      <c r="B741" s="11">
        <f>'Shiller Data '!B740</f>
        <v>8.44</v>
      </c>
      <c r="C741" s="11">
        <f>'Shiller Data '!C740</f>
        <v>0.82</v>
      </c>
      <c r="D741" s="11">
        <f>'Shiller Data '!D740</f>
        <v>0.61</v>
      </c>
      <c r="E741" s="75">
        <f>'Shiller Data '!E740</f>
        <v>14.6</v>
      </c>
      <c r="F741" s="12">
        <f t="shared" si="683"/>
        <v>181.61897260273972</v>
      </c>
      <c r="G741" s="12">
        <f t="shared" si="684"/>
        <v>17.645445205479451</v>
      </c>
      <c r="H741" s="12">
        <f t="shared" ref="H741:I741" si="711">AVERAGE(F622:F741)</f>
        <v>270.01759436077731</v>
      </c>
      <c r="I741" s="12">
        <f t="shared" si="711"/>
        <v>13.222781087485165</v>
      </c>
      <c r="J741" s="12">
        <f t="shared" si="674"/>
        <v>13.73530813231377</v>
      </c>
      <c r="K741" s="12">
        <f t="shared" si="671"/>
        <v>2.6199697533919761</v>
      </c>
      <c r="L741" s="12">
        <f t="shared" si="672"/>
        <v>-0.72486672258297657</v>
      </c>
      <c r="M741" s="11"/>
      <c r="N741" s="11"/>
      <c r="O741" s="11"/>
      <c r="P741" s="11"/>
      <c r="Q741" s="11"/>
      <c r="R741"/>
      <c r="S741" s="12"/>
    </row>
    <row r="742" spans="1:19" s="15" customFormat="1" x14ac:dyDescent="0.25">
      <c r="A742" s="11">
        <f>'Shiller Data '!A741</f>
        <v>1932.01</v>
      </c>
      <c r="B742" s="11">
        <f>'Shiller Data '!B741</f>
        <v>8.3000000000000007</v>
      </c>
      <c r="C742" s="11">
        <f>'Shiller Data '!C741</f>
        <v>0.79330000000000001</v>
      </c>
      <c r="D742" s="11">
        <f>'Shiller Data '!D741</f>
        <v>0.59330000000000005</v>
      </c>
      <c r="E742" s="75">
        <f>'Shiller Data '!E741</f>
        <v>14.3</v>
      </c>
      <c r="F742" s="12">
        <f t="shared" si="683"/>
        <v>182.35332167832169</v>
      </c>
      <c r="G742" s="12">
        <f t="shared" si="684"/>
        <v>17.429022902097902</v>
      </c>
      <c r="H742" s="12">
        <f t="shared" ref="H742:I742" si="712">AVERAGE(F623:F742)</f>
        <v>270.40629930967458</v>
      </c>
      <c r="I742" s="12">
        <f t="shared" si="712"/>
        <v>13.296109712754125</v>
      </c>
      <c r="J742" s="12">
        <f t="shared" si="674"/>
        <v>13.714787679843042</v>
      </c>
      <c r="K742" s="12">
        <f t="shared" si="671"/>
        <v>2.6184746433979207</v>
      </c>
      <c r="L742" s="12">
        <f t="shared" si="672"/>
        <v>-0.72636183257703202</v>
      </c>
      <c r="M742" s="11"/>
      <c r="N742" s="11"/>
      <c r="O742" s="11"/>
      <c r="P742" s="11"/>
      <c r="Q742" s="11"/>
      <c r="R742"/>
      <c r="S742" s="12"/>
    </row>
    <row r="743" spans="1:19" s="15" customFormat="1" x14ac:dyDescent="0.25">
      <c r="A743" s="11">
        <f>'Shiller Data '!A742</f>
        <v>1932.02</v>
      </c>
      <c r="B743" s="11">
        <f>'Shiller Data '!B742</f>
        <v>8.23</v>
      </c>
      <c r="C743" s="11">
        <f>'Shiller Data '!C742</f>
        <v>0.76670000000000005</v>
      </c>
      <c r="D743" s="11">
        <f>'Shiller Data '!D742</f>
        <v>0.57669999999999999</v>
      </c>
      <c r="E743" s="75">
        <f>'Shiller Data '!E742</f>
        <v>14.1</v>
      </c>
      <c r="F743" s="12">
        <f t="shared" si="683"/>
        <v>183.38015957446811</v>
      </c>
      <c r="G743" s="12">
        <f t="shared" si="684"/>
        <v>17.083544148936173</v>
      </c>
      <c r="H743" s="12">
        <f t="shared" ref="H743:I743" si="713">AVERAGE(F624:F743)</f>
        <v>270.77877425879126</v>
      </c>
      <c r="I743" s="12">
        <f t="shared" si="713"/>
        <v>13.365924181993288</v>
      </c>
      <c r="J743" s="12">
        <f t="shared" si="674"/>
        <v>13.719976043371529</v>
      </c>
      <c r="K743" s="12">
        <f t="shared" si="671"/>
        <v>2.6188528761862679</v>
      </c>
      <c r="L743" s="12">
        <f t="shared" si="672"/>
        <v>-0.72598359978868476</v>
      </c>
      <c r="M743" s="11"/>
      <c r="N743" s="11"/>
      <c r="O743" s="11"/>
      <c r="P743" s="11"/>
      <c r="Q743" s="11"/>
      <c r="R743"/>
      <c r="S743" s="12"/>
    </row>
    <row r="744" spans="1:19" s="15" customFormat="1" x14ac:dyDescent="0.25">
      <c r="A744" s="11">
        <f>'Shiller Data '!A743</f>
        <v>1932.03</v>
      </c>
      <c r="B744" s="11">
        <f>'Shiller Data '!B743</f>
        <v>8.26</v>
      </c>
      <c r="C744" s="11">
        <f>'Shiller Data '!C743</f>
        <v>0.74</v>
      </c>
      <c r="D744" s="11">
        <f>'Shiller Data '!D743</f>
        <v>0.56000000000000005</v>
      </c>
      <c r="E744" s="75">
        <f>'Shiller Data '!E743</f>
        <v>14</v>
      </c>
      <c r="F744" s="12">
        <f t="shared" si="683"/>
        <v>185.36325000000002</v>
      </c>
      <c r="G744" s="12">
        <f t="shared" si="684"/>
        <v>16.606392857142858</v>
      </c>
      <c r="H744" s="12">
        <f t="shared" ref="H744:I744" si="714">AVERAGE(F625:F744)</f>
        <v>271.11003761956965</v>
      </c>
      <c r="I744" s="12">
        <f t="shared" si="714"/>
        <v>13.430235096770877</v>
      </c>
      <c r="J744" s="12">
        <f t="shared" si="674"/>
        <v>13.80193635214682</v>
      </c>
      <c r="K744" s="12">
        <f t="shared" si="671"/>
        <v>2.6248088976928359</v>
      </c>
      <c r="L744" s="12">
        <f t="shared" si="672"/>
        <v>-0.72002757828211683</v>
      </c>
      <c r="M744" s="11"/>
      <c r="N744" s="11"/>
      <c r="O744" s="11"/>
      <c r="P744" s="11"/>
      <c r="Q744" s="11"/>
      <c r="R744"/>
      <c r="S744" s="12"/>
    </row>
    <row r="745" spans="1:19" s="15" customFormat="1" x14ac:dyDescent="0.25">
      <c r="A745" s="11">
        <f>'Shiller Data '!A744</f>
        <v>1932.04</v>
      </c>
      <c r="B745" s="11">
        <f>'Shiller Data '!B744</f>
        <v>6.28</v>
      </c>
      <c r="C745" s="11">
        <f>'Shiller Data '!C744</f>
        <v>0.71330000000000005</v>
      </c>
      <c r="D745" s="11">
        <f>'Shiller Data '!D744</f>
        <v>0.54330000000000001</v>
      </c>
      <c r="E745" s="75">
        <f>'Shiller Data '!E744</f>
        <v>13.9</v>
      </c>
      <c r="F745" s="12">
        <f t="shared" si="683"/>
        <v>141.94381294964029</v>
      </c>
      <c r="G745" s="12">
        <f t="shared" si="684"/>
        <v>16.122376079136693</v>
      </c>
      <c r="H745" s="12">
        <f t="shared" ref="H745:I745" si="715">AVERAGE(F626:F745)</f>
        <v>271.00578858077671</v>
      </c>
      <c r="I745" s="12">
        <f t="shared" si="715"/>
        <v>13.489854087799612</v>
      </c>
      <c r="J745" s="12">
        <f t="shared" si="674"/>
        <v>10.522264512706331</v>
      </c>
      <c r="K745" s="12">
        <f t="shared" si="671"/>
        <v>2.3534934420067328</v>
      </c>
      <c r="L745" s="12">
        <f t="shared" si="672"/>
        <v>-0.99134303396821988</v>
      </c>
      <c r="M745" s="11"/>
      <c r="N745" s="11"/>
      <c r="O745" s="11"/>
      <c r="P745" s="11"/>
      <c r="Q745" s="11"/>
      <c r="R745"/>
      <c r="S745" s="12"/>
    </row>
    <row r="746" spans="1:19" s="15" customFormat="1" x14ac:dyDescent="0.25">
      <c r="A746" s="11">
        <f>'Shiller Data '!A745</f>
        <v>1932.05</v>
      </c>
      <c r="B746" s="11">
        <f>'Shiller Data '!B745</f>
        <v>5.51</v>
      </c>
      <c r="C746" s="11">
        <f>'Shiller Data '!C745</f>
        <v>0.68669999999999998</v>
      </c>
      <c r="D746" s="11">
        <f>'Shiller Data '!D745</f>
        <v>0.52669999999999995</v>
      </c>
      <c r="E746" s="75">
        <f>'Shiller Data '!E745</f>
        <v>13.7</v>
      </c>
      <c r="F746" s="12">
        <f t="shared" si="683"/>
        <v>126.35797445255476</v>
      </c>
      <c r="G746" s="12">
        <f t="shared" si="684"/>
        <v>15.747735218978104</v>
      </c>
      <c r="H746" s="12">
        <f t="shared" ref="H746:I746" si="716">AVERAGE(F627:F746)</f>
        <v>270.72148988983747</v>
      </c>
      <c r="I746" s="12">
        <f t="shared" si="716"/>
        <v>13.545708298456764</v>
      </c>
      <c r="J746" s="12">
        <f t="shared" si="674"/>
        <v>9.3282663164207129</v>
      </c>
      <c r="K746" s="12">
        <f t="shared" si="671"/>
        <v>2.2330491794172156</v>
      </c>
      <c r="L746" s="12">
        <f t="shared" si="672"/>
        <v>-1.1117872965577371</v>
      </c>
      <c r="M746" s="11"/>
      <c r="N746" s="11"/>
      <c r="O746" s="11"/>
      <c r="P746" s="11"/>
      <c r="Q746" s="11"/>
      <c r="R746"/>
      <c r="S746" s="12"/>
    </row>
    <row r="747" spans="1:19" s="15" customFormat="1" x14ac:dyDescent="0.25">
      <c r="A747" s="11">
        <f>'Shiller Data '!A746</f>
        <v>1932.06</v>
      </c>
      <c r="B747" s="11">
        <f>'Shiller Data '!B746</f>
        <v>4.7699999999999996</v>
      </c>
      <c r="C747" s="11">
        <f>'Shiller Data '!C746</f>
        <v>0.66</v>
      </c>
      <c r="D747" s="11">
        <f>'Shiller Data '!D746</f>
        <v>0.51</v>
      </c>
      <c r="E747" s="75">
        <f>'Shiller Data '!E746</f>
        <v>13.6</v>
      </c>
      <c r="F747" s="12">
        <f t="shared" si="683"/>
        <v>110.19226102941177</v>
      </c>
      <c r="G747" s="12">
        <f t="shared" si="684"/>
        <v>15.246727941176472</v>
      </c>
      <c r="H747" s="12">
        <f t="shared" ref="H747:I747" si="717">AVERAGE(F628:F747)</f>
        <v>270.31501883653965</v>
      </c>
      <c r="I747" s="12">
        <f t="shared" si="717"/>
        <v>13.596728997866768</v>
      </c>
      <c r="J747" s="12">
        <f t="shared" si="674"/>
        <v>8.1043213442512663</v>
      </c>
      <c r="K747" s="12">
        <f t="shared" si="671"/>
        <v>2.0923974187085213</v>
      </c>
      <c r="L747" s="12">
        <f t="shared" si="672"/>
        <v>-1.2524390572664315</v>
      </c>
      <c r="M747" s="11"/>
      <c r="N747" s="11"/>
      <c r="O747" s="11"/>
      <c r="P747" s="11"/>
      <c r="Q747" s="11"/>
      <c r="R747"/>
      <c r="S747" s="12"/>
    </row>
    <row r="748" spans="1:19" s="15" customFormat="1" x14ac:dyDescent="0.25">
      <c r="A748" s="11">
        <f>'Shiller Data '!A747</f>
        <v>1932.07</v>
      </c>
      <c r="B748" s="11">
        <f>'Shiller Data '!B747</f>
        <v>5.01</v>
      </c>
      <c r="C748" s="11">
        <f>'Shiller Data '!C747</f>
        <v>0.63329999999999997</v>
      </c>
      <c r="D748" s="11">
        <f>'Shiller Data '!D747</f>
        <v>0.49330000000000002</v>
      </c>
      <c r="E748" s="75">
        <f>'Shiller Data '!E747</f>
        <v>13.6</v>
      </c>
      <c r="F748" s="12">
        <f t="shared" si="683"/>
        <v>115.73652573529412</v>
      </c>
      <c r="G748" s="12">
        <f t="shared" si="684"/>
        <v>14.629928492647059</v>
      </c>
      <c r="H748" s="12">
        <f t="shared" ref="H748:I748" si="718">AVERAGE(F629:F748)</f>
        <v>269.95328489921474</v>
      </c>
      <c r="I748" s="12">
        <f t="shared" si="718"/>
        <v>13.642407762091207</v>
      </c>
      <c r="J748" s="12">
        <f t="shared" si="674"/>
        <v>8.4835849912723322</v>
      </c>
      <c r="K748" s="12">
        <f t="shared" si="671"/>
        <v>2.1381331188714112</v>
      </c>
      <c r="L748" s="12">
        <f t="shared" si="672"/>
        <v>-1.2067033571035415</v>
      </c>
      <c r="M748" s="11"/>
      <c r="N748" s="11"/>
      <c r="O748" s="11"/>
      <c r="P748" s="11"/>
      <c r="Q748" s="11"/>
      <c r="R748"/>
      <c r="S748" s="12"/>
    </row>
    <row r="749" spans="1:19" s="15" customFormat="1" x14ac:dyDescent="0.25">
      <c r="A749" s="11">
        <f>'Shiller Data '!A748</f>
        <v>1932.08</v>
      </c>
      <c r="B749" s="11">
        <f>'Shiller Data '!B748</f>
        <v>7.53</v>
      </c>
      <c r="C749" s="11">
        <f>'Shiller Data '!C748</f>
        <v>0.60670000000000002</v>
      </c>
      <c r="D749" s="11">
        <f>'Shiller Data '!D748</f>
        <v>0.47670000000000001</v>
      </c>
      <c r="E749" s="75">
        <f>'Shiller Data '!E748</f>
        <v>13.5</v>
      </c>
      <c r="F749" s="12">
        <f t="shared" si="683"/>
        <v>175.23983333333334</v>
      </c>
      <c r="G749" s="12">
        <f t="shared" si="684"/>
        <v>14.119257222222224</v>
      </c>
      <c r="H749" s="12">
        <f t="shared" ref="H749:I749" si="719">AVERAGE(F630:F749)</f>
        <v>270.02096360570738</v>
      </c>
      <c r="I749" s="12">
        <f t="shared" si="719"/>
        <v>13.68226576529848</v>
      </c>
      <c r="J749" s="12">
        <f t="shared" si="674"/>
        <v>12.807808029703951</v>
      </c>
      <c r="K749" s="12">
        <f t="shared" si="671"/>
        <v>2.5500549872704035</v>
      </c>
      <c r="L749" s="12">
        <f t="shared" si="672"/>
        <v>-0.79478148870454923</v>
      </c>
      <c r="M749" s="11"/>
      <c r="N749" s="11"/>
      <c r="O749" s="11"/>
      <c r="P749" s="11"/>
      <c r="Q749" s="11"/>
      <c r="R749"/>
      <c r="S749" s="12"/>
    </row>
    <row r="750" spans="1:19" s="15" customFormat="1" x14ac:dyDescent="0.25">
      <c r="A750" s="11">
        <f>'Shiller Data '!A749</f>
        <v>1932.09</v>
      </c>
      <c r="B750" s="11">
        <f>'Shiller Data '!B749</f>
        <v>8.26</v>
      </c>
      <c r="C750" s="11">
        <f>'Shiller Data '!C749</f>
        <v>0.57999999999999996</v>
      </c>
      <c r="D750" s="11">
        <f>'Shiller Data '!D749</f>
        <v>0.46</v>
      </c>
      <c r="E750" s="75">
        <f>'Shiller Data '!E749</f>
        <v>13.4</v>
      </c>
      <c r="F750" s="12">
        <f t="shared" si="683"/>
        <v>193.66309701492537</v>
      </c>
      <c r="G750" s="12">
        <f t="shared" si="684"/>
        <v>13.598619402985074</v>
      </c>
      <c r="H750" s="12">
        <f t="shared" ref="H750:I750" si="720">AVERAGE(F631:F750)</f>
        <v>270.20589428364298</v>
      </c>
      <c r="I750" s="12">
        <f t="shared" si="720"/>
        <v>13.717122702843437</v>
      </c>
      <c r="J750" s="12">
        <f t="shared" si="674"/>
        <v>14.118346916498803</v>
      </c>
      <c r="K750" s="12">
        <f t="shared" si="671"/>
        <v>2.6474751513090609</v>
      </c>
      <c r="L750" s="12">
        <f t="shared" si="672"/>
        <v>-0.69736132466589185</v>
      </c>
      <c r="M750" s="11"/>
      <c r="N750" s="11"/>
      <c r="O750" s="11"/>
      <c r="P750" s="11"/>
      <c r="Q750" s="11"/>
      <c r="R750"/>
      <c r="S750" s="12"/>
    </row>
    <row r="751" spans="1:19" s="15" customFormat="1" x14ac:dyDescent="0.25">
      <c r="A751" s="11">
        <f>'Shiller Data '!A750</f>
        <v>1932.1</v>
      </c>
      <c r="B751" s="11">
        <f>'Shiller Data '!B750</f>
        <v>7.12</v>
      </c>
      <c r="C751" s="11">
        <f>'Shiller Data '!C750</f>
        <v>0.55330000000000001</v>
      </c>
      <c r="D751" s="11">
        <f>'Shiller Data '!D750</f>
        <v>0.44330000000000003</v>
      </c>
      <c r="E751" s="75">
        <f>'Shiller Data '!E750</f>
        <v>13.3</v>
      </c>
      <c r="F751" s="12">
        <f t="shared" si="683"/>
        <v>168.18992481203006</v>
      </c>
      <c r="G751" s="12">
        <f t="shared" si="684"/>
        <v>13.070152443609024</v>
      </c>
      <c r="H751" s="12">
        <f t="shared" ref="H751:I751" si="721">AVERAGE(F632:F751)</f>
        <v>270.15575019400274</v>
      </c>
      <c r="I751" s="12">
        <f t="shared" si="721"/>
        <v>13.747387148107045</v>
      </c>
      <c r="J751" s="12">
        <f t="shared" si="674"/>
        <v>12.234319365566792</v>
      </c>
      <c r="K751" s="12">
        <f t="shared" si="671"/>
        <v>2.5042450652341697</v>
      </c>
      <c r="L751" s="12">
        <f t="shared" si="672"/>
        <v>-0.84059141074078303</v>
      </c>
      <c r="M751" s="11"/>
      <c r="N751" s="11"/>
      <c r="O751" s="11"/>
      <c r="P751" s="11"/>
      <c r="Q751" s="11"/>
      <c r="R751"/>
      <c r="S751" s="12"/>
    </row>
    <row r="752" spans="1:19" s="15" customFormat="1" x14ac:dyDescent="0.25">
      <c r="A752" s="11">
        <f>'Shiller Data '!A751</f>
        <v>1932.11</v>
      </c>
      <c r="B752" s="11">
        <f>'Shiller Data '!B751</f>
        <v>7.05</v>
      </c>
      <c r="C752" s="11">
        <f>'Shiller Data '!C751</f>
        <v>0.52669999999999995</v>
      </c>
      <c r="D752" s="11">
        <f>'Shiller Data '!D751</f>
        <v>0.42670000000000002</v>
      </c>
      <c r="E752" s="75">
        <f>'Shiller Data '!E751</f>
        <v>13.2</v>
      </c>
      <c r="F752" s="12">
        <f t="shared" si="683"/>
        <v>167.79801136363639</v>
      </c>
      <c r="G752" s="12">
        <f t="shared" si="684"/>
        <v>12.536058522727272</v>
      </c>
      <c r="H752" s="12">
        <f t="shared" ref="H752:I752" si="722">AVERAGE(F633:F752)</f>
        <v>270.18266814584257</v>
      </c>
      <c r="I752" s="12">
        <f t="shared" si="722"/>
        <v>13.77303003907025</v>
      </c>
      <c r="J752" s="12">
        <f t="shared" si="674"/>
        <v>12.183086139189429</v>
      </c>
      <c r="K752" s="12">
        <f t="shared" si="671"/>
        <v>2.5000486077888269</v>
      </c>
      <c r="L752" s="12">
        <f t="shared" si="672"/>
        <v>-0.84478786818612583</v>
      </c>
      <c r="M752" s="11"/>
      <c r="N752" s="11"/>
      <c r="O752" s="11"/>
      <c r="P752" s="11"/>
      <c r="Q752" s="11"/>
      <c r="R752"/>
      <c r="S752" s="12"/>
    </row>
    <row r="753" spans="1:19" s="15" customFormat="1" x14ac:dyDescent="0.25">
      <c r="A753" s="11">
        <f>'Shiller Data '!A752</f>
        <v>1932.12</v>
      </c>
      <c r="B753" s="11">
        <f>'Shiller Data '!B752</f>
        <v>6.82</v>
      </c>
      <c r="C753" s="11">
        <f>'Shiller Data '!C752</f>
        <v>0.5</v>
      </c>
      <c r="D753" s="11">
        <f>'Shiller Data '!D752</f>
        <v>0.41</v>
      </c>
      <c r="E753" s="75">
        <f>'Shiller Data '!E752</f>
        <v>13.1</v>
      </c>
      <c r="F753" s="12">
        <f t="shared" si="683"/>
        <v>163.56286259541989</v>
      </c>
      <c r="G753" s="12">
        <f t="shared" si="684"/>
        <v>11.991412213740459</v>
      </c>
      <c r="H753" s="12">
        <f t="shared" ref="H753:I753" si="723">AVERAGE(F634:F753)</f>
        <v>270.18550634991686</v>
      </c>
      <c r="I753" s="12">
        <f t="shared" si="723"/>
        <v>13.793949968267592</v>
      </c>
      <c r="J753" s="12">
        <f t="shared" si="674"/>
        <v>11.857579806486862</v>
      </c>
      <c r="K753" s="12">
        <f t="shared" si="671"/>
        <v>2.4729673092117923</v>
      </c>
      <c r="L753" s="12">
        <f t="shared" si="672"/>
        <v>-0.8718691667631604</v>
      </c>
      <c r="M753" s="11"/>
      <c r="N753" s="11"/>
      <c r="O753" s="11"/>
      <c r="P753" s="11"/>
      <c r="Q753" s="11"/>
      <c r="R753"/>
      <c r="S753" s="12"/>
    </row>
    <row r="754" spans="1:19" s="15" customFormat="1" x14ac:dyDescent="0.25">
      <c r="A754" s="11">
        <f>'Shiller Data '!A753</f>
        <v>1933.01</v>
      </c>
      <c r="B754" s="11">
        <f>'Shiller Data '!B753</f>
        <v>7.09</v>
      </c>
      <c r="C754" s="11">
        <f>'Shiller Data '!C753</f>
        <v>0.495</v>
      </c>
      <c r="D754" s="11">
        <f>'Shiller Data '!D753</f>
        <v>0.41249999999999998</v>
      </c>
      <c r="E754" s="75">
        <f>'Shiller Data '!E753</f>
        <v>12.9</v>
      </c>
      <c r="F754" s="12">
        <f t="shared" si="683"/>
        <v>172.67447674418605</v>
      </c>
      <c r="G754" s="12">
        <f t="shared" si="684"/>
        <v>12.055552325581395</v>
      </c>
      <c r="H754" s="12">
        <f t="shared" ref="H754:I754" si="724">AVERAGE(F635:F754)</f>
        <v>270.23747743588029</v>
      </c>
      <c r="I754" s="12">
        <f t="shared" si="724"/>
        <v>13.81466918035577</v>
      </c>
      <c r="J754" s="12">
        <f t="shared" si="674"/>
        <v>12.499356625182621</v>
      </c>
      <c r="K754" s="12">
        <f t="shared" si="671"/>
        <v>2.5256771729982401</v>
      </c>
      <c r="L754" s="12">
        <f t="shared" si="672"/>
        <v>-0.81915930297671258</v>
      </c>
      <c r="M754" s="11"/>
      <c r="N754" s="11"/>
      <c r="O754" s="11"/>
      <c r="P754" s="11"/>
      <c r="Q754" s="11"/>
      <c r="R754"/>
      <c r="S754" s="12"/>
    </row>
    <row r="755" spans="1:19" s="15" customFormat="1" x14ac:dyDescent="0.25">
      <c r="A755" s="11">
        <f>'Shiller Data '!A754</f>
        <v>1933.02</v>
      </c>
      <c r="B755" s="11">
        <f>'Shiller Data '!B754</f>
        <v>6.25</v>
      </c>
      <c r="C755" s="11">
        <f>'Shiller Data '!C754</f>
        <v>0.49</v>
      </c>
      <c r="D755" s="11">
        <f>'Shiller Data '!D754</f>
        <v>0.41499999999999998</v>
      </c>
      <c r="E755" s="75">
        <f>'Shiller Data '!E754</f>
        <v>12.7</v>
      </c>
      <c r="F755" s="12">
        <f t="shared" si="683"/>
        <v>154.61368110236222</v>
      </c>
      <c r="G755" s="12">
        <f t="shared" si="684"/>
        <v>12.121712598425198</v>
      </c>
      <c r="H755" s="12">
        <f t="shared" ref="H755:I755" si="725">AVERAGE(F636:F755)</f>
        <v>270.07972239744754</v>
      </c>
      <c r="I755" s="12">
        <f t="shared" si="725"/>
        <v>13.835690382812887</v>
      </c>
      <c r="J755" s="12">
        <f t="shared" si="674"/>
        <v>11.174988513361647</v>
      </c>
      <c r="K755" s="12">
        <f t="shared" si="671"/>
        <v>2.4136781126120033</v>
      </c>
      <c r="L755" s="12">
        <f t="shared" si="672"/>
        <v>-0.93115836336294944</v>
      </c>
      <c r="M755" s="11"/>
      <c r="N755" s="11"/>
      <c r="O755" s="11"/>
      <c r="P755" s="11"/>
      <c r="Q755" s="11"/>
      <c r="R755"/>
      <c r="S755" s="12"/>
    </row>
    <row r="756" spans="1:19" s="15" customFormat="1" x14ac:dyDescent="0.25">
      <c r="A756" s="11">
        <f>'Shiller Data '!A755</f>
        <v>1933.03</v>
      </c>
      <c r="B756" s="11">
        <f>'Shiller Data '!B755</f>
        <v>6.23</v>
      </c>
      <c r="C756" s="11">
        <f>'Shiller Data '!C755</f>
        <v>0.48499999999999999</v>
      </c>
      <c r="D756" s="11">
        <f>'Shiller Data '!D755</f>
        <v>0.41749999999999998</v>
      </c>
      <c r="E756" s="75">
        <f>'Shiller Data '!E755</f>
        <v>12.6</v>
      </c>
      <c r="F756" s="12">
        <f t="shared" si="683"/>
        <v>155.34208333333336</v>
      </c>
      <c r="G756" s="12">
        <f t="shared" si="684"/>
        <v>12.093244047619049</v>
      </c>
      <c r="H756" s="12">
        <f t="shared" ref="H756:I756" si="726">AVERAGE(F637:F756)</f>
        <v>269.9046612615349</v>
      </c>
      <c r="I756" s="12">
        <f t="shared" si="726"/>
        <v>13.856209418031142</v>
      </c>
      <c r="J756" s="12">
        <f t="shared" si="674"/>
        <v>11.211008627741009</v>
      </c>
      <c r="K756" s="12">
        <f t="shared" si="671"/>
        <v>2.4168962087493435</v>
      </c>
      <c r="L756" s="12">
        <f t="shared" si="672"/>
        <v>-0.92794026722560918</v>
      </c>
      <c r="M756" s="11"/>
      <c r="N756" s="11"/>
      <c r="O756" s="11"/>
      <c r="P756" s="11"/>
      <c r="Q756" s="11"/>
      <c r="R756"/>
      <c r="S756" s="12"/>
    </row>
    <row r="757" spans="1:19" s="15" customFormat="1" x14ac:dyDescent="0.25">
      <c r="A757" s="11">
        <f>'Shiller Data '!A756</f>
        <v>1933.04</v>
      </c>
      <c r="B757" s="11">
        <f>'Shiller Data '!B756</f>
        <v>6.89</v>
      </c>
      <c r="C757" s="11">
        <f>'Shiller Data '!C756</f>
        <v>0.48</v>
      </c>
      <c r="D757" s="11">
        <f>'Shiller Data '!D756</f>
        <v>0.42</v>
      </c>
      <c r="E757" s="75">
        <f>'Shiller Data '!E756</f>
        <v>12.6</v>
      </c>
      <c r="F757" s="12">
        <f t="shared" si="683"/>
        <v>171.79886904761906</v>
      </c>
      <c r="G757" s="12">
        <f t="shared" si="684"/>
        <v>11.96857142857143</v>
      </c>
      <c r="H757" s="12">
        <f t="shared" ref="H757:I757" si="727">AVERAGE(F638:F757)</f>
        <v>269.92655888821378</v>
      </c>
      <c r="I757" s="12">
        <f t="shared" si="727"/>
        <v>13.87590105247042</v>
      </c>
      <c r="J757" s="12">
        <f t="shared" si="674"/>
        <v>12.381096434601092</v>
      </c>
      <c r="K757" s="12">
        <f t="shared" si="671"/>
        <v>2.5161708283268132</v>
      </c>
      <c r="L757" s="12">
        <f t="shared" si="672"/>
        <v>-0.82866564764813955</v>
      </c>
      <c r="M757" s="11"/>
      <c r="N757" s="11"/>
      <c r="O757" s="11"/>
      <c r="P757" s="11"/>
      <c r="Q757" s="11"/>
      <c r="R757"/>
      <c r="S757" s="12"/>
    </row>
    <row r="758" spans="1:19" s="15" customFormat="1" x14ac:dyDescent="0.25">
      <c r="A758" s="11">
        <f>'Shiller Data '!A757</f>
        <v>1933.05</v>
      </c>
      <c r="B758" s="11">
        <f>'Shiller Data '!B757</f>
        <v>8.8699999999999992</v>
      </c>
      <c r="C758" s="11">
        <f>'Shiller Data '!C757</f>
        <v>0.47499999999999998</v>
      </c>
      <c r="D758" s="11">
        <f>'Shiller Data '!D757</f>
        <v>0.42249999999999999</v>
      </c>
      <c r="E758" s="75">
        <f>'Shiller Data '!E757</f>
        <v>12.6</v>
      </c>
      <c r="F758" s="12">
        <f t="shared" si="683"/>
        <v>221.16922619047619</v>
      </c>
      <c r="G758" s="12">
        <f t="shared" si="684"/>
        <v>11.843898809523809</v>
      </c>
      <c r="H758" s="12">
        <f t="shared" ref="H758:I758" si="728">AVERAGE(F639:F758)</f>
        <v>270.42649117254263</v>
      </c>
      <c r="I758" s="12">
        <f t="shared" si="728"/>
        <v>13.89430587859515</v>
      </c>
      <c r="J758" s="12">
        <f t="shared" si="674"/>
        <v>15.917975904877558</v>
      </c>
      <c r="K758" s="12">
        <f t="shared" si="671"/>
        <v>2.7674490306796322</v>
      </c>
      <c r="L758" s="12">
        <f t="shared" si="672"/>
        <v>-0.57738744529532049</v>
      </c>
      <c r="M758" s="11"/>
      <c r="N758" s="11"/>
      <c r="O758" s="11"/>
      <c r="P758" s="11"/>
      <c r="Q758" s="11"/>
      <c r="R758"/>
      <c r="S758" s="12"/>
    </row>
    <row r="759" spans="1:19" s="15" customFormat="1" x14ac:dyDescent="0.25">
      <c r="A759" s="11">
        <f>'Shiller Data '!A758</f>
        <v>1933.06</v>
      </c>
      <c r="B759" s="11">
        <f>'Shiller Data '!B758</f>
        <v>10.39</v>
      </c>
      <c r="C759" s="11">
        <f>'Shiller Data '!C758</f>
        <v>0.47</v>
      </c>
      <c r="D759" s="11">
        <f>'Shiller Data '!D758</f>
        <v>0.42499999999999999</v>
      </c>
      <c r="E759" s="75">
        <f>'Shiller Data '!E758</f>
        <v>12.7</v>
      </c>
      <c r="F759" s="12">
        <f t="shared" si="683"/>
        <v>257.02978346456695</v>
      </c>
      <c r="G759" s="12">
        <f t="shared" si="684"/>
        <v>11.626948818897638</v>
      </c>
      <c r="H759" s="12">
        <f t="shared" ref="H759:I759" si="729">AVERAGE(F640:F759)</f>
        <v>271.28398471121795</v>
      </c>
      <c r="I759" s="12">
        <f t="shared" si="729"/>
        <v>13.911113295223219</v>
      </c>
      <c r="J759" s="12">
        <f t="shared" si="674"/>
        <v>18.476578977530544</v>
      </c>
      <c r="K759" s="12">
        <f t="shared" si="671"/>
        <v>2.9165039288131682</v>
      </c>
      <c r="L759" s="12">
        <f t="shared" si="672"/>
        <v>-0.42833254716178448</v>
      </c>
      <c r="M759" s="11"/>
      <c r="N759" s="11"/>
      <c r="O759" s="11"/>
      <c r="P759" s="11"/>
      <c r="Q759" s="11"/>
      <c r="R759"/>
      <c r="S759" s="12"/>
    </row>
    <row r="760" spans="1:19" s="15" customFormat="1" x14ac:dyDescent="0.25">
      <c r="A760" s="11">
        <f>'Shiller Data '!A759</f>
        <v>1933.07</v>
      </c>
      <c r="B760" s="11">
        <f>'Shiller Data '!B759</f>
        <v>11.23</v>
      </c>
      <c r="C760" s="11">
        <f>'Shiller Data '!C759</f>
        <v>0.46500000000000002</v>
      </c>
      <c r="D760" s="11">
        <f>'Shiller Data '!D759</f>
        <v>0.42749999999999999</v>
      </c>
      <c r="E760" s="75">
        <f>'Shiller Data '!E759</f>
        <v>13.1</v>
      </c>
      <c r="F760" s="12">
        <f t="shared" si="683"/>
        <v>269.32711832061074</v>
      </c>
      <c r="G760" s="12">
        <f t="shared" si="684"/>
        <v>11.152013358778627</v>
      </c>
      <c r="H760" s="12">
        <f t="shared" ref="H760:I760" si="730">AVERAGE(F641:F760)</f>
        <v>272.30151181156418</v>
      </c>
      <c r="I760" s="12">
        <f t="shared" si="730"/>
        <v>13.924635355432033</v>
      </c>
      <c r="J760" s="12">
        <f t="shared" si="674"/>
        <v>19.341771719396991</v>
      </c>
      <c r="K760" s="12">
        <f t="shared" si="671"/>
        <v>2.9622670948984244</v>
      </c>
      <c r="L760" s="12">
        <f t="shared" si="672"/>
        <v>-0.38256938107652827</v>
      </c>
      <c r="M760" s="11"/>
      <c r="N760" s="11"/>
      <c r="O760" s="11"/>
      <c r="P760" s="11"/>
      <c r="Q760" s="11"/>
      <c r="R760"/>
      <c r="S760" s="12"/>
    </row>
    <row r="761" spans="1:19" s="15" customFormat="1" x14ac:dyDescent="0.25">
      <c r="A761" s="11">
        <f>'Shiller Data '!A760</f>
        <v>1933.08</v>
      </c>
      <c r="B761" s="11">
        <f>'Shiller Data '!B760</f>
        <v>10.67</v>
      </c>
      <c r="C761" s="11">
        <f>'Shiller Data '!C760</f>
        <v>0.46</v>
      </c>
      <c r="D761" s="11">
        <f>'Shiller Data '!D760</f>
        <v>0.43</v>
      </c>
      <c r="E761" s="75">
        <f>'Shiller Data '!E760</f>
        <v>13.2</v>
      </c>
      <c r="F761" s="12">
        <f t="shared" si="683"/>
        <v>253.958125</v>
      </c>
      <c r="G761" s="12">
        <f t="shared" si="684"/>
        <v>10.948522727272728</v>
      </c>
      <c r="H761" s="12">
        <f t="shared" ref="H761:I761" si="731">AVERAGE(F642:F761)</f>
        <v>273.17766504621324</v>
      </c>
      <c r="I761" s="12">
        <f t="shared" si="731"/>
        <v>13.935752295556966</v>
      </c>
      <c r="J761" s="12">
        <f t="shared" si="674"/>
        <v>18.223495912808925</v>
      </c>
      <c r="K761" s="12">
        <f t="shared" si="671"/>
        <v>2.9027117456994</v>
      </c>
      <c r="L761" s="12">
        <f t="shared" si="672"/>
        <v>-0.44212473027555266</v>
      </c>
      <c r="M761" s="11"/>
      <c r="N761" s="11"/>
      <c r="O761" s="11"/>
      <c r="P761" s="11"/>
      <c r="Q761" s="11"/>
      <c r="R761"/>
      <c r="S761" s="12"/>
    </row>
    <row r="762" spans="1:19" s="15" customFormat="1" x14ac:dyDescent="0.25">
      <c r="A762" s="11">
        <f>'Shiller Data '!A761</f>
        <v>1933.09</v>
      </c>
      <c r="B762" s="11">
        <f>'Shiller Data '!B761</f>
        <v>10.58</v>
      </c>
      <c r="C762" s="11">
        <f>'Shiller Data '!C761</f>
        <v>0.45500000000000002</v>
      </c>
      <c r="D762" s="11">
        <f>'Shiller Data '!D761</f>
        <v>0.4325</v>
      </c>
      <c r="E762" s="75">
        <f>'Shiller Data '!E761</f>
        <v>13.2</v>
      </c>
      <c r="F762" s="12">
        <f t="shared" si="683"/>
        <v>251.81602272727275</v>
      </c>
      <c r="G762" s="12">
        <f t="shared" si="684"/>
        <v>10.829517045454546</v>
      </c>
      <c r="H762" s="12">
        <f t="shared" ref="H762:I762" si="732">AVERAGE(F643:F762)</f>
        <v>274.0355668586692</v>
      </c>
      <c r="I762" s="12">
        <f t="shared" si="732"/>
        <v>13.946084571807848</v>
      </c>
      <c r="J762" s="12">
        <f t="shared" si="674"/>
        <v>18.056395788415152</v>
      </c>
      <c r="K762" s="12">
        <f t="shared" si="671"/>
        <v>2.8934999593245703</v>
      </c>
      <c r="L762" s="12">
        <f t="shared" si="672"/>
        <v>-0.45133651665038244</v>
      </c>
      <c r="M762" s="11"/>
      <c r="N762" s="11"/>
      <c r="O762" s="11"/>
      <c r="P762" s="11"/>
      <c r="Q762" s="11"/>
      <c r="R762"/>
      <c r="S762" s="12"/>
    </row>
    <row r="763" spans="1:19" s="15" customFormat="1" x14ac:dyDescent="0.25">
      <c r="A763" s="11">
        <f>'Shiller Data '!A762</f>
        <v>1933.1</v>
      </c>
      <c r="B763" s="11">
        <f>'Shiller Data '!B762</f>
        <v>9.5500000000000007</v>
      </c>
      <c r="C763" s="11">
        <f>'Shiller Data '!C762</f>
        <v>0.45</v>
      </c>
      <c r="D763" s="11">
        <f>'Shiller Data '!D762</f>
        <v>0.435</v>
      </c>
      <c r="E763" s="75">
        <f>'Shiller Data '!E762</f>
        <v>13.2</v>
      </c>
      <c r="F763" s="12">
        <f t="shared" si="683"/>
        <v>227.3008522727273</v>
      </c>
      <c r="G763" s="12">
        <f t="shared" si="684"/>
        <v>10.710511363636364</v>
      </c>
      <c r="H763" s="12">
        <f t="shared" ref="H763:I763" si="733">AVERAGE(F644:F763)</f>
        <v>274.71450688483401</v>
      </c>
      <c r="I763" s="12">
        <f t="shared" si="733"/>
        <v>13.955629790541426</v>
      </c>
      <c r="J763" s="12">
        <f t="shared" si="674"/>
        <v>16.287394813724767</v>
      </c>
      <c r="K763" s="12">
        <f t="shared" si="671"/>
        <v>2.7903914843318609</v>
      </c>
      <c r="L763" s="12">
        <f t="shared" si="672"/>
        <v>-0.5544449916430918</v>
      </c>
      <c r="M763" s="11"/>
      <c r="N763" s="11"/>
      <c r="O763" s="11"/>
      <c r="P763" s="11"/>
      <c r="Q763" s="11"/>
      <c r="R763"/>
      <c r="S763" s="12"/>
    </row>
    <row r="764" spans="1:19" s="15" customFormat="1" x14ac:dyDescent="0.25">
      <c r="A764" s="11">
        <f>'Shiller Data '!A763</f>
        <v>1933.11</v>
      </c>
      <c r="B764" s="11">
        <f>'Shiller Data '!B763</f>
        <v>9.7799999999999994</v>
      </c>
      <c r="C764" s="11">
        <f>'Shiller Data '!C763</f>
        <v>0.44500000000000001</v>
      </c>
      <c r="D764" s="11">
        <f>'Shiller Data '!D763</f>
        <v>0.4375</v>
      </c>
      <c r="E764" s="75">
        <f>'Shiller Data '!E763</f>
        <v>13.2</v>
      </c>
      <c r="F764" s="12">
        <f t="shared" si="683"/>
        <v>232.77511363636364</v>
      </c>
      <c r="G764" s="12">
        <f t="shared" si="684"/>
        <v>10.591505681818182</v>
      </c>
      <c r="H764" s="12">
        <f t="shared" ref="H764:I764" si="734">AVERAGE(F645:F764)</f>
        <v>275.40274494644729</v>
      </c>
      <c r="I764" s="12">
        <f t="shared" si="734"/>
        <v>13.963941156531529</v>
      </c>
      <c r="J764" s="12">
        <f t="shared" si="674"/>
        <v>16.669728912992792</v>
      </c>
      <c r="K764" s="12">
        <f t="shared" si="671"/>
        <v>2.8135944346624364</v>
      </c>
      <c r="L764" s="12">
        <f t="shared" si="672"/>
        <v>-0.53124204131251629</v>
      </c>
      <c r="M764" s="11"/>
      <c r="N764" s="11"/>
      <c r="O764" s="11"/>
      <c r="P764" s="11"/>
      <c r="Q764" s="11"/>
      <c r="R764"/>
      <c r="S764" s="12"/>
    </row>
    <row r="765" spans="1:19" s="15" customFormat="1" x14ac:dyDescent="0.25">
      <c r="A765" s="11">
        <f>'Shiller Data '!A764</f>
        <v>1933.12</v>
      </c>
      <c r="B765" s="11">
        <f>'Shiller Data '!B764</f>
        <v>9.9700000000000006</v>
      </c>
      <c r="C765" s="11">
        <f>'Shiller Data '!C764</f>
        <v>0.44</v>
      </c>
      <c r="D765" s="11">
        <f>'Shiller Data '!D764</f>
        <v>0.44</v>
      </c>
      <c r="E765" s="75">
        <f>'Shiller Data '!E764</f>
        <v>13.2</v>
      </c>
      <c r="F765" s="12">
        <f t="shared" si="683"/>
        <v>237.29732954545457</v>
      </c>
      <c r="G765" s="12">
        <f t="shared" si="684"/>
        <v>10.4725</v>
      </c>
      <c r="H765" s="12">
        <f t="shared" ref="H765:I765" si="735">AVERAGE(F646:F765)</f>
        <v>276.08629386317966</v>
      </c>
      <c r="I765" s="12">
        <f t="shared" si="735"/>
        <v>13.971003536107638</v>
      </c>
      <c r="J765" s="12">
        <f t="shared" si="674"/>
        <v>16.984988152938818</v>
      </c>
      <c r="K765" s="12">
        <f t="shared" si="671"/>
        <v>2.8323299041109098</v>
      </c>
      <c r="L765" s="12">
        <f t="shared" si="672"/>
        <v>-0.51250657186404291</v>
      </c>
      <c r="M765" s="11"/>
      <c r="N765" s="11"/>
      <c r="O765" s="11"/>
      <c r="P765" s="11"/>
      <c r="Q765" s="11"/>
      <c r="R765"/>
      <c r="S765" s="12"/>
    </row>
    <row r="766" spans="1:19" s="15" customFormat="1" x14ac:dyDescent="0.25">
      <c r="A766" s="11">
        <f>'Shiller Data '!A765</f>
        <v>1934.01</v>
      </c>
      <c r="B766" s="11">
        <f>'Shiller Data '!B765</f>
        <v>10.54</v>
      </c>
      <c r="C766" s="11">
        <f>'Shiller Data '!C765</f>
        <v>0.44080000000000003</v>
      </c>
      <c r="D766" s="11">
        <f>'Shiller Data '!D765</f>
        <v>0.44419999999999998</v>
      </c>
      <c r="E766" s="75">
        <f>'Shiller Data '!E765</f>
        <v>13.2</v>
      </c>
      <c r="F766" s="12">
        <f t="shared" si="683"/>
        <v>250.86397727272725</v>
      </c>
      <c r="G766" s="12">
        <f t="shared" si="684"/>
        <v>10.491540909090912</v>
      </c>
      <c r="H766" s="12">
        <f t="shared" ref="H766:I766" si="736">AVERAGE(F647:F766)</f>
        <v>276.84052390018263</v>
      </c>
      <c r="I766" s="12">
        <f t="shared" si="736"/>
        <v>13.977967317527325</v>
      </c>
      <c r="J766" s="12">
        <f t="shared" si="674"/>
        <v>17.947100002026946</v>
      </c>
      <c r="K766" s="12">
        <f t="shared" si="671"/>
        <v>2.8874285421064441</v>
      </c>
      <c r="L766" s="12">
        <f t="shared" si="672"/>
        <v>-0.45740793386850864</v>
      </c>
      <c r="M766" s="11"/>
      <c r="N766" s="11"/>
      <c r="O766" s="11"/>
      <c r="P766" s="11"/>
      <c r="Q766" s="11"/>
      <c r="R766"/>
      <c r="S766" s="12"/>
    </row>
    <row r="767" spans="1:19" s="15" customFormat="1" x14ac:dyDescent="0.25">
      <c r="A767" s="11">
        <f>'Shiller Data '!A766</f>
        <v>1934.02</v>
      </c>
      <c r="B767" s="11">
        <f>'Shiller Data '!B766</f>
        <v>11.32</v>
      </c>
      <c r="C767" s="11">
        <f>'Shiller Data '!C766</f>
        <v>0.44169999999999998</v>
      </c>
      <c r="D767" s="11">
        <f>'Shiller Data '!D766</f>
        <v>0.44829999999999998</v>
      </c>
      <c r="E767" s="75">
        <f>'Shiller Data '!E766</f>
        <v>13.3</v>
      </c>
      <c r="F767" s="12">
        <f t="shared" si="683"/>
        <v>267.4030827067669</v>
      </c>
      <c r="G767" s="12">
        <f t="shared" si="684"/>
        <v>10.433917105263157</v>
      </c>
      <c r="H767" s="12">
        <f t="shared" ref="H767:I767" si="737">AVERAGE(F648:F767)</f>
        <v>277.71872194890182</v>
      </c>
      <c r="I767" s="12">
        <f t="shared" si="737"/>
        <v>13.983739530080875</v>
      </c>
      <c r="J767" s="12">
        <f t="shared" si="674"/>
        <v>19.122430171954178</v>
      </c>
      <c r="K767" s="12">
        <f t="shared" si="671"/>
        <v>2.9508620005902304</v>
      </c>
      <c r="L767" s="12">
        <f t="shared" si="672"/>
        <v>-0.3939744753847223</v>
      </c>
      <c r="M767" s="11"/>
      <c r="N767" s="11"/>
      <c r="O767" s="11"/>
      <c r="P767" s="11"/>
      <c r="Q767" s="11"/>
      <c r="R767"/>
      <c r="S767" s="12"/>
    </row>
    <row r="768" spans="1:19" s="15" customFormat="1" x14ac:dyDescent="0.25">
      <c r="A768" s="11">
        <f>'Shiller Data '!A767</f>
        <v>1934.03</v>
      </c>
      <c r="B768" s="11">
        <f>'Shiller Data '!B767</f>
        <v>10.74</v>
      </c>
      <c r="C768" s="11">
        <f>'Shiller Data '!C767</f>
        <v>0.4425</v>
      </c>
      <c r="D768" s="11">
        <f>'Shiller Data '!D767</f>
        <v>0.45250000000000001</v>
      </c>
      <c r="E768" s="75">
        <f>'Shiller Data '!E767</f>
        <v>13.3</v>
      </c>
      <c r="F768" s="12">
        <f t="shared" si="683"/>
        <v>253.70221804511277</v>
      </c>
      <c r="G768" s="12">
        <f t="shared" si="684"/>
        <v>10.45281484962406</v>
      </c>
      <c r="H768" s="12">
        <f t="shared" ref="H768:I768" si="738">AVERAGE(F649:F768)</f>
        <v>278.50087859050581</v>
      </c>
      <c r="I768" s="12">
        <f t="shared" si="738"/>
        <v>13.988934222541193</v>
      </c>
      <c r="J768" s="12">
        <f t="shared" si="674"/>
        <v>18.135921865749246</v>
      </c>
      <c r="K768" s="12">
        <f t="shared" si="671"/>
        <v>2.8978946049553898</v>
      </c>
      <c r="L768" s="12">
        <f t="shared" si="672"/>
        <v>-0.44694187101956295</v>
      </c>
      <c r="M768" s="11"/>
      <c r="N768" s="11"/>
      <c r="O768" s="11"/>
      <c r="P768" s="11"/>
      <c r="Q768" s="11"/>
      <c r="R768"/>
      <c r="S768" s="12"/>
    </row>
    <row r="769" spans="1:19" s="15" customFormat="1" x14ac:dyDescent="0.25">
      <c r="A769" s="11">
        <f>'Shiller Data '!A768</f>
        <v>1934.04</v>
      </c>
      <c r="B769" s="11">
        <f>'Shiller Data '!B768</f>
        <v>10.92</v>
      </c>
      <c r="C769" s="11">
        <f>'Shiller Data '!C768</f>
        <v>0.44330000000000003</v>
      </c>
      <c r="D769" s="11">
        <f>'Shiller Data '!D768</f>
        <v>0.45669999999999999</v>
      </c>
      <c r="E769" s="75">
        <f>'Shiller Data '!E768</f>
        <v>13.3</v>
      </c>
      <c r="F769" s="12">
        <f t="shared" si="683"/>
        <v>257.95421052631576</v>
      </c>
      <c r="G769" s="12">
        <f t="shared" si="684"/>
        <v>10.471712593984963</v>
      </c>
      <c r="H769" s="12">
        <f t="shared" ref="H769:I769" si="739">AVERAGE(F650:F769)</f>
        <v>279.34143451155836</v>
      </c>
      <c r="I769" s="12">
        <f t="shared" si="739"/>
        <v>13.993542747834203</v>
      </c>
      <c r="J769" s="12">
        <f t="shared" si="674"/>
        <v>18.433803017198031</v>
      </c>
      <c r="K769" s="12">
        <f t="shared" ref="K769:K832" si="740">LN(J769)</f>
        <v>2.9141860996728917</v>
      </c>
      <c r="L769" s="12">
        <f t="shared" ref="L769:L832" si="741">K769-$K$1854</f>
        <v>-0.43065037630206104</v>
      </c>
      <c r="M769" s="11"/>
      <c r="N769" s="11"/>
      <c r="O769" s="11"/>
      <c r="P769" s="11"/>
      <c r="Q769" s="11"/>
      <c r="R769"/>
      <c r="S769" s="12"/>
    </row>
    <row r="770" spans="1:19" s="15" customFormat="1" x14ac:dyDescent="0.25">
      <c r="A770" s="11">
        <f>'Shiller Data '!A769</f>
        <v>1934.05</v>
      </c>
      <c r="B770" s="11">
        <f>'Shiller Data '!B769</f>
        <v>9.81</v>
      </c>
      <c r="C770" s="11">
        <f>'Shiller Data '!C769</f>
        <v>0.44419999999999998</v>
      </c>
      <c r="D770" s="11">
        <f>'Shiller Data '!D769</f>
        <v>0.46079999999999999</v>
      </c>
      <c r="E770" s="75">
        <f>'Shiller Data '!E769</f>
        <v>13.3</v>
      </c>
      <c r="F770" s="12">
        <f t="shared" si="683"/>
        <v>231.73359022556392</v>
      </c>
      <c r="G770" s="12">
        <f t="shared" si="684"/>
        <v>10.492972556390976</v>
      </c>
      <c r="H770" s="12">
        <f t="shared" ref="H770:I770" si="742">AVERAGE(F651:F770)</f>
        <v>279.96810548402635</v>
      </c>
      <c r="I770" s="12">
        <f t="shared" si="742"/>
        <v>13.998082027715892</v>
      </c>
      <c r="J770" s="12">
        <f t="shared" ref="J770:J833" si="743">F770/I770</f>
        <v>16.55466725846702</v>
      </c>
      <c r="K770" s="12">
        <f t="shared" si="740"/>
        <v>2.8066680716408925</v>
      </c>
      <c r="L770" s="12">
        <f t="shared" si="741"/>
        <v>-0.53816840433406021</v>
      </c>
      <c r="M770" s="11"/>
      <c r="N770" s="11"/>
      <c r="O770" s="11"/>
      <c r="P770" s="11"/>
      <c r="Q770" s="11"/>
      <c r="R770"/>
      <c r="S770" s="12"/>
    </row>
    <row r="771" spans="1:19" s="15" customFormat="1" x14ac:dyDescent="0.25">
      <c r="A771" s="11">
        <f>'Shiller Data '!A770</f>
        <v>1934.06</v>
      </c>
      <c r="B771" s="11">
        <f>'Shiller Data '!B770</f>
        <v>9.94</v>
      </c>
      <c r="C771" s="11">
        <f>'Shiller Data '!C770</f>
        <v>0.44500000000000001</v>
      </c>
      <c r="D771" s="11">
        <f>'Shiller Data '!D770</f>
        <v>0.46500000000000002</v>
      </c>
      <c r="E771" s="75">
        <f>'Shiller Data '!E770</f>
        <v>13.4</v>
      </c>
      <c r="F771" s="12">
        <f t="shared" si="683"/>
        <v>233.05220149253731</v>
      </c>
      <c r="G771" s="12">
        <f t="shared" si="684"/>
        <v>10.433423507462686</v>
      </c>
      <c r="H771" s="12">
        <f t="shared" ref="H771:I771" si="744">AVERAGE(F652:F771)</f>
        <v>280.58112370724848</v>
      </c>
      <c r="I771" s="12">
        <f t="shared" si="744"/>
        <v>14.001863253023179</v>
      </c>
      <c r="J771" s="12">
        <f t="shared" si="743"/>
        <v>16.644370629903015</v>
      </c>
      <c r="K771" s="12">
        <f t="shared" si="740"/>
        <v>2.8120720589515331</v>
      </c>
      <c r="L771" s="12">
        <f t="shared" si="741"/>
        <v>-0.53276441702341959</v>
      </c>
      <c r="M771" s="11"/>
      <c r="N771" s="11"/>
      <c r="O771" s="11"/>
      <c r="P771" s="11"/>
      <c r="Q771" s="11"/>
      <c r="R771"/>
      <c r="S771" s="12"/>
    </row>
    <row r="772" spans="1:19" s="15" customFormat="1" x14ac:dyDescent="0.25">
      <c r="A772" s="11">
        <f>'Shiller Data '!A771</f>
        <v>1934.07</v>
      </c>
      <c r="B772" s="11">
        <f>'Shiller Data '!B771</f>
        <v>9.4700000000000006</v>
      </c>
      <c r="C772" s="11">
        <f>'Shiller Data '!C771</f>
        <v>0.44579999999999997</v>
      </c>
      <c r="D772" s="11">
        <f>'Shiller Data '!D771</f>
        <v>0.46920000000000001</v>
      </c>
      <c r="E772" s="75">
        <f>'Shiller Data '!E771</f>
        <v>13.4</v>
      </c>
      <c r="F772" s="12">
        <f t="shared" si="683"/>
        <v>222.03263059701493</v>
      </c>
      <c r="G772" s="12">
        <f t="shared" si="684"/>
        <v>10.452180223880596</v>
      </c>
      <c r="H772" s="12">
        <f t="shared" ref="H772:I772" si="745">AVERAGE(F653:F772)</f>
        <v>281.04884190082009</v>
      </c>
      <c r="I772" s="12">
        <f t="shared" si="745"/>
        <v>14.006026841877155</v>
      </c>
      <c r="J772" s="12">
        <f t="shared" si="743"/>
        <v>15.852649227627573</v>
      </c>
      <c r="K772" s="12">
        <f t="shared" si="740"/>
        <v>2.7633366300552384</v>
      </c>
      <c r="L772" s="12">
        <f t="shared" si="741"/>
        <v>-0.58149984591971426</v>
      </c>
      <c r="M772" s="11"/>
      <c r="N772" s="11"/>
      <c r="O772" s="11"/>
      <c r="P772" s="11"/>
      <c r="Q772" s="11"/>
      <c r="R772"/>
      <c r="S772" s="12"/>
    </row>
    <row r="773" spans="1:19" s="15" customFormat="1" x14ac:dyDescent="0.25">
      <c r="A773" s="11">
        <f>'Shiller Data '!A772</f>
        <v>1934.08</v>
      </c>
      <c r="B773" s="11">
        <f>'Shiller Data '!B772</f>
        <v>9.1</v>
      </c>
      <c r="C773" s="11">
        <f>'Shiller Data '!C772</f>
        <v>0.44669999999999999</v>
      </c>
      <c r="D773" s="11">
        <f>'Shiller Data '!D772</f>
        <v>0.4733</v>
      </c>
      <c r="E773" s="75">
        <f>'Shiller Data '!E772</f>
        <v>13.4</v>
      </c>
      <c r="F773" s="12">
        <f t="shared" si="683"/>
        <v>213.35764925373132</v>
      </c>
      <c r="G773" s="12">
        <f t="shared" si="684"/>
        <v>10.473281529850746</v>
      </c>
      <c r="H773" s="12">
        <f t="shared" ref="H773:I773" si="746">AVERAGE(F654:F773)</f>
        <v>281.38839363479724</v>
      </c>
      <c r="I773" s="12">
        <f t="shared" si="746"/>
        <v>14.009631993106304</v>
      </c>
      <c r="J773" s="12">
        <f t="shared" si="743"/>
        <v>15.229354301291988</v>
      </c>
      <c r="K773" s="12">
        <f t="shared" si="740"/>
        <v>2.7232247695074592</v>
      </c>
      <c r="L773" s="12">
        <f t="shared" si="741"/>
        <v>-0.62161170646749353</v>
      </c>
      <c r="M773" s="11"/>
      <c r="N773" s="11"/>
      <c r="O773" s="11"/>
      <c r="P773" s="11"/>
      <c r="Q773" s="11"/>
      <c r="R773"/>
      <c r="S773" s="12"/>
    </row>
    <row r="774" spans="1:19" s="15" customFormat="1" x14ac:dyDescent="0.25">
      <c r="A774" s="11">
        <f>'Shiller Data '!A773</f>
        <v>1934.09</v>
      </c>
      <c r="B774" s="11">
        <f>'Shiller Data '!B773</f>
        <v>8.8800000000000008</v>
      </c>
      <c r="C774" s="11">
        <f>'Shiller Data '!C773</f>
        <v>0.44750000000000001</v>
      </c>
      <c r="D774" s="11">
        <f>'Shiller Data '!D773</f>
        <v>0.47749999999999998</v>
      </c>
      <c r="E774" s="75">
        <f>'Shiller Data '!E773</f>
        <v>13.6</v>
      </c>
      <c r="F774" s="12">
        <f t="shared" si="683"/>
        <v>205.13779411764708</v>
      </c>
      <c r="G774" s="12">
        <f t="shared" si="684"/>
        <v>10.337743566176471</v>
      </c>
      <c r="H774" s="12">
        <f t="shared" ref="H774:I774" si="747">AVERAGE(F655:F774)</f>
        <v>281.68163804484192</v>
      </c>
      <c r="I774" s="12">
        <f t="shared" si="747"/>
        <v>14.012336690953095</v>
      </c>
      <c r="J774" s="12">
        <f t="shared" si="743"/>
        <v>14.639799102892807</v>
      </c>
      <c r="K774" s="12">
        <f t="shared" si="740"/>
        <v>2.6837437859590119</v>
      </c>
      <c r="L774" s="12">
        <f t="shared" si="741"/>
        <v>-0.66109269001594084</v>
      </c>
      <c r="M774" s="11"/>
      <c r="N774" s="11"/>
      <c r="O774" s="11"/>
      <c r="P774" s="11"/>
      <c r="Q774" s="11"/>
      <c r="R774"/>
      <c r="S774" s="12"/>
    </row>
    <row r="775" spans="1:19" s="15" customFormat="1" x14ac:dyDescent="0.25">
      <c r="A775" s="11">
        <f>'Shiller Data '!A774</f>
        <v>1934.1</v>
      </c>
      <c r="B775" s="11">
        <f>'Shiller Data '!B774</f>
        <v>8.9499999999999993</v>
      </c>
      <c r="C775" s="11">
        <f>'Shiller Data '!C774</f>
        <v>0.44829999999999998</v>
      </c>
      <c r="D775" s="11">
        <f>'Shiller Data '!D774</f>
        <v>0.48170000000000002</v>
      </c>
      <c r="E775" s="75">
        <f>'Shiller Data '!E774</f>
        <v>13.5</v>
      </c>
      <c r="F775" s="12">
        <f t="shared" si="683"/>
        <v>208.28638888888889</v>
      </c>
      <c r="G775" s="12">
        <f t="shared" si="684"/>
        <v>10.432937222222222</v>
      </c>
      <c r="H775" s="12">
        <f t="shared" ref="H775:I775" si="748">AVERAGE(F656:F775)</f>
        <v>282.02762067027271</v>
      </c>
      <c r="I775" s="12">
        <f t="shared" si="748"/>
        <v>14.016061035779755</v>
      </c>
      <c r="J775" s="12">
        <f t="shared" si="743"/>
        <v>14.860550932047316</v>
      </c>
      <c r="K775" s="12">
        <f t="shared" si="740"/>
        <v>2.6987101134373055</v>
      </c>
      <c r="L775" s="12">
        <f t="shared" si="741"/>
        <v>-0.64612636253764721</v>
      </c>
      <c r="M775" s="11"/>
      <c r="N775" s="11"/>
      <c r="O775" s="11"/>
      <c r="P775" s="11"/>
      <c r="Q775" s="11"/>
      <c r="R775"/>
      <c r="S775" s="12"/>
    </row>
    <row r="776" spans="1:19" s="15" customFormat="1" x14ac:dyDescent="0.25">
      <c r="A776" s="11">
        <f>'Shiller Data '!A775</f>
        <v>1934.11</v>
      </c>
      <c r="B776" s="11">
        <f>'Shiller Data '!B775</f>
        <v>9.1999999999999993</v>
      </c>
      <c r="C776" s="11">
        <f>'Shiller Data '!C775</f>
        <v>0.44919999999999999</v>
      </c>
      <c r="D776" s="11">
        <f>'Shiller Data '!D775</f>
        <v>0.48580000000000001</v>
      </c>
      <c r="E776" s="75">
        <f>'Shiller Data '!E775</f>
        <v>13.5</v>
      </c>
      <c r="F776" s="12">
        <f t="shared" si="683"/>
        <v>214.10444444444443</v>
      </c>
      <c r="G776" s="12">
        <f t="shared" si="684"/>
        <v>10.453882222222221</v>
      </c>
      <c r="H776" s="12">
        <f t="shared" ref="H776:I776" si="749">AVERAGE(F657:F776)</f>
        <v>282.34445664141822</v>
      </c>
      <c r="I776" s="12">
        <f t="shared" si="749"/>
        <v>14.019716375761453</v>
      </c>
      <c r="J776" s="12">
        <f t="shared" si="743"/>
        <v>15.271667322358065</v>
      </c>
      <c r="K776" s="12">
        <f t="shared" si="740"/>
        <v>2.7259993026842224</v>
      </c>
      <c r="L776" s="12">
        <f t="shared" si="741"/>
        <v>-0.61883717329073029</v>
      </c>
      <c r="M776" s="11"/>
      <c r="N776" s="11"/>
      <c r="O776" s="11"/>
      <c r="P776" s="11"/>
      <c r="Q776" s="11"/>
      <c r="R776"/>
      <c r="S776" s="12"/>
    </row>
    <row r="777" spans="1:19" s="15" customFormat="1" x14ac:dyDescent="0.25">
      <c r="A777" s="11">
        <f>'Shiller Data '!A776</f>
        <v>1934.12</v>
      </c>
      <c r="B777" s="11">
        <f>'Shiller Data '!B776</f>
        <v>9.26</v>
      </c>
      <c r="C777" s="11">
        <f>'Shiller Data '!C776</f>
        <v>0.45</v>
      </c>
      <c r="D777" s="11">
        <f>'Shiller Data '!D776</f>
        <v>0.49</v>
      </c>
      <c r="E777" s="75">
        <f>'Shiller Data '!E776</f>
        <v>13.4</v>
      </c>
      <c r="F777" s="12">
        <f t="shared" si="683"/>
        <v>217.10899253731341</v>
      </c>
      <c r="G777" s="12">
        <f t="shared" si="684"/>
        <v>10.550652985074626</v>
      </c>
      <c r="H777" s="12">
        <f t="shared" ref="H777:I777" si="750">AVERAGE(F658:F777)</f>
        <v>282.61611732104029</v>
      </c>
      <c r="I777" s="12">
        <f t="shared" si="750"/>
        <v>14.024403296109133</v>
      </c>
      <c r="J777" s="12">
        <f t="shared" si="743"/>
        <v>15.480800712394455</v>
      </c>
      <c r="K777" s="12">
        <f t="shared" si="740"/>
        <v>2.7396005924307349</v>
      </c>
      <c r="L777" s="12">
        <f t="shared" si="741"/>
        <v>-0.60523588354421776</v>
      </c>
      <c r="M777" s="11"/>
      <c r="N777" s="11"/>
      <c r="O777" s="11"/>
      <c r="P777" s="11"/>
      <c r="Q777" s="11"/>
      <c r="R777"/>
      <c r="S777" s="12"/>
    </row>
    <row r="778" spans="1:19" s="15" customFormat="1" x14ac:dyDescent="0.25">
      <c r="A778" s="11">
        <f>'Shiller Data '!A777</f>
        <v>1935.01</v>
      </c>
      <c r="B778" s="11">
        <f>'Shiller Data '!B777</f>
        <v>9.26</v>
      </c>
      <c r="C778" s="11">
        <f>'Shiller Data '!C777</f>
        <v>0.45</v>
      </c>
      <c r="D778" s="11">
        <f>'Shiller Data '!D777</f>
        <v>0.56999999999999995</v>
      </c>
      <c r="E778" s="75">
        <f>'Shiller Data '!E777</f>
        <v>13.6</v>
      </c>
      <c r="F778" s="12">
        <f t="shared" si="683"/>
        <v>213.91621323529412</v>
      </c>
      <c r="G778" s="12">
        <f t="shared" si="684"/>
        <v>10.395496323529413</v>
      </c>
      <c r="H778" s="12">
        <f t="shared" ref="H778:I778" si="751">AVERAGE(F659:F778)</f>
        <v>282.79761009029397</v>
      </c>
      <c r="I778" s="12">
        <f t="shared" si="751"/>
        <v>14.027161630115422</v>
      </c>
      <c r="J778" s="12">
        <f t="shared" si="743"/>
        <v>15.250142464747084</v>
      </c>
      <c r="K778" s="12">
        <f t="shared" si="740"/>
        <v>2.7245888449604134</v>
      </c>
      <c r="L778" s="12">
        <f t="shared" si="741"/>
        <v>-0.62024763101453928</v>
      </c>
      <c r="M778" s="11"/>
      <c r="N778" s="11"/>
      <c r="O778" s="11"/>
      <c r="P778" s="11"/>
      <c r="Q778" s="11"/>
      <c r="R778"/>
      <c r="S778" s="12"/>
    </row>
    <row r="779" spans="1:19" s="15" customFormat="1" x14ac:dyDescent="0.25">
      <c r="A779" s="11">
        <f>'Shiller Data '!A778</f>
        <v>1935.02</v>
      </c>
      <c r="B779" s="11">
        <f>'Shiller Data '!B778</f>
        <v>8.98</v>
      </c>
      <c r="C779" s="11">
        <f>'Shiller Data '!C778</f>
        <v>0.45</v>
      </c>
      <c r="D779" s="11">
        <f>'Shiller Data '!D778</f>
        <v>0.65</v>
      </c>
      <c r="E779" s="75">
        <f>'Shiller Data '!E778</f>
        <v>13.7</v>
      </c>
      <c r="F779" s="12">
        <f t="shared" ref="F779:F842" si="752">B779*$E$1851/E779</f>
        <v>205.93368613138688</v>
      </c>
      <c r="G779" s="12">
        <f t="shared" ref="G779:G842" si="753">C779*$E$1851/E779</f>
        <v>10.319616788321168</v>
      </c>
      <c r="H779" s="12">
        <f t="shared" ref="H779:I779" si="754">AVERAGE(F660:F779)</f>
        <v>282.88957334197033</v>
      </c>
      <c r="I779" s="12">
        <f t="shared" si="754"/>
        <v>14.028175925783604</v>
      </c>
      <c r="J779" s="12">
        <f t="shared" si="743"/>
        <v>14.680004529518586</v>
      </c>
      <c r="K779" s="12">
        <f t="shared" si="740"/>
        <v>2.6864863317366341</v>
      </c>
      <c r="L779" s="12">
        <f t="shared" si="741"/>
        <v>-0.65835014423831861</v>
      </c>
      <c r="M779" s="12"/>
      <c r="N779" s="11"/>
      <c r="O779" s="11"/>
      <c r="P779" s="11"/>
      <c r="Q779" s="11"/>
      <c r="R779"/>
      <c r="S779" s="12"/>
    </row>
    <row r="780" spans="1:19" s="15" customFormat="1" x14ac:dyDescent="0.25">
      <c r="A780" s="11">
        <f>'Shiller Data '!A779</f>
        <v>1935.03</v>
      </c>
      <c r="B780" s="11">
        <f>'Shiller Data '!B779</f>
        <v>8.41</v>
      </c>
      <c r="C780" s="11">
        <f>'Shiller Data '!C779</f>
        <v>0.45</v>
      </c>
      <c r="D780" s="11">
        <f>'Shiller Data '!D779</f>
        <v>0.73</v>
      </c>
      <c r="E780" s="75">
        <f>'Shiller Data '!E779</f>
        <v>13.7</v>
      </c>
      <c r="F780" s="12">
        <f t="shared" si="752"/>
        <v>192.86217153284673</v>
      </c>
      <c r="G780" s="12">
        <f t="shared" si="753"/>
        <v>10.319616788321168</v>
      </c>
      <c r="H780" s="12">
        <f t="shared" ref="H780:I780" si="755">AVERAGE(F661:F780)</f>
        <v>282.92436973769196</v>
      </c>
      <c r="I780" s="12">
        <f t="shared" si="755"/>
        <v>14.029045835676648</v>
      </c>
      <c r="J780" s="12">
        <f t="shared" si="743"/>
        <v>13.747347737818879</v>
      </c>
      <c r="K780" s="12">
        <f t="shared" si="740"/>
        <v>2.6208459137115749</v>
      </c>
      <c r="L780" s="12">
        <f t="shared" si="741"/>
        <v>-0.72399056226337777</v>
      </c>
      <c r="M780" s="12"/>
      <c r="N780" s="11"/>
      <c r="O780" s="11"/>
      <c r="P780" s="11"/>
      <c r="Q780" s="11"/>
      <c r="R780"/>
      <c r="S780" s="12"/>
    </row>
    <row r="781" spans="1:19" s="15" customFormat="1" x14ac:dyDescent="0.25">
      <c r="A781" s="11">
        <f>'Shiller Data '!A780</f>
        <v>1935.04</v>
      </c>
      <c r="B781" s="11">
        <f>'Shiller Data '!B780</f>
        <v>9.0399999999999991</v>
      </c>
      <c r="C781" s="11">
        <f>'Shiller Data '!C780</f>
        <v>0.44666699999999998</v>
      </c>
      <c r="D781" s="11">
        <f>'Shiller Data '!D780</f>
        <v>0.75666699999999998</v>
      </c>
      <c r="E781" s="75">
        <f>'Shiller Data '!E780</f>
        <v>13.8</v>
      </c>
      <c r="F781" s="12">
        <f t="shared" si="752"/>
        <v>205.80739130434779</v>
      </c>
      <c r="G781" s="12">
        <f t="shared" si="753"/>
        <v>10.168956864130434</v>
      </c>
      <c r="H781" s="12">
        <f t="shared" ref="H781:I781" si="756">AVERAGE(F662:F781)</f>
        <v>283.07464499468557</v>
      </c>
      <c r="I781" s="12">
        <f t="shared" si="756"/>
        <v>14.027526012790524</v>
      </c>
      <c r="J781" s="12">
        <f t="shared" si="743"/>
        <v>14.67168131548566</v>
      </c>
      <c r="K781" s="12">
        <f t="shared" si="740"/>
        <v>2.6859191946869965</v>
      </c>
      <c r="L781" s="12">
        <f t="shared" si="741"/>
        <v>-0.65891728128795624</v>
      </c>
      <c r="M781" s="12"/>
      <c r="N781" s="11"/>
      <c r="O781" s="11"/>
      <c r="P781" s="11"/>
      <c r="Q781" s="11"/>
      <c r="R781"/>
      <c r="S781" s="12"/>
    </row>
    <row r="782" spans="1:19" s="15" customFormat="1" x14ac:dyDescent="0.25">
      <c r="A782" s="11">
        <f>'Shiller Data '!A781</f>
        <v>1935.05</v>
      </c>
      <c r="B782" s="11">
        <f>'Shiller Data '!B781</f>
        <v>9.75</v>
      </c>
      <c r="C782" s="11">
        <f>'Shiller Data '!C781</f>
        <v>0.44333299999999998</v>
      </c>
      <c r="D782" s="11">
        <f>'Shiller Data '!D781</f>
        <v>0.78333299999999995</v>
      </c>
      <c r="E782" s="75">
        <f>'Shiller Data '!E781</f>
        <v>13.8</v>
      </c>
      <c r="F782" s="12">
        <f t="shared" si="752"/>
        <v>221.97146739130434</v>
      </c>
      <c r="G782" s="12">
        <f t="shared" si="753"/>
        <v>10.093054005434782</v>
      </c>
      <c r="H782" s="12">
        <f t="shared" ref="H782:I782" si="757">AVERAGE(F663:F782)</f>
        <v>283.3187247807499</v>
      </c>
      <c r="I782" s="12">
        <f t="shared" si="757"/>
        <v>14.025251804839666</v>
      </c>
      <c r="J782" s="12">
        <f t="shared" si="743"/>
        <v>15.826558444726754</v>
      </c>
      <c r="K782" s="12">
        <f t="shared" si="740"/>
        <v>2.7616894431009529</v>
      </c>
      <c r="L782" s="12">
        <f t="shared" si="741"/>
        <v>-0.58314703287399983</v>
      </c>
      <c r="M782" s="12"/>
      <c r="N782" s="11"/>
      <c r="O782" s="11"/>
      <c r="P782" s="11"/>
      <c r="Q782" s="11"/>
      <c r="R782"/>
      <c r="S782" s="12"/>
    </row>
    <row r="783" spans="1:19" s="15" customFormat="1" x14ac:dyDescent="0.25">
      <c r="A783" s="11">
        <f>'Shiller Data '!A782</f>
        <v>1935.06</v>
      </c>
      <c r="B783" s="11">
        <f>'Shiller Data '!B782</f>
        <v>10.119999999999999</v>
      </c>
      <c r="C783" s="11">
        <f>'Shiller Data '!C782</f>
        <v>0.44</v>
      </c>
      <c r="D783" s="11">
        <f>'Shiller Data '!D782</f>
        <v>0.81</v>
      </c>
      <c r="E783" s="75">
        <f>'Shiller Data '!E782</f>
        <v>13.7</v>
      </c>
      <c r="F783" s="12">
        <f t="shared" si="752"/>
        <v>232.07671532846717</v>
      </c>
      <c r="G783" s="12">
        <f t="shared" si="753"/>
        <v>10.09029197080292</v>
      </c>
      <c r="H783" s="12">
        <f t="shared" ref="H783:I783" si="758">AVERAGE(F664:F783)</f>
        <v>283.63694026563002</v>
      </c>
      <c r="I783" s="12">
        <f t="shared" si="758"/>
        <v>14.02331346412017</v>
      </c>
      <c r="J783" s="12">
        <f t="shared" si="743"/>
        <v>16.549349475946254</v>
      </c>
      <c r="K783" s="12">
        <f t="shared" si="740"/>
        <v>2.8063467944611973</v>
      </c>
      <c r="L783" s="12">
        <f t="shared" si="741"/>
        <v>-0.53848968151375542</v>
      </c>
      <c r="M783" s="12"/>
      <c r="N783" s="11"/>
      <c r="O783" s="11"/>
      <c r="P783" s="11"/>
      <c r="Q783" s="11"/>
      <c r="R783"/>
      <c r="S783" s="12"/>
    </row>
    <row r="784" spans="1:19" s="15" customFormat="1" x14ac:dyDescent="0.25">
      <c r="A784" s="11">
        <f>'Shiller Data '!A783</f>
        <v>1935.07</v>
      </c>
      <c r="B784" s="11">
        <f>'Shiller Data '!B783</f>
        <v>10.65</v>
      </c>
      <c r="C784" s="11">
        <f>'Shiller Data '!C783</f>
        <v>0.44</v>
      </c>
      <c r="D784" s="11">
        <f>'Shiller Data '!D783</f>
        <v>0.79333299999999995</v>
      </c>
      <c r="E784" s="75">
        <f>'Shiller Data '!E783</f>
        <v>13.7</v>
      </c>
      <c r="F784" s="12">
        <f t="shared" si="752"/>
        <v>244.23093065693433</v>
      </c>
      <c r="G784" s="12">
        <f t="shared" si="753"/>
        <v>10.09029197080292</v>
      </c>
      <c r="H784" s="12">
        <f t="shared" ref="H784:I784" si="759">AVERAGE(F665:F784)</f>
        <v>284.03032302110449</v>
      </c>
      <c r="I784" s="12">
        <f t="shared" si="759"/>
        <v>14.021725897210192</v>
      </c>
      <c r="J784" s="12">
        <f t="shared" si="743"/>
        <v>17.418036299335114</v>
      </c>
      <c r="K784" s="12">
        <f t="shared" si="740"/>
        <v>2.8575062382811858</v>
      </c>
      <c r="L784" s="12">
        <f t="shared" si="741"/>
        <v>-0.48733023769376693</v>
      </c>
      <c r="M784" s="12"/>
      <c r="N784" s="11"/>
      <c r="O784" s="11"/>
      <c r="P784" s="11"/>
      <c r="Q784" s="11"/>
      <c r="R784"/>
      <c r="S784" s="12"/>
    </row>
    <row r="785" spans="1:17" x14ac:dyDescent="0.25">
      <c r="A785" s="11">
        <f>'Shiller Data '!A784</f>
        <v>1935.08</v>
      </c>
      <c r="B785" s="11">
        <f>'Shiller Data '!B784</f>
        <v>11.37</v>
      </c>
      <c r="C785" s="11">
        <f>'Shiller Data '!C784</f>
        <v>0.44</v>
      </c>
      <c r="D785" s="11">
        <f>'Shiller Data '!D784</f>
        <v>0.776667</v>
      </c>
      <c r="E785" s="75">
        <f>'Shiller Data '!E784</f>
        <v>13.7</v>
      </c>
      <c r="F785" s="12">
        <f t="shared" si="752"/>
        <v>260.74231751824817</v>
      </c>
      <c r="G785" s="12">
        <f t="shared" si="753"/>
        <v>10.09029197080292</v>
      </c>
      <c r="H785" s="12">
        <f t="shared" ref="H785:I785" si="760">AVERAGE(F666:F785)</f>
        <v>284.53911316708985</v>
      </c>
      <c r="I785" s="12">
        <f t="shared" si="760"/>
        <v>14.019531871966882</v>
      </c>
      <c r="J785" s="12">
        <f t="shared" si="743"/>
        <v>18.598503851588813</v>
      </c>
      <c r="K785" s="12">
        <f t="shared" si="740"/>
        <v>2.9230811393972163</v>
      </c>
      <c r="L785" s="12">
        <f t="shared" si="741"/>
        <v>-0.42175533657773645</v>
      </c>
      <c r="O785" s="11"/>
      <c r="P785" s="11"/>
      <c r="Q785" s="11"/>
    </row>
    <row r="786" spans="1:17" x14ac:dyDescent="0.25">
      <c r="A786" s="11">
        <f>'Shiller Data '!A785</f>
        <v>1935.09</v>
      </c>
      <c r="B786" s="11">
        <f>'Shiller Data '!B785</f>
        <v>11.61</v>
      </c>
      <c r="C786" s="11">
        <f>'Shiller Data '!C785</f>
        <v>0.44</v>
      </c>
      <c r="D786" s="11">
        <f>'Shiller Data '!D785</f>
        <v>0.76</v>
      </c>
      <c r="E786" s="75">
        <f>'Shiller Data '!E785</f>
        <v>13.7</v>
      </c>
      <c r="F786" s="12">
        <f t="shared" si="752"/>
        <v>266.24611313868616</v>
      </c>
      <c r="G786" s="12">
        <f t="shared" si="753"/>
        <v>10.09029197080292</v>
      </c>
      <c r="H786" s="12">
        <f t="shared" ref="H786:I786" si="761">AVERAGE(F667:F786)</f>
        <v>285.05530994324556</v>
      </c>
      <c r="I786" s="12">
        <f t="shared" si="761"/>
        <v>14.016716596723573</v>
      </c>
      <c r="J786" s="12">
        <f t="shared" si="743"/>
        <v>18.994898791127842</v>
      </c>
      <c r="K786" s="12">
        <f t="shared" si="740"/>
        <v>2.9441704584404951</v>
      </c>
      <c r="L786" s="12">
        <f t="shared" si="741"/>
        <v>-0.40066601753445763</v>
      </c>
      <c r="O786" s="11"/>
      <c r="P786" s="11"/>
      <c r="Q786" s="11"/>
    </row>
    <row r="787" spans="1:17" x14ac:dyDescent="0.25">
      <c r="A787" s="11">
        <f>'Shiller Data '!A786</f>
        <v>1935.1</v>
      </c>
      <c r="B787" s="11">
        <f>'Shiller Data '!B786</f>
        <v>11.92</v>
      </c>
      <c r="C787" s="11">
        <f>'Shiller Data '!C786</f>
        <v>0.45</v>
      </c>
      <c r="D787" s="11">
        <f>'Shiller Data '!D786</f>
        <v>0.76</v>
      </c>
      <c r="E787" s="75">
        <f>'Shiller Data '!E786</f>
        <v>13.7</v>
      </c>
      <c r="F787" s="12">
        <f t="shared" si="752"/>
        <v>273.35518248175185</v>
      </c>
      <c r="G787" s="12">
        <f t="shared" si="753"/>
        <v>10.319616788321168</v>
      </c>
      <c r="H787" s="12">
        <f t="shared" ref="H787:I787" si="762">AVERAGE(F668:F787)</f>
        <v>285.5745406305935</v>
      </c>
      <c r="I787" s="12">
        <f t="shared" si="762"/>
        <v>14.015191111626248</v>
      </c>
      <c r="J787" s="12">
        <f t="shared" si="743"/>
        <v>19.504206564474966</v>
      </c>
      <c r="K787" s="12">
        <f t="shared" si="740"/>
        <v>2.9706301635603434</v>
      </c>
      <c r="L787" s="12">
        <f t="shared" si="741"/>
        <v>-0.37420631241460933</v>
      </c>
      <c r="O787" s="11"/>
      <c r="P787" s="11"/>
      <c r="Q787" s="11"/>
    </row>
    <row r="788" spans="1:17" x14ac:dyDescent="0.25">
      <c r="A788" s="11">
        <f>'Shiller Data '!A787</f>
        <v>1935.11</v>
      </c>
      <c r="B788" s="11">
        <f>'Shiller Data '!B787</f>
        <v>13.04</v>
      </c>
      <c r="C788" s="11">
        <f>'Shiller Data '!C787</f>
        <v>0.46</v>
      </c>
      <c r="D788" s="11">
        <f>'Shiller Data '!D787</f>
        <v>0.76</v>
      </c>
      <c r="E788" s="75">
        <f>'Shiller Data '!E787</f>
        <v>13.8</v>
      </c>
      <c r="F788" s="12">
        <f t="shared" si="752"/>
        <v>296.8726086956521</v>
      </c>
      <c r="G788" s="12">
        <f t="shared" si="753"/>
        <v>10.4725</v>
      </c>
      <c r="H788" s="12">
        <f t="shared" ref="H788:I788" si="763">AVERAGE(F669:F788)</f>
        <v>286.26524500861285</v>
      </c>
      <c r="I788" s="12">
        <f t="shared" si="763"/>
        <v>14.01580200745958</v>
      </c>
      <c r="J788" s="12">
        <f t="shared" si="743"/>
        <v>21.181278712245554</v>
      </c>
      <c r="K788" s="12">
        <f t="shared" si="740"/>
        <v>3.0531177119224058</v>
      </c>
      <c r="L788" s="12">
        <f t="shared" si="741"/>
        <v>-0.29171876405254693</v>
      </c>
      <c r="O788" s="11"/>
      <c r="P788" s="11"/>
      <c r="Q788" s="11"/>
    </row>
    <row r="789" spans="1:17" x14ac:dyDescent="0.25">
      <c r="A789" s="11">
        <f>'Shiller Data '!A788</f>
        <v>1935.12</v>
      </c>
      <c r="B789" s="11">
        <f>'Shiller Data '!B788</f>
        <v>13.04</v>
      </c>
      <c r="C789" s="11">
        <f>'Shiller Data '!C788</f>
        <v>0.47</v>
      </c>
      <c r="D789" s="11">
        <f>'Shiller Data '!D788</f>
        <v>0.76</v>
      </c>
      <c r="E789" s="75">
        <f>'Shiller Data '!E788</f>
        <v>13.8</v>
      </c>
      <c r="F789" s="12">
        <f t="shared" si="752"/>
        <v>296.8726086956521</v>
      </c>
      <c r="G789" s="12">
        <f t="shared" si="753"/>
        <v>10.700163043478261</v>
      </c>
      <c r="H789" s="12">
        <f t="shared" ref="H789:I789" si="764">AVERAGE(F670:F789)</f>
        <v>286.91673439206357</v>
      </c>
      <c r="I789" s="12">
        <f t="shared" si="764"/>
        <v>14.017211652933634</v>
      </c>
      <c r="J789" s="12">
        <f t="shared" si="743"/>
        <v>21.17914861002475</v>
      </c>
      <c r="K789" s="12">
        <f t="shared" si="740"/>
        <v>3.0530171415383349</v>
      </c>
      <c r="L789" s="12">
        <f t="shared" si="741"/>
        <v>-0.29181933443661778</v>
      </c>
      <c r="O789" s="11"/>
      <c r="P789" s="11"/>
      <c r="Q789" s="11"/>
    </row>
    <row r="790" spans="1:17" x14ac:dyDescent="0.25">
      <c r="A790" s="11">
        <f>'Shiller Data '!A789</f>
        <v>1936.01</v>
      </c>
      <c r="B790" s="11">
        <f>'Shiller Data '!B789</f>
        <v>13.76</v>
      </c>
      <c r="C790" s="11">
        <f>'Shiller Data '!C789</f>
        <v>0.48</v>
      </c>
      <c r="D790" s="11">
        <f>'Shiller Data '!D789</f>
        <v>0.77</v>
      </c>
      <c r="E790" s="75">
        <f>'Shiller Data '!E789</f>
        <v>13.8</v>
      </c>
      <c r="F790" s="12">
        <f t="shared" si="752"/>
        <v>313.26434782608692</v>
      </c>
      <c r="G790" s="12">
        <f t="shared" si="753"/>
        <v>10.927826086956522</v>
      </c>
      <c r="H790" s="12">
        <f t="shared" ref="H790:I790" si="765">AVERAGE(F671:F790)</f>
        <v>287.67703144796997</v>
      </c>
      <c r="I790" s="12">
        <f t="shared" si="765"/>
        <v>14.019421510688066</v>
      </c>
      <c r="J790" s="12">
        <f t="shared" si="743"/>
        <v>22.345026689386707</v>
      </c>
      <c r="K790" s="12">
        <f t="shared" si="740"/>
        <v>3.1066037768079151</v>
      </c>
      <c r="L790" s="12">
        <f t="shared" si="741"/>
        <v>-0.2382326991670376</v>
      </c>
      <c r="O790" s="11"/>
      <c r="P790" s="11"/>
      <c r="Q790" s="11"/>
    </row>
    <row r="791" spans="1:17" x14ac:dyDescent="0.25">
      <c r="A791" s="11">
        <f>'Shiller Data '!A790</f>
        <v>1936.02</v>
      </c>
      <c r="B791" s="11">
        <f>'Shiller Data '!B790</f>
        <v>14.55</v>
      </c>
      <c r="C791" s="11">
        <f>'Shiller Data '!C790</f>
        <v>0.49</v>
      </c>
      <c r="D791" s="11">
        <f>'Shiller Data '!D790</f>
        <v>0.78</v>
      </c>
      <c r="E791" s="75">
        <f>'Shiller Data '!E790</f>
        <v>13.8</v>
      </c>
      <c r="F791" s="12">
        <f t="shared" si="752"/>
        <v>331.24972826086957</v>
      </c>
      <c r="G791" s="12">
        <f t="shared" si="753"/>
        <v>11.155489130434782</v>
      </c>
      <c r="H791" s="12">
        <f t="shared" ref="H791:I791" si="766">AVERAGE(F672:F791)</f>
        <v>288.58428139483658</v>
      </c>
      <c r="I791" s="12">
        <f t="shared" si="766"/>
        <v>14.022431580722879</v>
      </c>
      <c r="J791" s="12">
        <f t="shared" si="743"/>
        <v>23.622845036109858</v>
      </c>
      <c r="K791" s="12">
        <f t="shared" si="740"/>
        <v>3.1622142538166713</v>
      </c>
      <c r="L791" s="12">
        <f t="shared" si="741"/>
        <v>-0.18262222215828139</v>
      </c>
      <c r="O791" s="11"/>
      <c r="P791" s="11"/>
      <c r="Q791" s="11"/>
    </row>
    <row r="792" spans="1:17" x14ac:dyDescent="0.25">
      <c r="A792" s="11">
        <f>'Shiller Data '!A791</f>
        <v>1936.03</v>
      </c>
      <c r="B792" s="11">
        <f>'Shiller Data '!B791</f>
        <v>14.86</v>
      </c>
      <c r="C792" s="11">
        <f>'Shiller Data '!C791</f>
        <v>0.5</v>
      </c>
      <c r="D792" s="11">
        <f>'Shiller Data '!D791</f>
        <v>0.79</v>
      </c>
      <c r="E792" s="75">
        <f>'Shiller Data '!E791</f>
        <v>13.7</v>
      </c>
      <c r="F792" s="12">
        <f t="shared" si="752"/>
        <v>340.77667883211683</v>
      </c>
      <c r="G792" s="12">
        <f t="shared" si="753"/>
        <v>11.46624087591241</v>
      </c>
      <c r="H792" s="12">
        <f t="shared" ref="H792:I792" si="767">AVERAGE(F673:F792)</f>
        <v>289.68700523997319</v>
      </c>
      <c r="I792" s="12">
        <f t="shared" si="767"/>
        <v>14.026422755859233</v>
      </c>
      <c r="J792" s="12">
        <f t="shared" si="743"/>
        <v>24.295337789513351</v>
      </c>
      <c r="K792" s="12">
        <f t="shared" si="740"/>
        <v>3.1902844714250662</v>
      </c>
      <c r="L792" s="12">
        <f t="shared" si="741"/>
        <v>-0.15455200454988649</v>
      </c>
      <c r="O792" s="11"/>
      <c r="P792" s="11"/>
      <c r="Q792" s="11"/>
    </row>
    <row r="793" spans="1:17" x14ac:dyDescent="0.25">
      <c r="A793" s="11">
        <f>'Shiller Data '!A792</f>
        <v>1936.04</v>
      </c>
      <c r="B793" s="11">
        <f>'Shiller Data '!B792</f>
        <v>14.88</v>
      </c>
      <c r="C793" s="11">
        <f>'Shiller Data '!C792</f>
        <v>0.51666699999999999</v>
      </c>
      <c r="D793" s="11">
        <f>'Shiller Data '!D792</f>
        <v>0.82</v>
      </c>
      <c r="E793" s="75">
        <f>'Shiller Data '!E792</f>
        <v>13.7</v>
      </c>
      <c r="F793" s="12">
        <f t="shared" si="752"/>
        <v>341.23532846715329</v>
      </c>
      <c r="G793" s="12">
        <f t="shared" si="753"/>
        <v>11.848456549270074</v>
      </c>
      <c r="H793" s="12">
        <f t="shared" ref="H793:I793" si="768">AVERAGE(F674:F793)</f>
        <v>290.85152264200389</v>
      </c>
      <c r="I793" s="12">
        <f t="shared" si="768"/>
        <v>14.033013594887134</v>
      </c>
      <c r="J793" s="12">
        <f t="shared" si="743"/>
        <v>24.316610695188157</v>
      </c>
      <c r="K793" s="12">
        <f t="shared" si="740"/>
        <v>3.1911596845237313</v>
      </c>
      <c r="L793" s="12">
        <f t="shared" si="741"/>
        <v>-0.15367679145122137</v>
      </c>
      <c r="O793" s="11"/>
      <c r="P793" s="11"/>
      <c r="Q793" s="11"/>
    </row>
    <row r="794" spans="1:17" x14ac:dyDescent="0.25">
      <c r="A794" s="11">
        <f>'Shiller Data '!A793</f>
        <v>1936.05</v>
      </c>
      <c r="B794" s="11">
        <f>'Shiller Data '!B793</f>
        <v>14.09</v>
      </c>
      <c r="C794" s="11">
        <f>'Shiller Data '!C793</f>
        <v>0.53333299999999995</v>
      </c>
      <c r="D794" s="11">
        <f>'Shiller Data '!D793</f>
        <v>0.85</v>
      </c>
      <c r="E794" s="75">
        <f>'Shiller Data '!E793</f>
        <v>13.7</v>
      </c>
      <c r="F794" s="12">
        <f t="shared" si="752"/>
        <v>323.11866788321174</v>
      </c>
      <c r="G794" s="12">
        <f t="shared" si="753"/>
        <v>12.230649290145987</v>
      </c>
      <c r="H794" s="12">
        <f t="shared" ref="H794:I794" si="769">AVERAGE(F675:F794)</f>
        <v>291.84386781443885</v>
      </c>
      <c r="I794" s="12">
        <f t="shared" si="769"/>
        <v>14.041168555029735</v>
      </c>
      <c r="J794" s="12">
        <f t="shared" si="743"/>
        <v>23.012234816272915</v>
      </c>
      <c r="K794" s="12">
        <f t="shared" si="740"/>
        <v>3.1360260230282884</v>
      </c>
      <c r="L794" s="12">
        <f t="shared" si="741"/>
        <v>-0.20881045294666434</v>
      </c>
      <c r="O794" s="11"/>
      <c r="P794" s="11"/>
      <c r="Q794" s="11"/>
    </row>
    <row r="795" spans="1:17" x14ac:dyDescent="0.25">
      <c r="A795" s="11">
        <f>'Shiller Data '!A794</f>
        <v>1936.06</v>
      </c>
      <c r="B795" s="11">
        <f>'Shiller Data '!B794</f>
        <v>14.69</v>
      </c>
      <c r="C795" s="11">
        <f>'Shiller Data '!C794</f>
        <v>0.55000000000000004</v>
      </c>
      <c r="D795" s="11">
        <f>'Shiller Data '!D794</f>
        <v>0.88</v>
      </c>
      <c r="E795" s="75">
        <f>'Shiller Data '!E794</f>
        <v>13.8</v>
      </c>
      <c r="F795" s="12">
        <f t="shared" si="752"/>
        <v>334.4370108695652</v>
      </c>
      <c r="G795" s="12">
        <f t="shared" si="753"/>
        <v>12.521467391304348</v>
      </c>
      <c r="H795" s="12">
        <f t="shared" ref="H795:I795" si="770">AVERAGE(F676:F795)</f>
        <v>292.83957207168527</v>
      </c>
      <c r="I795" s="12">
        <f t="shared" si="770"/>
        <v>14.050107866623938</v>
      </c>
      <c r="J795" s="12">
        <f t="shared" si="743"/>
        <v>23.803163224392112</v>
      </c>
      <c r="K795" s="12">
        <f t="shared" si="740"/>
        <v>3.169818480433769</v>
      </c>
      <c r="L795" s="12">
        <f t="shared" si="741"/>
        <v>-0.17501799554118369</v>
      </c>
      <c r="O795" s="11"/>
      <c r="P795" s="11"/>
      <c r="Q795" s="11"/>
    </row>
    <row r="796" spans="1:17" x14ac:dyDescent="0.25">
      <c r="A796" s="11">
        <f>'Shiller Data '!A795</f>
        <v>1936.07</v>
      </c>
      <c r="B796" s="11">
        <f>'Shiller Data '!B795</f>
        <v>15.56</v>
      </c>
      <c r="C796" s="11">
        <f>'Shiller Data '!C795</f>
        <v>0.56999999999999995</v>
      </c>
      <c r="D796" s="11">
        <f>'Shiller Data '!D795</f>
        <v>0.9</v>
      </c>
      <c r="E796" s="75">
        <f>'Shiller Data '!E795</f>
        <v>13.9</v>
      </c>
      <c r="F796" s="12">
        <f t="shared" si="752"/>
        <v>351.69517985611509</v>
      </c>
      <c r="G796" s="12">
        <f t="shared" si="753"/>
        <v>12.883435251798559</v>
      </c>
      <c r="H796" s="12">
        <f t="shared" ref="H796:I796" si="771">AVERAGE(F677:F796)</f>
        <v>293.88232309429566</v>
      </c>
      <c r="I796" s="12">
        <f t="shared" si="771"/>
        <v>14.059851166341309</v>
      </c>
      <c r="J796" s="12">
        <f t="shared" si="743"/>
        <v>25.01414671430225</v>
      </c>
      <c r="K796" s="12">
        <f t="shared" si="740"/>
        <v>3.2194415333970432</v>
      </c>
      <c r="L796" s="12">
        <f t="shared" si="741"/>
        <v>-0.12539494257790951</v>
      </c>
      <c r="O796" s="11"/>
      <c r="P796" s="11"/>
      <c r="Q796" s="11"/>
    </row>
    <row r="797" spans="1:17" x14ac:dyDescent="0.25">
      <c r="A797" s="11">
        <f>'Shiller Data '!A796</f>
        <v>1936.08</v>
      </c>
      <c r="B797" s="11">
        <f>'Shiller Data '!B796</f>
        <v>15.87</v>
      </c>
      <c r="C797" s="11">
        <f>'Shiller Data '!C796</f>
        <v>0.59</v>
      </c>
      <c r="D797" s="11">
        <f>'Shiller Data '!D796</f>
        <v>0.92</v>
      </c>
      <c r="E797" s="75">
        <f>'Shiller Data '!E796</f>
        <v>14</v>
      </c>
      <c r="F797" s="12">
        <f t="shared" si="752"/>
        <v>356.13980357142862</v>
      </c>
      <c r="G797" s="12">
        <f t="shared" si="753"/>
        <v>13.240232142857142</v>
      </c>
      <c r="H797" s="12">
        <f t="shared" ref="H797:I797" si="772">AVERAGE(F678:F797)</f>
        <v>294.87602835394267</v>
      </c>
      <c r="I797" s="12">
        <f t="shared" si="772"/>
        <v>14.07087824454328</v>
      </c>
      <c r="J797" s="12">
        <f t="shared" si="743"/>
        <v>25.310417543378321</v>
      </c>
      <c r="K797" s="12">
        <f t="shared" si="740"/>
        <v>3.2312160715911777</v>
      </c>
      <c r="L797" s="12">
        <f t="shared" si="741"/>
        <v>-0.11362040438377496</v>
      </c>
      <c r="O797" s="11"/>
      <c r="P797" s="11"/>
      <c r="Q797" s="11"/>
    </row>
    <row r="798" spans="1:17" x14ac:dyDescent="0.25">
      <c r="A798" s="11">
        <f>'Shiller Data '!A797</f>
        <v>1936.09</v>
      </c>
      <c r="B798" s="11">
        <f>'Shiller Data '!B797</f>
        <v>16.05</v>
      </c>
      <c r="C798" s="11">
        <f>'Shiller Data '!C797</f>
        <v>0.61</v>
      </c>
      <c r="D798" s="11">
        <f>'Shiller Data '!D797</f>
        <v>0.94</v>
      </c>
      <c r="E798" s="75">
        <f>'Shiller Data '!E797</f>
        <v>14</v>
      </c>
      <c r="F798" s="12">
        <f t="shared" si="752"/>
        <v>360.1791964285714</v>
      </c>
      <c r="G798" s="12">
        <f t="shared" si="753"/>
        <v>13.689053571428571</v>
      </c>
      <c r="H798" s="12">
        <f t="shared" ref="H798:I798" si="773">AVERAGE(F679:F798)</f>
        <v>295.884754514657</v>
      </c>
      <c r="I798" s="12">
        <f t="shared" si="773"/>
        <v>14.085090923114707</v>
      </c>
      <c r="J798" s="12">
        <f t="shared" si="743"/>
        <v>25.57166285930678</v>
      </c>
      <c r="K798" s="12">
        <f t="shared" si="740"/>
        <v>3.241484818839266</v>
      </c>
      <c r="L798" s="12">
        <f t="shared" si="741"/>
        <v>-0.10335165713568673</v>
      </c>
      <c r="O798" s="11"/>
      <c r="P798" s="11"/>
      <c r="Q798" s="11"/>
    </row>
    <row r="799" spans="1:17" x14ac:dyDescent="0.25">
      <c r="A799" s="11">
        <f>'Shiller Data '!A798</f>
        <v>1936.1</v>
      </c>
      <c r="B799" s="11">
        <f>'Shiller Data '!B798</f>
        <v>16.89</v>
      </c>
      <c r="C799" s="11">
        <f>'Shiller Data '!C798</f>
        <v>0.64666699999999999</v>
      </c>
      <c r="D799" s="11">
        <f>'Shiller Data '!D798</f>
        <v>0.96666700000000005</v>
      </c>
      <c r="E799" s="75">
        <f>'Shiller Data '!E798</f>
        <v>14</v>
      </c>
      <c r="F799" s="12">
        <f t="shared" si="752"/>
        <v>379.02969642857141</v>
      </c>
      <c r="G799" s="12">
        <f t="shared" si="753"/>
        <v>14.5119003375</v>
      </c>
      <c r="H799" s="12">
        <f t="shared" ref="H799:I799" si="774">AVERAGE(F680:F799)</f>
        <v>297.10651784663753</v>
      </c>
      <c r="I799" s="12">
        <f t="shared" si="774"/>
        <v>14.105612381893115</v>
      </c>
      <c r="J799" s="12">
        <f t="shared" si="743"/>
        <v>26.870843049332525</v>
      </c>
      <c r="K799" s="12">
        <f t="shared" si="740"/>
        <v>3.2910417972499313</v>
      </c>
      <c r="L799" s="12">
        <f t="shared" si="741"/>
        <v>-5.3794678725021416E-2</v>
      </c>
      <c r="O799" s="11"/>
      <c r="P799" s="11"/>
      <c r="Q799" s="11"/>
    </row>
    <row r="800" spans="1:17" x14ac:dyDescent="0.25">
      <c r="A800" s="11">
        <f>'Shiller Data '!A799</f>
        <v>1936.11</v>
      </c>
      <c r="B800" s="11">
        <f>'Shiller Data '!B799</f>
        <v>17.36</v>
      </c>
      <c r="C800" s="11">
        <f>'Shiller Data '!C799</f>
        <v>0.68333299999999997</v>
      </c>
      <c r="D800" s="11">
        <f>'Shiller Data '!D799</f>
        <v>0.99333300000000002</v>
      </c>
      <c r="E800" s="75">
        <f>'Shiller Data '!E799</f>
        <v>14</v>
      </c>
      <c r="F800" s="12">
        <f t="shared" si="752"/>
        <v>389.57700000000006</v>
      </c>
      <c r="G800" s="12">
        <f t="shared" si="753"/>
        <v>15.334724662499999</v>
      </c>
      <c r="H800" s="12">
        <f t="shared" ref="H800:I800" si="775">AVERAGE(F681:F800)</f>
        <v>298.40197201330415</v>
      </c>
      <c r="I800" s="12">
        <f t="shared" si="775"/>
        <v>14.132448629080619</v>
      </c>
      <c r="J800" s="12">
        <f t="shared" si="743"/>
        <v>27.566135934742388</v>
      </c>
      <c r="K800" s="12">
        <f t="shared" si="740"/>
        <v>3.3165880605066382</v>
      </c>
      <c r="L800" s="12">
        <f t="shared" si="741"/>
        <v>-2.8248415468314469E-2</v>
      </c>
      <c r="O800" s="11"/>
      <c r="P800" s="11"/>
      <c r="Q800" s="11"/>
    </row>
    <row r="801" spans="1:17" x14ac:dyDescent="0.25">
      <c r="A801" s="11">
        <f>'Shiller Data '!A800</f>
        <v>1936.12</v>
      </c>
      <c r="B801" s="11">
        <f>'Shiller Data '!B800</f>
        <v>17.059999999999999</v>
      </c>
      <c r="C801" s="11">
        <f>'Shiller Data '!C800</f>
        <v>0.72</v>
      </c>
      <c r="D801" s="11">
        <f>'Shiller Data '!D800</f>
        <v>1.02</v>
      </c>
      <c r="E801" s="75">
        <f>'Shiller Data '!E800</f>
        <v>14</v>
      </c>
      <c r="F801" s="12">
        <f t="shared" si="752"/>
        <v>382.84467857142857</v>
      </c>
      <c r="G801" s="12">
        <f t="shared" si="753"/>
        <v>16.157571428571426</v>
      </c>
      <c r="H801" s="12">
        <f t="shared" ref="H801:I801" si="776">AVERAGE(F682:F801)</f>
        <v>299.59694850139942</v>
      </c>
      <c r="I801" s="12">
        <f t="shared" si="776"/>
        <v>14.165032557652044</v>
      </c>
      <c r="J801" s="12">
        <f t="shared" si="743"/>
        <v>27.027447837711701</v>
      </c>
      <c r="K801" s="12">
        <f t="shared" si="740"/>
        <v>3.2968529362120345</v>
      </c>
      <c r="L801" s="12">
        <f t="shared" si="741"/>
        <v>-4.7983539762918248E-2</v>
      </c>
      <c r="O801" s="11"/>
      <c r="P801" s="11"/>
      <c r="Q801" s="11"/>
    </row>
    <row r="802" spans="1:17" x14ac:dyDescent="0.25">
      <c r="A802" s="11">
        <f>'Shiller Data '!A801</f>
        <v>1937.01</v>
      </c>
      <c r="B802" s="11">
        <f>'Shiller Data '!B801</f>
        <v>17.59</v>
      </c>
      <c r="C802" s="11">
        <f>'Shiller Data '!C801</f>
        <v>0.73</v>
      </c>
      <c r="D802" s="11">
        <f>'Shiller Data '!D801</f>
        <v>1.05</v>
      </c>
      <c r="E802" s="75">
        <f>'Shiller Data '!E801</f>
        <v>14.1</v>
      </c>
      <c r="F802" s="12">
        <f t="shared" si="752"/>
        <v>391.93888297872343</v>
      </c>
      <c r="G802" s="12">
        <f t="shared" si="753"/>
        <v>16.265797872340425</v>
      </c>
      <c r="H802" s="12">
        <f t="shared" ref="H802:I802" si="777">AVERAGE(F683:F802)</f>
        <v>300.8583701452697</v>
      </c>
      <c r="I802" s="12">
        <f t="shared" si="777"/>
        <v>14.196349576826313</v>
      </c>
      <c r="J802" s="12">
        <f t="shared" si="743"/>
        <v>27.608427142320622</v>
      </c>
      <c r="K802" s="12">
        <f t="shared" si="740"/>
        <v>3.3181210573625073</v>
      </c>
      <c r="L802" s="12">
        <f t="shared" si="741"/>
        <v>-2.6715418612445418E-2</v>
      </c>
      <c r="O802" s="11"/>
      <c r="P802" s="11"/>
      <c r="Q802" s="11"/>
    </row>
    <row r="803" spans="1:17" x14ac:dyDescent="0.25">
      <c r="A803" s="11">
        <f>'Shiller Data '!A802</f>
        <v>1937.02</v>
      </c>
      <c r="B803" s="11">
        <f>'Shiller Data '!B802</f>
        <v>18.11</v>
      </c>
      <c r="C803" s="11">
        <f>'Shiller Data '!C802</f>
        <v>0.74</v>
      </c>
      <c r="D803" s="11">
        <f>'Shiller Data '!D802</f>
        <v>1.08</v>
      </c>
      <c r="E803" s="75">
        <f>'Shiller Data '!E802</f>
        <v>14.1</v>
      </c>
      <c r="F803" s="12">
        <f t="shared" si="752"/>
        <v>403.52547872340426</v>
      </c>
      <c r="G803" s="12">
        <f t="shared" si="753"/>
        <v>16.488617021276596</v>
      </c>
      <c r="H803" s="12">
        <f t="shared" ref="H803:I803" si="778">AVERAGE(F684:F803)</f>
        <v>302.1657038760107</v>
      </c>
      <c r="I803" s="12">
        <f t="shared" si="778"/>
        <v>14.227931309905916</v>
      </c>
      <c r="J803" s="12">
        <f t="shared" si="743"/>
        <v>28.361500342812143</v>
      </c>
      <c r="K803" s="12">
        <f t="shared" si="740"/>
        <v>3.3450326037487947</v>
      </c>
      <c r="L803" s="12">
        <f t="shared" si="741"/>
        <v>1.9612777384203639E-4</v>
      </c>
      <c r="O803" s="11"/>
      <c r="P803" s="11"/>
      <c r="Q803" s="11"/>
    </row>
    <row r="804" spans="1:17" x14ac:dyDescent="0.25">
      <c r="A804" s="11">
        <f>'Shiller Data '!A803</f>
        <v>1937.03</v>
      </c>
      <c r="B804" s="11">
        <f>'Shiller Data '!B803</f>
        <v>18.09</v>
      </c>
      <c r="C804" s="11">
        <f>'Shiller Data '!C803</f>
        <v>0.75</v>
      </c>
      <c r="D804" s="11">
        <f>'Shiller Data '!D803</f>
        <v>1.1100000000000001</v>
      </c>
      <c r="E804" s="75">
        <f>'Shiller Data '!E803</f>
        <v>14.2</v>
      </c>
      <c r="F804" s="12">
        <f t="shared" si="752"/>
        <v>400.24125000000004</v>
      </c>
      <c r="G804" s="12">
        <f t="shared" si="753"/>
        <v>16.593750000000004</v>
      </c>
      <c r="H804" s="12">
        <f t="shared" ref="H804:I804" si="779">AVERAGE(F685:F804)</f>
        <v>303.40200752485458</v>
      </c>
      <c r="I804" s="12">
        <f t="shared" si="779"/>
        <v>14.258763499212275</v>
      </c>
      <c r="J804" s="12">
        <f t="shared" si="743"/>
        <v>28.06984280383859</v>
      </c>
      <c r="K804" s="12">
        <f t="shared" si="740"/>
        <v>3.3346957902098593</v>
      </c>
      <c r="L804" s="12">
        <f t="shared" si="741"/>
        <v>-1.0140685765093416E-2</v>
      </c>
      <c r="O804" s="11"/>
      <c r="P804" s="11"/>
      <c r="Q804" s="11"/>
    </row>
    <row r="805" spans="1:17" x14ac:dyDescent="0.25">
      <c r="A805" s="11">
        <f>'Shiller Data '!A804</f>
        <v>1937.04</v>
      </c>
      <c r="B805" s="11">
        <f>'Shiller Data '!B804</f>
        <v>17.010000000000002</v>
      </c>
      <c r="C805" s="11">
        <f>'Shiller Data '!C804</f>
        <v>0.78</v>
      </c>
      <c r="D805" s="11">
        <f>'Shiller Data '!D804</f>
        <v>1.1299999999999999</v>
      </c>
      <c r="E805" s="75">
        <f>'Shiller Data '!E804</f>
        <v>14.3</v>
      </c>
      <c r="F805" s="12">
        <f t="shared" si="752"/>
        <v>373.7144580419581</v>
      </c>
      <c r="G805" s="12">
        <f t="shared" si="753"/>
        <v>17.136818181818182</v>
      </c>
      <c r="H805" s="12">
        <f t="shared" ref="H805:I805" si="780">AVERAGE(F686:F805)</f>
        <v>304.36580009427945</v>
      </c>
      <c r="I805" s="12">
        <f t="shared" si="780"/>
        <v>14.293107300775596</v>
      </c>
      <c r="J805" s="12">
        <f t="shared" si="743"/>
        <v>26.146480970004262</v>
      </c>
      <c r="K805" s="12">
        <f t="shared" si="740"/>
        <v>3.2637146105187114</v>
      </c>
      <c r="L805" s="12">
        <f t="shared" si="741"/>
        <v>-8.1121865456241338E-2</v>
      </c>
      <c r="O805" s="11"/>
      <c r="P805" s="11"/>
      <c r="Q805" s="11"/>
    </row>
    <row r="806" spans="1:17" x14ac:dyDescent="0.25">
      <c r="A806" s="11">
        <f>'Shiller Data '!A805</f>
        <v>1937.05</v>
      </c>
      <c r="B806" s="11">
        <f>'Shiller Data '!B805</f>
        <v>16.25</v>
      </c>
      <c r="C806" s="11">
        <f>'Shiller Data '!C805</f>
        <v>0.81</v>
      </c>
      <c r="D806" s="11">
        <f>'Shiller Data '!D805</f>
        <v>1.1499999999999999</v>
      </c>
      <c r="E806" s="75">
        <f>'Shiller Data '!E805</f>
        <v>14.4</v>
      </c>
      <c r="F806" s="12">
        <f t="shared" si="752"/>
        <v>354.53776041666669</v>
      </c>
      <c r="G806" s="12">
        <f t="shared" si="753"/>
        <v>17.672343750000003</v>
      </c>
      <c r="H806" s="12">
        <f t="shared" ref="H806:I806" si="781">AVERAGE(F687:F806)</f>
        <v>305.10841720694702</v>
      </c>
      <c r="I806" s="12">
        <f t="shared" si="781"/>
        <v>14.331544084180768</v>
      </c>
      <c r="J806" s="12">
        <f t="shared" si="743"/>
        <v>24.738280699844985</v>
      </c>
      <c r="K806" s="12">
        <f t="shared" si="740"/>
        <v>3.2083518697978524</v>
      </c>
      <c r="L806" s="12">
        <f t="shared" si="741"/>
        <v>-0.13648460617710034</v>
      </c>
      <c r="O806" s="11"/>
      <c r="P806" s="11"/>
      <c r="Q806" s="11"/>
    </row>
    <row r="807" spans="1:17" x14ac:dyDescent="0.25">
      <c r="A807" s="11">
        <f>'Shiller Data '!A806</f>
        <v>1937.06</v>
      </c>
      <c r="B807" s="11">
        <f>'Shiller Data '!B806</f>
        <v>15.64</v>
      </c>
      <c r="C807" s="11">
        <f>'Shiller Data '!C806</f>
        <v>0.84</v>
      </c>
      <c r="D807" s="11">
        <f>'Shiller Data '!D806</f>
        <v>1.17</v>
      </c>
      <c r="E807" s="75">
        <f>'Shiller Data '!E806</f>
        <v>14.4</v>
      </c>
      <c r="F807" s="12">
        <f t="shared" si="752"/>
        <v>341.22895833333331</v>
      </c>
      <c r="G807" s="12">
        <f t="shared" si="753"/>
        <v>18.326874999999998</v>
      </c>
      <c r="H807" s="12">
        <f t="shared" ref="H807:I807" si="782">AVERAGE(F688:F807)</f>
        <v>305.73699860688396</v>
      </c>
      <c r="I807" s="12">
        <f t="shared" si="782"/>
        <v>14.375675357855011</v>
      </c>
      <c r="J807" s="12">
        <f t="shared" si="743"/>
        <v>23.736551489866695</v>
      </c>
      <c r="K807" s="12">
        <f t="shared" si="740"/>
        <v>3.1670161170405957</v>
      </c>
      <c r="L807" s="12">
        <f t="shared" si="741"/>
        <v>-0.17782035893435699</v>
      </c>
      <c r="O807" s="11"/>
      <c r="P807" s="11"/>
      <c r="Q807" s="11"/>
    </row>
    <row r="808" spans="1:17" x14ac:dyDescent="0.25">
      <c r="A808" s="11">
        <f>'Shiller Data '!A807</f>
        <v>1937.07</v>
      </c>
      <c r="B808" s="11">
        <f>'Shiller Data '!B807</f>
        <v>16.57</v>
      </c>
      <c r="C808" s="11">
        <f>'Shiller Data '!C807</f>
        <v>0.81666700000000003</v>
      </c>
      <c r="D808" s="11">
        <f>'Shiller Data '!D807</f>
        <v>1.1866699999999999</v>
      </c>
      <c r="E808" s="75">
        <f>'Shiller Data '!E807</f>
        <v>14.5</v>
      </c>
      <c r="F808" s="12">
        <f t="shared" si="752"/>
        <v>359.0261896551724</v>
      </c>
      <c r="G808" s="12">
        <f t="shared" si="753"/>
        <v>17.694921015517245</v>
      </c>
      <c r="H808" s="12">
        <f t="shared" ref="H808:I808" si="783">AVERAGE(F689:F808)</f>
        <v>306.42553886749789</v>
      </c>
      <c r="I808" s="12">
        <f t="shared" si="783"/>
        <v>14.411643282261776</v>
      </c>
      <c r="J808" s="12">
        <f t="shared" si="743"/>
        <v>24.912231216343741</v>
      </c>
      <c r="K808" s="12">
        <f t="shared" si="740"/>
        <v>3.2153588963725817</v>
      </c>
      <c r="L808" s="12">
        <f t="shared" si="741"/>
        <v>-0.12947757960237105</v>
      </c>
      <c r="O808" s="11"/>
      <c r="P808" s="11"/>
      <c r="Q808" s="11"/>
    </row>
    <row r="809" spans="1:17" x14ac:dyDescent="0.25">
      <c r="A809" s="11">
        <f>'Shiller Data '!A808</f>
        <v>1937.08</v>
      </c>
      <c r="B809" s="11">
        <f>'Shiller Data '!B808</f>
        <v>16.739999999999998</v>
      </c>
      <c r="C809" s="11">
        <f>'Shiller Data '!C808</f>
        <v>0.79333299999999995</v>
      </c>
      <c r="D809" s="11">
        <f>'Shiller Data '!D808</f>
        <v>1.20333</v>
      </c>
      <c r="E809" s="75">
        <f>'Shiller Data '!E808</f>
        <v>14.5</v>
      </c>
      <c r="F809" s="12">
        <f t="shared" si="752"/>
        <v>362.70962068965514</v>
      </c>
      <c r="G809" s="12">
        <f t="shared" si="753"/>
        <v>17.189337605172412</v>
      </c>
      <c r="H809" s="12">
        <f t="shared" ref="H809:I809" si="784">AVERAGE(F690:F809)</f>
        <v>307.00808742653953</v>
      </c>
      <c r="I809" s="12">
        <f t="shared" si="784"/>
        <v>14.441745185996741</v>
      </c>
      <c r="J809" s="12">
        <f t="shared" si="743"/>
        <v>25.11535939862393</v>
      </c>
      <c r="K809" s="12">
        <f t="shared" si="740"/>
        <v>3.2234795872180317</v>
      </c>
      <c r="L809" s="12">
        <f t="shared" si="741"/>
        <v>-0.12135688875692097</v>
      </c>
      <c r="O809" s="11"/>
      <c r="P809" s="11"/>
      <c r="Q809" s="11"/>
    </row>
    <row r="810" spans="1:17" x14ac:dyDescent="0.25">
      <c r="A810" s="11">
        <f>'Shiller Data '!A809</f>
        <v>1937.09</v>
      </c>
      <c r="B810" s="11">
        <f>'Shiller Data '!B809</f>
        <v>14.37</v>
      </c>
      <c r="C810" s="11">
        <f>'Shiller Data '!C809</f>
        <v>0.77</v>
      </c>
      <c r="D810" s="11">
        <f>'Shiller Data '!D809</f>
        <v>1.22</v>
      </c>
      <c r="E810" s="75">
        <f>'Shiller Data '!E809</f>
        <v>14.6</v>
      </c>
      <c r="F810" s="12">
        <f t="shared" si="752"/>
        <v>309.22566780821916</v>
      </c>
      <c r="G810" s="12">
        <f t="shared" si="753"/>
        <v>16.569503424657537</v>
      </c>
      <c r="H810" s="12">
        <f t="shared" ref="H810:I810" si="785">AVERAGE(F691:F810)</f>
        <v>307.02132420548088</v>
      </c>
      <c r="I810" s="12">
        <f t="shared" si="785"/>
        <v>14.466321852300487</v>
      </c>
      <c r="J810" s="12">
        <f t="shared" si="743"/>
        <v>21.375555650246021</v>
      </c>
      <c r="K810" s="12">
        <f t="shared" si="740"/>
        <v>3.0622480098180982</v>
      </c>
      <c r="L810" s="12">
        <f t="shared" si="741"/>
        <v>-0.28258846615685451</v>
      </c>
      <c r="O810" s="11"/>
      <c r="P810" s="11"/>
      <c r="Q810" s="11"/>
    </row>
    <row r="811" spans="1:17" x14ac:dyDescent="0.25">
      <c r="A811" s="11">
        <f>'Shiller Data '!A810</f>
        <v>1937.1</v>
      </c>
      <c r="B811" s="11">
        <f>'Shiller Data '!B810</f>
        <v>12.28</v>
      </c>
      <c r="C811" s="11">
        <f>'Shiller Data '!C810</f>
        <v>0.78</v>
      </c>
      <c r="D811" s="11">
        <f>'Shiller Data '!D810</f>
        <v>1.19</v>
      </c>
      <c r="E811" s="75">
        <f>'Shiller Data '!E810</f>
        <v>14.6</v>
      </c>
      <c r="F811" s="12">
        <f t="shared" si="752"/>
        <v>264.25130136986303</v>
      </c>
      <c r="G811" s="12">
        <f t="shared" si="753"/>
        <v>16.78469178082192</v>
      </c>
      <c r="H811" s="12">
        <f t="shared" ref="H811:I811" si="786">AVERAGE(F692:F811)</f>
        <v>306.71362959045956</v>
      </c>
      <c r="I811" s="12">
        <f t="shared" si="786"/>
        <v>14.492335939698139</v>
      </c>
      <c r="J811" s="12">
        <f t="shared" si="743"/>
        <v>18.233865297450947</v>
      </c>
      <c r="K811" s="12">
        <f t="shared" si="740"/>
        <v>2.9032805956971734</v>
      </c>
      <c r="L811" s="12">
        <f t="shared" si="741"/>
        <v>-0.44155588027777926</v>
      </c>
      <c r="O811" s="11"/>
      <c r="P811" s="11"/>
      <c r="Q811" s="11"/>
    </row>
    <row r="812" spans="1:17" x14ac:dyDescent="0.25">
      <c r="A812" s="11">
        <f>'Shiller Data '!A811</f>
        <v>1937.11</v>
      </c>
      <c r="B812" s="11">
        <f>'Shiller Data '!B811</f>
        <v>11.2</v>
      </c>
      <c r="C812" s="11">
        <f>'Shiller Data '!C811</f>
        <v>0.79</v>
      </c>
      <c r="D812" s="11">
        <f>'Shiller Data '!D811</f>
        <v>1.1599999999999999</v>
      </c>
      <c r="E812" s="75">
        <f>'Shiller Data '!E811</f>
        <v>14.5</v>
      </c>
      <c r="F812" s="12">
        <f t="shared" si="752"/>
        <v>242.67310344827584</v>
      </c>
      <c r="G812" s="12">
        <f t="shared" si="753"/>
        <v>17.117120689655174</v>
      </c>
      <c r="H812" s="12">
        <f t="shared" ref="H812:I812" si="787">AVERAGE(F693:F812)</f>
        <v>306.1541012617771</v>
      </c>
      <c r="I812" s="12">
        <f t="shared" si="787"/>
        <v>14.519463305031007</v>
      </c>
      <c r="J812" s="12">
        <f t="shared" si="743"/>
        <v>16.71364143082268</v>
      </c>
      <c r="K812" s="12">
        <f t="shared" si="740"/>
        <v>2.8162252381256363</v>
      </c>
      <c r="L812" s="12">
        <f t="shared" si="741"/>
        <v>-0.52861123784931641</v>
      </c>
      <c r="O812" s="11"/>
      <c r="P812" s="11"/>
      <c r="Q812" s="11"/>
    </row>
    <row r="813" spans="1:17" x14ac:dyDescent="0.25">
      <c r="A813" s="11">
        <f>'Shiller Data '!A812</f>
        <v>1937.12</v>
      </c>
      <c r="B813" s="11">
        <f>'Shiller Data '!B812</f>
        <v>11.02</v>
      </c>
      <c r="C813" s="11">
        <f>'Shiller Data '!C812</f>
        <v>0.8</v>
      </c>
      <c r="D813" s="11">
        <f>'Shiller Data '!D812</f>
        <v>1.1299999999999999</v>
      </c>
      <c r="E813" s="75">
        <f>'Shiller Data '!E812</f>
        <v>14.4</v>
      </c>
      <c r="F813" s="12">
        <f t="shared" si="752"/>
        <v>240.43114583333335</v>
      </c>
      <c r="G813" s="12">
        <f t="shared" si="753"/>
        <v>17.454166666666669</v>
      </c>
      <c r="H813" s="12">
        <f t="shared" ref="H813:I813" si="788">AVERAGE(F694:F813)</f>
        <v>305.51535527088919</v>
      </c>
      <c r="I813" s="12">
        <f t="shared" si="788"/>
        <v>14.548385430914118</v>
      </c>
      <c r="J813" s="12">
        <f t="shared" si="743"/>
        <v>16.5263112511741</v>
      </c>
      <c r="K813" s="12">
        <f t="shared" si="740"/>
        <v>2.804953732131291</v>
      </c>
      <c r="L813" s="12">
        <f t="shared" si="741"/>
        <v>-0.53988274384366175</v>
      </c>
    </row>
    <row r="814" spans="1:17" x14ac:dyDescent="0.25">
      <c r="A814" s="11">
        <f>'Shiller Data '!A813</f>
        <v>1938.01</v>
      </c>
      <c r="B814" s="11">
        <f>'Shiller Data '!B813</f>
        <v>11.31</v>
      </c>
      <c r="C814" s="11">
        <f>'Shiller Data '!C813</f>
        <v>0.79333299999999995</v>
      </c>
      <c r="D814" s="11">
        <f>'Shiller Data '!D813</f>
        <v>1.07667</v>
      </c>
      <c r="E814" s="75">
        <f>'Shiller Data '!E813</f>
        <v>14.2</v>
      </c>
      <c r="F814" s="12">
        <f t="shared" si="752"/>
        <v>250.23375000000004</v>
      </c>
      <c r="G814" s="12">
        <f t="shared" si="753"/>
        <v>17.552492624999999</v>
      </c>
      <c r="H814" s="12">
        <f t="shared" ref="H814:I814" si="789">AVERAGE(F695:F814)</f>
        <v>304.94770407869271</v>
      </c>
      <c r="I814" s="12">
        <f t="shared" si="789"/>
        <v>14.577112983858482</v>
      </c>
      <c r="J814" s="12">
        <f t="shared" si="743"/>
        <v>17.166207758497084</v>
      </c>
      <c r="K814" s="12">
        <f t="shared" si="740"/>
        <v>2.8429427861295276</v>
      </c>
      <c r="L814" s="12">
        <f t="shared" si="741"/>
        <v>-0.50189368984542515</v>
      </c>
    </row>
    <row r="815" spans="1:17" x14ac:dyDescent="0.25">
      <c r="A815" s="11">
        <f>'Shiller Data '!A814</f>
        <v>1938.02</v>
      </c>
      <c r="B815" s="11">
        <f>'Shiller Data '!B814</f>
        <v>11.04</v>
      </c>
      <c r="C815" s="11">
        <f>'Shiller Data '!C814</f>
        <v>0.78666700000000001</v>
      </c>
      <c r="D815" s="11">
        <f>'Shiller Data '!D814</f>
        <v>1.0233300000000001</v>
      </c>
      <c r="E815" s="75">
        <f>'Shiller Data '!E814</f>
        <v>14.1</v>
      </c>
      <c r="F815" s="12">
        <f t="shared" si="752"/>
        <v>245.99234042553189</v>
      </c>
      <c r="G815" s="12">
        <f t="shared" si="753"/>
        <v>17.528447143617022</v>
      </c>
      <c r="H815" s="12">
        <f t="shared" ref="H815:I815" si="790">AVERAGE(F696:F815)</f>
        <v>304.34583176937326</v>
      </c>
      <c r="I815" s="12">
        <f t="shared" si="790"/>
        <v>14.603254878914941</v>
      </c>
      <c r="J815" s="12">
        <f t="shared" si="743"/>
        <v>16.845035060006413</v>
      </c>
      <c r="K815" s="12">
        <f t="shared" si="740"/>
        <v>2.8240559581865026</v>
      </c>
      <c r="L815" s="12">
        <f t="shared" si="741"/>
        <v>-0.52078051778845014</v>
      </c>
    </row>
    <row r="816" spans="1:17" x14ac:dyDescent="0.25">
      <c r="A816" s="11">
        <f>'Shiller Data '!A815</f>
        <v>1938.03</v>
      </c>
      <c r="B816" s="11">
        <f>'Shiller Data '!B815</f>
        <v>10.31</v>
      </c>
      <c r="C816" s="11">
        <f>'Shiller Data '!C815</f>
        <v>0.78</v>
      </c>
      <c r="D816" s="11">
        <f>'Shiller Data '!D815</f>
        <v>0.97</v>
      </c>
      <c r="E816" s="75">
        <f>'Shiller Data '!E815</f>
        <v>14.1</v>
      </c>
      <c r="F816" s="12">
        <f t="shared" si="752"/>
        <v>229.72654255319151</v>
      </c>
      <c r="G816" s="12">
        <f t="shared" si="753"/>
        <v>17.379893617021278</v>
      </c>
      <c r="H816" s="12">
        <f t="shared" ref="H816:I816" si="791">AVERAGE(F697:F816)</f>
        <v>303.46602189006518</v>
      </c>
      <c r="I816" s="12">
        <f t="shared" si="791"/>
        <v>14.627133012857952</v>
      </c>
      <c r="J816" s="12">
        <f t="shared" si="743"/>
        <v>15.705507179790521</v>
      </c>
      <c r="K816" s="12">
        <f t="shared" si="740"/>
        <v>2.7540114266296563</v>
      </c>
      <c r="L816" s="12">
        <f t="shared" si="741"/>
        <v>-0.59082504934529645</v>
      </c>
    </row>
    <row r="817" spans="1:12" x14ac:dyDescent="0.25">
      <c r="A817" s="11">
        <f>'Shiller Data '!A816</f>
        <v>1938.04</v>
      </c>
      <c r="B817" s="11">
        <f>'Shiller Data '!B816</f>
        <v>9.89</v>
      </c>
      <c r="C817" s="11">
        <f>'Shiller Data '!C816</f>
        <v>0.76666699999999999</v>
      </c>
      <c r="D817" s="11">
        <f>'Shiller Data '!D816</f>
        <v>0.90333300000000005</v>
      </c>
      <c r="E817" s="75">
        <f>'Shiller Data '!E816</f>
        <v>14.2</v>
      </c>
      <c r="F817" s="12">
        <f t="shared" si="752"/>
        <v>218.81625000000003</v>
      </c>
      <c r="G817" s="12">
        <f t="shared" si="753"/>
        <v>16.962507375000001</v>
      </c>
      <c r="H817" s="12">
        <f t="shared" ref="H817:I817" si="792">AVERAGE(F698:F817)</f>
        <v>302.31922017222894</v>
      </c>
      <c r="I817" s="12">
        <f t="shared" si="792"/>
        <v>14.646507113058972</v>
      </c>
      <c r="J817" s="12">
        <f t="shared" si="743"/>
        <v>14.939824786272849</v>
      </c>
      <c r="K817" s="12">
        <f t="shared" si="740"/>
        <v>2.7040304518094507</v>
      </c>
      <c r="L817" s="12">
        <f t="shared" si="741"/>
        <v>-0.64080602416550203</v>
      </c>
    </row>
    <row r="818" spans="1:12" x14ac:dyDescent="0.25">
      <c r="A818" s="11">
        <f>'Shiller Data '!A817</f>
        <v>1938.05</v>
      </c>
      <c r="B818" s="11">
        <f>'Shiller Data '!B817</f>
        <v>9.98</v>
      </c>
      <c r="C818" s="11">
        <f>'Shiller Data '!C817</f>
        <v>0.75333300000000003</v>
      </c>
      <c r="D818" s="11">
        <f>'Shiller Data '!D817</f>
        <v>0.83666700000000005</v>
      </c>
      <c r="E818" s="75">
        <f>'Shiller Data '!E817</f>
        <v>14.1</v>
      </c>
      <c r="F818" s="12">
        <f t="shared" si="752"/>
        <v>222.37351063829792</v>
      </c>
      <c r="G818" s="12">
        <f t="shared" si="753"/>
        <v>16.785701792553194</v>
      </c>
      <c r="H818" s="12">
        <f t="shared" ref="H818:I818" si="793">AVERAGE(F699:F818)</f>
        <v>301.12800136553255</v>
      </c>
      <c r="I818" s="12">
        <f t="shared" si="793"/>
        <v>14.664112390836062</v>
      </c>
      <c r="J818" s="12">
        <f t="shared" si="743"/>
        <v>15.164471241864199</v>
      </c>
      <c r="K818" s="12">
        <f t="shared" si="740"/>
        <v>2.7189552735273481</v>
      </c>
      <c r="L818" s="12">
        <f t="shared" si="741"/>
        <v>-0.62588120244760459</v>
      </c>
    </row>
    <row r="819" spans="1:12" x14ac:dyDescent="0.25">
      <c r="A819" s="11">
        <f>'Shiller Data '!A818</f>
        <v>1938.06</v>
      </c>
      <c r="B819" s="11">
        <f>'Shiller Data '!B818</f>
        <v>10.210000000000001</v>
      </c>
      <c r="C819" s="11">
        <f>'Shiller Data '!C818</f>
        <v>0.74</v>
      </c>
      <c r="D819" s="11">
        <f>'Shiller Data '!D818</f>
        <v>0.77</v>
      </c>
      <c r="E819" s="75">
        <f>'Shiller Data '!E818</f>
        <v>14.1</v>
      </c>
      <c r="F819" s="12">
        <f t="shared" si="752"/>
        <v>227.4983510638298</v>
      </c>
      <c r="G819" s="12">
        <f t="shared" si="753"/>
        <v>16.488617021276596</v>
      </c>
      <c r="H819" s="12">
        <f t="shared" ref="H819:I819" si="794">AVERAGE(F700:F819)</f>
        <v>300.11173104545048</v>
      </c>
      <c r="I819" s="12">
        <f t="shared" si="794"/>
        <v>14.677501085311615</v>
      </c>
      <c r="J819" s="12">
        <f t="shared" si="743"/>
        <v>15.499801345032559</v>
      </c>
      <c r="K819" s="12">
        <f t="shared" si="740"/>
        <v>2.7408272073935573</v>
      </c>
      <c r="L819" s="12">
        <f t="shared" si="741"/>
        <v>-0.60400926858139536</v>
      </c>
    </row>
    <row r="820" spans="1:12" x14ac:dyDescent="0.25">
      <c r="A820" s="11">
        <f>'Shiller Data '!A819</f>
        <v>1938.07</v>
      </c>
      <c r="B820" s="11">
        <f>'Shiller Data '!B819</f>
        <v>12.24</v>
      </c>
      <c r="C820" s="11">
        <f>'Shiller Data '!C819</f>
        <v>0.71333299999999999</v>
      </c>
      <c r="D820" s="11">
        <f>'Shiller Data '!D819</f>
        <v>0.72</v>
      </c>
      <c r="E820" s="75">
        <f>'Shiller Data '!E819</f>
        <v>14.1</v>
      </c>
      <c r="F820" s="12">
        <f t="shared" si="752"/>
        <v>272.73063829787236</v>
      </c>
      <c r="G820" s="12">
        <f t="shared" si="753"/>
        <v>15.894425196808511</v>
      </c>
      <c r="H820" s="12">
        <f t="shared" ref="H820:I820" si="795">AVERAGE(F701:F820)</f>
        <v>299.45096151079821</v>
      </c>
      <c r="I820" s="12">
        <f t="shared" si="795"/>
        <v>14.684912366191448</v>
      </c>
      <c r="J820" s="12">
        <f t="shared" si="743"/>
        <v>18.572166554140999</v>
      </c>
      <c r="K820" s="12">
        <f t="shared" si="740"/>
        <v>2.9216640381414236</v>
      </c>
      <c r="L820" s="12">
        <f t="shared" si="741"/>
        <v>-0.42317243783352909</v>
      </c>
    </row>
    <row r="821" spans="1:12" x14ac:dyDescent="0.25">
      <c r="A821" s="11">
        <f>'Shiller Data '!A820</f>
        <v>1938.08</v>
      </c>
      <c r="B821" s="11">
        <f>'Shiller Data '!B820</f>
        <v>12.31</v>
      </c>
      <c r="C821" s="11">
        <f>'Shiller Data '!C820</f>
        <v>0.68666700000000003</v>
      </c>
      <c r="D821" s="11">
        <f>'Shiller Data '!D820</f>
        <v>0.67</v>
      </c>
      <c r="E821" s="75">
        <f>'Shiller Data '!E820</f>
        <v>14.1</v>
      </c>
      <c r="F821" s="12">
        <f t="shared" si="752"/>
        <v>274.29037234042556</v>
      </c>
      <c r="G821" s="12">
        <f t="shared" si="753"/>
        <v>15.300255654255322</v>
      </c>
      <c r="H821" s="12">
        <f t="shared" ref="H821:I821" si="796">AVERAGE(F702:F821)</f>
        <v>298.70826359024323</v>
      </c>
      <c r="I821" s="12">
        <f t="shared" si="796"/>
        <v>14.686361729830709</v>
      </c>
      <c r="J821" s="12">
        <f t="shared" si="743"/>
        <v>18.676536598120911</v>
      </c>
      <c r="K821" s="12">
        <f t="shared" si="740"/>
        <v>2.9272680086578609</v>
      </c>
      <c r="L821" s="12">
        <f t="shared" si="741"/>
        <v>-0.41756846731709185</v>
      </c>
    </row>
    <row r="822" spans="1:12" x14ac:dyDescent="0.25">
      <c r="A822" s="11">
        <f>'Shiller Data '!A821</f>
        <v>1938.09</v>
      </c>
      <c r="B822" s="11">
        <f>'Shiller Data '!B821</f>
        <v>11.75</v>
      </c>
      <c r="C822" s="11">
        <f>'Shiller Data '!C821</f>
        <v>0.66</v>
      </c>
      <c r="D822" s="11">
        <f>'Shiller Data '!D821</f>
        <v>0.62</v>
      </c>
      <c r="E822" s="75">
        <f>'Shiller Data '!E821</f>
        <v>14.1</v>
      </c>
      <c r="F822" s="12">
        <f t="shared" si="752"/>
        <v>261.8125</v>
      </c>
      <c r="G822" s="12">
        <f t="shared" si="753"/>
        <v>14.706063829787235</v>
      </c>
      <c r="H822" s="12">
        <f t="shared" ref="H822:I822" si="797">AVERAGE(F703:F822)</f>
        <v>297.68623637444364</v>
      </c>
      <c r="I822" s="12">
        <f t="shared" si="797"/>
        <v>14.683302796427682</v>
      </c>
      <c r="J822" s="12">
        <f t="shared" si="743"/>
        <v>17.830627320693587</v>
      </c>
      <c r="K822" s="12">
        <f t="shared" si="740"/>
        <v>2.8809176146937925</v>
      </c>
      <c r="L822" s="12">
        <f t="shared" si="741"/>
        <v>-0.46391886128116022</v>
      </c>
    </row>
    <row r="823" spans="1:12" x14ac:dyDescent="0.25">
      <c r="A823" s="11">
        <f>'Shiller Data '!A822</f>
        <v>1938.1</v>
      </c>
      <c r="B823" s="11">
        <f>'Shiller Data '!B822</f>
        <v>13.06</v>
      </c>
      <c r="C823" s="11">
        <f>'Shiller Data '!C822</f>
        <v>0.61</v>
      </c>
      <c r="D823" s="11">
        <f>'Shiller Data '!D822</f>
        <v>0.62666699999999997</v>
      </c>
      <c r="E823" s="75">
        <f>'Shiller Data '!E822</f>
        <v>14</v>
      </c>
      <c r="F823" s="12">
        <f t="shared" si="752"/>
        <v>293.08039285714284</v>
      </c>
      <c r="G823" s="12">
        <f t="shared" si="753"/>
        <v>13.689053571428571</v>
      </c>
      <c r="H823" s="12">
        <f t="shared" ref="H823:I823" si="798">AVERAGE(F704:F823)</f>
        <v>296.8406950746097</v>
      </c>
      <c r="I823" s="12">
        <f t="shared" si="798"/>
        <v>14.670018638931838</v>
      </c>
      <c r="J823" s="12">
        <f t="shared" si="743"/>
        <v>19.97818817212374</v>
      </c>
      <c r="K823" s="12">
        <f t="shared" si="740"/>
        <v>2.9946410870326505</v>
      </c>
      <c r="L823" s="12">
        <f t="shared" si="741"/>
        <v>-0.35019538894230218</v>
      </c>
    </row>
    <row r="824" spans="1:12" x14ac:dyDescent="0.25">
      <c r="A824" s="11">
        <f>'Shiller Data '!A823</f>
        <v>1938.11</v>
      </c>
      <c r="B824" s="11">
        <f>'Shiller Data '!B823</f>
        <v>13.07</v>
      </c>
      <c r="C824" s="11">
        <f>'Shiller Data '!C823</f>
        <v>0.56000000000000005</v>
      </c>
      <c r="D824" s="11">
        <f>'Shiller Data '!D823</f>
        <v>0.63333300000000003</v>
      </c>
      <c r="E824" s="75">
        <f>'Shiller Data '!E823</f>
        <v>14</v>
      </c>
      <c r="F824" s="12">
        <f t="shared" si="752"/>
        <v>293.30480357142858</v>
      </c>
      <c r="G824" s="12">
        <f t="shared" si="753"/>
        <v>12.567000000000002</v>
      </c>
      <c r="H824" s="12">
        <f t="shared" ref="H824:I824" si="799">AVERAGE(F705:F824)</f>
        <v>295.77478767220117</v>
      </c>
      <c r="I824" s="12">
        <f t="shared" si="799"/>
        <v>14.646379405646956</v>
      </c>
      <c r="J824" s="12">
        <f t="shared" si="743"/>
        <v>20.02575486050457</v>
      </c>
      <c r="K824" s="12">
        <f t="shared" si="740"/>
        <v>2.9970191881492969</v>
      </c>
      <c r="L824" s="12">
        <f t="shared" si="741"/>
        <v>-0.3478172878256558</v>
      </c>
    </row>
    <row r="825" spans="1:12" x14ac:dyDescent="0.25">
      <c r="A825" s="11">
        <f>'Shiller Data '!A824</f>
        <v>1938.12</v>
      </c>
      <c r="B825" s="11">
        <f>'Shiller Data '!B824</f>
        <v>12.69</v>
      </c>
      <c r="C825" s="11">
        <f>'Shiller Data '!C824</f>
        <v>0.51</v>
      </c>
      <c r="D825" s="11">
        <f>'Shiller Data '!D824</f>
        <v>0.64</v>
      </c>
      <c r="E825" s="75">
        <f>'Shiller Data '!E824</f>
        <v>14</v>
      </c>
      <c r="F825" s="12">
        <f t="shared" si="752"/>
        <v>284.77719642857141</v>
      </c>
      <c r="G825" s="12">
        <f t="shared" si="753"/>
        <v>11.444946428571429</v>
      </c>
      <c r="H825" s="12">
        <f t="shared" ref="H825:I825" si="800">AVERAGE(F706:F825)</f>
        <v>294.60351028863806</v>
      </c>
      <c r="I825" s="12">
        <f t="shared" si="800"/>
        <v>14.611613242844113</v>
      </c>
      <c r="J825" s="12">
        <f t="shared" si="743"/>
        <v>19.489784714089534</v>
      </c>
      <c r="K825" s="12">
        <f t="shared" si="740"/>
        <v>2.9698904674907625</v>
      </c>
      <c r="L825" s="12">
        <f t="shared" si="741"/>
        <v>-0.37494600848419024</v>
      </c>
    </row>
    <row r="826" spans="1:12" x14ac:dyDescent="0.25">
      <c r="A826" s="11">
        <f>'Shiller Data '!A825</f>
        <v>1939.01</v>
      </c>
      <c r="B826" s="11">
        <f>'Shiller Data '!B825</f>
        <v>12.5</v>
      </c>
      <c r="C826" s="11">
        <f>'Shiller Data '!C825</f>
        <v>0.51333300000000004</v>
      </c>
      <c r="D826" s="11">
        <f>'Shiller Data '!D825</f>
        <v>0.66333299999999995</v>
      </c>
      <c r="E826" s="75">
        <f>'Shiller Data '!E825</f>
        <v>14</v>
      </c>
      <c r="F826" s="12">
        <f t="shared" si="752"/>
        <v>280.51339285714283</v>
      </c>
      <c r="G826" s="12">
        <f t="shared" si="753"/>
        <v>11.519742519642859</v>
      </c>
      <c r="H826" s="12">
        <f t="shared" ref="H826:I826" si="801">AVERAGE(F707:F826)</f>
        <v>293.13488870864637</v>
      </c>
      <c r="I826" s="12">
        <f t="shared" si="801"/>
        <v>14.575939313548741</v>
      </c>
      <c r="J826" s="12">
        <f t="shared" si="743"/>
        <v>19.24496163320314</v>
      </c>
      <c r="K826" s="12">
        <f t="shared" si="740"/>
        <v>2.9572492931355483</v>
      </c>
      <c r="L826" s="12">
        <f t="shared" si="741"/>
        <v>-0.38758718283940441</v>
      </c>
    </row>
    <row r="827" spans="1:12" x14ac:dyDescent="0.25">
      <c r="A827" s="11">
        <f>'Shiller Data '!A826</f>
        <v>1939.02</v>
      </c>
      <c r="B827" s="11">
        <f>'Shiller Data '!B826</f>
        <v>12.4</v>
      </c>
      <c r="C827" s="11">
        <f>'Shiller Data '!C826</f>
        <v>0.51666699999999999</v>
      </c>
      <c r="D827" s="11">
        <f>'Shiller Data '!D826</f>
        <v>0.68666700000000003</v>
      </c>
      <c r="E827" s="75">
        <f>'Shiller Data '!E826</f>
        <v>13.9</v>
      </c>
      <c r="F827" s="12">
        <f t="shared" si="752"/>
        <v>280.27122302158278</v>
      </c>
      <c r="G827" s="12">
        <f t="shared" si="753"/>
        <v>11.677975160071941</v>
      </c>
      <c r="H827" s="12">
        <f t="shared" ref="H827:I827" si="802">AVERAGE(F708:F827)</f>
        <v>291.64434517242273</v>
      </c>
      <c r="I827" s="12">
        <f t="shared" si="802"/>
        <v>14.540052922338814</v>
      </c>
      <c r="J827" s="12">
        <f t="shared" si="743"/>
        <v>19.275804876265902</v>
      </c>
      <c r="K827" s="12">
        <f t="shared" si="740"/>
        <v>2.9588506761010946</v>
      </c>
      <c r="L827" s="12">
        <f t="shared" si="741"/>
        <v>-0.38598579987385806</v>
      </c>
    </row>
    <row r="828" spans="1:12" x14ac:dyDescent="0.25">
      <c r="A828" s="11">
        <f>'Shiller Data '!A827</f>
        <v>1939.03</v>
      </c>
      <c r="B828" s="11">
        <f>'Shiller Data '!B827</f>
        <v>12.39</v>
      </c>
      <c r="C828" s="11">
        <f>'Shiller Data '!C827</f>
        <v>0.52</v>
      </c>
      <c r="D828" s="11">
        <f>'Shiller Data '!D827</f>
        <v>0.71</v>
      </c>
      <c r="E828" s="75">
        <f>'Shiller Data '!E827</f>
        <v>13.9</v>
      </c>
      <c r="F828" s="12">
        <f t="shared" si="752"/>
        <v>280.04519784172663</v>
      </c>
      <c r="G828" s="12">
        <f t="shared" si="753"/>
        <v>11.753309352517986</v>
      </c>
      <c r="H828" s="12">
        <f t="shared" ref="H828:I828" si="803">AVERAGE(F709:F828)</f>
        <v>290.06164816914304</v>
      </c>
      <c r="I828" s="12">
        <f t="shared" si="803"/>
        <v>14.502470696354896</v>
      </c>
      <c r="J828" s="12">
        <f t="shared" si="743"/>
        <v>19.310171604905516</v>
      </c>
      <c r="K828" s="12">
        <f t="shared" si="740"/>
        <v>2.9606319832422359</v>
      </c>
      <c r="L828" s="12">
        <f t="shared" si="741"/>
        <v>-0.38420449273271684</v>
      </c>
    </row>
    <row r="829" spans="1:12" x14ac:dyDescent="0.25">
      <c r="A829" s="11">
        <f>'Shiller Data '!A828</f>
        <v>1939.04</v>
      </c>
      <c r="B829" s="11">
        <f>'Shiller Data '!B828</f>
        <v>10.83</v>
      </c>
      <c r="C829" s="11">
        <f>'Shiller Data '!C828</f>
        <v>0.52333300000000005</v>
      </c>
      <c r="D829" s="11">
        <f>'Shiller Data '!D828</f>
        <v>0.72666699999999995</v>
      </c>
      <c r="E829" s="75">
        <f>'Shiller Data '!E828</f>
        <v>13.8</v>
      </c>
      <c r="F829" s="12">
        <f t="shared" si="752"/>
        <v>246.55907608695651</v>
      </c>
      <c r="G829" s="12">
        <f t="shared" si="753"/>
        <v>11.914358353260871</v>
      </c>
      <c r="H829" s="12">
        <f t="shared" ref="H829:I829" si="804">AVERAGE(F710:F829)</f>
        <v>288.19996394126815</v>
      </c>
      <c r="I829" s="12">
        <f t="shared" si="804"/>
        <v>14.463879427208008</v>
      </c>
      <c r="J829" s="12">
        <f t="shared" si="743"/>
        <v>17.04653840125037</v>
      </c>
      <c r="K829" s="12">
        <f t="shared" si="740"/>
        <v>2.8359471567972663</v>
      </c>
      <c r="L829" s="12">
        <f t="shared" si="741"/>
        <v>-0.50888931917768643</v>
      </c>
    </row>
    <row r="830" spans="1:12" x14ac:dyDescent="0.25">
      <c r="A830" s="11">
        <f>'Shiller Data '!A829</f>
        <v>1939.05</v>
      </c>
      <c r="B830" s="11">
        <f>'Shiller Data '!B829</f>
        <v>11.23</v>
      </c>
      <c r="C830" s="11">
        <f>'Shiller Data '!C829</f>
        <v>0.526667</v>
      </c>
      <c r="D830" s="11">
        <f>'Shiller Data '!D829</f>
        <v>0.74333300000000002</v>
      </c>
      <c r="E830" s="75">
        <f>'Shiller Data '!E829</f>
        <v>13.8</v>
      </c>
      <c r="F830" s="12">
        <f t="shared" si="752"/>
        <v>255.66559782608698</v>
      </c>
      <c r="G830" s="12">
        <f t="shared" si="753"/>
        <v>11.99026121195652</v>
      </c>
      <c r="H830" s="12">
        <f t="shared" ref="H830:I830" si="805">AVERAGE(F711:F830)</f>
        <v>286.37868191334832</v>
      </c>
      <c r="I830" s="12">
        <f t="shared" si="805"/>
        <v>14.425191652993922</v>
      </c>
      <c r="J830" s="12">
        <f t="shared" si="743"/>
        <v>17.723549466535097</v>
      </c>
      <c r="K830" s="12">
        <f t="shared" si="740"/>
        <v>2.8748942336130754</v>
      </c>
      <c r="L830" s="12">
        <f t="shared" si="741"/>
        <v>-0.46994224236187732</v>
      </c>
    </row>
    <row r="831" spans="1:12" x14ac:dyDescent="0.25">
      <c r="A831" s="11">
        <f>'Shiller Data '!A830</f>
        <v>1939.06</v>
      </c>
      <c r="B831" s="11">
        <f>'Shiller Data '!B830</f>
        <v>11.43</v>
      </c>
      <c r="C831" s="11">
        <f>'Shiller Data '!C830</f>
        <v>0.53</v>
      </c>
      <c r="D831" s="11">
        <f>'Shiller Data '!D830</f>
        <v>0.76</v>
      </c>
      <c r="E831" s="75">
        <f>'Shiller Data '!E830</f>
        <v>13.8</v>
      </c>
      <c r="F831" s="12">
        <f t="shared" si="752"/>
        <v>260.21885869565216</v>
      </c>
      <c r="G831" s="12">
        <f t="shared" si="753"/>
        <v>12.066141304347827</v>
      </c>
      <c r="H831" s="12">
        <f t="shared" ref="H831:I831" si="806">AVERAGE(F712:F831)</f>
        <v>284.54343153990561</v>
      </c>
      <c r="I831" s="12">
        <f t="shared" si="806"/>
        <v>14.38641571064711</v>
      </c>
      <c r="J831" s="12">
        <f t="shared" si="743"/>
        <v>18.087817280510613</v>
      </c>
      <c r="K831" s="12">
        <f t="shared" si="740"/>
        <v>2.8952386332279749</v>
      </c>
      <c r="L831" s="12">
        <f t="shared" si="741"/>
        <v>-0.44959784274697778</v>
      </c>
    </row>
    <row r="832" spans="1:12" x14ac:dyDescent="0.25">
      <c r="A832" s="11">
        <f>'Shiller Data '!A831</f>
        <v>1939.07</v>
      </c>
      <c r="B832" s="11">
        <f>'Shiller Data '!B831</f>
        <v>11.71</v>
      </c>
      <c r="C832" s="11">
        <f>'Shiller Data '!C831</f>
        <v>0.54</v>
      </c>
      <c r="D832" s="11">
        <f>'Shiller Data '!D831</f>
        <v>0.776667</v>
      </c>
      <c r="E832" s="75">
        <f>'Shiller Data '!E831</f>
        <v>13.8</v>
      </c>
      <c r="F832" s="12">
        <f t="shared" si="752"/>
        <v>266.59342391304352</v>
      </c>
      <c r="G832" s="12">
        <f t="shared" si="753"/>
        <v>12.293804347826088</v>
      </c>
      <c r="H832" s="12">
        <f t="shared" ref="H832:I832" si="807">AVERAGE(F713:F832)</f>
        <v>282.45497404168577</v>
      </c>
      <c r="I832" s="12">
        <f t="shared" si="807"/>
        <v>14.3496343114262</v>
      </c>
      <c r="J832" s="12">
        <f t="shared" si="743"/>
        <v>18.578412392067918</v>
      </c>
      <c r="K832" s="12">
        <f t="shared" si="740"/>
        <v>2.9220002825910623</v>
      </c>
      <c r="L832" s="12">
        <f t="shared" si="741"/>
        <v>-0.42283619338389045</v>
      </c>
    </row>
    <row r="833" spans="1:12" x14ac:dyDescent="0.25">
      <c r="A833" s="11">
        <f>'Shiller Data '!A832</f>
        <v>1939.08</v>
      </c>
      <c r="B833" s="11">
        <f>'Shiller Data '!B832</f>
        <v>11.54</v>
      </c>
      <c r="C833" s="11">
        <f>'Shiller Data '!C832</f>
        <v>0.55000000000000004</v>
      </c>
      <c r="D833" s="11">
        <f>'Shiller Data '!D832</f>
        <v>0.79333299999999995</v>
      </c>
      <c r="E833" s="75">
        <f>'Shiller Data '!E832</f>
        <v>13.8</v>
      </c>
      <c r="F833" s="12">
        <f t="shared" si="752"/>
        <v>262.72315217391304</v>
      </c>
      <c r="G833" s="12">
        <f t="shared" si="753"/>
        <v>12.521467391304348</v>
      </c>
      <c r="H833" s="12">
        <f t="shared" ref="H833:I833" si="808">AVERAGE(F714:F833)</f>
        <v>280.0890988165454</v>
      </c>
      <c r="I833" s="12">
        <f t="shared" si="808"/>
        <v>14.313236737182256</v>
      </c>
      <c r="J833" s="12">
        <f t="shared" si="743"/>
        <v>18.355257933477976</v>
      </c>
      <c r="K833" s="12">
        <f t="shared" ref="K833:K896" si="809">LN(J833)</f>
        <v>2.9099160693413713</v>
      </c>
      <c r="L833" s="12">
        <f t="shared" ref="L833:L896" si="810">K833-$K$1854</f>
        <v>-0.43492040663358145</v>
      </c>
    </row>
    <row r="834" spans="1:12" x14ac:dyDescent="0.25">
      <c r="A834" s="11">
        <f>'Shiller Data '!A833</f>
        <v>1939.09</v>
      </c>
      <c r="B834" s="11">
        <f>'Shiller Data '!B833</f>
        <v>12.77</v>
      </c>
      <c r="C834" s="11">
        <f>'Shiller Data '!C833</f>
        <v>0.56000000000000005</v>
      </c>
      <c r="D834" s="11">
        <f>'Shiller Data '!D833</f>
        <v>0.81</v>
      </c>
      <c r="E834" s="75">
        <f>'Shiller Data '!E833</f>
        <v>14.1</v>
      </c>
      <c r="F834" s="12">
        <f t="shared" si="752"/>
        <v>284.54005319148933</v>
      </c>
      <c r="G834" s="12">
        <f t="shared" si="753"/>
        <v>12.477872340425533</v>
      </c>
      <c r="H834" s="12">
        <f t="shared" ref="H834:I834" si="811">AVERAGE(F715:F834)</f>
        <v>277.72342705364207</v>
      </c>
      <c r="I834" s="12">
        <f t="shared" si="811"/>
        <v>14.274962503795631</v>
      </c>
      <c r="J834" s="12">
        <f t="shared" ref="J834:J897" si="812">F834/I834</f>
        <v>19.932805645957512</v>
      </c>
      <c r="K834" s="12">
        <f t="shared" si="809"/>
        <v>2.9923668993272434</v>
      </c>
      <c r="L834" s="12">
        <f t="shared" si="810"/>
        <v>-0.35246957664770928</v>
      </c>
    </row>
    <row r="835" spans="1:12" x14ac:dyDescent="0.25">
      <c r="A835" s="11">
        <f>'Shiller Data '!A834</f>
        <v>1939.1</v>
      </c>
      <c r="B835" s="11">
        <f>'Shiller Data '!B834</f>
        <v>12.9</v>
      </c>
      <c r="C835" s="11">
        <f>'Shiller Data '!C834</f>
        <v>0.57999999999999996</v>
      </c>
      <c r="D835" s="11">
        <f>'Shiller Data '!D834</f>
        <v>0.84</v>
      </c>
      <c r="E835" s="75">
        <f>'Shiller Data '!E834</f>
        <v>14</v>
      </c>
      <c r="F835" s="12">
        <f t="shared" si="752"/>
        <v>289.48982142857142</v>
      </c>
      <c r="G835" s="12">
        <f t="shared" si="753"/>
        <v>13.015821428571428</v>
      </c>
      <c r="H835" s="12">
        <f t="shared" ref="H835:I835" si="813">AVERAGE(F716:F835)</f>
        <v>275.89992785360079</v>
      </c>
      <c r="I835" s="12">
        <f t="shared" si="813"/>
        <v>14.239657812424865</v>
      </c>
      <c r="J835" s="12">
        <f t="shared" si="812"/>
        <v>20.329829918804371</v>
      </c>
      <c r="K835" s="12">
        <f t="shared" si="809"/>
        <v>3.0120892615848156</v>
      </c>
      <c r="L835" s="12">
        <f t="shared" si="810"/>
        <v>-0.3327472143901371</v>
      </c>
    </row>
    <row r="836" spans="1:12" x14ac:dyDescent="0.25">
      <c r="A836" s="11">
        <f>'Shiller Data '!A835</f>
        <v>1939.11</v>
      </c>
      <c r="B836" s="11">
        <f>'Shiller Data '!B835</f>
        <v>12.67</v>
      </c>
      <c r="C836" s="11">
        <f>'Shiller Data '!C835</f>
        <v>0.6</v>
      </c>
      <c r="D836" s="11">
        <f>'Shiller Data '!D835</f>
        <v>0.87</v>
      </c>
      <c r="E836" s="75">
        <f>'Shiller Data '!E835</f>
        <v>14</v>
      </c>
      <c r="F836" s="12">
        <f t="shared" si="752"/>
        <v>284.32837499999999</v>
      </c>
      <c r="G836" s="12">
        <f t="shared" si="753"/>
        <v>13.464642857142858</v>
      </c>
      <c r="H836" s="12">
        <f t="shared" ref="H836:I836" si="814">AVERAGE(F717:F836)</f>
        <v>275.15482158553715</v>
      </c>
      <c r="I836" s="12">
        <f t="shared" si="814"/>
        <v>14.206579932573501</v>
      </c>
      <c r="J836" s="12">
        <f t="shared" si="812"/>
        <v>20.013851071085647</v>
      </c>
      <c r="K836" s="12">
        <f t="shared" si="809"/>
        <v>2.9964245874037263</v>
      </c>
      <c r="L836" s="12">
        <f t="shared" si="810"/>
        <v>-0.3484118885712264</v>
      </c>
    </row>
    <row r="837" spans="1:12" x14ac:dyDescent="0.25">
      <c r="A837" s="11">
        <f>'Shiller Data '!A836</f>
        <v>1939.12</v>
      </c>
      <c r="B837" s="11">
        <f>'Shiller Data '!B836</f>
        <v>12.37</v>
      </c>
      <c r="C837" s="11">
        <f>'Shiller Data '!C836</f>
        <v>0.62</v>
      </c>
      <c r="D837" s="11">
        <f>'Shiller Data '!D836</f>
        <v>0.9</v>
      </c>
      <c r="E837" s="75">
        <f>'Shiller Data '!E836</f>
        <v>14</v>
      </c>
      <c r="F837" s="12">
        <f t="shared" si="752"/>
        <v>277.59605357142857</v>
      </c>
      <c r="G837" s="12">
        <f t="shared" si="753"/>
        <v>13.913464285714285</v>
      </c>
      <c r="H837" s="12">
        <f t="shared" ref="H837:I837" si="815">AVERAGE(F718:F837)</f>
        <v>274.2106874389425</v>
      </c>
      <c r="I837" s="12">
        <f t="shared" si="815"/>
        <v>14.174875395613372</v>
      </c>
      <c r="J837" s="12">
        <f t="shared" si="812"/>
        <v>19.583667991701347</v>
      </c>
      <c r="K837" s="12">
        <f t="shared" si="809"/>
        <v>2.9746959531480854</v>
      </c>
      <c r="L837" s="12">
        <f t="shared" si="810"/>
        <v>-0.37014052282686727</v>
      </c>
    </row>
    <row r="838" spans="1:12" x14ac:dyDescent="0.25">
      <c r="A838" s="11">
        <f>'Shiller Data '!A837</f>
        <v>1940.01</v>
      </c>
      <c r="B838" s="11">
        <f>'Shiller Data '!B837</f>
        <v>12.3</v>
      </c>
      <c r="C838" s="11">
        <f>'Shiller Data '!C837</f>
        <v>0.62333300000000003</v>
      </c>
      <c r="D838" s="11">
        <f>'Shiller Data '!D837</f>
        <v>0.93</v>
      </c>
      <c r="E838" s="75">
        <f>'Shiller Data '!E837</f>
        <v>13.9</v>
      </c>
      <c r="F838" s="12">
        <f t="shared" si="752"/>
        <v>278.01097122302161</v>
      </c>
      <c r="G838" s="12">
        <f t="shared" si="753"/>
        <v>14.088895343525181</v>
      </c>
      <c r="H838" s="12">
        <f t="shared" ref="H838:I838" si="816">AVERAGE(F719:F838)</f>
        <v>273.20349852954371</v>
      </c>
      <c r="I838" s="12">
        <f t="shared" si="816"/>
        <v>14.143646848037482</v>
      </c>
      <c r="J838" s="12">
        <f t="shared" si="812"/>
        <v>19.656243839374238</v>
      </c>
      <c r="K838" s="12">
        <f t="shared" si="809"/>
        <v>2.9783950404825021</v>
      </c>
      <c r="L838" s="12">
        <f t="shared" si="810"/>
        <v>-0.36644143549245056</v>
      </c>
    </row>
    <row r="839" spans="1:12" x14ac:dyDescent="0.25">
      <c r="A839" s="11">
        <f>'Shiller Data '!A838</f>
        <v>1940.02</v>
      </c>
      <c r="B839" s="11">
        <f>'Shiller Data '!B838</f>
        <v>12.22</v>
      </c>
      <c r="C839" s="11">
        <f>'Shiller Data '!C838</f>
        <v>0.62666699999999997</v>
      </c>
      <c r="D839" s="11">
        <f>'Shiller Data '!D838</f>
        <v>0.96</v>
      </c>
      <c r="E839" s="75">
        <f>'Shiller Data '!E838</f>
        <v>14</v>
      </c>
      <c r="F839" s="12">
        <f t="shared" si="752"/>
        <v>274.22989285714289</v>
      </c>
      <c r="G839" s="12">
        <f t="shared" si="753"/>
        <v>14.063078908928572</v>
      </c>
      <c r="H839" s="12">
        <f t="shared" ref="H839:I839" si="817">AVERAGE(F720:F839)</f>
        <v>271.93579800433361</v>
      </c>
      <c r="I839" s="12">
        <f t="shared" si="817"/>
        <v>14.111190227425613</v>
      </c>
      <c r="J839" s="12">
        <f t="shared" si="812"/>
        <v>19.433505497230637</v>
      </c>
      <c r="K839" s="12">
        <f t="shared" si="809"/>
        <v>2.9669986638547878</v>
      </c>
      <c r="L839" s="12">
        <f t="shared" si="810"/>
        <v>-0.37783781212016487</v>
      </c>
    </row>
    <row r="840" spans="1:12" x14ac:dyDescent="0.25">
      <c r="A840" s="11">
        <f>'Shiller Data '!A839</f>
        <v>1940.03</v>
      </c>
      <c r="B840" s="11">
        <f>'Shiller Data '!B839</f>
        <v>12.15</v>
      </c>
      <c r="C840" s="11">
        <f>'Shiller Data '!C839</f>
        <v>0.63</v>
      </c>
      <c r="D840" s="11">
        <f>'Shiller Data '!D839</f>
        <v>0.99</v>
      </c>
      <c r="E840" s="75">
        <f>'Shiller Data '!E839</f>
        <v>14</v>
      </c>
      <c r="F840" s="12">
        <f t="shared" si="752"/>
        <v>272.65901785714289</v>
      </c>
      <c r="G840" s="12">
        <f t="shared" si="753"/>
        <v>14.137874999999999</v>
      </c>
      <c r="H840" s="12">
        <f t="shared" ref="H840:I840" si="818">AVERAGE(F721:F840)</f>
        <v>270.49920426754159</v>
      </c>
      <c r="I840" s="12">
        <f t="shared" si="818"/>
        <v>14.07834747594632</v>
      </c>
      <c r="J840" s="12">
        <f t="shared" si="812"/>
        <v>19.367260136390069</v>
      </c>
      <c r="K840" s="12">
        <f t="shared" si="809"/>
        <v>2.9635840185958049</v>
      </c>
      <c r="L840" s="12">
        <f t="shared" si="810"/>
        <v>-0.38125245737914781</v>
      </c>
    </row>
    <row r="841" spans="1:12" x14ac:dyDescent="0.25">
      <c r="A841" s="11">
        <f>'Shiller Data '!A840</f>
        <v>1940.04</v>
      </c>
      <c r="B841" s="11">
        <f>'Shiller Data '!B840</f>
        <v>12.27</v>
      </c>
      <c r="C841" s="11">
        <f>'Shiller Data '!C840</f>
        <v>0.63666699999999998</v>
      </c>
      <c r="D841" s="11">
        <f>'Shiller Data '!D840</f>
        <v>1.00667</v>
      </c>
      <c r="E841" s="75">
        <f>'Shiller Data '!E840</f>
        <v>14</v>
      </c>
      <c r="F841" s="12">
        <f t="shared" si="752"/>
        <v>275.35194642857147</v>
      </c>
      <c r="G841" s="12">
        <f t="shared" si="753"/>
        <v>14.287489623214286</v>
      </c>
      <c r="H841" s="12">
        <f t="shared" ref="H841:I841" si="819">AVERAGE(F722:F841)</f>
        <v>268.87277661523063</v>
      </c>
      <c r="I841" s="12">
        <f t="shared" si="819"/>
        <v>14.047514532855457</v>
      </c>
      <c r="J841" s="12">
        <f t="shared" si="812"/>
        <v>19.601470835609828</v>
      </c>
      <c r="K841" s="12">
        <f t="shared" si="809"/>
        <v>2.9756046060540684</v>
      </c>
      <c r="L841" s="12">
        <f t="shared" si="810"/>
        <v>-0.3692318699208843</v>
      </c>
    </row>
    <row r="842" spans="1:12" x14ac:dyDescent="0.25">
      <c r="A842" s="11">
        <f>'Shiller Data '!A841</f>
        <v>1940.05</v>
      </c>
      <c r="B842" s="11">
        <f>'Shiller Data '!B841</f>
        <v>10.58</v>
      </c>
      <c r="C842" s="11">
        <f>'Shiller Data '!C841</f>
        <v>0.64333300000000004</v>
      </c>
      <c r="D842" s="11">
        <f>'Shiller Data '!D841</f>
        <v>1.0233300000000001</v>
      </c>
      <c r="E842" s="75">
        <f>'Shiller Data '!E841</f>
        <v>14</v>
      </c>
      <c r="F842" s="12">
        <f t="shared" si="752"/>
        <v>237.42653571428573</v>
      </c>
      <c r="G842" s="12">
        <f t="shared" si="753"/>
        <v>14.437081805357144</v>
      </c>
      <c r="H842" s="12">
        <f t="shared" ref="H842:I842" si="820">AVERAGE(F723:F842)</f>
        <v>267.14257886058147</v>
      </c>
      <c r="I842" s="12">
        <f t="shared" si="820"/>
        <v>14.016901809734424</v>
      </c>
      <c r="J842" s="12">
        <f t="shared" si="812"/>
        <v>16.938588779254935</v>
      </c>
      <c r="K842" s="12">
        <f t="shared" si="809"/>
        <v>2.8295943787439426</v>
      </c>
      <c r="L842" s="12">
        <f t="shared" si="810"/>
        <v>-0.51524209723101011</v>
      </c>
    </row>
    <row r="843" spans="1:12" x14ac:dyDescent="0.25">
      <c r="A843" s="11">
        <f>'Shiller Data '!A842</f>
        <v>1940.06</v>
      </c>
      <c r="B843" s="11">
        <f>'Shiller Data '!B842</f>
        <v>9.67</v>
      </c>
      <c r="C843" s="11">
        <f>'Shiller Data '!C842</f>
        <v>0.65</v>
      </c>
      <c r="D843" s="11">
        <f>'Shiller Data '!D842</f>
        <v>1.04</v>
      </c>
      <c r="E843" s="75">
        <f>'Shiller Data '!E842</f>
        <v>14.1</v>
      </c>
      <c r="F843" s="12">
        <f t="shared" ref="F843:F906" si="821">B843*$E$1851/E843</f>
        <v>215.4661170212766</v>
      </c>
      <c r="G843" s="12">
        <f t="shared" ref="G843:G906" si="822">C843*$E$1851/E843</f>
        <v>14.483244680851065</v>
      </c>
      <c r="H843" s="12">
        <f t="shared" ref="H843:I843" si="823">AVERAGE(F724:F843)</f>
        <v>265.58443638337781</v>
      </c>
      <c r="I843" s="12">
        <f t="shared" si="823"/>
        <v>13.985650760943894</v>
      </c>
      <c r="J843" s="12">
        <f t="shared" si="812"/>
        <v>15.406227475877193</v>
      </c>
      <c r="K843" s="12">
        <f t="shared" si="809"/>
        <v>2.734771809229867</v>
      </c>
      <c r="L843" s="12">
        <f t="shared" si="810"/>
        <v>-0.61006466674508575</v>
      </c>
    </row>
    <row r="844" spans="1:12" x14ac:dyDescent="0.25">
      <c r="A844" s="11">
        <f>'Shiller Data '!A843</f>
        <v>1940.07</v>
      </c>
      <c r="B844" s="11">
        <f>'Shiller Data '!B843</f>
        <v>9.99</v>
      </c>
      <c r="C844" s="11">
        <f>'Shiller Data '!C843</f>
        <v>0.656667</v>
      </c>
      <c r="D844" s="11">
        <f>'Shiller Data '!D843</f>
        <v>1.0533300000000001</v>
      </c>
      <c r="E844" s="75">
        <f>'Shiller Data '!E843</f>
        <v>14</v>
      </c>
      <c r="F844" s="12">
        <f t="shared" si="821"/>
        <v>224.1863035714286</v>
      </c>
      <c r="G844" s="12">
        <f t="shared" si="822"/>
        <v>14.736311051785716</v>
      </c>
      <c r="H844" s="12">
        <f t="shared" ref="H844:I844" si="824">AVERAGE(F725:F844)</f>
        <v>264.13110663402324</v>
      </c>
      <c r="I844" s="12">
        <f t="shared" si="824"/>
        <v>13.954551764186686</v>
      </c>
      <c r="J844" s="12">
        <f t="shared" si="812"/>
        <v>16.065460744270265</v>
      </c>
      <c r="K844" s="12">
        <f t="shared" si="809"/>
        <v>2.7766716721609321</v>
      </c>
      <c r="L844" s="12">
        <f t="shared" si="810"/>
        <v>-0.56816480381402057</v>
      </c>
    </row>
    <row r="845" spans="1:12" x14ac:dyDescent="0.25">
      <c r="A845" s="11">
        <f>'Shiller Data '!A844</f>
        <v>1940.08</v>
      </c>
      <c r="B845" s="11">
        <f>'Shiller Data '!B844</f>
        <v>10.199999999999999</v>
      </c>
      <c r="C845" s="11">
        <f>'Shiller Data '!C844</f>
        <v>0.66333299999999995</v>
      </c>
      <c r="D845" s="11">
        <f>'Shiller Data '!D844</f>
        <v>1.06667</v>
      </c>
      <c r="E845" s="75">
        <f>'Shiller Data '!E844</f>
        <v>14</v>
      </c>
      <c r="F845" s="12">
        <f t="shared" si="821"/>
        <v>228.89892857142857</v>
      </c>
      <c r="G845" s="12">
        <f t="shared" si="822"/>
        <v>14.885903233928572</v>
      </c>
      <c r="H845" s="12">
        <f t="shared" ref="H845:I845" si="825">AVERAGE(F726:F845)</f>
        <v>262.73976020545177</v>
      </c>
      <c r="I845" s="12">
        <f t="shared" si="825"/>
        <v>13.923623825227001</v>
      </c>
      <c r="J845" s="12">
        <f t="shared" si="812"/>
        <v>16.439608786091057</v>
      </c>
      <c r="K845" s="12">
        <f t="shared" si="809"/>
        <v>2.7996935928784126</v>
      </c>
      <c r="L845" s="12">
        <f t="shared" si="810"/>
        <v>-0.54514288309654013</v>
      </c>
    </row>
    <row r="846" spans="1:12" x14ac:dyDescent="0.25">
      <c r="A846" s="11">
        <f>'Shiller Data '!A845</f>
        <v>1940.09</v>
      </c>
      <c r="B846" s="11">
        <f>'Shiller Data '!B845</f>
        <v>10.63</v>
      </c>
      <c r="C846" s="11">
        <f>'Shiller Data '!C845</f>
        <v>0.67</v>
      </c>
      <c r="D846" s="11">
        <f>'Shiller Data '!D845</f>
        <v>1.08</v>
      </c>
      <c r="E846" s="75">
        <f>'Shiller Data '!E845</f>
        <v>14</v>
      </c>
      <c r="F846" s="12">
        <f t="shared" si="821"/>
        <v>238.54858928571431</v>
      </c>
      <c r="G846" s="12">
        <f t="shared" si="822"/>
        <v>15.035517857142858</v>
      </c>
      <c r="H846" s="12">
        <f t="shared" ref="H846:I846" si="826">AVERAGE(F727:F846)</f>
        <v>261.45027731496128</v>
      </c>
      <c r="I846" s="12">
        <f t="shared" si="826"/>
        <v>13.894750097279493</v>
      </c>
      <c r="J846" s="12">
        <f t="shared" si="812"/>
        <v>17.168253305427974</v>
      </c>
      <c r="K846" s="12">
        <f t="shared" si="809"/>
        <v>2.843061940289513</v>
      </c>
      <c r="L846" s="12">
        <f t="shared" si="810"/>
        <v>-0.50177453568543973</v>
      </c>
    </row>
    <row r="847" spans="1:12" x14ac:dyDescent="0.25">
      <c r="A847" s="11">
        <f>'Shiller Data '!A846</f>
        <v>1940.1</v>
      </c>
      <c r="B847" s="11">
        <f>'Shiller Data '!B846</f>
        <v>10.73</v>
      </c>
      <c r="C847" s="11">
        <f>'Shiller Data '!C846</f>
        <v>0.67</v>
      </c>
      <c r="D847" s="11">
        <f>'Shiller Data '!D846</f>
        <v>1.07</v>
      </c>
      <c r="E847" s="75">
        <f>'Shiller Data '!E846</f>
        <v>14</v>
      </c>
      <c r="F847" s="12">
        <f t="shared" si="821"/>
        <v>240.79269642857145</v>
      </c>
      <c r="G847" s="12">
        <f t="shared" si="822"/>
        <v>15.035517857142858</v>
      </c>
      <c r="H847" s="12">
        <f t="shared" ref="H847:I847" si="827">AVERAGE(F728:F847)</f>
        <v>260.61344069429026</v>
      </c>
      <c r="I847" s="12">
        <f t="shared" si="827"/>
        <v>13.864815068058714</v>
      </c>
      <c r="J847" s="12">
        <f t="shared" si="812"/>
        <v>17.367176932875317</v>
      </c>
      <c r="K847" s="12">
        <f t="shared" si="809"/>
        <v>2.8545820415909713</v>
      </c>
      <c r="L847" s="12">
        <f t="shared" si="810"/>
        <v>-0.49025443438398142</v>
      </c>
    </row>
    <row r="848" spans="1:12" x14ac:dyDescent="0.25">
      <c r="A848" s="11">
        <f>'Shiller Data '!A847</f>
        <v>1940.11</v>
      </c>
      <c r="B848" s="11">
        <f>'Shiller Data '!B847</f>
        <v>10.98</v>
      </c>
      <c r="C848" s="11">
        <f>'Shiller Data '!C847</f>
        <v>0.67</v>
      </c>
      <c r="D848" s="11">
        <f>'Shiller Data '!D847</f>
        <v>1.06</v>
      </c>
      <c r="E848" s="75">
        <f>'Shiller Data '!E847</f>
        <v>14</v>
      </c>
      <c r="F848" s="12">
        <f t="shared" si="821"/>
        <v>246.40296428571429</v>
      </c>
      <c r="G848" s="12">
        <f t="shared" si="822"/>
        <v>15.035517857142858</v>
      </c>
      <c r="H848" s="12">
        <f t="shared" ref="H848:I848" si="828">AVERAGE(F729:F848)</f>
        <v>260.01355254098013</v>
      </c>
      <c r="I848" s="12">
        <f t="shared" si="828"/>
        <v>13.833789830689376</v>
      </c>
      <c r="J848" s="12">
        <f t="shared" si="812"/>
        <v>17.811674696624717</v>
      </c>
      <c r="K848" s="12">
        <f t="shared" si="809"/>
        <v>2.8798541241344027</v>
      </c>
      <c r="L848" s="12">
        <f t="shared" si="810"/>
        <v>-0.46498235184055003</v>
      </c>
    </row>
    <row r="849" spans="1:12" x14ac:dyDescent="0.25">
      <c r="A849" s="11">
        <f>'Shiller Data '!A848</f>
        <v>1940.12</v>
      </c>
      <c r="B849" s="11">
        <f>'Shiller Data '!B848</f>
        <v>10.53</v>
      </c>
      <c r="C849" s="11">
        <f>'Shiller Data '!C848</f>
        <v>0.67</v>
      </c>
      <c r="D849" s="11">
        <f>'Shiller Data '!D848</f>
        <v>1.05</v>
      </c>
      <c r="E849" s="75">
        <f>'Shiller Data '!E848</f>
        <v>14.1</v>
      </c>
      <c r="F849" s="12">
        <f t="shared" si="821"/>
        <v>234.62856382978723</v>
      </c>
      <c r="G849" s="12">
        <f t="shared" si="822"/>
        <v>14.928882978723406</v>
      </c>
      <c r="H849" s="12">
        <f t="shared" ref="H849:I849" si="829">AVERAGE(F730:F849)</f>
        <v>259.44660928407518</v>
      </c>
      <c r="I849" s="12">
        <f t="shared" si="829"/>
        <v>13.798833058410622</v>
      </c>
      <c r="J849" s="12">
        <f t="shared" si="812"/>
        <v>17.003507676091289</v>
      </c>
      <c r="K849" s="12">
        <f t="shared" si="809"/>
        <v>2.83341965666003</v>
      </c>
      <c r="L849" s="12">
        <f t="shared" si="810"/>
        <v>-0.51141681931492267</v>
      </c>
    </row>
    <row r="850" spans="1:12" x14ac:dyDescent="0.25">
      <c r="A850" s="11">
        <f>'Shiller Data '!A849</f>
        <v>1941.01</v>
      </c>
      <c r="B850" s="11">
        <f>'Shiller Data '!B849</f>
        <v>10.55</v>
      </c>
      <c r="C850" s="11">
        <f>'Shiller Data '!C849</f>
        <v>0.67333299999999996</v>
      </c>
      <c r="D850" s="11">
        <f>'Shiller Data '!D849</f>
        <v>1.0533300000000001</v>
      </c>
      <c r="E850" s="75">
        <f>'Shiller Data '!E849</f>
        <v>14.1</v>
      </c>
      <c r="F850" s="12">
        <f t="shared" si="821"/>
        <v>235.07420212765962</v>
      </c>
      <c r="G850" s="12">
        <f t="shared" si="822"/>
        <v>15.003148601063829</v>
      </c>
      <c r="H850" s="12">
        <f t="shared" ref="H850:I850" si="830">AVERAGE(F731:F850)</f>
        <v>258.7742630124975</v>
      </c>
      <c r="I850" s="12">
        <f t="shared" si="830"/>
        <v>13.764680589991817</v>
      </c>
      <c r="J850" s="12">
        <f t="shared" si="812"/>
        <v>17.078071706115729</v>
      </c>
      <c r="K850" s="12">
        <f t="shared" si="809"/>
        <v>2.8377952842185912</v>
      </c>
      <c r="L850" s="12">
        <f t="shared" si="810"/>
        <v>-0.50704119175636153</v>
      </c>
    </row>
    <row r="851" spans="1:12" x14ac:dyDescent="0.25">
      <c r="A851" s="11">
        <f>'Shiller Data '!A850</f>
        <v>1941.02</v>
      </c>
      <c r="B851" s="11">
        <f>'Shiller Data '!B850</f>
        <v>9.89</v>
      </c>
      <c r="C851" s="11">
        <f>'Shiller Data '!C850</f>
        <v>0.67666700000000002</v>
      </c>
      <c r="D851" s="11">
        <f>'Shiller Data '!D850</f>
        <v>1.05667</v>
      </c>
      <c r="E851" s="75">
        <f>'Shiller Data '!E850</f>
        <v>14.1</v>
      </c>
      <c r="F851" s="12">
        <f t="shared" si="821"/>
        <v>220.36813829787235</v>
      </c>
      <c r="G851" s="12">
        <f t="shared" si="822"/>
        <v>15.077436505319151</v>
      </c>
      <c r="H851" s="12">
        <f t="shared" ref="H851:I851" si="831">AVERAGE(F732:F851)</f>
        <v>257.74239983376958</v>
      </c>
      <c r="I851" s="12">
        <f t="shared" si="831"/>
        <v>13.731354011241027</v>
      </c>
      <c r="J851" s="12">
        <f t="shared" si="812"/>
        <v>16.048536664153463</v>
      </c>
      <c r="K851" s="12">
        <f t="shared" si="809"/>
        <v>2.7756176718464691</v>
      </c>
      <c r="L851" s="12">
        <f t="shared" si="810"/>
        <v>-0.56921880412848358</v>
      </c>
    </row>
    <row r="852" spans="1:12" x14ac:dyDescent="0.25">
      <c r="A852" s="11">
        <f>'Shiller Data '!A851</f>
        <v>1941.03</v>
      </c>
      <c r="B852" s="11">
        <f>'Shiller Data '!B851</f>
        <v>9.9499999999999993</v>
      </c>
      <c r="C852" s="11">
        <f>'Shiller Data '!C851</f>
        <v>0.68</v>
      </c>
      <c r="D852" s="11">
        <f>'Shiller Data '!D851</f>
        <v>1.06</v>
      </c>
      <c r="E852" s="75">
        <f>'Shiller Data '!E851</f>
        <v>14.2</v>
      </c>
      <c r="F852" s="12">
        <f t="shared" si="821"/>
        <v>220.14374999999998</v>
      </c>
      <c r="G852" s="12">
        <f t="shared" si="822"/>
        <v>15.045000000000002</v>
      </c>
      <c r="H852" s="12">
        <f t="shared" ref="H852:I852" si="832">AVERAGE(F733:F852)</f>
        <v>256.6348970292824</v>
      </c>
      <c r="I852" s="12">
        <f t="shared" si="832"/>
        <v>13.698970197138465</v>
      </c>
      <c r="J852" s="12">
        <f t="shared" si="812"/>
        <v>16.070094819681053</v>
      </c>
      <c r="K852" s="12">
        <f t="shared" si="809"/>
        <v>2.7769600801477607</v>
      </c>
      <c r="L852" s="12">
        <f t="shared" si="810"/>
        <v>-0.56787639582719196</v>
      </c>
    </row>
    <row r="853" spans="1:12" x14ac:dyDescent="0.25">
      <c r="A853" s="11">
        <f>'Shiller Data '!A852</f>
        <v>1941.04</v>
      </c>
      <c r="B853" s="11">
        <f>'Shiller Data '!B852</f>
        <v>9.64</v>
      </c>
      <c r="C853" s="11">
        <f>'Shiller Data '!C852</f>
        <v>0.68333299999999997</v>
      </c>
      <c r="D853" s="11">
        <f>'Shiller Data '!D852</f>
        <v>1.07</v>
      </c>
      <c r="E853" s="75">
        <f>'Shiller Data '!E852</f>
        <v>14.3</v>
      </c>
      <c r="F853" s="12">
        <f t="shared" si="821"/>
        <v>211.79349650349653</v>
      </c>
      <c r="G853" s="12">
        <f t="shared" si="822"/>
        <v>15.013017152097902</v>
      </c>
      <c r="H853" s="12">
        <f t="shared" ref="H853:I853" si="833">AVERAGE(F734:F853)</f>
        <v>255.72090976896203</v>
      </c>
      <c r="I853" s="12">
        <f t="shared" si="833"/>
        <v>13.667548580664011</v>
      </c>
      <c r="J853" s="12">
        <f t="shared" si="812"/>
        <v>15.496085143105228</v>
      </c>
      <c r="K853" s="12">
        <f t="shared" si="809"/>
        <v>2.7405874206111043</v>
      </c>
      <c r="L853" s="12">
        <f t="shared" si="810"/>
        <v>-0.60424905536384843</v>
      </c>
    </row>
    <row r="854" spans="1:12" x14ac:dyDescent="0.25">
      <c r="A854" s="11">
        <f>'Shiller Data '!A853</f>
        <v>1941.05</v>
      </c>
      <c r="B854" s="11">
        <f>'Shiller Data '!B853</f>
        <v>9.43</v>
      </c>
      <c r="C854" s="11">
        <f>'Shiller Data '!C853</f>
        <v>0.68666700000000003</v>
      </c>
      <c r="D854" s="11">
        <f>'Shiller Data '!D853</f>
        <v>1.08</v>
      </c>
      <c r="E854" s="75">
        <f>'Shiller Data '!E853</f>
        <v>14.4</v>
      </c>
      <c r="F854" s="12">
        <f t="shared" si="821"/>
        <v>205.74098958333335</v>
      </c>
      <c r="G854" s="12">
        <f t="shared" si="822"/>
        <v>14.981500328125001</v>
      </c>
      <c r="H854" s="12">
        <f t="shared" ref="H854:I854" si="834">AVERAGE(F735:F854)</f>
        <v>254.98327871810417</v>
      </c>
      <c r="I854" s="12">
        <f t="shared" si="834"/>
        <v>13.636111177352635</v>
      </c>
      <c r="J854" s="12">
        <f t="shared" si="812"/>
        <v>15.087951902668239</v>
      </c>
      <c r="K854" s="12">
        <f t="shared" si="809"/>
        <v>2.7138965380989211</v>
      </c>
      <c r="L854" s="12">
        <f t="shared" si="810"/>
        <v>-0.63093993787603164</v>
      </c>
    </row>
    <row r="855" spans="1:12" x14ac:dyDescent="0.25">
      <c r="A855" s="11">
        <f>'Shiller Data '!A854</f>
        <v>1941.06</v>
      </c>
      <c r="B855" s="11">
        <f>'Shiller Data '!B854</f>
        <v>9.76</v>
      </c>
      <c r="C855" s="11">
        <f>'Shiller Data '!C854</f>
        <v>0.69</v>
      </c>
      <c r="D855" s="11">
        <f>'Shiller Data '!D854</f>
        <v>1.0900000000000001</v>
      </c>
      <c r="E855" s="75">
        <f>'Shiller Data '!E854</f>
        <v>14.7</v>
      </c>
      <c r="F855" s="12">
        <f t="shared" si="821"/>
        <v>208.59510204081633</v>
      </c>
      <c r="G855" s="12">
        <f t="shared" si="822"/>
        <v>14.746989795918367</v>
      </c>
      <c r="H855" s="12">
        <f t="shared" ref="H855:I855" si="835">AVERAGE(F736:F855)</f>
        <v>254.31671072186595</v>
      </c>
      <c r="I855" s="12">
        <f t="shared" si="835"/>
        <v>13.602955573554825</v>
      </c>
      <c r="J855" s="12">
        <f t="shared" si="812"/>
        <v>15.334542622953279</v>
      </c>
      <c r="K855" s="12">
        <f t="shared" si="809"/>
        <v>2.7301079714255136</v>
      </c>
      <c r="L855" s="12">
        <f t="shared" si="810"/>
        <v>-0.61472850454943906</v>
      </c>
    </row>
    <row r="856" spans="1:12" x14ac:dyDescent="0.25">
      <c r="A856" s="11">
        <f>'Shiller Data '!A855</f>
        <v>1941.07</v>
      </c>
      <c r="B856" s="11">
        <f>'Shiller Data '!B855</f>
        <v>10.26</v>
      </c>
      <c r="C856" s="11">
        <f>'Shiller Data '!C855</f>
        <v>0.69333299999999998</v>
      </c>
      <c r="D856" s="11">
        <f>'Shiller Data '!D855</f>
        <v>1.1233299999999999</v>
      </c>
      <c r="E856" s="75">
        <f>'Shiller Data '!E855</f>
        <v>14.7</v>
      </c>
      <c r="F856" s="12">
        <f t="shared" si="821"/>
        <v>219.28132653061226</v>
      </c>
      <c r="G856" s="12">
        <f t="shared" si="822"/>
        <v>14.818224168367347</v>
      </c>
      <c r="H856" s="12">
        <f t="shared" ref="H856:I856" si="836">AVERAGE(F737:F856)</f>
        <v>253.65943714604492</v>
      </c>
      <c r="I856" s="12">
        <f t="shared" si="836"/>
        <v>13.572699620156561</v>
      </c>
      <c r="J856" s="12">
        <f t="shared" si="812"/>
        <v>16.156058313186396</v>
      </c>
      <c r="K856" s="12">
        <f t="shared" si="809"/>
        <v>2.7822951070773212</v>
      </c>
      <c r="L856" s="12">
        <f t="shared" si="810"/>
        <v>-0.56254136889763151</v>
      </c>
    </row>
    <row r="857" spans="1:12" x14ac:dyDescent="0.25">
      <c r="A857" s="11">
        <f>'Shiller Data '!A856</f>
        <v>1941.08</v>
      </c>
      <c r="B857" s="11">
        <f>'Shiller Data '!B856</f>
        <v>10.210000000000001</v>
      </c>
      <c r="C857" s="11">
        <f>'Shiller Data '!C856</f>
        <v>0.69666700000000004</v>
      </c>
      <c r="D857" s="11">
        <f>'Shiller Data '!D856</f>
        <v>1.1566700000000001</v>
      </c>
      <c r="E857" s="75">
        <f>'Shiller Data '!E856</f>
        <v>14.9</v>
      </c>
      <c r="F857" s="12">
        <f t="shared" si="821"/>
        <v>215.2836744966443</v>
      </c>
      <c r="G857" s="12">
        <f t="shared" si="822"/>
        <v>14.689621122483222</v>
      </c>
      <c r="H857" s="12">
        <f t="shared" ref="H857:I857" si="837">AVERAGE(F738:F857)</f>
        <v>253.04340568075759</v>
      </c>
      <c r="I857" s="12">
        <f t="shared" si="837"/>
        <v>13.54369534391456</v>
      </c>
      <c r="J857" s="12">
        <f t="shared" si="812"/>
        <v>15.895490043887863</v>
      </c>
      <c r="K857" s="12">
        <f t="shared" si="809"/>
        <v>2.7660354239528244</v>
      </c>
      <c r="L857" s="12">
        <f t="shared" si="810"/>
        <v>-0.57880105202212828</v>
      </c>
    </row>
    <row r="858" spans="1:12" x14ac:dyDescent="0.25">
      <c r="A858" s="11">
        <f>'Shiller Data '!A857</f>
        <v>1941.09</v>
      </c>
      <c r="B858" s="11">
        <f>'Shiller Data '!B857</f>
        <v>10.24</v>
      </c>
      <c r="C858" s="11">
        <f>'Shiller Data '!C857</f>
        <v>0.7</v>
      </c>
      <c r="D858" s="11">
        <f>'Shiller Data '!D857</f>
        <v>1.19</v>
      </c>
      <c r="E858" s="75">
        <f>'Shiller Data '!E857</f>
        <v>15.1</v>
      </c>
      <c r="F858" s="12">
        <f t="shared" si="821"/>
        <v>213.0564238410596</v>
      </c>
      <c r="G858" s="12">
        <f t="shared" si="822"/>
        <v>14.564403973509933</v>
      </c>
      <c r="H858" s="12">
        <f t="shared" ref="H858:I858" si="838">AVERAGE(F739:F858)</f>
        <v>252.75404796276641</v>
      </c>
      <c r="I858" s="12">
        <f t="shared" si="838"/>
        <v>13.514959543693813</v>
      </c>
      <c r="J858" s="12">
        <f t="shared" si="812"/>
        <v>15.76448846570713</v>
      </c>
      <c r="K858" s="12">
        <f t="shared" si="809"/>
        <v>2.7577598450051406</v>
      </c>
      <c r="L858" s="12">
        <f t="shared" si="810"/>
        <v>-0.58707663096981211</v>
      </c>
    </row>
    <row r="859" spans="1:12" x14ac:dyDescent="0.25">
      <c r="A859" s="11">
        <f>'Shiller Data '!A858</f>
        <v>1941.1</v>
      </c>
      <c r="B859" s="11">
        <f>'Shiller Data '!B858</f>
        <v>9.83</v>
      </c>
      <c r="C859" s="11">
        <f>'Shiller Data '!C858</f>
        <v>0.70333299999999999</v>
      </c>
      <c r="D859" s="11">
        <f>'Shiller Data '!D858</f>
        <v>1.18</v>
      </c>
      <c r="E859" s="75">
        <f>'Shiller Data '!E858</f>
        <v>15.3</v>
      </c>
      <c r="F859" s="12">
        <f t="shared" si="821"/>
        <v>201.85230392156862</v>
      </c>
      <c r="G859" s="12">
        <f t="shared" si="822"/>
        <v>14.442460475490195</v>
      </c>
      <c r="H859" s="12">
        <f t="shared" ref="H859:I859" si="839">AVERAGE(F740:F859)</f>
        <v>252.63509135115086</v>
      </c>
      <c r="I859" s="12">
        <f t="shared" si="839"/>
        <v>13.486537110016409</v>
      </c>
      <c r="J859" s="12">
        <f t="shared" si="812"/>
        <v>14.966948318531193</v>
      </c>
      <c r="K859" s="12">
        <f t="shared" si="809"/>
        <v>2.7058443245131332</v>
      </c>
      <c r="L859" s="12">
        <f t="shared" si="810"/>
        <v>-0.63899215146181954</v>
      </c>
    </row>
    <row r="860" spans="1:12" x14ac:dyDescent="0.25">
      <c r="A860" s="11">
        <f>'Shiller Data '!A859</f>
        <v>1941.11</v>
      </c>
      <c r="B860" s="11">
        <f>'Shiller Data '!B859</f>
        <v>9.3699999999999992</v>
      </c>
      <c r="C860" s="11">
        <f>'Shiller Data '!C859</f>
        <v>0.70666700000000005</v>
      </c>
      <c r="D860" s="11">
        <f>'Shiller Data '!D859</f>
        <v>1.17</v>
      </c>
      <c r="E860" s="75">
        <f>'Shiller Data '!E859</f>
        <v>15.4</v>
      </c>
      <c r="F860" s="12">
        <f t="shared" si="821"/>
        <v>191.1571266233766</v>
      </c>
      <c r="G860" s="12">
        <f t="shared" si="822"/>
        <v>14.416695112012988</v>
      </c>
      <c r="H860" s="12">
        <f t="shared" ref="H860:I860" si="840">AVERAGE(F741:F860)</f>
        <v>252.37756953219599</v>
      </c>
      <c r="I860" s="12">
        <f t="shared" si="840"/>
        <v>13.458262388160735</v>
      </c>
      <c r="J860" s="12">
        <f t="shared" si="812"/>
        <v>14.203700381970407</v>
      </c>
      <c r="K860" s="12">
        <f t="shared" si="809"/>
        <v>2.6535025209390719</v>
      </c>
      <c r="L860" s="12">
        <f t="shared" si="810"/>
        <v>-0.6913339550358808</v>
      </c>
    </row>
    <row r="861" spans="1:12" x14ac:dyDescent="0.25">
      <c r="A861" s="11">
        <f>'Shiller Data '!A860</f>
        <v>1941.12</v>
      </c>
      <c r="B861" s="11">
        <f>'Shiller Data '!B860</f>
        <v>8.76</v>
      </c>
      <c r="C861" s="11">
        <f>'Shiller Data '!C860</f>
        <v>0.71</v>
      </c>
      <c r="D861" s="11">
        <f>'Shiller Data '!D860</f>
        <v>1.1599999999999999</v>
      </c>
      <c r="E861" s="75">
        <f>'Shiller Data '!E860</f>
        <v>15.5</v>
      </c>
      <c r="F861" s="12">
        <f t="shared" si="821"/>
        <v>177.55954838709678</v>
      </c>
      <c r="G861" s="12">
        <f t="shared" si="822"/>
        <v>14.391241935483871</v>
      </c>
      <c r="H861" s="12">
        <f t="shared" ref="H861:I861" si="841">AVERAGE(F742:F861)</f>
        <v>252.34374099706562</v>
      </c>
      <c r="I861" s="12">
        <f t="shared" si="841"/>
        <v>13.431144027577437</v>
      </c>
      <c r="J861" s="12">
        <f t="shared" si="812"/>
        <v>13.219986921629566</v>
      </c>
      <c r="K861" s="12">
        <f t="shared" si="809"/>
        <v>2.5817298451363313</v>
      </c>
      <c r="L861" s="12">
        <f t="shared" si="810"/>
        <v>-0.7631066308386214</v>
      </c>
    </row>
    <row r="862" spans="1:12" x14ac:dyDescent="0.25">
      <c r="A862" s="11">
        <f>'Shiller Data '!A861</f>
        <v>1942.01</v>
      </c>
      <c r="B862" s="11">
        <f>'Shiller Data '!B861</f>
        <v>8.93</v>
      </c>
      <c r="C862" s="11">
        <f>'Shiller Data '!C861</f>
        <v>0.70333299999999999</v>
      </c>
      <c r="D862" s="11">
        <f>'Shiller Data '!D861</f>
        <v>1.1200000000000001</v>
      </c>
      <c r="E862" s="75">
        <f>'Shiller Data '!E861</f>
        <v>15.7</v>
      </c>
      <c r="F862" s="12">
        <f t="shared" si="821"/>
        <v>178.69953821656051</v>
      </c>
      <c r="G862" s="12">
        <f t="shared" si="822"/>
        <v>14.074499699044587</v>
      </c>
      <c r="H862" s="12">
        <f t="shared" ref="H862:I862" si="842">AVERAGE(F743:F862)</f>
        <v>252.31329280155094</v>
      </c>
      <c r="I862" s="12">
        <f t="shared" si="842"/>
        <v>13.403189667551992</v>
      </c>
      <c r="J862" s="12">
        <f t="shared" si="812"/>
        <v>13.332612807022887</v>
      </c>
      <c r="K862" s="12">
        <f t="shared" si="809"/>
        <v>2.5902131245123581</v>
      </c>
      <c r="L862" s="12">
        <f t="shared" si="810"/>
        <v>-0.75462335146259463</v>
      </c>
    </row>
    <row r="863" spans="1:12" x14ac:dyDescent="0.25">
      <c r="A863" s="11">
        <f>'Shiller Data '!A862</f>
        <v>1942.02</v>
      </c>
      <c r="B863" s="11">
        <f>'Shiller Data '!B862</f>
        <v>8.65</v>
      </c>
      <c r="C863" s="11">
        <f>'Shiller Data '!C862</f>
        <v>0.69666700000000004</v>
      </c>
      <c r="D863" s="11">
        <f>'Shiller Data '!D862</f>
        <v>1.08</v>
      </c>
      <c r="E863" s="75">
        <f>'Shiller Data '!E862</f>
        <v>15.8</v>
      </c>
      <c r="F863" s="12">
        <f t="shared" si="821"/>
        <v>172.00087025316458</v>
      </c>
      <c r="G863" s="12">
        <f t="shared" si="822"/>
        <v>13.85287055221519</v>
      </c>
      <c r="H863" s="12">
        <f t="shared" ref="H863:I863" si="843">AVERAGE(F744:F863)</f>
        <v>252.21846539054008</v>
      </c>
      <c r="I863" s="12">
        <f t="shared" si="843"/>
        <v>13.376267387579317</v>
      </c>
      <c r="J863" s="12">
        <f t="shared" si="812"/>
        <v>12.858659689539245</v>
      </c>
      <c r="K863" s="12">
        <f t="shared" si="809"/>
        <v>2.5540174901694006</v>
      </c>
      <c r="L863" s="12">
        <f t="shared" si="810"/>
        <v>-0.7908189858055521</v>
      </c>
    </row>
    <row r="864" spans="1:12" x14ac:dyDescent="0.25">
      <c r="A864" s="11">
        <f>'Shiller Data '!A863</f>
        <v>1942.03</v>
      </c>
      <c r="B864" s="11">
        <f>'Shiller Data '!B863</f>
        <v>8.18</v>
      </c>
      <c r="C864" s="11">
        <f>'Shiller Data '!C863</f>
        <v>0.69</v>
      </c>
      <c r="D864" s="11">
        <f>'Shiller Data '!D863</f>
        <v>1.04</v>
      </c>
      <c r="E864" s="75">
        <f>'Shiller Data '!E863</f>
        <v>16</v>
      </c>
      <c r="F864" s="12">
        <f t="shared" si="821"/>
        <v>160.62196875000001</v>
      </c>
      <c r="G864" s="12">
        <f t="shared" si="822"/>
        <v>13.548796874999999</v>
      </c>
      <c r="H864" s="12">
        <f t="shared" ref="H864:I864" si="844">AVERAGE(F745:F864)</f>
        <v>252.01228804679008</v>
      </c>
      <c r="I864" s="12">
        <f t="shared" si="844"/>
        <v>13.350787421061462</v>
      </c>
      <c r="J864" s="12">
        <f t="shared" si="812"/>
        <v>12.030898529371511</v>
      </c>
      <c r="K864" s="12">
        <f t="shared" si="809"/>
        <v>2.4874782179181985</v>
      </c>
      <c r="L864" s="12">
        <f t="shared" si="810"/>
        <v>-0.85735825805675425</v>
      </c>
    </row>
    <row r="865" spans="1:12" x14ac:dyDescent="0.25">
      <c r="A865" s="11">
        <f>'Shiller Data '!A864</f>
        <v>1942.04</v>
      </c>
      <c r="B865" s="11">
        <f>'Shiller Data '!B864</f>
        <v>7.84</v>
      </c>
      <c r="C865" s="11">
        <f>'Shiller Data '!C864</f>
        <v>0.68</v>
      </c>
      <c r="D865" s="11">
        <f>'Shiller Data '!D864</f>
        <v>1.02</v>
      </c>
      <c r="E865" s="75">
        <f>'Shiller Data '!E864</f>
        <v>16.100000000000001</v>
      </c>
      <c r="F865" s="12">
        <f t="shared" si="821"/>
        <v>152.98956521739129</v>
      </c>
      <c r="G865" s="12">
        <f t="shared" si="822"/>
        <v>13.269503105590061</v>
      </c>
      <c r="H865" s="12">
        <f t="shared" ref="H865:I865" si="845">AVERAGE(F746:F865)</f>
        <v>252.10433598235466</v>
      </c>
      <c r="I865" s="12">
        <f t="shared" si="845"/>
        <v>13.327013479615237</v>
      </c>
      <c r="J865" s="12">
        <f t="shared" si="812"/>
        <v>11.479658623546934</v>
      </c>
      <c r="K865" s="12">
        <f t="shared" si="809"/>
        <v>2.4405766538244467</v>
      </c>
      <c r="L865" s="12">
        <f t="shared" si="810"/>
        <v>-0.90425982215050604</v>
      </c>
    </row>
    <row r="866" spans="1:12" x14ac:dyDescent="0.25">
      <c r="A866" s="11">
        <f>'Shiller Data '!A865</f>
        <v>1942.05</v>
      </c>
      <c r="B866" s="11">
        <f>'Shiller Data '!B865</f>
        <v>7.93</v>
      </c>
      <c r="C866" s="11">
        <f>'Shiller Data '!C865</f>
        <v>0.67</v>
      </c>
      <c r="D866" s="11">
        <f>'Shiller Data '!D865</f>
        <v>1</v>
      </c>
      <c r="E866" s="75">
        <f>'Shiller Data '!E865</f>
        <v>16.3</v>
      </c>
      <c r="F866" s="12">
        <f t="shared" si="821"/>
        <v>152.84710122699386</v>
      </c>
      <c r="G866" s="12">
        <f t="shared" si="822"/>
        <v>12.913941717791412</v>
      </c>
      <c r="H866" s="12">
        <f t="shared" ref="H866:I866" si="846">AVERAGE(F747:F866)</f>
        <v>252.32507870547497</v>
      </c>
      <c r="I866" s="12">
        <f t="shared" si="846"/>
        <v>13.303398533772016</v>
      </c>
      <c r="J866" s="12">
        <f t="shared" si="812"/>
        <v>11.489327395475382</v>
      </c>
      <c r="K866" s="12">
        <f t="shared" si="809"/>
        <v>2.4414185518944387</v>
      </c>
      <c r="L866" s="12">
        <f t="shared" si="810"/>
        <v>-0.90341792408051402</v>
      </c>
    </row>
    <row r="867" spans="1:12" x14ac:dyDescent="0.25">
      <c r="A867" s="11">
        <f>'Shiller Data '!A866</f>
        <v>1942.06</v>
      </c>
      <c r="B867" s="11">
        <f>'Shiller Data '!B866</f>
        <v>8.33</v>
      </c>
      <c r="C867" s="11">
        <f>'Shiller Data '!C866</f>
        <v>0.66</v>
      </c>
      <c r="D867" s="11">
        <f>'Shiller Data '!D866</f>
        <v>0.98</v>
      </c>
      <c r="E867" s="75">
        <f>'Shiller Data '!E866</f>
        <v>16.3</v>
      </c>
      <c r="F867" s="12">
        <f t="shared" si="821"/>
        <v>160.5569171779141</v>
      </c>
      <c r="G867" s="12">
        <f t="shared" si="822"/>
        <v>12.721196319018405</v>
      </c>
      <c r="H867" s="12">
        <f t="shared" ref="H867:I867" si="847">AVERAGE(F748:F867)</f>
        <v>252.74478417337914</v>
      </c>
      <c r="I867" s="12">
        <f t="shared" si="847"/>
        <v>13.282352436920698</v>
      </c>
      <c r="J867" s="12">
        <f t="shared" si="812"/>
        <v>12.087988023237296</v>
      </c>
      <c r="K867" s="12">
        <f t="shared" si="809"/>
        <v>2.4922122341722388</v>
      </c>
      <c r="L867" s="12">
        <f t="shared" si="810"/>
        <v>-0.8526242418027139</v>
      </c>
    </row>
    <row r="868" spans="1:12" x14ac:dyDescent="0.25">
      <c r="A868" s="11">
        <f>'Shiller Data '!A867</f>
        <v>1942.07</v>
      </c>
      <c r="B868" s="11">
        <f>'Shiller Data '!B867</f>
        <v>8.64</v>
      </c>
      <c r="C868" s="11">
        <f>'Shiller Data '!C867</f>
        <v>0.64666699999999999</v>
      </c>
      <c r="D868" s="11">
        <f>'Shiller Data '!D867</f>
        <v>0.96666700000000005</v>
      </c>
      <c r="E868" s="75">
        <f>'Shiller Data '!E867</f>
        <v>16.399999999999999</v>
      </c>
      <c r="F868" s="12">
        <f t="shared" si="821"/>
        <v>165.51658536585367</v>
      </c>
      <c r="G868" s="12">
        <f t="shared" si="822"/>
        <v>12.388207605182929</v>
      </c>
      <c r="H868" s="12">
        <f t="shared" ref="H868:I868" si="848">AVERAGE(F749:F868)</f>
        <v>253.15961800363377</v>
      </c>
      <c r="I868" s="12">
        <f t="shared" si="848"/>
        <v>13.263671429525164</v>
      </c>
      <c r="J868" s="12">
        <f t="shared" si="812"/>
        <v>12.478941916294071</v>
      </c>
      <c r="K868" s="12">
        <f t="shared" si="809"/>
        <v>2.5240425769988235</v>
      </c>
      <c r="L868" s="12">
        <f t="shared" si="810"/>
        <v>-0.8207938989761292</v>
      </c>
    </row>
    <row r="869" spans="1:12" x14ac:dyDescent="0.25">
      <c r="A869" s="11">
        <f>'Shiller Data '!A868</f>
        <v>1942.08</v>
      </c>
      <c r="B869" s="11">
        <f>'Shiller Data '!B868</f>
        <v>8.59</v>
      </c>
      <c r="C869" s="11">
        <f>'Shiller Data '!C868</f>
        <v>0.63333300000000003</v>
      </c>
      <c r="D869" s="11">
        <f>'Shiller Data '!D868</f>
        <v>0.95333299999999999</v>
      </c>
      <c r="E869" s="75">
        <f>'Shiller Data '!E868</f>
        <v>16.5</v>
      </c>
      <c r="F869" s="12">
        <f t="shared" si="821"/>
        <v>163.56140909090908</v>
      </c>
      <c r="G869" s="12">
        <f t="shared" si="822"/>
        <v>12.059236077272729</v>
      </c>
      <c r="H869" s="12">
        <f t="shared" ref="H869:I869" si="849">AVERAGE(F750:F869)</f>
        <v>253.06229780161357</v>
      </c>
      <c r="I869" s="12">
        <f t="shared" si="849"/>
        <v>13.246504586650584</v>
      </c>
      <c r="J869" s="12">
        <f t="shared" si="812"/>
        <v>12.347514623272104</v>
      </c>
      <c r="K869" s="12">
        <f t="shared" si="809"/>
        <v>2.5134547977422961</v>
      </c>
      <c r="L869" s="12">
        <f t="shared" si="810"/>
        <v>-0.83138167823265663</v>
      </c>
    </row>
    <row r="870" spans="1:12" x14ac:dyDescent="0.25">
      <c r="A870" s="11">
        <f>'Shiller Data '!A869</f>
        <v>1942.09</v>
      </c>
      <c r="B870" s="11">
        <f>'Shiller Data '!B869</f>
        <v>8.68</v>
      </c>
      <c r="C870" s="11">
        <f>'Shiller Data '!C869</f>
        <v>0.62</v>
      </c>
      <c r="D870" s="11">
        <f>'Shiller Data '!D869</f>
        <v>0.94</v>
      </c>
      <c r="E870" s="75">
        <f>'Shiller Data '!E869</f>
        <v>16.5</v>
      </c>
      <c r="F870" s="12">
        <f t="shared" si="821"/>
        <v>165.27509090909092</v>
      </c>
      <c r="G870" s="12">
        <f t="shared" si="822"/>
        <v>11.805363636363637</v>
      </c>
      <c r="H870" s="12">
        <f t="shared" ref="H870:I870" si="850">AVERAGE(F751:F870)</f>
        <v>252.82573108406498</v>
      </c>
      <c r="I870" s="12">
        <f t="shared" si="850"/>
        <v>13.231560788595404</v>
      </c>
      <c r="J870" s="12">
        <f t="shared" si="812"/>
        <v>12.490974689210168</v>
      </c>
      <c r="K870" s="12">
        <f t="shared" si="809"/>
        <v>2.5250063586595806</v>
      </c>
      <c r="L870" s="12">
        <f t="shared" si="810"/>
        <v>-0.81983011731537214</v>
      </c>
    </row>
    <row r="871" spans="1:12" x14ac:dyDescent="0.25">
      <c r="A871" s="11">
        <f>'Shiller Data '!A870</f>
        <v>1942.1</v>
      </c>
      <c r="B871" s="11">
        <f>'Shiller Data '!B870</f>
        <v>9.32</v>
      </c>
      <c r="C871" s="11">
        <f>'Shiller Data '!C870</f>
        <v>0.61</v>
      </c>
      <c r="D871" s="11">
        <f>'Shiller Data '!D870</f>
        <v>0.97</v>
      </c>
      <c r="E871" s="75">
        <f>'Shiller Data '!E870</f>
        <v>16.7</v>
      </c>
      <c r="F871" s="12">
        <f t="shared" si="821"/>
        <v>175.33598802395213</v>
      </c>
      <c r="G871" s="12">
        <f t="shared" si="822"/>
        <v>11.475853293413174</v>
      </c>
      <c r="H871" s="12">
        <f t="shared" ref="H871:I871" si="851">AVERAGE(F752:F871)</f>
        <v>252.88528161083099</v>
      </c>
      <c r="I871" s="12">
        <f t="shared" si="851"/>
        <v>13.218274962343772</v>
      </c>
      <c r="J871" s="12">
        <f t="shared" si="812"/>
        <v>13.264664906990465</v>
      </c>
      <c r="K871" s="12">
        <f t="shared" si="809"/>
        <v>2.5851037258300291</v>
      </c>
      <c r="L871" s="12">
        <f t="shared" si="810"/>
        <v>-0.75973275014492359</v>
      </c>
    </row>
    <row r="872" spans="1:12" x14ac:dyDescent="0.25">
      <c r="A872" s="11">
        <f>'Shiller Data '!A871</f>
        <v>1942.11</v>
      </c>
      <c r="B872" s="11">
        <f>'Shiller Data '!B871</f>
        <v>9.4700000000000006</v>
      </c>
      <c r="C872" s="11">
        <f>'Shiller Data '!C871</f>
        <v>0.6</v>
      </c>
      <c r="D872" s="11">
        <f>'Shiller Data '!D871</f>
        <v>1</v>
      </c>
      <c r="E872" s="75">
        <f>'Shiller Data '!E871</f>
        <v>16.8</v>
      </c>
      <c r="F872" s="12">
        <f t="shared" si="821"/>
        <v>177.09745535714285</v>
      </c>
      <c r="G872" s="12">
        <f t="shared" si="822"/>
        <v>11.220535714285713</v>
      </c>
      <c r="H872" s="12">
        <f t="shared" ref="H872:I872" si="852">AVERAGE(F753:F872)</f>
        <v>252.96277697744353</v>
      </c>
      <c r="I872" s="12">
        <f t="shared" si="852"/>
        <v>13.207312272273425</v>
      </c>
      <c r="J872" s="12">
        <f t="shared" si="812"/>
        <v>13.409045815394988</v>
      </c>
      <c r="K872" s="12">
        <f t="shared" si="809"/>
        <v>2.5959295400561535</v>
      </c>
      <c r="L872" s="12">
        <f t="shared" si="810"/>
        <v>-0.7489069359187992</v>
      </c>
    </row>
    <row r="873" spans="1:12" x14ac:dyDescent="0.25">
      <c r="A873" s="11">
        <f>'Shiller Data '!A872</f>
        <v>1942.12</v>
      </c>
      <c r="B873" s="11">
        <f>'Shiller Data '!B872</f>
        <v>9.52</v>
      </c>
      <c r="C873" s="11">
        <f>'Shiller Data '!C872</f>
        <v>0.59</v>
      </c>
      <c r="D873" s="11">
        <f>'Shiller Data '!D872</f>
        <v>1.03</v>
      </c>
      <c r="E873" s="75">
        <f>'Shiller Data '!E872</f>
        <v>16.899999999999999</v>
      </c>
      <c r="F873" s="12">
        <f t="shared" si="821"/>
        <v>176.97905325443787</v>
      </c>
      <c r="G873" s="12">
        <f t="shared" si="822"/>
        <v>10.968239644970415</v>
      </c>
      <c r="H873" s="12">
        <f t="shared" ref="H873:I873" si="853">AVERAGE(F754:F873)</f>
        <v>253.07457856626874</v>
      </c>
      <c r="I873" s="12">
        <f t="shared" si="853"/>
        <v>13.198785834200343</v>
      </c>
      <c r="J873" s="12">
        <f t="shared" si="812"/>
        <v>13.408737400364089</v>
      </c>
      <c r="K873" s="12">
        <f t="shared" si="809"/>
        <v>2.5959065392713061</v>
      </c>
      <c r="L873" s="12">
        <f t="shared" si="810"/>
        <v>-0.7489299367036466</v>
      </c>
    </row>
    <row r="874" spans="1:12" x14ac:dyDescent="0.25">
      <c r="A874" s="11">
        <f>'Shiller Data '!A873</f>
        <v>1943.01</v>
      </c>
      <c r="B874" s="11">
        <f>'Shiller Data '!B873</f>
        <v>10.09</v>
      </c>
      <c r="C874" s="11">
        <f>'Shiller Data '!C873</f>
        <v>0.59</v>
      </c>
      <c r="D874" s="11">
        <f>'Shiller Data '!D873</f>
        <v>1.0433300000000001</v>
      </c>
      <c r="E874" s="75">
        <f>'Shiller Data '!E873</f>
        <v>16.899999999999999</v>
      </c>
      <c r="F874" s="12">
        <f t="shared" si="821"/>
        <v>187.5754881656805</v>
      </c>
      <c r="G874" s="12">
        <f t="shared" si="822"/>
        <v>10.968239644970415</v>
      </c>
      <c r="H874" s="12">
        <f t="shared" ref="H874:I874" si="854">AVERAGE(F755:F874)</f>
        <v>253.19875366144782</v>
      </c>
      <c r="I874" s="12">
        <f t="shared" si="854"/>
        <v>13.189724895195249</v>
      </c>
      <c r="J874" s="12">
        <f t="shared" si="812"/>
        <v>14.221334383858943</v>
      </c>
      <c r="K874" s="12">
        <f t="shared" si="809"/>
        <v>2.6547432584998876</v>
      </c>
      <c r="L874" s="12">
        <f t="shared" si="810"/>
        <v>-0.69009321747506513</v>
      </c>
    </row>
    <row r="875" spans="1:12" x14ac:dyDescent="0.25">
      <c r="A875" s="11">
        <f>'Shiller Data '!A874</f>
        <v>1943.02</v>
      </c>
      <c r="B875" s="11">
        <f>'Shiller Data '!B874</f>
        <v>10.69</v>
      </c>
      <c r="C875" s="11">
        <f>'Shiller Data '!C874</f>
        <v>0.59</v>
      </c>
      <c r="D875" s="11">
        <f>'Shiller Data '!D874</f>
        <v>1.05667</v>
      </c>
      <c r="E875" s="75">
        <f>'Shiller Data '!E874</f>
        <v>16.899999999999999</v>
      </c>
      <c r="F875" s="12">
        <f t="shared" si="821"/>
        <v>198.72963017751479</v>
      </c>
      <c r="G875" s="12">
        <f t="shared" si="822"/>
        <v>10.968239644970415</v>
      </c>
      <c r="H875" s="12">
        <f t="shared" ref="H875:I875" si="855">AVERAGE(F756:F875)</f>
        <v>253.56638657040742</v>
      </c>
      <c r="I875" s="12">
        <f t="shared" si="855"/>
        <v>13.180112620583127</v>
      </c>
      <c r="J875" s="12">
        <f t="shared" si="812"/>
        <v>15.077991812237064</v>
      </c>
      <c r="K875" s="12">
        <f t="shared" si="809"/>
        <v>2.7132361847622413</v>
      </c>
      <c r="L875" s="12">
        <f t="shared" si="810"/>
        <v>-0.63160029121271144</v>
      </c>
    </row>
    <row r="876" spans="1:12" x14ac:dyDescent="0.25">
      <c r="A876" s="11">
        <f>'Shiller Data '!A875</f>
        <v>1943.03</v>
      </c>
      <c r="B876" s="11">
        <f>'Shiller Data '!B875</f>
        <v>11.07</v>
      </c>
      <c r="C876" s="11">
        <f>'Shiller Data '!C875</f>
        <v>0.59</v>
      </c>
      <c r="D876" s="11">
        <f>'Shiller Data '!D875</f>
        <v>1.07</v>
      </c>
      <c r="E876" s="75">
        <f>'Shiller Data '!E875</f>
        <v>17.2</v>
      </c>
      <c r="F876" s="12">
        <f t="shared" si="821"/>
        <v>202.2044912790698</v>
      </c>
      <c r="G876" s="12">
        <f t="shared" si="822"/>
        <v>10.776933139534885</v>
      </c>
      <c r="H876" s="12">
        <f t="shared" ref="H876:I876" si="856">AVERAGE(F757:F876)</f>
        <v>253.95690663662191</v>
      </c>
      <c r="I876" s="12">
        <f t="shared" si="856"/>
        <v>13.16914336301576</v>
      </c>
      <c r="J876" s="12">
        <f t="shared" si="812"/>
        <v>15.354414915623227</v>
      </c>
      <c r="K876" s="12">
        <f t="shared" si="809"/>
        <v>2.7314030493324446</v>
      </c>
      <c r="L876" s="12">
        <f t="shared" si="810"/>
        <v>-0.61343342664250811</v>
      </c>
    </row>
    <row r="877" spans="1:12" x14ac:dyDescent="0.25">
      <c r="A877" s="11">
        <f>'Shiller Data '!A876</f>
        <v>1943.04</v>
      </c>
      <c r="B877" s="11">
        <f>'Shiller Data '!B876</f>
        <v>11.44</v>
      </c>
      <c r="C877" s="11">
        <f>'Shiller Data '!C876</f>
        <v>0.59</v>
      </c>
      <c r="D877" s="11">
        <f>'Shiller Data '!D876</f>
        <v>1.08</v>
      </c>
      <c r="E877" s="75">
        <f>'Shiller Data '!E876</f>
        <v>17.399999999999999</v>
      </c>
      <c r="F877" s="12">
        <f t="shared" si="821"/>
        <v>206.56103448275863</v>
      </c>
      <c r="G877" s="12">
        <f t="shared" si="822"/>
        <v>10.653060344827587</v>
      </c>
      <c r="H877" s="12">
        <f t="shared" ref="H877:I877" si="857">AVERAGE(F758:F877)</f>
        <v>254.24659134858138</v>
      </c>
      <c r="I877" s="12">
        <f t="shared" si="857"/>
        <v>13.158180770651224</v>
      </c>
      <c r="J877" s="12">
        <f t="shared" si="812"/>
        <v>15.698297362161526</v>
      </c>
      <c r="K877" s="12">
        <f t="shared" si="809"/>
        <v>2.7535522582033569</v>
      </c>
      <c r="L877" s="12">
        <f t="shared" si="810"/>
        <v>-0.59128421777159579</v>
      </c>
    </row>
    <row r="878" spans="1:12" x14ac:dyDescent="0.25">
      <c r="A878" s="11">
        <f>'Shiller Data '!A877</f>
        <v>1943.05</v>
      </c>
      <c r="B878" s="11">
        <f>'Shiller Data '!B877</f>
        <v>11.89</v>
      </c>
      <c r="C878" s="11">
        <f>'Shiller Data '!C877</f>
        <v>0.59</v>
      </c>
      <c r="D878" s="11">
        <f>'Shiller Data '!D877</f>
        <v>1.0900000000000001</v>
      </c>
      <c r="E878" s="75">
        <f>'Shiller Data '!E877</f>
        <v>17.5</v>
      </c>
      <c r="F878" s="12">
        <f t="shared" si="821"/>
        <v>213.45947142857145</v>
      </c>
      <c r="G878" s="12">
        <f t="shared" si="822"/>
        <v>10.592185714285714</v>
      </c>
      <c r="H878" s="12">
        <f t="shared" ref="H878:I878" si="858">AVERAGE(F759:F878)</f>
        <v>254.18234339223218</v>
      </c>
      <c r="I878" s="12">
        <f t="shared" si="858"/>
        <v>13.147749828190909</v>
      </c>
      <c r="J878" s="12">
        <f t="shared" si="812"/>
        <v>16.235437562926524</v>
      </c>
      <c r="K878" s="12">
        <f t="shared" si="809"/>
        <v>2.7871963570195502</v>
      </c>
      <c r="L878" s="12">
        <f t="shared" si="810"/>
        <v>-0.55764011895540255</v>
      </c>
    </row>
    <row r="879" spans="1:12" x14ac:dyDescent="0.25">
      <c r="A879" s="11">
        <f>'Shiller Data '!A878</f>
        <v>1943.06</v>
      </c>
      <c r="B879" s="11">
        <f>'Shiller Data '!B878</f>
        <v>12.1</v>
      </c>
      <c r="C879" s="11">
        <f>'Shiller Data '!C878</f>
        <v>0.59</v>
      </c>
      <c r="D879" s="11">
        <f>'Shiller Data '!D878</f>
        <v>1.1000000000000001</v>
      </c>
      <c r="E879" s="75">
        <f>'Shiller Data '!E878</f>
        <v>17.5</v>
      </c>
      <c r="F879" s="12">
        <f t="shared" si="821"/>
        <v>217.22957142857143</v>
      </c>
      <c r="G879" s="12">
        <f t="shared" si="822"/>
        <v>10.592185714285714</v>
      </c>
      <c r="H879" s="12">
        <f t="shared" ref="H879:I879" si="859">AVERAGE(F760:F879)</f>
        <v>253.85067495859889</v>
      </c>
      <c r="I879" s="12">
        <f t="shared" si="859"/>
        <v>13.139126802319144</v>
      </c>
      <c r="J879" s="12">
        <f t="shared" si="812"/>
        <v>16.53302953056431</v>
      </c>
      <c r="K879" s="12">
        <f t="shared" si="809"/>
        <v>2.8053601697264652</v>
      </c>
      <c r="L879" s="12">
        <f t="shared" si="810"/>
        <v>-0.53947630624848752</v>
      </c>
    </row>
    <row r="880" spans="1:12" x14ac:dyDescent="0.25">
      <c r="A880" s="11">
        <f>'Shiller Data '!A879</f>
        <v>1943.07</v>
      </c>
      <c r="B880" s="11">
        <f>'Shiller Data '!B879</f>
        <v>12.35</v>
      </c>
      <c r="C880" s="11">
        <f>'Shiller Data '!C879</f>
        <v>0.593333</v>
      </c>
      <c r="D880" s="11">
        <f>'Shiller Data '!D879</f>
        <v>1.0933299999999999</v>
      </c>
      <c r="E880" s="75">
        <f>'Shiller Data '!E879</f>
        <v>17.399999999999999</v>
      </c>
      <c r="F880" s="12">
        <f t="shared" si="821"/>
        <v>222.992025862069</v>
      </c>
      <c r="G880" s="12">
        <f t="shared" si="822"/>
        <v>10.713241107758622</v>
      </c>
      <c r="H880" s="12">
        <f t="shared" ref="H880:I880" si="860">AVERAGE(F761:F880)</f>
        <v>253.46454918811102</v>
      </c>
      <c r="I880" s="12">
        <f t="shared" si="860"/>
        <v>13.135470366893976</v>
      </c>
      <c r="J880" s="12">
        <f t="shared" si="812"/>
        <v>16.976325904863494</v>
      </c>
      <c r="K880" s="12">
        <f t="shared" si="809"/>
        <v>2.8318197796646984</v>
      </c>
      <c r="L880" s="12">
        <f t="shared" si="810"/>
        <v>-0.51301669631025426</v>
      </c>
    </row>
    <row r="881" spans="1:12" x14ac:dyDescent="0.25">
      <c r="A881" s="11">
        <f>'Shiller Data '!A880</f>
        <v>1943.08</v>
      </c>
      <c r="B881" s="11">
        <f>'Shiller Data '!B880</f>
        <v>11.74</v>
      </c>
      <c r="C881" s="11">
        <f>'Shiller Data '!C880</f>
        <v>0.59666699999999995</v>
      </c>
      <c r="D881" s="11">
        <f>'Shiller Data '!D880</f>
        <v>1.08667</v>
      </c>
      <c r="E881" s="75">
        <f>'Shiller Data '!E880</f>
        <v>17.3</v>
      </c>
      <c r="F881" s="12">
        <f t="shared" si="821"/>
        <v>213.20315028901734</v>
      </c>
      <c r="G881" s="12">
        <f t="shared" si="822"/>
        <v>10.835714145953757</v>
      </c>
      <c r="H881" s="12">
        <f t="shared" ref="H881:I881" si="861">AVERAGE(F762:F881)</f>
        <v>253.12492439885284</v>
      </c>
      <c r="I881" s="12">
        <f t="shared" si="861"/>
        <v>13.134530295382985</v>
      </c>
      <c r="J881" s="12">
        <f t="shared" si="812"/>
        <v>16.232263011640541</v>
      </c>
      <c r="K881" s="12">
        <f t="shared" si="809"/>
        <v>2.787000805672216</v>
      </c>
      <c r="L881" s="12">
        <f t="shared" si="810"/>
        <v>-0.55783567030273673</v>
      </c>
    </row>
    <row r="882" spans="1:12" x14ac:dyDescent="0.25">
      <c r="A882" s="11">
        <f>'Shiller Data '!A881</f>
        <v>1943.09</v>
      </c>
      <c r="B882" s="11">
        <f>'Shiller Data '!B881</f>
        <v>11.99</v>
      </c>
      <c r="C882" s="11">
        <f>'Shiller Data '!C881</f>
        <v>0.6</v>
      </c>
      <c r="D882" s="11">
        <f>'Shiller Data '!D881</f>
        <v>1.08</v>
      </c>
      <c r="E882" s="75">
        <f>'Shiller Data '!E881</f>
        <v>17.399999999999999</v>
      </c>
      <c r="F882" s="12">
        <f t="shared" si="821"/>
        <v>216.49185344827589</v>
      </c>
      <c r="G882" s="12">
        <f t="shared" si="822"/>
        <v>10.833620689655174</v>
      </c>
      <c r="H882" s="12">
        <f t="shared" ref="H882:I882" si="862">AVERAGE(F763:F882)</f>
        <v>252.83055632152784</v>
      </c>
      <c r="I882" s="12">
        <f t="shared" si="862"/>
        <v>13.13456449241799</v>
      </c>
      <c r="J882" s="12">
        <f t="shared" si="812"/>
        <v>16.482606147561814</v>
      </c>
      <c r="K882" s="12">
        <f t="shared" si="809"/>
        <v>2.8023056520004652</v>
      </c>
      <c r="L882" s="12">
        <f t="shared" si="810"/>
        <v>-0.54253082397448749</v>
      </c>
    </row>
    <row r="883" spans="1:12" x14ac:dyDescent="0.25">
      <c r="A883" s="11">
        <f>'Shiller Data '!A882</f>
        <v>1943.1</v>
      </c>
      <c r="B883" s="11">
        <f>'Shiller Data '!B882</f>
        <v>11.88</v>
      </c>
      <c r="C883" s="11">
        <f>'Shiller Data '!C882</f>
        <v>0.60333300000000001</v>
      </c>
      <c r="D883" s="11">
        <f>'Shiller Data '!D882</f>
        <v>1.0333300000000001</v>
      </c>
      <c r="E883" s="75">
        <f>'Shiller Data '!E882</f>
        <v>17.399999999999999</v>
      </c>
      <c r="F883" s="12">
        <f t="shared" si="821"/>
        <v>214.50568965517246</v>
      </c>
      <c r="G883" s="12">
        <f t="shared" si="822"/>
        <v>10.893801452586208</v>
      </c>
      <c r="H883" s="12">
        <f t="shared" ref="H883:I883" si="863">AVERAGE(F764:F883)</f>
        <v>252.72392996638158</v>
      </c>
      <c r="I883" s="12">
        <f t="shared" si="863"/>
        <v>13.136091909825904</v>
      </c>
      <c r="J883" s="12">
        <f t="shared" si="812"/>
        <v>16.329490622299961</v>
      </c>
      <c r="K883" s="12">
        <f t="shared" si="809"/>
        <v>2.7929727137402027</v>
      </c>
      <c r="L883" s="12">
        <f t="shared" si="810"/>
        <v>-0.55186376223474998</v>
      </c>
    </row>
    <row r="884" spans="1:12" x14ac:dyDescent="0.25">
      <c r="A884" s="11">
        <f>'Shiller Data '!A883</f>
        <v>1943.11</v>
      </c>
      <c r="B884" s="11">
        <f>'Shiller Data '!B883</f>
        <v>11.33</v>
      </c>
      <c r="C884" s="11">
        <f>'Shiller Data '!C883</f>
        <v>0.60666699999999996</v>
      </c>
      <c r="D884" s="11">
        <f>'Shiller Data '!D883</f>
        <v>0.98666699999999996</v>
      </c>
      <c r="E884" s="75">
        <f>'Shiller Data '!E883</f>
        <v>17.399999999999999</v>
      </c>
      <c r="F884" s="12">
        <f t="shared" si="821"/>
        <v>204.5748706896552</v>
      </c>
      <c r="G884" s="12">
        <f t="shared" si="822"/>
        <v>10.954000271551726</v>
      </c>
      <c r="H884" s="12">
        <f t="shared" ref="H884:I884" si="864">AVERAGE(F765:F884)</f>
        <v>252.48892794182566</v>
      </c>
      <c r="I884" s="12">
        <f t="shared" si="864"/>
        <v>13.139112698073683</v>
      </c>
      <c r="J884" s="12">
        <f t="shared" si="812"/>
        <v>15.569915213502034</v>
      </c>
      <c r="K884" s="12">
        <f t="shared" si="809"/>
        <v>2.7453405403270361</v>
      </c>
      <c r="L884" s="12">
        <f t="shared" si="810"/>
        <v>-0.59949593564791659</v>
      </c>
    </row>
    <row r="885" spans="1:12" x14ac:dyDescent="0.25">
      <c r="A885" s="11">
        <f>'Shiller Data '!A884</f>
        <v>1943.12</v>
      </c>
      <c r="B885" s="11">
        <f>'Shiller Data '!B884</f>
        <v>11.48</v>
      </c>
      <c r="C885" s="11">
        <f>'Shiller Data '!C884</f>
        <v>0.61</v>
      </c>
      <c r="D885" s="11">
        <f>'Shiller Data '!D884</f>
        <v>0.94</v>
      </c>
      <c r="E885" s="75">
        <f>'Shiller Data '!E884</f>
        <v>17.399999999999999</v>
      </c>
      <c r="F885" s="12">
        <f t="shared" si="821"/>
        <v>207.28327586206899</v>
      </c>
      <c r="G885" s="12">
        <f t="shared" si="822"/>
        <v>11.014181034482759</v>
      </c>
      <c r="H885" s="12">
        <f t="shared" ref="H885:I885" si="865">AVERAGE(F766:F885)</f>
        <v>252.23881082779741</v>
      </c>
      <c r="I885" s="12">
        <f t="shared" si="865"/>
        <v>13.143626706694372</v>
      </c>
      <c r="J885" s="12">
        <f t="shared" si="812"/>
        <v>15.770630168345738</v>
      </c>
      <c r="K885" s="12">
        <f t="shared" si="809"/>
        <v>2.7581493601223994</v>
      </c>
      <c r="L885" s="12">
        <f t="shared" si="810"/>
        <v>-0.58668711585255329</v>
      </c>
    </row>
    <row r="886" spans="1:12" x14ac:dyDescent="0.25">
      <c r="A886" s="11">
        <f>'Shiller Data '!A885</f>
        <v>1944.01</v>
      </c>
      <c r="B886" s="11">
        <f>'Shiller Data '!B885</f>
        <v>11.85</v>
      </c>
      <c r="C886" s="11">
        <f>'Shiller Data '!C885</f>
        <v>0.61333300000000002</v>
      </c>
      <c r="D886" s="11">
        <f>'Shiller Data '!D885</f>
        <v>0.93666700000000003</v>
      </c>
      <c r="E886" s="75">
        <f>'Shiller Data '!E885</f>
        <v>17.399999999999999</v>
      </c>
      <c r="F886" s="12">
        <f t="shared" si="821"/>
        <v>213.96400862068967</v>
      </c>
      <c r="G886" s="12">
        <f t="shared" si="822"/>
        <v>11.074361797413795</v>
      </c>
      <c r="H886" s="12">
        <f t="shared" ref="H886:I886" si="866">AVERAGE(F767:F886)</f>
        <v>251.93131108903043</v>
      </c>
      <c r="I886" s="12">
        <f t="shared" si="866"/>
        <v>13.148483547430397</v>
      </c>
      <c r="J886" s="12">
        <f t="shared" si="812"/>
        <v>16.272903856087996</v>
      </c>
      <c r="K886" s="12">
        <f t="shared" si="809"/>
        <v>2.7895013844749488</v>
      </c>
      <c r="L886" s="12">
        <f t="shared" si="810"/>
        <v>-0.55533509150000393</v>
      </c>
    </row>
    <row r="887" spans="1:12" x14ac:dyDescent="0.25">
      <c r="A887" s="11">
        <f>'Shiller Data '!A886</f>
        <v>1944.02</v>
      </c>
      <c r="B887" s="11">
        <f>'Shiller Data '!B886</f>
        <v>11.77</v>
      </c>
      <c r="C887" s="11">
        <f>'Shiller Data '!C886</f>
        <v>0.61666699999999997</v>
      </c>
      <c r="D887" s="11">
        <f>'Shiller Data '!D886</f>
        <v>0.93333299999999997</v>
      </c>
      <c r="E887" s="75">
        <f>'Shiller Data '!E886</f>
        <v>17.399999999999999</v>
      </c>
      <c r="F887" s="12">
        <f t="shared" si="821"/>
        <v>212.51952586206897</v>
      </c>
      <c r="G887" s="12">
        <f t="shared" si="822"/>
        <v>11.134560616379312</v>
      </c>
      <c r="H887" s="12">
        <f t="shared" ref="H887:I887" si="867">AVERAGE(F768:F887)</f>
        <v>251.47394811532465</v>
      </c>
      <c r="I887" s="12">
        <f t="shared" si="867"/>
        <v>13.154322243356365</v>
      </c>
      <c r="J887" s="12">
        <f t="shared" si="812"/>
        <v>16.155870437901328</v>
      </c>
      <c r="K887" s="12">
        <f t="shared" si="809"/>
        <v>2.7822834782273991</v>
      </c>
      <c r="L887" s="12">
        <f t="shared" si="810"/>
        <v>-0.56255299774755363</v>
      </c>
    </row>
    <row r="888" spans="1:12" x14ac:dyDescent="0.25">
      <c r="A888" s="11">
        <f>'Shiller Data '!A887</f>
        <v>1944.03</v>
      </c>
      <c r="B888" s="11">
        <f>'Shiller Data '!B887</f>
        <v>12.1</v>
      </c>
      <c r="C888" s="11">
        <f>'Shiller Data '!C887</f>
        <v>0.62</v>
      </c>
      <c r="D888" s="11">
        <f>'Shiller Data '!D887</f>
        <v>0.93</v>
      </c>
      <c r="E888" s="75">
        <f>'Shiller Data '!E887</f>
        <v>17.399999999999999</v>
      </c>
      <c r="F888" s="12">
        <f t="shared" si="821"/>
        <v>218.47801724137932</v>
      </c>
      <c r="G888" s="12">
        <f t="shared" si="822"/>
        <v>11.194741379310345</v>
      </c>
      <c r="H888" s="12">
        <f t="shared" ref="H888:I888" si="868">AVERAGE(F769:F888)</f>
        <v>251.18041310862688</v>
      </c>
      <c r="I888" s="12">
        <f t="shared" si="868"/>
        <v>13.160504964437083</v>
      </c>
      <c r="J888" s="12">
        <f t="shared" si="812"/>
        <v>16.601036041683855</v>
      </c>
      <c r="K888" s="12">
        <f t="shared" si="809"/>
        <v>2.8094651055645703</v>
      </c>
      <c r="L888" s="12">
        <f t="shared" si="810"/>
        <v>-0.53537137041038241</v>
      </c>
    </row>
    <row r="889" spans="1:12" x14ac:dyDescent="0.25">
      <c r="A889" s="11">
        <f>'Shiller Data '!A888</f>
        <v>1944.04</v>
      </c>
      <c r="B889" s="11">
        <f>'Shiller Data '!B888</f>
        <v>11.89</v>
      </c>
      <c r="C889" s="11">
        <f>'Shiller Data '!C888</f>
        <v>0.62333300000000003</v>
      </c>
      <c r="D889" s="11">
        <f>'Shiller Data '!D888</f>
        <v>0.92666700000000002</v>
      </c>
      <c r="E889" s="75">
        <f>'Shiller Data '!E888</f>
        <v>17.5</v>
      </c>
      <c r="F889" s="12">
        <f t="shared" si="821"/>
        <v>213.45947142857145</v>
      </c>
      <c r="G889" s="12">
        <f t="shared" si="822"/>
        <v>11.190608301428572</v>
      </c>
      <c r="H889" s="12">
        <f t="shared" ref="H889:I889" si="869">AVERAGE(F770:F889)</f>
        <v>250.80962361614564</v>
      </c>
      <c r="I889" s="12">
        <f t="shared" si="869"/>
        <v>13.166495761999112</v>
      </c>
      <c r="J889" s="12">
        <f t="shared" si="812"/>
        <v>16.212322191653612</v>
      </c>
      <c r="K889" s="12">
        <f t="shared" si="809"/>
        <v>2.7857715822210394</v>
      </c>
      <c r="L889" s="12">
        <f t="shared" si="810"/>
        <v>-0.55906489375391333</v>
      </c>
    </row>
    <row r="890" spans="1:12" x14ac:dyDescent="0.25">
      <c r="A890" s="11">
        <f>'Shiller Data '!A889</f>
        <v>1944.05</v>
      </c>
      <c r="B890" s="11">
        <f>'Shiller Data '!B889</f>
        <v>12.1</v>
      </c>
      <c r="C890" s="11">
        <f>'Shiller Data '!C889</f>
        <v>0.62666699999999997</v>
      </c>
      <c r="D890" s="11">
        <f>'Shiller Data '!D889</f>
        <v>0.92333299999999996</v>
      </c>
      <c r="E890" s="75">
        <f>'Shiller Data '!E889</f>
        <v>17.5</v>
      </c>
      <c r="F890" s="12">
        <f t="shared" si="821"/>
        <v>217.22957142857143</v>
      </c>
      <c r="G890" s="12">
        <f t="shared" si="822"/>
        <v>11.250463127142858</v>
      </c>
      <c r="H890" s="12">
        <f t="shared" ref="H890:I890" si="870">AVERAGE(F771:F890)</f>
        <v>250.68875679283741</v>
      </c>
      <c r="I890" s="12">
        <f t="shared" si="870"/>
        <v>13.172808183422045</v>
      </c>
      <c r="J890" s="12">
        <f t="shared" si="812"/>
        <v>16.490756443410028</v>
      </c>
      <c r="K890" s="12">
        <f t="shared" si="809"/>
        <v>2.802800008376265</v>
      </c>
      <c r="L890" s="12">
        <f t="shared" si="810"/>
        <v>-0.54203646759868773</v>
      </c>
    </row>
    <row r="891" spans="1:12" x14ac:dyDescent="0.25">
      <c r="A891" s="11">
        <f>'Shiller Data '!A890</f>
        <v>1944.06</v>
      </c>
      <c r="B891" s="11">
        <f>'Shiller Data '!B890</f>
        <v>12.67</v>
      </c>
      <c r="C891" s="11">
        <f>'Shiller Data '!C890</f>
        <v>0.63</v>
      </c>
      <c r="D891" s="11">
        <f>'Shiller Data '!D890</f>
        <v>0.92</v>
      </c>
      <c r="E891" s="75">
        <f>'Shiller Data '!E890</f>
        <v>17.600000000000001</v>
      </c>
      <c r="F891" s="12">
        <f t="shared" si="821"/>
        <v>226.17029829545453</v>
      </c>
      <c r="G891" s="12">
        <f t="shared" si="822"/>
        <v>11.24603693181818</v>
      </c>
      <c r="H891" s="12">
        <f t="shared" ref="H891:I891" si="871">AVERAGE(F772:F891)</f>
        <v>250.63140759952839</v>
      </c>
      <c r="I891" s="12">
        <f t="shared" si="871"/>
        <v>13.179579961958343</v>
      </c>
      <c r="J891" s="12">
        <f t="shared" si="812"/>
        <v>17.160660578582512</v>
      </c>
      <c r="K891" s="12">
        <f t="shared" si="809"/>
        <v>2.842619588574284</v>
      </c>
      <c r="L891" s="12">
        <f t="shared" si="810"/>
        <v>-0.50221688740066872</v>
      </c>
    </row>
    <row r="892" spans="1:12" x14ac:dyDescent="0.25">
      <c r="A892" s="11">
        <f>'Shiller Data '!A891</f>
        <v>1944.07</v>
      </c>
      <c r="B892" s="11">
        <f>'Shiller Data '!B891</f>
        <v>13</v>
      </c>
      <c r="C892" s="11">
        <f>'Shiller Data '!C891</f>
        <v>0.63333300000000003</v>
      </c>
      <c r="D892" s="11">
        <f>'Shiller Data '!D891</f>
        <v>0.91333299999999995</v>
      </c>
      <c r="E892" s="75">
        <f>'Shiller Data '!E891</f>
        <v>17.7</v>
      </c>
      <c r="F892" s="12">
        <f t="shared" si="821"/>
        <v>230.75000000000003</v>
      </c>
      <c r="G892" s="12">
        <f t="shared" si="822"/>
        <v>11.241660750000001</v>
      </c>
      <c r="H892" s="12">
        <f t="shared" ref="H892:I892" si="872">AVERAGE(F773:F892)</f>
        <v>250.70405234455328</v>
      </c>
      <c r="I892" s="12">
        <f t="shared" si="872"/>
        <v>13.186158966342671</v>
      </c>
      <c r="J892" s="12">
        <f t="shared" si="812"/>
        <v>17.499409842470687</v>
      </c>
      <c r="K892" s="12">
        <f t="shared" si="809"/>
        <v>2.8621671570734364</v>
      </c>
      <c r="L892" s="12">
        <f t="shared" si="810"/>
        <v>-0.48266931890151632</v>
      </c>
    </row>
    <row r="893" spans="1:12" x14ac:dyDescent="0.25">
      <c r="A893" s="11">
        <f>'Shiller Data '!A892</f>
        <v>1944.08</v>
      </c>
      <c r="B893" s="11">
        <f>'Shiller Data '!B892</f>
        <v>12.81</v>
      </c>
      <c r="C893" s="11">
        <f>'Shiller Data '!C892</f>
        <v>0.63666699999999998</v>
      </c>
      <c r="D893" s="11">
        <f>'Shiller Data '!D892</f>
        <v>0.906667</v>
      </c>
      <c r="E893" s="75">
        <f>'Shiller Data '!E892</f>
        <v>17.7</v>
      </c>
      <c r="F893" s="12">
        <f t="shared" si="821"/>
        <v>227.37750000000003</v>
      </c>
      <c r="G893" s="12">
        <f t="shared" si="822"/>
        <v>11.300839250000001</v>
      </c>
      <c r="H893" s="12">
        <f t="shared" ref="H893:I893" si="873">AVERAGE(F774:F893)</f>
        <v>250.82088443410549</v>
      </c>
      <c r="I893" s="12">
        <f t="shared" si="873"/>
        <v>13.193055280677248</v>
      </c>
      <c r="J893" s="12">
        <f t="shared" si="812"/>
        <v>17.234635583845435</v>
      </c>
      <c r="K893" s="12">
        <f t="shared" si="809"/>
        <v>2.8469210557850619</v>
      </c>
      <c r="L893" s="12">
        <f t="shared" si="810"/>
        <v>-0.49791542018989077</v>
      </c>
    </row>
    <row r="894" spans="1:12" x14ac:dyDescent="0.25">
      <c r="A894" s="11">
        <f>'Shiller Data '!A893</f>
        <v>1944.09</v>
      </c>
      <c r="B894" s="11">
        <f>'Shiller Data '!B893</f>
        <v>12.6</v>
      </c>
      <c r="C894" s="11">
        <f>'Shiller Data '!C893</f>
        <v>0.64</v>
      </c>
      <c r="D894" s="11">
        <f>'Shiller Data '!D893</f>
        <v>0.9</v>
      </c>
      <c r="E894" s="75">
        <f>'Shiller Data '!E893</f>
        <v>17.7</v>
      </c>
      <c r="F894" s="12">
        <f t="shared" si="821"/>
        <v>223.65</v>
      </c>
      <c r="G894" s="12">
        <f t="shared" si="822"/>
        <v>11.360000000000001</v>
      </c>
      <c r="H894" s="12">
        <f t="shared" ref="H894:I894" si="874">AVERAGE(F775:F894)</f>
        <v>250.97515281645843</v>
      </c>
      <c r="I894" s="12">
        <f t="shared" si="874"/>
        <v>13.201574084292442</v>
      </c>
      <c r="J894" s="12">
        <f t="shared" si="812"/>
        <v>16.941161604819857</v>
      </c>
      <c r="K894" s="12">
        <f t="shared" si="809"/>
        <v>2.8297462585860726</v>
      </c>
      <c r="L894" s="12">
        <f t="shared" si="810"/>
        <v>-0.51509021738888006</v>
      </c>
    </row>
    <row r="895" spans="1:12" x14ac:dyDescent="0.25">
      <c r="A895" s="11">
        <f>'Shiller Data '!A894</f>
        <v>1944.1</v>
      </c>
      <c r="B895" s="11">
        <f>'Shiller Data '!B894</f>
        <v>12.91</v>
      </c>
      <c r="C895" s="11">
        <f>'Shiller Data '!C894</f>
        <v>0.64</v>
      </c>
      <c r="D895" s="11">
        <f>'Shiller Data '!D894</f>
        <v>0.91</v>
      </c>
      <c r="E895" s="75">
        <f>'Shiller Data '!E894</f>
        <v>17.7</v>
      </c>
      <c r="F895" s="12">
        <f t="shared" si="821"/>
        <v>229.15250000000003</v>
      </c>
      <c r="G895" s="12">
        <f t="shared" si="822"/>
        <v>11.360000000000001</v>
      </c>
      <c r="H895" s="12">
        <f t="shared" ref="H895:I895" si="875">AVERAGE(F776:F895)</f>
        <v>251.1490370757177</v>
      </c>
      <c r="I895" s="12">
        <f t="shared" si="875"/>
        <v>13.20929960744059</v>
      </c>
      <c r="J895" s="12">
        <f t="shared" si="812"/>
        <v>17.347816069742414</v>
      </c>
      <c r="K895" s="12">
        <f t="shared" si="809"/>
        <v>2.8534666235271522</v>
      </c>
      <c r="L895" s="12">
        <f t="shared" si="810"/>
        <v>-0.49136985244780051</v>
      </c>
    </row>
    <row r="896" spans="1:12" x14ac:dyDescent="0.25">
      <c r="A896" s="11">
        <f>'Shiller Data '!A895</f>
        <v>1944.11</v>
      </c>
      <c r="B896" s="11">
        <f>'Shiller Data '!B895</f>
        <v>12.82</v>
      </c>
      <c r="C896" s="11">
        <f>'Shiller Data '!C895</f>
        <v>0.64</v>
      </c>
      <c r="D896" s="11">
        <f>'Shiller Data '!D895</f>
        <v>0.92</v>
      </c>
      <c r="E896" s="75">
        <f>'Shiller Data '!E895</f>
        <v>17.7</v>
      </c>
      <c r="F896" s="12">
        <f t="shared" si="821"/>
        <v>227.55500000000001</v>
      </c>
      <c r="G896" s="12">
        <f t="shared" si="822"/>
        <v>11.360000000000001</v>
      </c>
      <c r="H896" s="12">
        <f t="shared" ref="H896:I896" si="876">AVERAGE(F777:F896)</f>
        <v>251.26112503868069</v>
      </c>
      <c r="I896" s="12">
        <f t="shared" si="876"/>
        <v>13.216850588922068</v>
      </c>
      <c r="J896" s="12">
        <f t="shared" si="812"/>
        <v>17.217036575319174</v>
      </c>
      <c r="K896" s="12">
        <f t="shared" si="809"/>
        <v>2.8458993921644535</v>
      </c>
      <c r="L896" s="12">
        <f t="shared" si="810"/>
        <v>-0.49893708381049917</v>
      </c>
    </row>
    <row r="897" spans="1:12" x14ac:dyDescent="0.25">
      <c r="A897" s="11">
        <f>'Shiller Data '!A896</f>
        <v>1944.12</v>
      </c>
      <c r="B897" s="11">
        <f>'Shiller Data '!B896</f>
        <v>13.1</v>
      </c>
      <c r="C897" s="11">
        <f>'Shiller Data '!C896</f>
        <v>0.64</v>
      </c>
      <c r="D897" s="11">
        <f>'Shiller Data '!D896</f>
        <v>0.93</v>
      </c>
      <c r="E897" s="75">
        <f>'Shiller Data '!E896</f>
        <v>17.8</v>
      </c>
      <c r="F897" s="12">
        <f t="shared" si="821"/>
        <v>231.21867977528089</v>
      </c>
      <c r="G897" s="12">
        <f t="shared" si="822"/>
        <v>11.296179775280899</v>
      </c>
      <c r="H897" s="12">
        <f t="shared" ref="H897:I897" si="877">AVERAGE(F778:F897)</f>
        <v>251.37870576566374</v>
      </c>
      <c r="I897" s="12">
        <f t="shared" si="877"/>
        <v>13.223063312173789</v>
      </c>
      <c r="J897" s="12">
        <f t="shared" si="812"/>
        <v>17.486014724168328</v>
      </c>
      <c r="K897" s="12">
        <f t="shared" ref="K897:K960" si="878">LN(J897)</f>
        <v>2.8614014028130357</v>
      </c>
      <c r="L897" s="12">
        <f t="shared" ref="L897:L960" si="879">K897-$K$1854</f>
        <v>-0.48343507316191703</v>
      </c>
    </row>
    <row r="898" spans="1:12" x14ac:dyDescent="0.25">
      <c r="A898" s="11">
        <f>'Shiller Data '!A897</f>
        <v>1945.01</v>
      </c>
      <c r="B898" s="11">
        <f>'Shiller Data '!B897</f>
        <v>13.49</v>
      </c>
      <c r="C898" s="11">
        <f>'Shiller Data '!C897</f>
        <v>0.64333300000000004</v>
      </c>
      <c r="D898" s="11">
        <f>'Shiller Data '!D897</f>
        <v>0.94</v>
      </c>
      <c r="E898" s="75">
        <f>'Shiller Data '!E897</f>
        <v>17.8</v>
      </c>
      <c r="F898" s="12">
        <f t="shared" si="821"/>
        <v>238.10228932584272</v>
      </c>
      <c r="G898" s="12">
        <f t="shared" si="822"/>
        <v>11.355008161516855</v>
      </c>
      <c r="H898" s="12">
        <f t="shared" ref="H898:I898" si="880">AVERAGE(F779:F898)</f>
        <v>251.58025639975165</v>
      </c>
      <c r="I898" s="12">
        <f t="shared" si="880"/>
        <v>13.231059244157018</v>
      </c>
      <c r="J898" s="12">
        <f t="shared" ref="J898:J961" si="881">F898/I898</f>
        <v>17.995708803963772</v>
      </c>
      <c r="K898" s="12">
        <f t="shared" si="878"/>
        <v>2.8901333296946294</v>
      </c>
      <c r="L898" s="12">
        <f t="shared" si="879"/>
        <v>-0.45470314628032327</v>
      </c>
    </row>
    <row r="899" spans="1:12" x14ac:dyDescent="0.25">
      <c r="A899" s="11">
        <f>'Shiller Data '!A898</f>
        <v>1945.02</v>
      </c>
      <c r="B899" s="11">
        <f>'Shiller Data '!B898</f>
        <v>13.94</v>
      </c>
      <c r="C899" s="11">
        <f>'Shiller Data '!C898</f>
        <v>0.64666699999999999</v>
      </c>
      <c r="D899" s="11">
        <f>'Shiller Data '!D898</f>
        <v>0.95</v>
      </c>
      <c r="E899" s="75">
        <f>'Shiller Data '!E898</f>
        <v>17.8</v>
      </c>
      <c r="F899" s="12">
        <f t="shared" si="821"/>
        <v>246.0449157303371</v>
      </c>
      <c r="G899" s="12">
        <f t="shared" si="822"/>
        <v>11.413854198033707</v>
      </c>
      <c r="H899" s="12">
        <f t="shared" ref="H899:I899" si="882">AVERAGE(F780:F899)</f>
        <v>251.91451664640957</v>
      </c>
      <c r="I899" s="12">
        <f t="shared" si="882"/>
        <v>13.240177889237957</v>
      </c>
      <c r="J899" s="12">
        <f t="shared" si="881"/>
        <v>18.583203170580536</v>
      </c>
      <c r="K899" s="12">
        <f t="shared" si="878"/>
        <v>2.9222581173738953</v>
      </c>
      <c r="L899" s="12">
        <f t="shared" si="879"/>
        <v>-0.42257835860105741</v>
      </c>
    </row>
    <row r="900" spans="1:12" x14ac:dyDescent="0.25">
      <c r="A900" s="11">
        <f>'Shiller Data '!A899</f>
        <v>1945.03</v>
      </c>
      <c r="B900" s="11">
        <f>'Shiller Data '!B899</f>
        <v>13.93</v>
      </c>
      <c r="C900" s="11">
        <f>'Shiller Data '!C899</f>
        <v>0.65</v>
      </c>
      <c r="D900" s="11">
        <f>'Shiller Data '!D899</f>
        <v>0.96</v>
      </c>
      <c r="E900" s="75">
        <f>'Shiller Data '!E899</f>
        <v>17.8</v>
      </c>
      <c r="F900" s="12">
        <f t="shared" si="821"/>
        <v>245.86841292134832</v>
      </c>
      <c r="G900" s="12">
        <f t="shared" si="822"/>
        <v>11.472682584269663</v>
      </c>
      <c r="H900" s="12">
        <f t="shared" ref="H900:I900" si="883">AVERAGE(F781:F900)</f>
        <v>252.35623532464706</v>
      </c>
      <c r="I900" s="12">
        <f t="shared" si="883"/>
        <v>13.249786770870859</v>
      </c>
      <c r="J900" s="12">
        <f t="shared" si="881"/>
        <v>18.556405259432587</v>
      </c>
      <c r="K900" s="12">
        <f t="shared" si="878"/>
        <v>2.9208150264566055</v>
      </c>
      <c r="L900" s="12">
        <f t="shared" si="879"/>
        <v>-0.42402144951834719</v>
      </c>
    </row>
    <row r="901" spans="1:12" x14ac:dyDescent="0.25">
      <c r="A901" s="11">
        <f>'Shiller Data '!A900</f>
        <v>1945.04</v>
      </c>
      <c r="B901" s="11">
        <f>'Shiller Data '!B900</f>
        <v>14.28</v>
      </c>
      <c r="C901" s="11">
        <f>'Shiller Data '!C900</f>
        <v>0.65</v>
      </c>
      <c r="D901" s="11">
        <f>'Shiller Data '!D900</f>
        <v>0.973333</v>
      </c>
      <c r="E901" s="75">
        <f>'Shiller Data '!E900</f>
        <v>17.8</v>
      </c>
      <c r="F901" s="12">
        <f t="shared" si="821"/>
        <v>252.04601123595504</v>
      </c>
      <c r="G901" s="12">
        <f t="shared" si="822"/>
        <v>11.472682584269663</v>
      </c>
      <c r="H901" s="12">
        <f t="shared" ref="H901:I901" si="884">AVERAGE(F782:F901)</f>
        <v>252.74155715741045</v>
      </c>
      <c r="I901" s="12">
        <f t="shared" si="884"/>
        <v>13.26065115187202</v>
      </c>
      <c r="J901" s="12">
        <f t="shared" si="881"/>
        <v>19.007061444367565</v>
      </c>
      <c r="K901" s="12">
        <f t="shared" si="878"/>
        <v>2.9448105650865544</v>
      </c>
      <c r="L901" s="12">
        <f t="shared" si="879"/>
        <v>-0.40002591088839834</v>
      </c>
    </row>
    <row r="902" spans="1:12" x14ac:dyDescent="0.25">
      <c r="A902" s="11">
        <f>'Shiller Data '!A901</f>
        <v>1945.05</v>
      </c>
      <c r="B902" s="11">
        <f>'Shiller Data '!B901</f>
        <v>14.82</v>
      </c>
      <c r="C902" s="11">
        <f>'Shiller Data '!C901</f>
        <v>0.65</v>
      </c>
      <c r="D902" s="11">
        <f>'Shiller Data '!D901</f>
        <v>0.98666699999999996</v>
      </c>
      <c r="E902" s="75">
        <f>'Shiller Data '!E901</f>
        <v>17.899999999999999</v>
      </c>
      <c r="F902" s="12">
        <f t="shared" si="821"/>
        <v>260.11583798882685</v>
      </c>
      <c r="G902" s="12">
        <f t="shared" si="822"/>
        <v>11.408589385474862</v>
      </c>
      <c r="H902" s="12">
        <f t="shared" ref="H902:I902" si="885">AVERAGE(F783:F902)</f>
        <v>253.0594269123898</v>
      </c>
      <c r="I902" s="12">
        <f t="shared" si="885"/>
        <v>13.271613946705687</v>
      </c>
      <c r="J902" s="12">
        <f t="shared" si="881"/>
        <v>19.599412628589416</v>
      </c>
      <c r="K902" s="12">
        <f t="shared" si="878"/>
        <v>2.9754995978583128</v>
      </c>
      <c r="L902" s="12">
        <f t="shared" si="879"/>
        <v>-0.36933687811663996</v>
      </c>
    </row>
    <row r="903" spans="1:12" x14ac:dyDescent="0.25">
      <c r="A903" s="11">
        <f>'Shiller Data '!A902</f>
        <v>1945.06</v>
      </c>
      <c r="B903" s="11">
        <f>'Shiller Data '!B902</f>
        <v>15.09</v>
      </c>
      <c r="C903" s="11">
        <f>'Shiller Data '!C902</f>
        <v>0.65</v>
      </c>
      <c r="D903" s="11">
        <f>'Shiller Data '!D902</f>
        <v>1</v>
      </c>
      <c r="E903" s="75">
        <f>'Shiller Data '!E902</f>
        <v>18.100000000000001</v>
      </c>
      <c r="F903" s="12">
        <f t="shared" si="821"/>
        <v>261.92821823204417</v>
      </c>
      <c r="G903" s="12">
        <f t="shared" si="822"/>
        <v>11.282527624309392</v>
      </c>
      <c r="H903" s="12">
        <f t="shared" ref="H903:I903" si="886">AVERAGE(F784:F903)</f>
        <v>253.30818943658628</v>
      </c>
      <c r="I903" s="12">
        <f t="shared" si="886"/>
        <v>13.28154924381824</v>
      </c>
      <c r="J903" s="12">
        <f t="shared" si="881"/>
        <v>19.721209734169825</v>
      </c>
      <c r="K903" s="12">
        <f t="shared" si="878"/>
        <v>2.9816946928390653</v>
      </c>
      <c r="L903" s="12">
        <f t="shared" si="879"/>
        <v>-0.36314178313588741</v>
      </c>
    </row>
    <row r="904" spans="1:12" x14ac:dyDescent="0.25">
      <c r="A904" s="11">
        <f>'Shiller Data '!A903</f>
        <v>1945.07</v>
      </c>
      <c r="B904" s="11">
        <f>'Shiller Data '!B903</f>
        <v>14.78</v>
      </c>
      <c r="C904" s="11">
        <f>'Shiller Data '!C903</f>
        <v>0.65333300000000005</v>
      </c>
      <c r="D904" s="11">
        <f>'Shiller Data '!D903</f>
        <v>0.99666699999999997</v>
      </c>
      <c r="E904" s="75">
        <f>'Shiller Data '!E903</f>
        <v>18.100000000000001</v>
      </c>
      <c r="F904" s="12">
        <f t="shared" si="821"/>
        <v>256.54732044198897</v>
      </c>
      <c r="G904" s="12">
        <f t="shared" si="822"/>
        <v>11.34038095441989</v>
      </c>
      <c r="H904" s="12">
        <f t="shared" ref="H904:I904" si="887">AVERAGE(F785:F904)</f>
        <v>253.41082601812838</v>
      </c>
      <c r="I904" s="12">
        <f t="shared" si="887"/>
        <v>13.29196665201505</v>
      </c>
      <c r="J904" s="12">
        <f t="shared" si="881"/>
        <v>19.300930190273736</v>
      </c>
      <c r="K904" s="12">
        <f t="shared" si="878"/>
        <v>2.9601532911366717</v>
      </c>
      <c r="L904" s="12">
        <f t="shared" si="879"/>
        <v>-0.38468318483828101</v>
      </c>
    </row>
    <row r="905" spans="1:12" x14ac:dyDescent="0.25">
      <c r="A905" s="11">
        <f>'Shiller Data '!A904</f>
        <v>1945.08</v>
      </c>
      <c r="B905" s="11">
        <f>'Shiller Data '!B904</f>
        <v>14.83</v>
      </c>
      <c r="C905" s="11">
        <f>'Shiller Data '!C904</f>
        <v>0.656667</v>
      </c>
      <c r="D905" s="11">
        <f>'Shiller Data '!D904</f>
        <v>0.99333300000000002</v>
      </c>
      <c r="E905" s="75">
        <f>'Shiller Data '!E904</f>
        <v>18.100000000000001</v>
      </c>
      <c r="F905" s="12">
        <f t="shared" si="821"/>
        <v>257.41520718232044</v>
      </c>
      <c r="G905" s="12">
        <f t="shared" si="822"/>
        <v>11.398251642265194</v>
      </c>
      <c r="H905" s="12">
        <f t="shared" ref="H905:I905" si="888">AVERAGE(F786:F905)</f>
        <v>253.38310009866234</v>
      </c>
      <c r="I905" s="12">
        <f t="shared" si="888"/>
        <v>13.302866315943902</v>
      </c>
      <c r="J905" s="12">
        <f t="shared" si="881"/>
        <v>19.350356612529456</v>
      </c>
      <c r="K905" s="12">
        <f t="shared" si="878"/>
        <v>2.9627108488940537</v>
      </c>
      <c r="L905" s="12">
        <f t="shared" si="879"/>
        <v>-0.38212562708089903</v>
      </c>
    </row>
    <row r="906" spans="1:12" x14ac:dyDescent="0.25">
      <c r="A906" s="11">
        <f>'Shiller Data '!A905</f>
        <v>1945.09</v>
      </c>
      <c r="B906" s="11">
        <f>'Shiller Data '!B905</f>
        <v>15.84</v>
      </c>
      <c r="C906" s="11">
        <f>'Shiller Data '!C905</f>
        <v>0.66</v>
      </c>
      <c r="D906" s="11">
        <f>'Shiller Data '!D905</f>
        <v>0.99</v>
      </c>
      <c r="E906" s="75">
        <f>'Shiller Data '!E905</f>
        <v>18.100000000000001</v>
      </c>
      <c r="F906" s="12">
        <f t="shared" si="821"/>
        <v>274.94651933701658</v>
      </c>
      <c r="G906" s="12">
        <f t="shared" si="822"/>
        <v>11.456104972375691</v>
      </c>
      <c r="H906" s="12">
        <f t="shared" ref="H906:I906" si="889">AVERAGE(F787:F906)</f>
        <v>253.45560348364842</v>
      </c>
      <c r="I906" s="12">
        <f t="shared" si="889"/>
        <v>13.31424809095701</v>
      </c>
      <c r="J906" s="12">
        <f t="shared" si="881"/>
        <v>20.650548003815498</v>
      </c>
      <c r="K906" s="12">
        <f t="shared" si="878"/>
        <v>3.0277418567699592</v>
      </c>
      <c r="L906" s="12">
        <f t="shared" si="879"/>
        <v>-0.31709461920499349</v>
      </c>
    </row>
    <row r="907" spans="1:12" x14ac:dyDescent="0.25">
      <c r="A907" s="11">
        <f>'Shiller Data '!A906</f>
        <v>1945.1</v>
      </c>
      <c r="B907" s="11">
        <f>'Shiller Data '!B906</f>
        <v>16.5</v>
      </c>
      <c r="C907" s="11">
        <f>'Shiller Data '!C906</f>
        <v>0.66</v>
      </c>
      <c r="D907" s="11">
        <f>'Shiller Data '!D906</f>
        <v>0.98</v>
      </c>
      <c r="E907" s="75">
        <f>'Shiller Data '!E906</f>
        <v>18.100000000000001</v>
      </c>
      <c r="F907" s="12">
        <f t="shared" ref="F907:F970" si="890">B907*$E$1851/E907</f>
        <v>286.40262430939225</v>
      </c>
      <c r="G907" s="12">
        <f t="shared" ref="G907:G970" si="891">C907*$E$1851/E907</f>
        <v>11.456104972375691</v>
      </c>
      <c r="H907" s="12">
        <f t="shared" ref="H907:I907" si="892">AVERAGE(F788:F907)</f>
        <v>253.56433216554541</v>
      </c>
      <c r="I907" s="12">
        <f t="shared" si="892"/>
        <v>13.32371882582413</v>
      </c>
      <c r="J907" s="12">
        <f t="shared" si="881"/>
        <v>21.495697113803136</v>
      </c>
      <c r="K907" s="12">
        <f t="shared" si="878"/>
        <v>3.0678527808623728</v>
      </c>
      <c r="L907" s="12">
        <f t="shared" si="879"/>
        <v>-0.27698369511257992</v>
      </c>
    </row>
    <row r="908" spans="1:12" x14ac:dyDescent="0.25">
      <c r="A908" s="11">
        <f>'Shiller Data '!A907</f>
        <v>1945.11</v>
      </c>
      <c r="B908" s="11">
        <f>'Shiller Data '!B907</f>
        <v>17.04</v>
      </c>
      <c r="C908" s="11">
        <f>'Shiller Data '!C907</f>
        <v>0.66</v>
      </c>
      <c r="D908" s="11">
        <f>'Shiller Data '!D907</f>
        <v>0.97</v>
      </c>
      <c r="E908" s="75">
        <f>'Shiller Data '!E907</f>
        <v>18.100000000000001</v>
      </c>
      <c r="F908" s="12">
        <f t="shared" si="890"/>
        <v>295.77580110497235</v>
      </c>
      <c r="G908" s="12">
        <f t="shared" si="891"/>
        <v>11.456104972375691</v>
      </c>
      <c r="H908" s="12">
        <f t="shared" ref="H908:I908" si="893">AVERAGE(F789:F908)</f>
        <v>253.55519210228977</v>
      </c>
      <c r="I908" s="12">
        <f t="shared" si="893"/>
        <v>13.33191553392726</v>
      </c>
      <c r="J908" s="12">
        <f t="shared" si="881"/>
        <v>22.185544181725245</v>
      </c>
      <c r="K908" s="12">
        <f t="shared" si="878"/>
        <v>3.0994409137941887</v>
      </c>
      <c r="L908" s="12">
        <f t="shared" si="879"/>
        <v>-0.24539556218076397</v>
      </c>
    </row>
    <row r="909" spans="1:12" x14ac:dyDescent="0.25">
      <c r="A909" s="11">
        <f>'Shiller Data '!A908</f>
        <v>1945.12</v>
      </c>
      <c r="B909" s="11">
        <f>'Shiller Data '!B908</f>
        <v>17.329999999999998</v>
      </c>
      <c r="C909" s="11">
        <f>'Shiller Data '!C908</f>
        <v>0.66</v>
      </c>
      <c r="D909" s="11">
        <f>'Shiller Data '!D908</f>
        <v>0.96</v>
      </c>
      <c r="E909" s="75">
        <f>'Shiller Data '!E908</f>
        <v>18.2</v>
      </c>
      <c r="F909" s="12">
        <f t="shared" si="890"/>
        <v>299.15674450549449</v>
      </c>
      <c r="G909" s="12">
        <f t="shared" si="891"/>
        <v>11.393159340659341</v>
      </c>
      <c r="H909" s="12">
        <f t="shared" ref="H909:I909" si="894">AVERAGE(F790:F909)</f>
        <v>253.57422656737177</v>
      </c>
      <c r="I909" s="12">
        <f t="shared" si="894"/>
        <v>13.337690503070435</v>
      </c>
      <c r="J909" s="12">
        <f t="shared" si="881"/>
        <v>22.42942617664028</v>
      </c>
      <c r="K909" s="12">
        <f t="shared" si="878"/>
        <v>3.1103737653533448</v>
      </c>
      <c r="L909" s="12">
        <f t="shared" si="879"/>
        <v>-0.23446271062160795</v>
      </c>
    </row>
    <row r="910" spans="1:12" x14ac:dyDescent="0.25">
      <c r="A910" s="11">
        <f>'Shiller Data '!A909</f>
        <v>1946.01</v>
      </c>
      <c r="B910" s="11">
        <f>'Shiller Data '!B909</f>
        <v>18.02</v>
      </c>
      <c r="C910" s="11">
        <f>'Shiller Data '!C909</f>
        <v>0.66666700000000001</v>
      </c>
      <c r="D910" s="11">
        <f>'Shiller Data '!D909</f>
        <v>0.94</v>
      </c>
      <c r="E910" s="75">
        <f>'Shiller Data '!E909</f>
        <v>18.2</v>
      </c>
      <c r="F910" s="12">
        <f t="shared" si="890"/>
        <v>311.06777472527472</v>
      </c>
      <c r="G910" s="12">
        <f t="shared" si="891"/>
        <v>11.508247512362638</v>
      </c>
      <c r="H910" s="12">
        <f t="shared" ref="H910:I910" si="895">AVERAGE(F791:F910)</f>
        <v>253.55592179153169</v>
      </c>
      <c r="I910" s="12">
        <f t="shared" si="895"/>
        <v>13.342527348282154</v>
      </c>
      <c r="J910" s="12">
        <f t="shared" si="881"/>
        <v>23.314006904795633</v>
      </c>
      <c r="K910" s="12">
        <f t="shared" si="878"/>
        <v>3.1490543346628037</v>
      </c>
      <c r="L910" s="12">
        <f t="shared" si="879"/>
        <v>-0.19578214131214899</v>
      </c>
    </row>
    <row r="911" spans="1:12" x14ac:dyDescent="0.25">
      <c r="A911" s="11">
        <f>'Shiller Data '!A910</f>
        <v>1946.02</v>
      </c>
      <c r="B911" s="11">
        <f>'Shiller Data '!B910</f>
        <v>18.07</v>
      </c>
      <c r="C911" s="11">
        <f>'Shiller Data '!C910</f>
        <v>0.67333299999999996</v>
      </c>
      <c r="D911" s="11">
        <f>'Shiller Data '!D910</f>
        <v>0.92</v>
      </c>
      <c r="E911" s="75">
        <f>'Shiller Data '!E910</f>
        <v>18.100000000000001</v>
      </c>
      <c r="F911" s="12">
        <f t="shared" si="890"/>
        <v>313.65426795580106</v>
      </c>
      <c r="G911" s="12">
        <f t="shared" si="891"/>
        <v>11.687535650552485</v>
      </c>
      <c r="H911" s="12">
        <f t="shared" ref="H911:I911" si="896">AVERAGE(F792:F911)</f>
        <v>253.4092929556561</v>
      </c>
      <c r="I911" s="12">
        <f t="shared" si="896"/>
        <v>13.346961069283136</v>
      </c>
      <c r="J911" s="12">
        <f t="shared" si="881"/>
        <v>23.500051159784149</v>
      </c>
      <c r="K911" s="12">
        <f t="shared" si="878"/>
        <v>3.1570025981598349</v>
      </c>
      <c r="L911" s="12">
        <f t="shared" si="879"/>
        <v>-0.18783387781511784</v>
      </c>
    </row>
    <row r="912" spans="1:12" x14ac:dyDescent="0.25">
      <c r="A912" s="11">
        <f>'Shiller Data '!A911</f>
        <v>1946.03</v>
      </c>
      <c r="B912" s="11">
        <f>'Shiller Data '!B911</f>
        <v>17.53</v>
      </c>
      <c r="C912" s="11">
        <f>'Shiller Data '!C911</f>
        <v>0.68</v>
      </c>
      <c r="D912" s="11">
        <f>'Shiller Data '!D911</f>
        <v>0.9</v>
      </c>
      <c r="E912" s="75">
        <f>'Shiller Data '!E911</f>
        <v>18.3</v>
      </c>
      <c r="F912" s="12">
        <f t="shared" si="890"/>
        <v>300.95561475409835</v>
      </c>
      <c r="G912" s="12">
        <f t="shared" si="891"/>
        <v>11.674262295081967</v>
      </c>
      <c r="H912" s="12">
        <f t="shared" ref="H912:I912" si="897">AVERAGE(F793:F912)</f>
        <v>253.07745075500594</v>
      </c>
      <c r="I912" s="12">
        <f t="shared" si="897"/>
        <v>13.348694581109548</v>
      </c>
      <c r="J912" s="12">
        <f t="shared" si="881"/>
        <v>22.545696354458265</v>
      </c>
      <c r="K912" s="12">
        <f t="shared" si="878"/>
        <v>3.1155441987084536</v>
      </c>
      <c r="L912" s="12">
        <f t="shared" si="879"/>
        <v>-0.22929227726649914</v>
      </c>
    </row>
    <row r="913" spans="1:12" x14ac:dyDescent="0.25">
      <c r="A913" s="11">
        <f>'Shiller Data '!A912</f>
        <v>1946.04</v>
      </c>
      <c r="B913" s="11">
        <f>'Shiller Data '!B912</f>
        <v>18.66</v>
      </c>
      <c r="C913" s="11">
        <f>'Shiller Data '!C912</f>
        <v>0.68</v>
      </c>
      <c r="D913" s="11">
        <f>'Shiller Data '!D912</f>
        <v>0.88</v>
      </c>
      <c r="E913" s="75">
        <f>'Shiller Data '!E912</f>
        <v>18.399999999999999</v>
      </c>
      <c r="F913" s="12">
        <f t="shared" si="890"/>
        <v>318.6144293478261</v>
      </c>
      <c r="G913" s="12">
        <f t="shared" si="891"/>
        <v>11.610815217391306</v>
      </c>
      <c r="H913" s="12">
        <f t="shared" ref="H913:I913" si="898">AVERAGE(F794:F913)</f>
        <v>252.88894326234487</v>
      </c>
      <c r="I913" s="12">
        <f t="shared" si="898"/>
        <v>13.346714236677228</v>
      </c>
      <c r="J913" s="12">
        <f t="shared" si="881"/>
        <v>23.872124906388027</v>
      </c>
      <c r="K913" s="12">
        <f t="shared" si="878"/>
        <v>3.1727114563463021</v>
      </c>
      <c r="L913" s="12">
        <f t="shared" si="879"/>
        <v>-0.17212501962865057</v>
      </c>
    </row>
    <row r="914" spans="1:12" x14ac:dyDescent="0.25">
      <c r="A914" s="11">
        <f>'Shiller Data '!A913</f>
        <v>1946.05</v>
      </c>
      <c r="B914" s="11">
        <f>'Shiller Data '!B913</f>
        <v>18.7</v>
      </c>
      <c r="C914" s="11">
        <f>'Shiller Data '!C913</f>
        <v>0.68</v>
      </c>
      <c r="D914" s="11">
        <f>'Shiller Data '!D913</f>
        <v>0.86</v>
      </c>
      <c r="E914" s="75">
        <f>'Shiller Data '!E913</f>
        <v>18.5</v>
      </c>
      <c r="F914" s="12">
        <f t="shared" si="890"/>
        <v>317.57148648648649</v>
      </c>
      <c r="G914" s="12">
        <f t="shared" si="891"/>
        <v>11.548054054054054</v>
      </c>
      <c r="H914" s="12">
        <f t="shared" ref="H914:I914" si="899">AVERAGE(F795:F914)</f>
        <v>252.84271675070551</v>
      </c>
      <c r="I914" s="12">
        <f t="shared" si="899"/>
        <v>13.341025943043128</v>
      </c>
      <c r="J914" s="12">
        <f t="shared" si="881"/>
        <v>23.804127796639865</v>
      </c>
      <c r="K914" s="12">
        <f t="shared" si="878"/>
        <v>3.1698590024726081</v>
      </c>
      <c r="L914" s="12">
        <f t="shared" si="879"/>
        <v>-0.1749774735023446</v>
      </c>
    </row>
    <row r="915" spans="1:12" x14ac:dyDescent="0.25">
      <c r="A915" s="11">
        <f>'Shiller Data '!A914</f>
        <v>1946.06</v>
      </c>
      <c r="B915" s="11">
        <f>'Shiller Data '!B914</f>
        <v>18.579999999999998</v>
      </c>
      <c r="C915" s="11">
        <f>'Shiller Data '!C914</f>
        <v>0.68</v>
      </c>
      <c r="D915" s="11">
        <f>'Shiller Data '!D914</f>
        <v>0.84</v>
      </c>
      <c r="E915" s="75">
        <f>'Shiller Data '!E914</f>
        <v>18.7</v>
      </c>
      <c r="F915" s="12">
        <f t="shared" si="890"/>
        <v>312.15890374331548</v>
      </c>
      <c r="G915" s="12">
        <f t="shared" si="891"/>
        <v>11.424545454545456</v>
      </c>
      <c r="H915" s="12">
        <f t="shared" ref="H915:I915" si="900">AVERAGE(F796:F915)</f>
        <v>252.65706585798674</v>
      </c>
      <c r="I915" s="12">
        <f t="shared" si="900"/>
        <v>13.331884926903472</v>
      </c>
      <c r="J915" s="12">
        <f t="shared" si="881"/>
        <v>23.414461304971599</v>
      </c>
      <c r="K915" s="12">
        <f t="shared" si="878"/>
        <v>3.1533538359634909</v>
      </c>
      <c r="L915" s="12">
        <f t="shared" si="879"/>
        <v>-0.19148264001146176</v>
      </c>
    </row>
    <row r="916" spans="1:12" x14ac:dyDescent="0.25">
      <c r="A916" s="11">
        <f>'Shiller Data '!A915</f>
        <v>1946.07</v>
      </c>
      <c r="B916" s="11">
        <f>'Shiller Data '!B915</f>
        <v>18.05</v>
      </c>
      <c r="C916" s="11">
        <f>'Shiller Data '!C915</f>
        <v>0.68333299999999997</v>
      </c>
      <c r="D916" s="11">
        <f>'Shiller Data '!D915</f>
        <v>0.85666699999999996</v>
      </c>
      <c r="E916" s="75">
        <f>'Shiller Data '!E915</f>
        <v>19.8</v>
      </c>
      <c r="F916" s="12">
        <f t="shared" si="890"/>
        <v>286.40700757575758</v>
      </c>
      <c r="G916" s="12">
        <f t="shared" si="891"/>
        <v>10.842734609848485</v>
      </c>
      <c r="H916" s="12">
        <f t="shared" ref="H916:I916" si="901">AVERAGE(F797:F916)</f>
        <v>252.11299775565041</v>
      </c>
      <c r="I916" s="12">
        <f t="shared" si="901"/>
        <v>13.314879088220552</v>
      </c>
      <c r="J916" s="12">
        <f t="shared" si="881"/>
        <v>21.510297290580507</v>
      </c>
      <c r="K916" s="12">
        <f t="shared" si="878"/>
        <v>3.0685317642245988</v>
      </c>
      <c r="L916" s="12">
        <f t="shared" si="879"/>
        <v>-0.27630471175035387</v>
      </c>
    </row>
    <row r="917" spans="1:12" x14ac:dyDescent="0.25">
      <c r="A917" s="11">
        <f>'Shiller Data '!A916</f>
        <v>1946.08</v>
      </c>
      <c r="B917" s="11">
        <f>'Shiller Data '!B916</f>
        <v>17.7</v>
      </c>
      <c r="C917" s="11">
        <f>'Shiller Data '!C916</f>
        <v>0.68666700000000003</v>
      </c>
      <c r="D917" s="11">
        <f>'Shiller Data '!D916</f>
        <v>0.87333300000000003</v>
      </c>
      <c r="E917" s="75">
        <f>'Shiller Data '!E916</f>
        <v>20.2</v>
      </c>
      <c r="F917" s="12">
        <f t="shared" si="890"/>
        <v>275.29195544554455</v>
      </c>
      <c r="G917" s="12">
        <f t="shared" si="891"/>
        <v>10.679881422029704</v>
      </c>
      <c r="H917" s="12">
        <f t="shared" ref="H917:I917" si="902">AVERAGE(F798:F917)</f>
        <v>251.43926568793466</v>
      </c>
      <c r="I917" s="12">
        <f t="shared" si="902"/>
        <v>13.293542832213658</v>
      </c>
      <c r="J917" s="12">
        <f t="shared" si="881"/>
        <v>20.708697366848035</v>
      </c>
      <c r="K917" s="12">
        <f t="shared" si="878"/>
        <v>3.0305537746773776</v>
      </c>
      <c r="L917" s="12">
        <f t="shared" si="879"/>
        <v>-0.31428270129757507</v>
      </c>
    </row>
    <row r="918" spans="1:12" x14ac:dyDescent="0.25">
      <c r="A918" s="11">
        <f>'Shiller Data '!A917</f>
        <v>1946.09</v>
      </c>
      <c r="B918" s="11">
        <f>'Shiller Data '!B917</f>
        <v>15.09</v>
      </c>
      <c r="C918" s="11">
        <f>'Shiller Data '!C917</f>
        <v>0.69</v>
      </c>
      <c r="D918" s="11">
        <f>'Shiller Data '!D917</f>
        <v>0.89</v>
      </c>
      <c r="E918" s="75">
        <f>'Shiller Data '!E917</f>
        <v>20.399999999999999</v>
      </c>
      <c r="F918" s="12">
        <f t="shared" si="890"/>
        <v>232.39709558823529</v>
      </c>
      <c r="G918" s="12">
        <f t="shared" si="891"/>
        <v>10.626507352941177</v>
      </c>
      <c r="H918" s="12">
        <f t="shared" ref="H918:I918" si="903">AVERAGE(F799:F918)</f>
        <v>250.37441484759856</v>
      </c>
      <c r="I918" s="12">
        <f t="shared" si="903"/>
        <v>13.268021613726262</v>
      </c>
      <c r="J918" s="12">
        <f t="shared" si="881"/>
        <v>17.515580118426385</v>
      </c>
      <c r="K918" s="12">
        <f t="shared" si="878"/>
        <v>2.8630907773356893</v>
      </c>
      <c r="L918" s="12">
        <f t="shared" si="879"/>
        <v>-0.48174569863926342</v>
      </c>
    </row>
    <row r="919" spans="1:12" x14ac:dyDescent="0.25">
      <c r="A919" s="11">
        <f>'Shiller Data '!A918</f>
        <v>1946.1</v>
      </c>
      <c r="B919" s="11">
        <f>'Shiller Data '!B918</f>
        <v>14.75</v>
      </c>
      <c r="C919" s="11">
        <f>'Shiller Data '!C918</f>
        <v>0.69666700000000004</v>
      </c>
      <c r="D919" s="11">
        <f>'Shiller Data '!D918</f>
        <v>0.94666700000000004</v>
      </c>
      <c r="E919" s="75">
        <f>'Shiller Data '!E918</f>
        <v>20.8</v>
      </c>
      <c r="F919" s="12">
        <f t="shared" si="890"/>
        <v>222.79236778846155</v>
      </c>
      <c r="G919" s="12">
        <f t="shared" si="891"/>
        <v>10.522853592548078</v>
      </c>
      <c r="H919" s="12">
        <f t="shared" ref="H919:I919" si="904">AVERAGE(F800:F919)</f>
        <v>249.07243710893096</v>
      </c>
      <c r="I919" s="12">
        <f t="shared" si="904"/>
        <v>13.23477955751833</v>
      </c>
      <c r="J919" s="12">
        <f t="shared" si="881"/>
        <v>16.833855586351575</v>
      </c>
      <c r="K919" s="12">
        <f t="shared" si="878"/>
        <v>2.8233920720637178</v>
      </c>
      <c r="L919" s="12">
        <f t="shared" si="879"/>
        <v>-0.52144440391123492</v>
      </c>
    </row>
    <row r="920" spans="1:12" x14ac:dyDescent="0.25">
      <c r="A920" s="11">
        <f>'Shiller Data '!A919</f>
        <v>1946.11</v>
      </c>
      <c r="B920" s="11">
        <f>'Shiller Data '!B919</f>
        <v>14.69</v>
      </c>
      <c r="C920" s="11">
        <f>'Shiller Data '!C919</f>
        <v>0.70333299999999999</v>
      </c>
      <c r="D920" s="11">
        <f>'Shiller Data '!D919</f>
        <v>1.0033300000000001</v>
      </c>
      <c r="E920" s="75">
        <f>'Shiller Data '!E919</f>
        <v>21.3</v>
      </c>
      <c r="F920" s="12">
        <f t="shared" si="890"/>
        <v>216.67749999999998</v>
      </c>
      <c r="G920" s="12">
        <f t="shared" si="891"/>
        <v>10.374161750000001</v>
      </c>
      <c r="H920" s="12">
        <f t="shared" ref="H920:I920" si="905">AVERAGE(F801:F920)</f>
        <v>247.63160794226434</v>
      </c>
      <c r="I920" s="12">
        <f t="shared" si="905"/>
        <v>13.193441533247498</v>
      </c>
      <c r="J920" s="12">
        <f t="shared" si="881"/>
        <v>16.423122007549907</v>
      </c>
      <c r="K920" s="12">
        <f t="shared" si="878"/>
        <v>2.7986902203937669</v>
      </c>
      <c r="L920" s="12">
        <f t="shared" si="879"/>
        <v>-0.54614625558118579</v>
      </c>
    </row>
    <row r="921" spans="1:12" x14ac:dyDescent="0.25">
      <c r="A921" s="11">
        <f>'Shiller Data '!A920</f>
        <v>1946.12</v>
      </c>
      <c r="B921" s="11">
        <f>'Shiller Data '!B920</f>
        <v>15.13</v>
      </c>
      <c r="C921" s="11">
        <f>'Shiller Data '!C920</f>
        <v>0.71</v>
      </c>
      <c r="D921" s="11">
        <f>'Shiller Data '!D920</f>
        <v>1.06</v>
      </c>
      <c r="E921" s="75">
        <f>'Shiller Data '!E920</f>
        <v>21.5</v>
      </c>
      <c r="F921" s="12">
        <f t="shared" si="890"/>
        <v>221.091523255814</v>
      </c>
      <c r="G921" s="12">
        <f t="shared" si="891"/>
        <v>10.375081395348836</v>
      </c>
      <c r="H921" s="12">
        <f t="shared" ref="H921:I921" si="906">AVERAGE(F802:F921)</f>
        <v>246.28366498130089</v>
      </c>
      <c r="I921" s="12">
        <f t="shared" si="906"/>
        <v>13.145254116303978</v>
      </c>
      <c r="J921" s="12">
        <f t="shared" si="881"/>
        <v>16.819113674006161</v>
      </c>
      <c r="K921" s="12">
        <f t="shared" si="878"/>
        <v>2.822515958388617</v>
      </c>
      <c r="L921" s="12">
        <f t="shared" si="879"/>
        <v>-0.52232051758633569</v>
      </c>
    </row>
    <row r="922" spans="1:12" x14ac:dyDescent="0.25">
      <c r="A922" s="11">
        <f>'Shiller Data '!A921</f>
        <v>1947.01</v>
      </c>
      <c r="B922" s="11">
        <f>'Shiller Data '!B921</f>
        <v>15.21</v>
      </c>
      <c r="C922" s="11">
        <f>'Shiller Data '!C921</f>
        <v>0.71333299999999999</v>
      </c>
      <c r="D922" s="11">
        <f>'Shiller Data '!D921</f>
        <v>1.1299999999999999</v>
      </c>
      <c r="E922" s="75">
        <f>'Shiller Data '!E921</f>
        <v>21.5</v>
      </c>
      <c r="F922" s="12">
        <f t="shared" si="890"/>
        <v>222.26054651162795</v>
      </c>
      <c r="G922" s="12">
        <f t="shared" si="891"/>
        <v>10.423785826744187</v>
      </c>
      <c r="H922" s="12">
        <f t="shared" ref="H922:I922" si="907">AVERAGE(F803:F922)</f>
        <v>244.86967884407511</v>
      </c>
      <c r="I922" s="12">
        <f t="shared" si="907"/>
        <v>13.096570682590674</v>
      </c>
      <c r="J922" s="12">
        <f t="shared" si="881"/>
        <v>16.970896572724936</v>
      </c>
      <c r="K922" s="12">
        <f t="shared" si="878"/>
        <v>2.8314999106569507</v>
      </c>
      <c r="L922" s="12">
        <f t="shared" si="879"/>
        <v>-0.51333656531800198</v>
      </c>
    </row>
    <row r="923" spans="1:12" x14ac:dyDescent="0.25">
      <c r="A923" s="11">
        <f>'Shiller Data '!A922</f>
        <v>1947.02</v>
      </c>
      <c r="B923" s="11">
        <f>'Shiller Data '!B922</f>
        <v>15.8</v>
      </c>
      <c r="C923" s="11">
        <f>'Shiller Data '!C922</f>
        <v>0.71666700000000005</v>
      </c>
      <c r="D923" s="11">
        <f>'Shiller Data '!D922</f>
        <v>1.2</v>
      </c>
      <c r="E923" s="75">
        <f>'Shiller Data '!E922</f>
        <v>21.5</v>
      </c>
      <c r="F923" s="12">
        <f t="shared" si="890"/>
        <v>230.88209302325583</v>
      </c>
      <c r="G923" s="12">
        <f t="shared" si="891"/>
        <v>10.472504870930234</v>
      </c>
      <c r="H923" s="12">
        <f t="shared" ref="H923:I923" si="908">AVERAGE(F804:F923)</f>
        <v>243.43098396324052</v>
      </c>
      <c r="I923" s="12">
        <f t="shared" si="908"/>
        <v>13.046436414671117</v>
      </c>
      <c r="J923" s="12">
        <f t="shared" si="881"/>
        <v>17.696946942815885</v>
      </c>
      <c r="K923" s="12">
        <f t="shared" si="878"/>
        <v>2.8733921355953793</v>
      </c>
      <c r="L923" s="12">
        <f t="shared" si="879"/>
        <v>-0.47144434037957339</v>
      </c>
    </row>
    <row r="924" spans="1:12" x14ac:dyDescent="0.25">
      <c r="A924" s="11">
        <f>'Shiller Data '!A923</f>
        <v>1947.03</v>
      </c>
      <c r="B924" s="11">
        <f>'Shiller Data '!B923</f>
        <v>15.16</v>
      </c>
      <c r="C924" s="11">
        <f>'Shiller Data '!C923</f>
        <v>0.72</v>
      </c>
      <c r="D924" s="11">
        <f>'Shiller Data '!D923</f>
        <v>1.27</v>
      </c>
      <c r="E924" s="75">
        <f>'Shiller Data '!E923</f>
        <v>21.9</v>
      </c>
      <c r="F924" s="12">
        <f t="shared" si="890"/>
        <v>217.48369863013701</v>
      </c>
      <c r="G924" s="12">
        <f t="shared" si="891"/>
        <v>10.32904109589041</v>
      </c>
      <c r="H924" s="12">
        <f t="shared" ref="H924:I924" si="909">AVERAGE(F805:F924)</f>
        <v>241.90800436849167</v>
      </c>
      <c r="I924" s="12">
        <f t="shared" si="909"/>
        <v>12.994230507136871</v>
      </c>
      <c r="J924" s="12">
        <f t="shared" si="881"/>
        <v>16.736943254214832</v>
      </c>
      <c r="K924" s="12">
        <f t="shared" si="878"/>
        <v>2.8176184470862977</v>
      </c>
      <c r="L924" s="12">
        <f t="shared" si="879"/>
        <v>-0.52721802888865499</v>
      </c>
    </row>
    <row r="925" spans="1:12" x14ac:dyDescent="0.25">
      <c r="A925" s="11">
        <f>'Shiller Data '!A924</f>
        <v>1947.04</v>
      </c>
      <c r="B925" s="11">
        <f>'Shiller Data '!B924</f>
        <v>14.6</v>
      </c>
      <c r="C925" s="11">
        <f>'Shiller Data '!C924</f>
        <v>0.73333300000000001</v>
      </c>
      <c r="D925" s="11">
        <f>'Shiller Data '!D924</f>
        <v>1.32667</v>
      </c>
      <c r="E925" s="75">
        <f>'Shiller Data '!E924</f>
        <v>21.9</v>
      </c>
      <c r="F925" s="12">
        <f t="shared" si="890"/>
        <v>209.45000000000002</v>
      </c>
      <c r="G925" s="12">
        <f t="shared" si="891"/>
        <v>10.520314852739727</v>
      </c>
      <c r="H925" s="12">
        <f t="shared" ref="H925:I925" si="910">AVERAGE(F806:F925)</f>
        <v>240.53913388480868</v>
      </c>
      <c r="I925" s="12">
        <f t="shared" si="910"/>
        <v>12.939092979394553</v>
      </c>
      <c r="J925" s="12">
        <f t="shared" si="881"/>
        <v>16.187378847462352</v>
      </c>
      <c r="K925" s="12">
        <f t="shared" si="878"/>
        <v>2.7842318551050989</v>
      </c>
      <c r="L925" s="12">
        <f t="shared" si="879"/>
        <v>-0.56060462086985385</v>
      </c>
    </row>
    <row r="926" spans="1:12" x14ac:dyDescent="0.25">
      <c r="A926" s="11">
        <f>'Shiller Data '!A925</f>
        <v>1947.05</v>
      </c>
      <c r="B926" s="11">
        <f>'Shiller Data '!B925</f>
        <v>14.34</v>
      </c>
      <c r="C926" s="11">
        <f>'Shiller Data '!C925</f>
        <v>0.74666699999999997</v>
      </c>
      <c r="D926" s="11">
        <f>'Shiller Data '!D925</f>
        <v>1.3833299999999999</v>
      </c>
      <c r="E926" s="75">
        <f>'Shiller Data '!E925</f>
        <v>21.9</v>
      </c>
      <c r="F926" s="12">
        <f t="shared" si="890"/>
        <v>205.72006849315071</v>
      </c>
      <c r="G926" s="12">
        <f t="shared" si="891"/>
        <v>10.711602955479453</v>
      </c>
      <c r="H926" s="12">
        <f t="shared" ref="H926:I926" si="911">AVERAGE(F807:F926)</f>
        <v>239.29898645211279</v>
      </c>
      <c r="I926" s="12">
        <f t="shared" si="911"/>
        <v>12.881086806106882</v>
      </c>
      <c r="J926" s="12">
        <f t="shared" si="881"/>
        <v>15.970707409224156</v>
      </c>
      <c r="K926" s="12">
        <f t="shared" si="878"/>
        <v>2.770756257377633</v>
      </c>
      <c r="L926" s="12">
        <f t="shared" si="879"/>
        <v>-0.57408021859731972</v>
      </c>
    </row>
    <row r="927" spans="1:12" x14ac:dyDescent="0.25">
      <c r="A927" s="11">
        <f>'Shiller Data '!A926</f>
        <v>1947.06</v>
      </c>
      <c r="B927" s="11">
        <f>'Shiller Data '!B926</f>
        <v>14.84</v>
      </c>
      <c r="C927" s="11">
        <f>'Shiller Data '!C926</f>
        <v>0.76</v>
      </c>
      <c r="D927" s="11">
        <f>'Shiller Data '!D926</f>
        <v>1.44</v>
      </c>
      <c r="E927" s="75">
        <f>'Shiller Data '!E926</f>
        <v>22</v>
      </c>
      <c r="F927" s="12">
        <f t="shared" si="890"/>
        <v>211.92531818181817</v>
      </c>
      <c r="G927" s="12">
        <f t="shared" si="891"/>
        <v>10.853318181818183</v>
      </c>
      <c r="H927" s="12">
        <f t="shared" ref="H927:I927" si="912">AVERAGE(F808:F927)</f>
        <v>238.22145611751679</v>
      </c>
      <c r="I927" s="12">
        <f t="shared" si="912"/>
        <v>12.818807165955368</v>
      </c>
      <c r="J927" s="12">
        <f t="shared" si="881"/>
        <v>16.532374302708661</v>
      </c>
      <c r="K927" s="12">
        <f t="shared" si="878"/>
        <v>2.8053205374958088</v>
      </c>
      <c r="L927" s="12">
        <f t="shared" si="879"/>
        <v>-0.53951593847914392</v>
      </c>
    </row>
    <row r="928" spans="1:12" x14ac:dyDescent="0.25">
      <c r="A928" s="11">
        <f>'Shiller Data '!A927</f>
        <v>1947.07</v>
      </c>
      <c r="B928" s="11">
        <f>'Shiller Data '!B927</f>
        <v>15.77</v>
      </c>
      <c r="C928" s="11">
        <f>'Shiller Data '!C927</f>
        <v>0.77</v>
      </c>
      <c r="D928" s="11">
        <f>'Shiller Data '!D927</f>
        <v>1.4766699999999999</v>
      </c>
      <c r="E928" s="75">
        <f>'Shiller Data '!E927</f>
        <v>22.2</v>
      </c>
      <c r="F928" s="12">
        <f t="shared" si="890"/>
        <v>223.17746621621623</v>
      </c>
      <c r="G928" s="12">
        <f t="shared" si="891"/>
        <v>10.897060810810812</v>
      </c>
      <c r="H928" s="12">
        <f t="shared" ref="H928:I928" si="913">AVERAGE(F809:F928)</f>
        <v>237.08938342219216</v>
      </c>
      <c r="I928" s="12">
        <f t="shared" si="913"/>
        <v>12.762158330916147</v>
      </c>
      <c r="J928" s="12">
        <f t="shared" si="881"/>
        <v>17.487439070205859</v>
      </c>
      <c r="K928" s="12">
        <f t="shared" si="878"/>
        <v>2.8614828557942995</v>
      </c>
      <c r="L928" s="12">
        <f t="shared" si="879"/>
        <v>-0.4833536201806532</v>
      </c>
    </row>
    <row r="929" spans="1:12" x14ac:dyDescent="0.25">
      <c r="A929" s="11">
        <f>'Shiller Data '!A928</f>
        <v>1947.08</v>
      </c>
      <c r="B929" s="11">
        <f>'Shiller Data '!B928</f>
        <v>15.46</v>
      </c>
      <c r="C929" s="11">
        <f>'Shiller Data '!C928</f>
        <v>0.78</v>
      </c>
      <c r="D929" s="11">
        <f>'Shiller Data '!D928</f>
        <v>1.5133300000000001</v>
      </c>
      <c r="E929" s="75">
        <f>'Shiller Data '!E928</f>
        <v>22.5</v>
      </c>
      <c r="F929" s="12">
        <f t="shared" si="890"/>
        <v>215.87313333333336</v>
      </c>
      <c r="G929" s="12">
        <f t="shared" si="891"/>
        <v>10.891400000000001</v>
      </c>
      <c r="H929" s="12">
        <f t="shared" ref="H929:I929" si="914">AVERAGE(F810:F929)</f>
        <v>235.86574602755618</v>
      </c>
      <c r="I929" s="12">
        <f t="shared" si="914"/>
        <v>12.709675517539713</v>
      </c>
      <c r="J929" s="12">
        <f t="shared" si="881"/>
        <v>16.984944504320531</v>
      </c>
      <c r="K929" s="12">
        <f t="shared" si="878"/>
        <v>2.8323273342725335</v>
      </c>
      <c r="L929" s="12">
        <f t="shared" si="879"/>
        <v>-0.51250914170241924</v>
      </c>
    </row>
    <row r="930" spans="1:12" x14ac:dyDescent="0.25">
      <c r="A930" s="11">
        <f>'Shiller Data '!A929</f>
        <v>1947.09</v>
      </c>
      <c r="B930" s="11">
        <f>'Shiller Data '!B929</f>
        <v>15.06</v>
      </c>
      <c r="C930" s="11">
        <f>'Shiller Data '!C929</f>
        <v>0.79</v>
      </c>
      <c r="D930" s="11">
        <f>'Shiller Data '!D929</f>
        <v>1.55</v>
      </c>
      <c r="E930" s="75">
        <f>'Shiller Data '!E929</f>
        <v>23</v>
      </c>
      <c r="F930" s="12">
        <f t="shared" si="890"/>
        <v>205.71632608695654</v>
      </c>
      <c r="G930" s="12">
        <f t="shared" si="891"/>
        <v>10.791228260869566</v>
      </c>
      <c r="H930" s="12">
        <f t="shared" ref="H930:I930" si="915">AVERAGE(F811:F930)</f>
        <v>235.003168179879</v>
      </c>
      <c r="I930" s="12">
        <f t="shared" si="915"/>
        <v>12.661523224508146</v>
      </c>
      <c r="J930" s="12">
        <f t="shared" si="881"/>
        <v>16.247360008688677</v>
      </c>
      <c r="K930" s="12">
        <f t="shared" si="878"/>
        <v>2.7879304345737546</v>
      </c>
      <c r="L930" s="12">
        <f t="shared" si="879"/>
        <v>-0.55690604140119815</v>
      </c>
    </row>
    <row r="931" spans="1:12" x14ac:dyDescent="0.25">
      <c r="A931" s="11">
        <f>'Shiller Data '!A930</f>
        <v>1947.1</v>
      </c>
      <c r="B931" s="11">
        <f>'Shiller Data '!B930</f>
        <v>15.45</v>
      </c>
      <c r="C931" s="11">
        <f>'Shiller Data '!C930</f>
        <v>0.80666700000000002</v>
      </c>
      <c r="D931" s="11">
        <f>'Shiller Data '!D930</f>
        <v>1.57</v>
      </c>
      <c r="E931" s="75">
        <f>'Shiller Data '!E930</f>
        <v>23</v>
      </c>
      <c r="F931" s="12">
        <f t="shared" si="890"/>
        <v>211.04364130434783</v>
      </c>
      <c r="G931" s="12">
        <f t="shared" si="891"/>
        <v>11.018895857608696</v>
      </c>
      <c r="H931" s="12">
        <f t="shared" ref="H931:I931" si="916">AVERAGE(F812:F931)</f>
        <v>234.55977101266635</v>
      </c>
      <c r="I931" s="12">
        <f t="shared" si="916"/>
        <v>12.613474925148035</v>
      </c>
      <c r="J931" s="12">
        <f t="shared" si="881"/>
        <v>16.731601922288753</v>
      </c>
      <c r="K931" s="12">
        <f t="shared" si="878"/>
        <v>2.8172992618965469</v>
      </c>
      <c r="L931" s="12">
        <f t="shared" si="879"/>
        <v>-0.52753721407840581</v>
      </c>
    </row>
    <row r="932" spans="1:12" x14ac:dyDescent="0.25">
      <c r="A932" s="11">
        <f>'Shiller Data '!A931</f>
        <v>1947.11</v>
      </c>
      <c r="B932" s="11">
        <f>'Shiller Data '!B931</f>
        <v>15.27</v>
      </c>
      <c r="C932" s="11">
        <f>'Shiller Data '!C931</f>
        <v>0.82333299999999998</v>
      </c>
      <c r="D932" s="11">
        <f>'Shiller Data '!D931</f>
        <v>1.59</v>
      </c>
      <c r="E932" s="75">
        <f>'Shiller Data '!E931</f>
        <v>23.1</v>
      </c>
      <c r="F932" s="12">
        <f t="shared" si="890"/>
        <v>207.68191558441558</v>
      </c>
      <c r="G932" s="12">
        <f t="shared" si="891"/>
        <v>11.197863431818183</v>
      </c>
      <c r="H932" s="12">
        <f t="shared" ref="H932:I932" si="917">AVERAGE(F813:F932)</f>
        <v>234.26817778046754</v>
      </c>
      <c r="I932" s="12">
        <f t="shared" si="917"/>
        <v>12.564147781332727</v>
      </c>
      <c r="J932" s="12">
        <f t="shared" si="881"/>
        <v>16.529725628743439</v>
      </c>
      <c r="K932" s="12">
        <f t="shared" si="878"/>
        <v>2.8051603133130509</v>
      </c>
      <c r="L932" s="12">
        <f t="shared" si="879"/>
        <v>-0.53967616266190177</v>
      </c>
    </row>
    <row r="933" spans="1:12" x14ac:dyDescent="0.25">
      <c r="A933" s="11">
        <f>'Shiller Data '!A932</f>
        <v>1947.12</v>
      </c>
      <c r="B933" s="11">
        <f>'Shiller Data '!B932</f>
        <v>15.03</v>
      </c>
      <c r="C933" s="11">
        <f>'Shiller Data '!C932</f>
        <v>0.84</v>
      </c>
      <c r="D933" s="11">
        <f>'Shiller Data '!D932</f>
        <v>1.61</v>
      </c>
      <c r="E933" s="75">
        <f>'Shiller Data '!E932</f>
        <v>23.4</v>
      </c>
      <c r="F933" s="12">
        <f t="shared" si="890"/>
        <v>201.79701923076925</v>
      </c>
      <c r="G933" s="12">
        <f t="shared" si="891"/>
        <v>11.278076923076924</v>
      </c>
      <c r="H933" s="12">
        <f t="shared" ref="H933:I933" si="918">AVERAGE(F814:F933)</f>
        <v>233.94622672544619</v>
      </c>
      <c r="I933" s="12">
        <f t="shared" si="918"/>
        <v>12.512680366802812</v>
      </c>
      <c r="J933" s="12">
        <f t="shared" si="881"/>
        <v>16.127401429205658</v>
      </c>
      <c r="K933" s="12">
        <f t="shared" si="878"/>
        <v>2.7805197774356953</v>
      </c>
      <c r="L933" s="12">
        <f t="shared" si="879"/>
        <v>-0.56431669853925737</v>
      </c>
    </row>
    <row r="934" spans="1:12" x14ac:dyDescent="0.25">
      <c r="A934" s="11">
        <f>'Shiller Data '!A933</f>
        <v>1948.01</v>
      </c>
      <c r="B934" s="11">
        <f>'Shiller Data '!B933</f>
        <v>14.83</v>
      </c>
      <c r="C934" s="11">
        <f>'Shiller Data '!C933</f>
        <v>0.843333</v>
      </c>
      <c r="D934" s="11">
        <f>'Shiller Data '!D933</f>
        <v>1.64333</v>
      </c>
      <c r="E934" s="75">
        <f>'Shiller Data '!E933</f>
        <v>23.7</v>
      </c>
      <c r="F934" s="12">
        <f t="shared" si="890"/>
        <v>196.59136075949368</v>
      </c>
      <c r="G934" s="12">
        <f t="shared" si="891"/>
        <v>11.179499800632913</v>
      </c>
      <c r="H934" s="12">
        <f t="shared" ref="H934:I934" si="919">AVERAGE(F815:F934)</f>
        <v>233.49920681510864</v>
      </c>
      <c r="I934" s="12">
        <f t="shared" si="919"/>
        <v>12.459572093266418</v>
      </c>
      <c r="J934" s="12">
        <f t="shared" si="881"/>
        <v>15.778339680360164</v>
      </c>
      <c r="K934" s="12">
        <f t="shared" si="878"/>
        <v>2.7586380931748482</v>
      </c>
      <c r="L934" s="12">
        <f t="shared" si="879"/>
        <v>-0.5861983828001045</v>
      </c>
    </row>
    <row r="935" spans="1:12" x14ac:dyDescent="0.25">
      <c r="A935" s="11">
        <f>'Shiller Data '!A934</f>
        <v>1948.02</v>
      </c>
      <c r="B935" s="11">
        <f>'Shiller Data '!B934</f>
        <v>14.1</v>
      </c>
      <c r="C935" s="11">
        <f>'Shiller Data '!C934</f>
        <v>0.84666699999999995</v>
      </c>
      <c r="D935" s="11">
        <f>'Shiller Data '!D934</f>
        <v>1.6766700000000001</v>
      </c>
      <c r="E935" s="75">
        <f>'Shiller Data '!E934</f>
        <v>23.5</v>
      </c>
      <c r="F935" s="12">
        <f t="shared" si="890"/>
        <v>188.50500000000002</v>
      </c>
      <c r="G935" s="12">
        <f t="shared" si="891"/>
        <v>11.319217222340425</v>
      </c>
      <c r="H935" s="12">
        <f t="shared" ref="H935:I935" si="920">AVERAGE(F816:F935)</f>
        <v>233.02014564489588</v>
      </c>
      <c r="I935" s="12">
        <f t="shared" si="920"/>
        <v>12.407828510589116</v>
      </c>
      <c r="J935" s="12">
        <f t="shared" si="881"/>
        <v>15.192424672788286</v>
      </c>
      <c r="K935" s="12">
        <f t="shared" si="878"/>
        <v>2.7207969268309964</v>
      </c>
      <c r="L935" s="12">
        <f t="shared" si="879"/>
        <v>-0.62403954914395632</v>
      </c>
    </row>
    <row r="936" spans="1:12" x14ac:dyDescent="0.25">
      <c r="A936" s="11">
        <f>'Shiller Data '!A935</f>
        <v>1948.03</v>
      </c>
      <c r="B936" s="11">
        <f>'Shiller Data '!B935</f>
        <v>14.3</v>
      </c>
      <c r="C936" s="11">
        <f>'Shiller Data '!C935</f>
        <v>0.85</v>
      </c>
      <c r="D936" s="11">
        <f>'Shiller Data '!D935</f>
        <v>1.71</v>
      </c>
      <c r="E936" s="75">
        <f>'Shiller Data '!E935</f>
        <v>23.4</v>
      </c>
      <c r="F936" s="12">
        <f t="shared" si="890"/>
        <v>191.99583333333337</v>
      </c>
      <c r="G936" s="12">
        <f t="shared" si="891"/>
        <v>11.412339743589744</v>
      </c>
      <c r="H936" s="12">
        <f t="shared" ref="H936:I936" si="921">AVERAGE(F817:F936)</f>
        <v>232.70572306806375</v>
      </c>
      <c r="I936" s="12">
        <f t="shared" si="921"/>
        <v>12.358098894977187</v>
      </c>
      <c r="J936" s="12">
        <f t="shared" si="881"/>
        <v>15.536033087691825</v>
      </c>
      <c r="K936" s="12">
        <f t="shared" si="878"/>
        <v>2.7431620412899957</v>
      </c>
      <c r="L936" s="12">
        <f t="shared" si="879"/>
        <v>-0.60167443468495696</v>
      </c>
    </row>
    <row r="937" spans="1:12" x14ac:dyDescent="0.25">
      <c r="A937" s="11">
        <f>'Shiller Data '!A936</f>
        <v>1948.04</v>
      </c>
      <c r="B937" s="11">
        <f>'Shiller Data '!B936</f>
        <v>15.4</v>
      </c>
      <c r="C937" s="11">
        <f>'Shiller Data '!C936</f>
        <v>0.85</v>
      </c>
      <c r="D937" s="11">
        <f>'Shiller Data '!D936</f>
        <v>1.76</v>
      </c>
      <c r="E937" s="75">
        <f>'Shiller Data '!E936</f>
        <v>23.8</v>
      </c>
      <c r="F937" s="12">
        <f t="shared" si="890"/>
        <v>203.28970588235293</v>
      </c>
      <c r="G937" s="12">
        <f t="shared" si="891"/>
        <v>11.220535714285713</v>
      </c>
      <c r="H937" s="12">
        <f t="shared" ref="H937:I937" si="922">AVERAGE(F818:F937)</f>
        <v>232.57633520041671</v>
      </c>
      <c r="I937" s="12">
        <f t="shared" si="922"/>
        <v>12.310249131137903</v>
      </c>
      <c r="J937" s="12">
        <f t="shared" si="881"/>
        <v>16.513857982625716</v>
      </c>
      <c r="K937" s="12">
        <f t="shared" si="878"/>
        <v>2.8041999061414793</v>
      </c>
      <c r="L937" s="12">
        <f t="shared" si="879"/>
        <v>-0.54063656983347341</v>
      </c>
    </row>
    <row r="938" spans="1:12" x14ac:dyDescent="0.25">
      <c r="A938" s="11">
        <f>'Shiller Data '!A937</f>
        <v>1948.05</v>
      </c>
      <c r="B938" s="11">
        <f>'Shiller Data '!B937</f>
        <v>16.149999999999999</v>
      </c>
      <c r="C938" s="11">
        <f>'Shiller Data '!C937</f>
        <v>0.85</v>
      </c>
      <c r="D938" s="11">
        <f>'Shiller Data '!D937</f>
        <v>1.81</v>
      </c>
      <c r="E938" s="75">
        <f>'Shiller Data '!E937</f>
        <v>23.9</v>
      </c>
      <c r="F938" s="12">
        <f t="shared" si="890"/>
        <v>212.29816945606694</v>
      </c>
      <c r="G938" s="12">
        <f t="shared" si="891"/>
        <v>11.173587866108786</v>
      </c>
      <c r="H938" s="12">
        <f t="shared" ref="H938:I938" si="923">AVERAGE(F819:F938)</f>
        <v>232.49237402389809</v>
      </c>
      <c r="I938" s="12">
        <f t="shared" si="923"/>
        <v>12.2634815150842</v>
      </c>
      <c r="J938" s="12">
        <f t="shared" si="881"/>
        <v>17.311411053617864</v>
      </c>
      <c r="K938" s="12">
        <f t="shared" si="878"/>
        <v>2.85136588253929</v>
      </c>
      <c r="L938" s="12">
        <f t="shared" si="879"/>
        <v>-0.49347059343566269</v>
      </c>
    </row>
    <row r="939" spans="1:12" x14ac:dyDescent="0.25">
      <c r="A939" s="11">
        <f>'Shiller Data '!A938</f>
        <v>1948.06</v>
      </c>
      <c r="B939" s="11">
        <f>'Shiller Data '!B938</f>
        <v>16.82</v>
      </c>
      <c r="C939" s="11">
        <f>'Shiller Data '!C938</f>
        <v>0.85</v>
      </c>
      <c r="D939" s="11">
        <f>'Shiller Data '!D938</f>
        <v>1.86</v>
      </c>
      <c r="E939" s="75">
        <f>'Shiller Data '!E938</f>
        <v>24.1</v>
      </c>
      <c r="F939" s="12">
        <f t="shared" si="890"/>
        <v>219.27068464730289</v>
      </c>
      <c r="G939" s="12">
        <f t="shared" si="891"/>
        <v>11.080860995850621</v>
      </c>
      <c r="H939" s="12">
        <f t="shared" ref="H939:I939" si="924">AVERAGE(F820:F939)</f>
        <v>232.42381013709371</v>
      </c>
      <c r="I939" s="12">
        <f t="shared" si="924"/>
        <v>12.218416881538982</v>
      </c>
      <c r="J939" s="12">
        <f t="shared" si="881"/>
        <v>17.945916134078121</v>
      </c>
      <c r="K939" s="12">
        <f t="shared" si="878"/>
        <v>2.8873625756273515</v>
      </c>
      <c r="L939" s="12">
        <f t="shared" si="879"/>
        <v>-0.45747390034760116</v>
      </c>
    </row>
    <row r="940" spans="1:12" x14ac:dyDescent="0.25">
      <c r="A940" s="11">
        <f>'Shiller Data '!A939</f>
        <v>1948.07</v>
      </c>
      <c r="B940" s="11">
        <f>'Shiller Data '!B939</f>
        <v>16.420000000000002</v>
      </c>
      <c r="C940" s="11">
        <f>'Shiller Data '!C939</f>
        <v>0.85666699999999996</v>
      </c>
      <c r="D940" s="11">
        <f>'Shiller Data '!D939</f>
        <v>1.93</v>
      </c>
      <c r="E940" s="75">
        <f>'Shiller Data '!E939</f>
        <v>24.4</v>
      </c>
      <c r="F940" s="12">
        <f t="shared" si="890"/>
        <v>211.42432377049184</v>
      </c>
      <c r="G940" s="12">
        <f t="shared" si="891"/>
        <v>11.030465357581967</v>
      </c>
      <c r="H940" s="12">
        <f t="shared" ref="H940:I940" si="925">AVERAGE(F821:F940)</f>
        <v>231.91292418269884</v>
      </c>
      <c r="I940" s="12">
        <f t="shared" si="925"/>
        <v>12.177883882878762</v>
      </c>
      <c r="J940" s="12">
        <f t="shared" si="881"/>
        <v>17.361335171518544</v>
      </c>
      <c r="K940" s="12">
        <f t="shared" si="878"/>
        <v>2.8542456170764794</v>
      </c>
      <c r="L940" s="12">
        <f t="shared" si="879"/>
        <v>-0.49059085889847331</v>
      </c>
    </row>
    <row r="941" spans="1:12" x14ac:dyDescent="0.25">
      <c r="A941" s="11">
        <f>'Shiller Data '!A940</f>
        <v>1948.08</v>
      </c>
      <c r="B941" s="11">
        <f>'Shiller Data '!B940</f>
        <v>15.94</v>
      </c>
      <c r="C941" s="11">
        <f>'Shiller Data '!C940</f>
        <v>0.86333300000000002</v>
      </c>
      <c r="D941" s="11">
        <f>'Shiller Data '!D940</f>
        <v>2</v>
      </c>
      <c r="E941" s="75">
        <f>'Shiller Data '!E940</f>
        <v>24.5</v>
      </c>
      <c r="F941" s="12">
        <f t="shared" si="890"/>
        <v>204.40610204081631</v>
      </c>
      <c r="G941" s="12">
        <f t="shared" si="891"/>
        <v>11.070924296938777</v>
      </c>
      <c r="H941" s="12">
        <f t="shared" ref="H941:I941" si="926">AVERAGE(F822:F941)</f>
        <v>231.33055526353539</v>
      </c>
      <c r="I941" s="12">
        <f t="shared" si="926"/>
        <v>12.142639454901122</v>
      </c>
      <c r="J941" s="12">
        <f t="shared" si="881"/>
        <v>16.833745480132169</v>
      </c>
      <c r="K941" s="12">
        <f t="shared" si="878"/>
        <v>2.8233855312817249</v>
      </c>
      <c r="L941" s="12">
        <f t="shared" si="879"/>
        <v>-0.52145094469322784</v>
      </c>
    </row>
    <row r="942" spans="1:12" x14ac:dyDescent="0.25">
      <c r="A942" s="11">
        <f>'Shiller Data '!A941</f>
        <v>1948.09</v>
      </c>
      <c r="B942" s="11">
        <f>'Shiller Data '!B941</f>
        <v>15.76</v>
      </c>
      <c r="C942" s="11">
        <f>'Shiller Data '!C941</f>
        <v>0.87</v>
      </c>
      <c r="D942" s="11">
        <f>'Shiller Data '!D941</f>
        <v>2.0699999999999998</v>
      </c>
      <c r="E942" s="75">
        <f>'Shiller Data '!E941</f>
        <v>24.5</v>
      </c>
      <c r="F942" s="12">
        <f t="shared" si="890"/>
        <v>202.09787755102042</v>
      </c>
      <c r="G942" s="12">
        <f t="shared" si="891"/>
        <v>11.156418367346939</v>
      </c>
      <c r="H942" s="12">
        <f t="shared" ref="H942:I942" si="927">AVERAGE(F823:F942)</f>
        <v>230.8329334097939</v>
      </c>
      <c r="I942" s="12">
        <f t="shared" si="927"/>
        <v>12.113059076047453</v>
      </c>
      <c r="J942" s="12">
        <f t="shared" si="881"/>
        <v>16.684297193815542</v>
      </c>
      <c r="K942" s="12">
        <f t="shared" si="878"/>
        <v>2.8144679892793523</v>
      </c>
      <c r="L942" s="12">
        <f t="shared" si="879"/>
        <v>-0.53036848669560044</v>
      </c>
    </row>
    <row r="943" spans="1:12" x14ac:dyDescent="0.25">
      <c r="A943" s="11">
        <f>'Shiller Data '!A942</f>
        <v>1948.1</v>
      </c>
      <c r="B943" s="11">
        <f>'Shiller Data '!B942</f>
        <v>16.190000000000001</v>
      </c>
      <c r="C943" s="11">
        <f>'Shiller Data '!C942</f>
        <v>0.89</v>
      </c>
      <c r="D943" s="11">
        <f>'Shiller Data '!D942</f>
        <v>2.1433300000000002</v>
      </c>
      <c r="E943" s="75">
        <f>'Shiller Data '!E942</f>
        <v>24.4</v>
      </c>
      <c r="F943" s="12">
        <f t="shared" si="890"/>
        <v>208.46283811475413</v>
      </c>
      <c r="G943" s="12">
        <f t="shared" si="891"/>
        <v>11.459661885245902</v>
      </c>
      <c r="H943" s="12">
        <f t="shared" ref="H943:I943" si="928">AVERAGE(F824:F943)</f>
        <v>230.12778712027404</v>
      </c>
      <c r="I943" s="12">
        <f t="shared" si="928"/>
        <v>12.094480811995931</v>
      </c>
      <c r="J943" s="12">
        <f t="shared" si="881"/>
        <v>17.236195695807787</v>
      </c>
      <c r="K943" s="12">
        <f t="shared" si="878"/>
        <v>2.847011573588405</v>
      </c>
      <c r="L943" s="12">
        <f t="shared" si="879"/>
        <v>-0.49782490238654775</v>
      </c>
    </row>
    <row r="944" spans="1:12" x14ac:dyDescent="0.25">
      <c r="A944" s="11">
        <f>'Shiller Data '!A943</f>
        <v>1948.11</v>
      </c>
      <c r="B944" s="11">
        <f>'Shiller Data '!B943</f>
        <v>15.29</v>
      </c>
      <c r="C944" s="11">
        <f>'Shiller Data '!C943</f>
        <v>0.91</v>
      </c>
      <c r="D944" s="11">
        <f>'Shiller Data '!D943</f>
        <v>2.2166700000000001</v>
      </c>
      <c r="E944" s="75">
        <f>'Shiller Data '!E943</f>
        <v>24.2</v>
      </c>
      <c r="F944" s="12">
        <f t="shared" si="890"/>
        <v>198.50147727272727</v>
      </c>
      <c r="G944" s="12">
        <f t="shared" si="891"/>
        <v>11.814018595041322</v>
      </c>
      <c r="H944" s="12">
        <f t="shared" ref="H944:I944" si="929">AVERAGE(F825:F944)</f>
        <v>229.33775940111818</v>
      </c>
      <c r="I944" s="12">
        <f t="shared" si="929"/>
        <v>12.088205966954607</v>
      </c>
      <c r="J944" s="12">
        <f t="shared" si="881"/>
        <v>16.421086620741615</v>
      </c>
      <c r="K944" s="12">
        <f t="shared" si="878"/>
        <v>2.7985662784937544</v>
      </c>
      <c r="L944" s="12">
        <f t="shared" si="879"/>
        <v>-0.54627019748119832</v>
      </c>
    </row>
    <row r="945" spans="1:12" x14ac:dyDescent="0.25">
      <c r="A945" s="11">
        <f>'Shiller Data '!A944</f>
        <v>1948.12</v>
      </c>
      <c r="B945" s="11">
        <f>'Shiller Data '!B944</f>
        <v>15.19</v>
      </c>
      <c r="C945" s="11">
        <f>'Shiller Data '!C944</f>
        <v>0.93</v>
      </c>
      <c r="D945" s="11">
        <f>'Shiller Data '!D944</f>
        <v>2.29</v>
      </c>
      <c r="E945" s="75">
        <f>'Shiller Data '!E944</f>
        <v>24.1</v>
      </c>
      <c r="F945" s="12">
        <f t="shared" si="890"/>
        <v>198.02150414937759</v>
      </c>
      <c r="G945" s="12">
        <f t="shared" si="891"/>
        <v>12.123765560165975</v>
      </c>
      <c r="H945" s="12">
        <f t="shared" ref="H945:I945" si="930">AVERAGE(F826:F945)</f>
        <v>228.61479529879159</v>
      </c>
      <c r="I945" s="12">
        <f t="shared" si="930"/>
        <v>12.093862793051231</v>
      </c>
      <c r="J945" s="12">
        <f t="shared" si="881"/>
        <v>16.373718433712906</v>
      </c>
      <c r="K945" s="12">
        <f t="shared" si="878"/>
        <v>2.7956775148685096</v>
      </c>
      <c r="L945" s="12">
        <f t="shared" si="879"/>
        <v>-0.54915896110644313</v>
      </c>
    </row>
    <row r="946" spans="1:12" x14ac:dyDescent="0.25">
      <c r="A946" s="11">
        <f>'Shiller Data '!A945</f>
        <v>1949.01</v>
      </c>
      <c r="B946" s="11">
        <f>'Shiller Data '!B945</f>
        <v>15.36</v>
      </c>
      <c r="C946" s="11">
        <f>'Shiller Data '!C945</f>
        <v>0.94666700000000004</v>
      </c>
      <c r="D946" s="11">
        <f>'Shiller Data '!D945</f>
        <v>2.3199999999999998</v>
      </c>
      <c r="E946" s="75">
        <f>'Shiller Data '!E945</f>
        <v>24</v>
      </c>
      <c r="F946" s="12">
        <f t="shared" si="890"/>
        <v>201.072</v>
      </c>
      <c r="G946" s="12">
        <f t="shared" si="891"/>
        <v>12.392462696875</v>
      </c>
      <c r="H946" s="12">
        <f t="shared" ref="H946:I946" si="931">AVERAGE(F827:F946)</f>
        <v>227.95278369164873</v>
      </c>
      <c r="I946" s="12">
        <f t="shared" si="931"/>
        <v>12.101135461194833</v>
      </c>
      <c r="J946" s="12">
        <f t="shared" si="881"/>
        <v>16.615961423189184</v>
      </c>
      <c r="K946" s="12">
        <f t="shared" si="878"/>
        <v>2.8103637649046007</v>
      </c>
      <c r="L946" s="12">
        <f t="shared" si="879"/>
        <v>-0.53447271107035199</v>
      </c>
    </row>
    <row r="947" spans="1:12" x14ac:dyDescent="0.25">
      <c r="A947" s="11">
        <f>'Shiller Data '!A946</f>
        <v>1949.02</v>
      </c>
      <c r="B947" s="11">
        <f>'Shiller Data '!B946</f>
        <v>14.77</v>
      </c>
      <c r="C947" s="11">
        <f>'Shiller Data '!C946</f>
        <v>0.96333299999999999</v>
      </c>
      <c r="D947" s="11">
        <f>'Shiller Data '!D946</f>
        <v>2.35</v>
      </c>
      <c r="E947" s="75">
        <f>'Shiller Data '!E946</f>
        <v>23.8</v>
      </c>
      <c r="F947" s="12">
        <f t="shared" si="890"/>
        <v>194.97330882352941</v>
      </c>
      <c r="G947" s="12">
        <f t="shared" si="891"/>
        <v>12.716602742647058</v>
      </c>
      <c r="H947" s="12">
        <f t="shared" ref="H947:I947" si="932">AVERAGE(F828:F947)</f>
        <v>227.24196773999833</v>
      </c>
      <c r="I947" s="12">
        <f t="shared" si="932"/>
        <v>12.109790691049623</v>
      </c>
      <c r="J947" s="12">
        <f t="shared" si="881"/>
        <v>16.100468934416405</v>
      </c>
      <c r="K947" s="12">
        <f t="shared" si="878"/>
        <v>2.7788483979275203</v>
      </c>
      <c r="L947" s="12">
        <f t="shared" si="879"/>
        <v>-0.56598807804743245</v>
      </c>
    </row>
    <row r="948" spans="1:12" x14ac:dyDescent="0.25">
      <c r="A948" s="11">
        <f>'Shiller Data '!A947</f>
        <v>1949.03</v>
      </c>
      <c r="B948" s="11">
        <f>'Shiller Data '!B947</f>
        <v>14.91</v>
      </c>
      <c r="C948" s="11">
        <f>'Shiller Data '!C947</f>
        <v>0.98</v>
      </c>
      <c r="D948" s="11">
        <f>'Shiller Data '!D947</f>
        <v>2.38</v>
      </c>
      <c r="E948" s="75">
        <f>'Shiller Data '!E947</f>
        <v>23.8</v>
      </c>
      <c r="F948" s="12">
        <f t="shared" si="890"/>
        <v>196.82139705882352</v>
      </c>
      <c r="G948" s="12">
        <f t="shared" si="891"/>
        <v>12.936617647058824</v>
      </c>
      <c r="H948" s="12">
        <f t="shared" ref="H948:I948" si="933">AVERAGE(F829:F948)</f>
        <v>226.54843606680745</v>
      </c>
      <c r="I948" s="12">
        <f t="shared" si="933"/>
        <v>12.119651593504129</v>
      </c>
      <c r="J948" s="12">
        <f t="shared" si="881"/>
        <v>16.239856033841395</v>
      </c>
      <c r="K948" s="12">
        <f t="shared" si="878"/>
        <v>2.7874684697829943</v>
      </c>
      <c r="L948" s="12">
        <f t="shared" si="879"/>
        <v>-0.55736800619195837</v>
      </c>
    </row>
    <row r="949" spans="1:12" x14ac:dyDescent="0.25">
      <c r="A949" s="11">
        <f>'Shiller Data '!A948</f>
        <v>1949.04</v>
      </c>
      <c r="B949" s="11">
        <f>'Shiller Data '!B948</f>
        <v>14.89</v>
      </c>
      <c r="C949" s="11">
        <f>'Shiller Data '!C948</f>
        <v>0.99333300000000002</v>
      </c>
      <c r="D949" s="11">
        <f>'Shiller Data '!D948</f>
        <v>2.3866700000000001</v>
      </c>
      <c r="E949" s="75">
        <f>'Shiller Data '!E948</f>
        <v>23.9</v>
      </c>
      <c r="F949" s="12">
        <f t="shared" si="890"/>
        <v>195.7349686192469</v>
      </c>
      <c r="G949" s="12">
        <f t="shared" si="891"/>
        <v>13.057757124476987</v>
      </c>
      <c r="H949" s="12">
        <f t="shared" ref="H949:I949" si="934">AVERAGE(F830:F949)</f>
        <v>226.12490183790985</v>
      </c>
      <c r="I949" s="12">
        <f t="shared" si="934"/>
        <v>12.129179916597595</v>
      </c>
      <c r="J949" s="12">
        <f t="shared" si="881"/>
        <v>16.137527018739558</v>
      </c>
      <c r="K949" s="12">
        <f t="shared" si="878"/>
        <v>2.7811474304542134</v>
      </c>
      <c r="L949" s="12">
        <f t="shared" si="879"/>
        <v>-0.56368904552073928</v>
      </c>
    </row>
    <row r="950" spans="1:12" x14ac:dyDescent="0.25">
      <c r="A950" s="11">
        <f>'Shiller Data '!A949</f>
        <v>1949.05</v>
      </c>
      <c r="B950" s="11">
        <f>'Shiller Data '!B949</f>
        <v>14.78</v>
      </c>
      <c r="C950" s="11">
        <f>'Shiller Data '!C949</f>
        <v>1.00667</v>
      </c>
      <c r="D950" s="11">
        <f>'Shiller Data '!D949</f>
        <v>2.3933300000000002</v>
      </c>
      <c r="E950" s="75">
        <f>'Shiller Data '!E949</f>
        <v>23.8</v>
      </c>
      <c r="F950" s="12">
        <f t="shared" si="890"/>
        <v>195.10531512605044</v>
      </c>
      <c r="G950" s="12">
        <f t="shared" si="891"/>
        <v>13.288678455882351</v>
      </c>
      <c r="H950" s="12">
        <f t="shared" ref="H950:I950" si="935">AVERAGE(F831:F950)</f>
        <v>225.62023281540954</v>
      </c>
      <c r="I950" s="12">
        <f t="shared" si="935"/>
        <v>12.140000060296979</v>
      </c>
      <c r="J950" s="12">
        <f t="shared" si="881"/>
        <v>16.071277937149993</v>
      </c>
      <c r="K950" s="12">
        <f t="shared" si="878"/>
        <v>2.7770336997456804</v>
      </c>
      <c r="L950" s="12">
        <f t="shared" si="879"/>
        <v>-0.56780277622927233</v>
      </c>
    </row>
    <row r="951" spans="1:12" x14ac:dyDescent="0.25">
      <c r="A951" s="11">
        <f>'Shiller Data '!A950</f>
        <v>1949.06</v>
      </c>
      <c r="B951" s="11">
        <f>'Shiller Data '!B950</f>
        <v>13.97</v>
      </c>
      <c r="C951" s="11">
        <f>'Shiller Data '!C950</f>
        <v>1.02</v>
      </c>
      <c r="D951" s="11">
        <f>'Shiller Data '!D950</f>
        <v>2.4</v>
      </c>
      <c r="E951" s="75">
        <f>'Shiller Data '!E950</f>
        <v>23.9</v>
      </c>
      <c r="F951" s="12">
        <f t="shared" si="890"/>
        <v>183.64120292887031</v>
      </c>
      <c r="G951" s="12">
        <f t="shared" si="891"/>
        <v>13.408305439330546</v>
      </c>
      <c r="H951" s="12">
        <f t="shared" ref="H951:I951" si="936">AVERAGE(F832:F951)</f>
        <v>224.98208568401969</v>
      </c>
      <c r="I951" s="12">
        <f t="shared" si="936"/>
        <v>12.151184761421831</v>
      </c>
      <c r="J951" s="12">
        <f t="shared" si="881"/>
        <v>15.113028608691993</v>
      </c>
      <c r="K951" s="12">
        <f t="shared" si="878"/>
        <v>2.7155571935718328</v>
      </c>
      <c r="L951" s="12">
        <f t="shared" si="879"/>
        <v>-0.62927928240311992</v>
      </c>
    </row>
    <row r="952" spans="1:12" x14ac:dyDescent="0.25">
      <c r="A952" s="11">
        <f>'Shiller Data '!A951</f>
        <v>1949.07</v>
      </c>
      <c r="B952" s="11">
        <f>'Shiller Data '!B951</f>
        <v>14.76</v>
      </c>
      <c r="C952" s="11">
        <f>'Shiller Data '!C951</f>
        <v>1.02667</v>
      </c>
      <c r="D952" s="11">
        <f>'Shiller Data '!D951</f>
        <v>2.3966699999999999</v>
      </c>
      <c r="E952" s="75">
        <f>'Shiller Data '!E951</f>
        <v>23.7</v>
      </c>
      <c r="F952" s="12">
        <f t="shared" si="890"/>
        <v>195.66341772151898</v>
      </c>
      <c r="G952" s="12">
        <f t="shared" si="891"/>
        <v>13.609875411392405</v>
      </c>
      <c r="H952" s="12">
        <f t="shared" ref="H952:I952" si="937">AVERAGE(F833:F952)</f>
        <v>224.39100229909033</v>
      </c>
      <c r="I952" s="12">
        <f t="shared" si="937"/>
        <v>12.162152020284882</v>
      </c>
      <c r="J952" s="12">
        <f t="shared" si="881"/>
        <v>16.087894428155309</v>
      </c>
      <c r="K952" s="12">
        <f t="shared" si="878"/>
        <v>2.7780670903003433</v>
      </c>
      <c r="L952" s="12">
        <f t="shared" si="879"/>
        <v>-0.56676938567460944</v>
      </c>
    </row>
    <row r="953" spans="1:12" x14ac:dyDescent="0.25">
      <c r="A953" s="11">
        <f>'Shiller Data '!A952</f>
        <v>1949.08</v>
      </c>
      <c r="B953" s="11">
        <f>'Shiller Data '!B952</f>
        <v>15.29</v>
      </c>
      <c r="C953" s="11">
        <f>'Shiller Data '!C952</f>
        <v>1.0333300000000001</v>
      </c>
      <c r="D953" s="11">
        <f>'Shiller Data '!D952</f>
        <v>2.3933300000000002</v>
      </c>
      <c r="E953" s="75">
        <f>'Shiller Data '!E952</f>
        <v>23.8</v>
      </c>
      <c r="F953" s="12">
        <f t="shared" si="890"/>
        <v>201.83763655462184</v>
      </c>
      <c r="G953" s="12">
        <f t="shared" si="891"/>
        <v>13.640607258403362</v>
      </c>
      <c r="H953" s="12">
        <f t="shared" ref="H953:I953" si="938">AVERAGE(F834:F953)</f>
        <v>223.88362300226288</v>
      </c>
      <c r="I953" s="12">
        <f t="shared" si="938"/>
        <v>12.171478185844043</v>
      </c>
      <c r="J953" s="12">
        <f t="shared" si="881"/>
        <v>16.582836815118132</v>
      </c>
      <c r="K953" s="12">
        <f t="shared" si="878"/>
        <v>2.8083682336913607</v>
      </c>
      <c r="L953" s="12">
        <f t="shared" si="879"/>
        <v>-0.53646824228359202</v>
      </c>
    </row>
    <row r="954" spans="1:12" x14ac:dyDescent="0.25">
      <c r="A954" s="11">
        <f>'Shiller Data '!A953</f>
        <v>1949.09</v>
      </c>
      <c r="B954" s="11">
        <f>'Shiller Data '!B953</f>
        <v>15.49</v>
      </c>
      <c r="C954" s="11">
        <f>'Shiller Data '!C953</f>
        <v>1.04</v>
      </c>
      <c r="D954" s="11">
        <f>'Shiller Data '!D953</f>
        <v>2.39</v>
      </c>
      <c r="E954" s="75">
        <f>'Shiller Data '!E953</f>
        <v>23.9</v>
      </c>
      <c r="F954" s="12">
        <f t="shared" si="890"/>
        <v>203.62220711297073</v>
      </c>
      <c r="G954" s="12">
        <f t="shared" si="891"/>
        <v>13.671213389121341</v>
      </c>
      <c r="H954" s="12">
        <f t="shared" ref="H954:I954" si="939">AVERAGE(F835:F954)</f>
        <v>223.20930761827523</v>
      </c>
      <c r="I954" s="12">
        <f t="shared" si="939"/>
        <v>12.181422694583173</v>
      </c>
      <c r="J954" s="12">
        <f t="shared" si="881"/>
        <v>16.715798492364716</v>
      </c>
      <c r="K954" s="12">
        <f t="shared" si="878"/>
        <v>2.8163542897370295</v>
      </c>
      <c r="L954" s="12">
        <f t="shared" si="879"/>
        <v>-0.5284821862379232</v>
      </c>
    </row>
    <row r="955" spans="1:12" x14ac:dyDescent="0.25">
      <c r="A955" s="11">
        <f>'Shiller Data '!A954</f>
        <v>1949.1</v>
      </c>
      <c r="B955" s="11">
        <f>'Shiller Data '!B954</f>
        <v>15.89</v>
      </c>
      <c r="C955" s="11">
        <f>'Shiller Data '!C954</f>
        <v>1.0733299999999999</v>
      </c>
      <c r="D955" s="11">
        <f>'Shiller Data '!D954</f>
        <v>2.3666700000000001</v>
      </c>
      <c r="E955" s="75">
        <f>'Shiller Data '!E954</f>
        <v>23.7</v>
      </c>
      <c r="F955" s="12">
        <f t="shared" si="890"/>
        <v>210.64306962025316</v>
      </c>
      <c r="G955" s="12">
        <f t="shared" si="891"/>
        <v>14.228415727848102</v>
      </c>
      <c r="H955" s="12">
        <f t="shared" ref="H955:I955" si="940">AVERAGE(F836:F955)</f>
        <v>222.55225135320589</v>
      </c>
      <c r="I955" s="12">
        <f t="shared" si="940"/>
        <v>12.191527647077145</v>
      </c>
      <c r="J955" s="12">
        <f t="shared" si="881"/>
        <v>17.277824052734996</v>
      </c>
      <c r="K955" s="12">
        <f t="shared" si="878"/>
        <v>2.8494238325728265</v>
      </c>
      <c r="L955" s="12">
        <f t="shared" si="879"/>
        <v>-0.49541264340212621</v>
      </c>
    </row>
    <row r="956" spans="1:12" x14ac:dyDescent="0.25">
      <c r="A956" s="11">
        <f>'Shiller Data '!A955</f>
        <v>1949.11</v>
      </c>
      <c r="B956" s="11">
        <f>'Shiller Data '!B955</f>
        <v>16.11</v>
      </c>
      <c r="C956" s="11">
        <f>'Shiller Data '!C955</f>
        <v>1.10667</v>
      </c>
      <c r="D956" s="11">
        <f>'Shiller Data '!D955</f>
        <v>2.3433299999999999</v>
      </c>
      <c r="E956" s="75">
        <f>'Shiller Data '!E955</f>
        <v>23.8</v>
      </c>
      <c r="F956" s="12">
        <f t="shared" si="890"/>
        <v>212.66215336134454</v>
      </c>
      <c r="G956" s="12">
        <f t="shared" si="891"/>
        <v>14.608741481092437</v>
      </c>
      <c r="H956" s="12">
        <f t="shared" ref="H956:I956" si="941">AVERAGE(F837:F956)</f>
        <v>221.95503283955043</v>
      </c>
      <c r="I956" s="12">
        <f t="shared" si="941"/>
        <v>12.201061802276724</v>
      </c>
      <c r="J956" s="12">
        <f t="shared" si="881"/>
        <v>17.429807078074276</v>
      </c>
      <c r="K956" s="12">
        <f t="shared" si="878"/>
        <v>2.858181791087099</v>
      </c>
      <c r="L956" s="12">
        <f t="shared" si="879"/>
        <v>-0.48665468488785368</v>
      </c>
    </row>
    <row r="957" spans="1:12" x14ac:dyDescent="0.25">
      <c r="A957" s="11">
        <f>'Shiller Data '!A956</f>
        <v>1949.12</v>
      </c>
      <c r="B957" s="11">
        <f>'Shiller Data '!B956</f>
        <v>16.54</v>
      </c>
      <c r="C957" s="11">
        <f>'Shiller Data '!C956</f>
        <v>1.1399999999999999</v>
      </c>
      <c r="D957" s="11">
        <f>'Shiller Data '!D956</f>
        <v>2.3199999999999998</v>
      </c>
      <c r="E957" s="75">
        <f>'Shiller Data '!E956</f>
        <v>23.6</v>
      </c>
      <c r="F957" s="12">
        <f t="shared" si="890"/>
        <v>220.18874999999997</v>
      </c>
      <c r="G957" s="12">
        <f t="shared" si="891"/>
        <v>15.176249999999998</v>
      </c>
      <c r="H957" s="12">
        <f t="shared" ref="H957:I957" si="942">AVERAGE(F838:F957)</f>
        <v>221.47663864312187</v>
      </c>
      <c r="I957" s="12">
        <f t="shared" si="942"/>
        <v>12.211585016562443</v>
      </c>
      <c r="J957" s="12">
        <f t="shared" si="881"/>
        <v>18.031135982868751</v>
      </c>
      <c r="K957" s="12">
        <f t="shared" si="878"/>
        <v>2.8921000403812753</v>
      </c>
      <c r="L957" s="12">
        <f t="shared" si="879"/>
        <v>-0.45273643559367738</v>
      </c>
    </row>
    <row r="958" spans="1:12" x14ac:dyDescent="0.25">
      <c r="A958" s="11">
        <f>'Shiller Data '!A957</f>
        <v>1950.01</v>
      </c>
      <c r="B958" s="11">
        <f>'Shiller Data '!B957</f>
        <v>16.88</v>
      </c>
      <c r="C958" s="11">
        <f>'Shiller Data '!C957</f>
        <v>1.1499999999999999</v>
      </c>
      <c r="D958" s="11">
        <f>'Shiller Data '!D957</f>
        <v>2.3366699999999998</v>
      </c>
      <c r="E958" s="75">
        <f>'Shiller Data '!E957</f>
        <v>23.5</v>
      </c>
      <c r="F958" s="12">
        <f t="shared" si="890"/>
        <v>225.67123404255318</v>
      </c>
      <c r="G958" s="12">
        <f t="shared" si="891"/>
        <v>15.374521276595743</v>
      </c>
      <c r="H958" s="12">
        <f t="shared" ref="H958:I958" si="943">AVERAGE(F839:F958)</f>
        <v>221.040474166618</v>
      </c>
      <c r="I958" s="12">
        <f t="shared" si="943"/>
        <v>12.222298566004698</v>
      </c>
      <c r="J958" s="12">
        <f t="shared" si="881"/>
        <v>18.463894726826496</v>
      </c>
      <c r="K958" s="12">
        <f t="shared" si="878"/>
        <v>2.915817188772742</v>
      </c>
      <c r="L958" s="12">
        <f t="shared" si="879"/>
        <v>-0.42901928720221072</v>
      </c>
    </row>
    <row r="959" spans="1:12" x14ac:dyDescent="0.25">
      <c r="A959" s="11">
        <f>'Shiller Data '!A958</f>
        <v>1950.02</v>
      </c>
      <c r="B959" s="11">
        <f>'Shiller Data '!B958</f>
        <v>17.21</v>
      </c>
      <c r="C959" s="11">
        <f>'Shiller Data '!C958</f>
        <v>1.1599999999999999</v>
      </c>
      <c r="D959" s="11">
        <f>'Shiller Data '!D958</f>
        <v>2.3533300000000001</v>
      </c>
      <c r="E959" s="75">
        <f>'Shiller Data '!E958</f>
        <v>23.5</v>
      </c>
      <c r="F959" s="12">
        <f t="shared" si="890"/>
        <v>230.08305319148937</v>
      </c>
      <c r="G959" s="12">
        <f t="shared" si="891"/>
        <v>15.508212765957445</v>
      </c>
      <c r="H959" s="12">
        <f t="shared" ref="H959:I959" si="944">AVERAGE(F840:F959)</f>
        <v>220.67258383607086</v>
      </c>
      <c r="I959" s="12">
        <f t="shared" si="944"/>
        <v>12.234341348146605</v>
      </c>
      <c r="J959" s="12">
        <f t="shared" si="881"/>
        <v>18.806329384159689</v>
      </c>
      <c r="K959" s="12">
        <f t="shared" si="878"/>
        <v>2.9341934825456844</v>
      </c>
      <c r="L959" s="12">
        <f t="shared" si="879"/>
        <v>-0.41064299342926835</v>
      </c>
    </row>
    <row r="960" spans="1:12" x14ac:dyDescent="0.25">
      <c r="A960" s="11">
        <f>'Shiller Data '!A959</f>
        <v>1950.03</v>
      </c>
      <c r="B960" s="11">
        <f>'Shiller Data '!B959</f>
        <v>17.350000000000001</v>
      </c>
      <c r="C960" s="11">
        <f>'Shiller Data '!C959</f>
        <v>1.17</v>
      </c>
      <c r="D960" s="11">
        <f>'Shiller Data '!D959</f>
        <v>2.37</v>
      </c>
      <c r="E960" s="75">
        <f>'Shiller Data '!E959</f>
        <v>23.6</v>
      </c>
      <c r="F960" s="12">
        <f t="shared" si="890"/>
        <v>230.97187500000001</v>
      </c>
      <c r="G960" s="12">
        <f t="shared" si="891"/>
        <v>15.575624999999999</v>
      </c>
      <c r="H960" s="12">
        <f t="shared" ref="H960:I960" si="945">AVERAGE(F841:F960)</f>
        <v>220.32519097892802</v>
      </c>
      <c r="I960" s="12">
        <f t="shared" si="945"/>
        <v>12.246322598146602</v>
      </c>
      <c r="J960" s="12">
        <f t="shared" si="881"/>
        <v>18.860508789385971</v>
      </c>
      <c r="K960" s="12">
        <f t="shared" si="878"/>
        <v>2.937070254009301</v>
      </c>
      <c r="L960" s="12">
        <f t="shared" si="879"/>
        <v>-0.40776622196565171</v>
      </c>
    </row>
    <row r="961" spans="1:12" x14ac:dyDescent="0.25">
      <c r="A961" s="11">
        <f>'Shiller Data '!A960</f>
        <v>1950.04</v>
      </c>
      <c r="B961" s="11">
        <f>'Shiller Data '!B960</f>
        <v>17.84</v>
      </c>
      <c r="C961" s="11">
        <f>'Shiller Data '!C960</f>
        <v>1.18</v>
      </c>
      <c r="D961" s="11">
        <f>'Shiller Data '!D960</f>
        <v>2.4266700000000001</v>
      </c>
      <c r="E961" s="75">
        <f>'Shiller Data '!E960</f>
        <v>23.6</v>
      </c>
      <c r="F961" s="12">
        <f t="shared" si="890"/>
        <v>237.495</v>
      </c>
      <c r="G961" s="12">
        <f t="shared" si="891"/>
        <v>15.708749999999998</v>
      </c>
      <c r="H961" s="12">
        <f t="shared" ref="H961:I961" si="946">AVERAGE(F842:F961)</f>
        <v>220.0097164253566</v>
      </c>
      <c r="I961" s="12">
        <f t="shared" si="946"/>
        <v>12.258166434619817</v>
      </c>
      <c r="J961" s="12">
        <f t="shared" si="881"/>
        <v>19.374431018431988</v>
      </c>
      <c r="K961" s="12">
        <f t="shared" ref="K961:K1024" si="947">LN(J961)</f>
        <v>2.9639542080175909</v>
      </c>
      <c r="L961" s="12">
        <f t="shared" ref="L961:L1024" si="948">K961-$K$1854</f>
        <v>-0.3808822679573618</v>
      </c>
    </row>
    <row r="962" spans="1:12" x14ac:dyDescent="0.25">
      <c r="A962" s="11">
        <f>'Shiller Data '!A961</f>
        <v>1950.05</v>
      </c>
      <c r="B962" s="11">
        <f>'Shiller Data '!B961</f>
        <v>18.440000000000001</v>
      </c>
      <c r="C962" s="11">
        <f>'Shiller Data '!C961</f>
        <v>1.19</v>
      </c>
      <c r="D962" s="11">
        <f>'Shiller Data '!D961</f>
        <v>2.48333</v>
      </c>
      <c r="E962" s="75">
        <f>'Shiller Data '!E961</f>
        <v>23.7</v>
      </c>
      <c r="F962" s="12">
        <f t="shared" si="890"/>
        <v>244.44670886075951</v>
      </c>
      <c r="G962" s="12">
        <f t="shared" si="891"/>
        <v>15.775031645569621</v>
      </c>
      <c r="H962" s="12">
        <f t="shared" ref="H962:I962" si="949">AVERAGE(F843:F962)</f>
        <v>220.06821786824383</v>
      </c>
      <c r="I962" s="12">
        <f t="shared" si="949"/>
        <v>12.269316016621588</v>
      </c>
      <c r="J962" s="12">
        <f t="shared" ref="J962:J1025" si="950">F962/I962</f>
        <v>19.923417778921063</v>
      </c>
      <c r="K962" s="12">
        <f t="shared" si="947"/>
        <v>2.9918958126861441</v>
      </c>
      <c r="L962" s="12">
        <f t="shared" si="948"/>
        <v>-0.35294066328880858</v>
      </c>
    </row>
    <row r="963" spans="1:12" x14ac:dyDescent="0.25">
      <c r="A963" s="11">
        <f>'Shiller Data '!A962</f>
        <v>1950.06</v>
      </c>
      <c r="B963" s="11">
        <f>'Shiller Data '!B962</f>
        <v>18.739999999999998</v>
      </c>
      <c r="C963" s="11">
        <f>'Shiller Data '!C962</f>
        <v>1.2</v>
      </c>
      <c r="D963" s="11">
        <f>'Shiller Data '!D962</f>
        <v>2.54</v>
      </c>
      <c r="E963" s="75">
        <f>'Shiller Data '!E962</f>
        <v>23.8</v>
      </c>
      <c r="F963" s="12">
        <f t="shared" si="890"/>
        <v>247.37981092436971</v>
      </c>
      <c r="G963" s="12">
        <f t="shared" si="891"/>
        <v>15.840756302521008</v>
      </c>
      <c r="H963" s="12">
        <f t="shared" ref="H963:I963" si="951">AVERAGE(F844:F963)</f>
        <v>220.33416531743629</v>
      </c>
      <c r="I963" s="12">
        <f t="shared" si="951"/>
        <v>12.280628613468833</v>
      </c>
      <c r="J963" s="12">
        <f t="shared" si="950"/>
        <v>20.143904576110607</v>
      </c>
      <c r="K963" s="12">
        <f t="shared" si="947"/>
        <v>3.0029017402033311</v>
      </c>
      <c r="L963" s="12">
        <f t="shared" si="948"/>
        <v>-0.34193473577162159</v>
      </c>
    </row>
    <row r="964" spans="1:12" x14ac:dyDescent="0.25">
      <c r="A964" s="11">
        <f>'Shiller Data '!A963</f>
        <v>1950.07</v>
      </c>
      <c r="B964" s="11">
        <f>'Shiller Data '!B963</f>
        <v>17.38</v>
      </c>
      <c r="C964" s="11">
        <f>'Shiller Data '!C963</f>
        <v>1.24333</v>
      </c>
      <c r="D964" s="11">
        <f>'Shiller Data '!D963</f>
        <v>2.6</v>
      </c>
      <c r="E964" s="75">
        <f>'Shiller Data '!E963</f>
        <v>24.1</v>
      </c>
      <c r="F964" s="12">
        <f t="shared" si="890"/>
        <v>226.57101659751035</v>
      </c>
      <c r="G964" s="12">
        <f t="shared" si="891"/>
        <v>16.208431649377594</v>
      </c>
      <c r="H964" s="12">
        <f t="shared" ref="H964:I964" si="952">AVERAGE(F845:F964)</f>
        <v>220.35403792598697</v>
      </c>
      <c r="I964" s="12">
        <f t="shared" si="952"/>
        <v>12.292896285115432</v>
      </c>
      <c r="J964" s="12">
        <f t="shared" si="950"/>
        <v>18.431052482875707</v>
      </c>
      <c r="K964" s="12">
        <f t="shared" si="947"/>
        <v>2.9140368770981593</v>
      </c>
      <c r="L964" s="12">
        <f t="shared" si="948"/>
        <v>-0.43079959887679342</v>
      </c>
    </row>
    <row r="965" spans="1:12" x14ac:dyDescent="0.25">
      <c r="A965" s="11">
        <f>'Shiller Data '!A964</f>
        <v>1950.08</v>
      </c>
      <c r="B965" s="11">
        <f>'Shiller Data '!B964</f>
        <v>18.43</v>
      </c>
      <c r="C965" s="11">
        <f>'Shiller Data '!C964</f>
        <v>1.28667</v>
      </c>
      <c r="D965" s="11">
        <f>'Shiller Data '!D964</f>
        <v>2.66</v>
      </c>
      <c r="E965" s="75">
        <f>'Shiller Data '!E964</f>
        <v>24.3</v>
      </c>
      <c r="F965" s="12">
        <f t="shared" si="890"/>
        <v>238.28169753086419</v>
      </c>
      <c r="G965" s="12">
        <f t="shared" si="891"/>
        <v>16.635372314814813</v>
      </c>
      <c r="H965" s="12">
        <f t="shared" ref="H965:I965" si="953">AVERAGE(F846:F965)</f>
        <v>220.43222766731557</v>
      </c>
      <c r="I965" s="12">
        <f t="shared" si="953"/>
        <v>12.307475194122819</v>
      </c>
      <c r="J965" s="12">
        <f t="shared" si="950"/>
        <v>19.360729456895488</v>
      </c>
      <c r="K965" s="12">
        <f t="shared" si="947"/>
        <v>2.9632467596972631</v>
      </c>
      <c r="L965" s="12">
        <f t="shared" si="948"/>
        <v>-0.38158971627768956</v>
      </c>
    </row>
    <row r="966" spans="1:12" x14ac:dyDescent="0.25">
      <c r="A966" s="11">
        <f>'Shiller Data '!A965</f>
        <v>1950.09</v>
      </c>
      <c r="B966" s="11">
        <f>'Shiller Data '!B965</f>
        <v>19.079999999999998</v>
      </c>
      <c r="C966" s="11">
        <f>'Shiller Data '!C965</f>
        <v>1.33</v>
      </c>
      <c r="D966" s="11">
        <f>'Shiller Data '!D965</f>
        <v>2.72</v>
      </c>
      <c r="E966" s="75">
        <f>'Shiller Data '!E965</f>
        <v>24.4</v>
      </c>
      <c r="F966" s="12">
        <f t="shared" si="890"/>
        <v>245.67454918032789</v>
      </c>
      <c r="G966" s="12">
        <f t="shared" si="891"/>
        <v>17.125112704918035</v>
      </c>
      <c r="H966" s="12">
        <f t="shared" ref="H966:I966" si="954">AVERAGE(F847:F966)</f>
        <v>220.49161066643734</v>
      </c>
      <c r="I966" s="12">
        <f t="shared" si="954"/>
        <v>12.324888484520949</v>
      </c>
      <c r="J966" s="12">
        <f t="shared" si="950"/>
        <v>19.933206656504439</v>
      </c>
      <c r="K966" s="12">
        <f t="shared" si="947"/>
        <v>2.9923870172434222</v>
      </c>
      <c r="L966" s="12">
        <f t="shared" si="948"/>
        <v>-0.35244945873153055</v>
      </c>
    </row>
    <row r="967" spans="1:12" x14ac:dyDescent="0.25">
      <c r="A967" s="11">
        <f>'Shiller Data '!A966</f>
        <v>1950.1</v>
      </c>
      <c r="B967" s="11">
        <f>'Shiller Data '!B966</f>
        <v>19.87</v>
      </c>
      <c r="C967" s="11">
        <f>'Shiller Data '!C966</f>
        <v>1.3766700000000001</v>
      </c>
      <c r="D967" s="11">
        <f>'Shiller Data '!D966</f>
        <v>2.76</v>
      </c>
      <c r="E967" s="75">
        <f>'Shiller Data '!E966</f>
        <v>24.6</v>
      </c>
      <c r="F967" s="12">
        <f t="shared" si="890"/>
        <v>253.76655487804877</v>
      </c>
      <c r="G967" s="12">
        <f t="shared" si="891"/>
        <v>17.581922652439026</v>
      </c>
      <c r="H967" s="12">
        <f t="shared" ref="H967:I967" si="955">AVERAGE(F848:F967)</f>
        <v>220.59972615351631</v>
      </c>
      <c r="I967" s="12">
        <f t="shared" si="955"/>
        <v>12.346108524481748</v>
      </c>
      <c r="J967" s="12">
        <f t="shared" si="950"/>
        <v>20.554375848457976</v>
      </c>
      <c r="K967" s="12">
        <f t="shared" si="947"/>
        <v>3.0230738549390717</v>
      </c>
      <c r="L967" s="12">
        <f t="shared" si="948"/>
        <v>-0.32176262103588105</v>
      </c>
    </row>
    <row r="968" spans="1:12" x14ac:dyDescent="0.25">
      <c r="A968" s="11">
        <f>'Shiller Data '!A967</f>
        <v>1950.11</v>
      </c>
      <c r="B968" s="11">
        <f>'Shiller Data '!B967</f>
        <v>19.829999999999998</v>
      </c>
      <c r="C968" s="11">
        <f>'Shiller Data '!C967</f>
        <v>1.42333</v>
      </c>
      <c r="D968" s="11">
        <f>'Shiller Data '!D967</f>
        <v>2.8</v>
      </c>
      <c r="E968" s="75">
        <f>'Shiller Data '!E967</f>
        <v>24.7</v>
      </c>
      <c r="F968" s="12">
        <f t="shared" si="890"/>
        <v>252.23037449392712</v>
      </c>
      <c r="G968" s="12">
        <f t="shared" si="891"/>
        <v>18.104238977732795</v>
      </c>
      <c r="H968" s="12">
        <f t="shared" ref="H968:I968" si="956">AVERAGE(F849:F968)</f>
        <v>220.64828790525141</v>
      </c>
      <c r="I968" s="12">
        <f t="shared" si="956"/>
        <v>12.371681200486668</v>
      </c>
      <c r="J968" s="12">
        <f t="shared" si="950"/>
        <v>20.38772018179753</v>
      </c>
      <c r="K968" s="12">
        <f t="shared" si="947"/>
        <v>3.0149327677317341</v>
      </c>
      <c r="L968" s="12">
        <f t="shared" si="948"/>
        <v>-0.32990370824321857</v>
      </c>
    </row>
    <row r="969" spans="1:12" x14ac:dyDescent="0.25">
      <c r="A969" s="11">
        <f>'Shiller Data '!A968</f>
        <v>1950.12</v>
      </c>
      <c r="B969" s="11">
        <f>'Shiller Data '!B968</f>
        <v>19.75</v>
      </c>
      <c r="C969" s="11">
        <f>'Shiller Data '!C968</f>
        <v>1.47</v>
      </c>
      <c r="D969" s="11">
        <f>'Shiller Data '!D968</f>
        <v>2.84</v>
      </c>
      <c r="E969" s="75">
        <f>'Shiller Data '!E968</f>
        <v>25</v>
      </c>
      <c r="F969" s="12">
        <f t="shared" si="890"/>
        <v>248.19825</v>
      </c>
      <c r="G969" s="12">
        <f t="shared" si="891"/>
        <v>18.473489999999998</v>
      </c>
      <c r="H969" s="12">
        <f t="shared" ref="H969:I969" si="957">AVERAGE(F850:F969)</f>
        <v>220.76136862333652</v>
      </c>
      <c r="I969" s="12">
        <f t="shared" si="957"/>
        <v>12.401219592330641</v>
      </c>
      <c r="J969" s="12">
        <f t="shared" si="950"/>
        <v>20.014019439950463</v>
      </c>
      <c r="K969" s="12">
        <f t="shared" si="947"/>
        <v>2.9964329999853936</v>
      </c>
      <c r="L969" s="12">
        <f t="shared" si="948"/>
        <v>-0.34840347598955912</v>
      </c>
    </row>
    <row r="970" spans="1:12" x14ac:dyDescent="0.25">
      <c r="A970" s="11">
        <f>'Shiller Data '!A969</f>
        <v>1951.01</v>
      </c>
      <c r="B970" s="11">
        <f>'Shiller Data '!B969</f>
        <v>21.21</v>
      </c>
      <c r="C970" s="11">
        <f>'Shiller Data '!C969</f>
        <v>1.4866699999999999</v>
      </c>
      <c r="D970" s="11">
        <f>'Shiller Data '!D969</f>
        <v>2.8366699999999998</v>
      </c>
      <c r="E970" s="75">
        <f>'Shiller Data '!E969</f>
        <v>25.4</v>
      </c>
      <c r="F970" s="12">
        <f t="shared" si="890"/>
        <v>262.34849409448822</v>
      </c>
      <c r="G970" s="12">
        <f t="shared" si="891"/>
        <v>18.388761702755907</v>
      </c>
      <c r="H970" s="12">
        <f t="shared" ref="H970:I970" si="958">AVERAGE(F851:F970)</f>
        <v>220.98865438972678</v>
      </c>
      <c r="I970" s="12">
        <f t="shared" si="958"/>
        <v>12.42943303484474</v>
      </c>
      <c r="J970" s="12">
        <f t="shared" si="950"/>
        <v>21.107036287095237</v>
      </c>
      <c r="K970" s="12">
        <f t="shared" si="947"/>
        <v>3.0496064582141997</v>
      </c>
      <c r="L970" s="12">
        <f t="shared" si="948"/>
        <v>-0.29523001776075297</v>
      </c>
    </row>
    <row r="971" spans="1:12" x14ac:dyDescent="0.25">
      <c r="A971" s="11">
        <f>'Shiller Data '!A970</f>
        <v>1951.02</v>
      </c>
      <c r="B971" s="11">
        <f>'Shiller Data '!B970</f>
        <v>22</v>
      </c>
      <c r="C971" s="11">
        <f>'Shiller Data '!C970</f>
        <v>1.5033300000000001</v>
      </c>
      <c r="D971" s="11">
        <f>'Shiller Data '!D970</f>
        <v>2.8333300000000001</v>
      </c>
      <c r="E971" s="75">
        <f>'Shiller Data '!E970</f>
        <v>25.7</v>
      </c>
      <c r="F971" s="12">
        <f t="shared" ref="F971:F1034" si="959">B971*$E$1851/E971</f>
        <v>268.94357976653697</v>
      </c>
      <c r="G971" s="12">
        <f t="shared" ref="G971:G1034" si="960">C971*$E$1851/E971</f>
        <v>18.377770535019454</v>
      </c>
      <c r="H971" s="12">
        <f t="shared" ref="H971:I971" si="961">AVERAGE(F852:F971)</f>
        <v>221.39344973529896</v>
      </c>
      <c r="I971" s="12">
        <f t="shared" si="961"/>
        <v>12.456935818425572</v>
      </c>
      <c r="J971" s="12">
        <f t="shared" si="950"/>
        <v>21.589866375383529</v>
      </c>
      <c r="K971" s="12">
        <f t="shared" si="947"/>
        <v>3.0722240553173603</v>
      </c>
      <c r="L971" s="12">
        <f t="shared" si="948"/>
        <v>-0.27261242065759239</v>
      </c>
    </row>
    <row r="972" spans="1:12" x14ac:dyDescent="0.25">
      <c r="A972" s="11">
        <f>'Shiller Data '!A971</f>
        <v>1951.03</v>
      </c>
      <c r="B972" s="11">
        <f>'Shiller Data '!B971</f>
        <v>21.63</v>
      </c>
      <c r="C972" s="11">
        <f>'Shiller Data '!C971</f>
        <v>1.52</v>
      </c>
      <c r="D972" s="11">
        <f>'Shiller Data '!D971</f>
        <v>2.83</v>
      </c>
      <c r="E972" s="75">
        <f>'Shiller Data '!E971</f>
        <v>25.8</v>
      </c>
      <c r="F972" s="12">
        <f t="shared" si="959"/>
        <v>263.39555232558138</v>
      </c>
      <c r="G972" s="12">
        <f t="shared" si="960"/>
        <v>18.509534883720931</v>
      </c>
      <c r="H972" s="12">
        <f t="shared" ref="H972:I972" si="962">AVERAGE(F853:F972)</f>
        <v>221.75388142134545</v>
      </c>
      <c r="I972" s="12">
        <f t="shared" si="962"/>
        <v>12.485806942456581</v>
      </c>
      <c r="J972" s="12">
        <f t="shared" si="950"/>
        <v>21.095597067894303</v>
      </c>
      <c r="K972" s="12">
        <f t="shared" si="947"/>
        <v>3.0490643489394129</v>
      </c>
      <c r="L972" s="12">
        <f t="shared" si="948"/>
        <v>-0.29577212703553979</v>
      </c>
    </row>
    <row r="973" spans="1:12" x14ac:dyDescent="0.25">
      <c r="A973" s="11">
        <f>'Shiller Data '!A972</f>
        <v>1951.04</v>
      </c>
      <c r="B973" s="11">
        <f>'Shiller Data '!B972</f>
        <v>21.92</v>
      </c>
      <c r="C973" s="11">
        <f>'Shiller Data '!C972</f>
        <v>1.5333300000000001</v>
      </c>
      <c r="D973" s="11">
        <f>'Shiller Data '!D972</f>
        <v>2.7933300000000001</v>
      </c>
      <c r="E973" s="75">
        <f>'Shiller Data '!E972</f>
        <v>25.8</v>
      </c>
      <c r="F973" s="12">
        <f t="shared" si="959"/>
        <v>266.92697674418605</v>
      </c>
      <c r="G973" s="12">
        <f t="shared" si="960"/>
        <v>18.671858633720934</v>
      </c>
      <c r="H973" s="12">
        <f t="shared" ref="H973:I973" si="963">AVERAGE(F854:F973)</f>
        <v>222.21332709001788</v>
      </c>
      <c r="I973" s="12">
        <f t="shared" si="963"/>
        <v>12.516297288136773</v>
      </c>
      <c r="J973" s="12">
        <f t="shared" si="950"/>
        <v>21.326353201692118</v>
      </c>
      <c r="K973" s="12">
        <f t="shared" si="947"/>
        <v>3.0599435474813523</v>
      </c>
      <c r="L973" s="12">
        <f t="shared" si="948"/>
        <v>-0.28489292849360037</v>
      </c>
    </row>
    <row r="974" spans="1:12" x14ac:dyDescent="0.25">
      <c r="A974" s="11">
        <f>'Shiller Data '!A973</f>
        <v>1951.05</v>
      </c>
      <c r="B974" s="11">
        <f>'Shiller Data '!B973</f>
        <v>21.93</v>
      </c>
      <c r="C974" s="11">
        <f>'Shiller Data '!C973</f>
        <v>1.54667</v>
      </c>
      <c r="D974" s="11">
        <f>'Shiller Data '!D973</f>
        <v>2.7566700000000002</v>
      </c>
      <c r="E974" s="75">
        <f>'Shiller Data '!E973</f>
        <v>25.9</v>
      </c>
      <c r="F974" s="12">
        <f t="shared" si="959"/>
        <v>266.01767374517374</v>
      </c>
      <c r="G974" s="12">
        <f t="shared" si="960"/>
        <v>18.761584835907339</v>
      </c>
      <c r="H974" s="12">
        <f t="shared" ref="H974:I974" si="964">AVERAGE(F855:F974)</f>
        <v>222.71563279136655</v>
      </c>
      <c r="I974" s="12">
        <f t="shared" si="964"/>
        <v>12.547797992368292</v>
      </c>
      <c r="J974" s="12">
        <f t="shared" si="950"/>
        <v>21.200347177008158</v>
      </c>
      <c r="K974" s="12">
        <f t="shared" si="947"/>
        <v>3.0540175578178466</v>
      </c>
      <c r="L974" s="12">
        <f t="shared" si="948"/>
        <v>-0.29081891815710614</v>
      </c>
    </row>
    <row r="975" spans="1:12" x14ac:dyDescent="0.25">
      <c r="A975" s="11">
        <f>'Shiller Data '!A974</f>
        <v>1951.06</v>
      </c>
      <c r="B975" s="11">
        <f>'Shiller Data '!B974</f>
        <v>21.55</v>
      </c>
      <c r="C975" s="11">
        <f>'Shiller Data '!C974</f>
        <v>1.56</v>
      </c>
      <c r="D975" s="11">
        <f>'Shiller Data '!D974</f>
        <v>2.72</v>
      </c>
      <c r="E975" s="75">
        <f>'Shiller Data '!E974</f>
        <v>25.9</v>
      </c>
      <c r="F975" s="12">
        <f t="shared" si="959"/>
        <v>261.4081563706564</v>
      </c>
      <c r="G975" s="12">
        <f t="shared" si="960"/>
        <v>18.923281853281857</v>
      </c>
      <c r="H975" s="12">
        <f t="shared" ref="H975:I975" si="965">AVERAGE(F856:F975)</f>
        <v>223.15574157744857</v>
      </c>
      <c r="I975" s="12">
        <f t="shared" si="965"/>
        <v>12.582600426179656</v>
      </c>
      <c r="J975" s="12">
        <f t="shared" si="950"/>
        <v>20.775368168472106</v>
      </c>
      <c r="K975" s="12">
        <f t="shared" si="947"/>
        <v>3.0337680622919261</v>
      </c>
      <c r="L975" s="12">
        <f t="shared" si="948"/>
        <v>-0.31106841368302662</v>
      </c>
    </row>
    <row r="976" spans="1:12" x14ac:dyDescent="0.25">
      <c r="A976" s="11">
        <f>'Shiller Data '!A975</f>
        <v>1951.07</v>
      </c>
      <c r="B976" s="11">
        <f>'Shiller Data '!B975</f>
        <v>21.93</v>
      </c>
      <c r="C976" s="11">
        <f>'Shiller Data '!C975</f>
        <v>1.54667</v>
      </c>
      <c r="D976" s="11">
        <f>'Shiller Data '!D975</f>
        <v>2.65</v>
      </c>
      <c r="E976" s="75">
        <f>'Shiller Data '!E975</f>
        <v>25.9</v>
      </c>
      <c r="F976" s="12">
        <f t="shared" si="959"/>
        <v>266.01767374517374</v>
      </c>
      <c r="G976" s="12">
        <f t="shared" si="960"/>
        <v>18.761584835907339</v>
      </c>
      <c r="H976" s="12">
        <f t="shared" ref="H976:I976" si="966">AVERAGE(F857:F976)</f>
        <v>223.54521113756991</v>
      </c>
      <c r="I976" s="12">
        <f t="shared" si="966"/>
        <v>12.615461765075825</v>
      </c>
      <c r="J976" s="12">
        <f t="shared" si="950"/>
        <v>21.086637865417433</v>
      </c>
      <c r="K976" s="12">
        <f t="shared" si="947"/>
        <v>3.0486395633572481</v>
      </c>
      <c r="L976" s="12">
        <f t="shared" si="948"/>
        <v>-0.29619691261770464</v>
      </c>
    </row>
    <row r="977" spans="1:12" x14ac:dyDescent="0.25">
      <c r="A977" s="11">
        <f>'Shiller Data '!A976</f>
        <v>1951.08</v>
      </c>
      <c r="B977" s="11">
        <f>'Shiller Data '!B976</f>
        <v>22.89</v>
      </c>
      <c r="C977" s="11">
        <f>'Shiller Data '!C976</f>
        <v>1.5333300000000001</v>
      </c>
      <c r="D977" s="11">
        <f>'Shiller Data '!D976</f>
        <v>2.58</v>
      </c>
      <c r="E977" s="75">
        <f>'Shiller Data '!E976</f>
        <v>25.9</v>
      </c>
      <c r="F977" s="12">
        <f t="shared" si="959"/>
        <v>277.6627702702703</v>
      </c>
      <c r="G977" s="12">
        <f t="shared" si="960"/>
        <v>18.599766515444021</v>
      </c>
      <c r="H977" s="12">
        <f t="shared" ref="H977:I977" si="967">AVERAGE(F858:F977)</f>
        <v>224.06503693568348</v>
      </c>
      <c r="I977" s="12">
        <f t="shared" si="967"/>
        <v>12.648046310017163</v>
      </c>
      <c r="J977" s="12">
        <f t="shared" si="950"/>
        <v>21.953016573821632</v>
      </c>
      <c r="K977" s="12">
        <f t="shared" si="947"/>
        <v>3.0889045594099165</v>
      </c>
      <c r="L977" s="12">
        <f t="shared" si="948"/>
        <v>-0.25593191656503622</v>
      </c>
    </row>
    <row r="978" spans="1:12" x14ac:dyDescent="0.25">
      <c r="A978" s="11">
        <f>'Shiller Data '!A977</f>
        <v>1951.09</v>
      </c>
      <c r="B978" s="11">
        <f>'Shiller Data '!B977</f>
        <v>23.48</v>
      </c>
      <c r="C978" s="11">
        <f>'Shiller Data '!C977</f>
        <v>1.52</v>
      </c>
      <c r="D978" s="11">
        <f>'Shiller Data '!D977</f>
        <v>2.5099999999999998</v>
      </c>
      <c r="E978" s="75">
        <f>'Shiller Data '!E977</f>
        <v>26.1</v>
      </c>
      <c r="F978" s="12">
        <f t="shared" si="959"/>
        <v>282.63712643678161</v>
      </c>
      <c r="G978" s="12">
        <f t="shared" si="960"/>
        <v>18.296781609195403</v>
      </c>
      <c r="H978" s="12">
        <f t="shared" ref="H978:I978" si="968">AVERAGE(F859:F978)</f>
        <v>224.64487612398113</v>
      </c>
      <c r="I978" s="12">
        <f t="shared" si="968"/>
        <v>12.679149456981209</v>
      </c>
      <c r="J978" s="12">
        <f t="shared" si="950"/>
        <v>22.291489456428803</v>
      </c>
      <c r="K978" s="12">
        <f t="shared" si="947"/>
        <v>3.1042049668983154</v>
      </c>
      <c r="L978" s="12">
        <f t="shared" si="948"/>
        <v>-0.24063150907663733</v>
      </c>
    </row>
    <row r="979" spans="1:12" x14ac:dyDescent="0.25">
      <c r="A979" s="11">
        <f>'Shiller Data '!A978</f>
        <v>1951.1</v>
      </c>
      <c r="B979" s="11">
        <f>'Shiller Data '!B978</f>
        <v>23.36</v>
      </c>
      <c r="C979" s="11">
        <f>'Shiller Data '!C978</f>
        <v>1.48333</v>
      </c>
      <c r="D979" s="11">
        <f>'Shiller Data '!D978</f>
        <v>2.4866700000000002</v>
      </c>
      <c r="E979" s="75">
        <f>'Shiller Data '!E978</f>
        <v>26.2</v>
      </c>
      <c r="F979" s="12">
        <f t="shared" si="959"/>
        <v>280.11938931297709</v>
      </c>
      <c r="G979" s="12">
        <f t="shared" si="960"/>
        <v>17.787221479007634</v>
      </c>
      <c r="H979" s="12">
        <f t="shared" ref="H979:I979" si="969">AVERAGE(F860:F979)</f>
        <v>225.2971018355762</v>
      </c>
      <c r="I979" s="12">
        <f t="shared" si="969"/>
        <v>12.707022465343856</v>
      </c>
      <c r="J979" s="12">
        <f t="shared" si="950"/>
        <v>22.044455345613255</v>
      </c>
      <c r="K979" s="12">
        <f t="shared" si="947"/>
        <v>3.0930611120230966</v>
      </c>
      <c r="L979" s="12">
        <f t="shared" si="948"/>
        <v>-0.25177536395185607</v>
      </c>
    </row>
    <row r="980" spans="1:12" x14ac:dyDescent="0.25">
      <c r="A980" s="11">
        <f>'Shiller Data '!A979</f>
        <v>1951.11</v>
      </c>
      <c r="B980" s="11">
        <f>'Shiller Data '!B979</f>
        <v>22.71</v>
      </c>
      <c r="C980" s="11">
        <f>'Shiller Data '!C979</f>
        <v>1.4466699999999999</v>
      </c>
      <c r="D980" s="11">
        <f>'Shiller Data '!D979</f>
        <v>2.46333</v>
      </c>
      <c r="E980" s="75">
        <f>'Shiller Data '!E979</f>
        <v>26.4</v>
      </c>
      <c r="F980" s="12">
        <f t="shared" si="959"/>
        <v>270.26190340909096</v>
      </c>
      <c r="G980" s="12">
        <f t="shared" si="960"/>
        <v>17.216194971590909</v>
      </c>
      <c r="H980" s="12">
        <f t="shared" ref="H980:I980" si="970">AVERAGE(F861:F980)</f>
        <v>225.95630830879048</v>
      </c>
      <c r="I980" s="12">
        <f t="shared" si="970"/>
        <v>12.730351630840341</v>
      </c>
      <c r="J980" s="12">
        <f t="shared" si="950"/>
        <v>21.229728073995922</v>
      </c>
      <c r="K980" s="12">
        <f t="shared" si="947"/>
        <v>3.0554024670601678</v>
      </c>
      <c r="L980" s="12">
        <f t="shared" si="948"/>
        <v>-0.28943400891478488</v>
      </c>
    </row>
    <row r="981" spans="1:12" x14ac:dyDescent="0.25">
      <c r="A981" s="11">
        <f>'Shiller Data '!A980</f>
        <v>1951.12</v>
      </c>
      <c r="B981" s="11">
        <f>'Shiller Data '!B980</f>
        <v>23.41</v>
      </c>
      <c r="C981" s="11">
        <f>'Shiller Data '!C980</f>
        <v>1.41</v>
      </c>
      <c r="D981" s="11">
        <f>'Shiller Data '!D980</f>
        <v>2.44</v>
      </c>
      <c r="E981" s="75">
        <f>'Shiller Data '!E980</f>
        <v>26.5</v>
      </c>
      <c r="F981" s="12">
        <f t="shared" si="959"/>
        <v>277.5410094339623</v>
      </c>
      <c r="G981" s="12">
        <f t="shared" si="960"/>
        <v>16.716481132075472</v>
      </c>
      <c r="H981" s="12">
        <f t="shared" ref="H981:I981" si="971">AVERAGE(F862:F981)</f>
        <v>226.78948715084772</v>
      </c>
      <c r="I981" s="12">
        <f t="shared" si="971"/>
        <v>12.74972862414527</v>
      </c>
      <c r="J981" s="12">
        <f t="shared" si="950"/>
        <v>21.76838563515452</v>
      </c>
      <c r="K981" s="12">
        <f t="shared" si="947"/>
        <v>3.0804587170146949</v>
      </c>
      <c r="L981" s="12">
        <f t="shared" si="948"/>
        <v>-0.26437775896025784</v>
      </c>
    </row>
    <row r="982" spans="1:12" x14ac:dyDescent="0.25">
      <c r="A982" s="11">
        <f>'Shiller Data '!A981</f>
        <v>1952.01</v>
      </c>
      <c r="B982" s="11">
        <f>'Shiller Data '!B981</f>
        <v>24.19</v>
      </c>
      <c r="C982" s="11">
        <f>'Shiller Data '!C981</f>
        <v>1.41333</v>
      </c>
      <c r="D982" s="11">
        <f>'Shiller Data '!D981</f>
        <v>2.4266700000000001</v>
      </c>
      <c r="E982" s="75">
        <f>'Shiller Data '!E981</f>
        <v>26.5</v>
      </c>
      <c r="F982" s="12">
        <f t="shared" si="959"/>
        <v>286.7884245283019</v>
      </c>
      <c r="G982" s="12">
        <f t="shared" si="960"/>
        <v>16.755960481132075</v>
      </c>
      <c r="H982" s="12">
        <f t="shared" ref="H982:I982" si="972">AVERAGE(F863:F982)</f>
        <v>227.69022787011224</v>
      </c>
      <c r="I982" s="12">
        <f t="shared" si="972"/>
        <v>12.772074130662666</v>
      </c>
      <c r="J982" s="12">
        <f t="shared" si="950"/>
        <v>22.454334479612214</v>
      </c>
      <c r="K982" s="12">
        <f t="shared" si="947"/>
        <v>3.111483668140667</v>
      </c>
      <c r="L982" s="12">
        <f t="shared" si="948"/>
        <v>-0.23335280783428569</v>
      </c>
    </row>
    <row r="983" spans="1:12" x14ac:dyDescent="0.25">
      <c r="A983" s="11">
        <f>'Shiller Data '!A982</f>
        <v>1952.02</v>
      </c>
      <c r="B983" s="11">
        <f>'Shiller Data '!B982</f>
        <v>23.75</v>
      </c>
      <c r="C983" s="11">
        <f>'Shiller Data '!C982</f>
        <v>1.4166700000000001</v>
      </c>
      <c r="D983" s="11">
        <f>'Shiller Data '!D982</f>
        <v>2.4133300000000002</v>
      </c>
      <c r="E983" s="75">
        <f>'Shiller Data '!E982</f>
        <v>26.3</v>
      </c>
      <c r="F983" s="12">
        <f t="shared" si="959"/>
        <v>283.71316539923953</v>
      </c>
      <c r="G983" s="12">
        <f t="shared" si="960"/>
        <v>16.923281264258556</v>
      </c>
      <c r="H983" s="12">
        <f t="shared" ref="H983:I983" si="973">AVERAGE(F864:F983)</f>
        <v>228.62116366299617</v>
      </c>
      <c r="I983" s="12">
        <f t="shared" si="973"/>
        <v>12.797660886596361</v>
      </c>
      <c r="J983" s="12">
        <f t="shared" si="950"/>
        <v>22.169142307590498</v>
      </c>
      <c r="K983" s="12">
        <f t="shared" si="947"/>
        <v>3.0987013358068065</v>
      </c>
      <c r="L983" s="12">
        <f t="shared" si="948"/>
        <v>-0.24613514016814619</v>
      </c>
    </row>
    <row r="984" spans="1:12" x14ac:dyDescent="0.25">
      <c r="A984" s="11">
        <f>'Shiller Data '!A983</f>
        <v>1952.03</v>
      </c>
      <c r="B984" s="11">
        <f>'Shiller Data '!B983</f>
        <v>23.81</v>
      </c>
      <c r="C984" s="11">
        <f>'Shiller Data '!C983</f>
        <v>1.42</v>
      </c>
      <c r="D984" s="11">
        <f>'Shiller Data '!D983</f>
        <v>2.4</v>
      </c>
      <c r="E984" s="75">
        <f>'Shiller Data '!E983</f>
        <v>26.3</v>
      </c>
      <c r="F984" s="12">
        <f t="shared" si="959"/>
        <v>284.42991444866919</v>
      </c>
      <c r="G984" s="12">
        <f t="shared" si="960"/>
        <v>16.963060836501899</v>
      </c>
      <c r="H984" s="12">
        <f t="shared" ref="H984:I984" si="974">AVERAGE(F865:F984)</f>
        <v>229.6528965438184</v>
      </c>
      <c r="I984" s="12">
        <f t="shared" si="974"/>
        <v>12.826113086275543</v>
      </c>
      <c r="J984" s="12">
        <f t="shared" si="950"/>
        <v>22.175846457569492</v>
      </c>
      <c r="K984" s="12">
        <f t="shared" si="947"/>
        <v>3.0990036991726235</v>
      </c>
      <c r="L984" s="12">
        <f t="shared" si="948"/>
        <v>-0.24583277680232918</v>
      </c>
    </row>
    <row r="985" spans="1:12" x14ac:dyDescent="0.25">
      <c r="A985" s="11">
        <f>'Shiller Data '!A984</f>
        <v>1952.04</v>
      </c>
      <c r="B985" s="11">
        <f>'Shiller Data '!B984</f>
        <v>23.74</v>
      </c>
      <c r="C985" s="11">
        <f>'Shiller Data '!C984</f>
        <v>1.43</v>
      </c>
      <c r="D985" s="11">
        <f>'Shiller Data '!D984</f>
        <v>2.38</v>
      </c>
      <c r="E985" s="75">
        <f>'Shiller Data '!E984</f>
        <v>26.4</v>
      </c>
      <c r="F985" s="12">
        <f t="shared" si="959"/>
        <v>282.51948863636363</v>
      </c>
      <c r="G985" s="12">
        <f t="shared" si="960"/>
        <v>17.017812500000002</v>
      </c>
      <c r="H985" s="12">
        <f t="shared" ref="H985:I985" si="975">AVERAGE(F866:F985)</f>
        <v>230.73231257230984</v>
      </c>
      <c r="I985" s="12">
        <f t="shared" si="975"/>
        <v>12.857348997895626</v>
      </c>
      <c r="J985" s="12">
        <f t="shared" si="950"/>
        <v>21.973385702029546</v>
      </c>
      <c r="K985" s="12">
        <f t="shared" si="947"/>
        <v>3.0898319802143783</v>
      </c>
      <c r="L985" s="12">
        <f t="shared" si="948"/>
        <v>-0.25500449576057438</v>
      </c>
    </row>
    <row r="986" spans="1:12" x14ac:dyDescent="0.25">
      <c r="A986" s="11">
        <f>'Shiller Data '!A985</f>
        <v>1952.05</v>
      </c>
      <c r="B986" s="11">
        <f>'Shiller Data '!B985</f>
        <v>23.73</v>
      </c>
      <c r="C986" s="11">
        <f>'Shiller Data '!C985</f>
        <v>1.44</v>
      </c>
      <c r="D986" s="11">
        <f>'Shiller Data '!D985</f>
        <v>2.36</v>
      </c>
      <c r="E986" s="75">
        <f>'Shiller Data '!E985</f>
        <v>26.4</v>
      </c>
      <c r="F986" s="12">
        <f t="shared" si="959"/>
        <v>282.40048295454551</v>
      </c>
      <c r="G986" s="12">
        <f t="shared" si="960"/>
        <v>17.136818181818182</v>
      </c>
      <c r="H986" s="12">
        <f t="shared" ref="H986:I986" si="976">AVERAGE(F867:F986)</f>
        <v>231.81192408670611</v>
      </c>
      <c r="I986" s="12">
        <f t="shared" si="976"/>
        <v>12.892539635095847</v>
      </c>
      <c r="J986" s="12">
        <f t="shared" si="950"/>
        <v>21.904177993434267</v>
      </c>
      <c r="K986" s="12">
        <f t="shared" si="947"/>
        <v>3.0866773945829391</v>
      </c>
      <c r="L986" s="12">
        <f t="shared" si="948"/>
        <v>-0.2581590813920136</v>
      </c>
    </row>
    <row r="987" spans="1:12" x14ac:dyDescent="0.25">
      <c r="A987" s="11">
        <f>'Shiller Data '!A986</f>
        <v>1952.06</v>
      </c>
      <c r="B987" s="11">
        <f>'Shiller Data '!B986</f>
        <v>24.38</v>
      </c>
      <c r="C987" s="11">
        <f>'Shiller Data '!C986</f>
        <v>1.45</v>
      </c>
      <c r="D987" s="11">
        <f>'Shiller Data '!D986</f>
        <v>2.34</v>
      </c>
      <c r="E987" s="75">
        <f>'Shiller Data '!E986</f>
        <v>26.5</v>
      </c>
      <c r="F987" s="12">
        <f t="shared" si="959"/>
        <v>289.041</v>
      </c>
      <c r="G987" s="12">
        <f t="shared" si="960"/>
        <v>17.190707547169811</v>
      </c>
      <c r="H987" s="12">
        <f t="shared" ref="H987:I987" si="977">AVERAGE(F868:F987)</f>
        <v>232.88262477689017</v>
      </c>
      <c r="I987" s="12">
        <f t="shared" si="977"/>
        <v>12.929785561997109</v>
      </c>
      <c r="J987" s="12">
        <f t="shared" si="950"/>
        <v>22.354663085019894</v>
      </c>
      <c r="K987" s="12">
        <f t="shared" si="947"/>
        <v>3.1070349384482352</v>
      </c>
      <c r="L987" s="12">
        <f t="shared" si="948"/>
        <v>-0.23780153752671751</v>
      </c>
    </row>
    <row r="988" spans="1:12" x14ac:dyDescent="0.25">
      <c r="A988" s="11">
        <f>'Shiller Data '!A987</f>
        <v>1952.07</v>
      </c>
      <c r="B988" s="11">
        <f>'Shiller Data '!B987</f>
        <v>25.08</v>
      </c>
      <c r="C988" s="11">
        <f>'Shiller Data '!C987</f>
        <v>1.45</v>
      </c>
      <c r="D988" s="11">
        <f>'Shiller Data '!D987</f>
        <v>2.34667</v>
      </c>
      <c r="E988" s="75">
        <f>'Shiller Data '!E987</f>
        <v>26.7</v>
      </c>
      <c r="F988" s="12">
        <f t="shared" si="959"/>
        <v>295.11269662921347</v>
      </c>
      <c r="G988" s="12">
        <f t="shared" si="960"/>
        <v>17.061938202247191</v>
      </c>
      <c r="H988" s="12">
        <f t="shared" ref="H988:I988" si="978">AVERAGE(F869:F988)</f>
        <v>233.96259237075154</v>
      </c>
      <c r="I988" s="12">
        <f t="shared" si="978"/>
        <v>12.968733316972644</v>
      </c>
      <c r="J988" s="12">
        <f t="shared" si="950"/>
        <v>22.755707085362683</v>
      </c>
      <c r="K988" s="12">
        <f t="shared" si="947"/>
        <v>3.1248159748316895</v>
      </c>
      <c r="L988" s="12">
        <f t="shared" si="948"/>
        <v>-0.22002050114326321</v>
      </c>
    </row>
    <row r="989" spans="1:12" x14ac:dyDescent="0.25">
      <c r="A989" s="11">
        <f>'Shiller Data '!A988</f>
        <v>1952.08</v>
      </c>
      <c r="B989" s="11">
        <f>'Shiller Data '!B988</f>
        <v>25.18</v>
      </c>
      <c r="C989" s="11">
        <f>'Shiller Data '!C988</f>
        <v>1.45</v>
      </c>
      <c r="D989" s="11">
        <f>'Shiller Data '!D988</f>
        <v>2.3533300000000001</v>
      </c>
      <c r="E989" s="75">
        <f>'Shiller Data '!E988</f>
        <v>26.7</v>
      </c>
      <c r="F989" s="12">
        <f t="shared" si="959"/>
        <v>296.28938202247195</v>
      </c>
      <c r="G989" s="12">
        <f t="shared" si="960"/>
        <v>17.061938202247191</v>
      </c>
      <c r="H989" s="12">
        <f t="shared" ref="H989:I989" si="979">AVERAGE(F870:F989)</f>
        <v>235.06865881184788</v>
      </c>
      <c r="I989" s="12">
        <f t="shared" si="979"/>
        <v>13.01042250134743</v>
      </c>
      <c r="J989" s="12">
        <f t="shared" si="950"/>
        <v>22.773232920897584</v>
      </c>
      <c r="K989" s="12">
        <f t="shared" si="947"/>
        <v>3.1255858515913126</v>
      </c>
      <c r="L989" s="12">
        <f t="shared" si="948"/>
        <v>-0.21925062438364007</v>
      </c>
    </row>
    <row r="990" spans="1:12" x14ac:dyDescent="0.25">
      <c r="A990" s="11">
        <f>'Shiller Data '!A989</f>
        <v>1952.09</v>
      </c>
      <c r="B990" s="11">
        <f>'Shiller Data '!B989</f>
        <v>24.78</v>
      </c>
      <c r="C990" s="11">
        <f>'Shiller Data '!C989</f>
        <v>1.45</v>
      </c>
      <c r="D990" s="11">
        <f>'Shiller Data '!D989</f>
        <v>2.36</v>
      </c>
      <c r="E990" s="75">
        <f>'Shiller Data '!E989</f>
        <v>26.7</v>
      </c>
      <c r="F990" s="12">
        <f t="shared" si="959"/>
        <v>291.5826404494382</v>
      </c>
      <c r="G990" s="12">
        <f t="shared" si="960"/>
        <v>17.061938202247191</v>
      </c>
      <c r="H990" s="12">
        <f t="shared" ref="H990:I990" si="980">AVERAGE(F871:F990)</f>
        <v>236.12122172468409</v>
      </c>
      <c r="I990" s="12">
        <f t="shared" si="980"/>
        <v>13.05422728939646</v>
      </c>
      <c r="J990" s="12">
        <f t="shared" si="950"/>
        <v>22.336261962152417</v>
      </c>
      <c r="K990" s="12">
        <f t="shared" si="947"/>
        <v>3.1062114547594146</v>
      </c>
      <c r="L990" s="12">
        <f t="shared" si="948"/>
        <v>-0.23862502121553808</v>
      </c>
    </row>
    <row r="991" spans="1:12" x14ac:dyDescent="0.25">
      <c r="A991" s="11">
        <f>'Shiller Data '!A990</f>
        <v>1952.1</v>
      </c>
      <c r="B991" s="11">
        <f>'Shiller Data '!B990</f>
        <v>24.26</v>
      </c>
      <c r="C991" s="11">
        <f>'Shiller Data '!C990</f>
        <v>1.4366699999999999</v>
      </c>
      <c r="D991" s="11">
        <f>'Shiller Data '!D990</f>
        <v>2.3733300000000002</v>
      </c>
      <c r="E991" s="75">
        <f>'Shiller Data '!E990</f>
        <v>26.7</v>
      </c>
      <c r="F991" s="12">
        <f t="shared" si="959"/>
        <v>285.46387640449439</v>
      </c>
      <c r="G991" s="12">
        <f t="shared" si="960"/>
        <v>16.905086039325841</v>
      </c>
      <c r="H991" s="12">
        <f t="shared" ref="H991:I991" si="981">AVERAGE(F872:F991)</f>
        <v>237.03895412785531</v>
      </c>
      <c r="I991" s="12">
        <f t="shared" si="981"/>
        <v>13.099470895612399</v>
      </c>
      <c r="J991" s="12">
        <f t="shared" si="950"/>
        <v>21.792015775240895</v>
      </c>
      <c r="K991" s="12">
        <f t="shared" si="947"/>
        <v>3.0815436538673948</v>
      </c>
      <c r="L991" s="12">
        <f t="shared" si="948"/>
        <v>-0.26329282210755789</v>
      </c>
    </row>
    <row r="992" spans="1:12" x14ac:dyDescent="0.25">
      <c r="A992" s="11">
        <f>'Shiller Data '!A991</f>
        <v>1952.11</v>
      </c>
      <c r="B992" s="11">
        <f>'Shiller Data '!B991</f>
        <v>25.03</v>
      </c>
      <c r="C992" s="11">
        <f>'Shiller Data '!C991</f>
        <v>1.42333</v>
      </c>
      <c r="D992" s="11">
        <f>'Shiller Data '!D991</f>
        <v>2.3866700000000001</v>
      </c>
      <c r="E992" s="75">
        <f>'Shiller Data '!E991</f>
        <v>26.7</v>
      </c>
      <c r="F992" s="12">
        <f t="shared" si="959"/>
        <v>294.52435393258429</v>
      </c>
      <c r="G992" s="12">
        <f t="shared" si="960"/>
        <v>16.74811620786517</v>
      </c>
      <c r="H992" s="12">
        <f t="shared" ref="H992:I992" si="982">AVERAGE(F873:F992)</f>
        <v>238.01751161598398</v>
      </c>
      <c r="I992" s="12">
        <f t="shared" si="982"/>
        <v>13.145534066392226</v>
      </c>
      <c r="J992" s="12">
        <f t="shared" si="950"/>
        <v>22.404898305772381</v>
      </c>
      <c r="K992" s="12">
        <f t="shared" si="947"/>
        <v>3.1092796093200787</v>
      </c>
      <c r="L992" s="12">
        <f t="shared" si="948"/>
        <v>-0.23555686665487396</v>
      </c>
    </row>
    <row r="993" spans="1:12" x14ac:dyDescent="0.25">
      <c r="A993" s="11">
        <f>'Shiller Data '!A992</f>
        <v>1952.12</v>
      </c>
      <c r="B993" s="11">
        <f>'Shiller Data '!B992</f>
        <v>26.04</v>
      </c>
      <c r="C993" s="11">
        <f>'Shiller Data '!C992</f>
        <v>1.41</v>
      </c>
      <c r="D993" s="11">
        <f>'Shiller Data '!D992</f>
        <v>2.4</v>
      </c>
      <c r="E993" s="75">
        <f>'Shiller Data '!E992</f>
        <v>26.7</v>
      </c>
      <c r="F993" s="12">
        <f t="shared" si="959"/>
        <v>306.40887640449438</v>
      </c>
      <c r="G993" s="12">
        <f t="shared" si="960"/>
        <v>16.59126404494382</v>
      </c>
      <c r="H993" s="12">
        <f t="shared" ref="H993:I993" si="983">AVERAGE(F874:F993)</f>
        <v>239.09609347556776</v>
      </c>
      <c r="I993" s="12">
        <f t="shared" si="983"/>
        <v>13.19239260305867</v>
      </c>
      <c r="J993" s="12">
        <f t="shared" si="950"/>
        <v>23.226179331067904</v>
      </c>
      <c r="K993" s="12">
        <f t="shared" si="947"/>
        <v>3.1452800619281724</v>
      </c>
      <c r="L993" s="12">
        <f t="shared" si="948"/>
        <v>-0.19955641404678026</v>
      </c>
    </row>
    <row r="994" spans="1:12" x14ac:dyDescent="0.25">
      <c r="A994" s="11">
        <f>'Shiller Data '!A993</f>
        <v>1953.01</v>
      </c>
      <c r="B994" s="11">
        <f>'Shiller Data '!B993</f>
        <v>26.18</v>
      </c>
      <c r="C994" s="11">
        <f>'Shiller Data '!C993</f>
        <v>1.41</v>
      </c>
      <c r="D994" s="11">
        <f>'Shiller Data '!D993</f>
        <v>2.41</v>
      </c>
      <c r="E994" s="75">
        <f>'Shiller Data '!E993</f>
        <v>26.6</v>
      </c>
      <c r="F994" s="12">
        <f t="shared" si="959"/>
        <v>309.21434210526314</v>
      </c>
      <c r="G994" s="12">
        <f t="shared" si="960"/>
        <v>16.653637218045112</v>
      </c>
      <c r="H994" s="12">
        <f t="shared" ref="H994:I994" si="984">AVERAGE(F875:F994)</f>
        <v>240.10975059173097</v>
      </c>
      <c r="I994" s="12">
        <f t="shared" si="984"/>
        <v>13.239770916167627</v>
      </c>
      <c r="J994" s="12">
        <f t="shared" si="950"/>
        <v>23.354961657808506</v>
      </c>
      <c r="K994" s="12">
        <f t="shared" si="947"/>
        <v>3.1508094522403924</v>
      </c>
      <c r="L994" s="12">
        <f t="shared" si="948"/>
        <v>-0.19402702373456027</v>
      </c>
    </row>
    <row r="995" spans="1:12" x14ac:dyDescent="0.25">
      <c r="A995" s="11">
        <f>'Shiller Data '!A994</f>
        <v>1953.02</v>
      </c>
      <c r="B995" s="11">
        <f>'Shiller Data '!B994</f>
        <v>25.86</v>
      </c>
      <c r="C995" s="11">
        <f>'Shiller Data '!C994</f>
        <v>1.41</v>
      </c>
      <c r="D995" s="11">
        <f>'Shiller Data '!D994</f>
        <v>2.42</v>
      </c>
      <c r="E995" s="75">
        <f>'Shiller Data '!E994</f>
        <v>26.5</v>
      </c>
      <c r="F995" s="12">
        <f t="shared" si="959"/>
        <v>306.58737735849053</v>
      </c>
      <c r="G995" s="12">
        <f t="shared" si="960"/>
        <v>16.716481132075472</v>
      </c>
      <c r="H995" s="12">
        <f t="shared" ref="H995:I995" si="985">AVERAGE(F876:F995)</f>
        <v>241.00856515157241</v>
      </c>
      <c r="I995" s="12">
        <f t="shared" si="985"/>
        <v>13.287672928560168</v>
      </c>
      <c r="J995" s="12">
        <f t="shared" si="950"/>
        <v>23.073067722755265</v>
      </c>
      <c r="K995" s="12">
        <f t="shared" si="947"/>
        <v>3.138666037890423</v>
      </c>
      <c r="L995" s="12">
        <f t="shared" si="948"/>
        <v>-0.20617043808452973</v>
      </c>
    </row>
    <row r="996" spans="1:12" x14ac:dyDescent="0.25">
      <c r="A996" s="11">
        <f>'Shiller Data '!A995</f>
        <v>1953.03</v>
      </c>
      <c r="B996" s="11">
        <f>'Shiller Data '!B995</f>
        <v>25.99</v>
      </c>
      <c r="C996" s="11">
        <f>'Shiller Data '!C995</f>
        <v>1.41</v>
      </c>
      <c r="D996" s="11">
        <f>'Shiller Data '!D995</f>
        <v>2.4300000000000002</v>
      </c>
      <c r="E996" s="75">
        <f>'Shiller Data '!E995</f>
        <v>26.6</v>
      </c>
      <c r="F996" s="12">
        <f t="shared" si="959"/>
        <v>306.97023496240598</v>
      </c>
      <c r="G996" s="12">
        <f t="shared" si="960"/>
        <v>16.653637218045112</v>
      </c>
      <c r="H996" s="12">
        <f t="shared" ref="H996:I996" si="986">AVERAGE(F877:F996)</f>
        <v>241.88161301560024</v>
      </c>
      <c r="I996" s="12">
        <f t="shared" si="986"/>
        <v>13.336645462547752</v>
      </c>
      <c r="J996" s="12">
        <f t="shared" si="950"/>
        <v>23.017049963909308</v>
      </c>
      <c r="K996" s="12">
        <f t="shared" si="947"/>
        <v>3.1362352440786241</v>
      </c>
      <c r="L996" s="12">
        <f t="shared" si="948"/>
        <v>-0.20860123189632862</v>
      </c>
    </row>
    <row r="997" spans="1:12" x14ac:dyDescent="0.25">
      <c r="A997" s="11">
        <f>'Shiller Data '!A996</f>
        <v>1953.04</v>
      </c>
      <c r="B997" s="11">
        <f>'Shiller Data '!B996</f>
        <v>24.71</v>
      </c>
      <c r="C997" s="11">
        <f>'Shiller Data '!C996</f>
        <v>1.41333</v>
      </c>
      <c r="D997" s="11">
        <f>'Shiller Data '!D996</f>
        <v>2.4566699999999999</v>
      </c>
      <c r="E997" s="75">
        <f>'Shiller Data '!E996</f>
        <v>26.6</v>
      </c>
      <c r="F997" s="12">
        <f t="shared" si="959"/>
        <v>291.85203947368421</v>
      </c>
      <c r="G997" s="12">
        <f t="shared" si="960"/>
        <v>16.692968148496238</v>
      </c>
      <c r="H997" s="12">
        <f t="shared" ref="H997:I997" si="987">AVERAGE(F878:F997)</f>
        <v>242.59237139052462</v>
      </c>
      <c r="I997" s="12">
        <f t="shared" si="987"/>
        <v>13.386978027578325</v>
      </c>
      <c r="J997" s="12">
        <f t="shared" si="950"/>
        <v>21.801189101262729</v>
      </c>
      <c r="K997" s="12">
        <f t="shared" si="947"/>
        <v>3.0819645142369514</v>
      </c>
      <c r="L997" s="12">
        <f t="shared" si="948"/>
        <v>-0.26287196173800131</v>
      </c>
    </row>
    <row r="998" spans="1:12" x14ac:dyDescent="0.25">
      <c r="A998" s="11">
        <f>'Shiller Data '!A997</f>
        <v>1953.05</v>
      </c>
      <c r="B998" s="11">
        <f>'Shiller Data '!B997</f>
        <v>24.84</v>
      </c>
      <c r="C998" s="11">
        <f>'Shiller Data '!C997</f>
        <v>1.4166700000000001</v>
      </c>
      <c r="D998" s="11">
        <f>'Shiller Data '!D997</f>
        <v>2.48333</v>
      </c>
      <c r="E998" s="75">
        <f>'Shiller Data '!E997</f>
        <v>26.7</v>
      </c>
      <c r="F998" s="12">
        <f t="shared" si="959"/>
        <v>292.28865168539329</v>
      </c>
      <c r="G998" s="12">
        <f t="shared" si="960"/>
        <v>16.669748960674159</v>
      </c>
      <c r="H998" s="12">
        <f t="shared" ref="H998:I998" si="988">AVERAGE(F879:F998)</f>
        <v>243.24928122599815</v>
      </c>
      <c r="I998" s="12">
        <f t="shared" si="988"/>
        <v>13.437624387964895</v>
      </c>
      <c r="J998" s="12">
        <f t="shared" si="950"/>
        <v>21.751512264859482</v>
      </c>
      <c r="K998" s="12">
        <f t="shared" si="947"/>
        <v>3.0796832845364617</v>
      </c>
      <c r="L998" s="12">
        <f t="shared" si="948"/>
        <v>-0.26515319143849103</v>
      </c>
    </row>
    <row r="999" spans="1:12" x14ac:dyDescent="0.25">
      <c r="A999" s="11">
        <f>'Shiller Data '!A998</f>
        <v>1953.06</v>
      </c>
      <c r="B999" s="11">
        <f>'Shiller Data '!B998</f>
        <v>23.95</v>
      </c>
      <c r="C999" s="11">
        <f>'Shiller Data '!C998</f>
        <v>1.42</v>
      </c>
      <c r="D999" s="11">
        <f>'Shiller Data '!D998</f>
        <v>2.5099999999999998</v>
      </c>
      <c r="E999" s="75">
        <f>'Shiller Data '!E998</f>
        <v>26.8</v>
      </c>
      <c r="F999" s="12">
        <f t="shared" si="959"/>
        <v>280.76459888059702</v>
      </c>
      <c r="G999" s="12">
        <f t="shared" si="960"/>
        <v>16.64658582089552</v>
      </c>
      <c r="H999" s="12">
        <f t="shared" ref="H999:I999" si="989">AVERAGE(F880:F999)</f>
        <v>243.77873978809836</v>
      </c>
      <c r="I999" s="12">
        <f t="shared" si="989"/>
        <v>13.488077722186643</v>
      </c>
      <c r="J999" s="12">
        <f t="shared" si="950"/>
        <v>20.815760752828787</v>
      </c>
      <c r="K999" s="12">
        <f t="shared" si="947"/>
        <v>3.0357104282773504</v>
      </c>
      <c r="L999" s="12">
        <f t="shared" si="948"/>
        <v>-0.30912604769760232</v>
      </c>
    </row>
    <row r="1000" spans="1:12" x14ac:dyDescent="0.25">
      <c r="A1000" s="11">
        <f>'Shiller Data '!A999</f>
        <v>1953.07</v>
      </c>
      <c r="B1000" s="11">
        <f>'Shiller Data '!B999</f>
        <v>24.29</v>
      </c>
      <c r="C1000" s="11">
        <f>'Shiller Data '!C999</f>
        <v>1.42</v>
      </c>
      <c r="D1000" s="11">
        <f>'Shiller Data '!D999</f>
        <v>2.5233300000000001</v>
      </c>
      <c r="E1000" s="75">
        <f>'Shiller Data '!E999</f>
        <v>26.8</v>
      </c>
      <c r="F1000" s="12">
        <f t="shared" si="959"/>
        <v>284.75040111940297</v>
      </c>
      <c r="G1000" s="12">
        <f t="shared" si="960"/>
        <v>16.64658582089552</v>
      </c>
      <c r="H1000" s="12">
        <f t="shared" ref="H1000:I1000" si="990">AVERAGE(F881:F1000)</f>
        <v>244.29339291524283</v>
      </c>
      <c r="I1000" s="12">
        <f t="shared" si="990"/>
        <v>13.537522261462787</v>
      </c>
      <c r="J1000" s="12">
        <f t="shared" si="950"/>
        <v>21.034159399316437</v>
      </c>
      <c r="K1000" s="12">
        <f t="shared" si="947"/>
        <v>3.0461477542433375</v>
      </c>
      <c r="L1000" s="12">
        <f t="shared" si="948"/>
        <v>-0.2986887217316152</v>
      </c>
    </row>
    <row r="1001" spans="1:12" x14ac:dyDescent="0.25">
      <c r="A1001" s="11">
        <f>'Shiller Data '!A1000</f>
        <v>1953.08</v>
      </c>
      <c r="B1001" s="11">
        <f>'Shiller Data '!B1000</f>
        <v>24.39</v>
      </c>
      <c r="C1001" s="11">
        <f>'Shiller Data '!C1000</f>
        <v>1.42</v>
      </c>
      <c r="D1001" s="11">
        <f>'Shiller Data '!D1000</f>
        <v>2.53667</v>
      </c>
      <c r="E1001" s="75">
        <f>'Shiller Data '!E1000</f>
        <v>26.9</v>
      </c>
      <c r="F1001" s="12">
        <f t="shared" si="959"/>
        <v>284.85978624535318</v>
      </c>
      <c r="G1001" s="12">
        <f t="shared" si="960"/>
        <v>16.584702602230482</v>
      </c>
      <c r="H1001" s="12">
        <f t="shared" ref="H1001:I1001" si="991">AVERAGE(F882:F1001)</f>
        <v>244.89053154821232</v>
      </c>
      <c r="I1001" s="12">
        <f t="shared" si="991"/>
        <v>13.585430498598425</v>
      </c>
      <c r="J1001" s="12">
        <f t="shared" si="950"/>
        <v>20.968035298899174</v>
      </c>
      <c r="K1001" s="12">
        <f t="shared" si="947"/>
        <v>3.0429991494849293</v>
      </c>
      <c r="L1001" s="12">
        <f t="shared" si="948"/>
        <v>-0.30183732649002337</v>
      </c>
    </row>
    <row r="1002" spans="1:12" x14ac:dyDescent="0.25">
      <c r="A1002" s="11">
        <f>'Shiller Data '!A1001</f>
        <v>1953.09</v>
      </c>
      <c r="B1002" s="11">
        <f>'Shiller Data '!B1001</f>
        <v>23.27</v>
      </c>
      <c r="C1002" s="11">
        <f>'Shiller Data '!C1001</f>
        <v>1.42</v>
      </c>
      <c r="D1002" s="11">
        <f>'Shiller Data '!D1001</f>
        <v>2.5499999999999998</v>
      </c>
      <c r="E1002" s="75">
        <f>'Shiller Data '!E1001</f>
        <v>26.9</v>
      </c>
      <c r="F1002" s="12">
        <f t="shared" si="959"/>
        <v>271.77889405204462</v>
      </c>
      <c r="G1002" s="12">
        <f t="shared" si="960"/>
        <v>16.584702602230482</v>
      </c>
      <c r="H1002" s="12">
        <f t="shared" ref="H1002:I1002" si="992">AVERAGE(F883:F1002)</f>
        <v>245.35125688657703</v>
      </c>
      <c r="I1002" s="12">
        <f t="shared" si="992"/>
        <v>13.633356181203219</v>
      </c>
      <c r="J1002" s="12">
        <f t="shared" si="950"/>
        <v>19.934848795834704</v>
      </c>
      <c r="K1002" s="12">
        <f t="shared" si="947"/>
        <v>2.9924693959454962</v>
      </c>
      <c r="L1002" s="12">
        <f t="shared" si="948"/>
        <v>-0.35236708002945649</v>
      </c>
    </row>
    <row r="1003" spans="1:12" x14ac:dyDescent="0.25">
      <c r="A1003" s="11">
        <f>'Shiller Data '!A1002</f>
        <v>1953.1</v>
      </c>
      <c r="B1003" s="11">
        <f>'Shiller Data '!B1002</f>
        <v>23.97</v>
      </c>
      <c r="C1003" s="11">
        <f>'Shiller Data '!C1002</f>
        <v>1.43</v>
      </c>
      <c r="D1003" s="11">
        <f>'Shiller Data '!D1002</f>
        <v>2.53667</v>
      </c>
      <c r="E1003" s="75">
        <f>'Shiller Data '!E1002</f>
        <v>27</v>
      </c>
      <c r="F1003" s="12">
        <f t="shared" si="959"/>
        <v>278.91758333333331</v>
      </c>
      <c r="G1003" s="12">
        <f t="shared" si="960"/>
        <v>16.639638888888889</v>
      </c>
      <c r="H1003" s="12">
        <f t="shared" ref="H1003:I1003" si="993">AVERAGE(F884:F1003)</f>
        <v>245.88802266722834</v>
      </c>
      <c r="I1003" s="12">
        <f t="shared" si="993"/>
        <v>13.681238159839072</v>
      </c>
      <c r="J1003" s="12">
        <f t="shared" si="950"/>
        <v>20.386867041909174</v>
      </c>
      <c r="K1003" s="12">
        <f t="shared" si="947"/>
        <v>3.0148909210842723</v>
      </c>
      <c r="L1003" s="12">
        <f t="shared" si="948"/>
        <v>-0.32994555489068045</v>
      </c>
    </row>
    <row r="1004" spans="1:12" x14ac:dyDescent="0.25">
      <c r="A1004" s="11">
        <f>'Shiller Data '!A1003</f>
        <v>1953.11</v>
      </c>
      <c r="B1004" s="11">
        <f>'Shiller Data '!B1003</f>
        <v>24.5</v>
      </c>
      <c r="C1004" s="11">
        <f>'Shiller Data '!C1003</f>
        <v>1.44</v>
      </c>
      <c r="D1004" s="11">
        <f>'Shiller Data '!D1003</f>
        <v>2.5233300000000001</v>
      </c>
      <c r="E1004" s="75">
        <f>'Shiller Data '!E1003</f>
        <v>26.9</v>
      </c>
      <c r="F1004" s="12">
        <f t="shared" si="959"/>
        <v>286.14451672862458</v>
      </c>
      <c r="G1004" s="12">
        <f t="shared" si="960"/>
        <v>16.818289962825279</v>
      </c>
      <c r="H1004" s="12">
        <f t="shared" ref="H1004:I1004" si="994">AVERAGE(F885:F1004)</f>
        <v>246.56776971755315</v>
      </c>
      <c r="I1004" s="12">
        <f t="shared" si="994"/>
        <v>13.730107240599686</v>
      </c>
      <c r="J1004" s="12">
        <f t="shared" si="950"/>
        <v>20.840661454012555</v>
      </c>
      <c r="K1004" s="12">
        <f t="shared" si="947"/>
        <v>3.0369059560173937</v>
      </c>
      <c r="L1004" s="12">
        <f t="shared" si="948"/>
        <v>-0.30793051995755905</v>
      </c>
    </row>
    <row r="1005" spans="1:12" x14ac:dyDescent="0.25">
      <c r="A1005" s="11">
        <f>'Shiller Data '!A1004</f>
        <v>1953.12</v>
      </c>
      <c r="B1005" s="11">
        <f>'Shiller Data '!B1004</f>
        <v>24.83</v>
      </c>
      <c r="C1005" s="11">
        <f>'Shiller Data '!C1004</f>
        <v>1.45</v>
      </c>
      <c r="D1005" s="11">
        <f>'Shiller Data '!D1004</f>
        <v>2.5099999999999998</v>
      </c>
      <c r="E1005" s="75">
        <f>'Shiller Data '!E1004</f>
        <v>26.9</v>
      </c>
      <c r="F1005" s="12">
        <f t="shared" si="959"/>
        <v>289.99870817843868</v>
      </c>
      <c r="G1005" s="12">
        <f t="shared" si="960"/>
        <v>16.935083643122677</v>
      </c>
      <c r="H1005" s="12">
        <f t="shared" ref="H1005:I1005" si="995">AVERAGE(F886:F1005)</f>
        <v>247.25706498685622</v>
      </c>
      <c r="I1005" s="12">
        <f t="shared" si="995"/>
        <v>13.779448095671686</v>
      </c>
      <c r="J1005" s="12">
        <f t="shared" si="950"/>
        <v>21.045741902357559</v>
      </c>
      <c r="K1005" s="12">
        <f t="shared" si="947"/>
        <v>3.0466982547424042</v>
      </c>
      <c r="L1005" s="12">
        <f t="shared" si="948"/>
        <v>-0.29813822123254852</v>
      </c>
    </row>
    <row r="1006" spans="1:12" x14ac:dyDescent="0.25">
      <c r="A1006" s="11">
        <f>'Shiller Data '!A1005</f>
        <v>1954.01</v>
      </c>
      <c r="B1006" s="11">
        <f>'Shiller Data '!B1005</f>
        <v>25.46</v>
      </c>
      <c r="C1006" s="11">
        <f>'Shiller Data '!C1005</f>
        <v>1.4566699999999999</v>
      </c>
      <c r="D1006" s="11">
        <f>'Shiller Data '!D1005</f>
        <v>2.5233300000000001</v>
      </c>
      <c r="E1006" s="75">
        <f>'Shiller Data '!E1005</f>
        <v>26.9</v>
      </c>
      <c r="F1006" s="12">
        <f t="shared" si="959"/>
        <v>297.35671003717476</v>
      </c>
      <c r="G1006" s="12">
        <f t="shared" si="960"/>
        <v>17.01298502788104</v>
      </c>
      <c r="H1006" s="12">
        <f t="shared" ref="H1006:I1006" si="996">AVERAGE(F887:F1006)</f>
        <v>247.95200416532691</v>
      </c>
      <c r="I1006" s="12">
        <f t="shared" si="996"/>
        <v>13.828936622592247</v>
      </c>
      <c r="J1006" s="12">
        <f t="shared" si="950"/>
        <v>21.502500022408444</v>
      </c>
      <c r="K1006" s="12">
        <f t="shared" si="947"/>
        <v>3.0681692084856298</v>
      </c>
      <c r="L1006" s="12">
        <f t="shared" si="948"/>
        <v>-0.27666726748932291</v>
      </c>
    </row>
    <row r="1007" spans="1:12" x14ac:dyDescent="0.25">
      <c r="A1007" s="11">
        <f>'Shiller Data '!A1006</f>
        <v>1954.02</v>
      </c>
      <c r="B1007" s="11">
        <f>'Shiller Data '!B1006</f>
        <v>26.02</v>
      </c>
      <c r="C1007" s="11">
        <f>'Shiller Data '!C1006</f>
        <v>1.46333</v>
      </c>
      <c r="D1007" s="11">
        <f>'Shiller Data '!D1006</f>
        <v>2.53667</v>
      </c>
      <c r="E1007" s="75">
        <f>'Shiller Data '!E1006</f>
        <v>26.9</v>
      </c>
      <c r="F1007" s="12">
        <f t="shared" si="959"/>
        <v>303.89715613382901</v>
      </c>
      <c r="G1007" s="12">
        <f t="shared" si="960"/>
        <v>17.090769618959108</v>
      </c>
      <c r="H1007" s="12">
        <f t="shared" ref="H1007:I1007" si="997">AVERAGE(F888:F1007)</f>
        <v>248.71348441759159</v>
      </c>
      <c r="I1007" s="12">
        <f t="shared" si="997"/>
        <v>13.878571697613745</v>
      </c>
      <c r="J1007" s="12">
        <f t="shared" si="950"/>
        <v>21.896861057112996</v>
      </c>
      <c r="K1007" s="12">
        <f t="shared" si="947"/>
        <v>3.0863432958241912</v>
      </c>
      <c r="L1007" s="12">
        <f t="shared" si="948"/>
        <v>-0.2584931801507615</v>
      </c>
    </row>
    <row r="1008" spans="1:12" x14ac:dyDescent="0.25">
      <c r="A1008" s="11">
        <f>'Shiller Data '!A1007</f>
        <v>1954.03</v>
      </c>
      <c r="B1008" s="11">
        <f>'Shiller Data '!B1007</f>
        <v>26.57</v>
      </c>
      <c r="C1008" s="11">
        <f>'Shiller Data '!C1007</f>
        <v>1.47</v>
      </c>
      <c r="D1008" s="11">
        <f>'Shiller Data '!D1007</f>
        <v>2.5499999999999998</v>
      </c>
      <c r="E1008" s="75">
        <f>'Shiller Data '!E1007</f>
        <v>26.9</v>
      </c>
      <c r="F1008" s="12">
        <f t="shared" si="959"/>
        <v>310.32080855018592</v>
      </c>
      <c r="G1008" s="12">
        <f t="shared" si="960"/>
        <v>17.168671003717474</v>
      </c>
      <c r="H1008" s="12">
        <f t="shared" ref="H1008:I1008" si="998">AVERAGE(F889:F1008)</f>
        <v>249.47884101183166</v>
      </c>
      <c r="I1008" s="12">
        <f t="shared" si="998"/>
        <v>13.928354444483805</v>
      </c>
      <c r="J1008" s="12">
        <f t="shared" si="950"/>
        <v>22.279789747387252</v>
      </c>
      <c r="K1008" s="12">
        <f t="shared" si="947"/>
        <v>3.1036799781827451</v>
      </c>
      <c r="L1008" s="12">
        <f t="shared" si="948"/>
        <v>-0.2411564977922076</v>
      </c>
    </row>
    <row r="1009" spans="1:12" x14ac:dyDescent="0.25">
      <c r="A1009" s="11">
        <f>'Shiller Data '!A1008</f>
        <v>1954.04</v>
      </c>
      <c r="B1009" s="11">
        <f>'Shiller Data '!B1008</f>
        <v>27.63</v>
      </c>
      <c r="C1009" s="11">
        <f>'Shiller Data '!C1008</f>
        <v>1.46333</v>
      </c>
      <c r="D1009" s="11">
        <f>'Shiller Data '!D1008</f>
        <v>2.5733299999999999</v>
      </c>
      <c r="E1009" s="75">
        <f>'Shiller Data '!E1008</f>
        <v>26.8</v>
      </c>
      <c r="F1009" s="12">
        <f t="shared" si="959"/>
        <v>323.90504664179105</v>
      </c>
      <c r="G1009" s="12">
        <f t="shared" si="960"/>
        <v>17.154541147388059</v>
      </c>
      <c r="H1009" s="12">
        <f t="shared" ref="H1009:I1009" si="999">AVERAGE(F890:F1009)</f>
        <v>250.39922080527512</v>
      </c>
      <c r="I1009" s="12">
        <f t="shared" si="999"/>
        <v>13.978053884866799</v>
      </c>
      <c r="J1009" s="12">
        <f t="shared" si="950"/>
        <v>23.172399341832815</v>
      </c>
      <c r="K1009" s="12">
        <f t="shared" si="947"/>
        <v>3.1429618868953377</v>
      </c>
      <c r="L1009" s="12">
        <f t="shared" si="948"/>
        <v>-0.20187458907961497</v>
      </c>
    </row>
    <row r="1010" spans="1:12" x14ac:dyDescent="0.25">
      <c r="A1010" s="11">
        <f>'Shiller Data '!A1009</f>
        <v>1954.05</v>
      </c>
      <c r="B1010" s="11">
        <f>'Shiller Data '!B1009</f>
        <v>28.73</v>
      </c>
      <c r="C1010" s="11">
        <f>'Shiller Data '!C1009</f>
        <v>1.4566699999999999</v>
      </c>
      <c r="D1010" s="11">
        <f>'Shiller Data '!D1009</f>
        <v>2.59667</v>
      </c>
      <c r="E1010" s="75">
        <f>'Shiller Data '!E1009</f>
        <v>26.9</v>
      </c>
      <c r="F1010" s="12">
        <f t="shared" si="959"/>
        <v>335.54824349442384</v>
      </c>
      <c r="G1010" s="12">
        <f t="shared" si="960"/>
        <v>17.01298502788104</v>
      </c>
      <c r="H1010" s="12">
        <f t="shared" ref="H1010:I1010" si="1000">AVERAGE(F891:F1010)</f>
        <v>251.38520973915723</v>
      </c>
      <c r="I1010" s="12">
        <f t="shared" si="1000"/>
        <v>14.026074900706284</v>
      </c>
      <c r="J1010" s="12">
        <f t="shared" si="950"/>
        <v>23.923174934530493</v>
      </c>
      <c r="K1010" s="12">
        <f t="shared" si="947"/>
        <v>3.1748476516510942</v>
      </c>
      <c r="L1010" s="12">
        <f t="shared" si="948"/>
        <v>-0.16998882432385853</v>
      </c>
    </row>
    <row r="1011" spans="1:12" x14ac:dyDescent="0.25">
      <c r="A1011" s="11">
        <f>'Shiller Data '!A1010</f>
        <v>1954.06</v>
      </c>
      <c r="B1011" s="11">
        <f>'Shiller Data '!B1010</f>
        <v>28.96</v>
      </c>
      <c r="C1011" s="11">
        <f>'Shiller Data '!C1010</f>
        <v>1.45</v>
      </c>
      <c r="D1011" s="11">
        <f>'Shiller Data '!D1010</f>
        <v>2.62</v>
      </c>
      <c r="E1011" s="75">
        <f>'Shiller Data '!E1010</f>
        <v>26.9</v>
      </c>
      <c r="F1011" s="12">
        <f t="shared" si="959"/>
        <v>338.23449814126394</v>
      </c>
      <c r="G1011" s="12">
        <f t="shared" si="960"/>
        <v>16.935083643122677</v>
      </c>
      <c r="H1011" s="12">
        <f t="shared" ref="H1011:I1011" si="1001">AVERAGE(F892:F1011)</f>
        <v>252.31907807120564</v>
      </c>
      <c r="I1011" s="12">
        <f t="shared" si="1001"/>
        <v>14.073483623300488</v>
      </c>
      <c r="J1011" s="12">
        <f t="shared" si="950"/>
        <v>24.033459461399637</v>
      </c>
      <c r="K1011" s="12">
        <f t="shared" si="947"/>
        <v>3.1794470036561644</v>
      </c>
      <c r="L1011" s="12">
        <f t="shared" si="948"/>
        <v>-0.16538947231878831</v>
      </c>
    </row>
    <row r="1012" spans="1:12" x14ac:dyDescent="0.25">
      <c r="A1012" s="11">
        <f>'Shiller Data '!A1011</f>
        <v>1954.07</v>
      </c>
      <c r="B1012" s="11">
        <f>'Shiller Data '!B1011</f>
        <v>30.13</v>
      </c>
      <c r="C1012" s="11">
        <f>'Shiller Data '!C1011</f>
        <v>1.4566699999999999</v>
      </c>
      <c r="D1012" s="11">
        <f>'Shiller Data '!D1011</f>
        <v>2.6233300000000002</v>
      </c>
      <c r="E1012" s="75">
        <f>'Shiller Data '!E1011</f>
        <v>26.9</v>
      </c>
      <c r="F1012" s="12">
        <f t="shared" si="959"/>
        <v>351.89935873605947</v>
      </c>
      <c r="G1012" s="12">
        <f t="shared" si="960"/>
        <v>17.01298502788104</v>
      </c>
      <c r="H1012" s="12">
        <f t="shared" ref="H1012:I1012" si="1002">AVERAGE(F893:F1012)</f>
        <v>253.32865606067284</v>
      </c>
      <c r="I1012" s="12">
        <f t="shared" si="1002"/>
        <v>14.12157799228283</v>
      </c>
      <c r="J1012" s="12">
        <f t="shared" si="950"/>
        <v>24.919266028794066</v>
      </c>
      <c r="K1012" s="12">
        <f t="shared" si="947"/>
        <v>3.2156412403873498</v>
      </c>
      <c r="L1012" s="12">
        <f t="shared" si="948"/>
        <v>-0.12919523558760293</v>
      </c>
    </row>
    <row r="1013" spans="1:12" x14ac:dyDescent="0.25">
      <c r="A1013" s="11">
        <f>'Shiller Data '!A1012</f>
        <v>1954.08</v>
      </c>
      <c r="B1013" s="11">
        <f>'Shiller Data '!B1012</f>
        <v>30.73</v>
      </c>
      <c r="C1013" s="11">
        <f>'Shiller Data '!C1012</f>
        <v>1.46333</v>
      </c>
      <c r="D1013" s="11">
        <f>'Shiller Data '!D1012</f>
        <v>2.6266699999999998</v>
      </c>
      <c r="E1013" s="75">
        <f>'Shiller Data '!E1012</f>
        <v>26.9</v>
      </c>
      <c r="F1013" s="12">
        <f t="shared" si="959"/>
        <v>358.9069795539034</v>
      </c>
      <c r="G1013" s="12">
        <f t="shared" si="960"/>
        <v>17.090769618959108</v>
      </c>
      <c r="H1013" s="12">
        <f t="shared" ref="H1013:I1013" si="1003">AVERAGE(F894:F1013)</f>
        <v>254.42473505695534</v>
      </c>
      <c r="I1013" s="12">
        <f t="shared" si="1003"/>
        <v>14.169827412024157</v>
      </c>
      <c r="J1013" s="12">
        <f t="shared" si="950"/>
        <v>25.328959140980363</v>
      </c>
      <c r="K1013" s="12">
        <f t="shared" si="947"/>
        <v>3.2319483712222028</v>
      </c>
      <c r="L1013" s="12">
        <f t="shared" si="948"/>
        <v>-0.11288810475274991</v>
      </c>
    </row>
    <row r="1014" spans="1:12" x14ac:dyDescent="0.25">
      <c r="A1014" s="11">
        <f>'Shiller Data '!A1013</f>
        <v>1954.09</v>
      </c>
      <c r="B1014" s="11">
        <f>'Shiller Data '!B1013</f>
        <v>31.45</v>
      </c>
      <c r="C1014" s="11">
        <f>'Shiller Data '!C1013</f>
        <v>1.47</v>
      </c>
      <c r="D1014" s="11">
        <f>'Shiller Data '!D1013</f>
        <v>2.63</v>
      </c>
      <c r="E1014" s="75">
        <f>'Shiller Data '!E1013</f>
        <v>26.8</v>
      </c>
      <c r="F1014" s="12">
        <f t="shared" si="959"/>
        <v>368.68670708955227</v>
      </c>
      <c r="G1014" s="12">
        <f t="shared" si="960"/>
        <v>17.232733208955224</v>
      </c>
      <c r="H1014" s="12">
        <f t="shared" ref="H1014:I1014" si="1004">AVERAGE(F895:F1014)</f>
        <v>255.63337428270162</v>
      </c>
      <c r="I1014" s="12">
        <f t="shared" si="1004"/>
        <v>14.218766855432118</v>
      </c>
      <c r="J1014" s="12">
        <f t="shared" si="950"/>
        <v>25.929583826652287</v>
      </c>
      <c r="K1014" s="12">
        <f t="shared" si="947"/>
        <v>3.2553845495433413</v>
      </c>
      <c r="L1014" s="12">
        <f t="shared" si="948"/>
        <v>-8.9451926431611373E-2</v>
      </c>
    </row>
    <row r="1015" spans="1:12" x14ac:dyDescent="0.25">
      <c r="A1015" s="11">
        <f>'Shiller Data '!A1014</f>
        <v>1954.1</v>
      </c>
      <c r="B1015" s="11">
        <f>'Shiller Data '!B1014</f>
        <v>32.18</v>
      </c>
      <c r="C1015" s="11">
        <f>'Shiller Data '!C1014</f>
        <v>1.49333</v>
      </c>
      <c r="D1015" s="11">
        <f>'Shiller Data '!D1014</f>
        <v>2.6766700000000001</v>
      </c>
      <c r="E1015" s="75">
        <f>'Shiller Data '!E1014</f>
        <v>26.8</v>
      </c>
      <c r="F1015" s="12">
        <f t="shared" si="959"/>
        <v>377.24445895522388</v>
      </c>
      <c r="G1015" s="12">
        <f t="shared" si="960"/>
        <v>17.506229580223881</v>
      </c>
      <c r="H1015" s="12">
        <f t="shared" ref="H1015:I1015" si="1005">AVERAGE(F896:F1015)</f>
        <v>256.86747394066185</v>
      </c>
      <c r="I1015" s="12">
        <f t="shared" si="1005"/>
        <v>14.269985435267317</v>
      </c>
      <c r="J1015" s="12">
        <f t="shared" si="950"/>
        <v>26.436218920230246</v>
      </c>
      <c r="K1015" s="12">
        <f t="shared" si="947"/>
        <v>3.2747349987144174</v>
      </c>
      <c r="L1015" s="12">
        <f t="shared" si="948"/>
        <v>-7.0101477260535283E-2</v>
      </c>
    </row>
    <row r="1016" spans="1:12" x14ac:dyDescent="0.25">
      <c r="A1016" s="11">
        <f>'Shiller Data '!A1015</f>
        <v>1954.11</v>
      </c>
      <c r="B1016" s="11">
        <f>'Shiller Data '!B1015</f>
        <v>33.44</v>
      </c>
      <c r="C1016" s="11">
        <f>'Shiller Data '!C1015</f>
        <v>1.51667</v>
      </c>
      <c r="D1016" s="11">
        <f>'Shiller Data '!D1015</f>
        <v>2.7233299999999998</v>
      </c>
      <c r="E1016" s="75">
        <f>'Shiller Data '!E1015</f>
        <v>26.8</v>
      </c>
      <c r="F1016" s="12">
        <f t="shared" si="959"/>
        <v>392.01537313432829</v>
      </c>
      <c r="G1016" s="12">
        <f t="shared" si="960"/>
        <v>17.77984318097015</v>
      </c>
      <c r="H1016" s="12">
        <f t="shared" ref="H1016:I1016" si="1006">AVERAGE(F897:F1016)</f>
        <v>258.23797705011458</v>
      </c>
      <c r="I1016" s="12">
        <f t="shared" si="1006"/>
        <v>14.323484128442066</v>
      </c>
      <c r="J1016" s="12">
        <f t="shared" si="950"/>
        <v>27.368716271755797</v>
      </c>
      <c r="K1016" s="12">
        <f t="shared" si="947"/>
        <v>3.3094006192034704</v>
      </c>
      <c r="L1016" s="12">
        <f t="shared" si="948"/>
        <v>-3.543585677148231E-2</v>
      </c>
    </row>
    <row r="1017" spans="1:12" x14ac:dyDescent="0.25">
      <c r="A1017" s="11">
        <f>'Shiller Data '!A1016</f>
        <v>1954.12</v>
      </c>
      <c r="B1017" s="11">
        <f>'Shiller Data '!B1016</f>
        <v>34.97</v>
      </c>
      <c r="C1017" s="11">
        <f>'Shiller Data '!C1016</f>
        <v>1.54</v>
      </c>
      <c r="D1017" s="11">
        <f>'Shiller Data '!D1016</f>
        <v>2.77</v>
      </c>
      <c r="E1017" s="75">
        <f>'Shiller Data '!E1016</f>
        <v>26.7</v>
      </c>
      <c r="F1017" s="12">
        <f t="shared" si="959"/>
        <v>411.48688202247189</v>
      </c>
      <c r="G1017" s="12">
        <f t="shared" si="960"/>
        <v>18.120955056179778</v>
      </c>
      <c r="H1017" s="12">
        <f t="shared" ref="H1017:I1017" si="1007">AVERAGE(F898:F1017)</f>
        <v>259.74021206884117</v>
      </c>
      <c r="I1017" s="12">
        <f t="shared" si="1007"/>
        <v>14.380357255782892</v>
      </c>
      <c r="J1017" s="12">
        <f t="shared" si="950"/>
        <v>28.614510384086408</v>
      </c>
      <c r="K1017" s="12">
        <f t="shared" si="947"/>
        <v>3.3539139452511613</v>
      </c>
      <c r="L1017" s="12">
        <f t="shared" si="948"/>
        <v>9.0774692762085607E-3</v>
      </c>
    </row>
    <row r="1018" spans="1:12" x14ac:dyDescent="0.25">
      <c r="A1018" s="11">
        <f>'Shiller Data '!A1017</f>
        <v>1955.01</v>
      </c>
      <c r="B1018" s="11">
        <f>'Shiller Data '!B1017</f>
        <v>35.6</v>
      </c>
      <c r="C1018" s="11">
        <f>'Shiller Data '!C1017</f>
        <v>1.54667</v>
      </c>
      <c r="D1018" s="11">
        <f>'Shiller Data '!D1017</f>
        <v>2.8333300000000001</v>
      </c>
      <c r="E1018" s="75">
        <f>'Shiller Data '!E1017</f>
        <v>26.7</v>
      </c>
      <c r="F1018" s="12">
        <f t="shared" si="959"/>
        <v>418.90000000000003</v>
      </c>
      <c r="G1018" s="12">
        <f t="shared" si="960"/>
        <v>18.199439971910113</v>
      </c>
      <c r="H1018" s="12">
        <f t="shared" ref="H1018:I1018" si="1008">AVERAGE(F899:F1018)</f>
        <v>261.24685965779253</v>
      </c>
      <c r="I1018" s="12">
        <f t="shared" si="1008"/>
        <v>14.437394187536169</v>
      </c>
      <c r="J1018" s="12">
        <f t="shared" si="950"/>
        <v>29.014931265202776</v>
      </c>
      <c r="K1018" s="12">
        <f t="shared" si="947"/>
        <v>3.367810568699658</v>
      </c>
      <c r="L1018" s="12">
        <f t="shared" si="948"/>
        <v>2.2974092724705297E-2</v>
      </c>
    </row>
    <row r="1019" spans="1:12" x14ac:dyDescent="0.25">
      <c r="A1019" s="11">
        <f>'Shiller Data '!A1018</f>
        <v>1955.02</v>
      </c>
      <c r="B1019" s="11">
        <f>'Shiller Data '!B1018</f>
        <v>36.79</v>
      </c>
      <c r="C1019" s="11">
        <f>'Shiller Data '!C1018</f>
        <v>1.5533300000000001</v>
      </c>
      <c r="D1019" s="11">
        <f>'Shiller Data '!D1018</f>
        <v>2.8966699999999999</v>
      </c>
      <c r="E1019" s="75">
        <f>'Shiller Data '!E1018</f>
        <v>26.7</v>
      </c>
      <c r="F1019" s="12">
        <f t="shared" si="959"/>
        <v>432.90255617977533</v>
      </c>
      <c r="G1019" s="12">
        <f t="shared" si="960"/>
        <v>18.277807219101128</v>
      </c>
      <c r="H1019" s="12">
        <f t="shared" ref="H1019:I1019" si="1009">AVERAGE(F900:F1019)</f>
        <v>262.80400666153781</v>
      </c>
      <c r="I1019" s="12">
        <f t="shared" si="1009"/>
        <v>14.494593796045063</v>
      </c>
      <c r="J1019" s="12">
        <f t="shared" si="950"/>
        <v>29.866484171353282</v>
      </c>
      <c r="K1019" s="12">
        <f t="shared" si="947"/>
        <v>3.3967369209599534</v>
      </c>
      <c r="L1019" s="12">
        <f t="shared" si="948"/>
        <v>5.1900444985000682E-2</v>
      </c>
    </row>
    <row r="1020" spans="1:12" x14ac:dyDescent="0.25">
      <c r="A1020" s="11">
        <f>'Shiller Data '!A1019</f>
        <v>1955.03</v>
      </c>
      <c r="B1020" s="11">
        <f>'Shiller Data '!B1019</f>
        <v>36.5</v>
      </c>
      <c r="C1020" s="11">
        <f>'Shiller Data '!C1019</f>
        <v>1.56</v>
      </c>
      <c r="D1020" s="11">
        <f>'Shiller Data '!D1019</f>
        <v>2.96</v>
      </c>
      <c r="E1020" s="75">
        <f>'Shiller Data '!E1019</f>
        <v>26.7</v>
      </c>
      <c r="F1020" s="12">
        <f t="shared" si="959"/>
        <v>429.49016853932591</v>
      </c>
      <c r="G1020" s="12">
        <f t="shared" si="960"/>
        <v>18.356292134831463</v>
      </c>
      <c r="H1020" s="12">
        <f t="shared" ref="H1020:I1020" si="1010">AVERAGE(F901:F1020)</f>
        <v>264.33418795835433</v>
      </c>
      <c r="I1020" s="12">
        <f t="shared" si="1010"/>
        <v>14.55195720896641</v>
      </c>
      <c r="J1020" s="12">
        <f t="shared" si="950"/>
        <v>29.51425450005371</v>
      </c>
      <c r="K1020" s="12">
        <f t="shared" si="947"/>
        <v>3.3848733500322599</v>
      </c>
      <c r="L1020" s="12">
        <f t="shared" si="948"/>
        <v>4.0036874057307159E-2</v>
      </c>
    </row>
    <row r="1021" spans="1:12" x14ac:dyDescent="0.25">
      <c r="A1021" s="11">
        <f>'Shiller Data '!A1020</f>
        <v>1955.04</v>
      </c>
      <c r="B1021" s="11">
        <f>'Shiller Data '!B1020</f>
        <v>37.76</v>
      </c>
      <c r="C1021" s="11">
        <f>'Shiller Data '!C1020</f>
        <v>1.5633300000000001</v>
      </c>
      <c r="D1021" s="11">
        <f>'Shiller Data '!D1020</f>
        <v>3.0466700000000002</v>
      </c>
      <c r="E1021" s="75">
        <f>'Shiller Data '!E1020</f>
        <v>26.7</v>
      </c>
      <c r="F1021" s="12">
        <f t="shared" si="959"/>
        <v>444.31640449438203</v>
      </c>
      <c r="G1021" s="12">
        <f t="shared" si="960"/>
        <v>18.395475758426969</v>
      </c>
      <c r="H1021" s="12">
        <f t="shared" ref="H1021:I1021" si="1011">AVERAGE(F902:F1021)</f>
        <v>265.93644123550786</v>
      </c>
      <c r="I1021" s="12">
        <f t="shared" si="1011"/>
        <v>14.609647152084387</v>
      </c>
      <c r="J1021" s="12">
        <f t="shared" si="950"/>
        <v>30.412534941406204</v>
      </c>
      <c r="K1021" s="12">
        <f t="shared" si="947"/>
        <v>3.4148548570249271</v>
      </c>
      <c r="L1021" s="12">
        <f t="shared" si="948"/>
        <v>7.0018381049974376E-2</v>
      </c>
    </row>
    <row r="1022" spans="1:12" x14ac:dyDescent="0.25">
      <c r="A1022" s="11">
        <f>'Shiller Data '!A1021</f>
        <v>1955.05</v>
      </c>
      <c r="B1022" s="11">
        <f>'Shiller Data '!B1021</f>
        <v>37.6</v>
      </c>
      <c r="C1022" s="11">
        <f>'Shiller Data '!C1021</f>
        <v>1.56667</v>
      </c>
      <c r="D1022" s="11">
        <f>'Shiller Data '!D1021</f>
        <v>3.1333299999999999</v>
      </c>
      <c r="E1022" s="75">
        <f>'Shiller Data '!E1021</f>
        <v>26.7</v>
      </c>
      <c r="F1022" s="12">
        <f t="shared" si="959"/>
        <v>442.43370786516863</v>
      </c>
      <c r="G1022" s="12">
        <f t="shared" si="960"/>
        <v>18.434777050561799</v>
      </c>
      <c r="H1022" s="12">
        <f t="shared" ref="H1022:I1022" si="1012">AVERAGE(F903:F1022)</f>
        <v>267.45575681781071</v>
      </c>
      <c r="I1022" s="12">
        <f t="shared" si="1012"/>
        <v>14.668198715960109</v>
      </c>
      <c r="J1022" s="12">
        <f t="shared" si="950"/>
        <v>30.162783885915541</v>
      </c>
      <c r="K1022" s="12">
        <f t="shared" si="947"/>
        <v>3.4066088427896779</v>
      </c>
      <c r="L1022" s="12">
        <f t="shared" si="948"/>
        <v>6.1772366814725199E-2</v>
      </c>
    </row>
    <row r="1023" spans="1:12" x14ac:dyDescent="0.25">
      <c r="A1023" s="11">
        <f>'Shiller Data '!A1022</f>
        <v>1955.06</v>
      </c>
      <c r="B1023" s="11">
        <f>'Shiller Data '!B1022</f>
        <v>39.78</v>
      </c>
      <c r="C1023" s="11">
        <f>'Shiller Data '!C1022</f>
        <v>1.57</v>
      </c>
      <c r="D1023" s="11">
        <f>'Shiller Data '!D1022</f>
        <v>3.22</v>
      </c>
      <c r="E1023" s="75">
        <f>'Shiller Data '!E1022</f>
        <v>26.7</v>
      </c>
      <c r="F1023" s="12">
        <f t="shared" si="959"/>
        <v>468.08544943820232</v>
      </c>
      <c r="G1023" s="12">
        <f t="shared" si="960"/>
        <v>18.473960674157308</v>
      </c>
      <c r="H1023" s="12">
        <f t="shared" ref="H1023:I1023" si="1013">AVERAGE(F904:F1023)</f>
        <v>269.1737337445287</v>
      </c>
      <c r="I1023" s="12">
        <f t="shared" si="1013"/>
        <v>14.728127324708844</v>
      </c>
      <c r="J1023" s="12">
        <f t="shared" si="950"/>
        <v>31.781735662544985</v>
      </c>
      <c r="K1023" s="12">
        <f t="shared" si="947"/>
        <v>3.4588917745494183</v>
      </c>
      <c r="L1023" s="12">
        <f t="shared" si="948"/>
        <v>0.11405529857446561</v>
      </c>
    </row>
    <row r="1024" spans="1:12" x14ac:dyDescent="0.25">
      <c r="A1024" s="11">
        <f>'Shiller Data '!A1023</f>
        <v>1955.07</v>
      </c>
      <c r="B1024" s="11">
        <f>'Shiller Data '!B1023</f>
        <v>42.69</v>
      </c>
      <c r="C1024" s="11">
        <f>'Shiller Data '!C1023</f>
        <v>1.58667</v>
      </c>
      <c r="D1024" s="11">
        <f>'Shiller Data '!D1023</f>
        <v>3.2933300000000001</v>
      </c>
      <c r="E1024" s="75">
        <f>'Shiller Data '!E1023</f>
        <v>26.8</v>
      </c>
      <c r="F1024" s="12">
        <f t="shared" si="959"/>
        <v>500.45263992537315</v>
      </c>
      <c r="G1024" s="12">
        <f t="shared" si="960"/>
        <v>18.600449524253733</v>
      </c>
      <c r="H1024" s="12">
        <f t="shared" ref="H1024:I1024" si="1014">AVERAGE(F905:F1024)</f>
        <v>271.20627807355692</v>
      </c>
      <c r="I1024" s="12">
        <f t="shared" si="1014"/>
        <v>14.788627896124124</v>
      </c>
      <c r="J1024" s="12">
        <f t="shared" si="950"/>
        <v>33.840370008669581</v>
      </c>
      <c r="K1024" s="12">
        <f t="shared" si="947"/>
        <v>3.5216544687405857</v>
      </c>
      <c r="L1024" s="12">
        <f t="shared" si="948"/>
        <v>0.17681799276563304</v>
      </c>
    </row>
    <row r="1025" spans="1:12" x14ac:dyDescent="0.25">
      <c r="A1025" s="11">
        <f>'Shiller Data '!A1024</f>
        <v>1955.08</v>
      </c>
      <c r="B1025" s="11">
        <f>'Shiller Data '!B1024</f>
        <v>42.43</v>
      </c>
      <c r="C1025" s="11">
        <f>'Shiller Data '!C1024</f>
        <v>1.6033299999999999</v>
      </c>
      <c r="D1025" s="11">
        <f>'Shiller Data '!D1024</f>
        <v>3.3666700000000001</v>
      </c>
      <c r="E1025" s="75">
        <f>'Shiller Data '!E1024</f>
        <v>26.8</v>
      </c>
      <c r="F1025" s="12">
        <f t="shared" si="959"/>
        <v>497.40467350746269</v>
      </c>
      <c r="G1025" s="12">
        <f t="shared" si="960"/>
        <v>18.795753833955221</v>
      </c>
      <c r="H1025" s="12">
        <f t="shared" ref="H1025:I1025" si="1015">AVERAGE(F906:F1025)</f>
        <v>273.20619029293317</v>
      </c>
      <c r="I1025" s="12">
        <f t="shared" si="1015"/>
        <v>14.850273747721539</v>
      </c>
      <c r="J1025" s="12">
        <f t="shared" si="950"/>
        <v>33.494646762574256</v>
      </c>
      <c r="K1025" s="12">
        <f t="shared" ref="K1025:K1088" si="1016">LN(J1025)</f>
        <v>3.511385627929827</v>
      </c>
      <c r="L1025" s="12">
        <f t="shared" ref="L1025:L1088" si="1017">K1025-$K$1854</f>
        <v>0.1665491519548743</v>
      </c>
    </row>
    <row r="1026" spans="1:12" x14ac:dyDescent="0.25">
      <c r="A1026" s="11">
        <f>'Shiller Data '!A1025</f>
        <v>1955.09</v>
      </c>
      <c r="B1026" s="11">
        <f>'Shiller Data '!B1025</f>
        <v>44.34</v>
      </c>
      <c r="C1026" s="11">
        <f>'Shiller Data '!C1025</f>
        <v>1.62</v>
      </c>
      <c r="D1026" s="11">
        <f>'Shiller Data '!D1025</f>
        <v>3.44</v>
      </c>
      <c r="E1026" s="75">
        <f>'Shiller Data '!E1025</f>
        <v>26.9</v>
      </c>
      <c r="F1026" s="12">
        <f t="shared" si="959"/>
        <v>517.86317843866186</v>
      </c>
      <c r="G1026" s="12">
        <f t="shared" si="960"/>
        <v>18.920576208178442</v>
      </c>
      <c r="H1026" s="12">
        <f t="shared" ref="H1026:I1026" si="1018">AVERAGE(F907:F1026)</f>
        <v>275.23049578544681</v>
      </c>
      <c r="I1026" s="12">
        <f t="shared" si="1018"/>
        <v>14.912477674686563</v>
      </c>
      <c r="J1026" s="12">
        <f t="shared" ref="J1026:J1089" si="1019">F1026/I1026</f>
        <v>34.726836796390813</v>
      </c>
      <c r="K1026" s="12">
        <f t="shared" si="1016"/>
        <v>3.5475127827459048</v>
      </c>
      <c r="L1026" s="12">
        <f t="shared" si="1017"/>
        <v>0.20267630677095205</v>
      </c>
    </row>
    <row r="1027" spans="1:12" x14ac:dyDescent="0.25">
      <c r="A1027" s="11">
        <f>'Shiller Data '!A1026</f>
        <v>1955.1</v>
      </c>
      <c r="B1027" s="11">
        <f>'Shiller Data '!B1026</f>
        <v>42.11</v>
      </c>
      <c r="C1027" s="11">
        <f>'Shiller Data '!C1026</f>
        <v>1.6266700000000001</v>
      </c>
      <c r="D1027" s="11">
        <f>'Shiller Data '!D1026</f>
        <v>3.5</v>
      </c>
      <c r="E1027" s="75">
        <f>'Shiller Data '!E1026</f>
        <v>26.9</v>
      </c>
      <c r="F1027" s="12">
        <f t="shared" si="959"/>
        <v>491.81818773234204</v>
      </c>
      <c r="G1027" s="12">
        <f t="shared" si="960"/>
        <v>18.998477592936805</v>
      </c>
      <c r="H1027" s="12">
        <f t="shared" ref="H1027:I1027" si="1020">AVERAGE(F908:F1027)</f>
        <v>276.94229214730473</v>
      </c>
      <c r="I1027" s="12">
        <f t="shared" si="1020"/>
        <v>14.975330779857908</v>
      </c>
      <c r="J1027" s="12">
        <f t="shared" si="1019"/>
        <v>32.841891438808581</v>
      </c>
      <c r="K1027" s="12">
        <f t="shared" si="1016"/>
        <v>3.49170487850449</v>
      </c>
      <c r="L1027" s="12">
        <f t="shared" si="1017"/>
        <v>0.14686840252953726</v>
      </c>
    </row>
    <row r="1028" spans="1:12" x14ac:dyDescent="0.25">
      <c r="A1028" s="11">
        <f>'Shiller Data '!A1027</f>
        <v>1955.11</v>
      </c>
      <c r="B1028" s="11">
        <f>'Shiller Data '!B1027</f>
        <v>44.95</v>
      </c>
      <c r="C1028" s="11">
        <f>'Shiller Data '!C1027</f>
        <v>1.6333299999999999</v>
      </c>
      <c r="D1028" s="11">
        <f>'Shiller Data '!D1027</f>
        <v>3.56</v>
      </c>
      <c r="E1028" s="75">
        <f>'Shiller Data '!E1027</f>
        <v>26.9</v>
      </c>
      <c r="F1028" s="12">
        <f t="shared" si="959"/>
        <v>524.98759293680303</v>
      </c>
      <c r="G1028" s="12">
        <f t="shared" si="960"/>
        <v>19.076262184014869</v>
      </c>
      <c r="H1028" s="12">
        <f t="shared" ref="H1028:I1028" si="1021">AVERAGE(F909:F1028)</f>
        <v>278.85239041256995</v>
      </c>
      <c r="I1028" s="12">
        <f t="shared" si="1021"/>
        <v>15.038832089954902</v>
      </c>
      <c r="J1028" s="12">
        <f t="shared" si="1019"/>
        <v>34.908800749724797</v>
      </c>
      <c r="K1028" s="12">
        <f t="shared" si="1016"/>
        <v>3.5527389678979708</v>
      </c>
      <c r="L1028" s="12">
        <f t="shared" si="1017"/>
        <v>0.20790249192301813</v>
      </c>
    </row>
    <row r="1029" spans="1:12" x14ac:dyDescent="0.25">
      <c r="A1029" s="11">
        <f>'Shiller Data '!A1028</f>
        <v>1955.12</v>
      </c>
      <c r="B1029" s="11">
        <f>'Shiller Data '!B1028</f>
        <v>45.37</v>
      </c>
      <c r="C1029" s="11">
        <f>'Shiller Data '!C1028</f>
        <v>1.64</v>
      </c>
      <c r="D1029" s="11">
        <f>'Shiller Data '!D1028</f>
        <v>3.62</v>
      </c>
      <c r="E1029" s="75">
        <f>'Shiller Data '!E1028</f>
        <v>26.8</v>
      </c>
      <c r="F1029" s="12">
        <f t="shared" si="959"/>
        <v>531.87013992537311</v>
      </c>
      <c r="G1029" s="12">
        <f t="shared" si="960"/>
        <v>19.225634328358208</v>
      </c>
      <c r="H1029" s="12">
        <f t="shared" ref="H1029:I1029" si="1022">AVERAGE(F910:F1029)</f>
        <v>280.7916687077356</v>
      </c>
      <c r="I1029" s="12">
        <f t="shared" si="1022"/>
        <v>15.104102714852392</v>
      </c>
      <c r="J1029" s="12">
        <f t="shared" si="1019"/>
        <v>35.213620429260367</v>
      </c>
      <c r="K1029" s="12">
        <f t="shared" si="1016"/>
        <v>3.5614329517736016</v>
      </c>
      <c r="L1029" s="12">
        <f t="shared" si="1017"/>
        <v>0.21659647579864894</v>
      </c>
    </row>
    <row r="1030" spans="1:12" x14ac:dyDescent="0.25">
      <c r="A1030" s="11">
        <f>'Shiller Data '!A1029</f>
        <v>1956.01</v>
      </c>
      <c r="B1030" s="11">
        <f>'Shiller Data '!B1029</f>
        <v>44.15</v>
      </c>
      <c r="C1030" s="11">
        <f>'Shiller Data '!C1029</f>
        <v>1.67</v>
      </c>
      <c r="D1030" s="11">
        <f>'Shiller Data '!D1029</f>
        <v>3.6433300000000002</v>
      </c>
      <c r="E1030" s="75">
        <f>'Shiller Data '!E1029</f>
        <v>26.8</v>
      </c>
      <c r="F1030" s="12">
        <f t="shared" si="959"/>
        <v>517.56814365671642</v>
      </c>
      <c r="G1030" s="12">
        <f t="shared" si="960"/>
        <v>19.577322761194029</v>
      </c>
      <c r="H1030" s="12">
        <f t="shared" ref="H1030:I1030" si="1023">AVERAGE(F911:F1030)</f>
        <v>282.51250511549756</v>
      </c>
      <c r="I1030" s="12">
        <f t="shared" si="1023"/>
        <v>15.171345008592652</v>
      </c>
      <c r="J1030" s="12">
        <f t="shared" si="1019"/>
        <v>34.114848971108323</v>
      </c>
      <c r="K1030" s="12">
        <f t="shared" si="1016"/>
        <v>3.5297327432052152</v>
      </c>
      <c r="L1030" s="12">
        <f t="shared" si="1017"/>
        <v>0.18489626723026253</v>
      </c>
    </row>
    <row r="1031" spans="1:12" x14ac:dyDescent="0.25">
      <c r="A1031" s="11">
        <f>'Shiller Data '!A1030</f>
        <v>1956.02</v>
      </c>
      <c r="B1031" s="11">
        <f>'Shiller Data '!B1030</f>
        <v>44.43</v>
      </c>
      <c r="C1031" s="11">
        <f>'Shiller Data '!C1030</f>
        <v>1.7</v>
      </c>
      <c r="D1031" s="11">
        <f>'Shiller Data '!D1030</f>
        <v>3.6666699999999999</v>
      </c>
      <c r="E1031" s="75">
        <f>'Shiller Data '!E1030</f>
        <v>26.8</v>
      </c>
      <c r="F1031" s="12">
        <f t="shared" si="959"/>
        <v>520.85056902985082</v>
      </c>
      <c r="G1031" s="12">
        <f t="shared" si="960"/>
        <v>19.929011194029847</v>
      </c>
      <c r="H1031" s="12">
        <f t="shared" ref="H1031:I1031" si="1024">AVERAGE(F912:F1031)</f>
        <v>284.23914095778127</v>
      </c>
      <c r="I1031" s="12">
        <f t="shared" si="1024"/>
        <v>15.240023971454965</v>
      </c>
      <c r="J1031" s="12">
        <f t="shared" si="1019"/>
        <v>34.1764927670337</v>
      </c>
      <c r="K1031" s="12">
        <f t="shared" si="1016"/>
        <v>3.5315380617448358</v>
      </c>
      <c r="L1031" s="12">
        <f t="shared" si="1017"/>
        <v>0.18670158576988305</v>
      </c>
    </row>
    <row r="1032" spans="1:12" x14ac:dyDescent="0.25">
      <c r="A1032" s="11">
        <f>'Shiller Data '!A1031</f>
        <v>1956.03</v>
      </c>
      <c r="B1032" s="11">
        <f>'Shiller Data '!B1031</f>
        <v>47.49</v>
      </c>
      <c r="C1032" s="11">
        <f>'Shiller Data '!C1031</f>
        <v>1.73</v>
      </c>
      <c r="D1032" s="11">
        <f>'Shiller Data '!D1031</f>
        <v>3.69</v>
      </c>
      <c r="E1032" s="75">
        <f>'Shiller Data '!E1031</f>
        <v>26.8</v>
      </c>
      <c r="F1032" s="12">
        <f t="shared" si="959"/>
        <v>556.72278917910455</v>
      </c>
      <c r="G1032" s="12">
        <f t="shared" si="960"/>
        <v>20.280699626865669</v>
      </c>
      <c r="H1032" s="12">
        <f t="shared" ref="H1032:I1032" si="1025">AVERAGE(F913:F1032)</f>
        <v>286.3705340779897</v>
      </c>
      <c r="I1032" s="12">
        <f t="shared" si="1025"/>
        <v>15.311744282553162</v>
      </c>
      <c r="J1032" s="12">
        <f t="shared" si="1019"/>
        <v>36.35920107505045</v>
      </c>
      <c r="K1032" s="12">
        <f t="shared" si="1016"/>
        <v>3.5934472964345003</v>
      </c>
      <c r="L1032" s="12">
        <f t="shared" si="1017"/>
        <v>0.24861082045954763</v>
      </c>
    </row>
    <row r="1033" spans="1:12" x14ac:dyDescent="0.25">
      <c r="A1033" s="11">
        <f>'Shiller Data '!A1032</f>
        <v>1956.04</v>
      </c>
      <c r="B1033" s="11">
        <f>'Shiller Data '!B1032</f>
        <v>48.05</v>
      </c>
      <c r="C1033" s="11">
        <f>'Shiller Data '!C1032</f>
        <v>1.7533300000000001</v>
      </c>
      <c r="D1033" s="11">
        <f>'Shiller Data '!D1032</f>
        <v>3.66</v>
      </c>
      <c r="E1033" s="75">
        <f>'Shiller Data '!E1032</f>
        <v>26.9</v>
      </c>
      <c r="F1033" s="12">
        <f t="shared" si="959"/>
        <v>561.19363382899633</v>
      </c>
      <c r="G1033" s="12">
        <f t="shared" si="960"/>
        <v>20.477786347583645</v>
      </c>
      <c r="H1033" s="12">
        <f t="shared" ref="H1033:I1033" si="1026">AVERAGE(F914:F1033)</f>
        <v>288.39202744866611</v>
      </c>
      <c r="I1033" s="12">
        <f t="shared" si="1026"/>
        <v>15.385635708638098</v>
      </c>
      <c r="J1033" s="12">
        <f t="shared" si="1019"/>
        <v>36.475167127083367</v>
      </c>
      <c r="K1033" s="12">
        <f t="shared" si="1016"/>
        <v>3.5966316763608845</v>
      </c>
      <c r="L1033" s="12">
        <f t="shared" si="1017"/>
        <v>0.25179520038593184</v>
      </c>
    </row>
    <row r="1034" spans="1:12" x14ac:dyDescent="0.25">
      <c r="A1034" s="11">
        <f>'Shiller Data '!A1033</f>
        <v>1956.05</v>
      </c>
      <c r="B1034" s="11">
        <f>'Shiller Data '!B1033</f>
        <v>46.54</v>
      </c>
      <c r="C1034" s="11">
        <f>'Shiller Data '!C1033</f>
        <v>1.77667</v>
      </c>
      <c r="D1034" s="11">
        <f>'Shiller Data '!D1033</f>
        <v>3.63</v>
      </c>
      <c r="E1034" s="75">
        <f>'Shiller Data '!E1033</f>
        <v>27</v>
      </c>
      <c r="F1034" s="12">
        <f t="shared" si="959"/>
        <v>541.54461111111107</v>
      </c>
      <c r="G1034" s="12">
        <f t="shared" si="960"/>
        <v>20.673529527777777</v>
      </c>
      <c r="H1034" s="12">
        <f t="shared" ref="H1034:I1034" si="1027">AVERAGE(F915:F1034)</f>
        <v>290.25847015387137</v>
      </c>
      <c r="I1034" s="12">
        <f t="shared" si="1027"/>
        <v>15.461681337585798</v>
      </c>
      <c r="J1034" s="12">
        <f t="shared" si="1019"/>
        <v>35.024949699013028</v>
      </c>
      <c r="K1034" s="12">
        <f t="shared" si="1016"/>
        <v>3.5560606560768013</v>
      </c>
      <c r="L1034" s="12">
        <f t="shared" si="1017"/>
        <v>0.21122418010184862</v>
      </c>
    </row>
    <row r="1035" spans="1:12" x14ac:dyDescent="0.25">
      <c r="A1035" s="11">
        <f>'Shiller Data '!A1034</f>
        <v>1956.06</v>
      </c>
      <c r="B1035" s="11">
        <f>'Shiller Data '!B1034</f>
        <v>46.27</v>
      </c>
      <c r="C1035" s="11">
        <f>'Shiller Data '!C1034</f>
        <v>1.8</v>
      </c>
      <c r="D1035" s="11">
        <f>'Shiller Data '!D1034</f>
        <v>3.6</v>
      </c>
      <c r="E1035" s="75">
        <f>'Shiller Data '!E1034</f>
        <v>27.2</v>
      </c>
      <c r="F1035" s="12">
        <f t="shared" ref="F1035:F1098" si="1028">B1035*$E$1851/E1035</f>
        <v>534.44401654411774</v>
      </c>
      <c r="G1035" s="12">
        <f t="shared" ref="G1035:G1098" si="1029">C1035*$E$1851/E1035</f>
        <v>20.790992647058825</v>
      </c>
      <c r="H1035" s="12">
        <f t="shared" ref="H1035:I1035" si="1030">AVERAGE(F916:F1035)</f>
        <v>292.11084609387802</v>
      </c>
      <c r="I1035" s="12">
        <f t="shared" si="1030"/>
        <v>15.539735064190076</v>
      </c>
      <c r="J1035" s="12">
        <f t="shared" si="1019"/>
        <v>34.392093194413334</v>
      </c>
      <c r="K1035" s="12">
        <f t="shared" si="1016"/>
        <v>3.5378266889604104</v>
      </c>
      <c r="L1035" s="12">
        <f t="shared" si="1017"/>
        <v>0.19299021298545771</v>
      </c>
    </row>
    <row r="1036" spans="1:12" x14ac:dyDescent="0.25">
      <c r="A1036" s="11">
        <f>'Shiller Data '!A1035</f>
        <v>1956.07</v>
      </c>
      <c r="B1036" s="11">
        <f>'Shiller Data '!B1035</f>
        <v>48.78</v>
      </c>
      <c r="C1036" s="11">
        <f>'Shiller Data '!C1035</f>
        <v>1.8133300000000001</v>
      </c>
      <c r="D1036" s="11">
        <f>'Shiller Data '!D1035</f>
        <v>3.5533299999999999</v>
      </c>
      <c r="E1036" s="75">
        <f>'Shiller Data '!E1035</f>
        <v>27.4</v>
      </c>
      <c r="F1036" s="12">
        <f t="shared" si="1028"/>
        <v>559.32322992700733</v>
      </c>
      <c r="G1036" s="12">
        <f t="shared" si="1029"/>
        <v>20.792078567518249</v>
      </c>
      <c r="H1036" s="12">
        <f t="shared" ref="H1036:I1036" si="1031">AVERAGE(F917:F1036)</f>
        <v>294.38514794680515</v>
      </c>
      <c r="I1036" s="12">
        <f t="shared" si="1031"/>
        <v>15.622646263837327</v>
      </c>
      <c r="J1036" s="12">
        <f t="shared" si="1019"/>
        <v>35.80207990894003</v>
      </c>
      <c r="K1036" s="12">
        <f t="shared" si="1016"/>
        <v>3.5780059897341148</v>
      </c>
      <c r="L1036" s="12">
        <f t="shared" si="1017"/>
        <v>0.23316951375916206</v>
      </c>
    </row>
    <row r="1037" spans="1:12" x14ac:dyDescent="0.25">
      <c r="A1037" s="11">
        <f>'Shiller Data '!A1036</f>
        <v>1956.08</v>
      </c>
      <c r="B1037" s="11">
        <f>'Shiller Data '!B1036</f>
        <v>48.49</v>
      </c>
      <c r="C1037" s="11">
        <f>'Shiller Data '!C1036</f>
        <v>1.82667</v>
      </c>
      <c r="D1037" s="11">
        <f>'Shiller Data '!D1036</f>
        <v>3.5066700000000002</v>
      </c>
      <c r="E1037" s="75">
        <f>'Shiller Data '!E1036</f>
        <v>27.3</v>
      </c>
      <c r="F1037" s="12">
        <f t="shared" si="1028"/>
        <v>558.0346428571429</v>
      </c>
      <c r="G1037" s="12">
        <f t="shared" si="1029"/>
        <v>21.02175997252747</v>
      </c>
      <c r="H1037" s="12">
        <f t="shared" ref="H1037:I1037" si="1032">AVERAGE(F918:F1037)</f>
        <v>296.74133700856845</v>
      </c>
      <c r="I1037" s="12">
        <f t="shared" si="1032"/>
        <v>15.708828585091474</v>
      </c>
      <c r="J1037" s="12">
        <f t="shared" si="1019"/>
        <v>35.523631812161213</v>
      </c>
      <c r="K1037" s="12">
        <f t="shared" si="1016"/>
        <v>3.570198159861103</v>
      </c>
      <c r="L1037" s="12">
        <f t="shared" si="1017"/>
        <v>0.2253616838861503</v>
      </c>
    </row>
    <row r="1038" spans="1:12" x14ac:dyDescent="0.25">
      <c r="A1038" s="11">
        <f>'Shiller Data '!A1037</f>
        <v>1956.09</v>
      </c>
      <c r="B1038" s="11">
        <f>'Shiller Data '!B1037</f>
        <v>46.84</v>
      </c>
      <c r="C1038" s="11">
        <f>'Shiller Data '!C1037</f>
        <v>1.84</v>
      </c>
      <c r="D1038" s="11">
        <f>'Shiller Data '!D1037</f>
        <v>3.46</v>
      </c>
      <c r="E1038" s="75">
        <f>'Shiller Data '!E1037</f>
        <v>27.4</v>
      </c>
      <c r="F1038" s="12">
        <f t="shared" si="1028"/>
        <v>537.07872262773731</v>
      </c>
      <c r="G1038" s="12">
        <f t="shared" si="1029"/>
        <v>21.097883211678834</v>
      </c>
      <c r="H1038" s="12">
        <f t="shared" ref="H1038:I1038" si="1033">AVERAGE(F919:F1038)</f>
        <v>299.28035056723098</v>
      </c>
      <c r="I1038" s="12">
        <f t="shared" si="1033"/>
        <v>15.796090050580956</v>
      </c>
      <c r="J1038" s="12">
        <f t="shared" si="1019"/>
        <v>34.000738214833383</v>
      </c>
      <c r="K1038" s="12">
        <f t="shared" si="1016"/>
        <v>3.526382236581437</v>
      </c>
      <c r="L1038" s="12">
        <f t="shared" si="1017"/>
        <v>0.18154576060648431</v>
      </c>
    </row>
    <row r="1039" spans="1:12" x14ac:dyDescent="0.25">
      <c r="A1039" s="11">
        <f>'Shiller Data '!A1038</f>
        <v>1956.1</v>
      </c>
      <c r="B1039" s="11">
        <f>'Shiller Data '!B1038</f>
        <v>46.24</v>
      </c>
      <c r="C1039" s="11">
        <f>'Shiller Data '!C1038</f>
        <v>1.80667</v>
      </c>
      <c r="D1039" s="11">
        <f>'Shiller Data '!D1038</f>
        <v>3.44333</v>
      </c>
      <c r="E1039" s="75">
        <f>'Shiller Data '!E1038</f>
        <v>27.5</v>
      </c>
      <c r="F1039" s="12">
        <f t="shared" si="1028"/>
        <v>528.27098181818189</v>
      </c>
      <c r="G1039" s="12">
        <f t="shared" si="1029"/>
        <v>20.640383536363636</v>
      </c>
      <c r="H1039" s="12">
        <f t="shared" ref="H1039:I1039" si="1034">AVERAGE(F920:F1039)</f>
        <v>301.82600568414534</v>
      </c>
      <c r="I1039" s="12">
        <f t="shared" si="1034"/>
        <v>15.880402800112753</v>
      </c>
      <c r="J1039" s="12">
        <f t="shared" si="1019"/>
        <v>33.265590833403238</v>
      </c>
      <c r="K1039" s="12">
        <f t="shared" si="1016"/>
        <v>3.5045235544491127</v>
      </c>
      <c r="L1039" s="12">
        <f t="shared" si="1017"/>
        <v>0.15968707847415997</v>
      </c>
    </row>
    <row r="1040" spans="1:12" x14ac:dyDescent="0.25">
      <c r="A1040" s="11">
        <f>'Shiller Data '!A1039</f>
        <v>1956.11</v>
      </c>
      <c r="B1040" s="11">
        <f>'Shiller Data '!B1039</f>
        <v>45.76</v>
      </c>
      <c r="C1040" s="11">
        <f>'Shiller Data '!C1039</f>
        <v>1.7733300000000001</v>
      </c>
      <c r="D1040" s="11">
        <f>'Shiller Data '!D1039</f>
        <v>3.4266700000000001</v>
      </c>
      <c r="E1040" s="75">
        <f>'Shiller Data '!E1039</f>
        <v>27.5</v>
      </c>
      <c r="F1040" s="12">
        <f t="shared" si="1028"/>
        <v>522.78719999999998</v>
      </c>
      <c r="G1040" s="12">
        <f t="shared" si="1029"/>
        <v>20.25948919090909</v>
      </c>
      <c r="H1040" s="12">
        <f t="shared" ref="H1040:I1040" si="1035">AVERAGE(F921:F1040)</f>
        <v>304.37691985081199</v>
      </c>
      <c r="I1040" s="12">
        <f t="shared" si="1035"/>
        <v>15.962780528786995</v>
      </c>
      <c r="J1040" s="12">
        <f t="shared" si="1019"/>
        <v>32.750384499568533</v>
      </c>
      <c r="K1040" s="12">
        <f t="shared" si="1016"/>
        <v>3.4889147024571829</v>
      </c>
      <c r="L1040" s="12">
        <f t="shared" si="1017"/>
        <v>0.14407822648223023</v>
      </c>
    </row>
    <row r="1041" spans="1:12" x14ac:dyDescent="0.25">
      <c r="A1041" s="11">
        <f>'Shiller Data '!A1040</f>
        <v>1956.12</v>
      </c>
      <c r="B1041" s="11">
        <f>'Shiller Data '!B1040</f>
        <v>46.44</v>
      </c>
      <c r="C1041" s="11">
        <f>'Shiller Data '!C1040</f>
        <v>1.74</v>
      </c>
      <c r="D1041" s="11">
        <f>'Shiller Data '!D1040</f>
        <v>3.41</v>
      </c>
      <c r="E1041" s="75">
        <f>'Shiller Data '!E1040</f>
        <v>27.6</v>
      </c>
      <c r="F1041" s="12">
        <f t="shared" si="1028"/>
        <v>528.63358695652175</v>
      </c>
      <c r="G1041" s="12">
        <f t="shared" si="1029"/>
        <v>19.806684782608695</v>
      </c>
      <c r="H1041" s="12">
        <f t="shared" ref="H1041:I1041" si="1036">AVERAGE(F922:F1041)</f>
        <v>306.93977038165127</v>
      </c>
      <c r="I1041" s="12">
        <f t="shared" si="1036"/>
        <v>16.041377223680829</v>
      </c>
      <c r="J1041" s="12">
        <f t="shared" si="1019"/>
        <v>32.954376646422524</v>
      </c>
      <c r="K1041" s="12">
        <f t="shared" si="1016"/>
        <v>3.4951240790298534</v>
      </c>
      <c r="L1041" s="12">
        <f t="shared" si="1017"/>
        <v>0.15028760305490074</v>
      </c>
    </row>
    <row r="1042" spans="1:12" x14ac:dyDescent="0.25">
      <c r="A1042" s="11">
        <f>'Shiller Data '!A1041</f>
        <v>1957.01</v>
      </c>
      <c r="B1042" s="11">
        <f>'Shiller Data '!B1041</f>
        <v>45.43</v>
      </c>
      <c r="C1042" s="11">
        <f>'Shiller Data '!C1041</f>
        <v>1.7366699999999999</v>
      </c>
      <c r="D1042" s="11">
        <f>'Shiller Data '!D1041</f>
        <v>3.4066700000000001</v>
      </c>
      <c r="E1042" s="75">
        <f>'Shiller Data '!E1041</f>
        <v>27.6</v>
      </c>
      <c r="F1042" s="12">
        <f t="shared" si="1028"/>
        <v>517.13660326086961</v>
      </c>
      <c r="G1042" s="12">
        <f t="shared" si="1029"/>
        <v>19.768778885869562</v>
      </c>
      <c r="H1042" s="12">
        <f t="shared" ref="H1042:I1042" si="1037">AVERAGE(F923:F1042)</f>
        <v>309.3970708545616</v>
      </c>
      <c r="I1042" s="12">
        <f t="shared" si="1037"/>
        <v>16.119252165840209</v>
      </c>
      <c r="J1042" s="12">
        <f t="shared" si="1019"/>
        <v>32.081922780312439</v>
      </c>
      <c r="K1042" s="12">
        <f t="shared" si="1016"/>
        <v>3.4682927182443195</v>
      </c>
      <c r="L1042" s="12">
        <f t="shared" si="1017"/>
        <v>0.1234562422693668</v>
      </c>
    </row>
    <row r="1043" spans="1:12" x14ac:dyDescent="0.25">
      <c r="A1043" s="11">
        <f>'Shiller Data '!A1042</f>
        <v>1957.02</v>
      </c>
      <c r="B1043" s="11">
        <f>'Shiller Data '!B1042</f>
        <v>43.47</v>
      </c>
      <c r="C1043" s="11">
        <f>'Shiller Data '!C1042</f>
        <v>1.73333</v>
      </c>
      <c r="D1043" s="11">
        <f>'Shiller Data '!D1042</f>
        <v>3.40333</v>
      </c>
      <c r="E1043" s="75">
        <f>'Shiller Data '!E1042</f>
        <v>27.7</v>
      </c>
      <c r="F1043" s="12">
        <f t="shared" si="1028"/>
        <v>493.0392509025271</v>
      </c>
      <c r="G1043" s="12">
        <f t="shared" si="1029"/>
        <v>19.659528980144405</v>
      </c>
      <c r="H1043" s="12">
        <f t="shared" ref="H1043:I1043" si="1038">AVERAGE(F924:F1043)</f>
        <v>311.58171383688892</v>
      </c>
      <c r="I1043" s="12">
        <f t="shared" si="1038"/>
        <v>16.195810700083658</v>
      </c>
      <c r="J1043" s="12">
        <f t="shared" si="1019"/>
        <v>30.442394026004536</v>
      </c>
      <c r="K1043" s="12">
        <f t="shared" si="1016"/>
        <v>3.4158361772729706</v>
      </c>
      <c r="L1043" s="12">
        <f t="shared" si="1017"/>
        <v>7.0999701298017914E-2</v>
      </c>
    </row>
    <row r="1044" spans="1:12" x14ac:dyDescent="0.25">
      <c r="A1044" s="11">
        <f>'Shiller Data '!A1043</f>
        <v>1957.03</v>
      </c>
      <c r="B1044" s="11">
        <f>'Shiller Data '!B1043</f>
        <v>44.03</v>
      </c>
      <c r="C1044" s="11">
        <f>'Shiller Data '!C1043</f>
        <v>1.73</v>
      </c>
      <c r="D1044" s="11">
        <f>'Shiller Data '!D1043</f>
        <v>3.4</v>
      </c>
      <c r="E1044" s="75">
        <f>'Shiller Data '!E1043</f>
        <v>27.8</v>
      </c>
      <c r="F1044" s="12">
        <f t="shared" si="1028"/>
        <v>497.59443345323746</v>
      </c>
      <c r="G1044" s="12">
        <f t="shared" si="1029"/>
        <v>19.551178057553955</v>
      </c>
      <c r="H1044" s="12">
        <f t="shared" ref="H1044:I1044" si="1039">AVERAGE(F925:F1044)</f>
        <v>313.91596996041466</v>
      </c>
      <c r="I1044" s="12">
        <f t="shared" si="1039"/>
        <v>16.272661841430857</v>
      </c>
      <c r="J1044" s="12">
        <f t="shared" si="1019"/>
        <v>30.578551825266956</v>
      </c>
      <c r="K1044" s="12">
        <f t="shared" si="1016"/>
        <v>3.4202988424556358</v>
      </c>
      <c r="L1044" s="12">
        <f t="shared" si="1017"/>
        <v>7.5462366480683052E-2</v>
      </c>
    </row>
    <row r="1045" spans="1:12" x14ac:dyDescent="0.25">
      <c r="A1045" s="11">
        <f>'Shiller Data '!A1044</f>
        <v>1957.04</v>
      </c>
      <c r="B1045" s="11">
        <f>'Shiller Data '!B1044</f>
        <v>45.05</v>
      </c>
      <c r="C1045" s="11">
        <f>'Shiller Data '!C1044</f>
        <v>1.73</v>
      </c>
      <c r="D1045" s="11">
        <f>'Shiller Data '!D1044</f>
        <v>3.4066700000000001</v>
      </c>
      <c r="E1045" s="75">
        <f>'Shiller Data '!E1044</f>
        <v>27.9</v>
      </c>
      <c r="F1045" s="12">
        <f t="shared" si="1028"/>
        <v>507.29690860215055</v>
      </c>
      <c r="G1045" s="12">
        <f t="shared" si="1029"/>
        <v>19.481102150537634</v>
      </c>
      <c r="H1045" s="12">
        <f t="shared" ref="H1045:I1045" si="1040">AVERAGE(F926:F1045)</f>
        <v>316.39802753209926</v>
      </c>
      <c r="I1045" s="12">
        <f t="shared" si="1040"/>
        <v>16.347335068912503</v>
      </c>
      <c r="J1045" s="12">
        <f t="shared" si="1019"/>
        <v>31.032391913644073</v>
      </c>
      <c r="K1045" s="12">
        <f t="shared" si="1016"/>
        <v>3.4350315593967951</v>
      </c>
      <c r="L1045" s="12">
        <f t="shared" si="1017"/>
        <v>9.0195083421842348E-2</v>
      </c>
    </row>
    <row r="1046" spans="1:12" x14ac:dyDescent="0.25">
      <c r="A1046" s="11">
        <f>'Shiller Data '!A1045</f>
        <v>1957.05</v>
      </c>
      <c r="B1046" s="11">
        <f>'Shiller Data '!B1045</f>
        <v>46.78</v>
      </c>
      <c r="C1046" s="11">
        <f>'Shiller Data '!C1045</f>
        <v>1.73</v>
      </c>
      <c r="D1046" s="11">
        <f>'Shiller Data '!D1045</f>
        <v>3.4133300000000002</v>
      </c>
      <c r="E1046" s="75">
        <f>'Shiller Data '!E1045</f>
        <v>28</v>
      </c>
      <c r="F1046" s="12">
        <f t="shared" si="1028"/>
        <v>524.89666071428576</v>
      </c>
      <c r="G1046" s="12">
        <f t="shared" si="1029"/>
        <v>19.411526785714283</v>
      </c>
      <c r="H1046" s="12">
        <f t="shared" ref="H1046:I1046" si="1041">AVERAGE(F927:F1046)</f>
        <v>319.05783246727538</v>
      </c>
      <c r="I1046" s="12">
        <f t="shared" si="1041"/>
        <v>16.419834434164461</v>
      </c>
      <c r="J1046" s="12">
        <f t="shared" si="1019"/>
        <v>31.967232240913617</v>
      </c>
      <c r="K1046" s="12">
        <f t="shared" si="1016"/>
        <v>3.4647113856898053</v>
      </c>
      <c r="L1046" s="12">
        <f t="shared" si="1017"/>
        <v>0.1198749097148526</v>
      </c>
    </row>
    <row r="1047" spans="1:12" x14ac:dyDescent="0.25">
      <c r="A1047" s="11">
        <f>'Shiller Data '!A1046</f>
        <v>1957.06</v>
      </c>
      <c r="B1047" s="11">
        <f>'Shiller Data '!B1046</f>
        <v>47.55</v>
      </c>
      <c r="C1047" s="11">
        <f>'Shiller Data '!C1046</f>
        <v>1.73</v>
      </c>
      <c r="D1047" s="11">
        <f>'Shiller Data '!D1046</f>
        <v>3.42</v>
      </c>
      <c r="E1047" s="75">
        <f>'Shiller Data '!E1046</f>
        <v>28.1</v>
      </c>
      <c r="F1047" s="12">
        <f t="shared" si="1028"/>
        <v>531.63776690391455</v>
      </c>
      <c r="G1047" s="12">
        <f t="shared" si="1029"/>
        <v>19.342446619217078</v>
      </c>
      <c r="H1047" s="12">
        <f t="shared" ref="H1047:I1047" si="1042">AVERAGE(F928:F1047)</f>
        <v>321.7221028732929</v>
      </c>
      <c r="I1047" s="12">
        <f t="shared" si="1042"/>
        <v>16.490577171142789</v>
      </c>
      <c r="J1047" s="12">
        <f t="shared" si="1019"/>
        <v>32.238881719327495</v>
      </c>
      <c r="K1047" s="12">
        <f t="shared" si="1016"/>
        <v>3.4731732309117724</v>
      </c>
      <c r="L1047" s="12">
        <f t="shared" si="1017"/>
        <v>0.12833675493681973</v>
      </c>
    </row>
    <row r="1048" spans="1:12" x14ac:dyDescent="0.25">
      <c r="A1048" s="11">
        <f>'Shiller Data '!A1047</f>
        <v>1957.07</v>
      </c>
      <c r="B1048" s="11">
        <f>'Shiller Data '!B1047</f>
        <v>48.51</v>
      </c>
      <c r="C1048" s="11">
        <f>'Shiller Data '!C1047</f>
        <v>1.74</v>
      </c>
      <c r="D1048" s="11">
        <f>'Shiller Data '!D1047</f>
        <v>3.4366699999999999</v>
      </c>
      <c r="E1048" s="75">
        <f>'Shiller Data '!E1047</f>
        <v>28.3</v>
      </c>
      <c r="F1048" s="12">
        <f t="shared" si="1028"/>
        <v>538.53813604240281</v>
      </c>
      <c r="G1048" s="12">
        <f t="shared" si="1029"/>
        <v>19.316766784452295</v>
      </c>
      <c r="H1048" s="12">
        <f t="shared" ref="H1048:I1048" si="1043">AVERAGE(F929:F1048)</f>
        <v>324.35010845517775</v>
      </c>
      <c r="I1048" s="12">
        <f t="shared" si="1043"/>
        <v>16.5607413875898</v>
      </c>
      <c r="J1048" s="12">
        <f t="shared" si="1019"/>
        <v>32.518962976257185</v>
      </c>
      <c r="K1048" s="12">
        <f t="shared" si="1016"/>
        <v>3.4818233953721718</v>
      </c>
      <c r="L1048" s="12">
        <f t="shared" si="1017"/>
        <v>0.13698691939721908</v>
      </c>
    </row>
    <row r="1049" spans="1:12" x14ac:dyDescent="0.25">
      <c r="A1049" s="11">
        <f>'Shiller Data '!A1048</f>
        <v>1957.08</v>
      </c>
      <c r="B1049" s="11">
        <f>'Shiller Data '!B1048</f>
        <v>45.84</v>
      </c>
      <c r="C1049" s="11">
        <f>'Shiller Data '!C1048</f>
        <v>1.75</v>
      </c>
      <c r="D1049" s="11">
        <f>'Shiller Data '!D1048</f>
        <v>3.4533299999999998</v>
      </c>
      <c r="E1049" s="75">
        <f>'Shiller Data '!E1048</f>
        <v>28.3</v>
      </c>
      <c r="F1049" s="12">
        <f t="shared" si="1028"/>
        <v>508.89689045936399</v>
      </c>
      <c r="G1049" s="12">
        <f t="shared" si="1029"/>
        <v>19.427782685512366</v>
      </c>
      <c r="H1049" s="12">
        <f t="shared" ref="H1049:I1049" si="1044">AVERAGE(F930:F1049)</f>
        <v>326.79197309789464</v>
      </c>
      <c r="I1049" s="12">
        <f t="shared" si="1044"/>
        <v>16.631877909969067</v>
      </c>
      <c r="J1049" s="12">
        <f t="shared" si="1019"/>
        <v>30.597680743816287</v>
      </c>
      <c r="K1049" s="12">
        <f t="shared" si="1016"/>
        <v>3.4209242134001823</v>
      </c>
      <c r="L1049" s="12">
        <f t="shared" si="1017"/>
        <v>7.6087737425229562E-2</v>
      </c>
    </row>
    <row r="1050" spans="1:12" x14ac:dyDescent="0.25">
      <c r="A1050" s="11">
        <f>'Shiller Data '!A1049</f>
        <v>1957.09</v>
      </c>
      <c r="B1050" s="11">
        <f>'Shiller Data '!B1049</f>
        <v>43.98</v>
      </c>
      <c r="C1050" s="11">
        <f>'Shiller Data '!C1049</f>
        <v>1.76</v>
      </c>
      <c r="D1050" s="11">
        <f>'Shiller Data '!D1049</f>
        <v>3.47</v>
      </c>
      <c r="E1050" s="75">
        <f>'Shiller Data '!E1049</f>
        <v>28.3</v>
      </c>
      <c r="F1050" s="12">
        <f t="shared" si="1028"/>
        <v>488.24793286219079</v>
      </c>
      <c r="G1050" s="12">
        <f t="shared" si="1029"/>
        <v>19.538798586572437</v>
      </c>
      <c r="H1050" s="12">
        <f t="shared" ref="H1050:I1050" si="1045">AVERAGE(F931:F1050)</f>
        <v>329.14640315435491</v>
      </c>
      <c r="I1050" s="12">
        <f t="shared" si="1045"/>
        <v>16.704774329349924</v>
      </c>
      <c r="J1050" s="12">
        <f t="shared" si="1019"/>
        <v>29.2280472178753</v>
      </c>
      <c r="K1050" s="12">
        <f t="shared" si="1016"/>
        <v>3.3751287694290797</v>
      </c>
      <c r="L1050" s="12">
        <f t="shared" si="1017"/>
        <v>3.0292293454126984E-2</v>
      </c>
    </row>
    <row r="1051" spans="1:12" x14ac:dyDescent="0.25">
      <c r="A1051" s="11">
        <f>'Shiller Data '!A1050</f>
        <v>1957.1</v>
      </c>
      <c r="B1051" s="11">
        <f>'Shiller Data '!B1050</f>
        <v>41.24</v>
      </c>
      <c r="C1051" s="11">
        <f>'Shiller Data '!C1050</f>
        <v>1.77</v>
      </c>
      <c r="D1051" s="11">
        <f>'Shiller Data '!D1050</f>
        <v>3.4366699999999999</v>
      </c>
      <c r="E1051" s="75">
        <f>'Shiller Data '!E1050</f>
        <v>28.3</v>
      </c>
      <c r="F1051" s="12">
        <f t="shared" si="1028"/>
        <v>457.82957597173146</v>
      </c>
      <c r="G1051" s="12">
        <f t="shared" si="1029"/>
        <v>19.649814487632508</v>
      </c>
      <c r="H1051" s="12">
        <f t="shared" ref="H1051:I1051" si="1046">AVERAGE(F932:F1051)</f>
        <v>331.20295260991645</v>
      </c>
      <c r="I1051" s="12">
        <f t="shared" si="1046"/>
        <v>16.776698651266791</v>
      </c>
      <c r="J1051" s="12">
        <f t="shared" si="1019"/>
        <v>27.289610756473902</v>
      </c>
      <c r="K1051" s="12">
        <f t="shared" si="1016"/>
        <v>3.3065060713892813</v>
      </c>
      <c r="L1051" s="12">
        <f t="shared" si="1017"/>
        <v>-3.8330404585671385E-2</v>
      </c>
    </row>
    <row r="1052" spans="1:12" x14ac:dyDescent="0.25">
      <c r="A1052" s="11">
        <f>'Shiller Data '!A1051</f>
        <v>1957.11</v>
      </c>
      <c r="B1052" s="11">
        <f>'Shiller Data '!B1051</f>
        <v>40.35</v>
      </c>
      <c r="C1052" s="11">
        <f>'Shiller Data '!C1051</f>
        <v>1.78</v>
      </c>
      <c r="D1052" s="11">
        <f>'Shiller Data '!D1051</f>
        <v>3.40333</v>
      </c>
      <c r="E1052" s="75">
        <f>'Shiller Data '!E1051</f>
        <v>28.4</v>
      </c>
      <c r="F1052" s="12">
        <f t="shared" si="1028"/>
        <v>446.37187500000005</v>
      </c>
      <c r="G1052" s="12">
        <f t="shared" si="1029"/>
        <v>19.69125</v>
      </c>
      <c r="H1052" s="12">
        <f t="shared" ref="H1052:I1052" si="1047">AVERAGE(F933:F1052)</f>
        <v>333.19203560504627</v>
      </c>
      <c r="I1052" s="12">
        <f t="shared" si="1047"/>
        <v>16.847476872668306</v>
      </c>
      <c r="J1052" s="12">
        <f t="shared" si="1019"/>
        <v>26.494879819312885</v>
      </c>
      <c r="K1052" s="12">
        <f t="shared" si="1016"/>
        <v>3.2769514999583249</v>
      </c>
      <c r="L1052" s="12">
        <f t="shared" si="1017"/>
        <v>-6.7884976016627796E-2</v>
      </c>
    </row>
    <row r="1053" spans="1:12" x14ac:dyDescent="0.25">
      <c r="A1053" s="11">
        <f>'Shiller Data '!A1052</f>
        <v>1957.12</v>
      </c>
      <c r="B1053" s="11">
        <f>'Shiller Data '!B1052</f>
        <v>40.33</v>
      </c>
      <c r="C1053" s="11">
        <f>'Shiller Data '!C1052</f>
        <v>1.79</v>
      </c>
      <c r="D1053" s="11">
        <f>'Shiller Data '!D1052</f>
        <v>3.37</v>
      </c>
      <c r="E1053" s="75">
        <f>'Shiller Data '!E1052</f>
        <v>28.4</v>
      </c>
      <c r="F1053" s="12">
        <f t="shared" si="1028"/>
        <v>446.15062500000005</v>
      </c>
      <c r="G1053" s="12">
        <f t="shared" si="1029"/>
        <v>19.801874999999999</v>
      </c>
      <c r="H1053" s="12">
        <f t="shared" ref="H1053:I1053" si="1048">AVERAGE(F934:F1053)</f>
        <v>335.22831565312322</v>
      </c>
      <c r="I1053" s="12">
        <f t="shared" si="1048"/>
        <v>16.918508523309331</v>
      </c>
      <c r="J1053" s="12">
        <f t="shared" si="1019"/>
        <v>26.370564780300807</v>
      </c>
      <c r="K1053" s="12">
        <f t="shared" si="1016"/>
        <v>3.2722484176671593</v>
      </c>
      <c r="L1053" s="12">
        <f t="shared" si="1017"/>
        <v>-7.2588058307793357E-2</v>
      </c>
    </row>
    <row r="1054" spans="1:12" x14ac:dyDescent="0.25">
      <c r="A1054" s="11">
        <f>'Shiller Data '!A1053</f>
        <v>1958.01</v>
      </c>
      <c r="B1054" s="11">
        <f>'Shiller Data '!B1053</f>
        <v>41.12</v>
      </c>
      <c r="C1054" s="11">
        <f>'Shiller Data '!C1053</f>
        <v>1.7833300000000001</v>
      </c>
      <c r="D1054" s="11">
        <f>'Shiller Data '!D1053</f>
        <v>3.2933300000000001</v>
      </c>
      <c r="E1054" s="75">
        <f>'Shiller Data '!E1053</f>
        <v>28.6</v>
      </c>
      <c r="F1054" s="12">
        <f t="shared" si="1028"/>
        <v>451.70895104895101</v>
      </c>
      <c r="G1054" s="12">
        <f t="shared" si="1029"/>
        <v>19.590129466783218</v>
      </c>
      <c r="H1054" s="12">
        <f t="shared" ref="H1054:I1054" si="1049">AVERAGE(F935:F1054)</f>
        <v>337.35429557220203</v>
      </c>
      <c r="I1054" s="12">
        <f t="shared" si="1049"/>
        <v>16.988597103860585</v>
      </c>
      <c r="J1054" s="12">
        <f t="shared" si="1019"/>
        <v>26.58894953405553</v>
      </c>
      <c r="K1054" s="12">
        <f t="shared" si="1016"/>
        <v>3.2804956984217242</v>
      </c>
      <c r="L1054" s="12">
        <f t="shared" si="1017"/>
        <v>-6.4340777553228534E-2</v>
      </c>
    </row>
    <row r="1055" spans="1:12" x14ac:dyDescent="0.25">
      <c r="A1055" s="11">
        <f>'Shiller Data '!A1054</f>
        <v>1958.02</v>
      </c>
      <c r="B1055" s="11">
        <f>'Shiller Data '!B1054</f>
        <v>41.26</v>
      </c>
      <c r="C1055" s="11">
        <f>'Shiller Data '!C1054</f>
        <v>1.77667</v>
      </c>
      <c r="D1055" s="11">
        <f>'Shiller Data '!D1054</f>
        <v>3.2166700000000001</v>
      </c>
      <c r="E1055" s="75">
        <f>'Shiller Data '!E1054</f>
        <v>28.6</v>
      </c>
      <c r="F1055" s="12">
        <f t="shared" si="1028"/>
        <v>453.24687062937062</v>
      </c>
      <c r="G1055" s="12">
        <f t="shared" si="1029"/>
        <v>19.516968435314684</v>
      </c>
      <c r="H1055" s="12">
        <f t="shared" ref="H1055:I1055" si="1050">AVERAGE(F936:F1055)</f>
        <v>339.56047782744679</v>
      </c>
      <c r="I1055" s="12">
        <f t="shared" si="1050"/>
        <v>17.056911697302038</v>
      </c>
      <c r="J1055" s="12">
        <f t="shared" si="1019"/>
        <v>26.572622211620086</v>
      </c>
      <c r="K1055" s="12">
        <f t="shared" si="1016"/>
        <v>3.2798814455916192</v>
      </c>
      <c r="L1055" s="12">
        <f t="shared" si="1017"/>
        <v>-6.4955030383333501E-2</v>
      </c>
    </row>
    <row r="1056" spans="1:12" x14ac:dyDescent="0.25">
      <c r="A1056" s="11">
        <f>'Shiller Data '!A1055</f>
        <v>1958.03</v>
      </c>
      <c r="B1056" s="11">
        <f>'Shiller Data '!B1055</f>
        <v>42.11</v>
      </c>
      <c r="C1056" s="11">
        <f>'Shiller Data '!C1055</f>
        <v>1.77</v>
      </c>
      <c r="D1056" s="11">
        <f>'Shiller Data '!D1055</f>
        <v>3.14</v>
      </c>
      <c r="E1056" s="75">
        <f>'Shiller Data '!E1055</f>
        <v>28.8</v>
      </c>
      <c r="F1056" s="12">
        <f t="shared" si="1028"/>
        <v>459.37184895833332</v>
      </c>
      <c r="G1056" s="12">
        <f t="shared" si="1029"/>
        <v>19.308671874999998</v>
      </c>
      <c r="H1056" s="12">
        <f t="shared" ref="H1056:I1056" si="1051">AVERAGE(F937:F1056)</f>
        <v>341.78861129098851</v>
      </c>
      <c r="I1056" s="12">
        <f t="shared" si="1051"/>
        <v>17.12271446506379</v>
      </c>
      <c r="J1056" s="12">
        <f t="shared" si="1019"/>
        <v>26.828214060078466</v>
      </c>
      <c r="K1056" s="12">
        <f t="shared" si="1016"/>
        <v>3.2894540971857715</v>
      </c>
      <c r="L1056" s="12">
        <f t="shared" si="1017"/>
        <v>-5.5382378789181175E-2</v>
      </c>
    </row>
    <row r="1057" spans="1:12" x14ac:dyDescent="0.25">
      <c r="A1057" s="11">
        <f>'Shiller Data '!A1056</f>
        <v>1958.04</v>
      </c>
      <c r="B1057" s="11">
        <f>'Shiller Data '!B1056</f>
        <v>42.34</v>
      </c>
      <c r="C1057" s="11">
        <f>'Shiller Data '!C1056</f>
        <v>1.75667</v>
      </c>
      <c r="D1057" s="11">
        <f>'Shiller Data '!D1056</f>
        <v>3.07</v>
      </c>
      <c r="E1057" s="75">
        <f>'Shiller Data '!E1056</f>
        <v>28.9</v>
      </c>
      <c r="F1057" s="12">
        <f t="shared" si="1028"/>
        <v>460.28268166089975</v>
      </c>
      <c r="G1057" s="12">
        <f t="shared" si="1029"/>
        <v>19.096948001730102</v>
      </c>
      <c r="H1057" s="12">
        <f t="shared" ref="H1057:I1057" si="1052">AVERAGE(F938:F1057)</f>
        <v>343.93021942247645</v>
      </c>
      <c r="I1057" s="12">
        <f t="shared" si="1052"/>
        <v>17.188351234125829</v>
      </c>
      <c r="J1057" s="12">
        <f t="shared" si="1019"/>
        <v>26.778757042563367</v>
      </c>
      <c r="K1057" s="12">
        <f t="shared" si="1016"/>
        <v>3.2876089255400012</v>
      </c>
      <c r="L1057" s="12">
        <f t="shared" si="1017"/>
        <v>-5.7227550434951535E-2</v>
      </c>
    </row>
    <row r="1058" spans="1:12" x14ac:dyDescent="0.25">
      <c r="A1058" s="11">
        <f>'Shiller Data '!A1057</f>
        <v>1958.05</v>
      </c>
      <c r="B1058" s="11">
        <f>'Shiller Data '!B1057</f>
        <v>43.7</v>
      </c>
      <c r="C1058" s="11">
        <f>'Shiller Data '!C1057</f>
        <v>1.74333</v>
      </c>
      <c r="D1058" s="11">
        <f>'Shiller Data '!D1057</f>
        <v>3</v>
      </c>
      <c r="E1058" s="75">
        <f>'Shiller Data '!E1057</f>
        <v>28.9</v>
      </c>
      <c r="F1058" s="12">
        <f t="shared" si="1028"/>
        <v>475.06738754325266</v>
      </c>
      <c r="G1058" s="12">
        <f t="shared" si="1029"/>
        <v>18.951927430795848</v>
      </c>
      <c r="H1058" s="12">
        <f t="shared" ref="H1058:I1058" si="1053">AVERAGE(F939:F1058)</f>
        <v>346.11996290653627</v>
      </c>
      <c r="I1058" s="12">
        <f t="shared" si="1053"/>
        <v>17.253170730498219</v>
      </c>
      <c r="J1058" s="12">
        <f t="shared" si="1019"/>
        <v>27.535077173002286</v>
      </c>
      <c r="K1058" s="12">
        <f t="shared" si="1016"/>
        <v>3.3154607254344062</v>
      </c>
      <c r="L1058" s="12">
        <f t="shared" si="1017"/>
        <v>-2.937575054054653E-2</v>
      </c>
    </row>
    <row r="1059" spans="1:12" x14ac:dyDescent="0.25">
      <c r="A1059" s="11">
        <f>'Shiller Data '!A1058</f>
        <v>1958.06</v>
      </c>
      <c r="B1059" s="11">
        <f>'Shiller Data '!B1058</f>
        <v>44.75</v>
      </c>
      <c r="C1059" s="11">
        <f>'Shiller Data '!C1058</f>
        <v>1.73</v>
      </c>
      <c r="D1059" s="11">
        <f>'Shiller Data '!D1058</f>
        <v>2.93</v>
      </c>
      <c r="E1059" s="75">
        <f>'Shiller Data '!E1058</f>
        <v>28.9</v>
      </c>
      <c r="F1059" s="12">
        <f t="shared" si="1028"/>
        <v>486.48205017301046</v>
      </c>
      <c r="G1059" s="12">
        <f t="shared" si="1029"/>
        <v>18.807015570934254</v>
      </c>
      <c r="H1059" s="12">
        <f t="shared" ref="H1059:I1059" si="1054">AVERAGE(F940:F1059)</f>
        <v>348.34672428591722</v>
      </c>
      <c r="I1059" s="12">
        <f t="shared" si="1054"/>
        <v>17.31755535195725</v>
      </c>
      <c r="J1059" s="12">
        <f t="shared" si="1019"/>
        <v>28.091843235715583</v>
      </c>
      <c r="K1059" s="12">
        <f t="shared" si="1016"/>
        <v>3.3354792578923238</v>
      </c>
      <c r="L1059" s="12">
        <f t="shared" si="1017"/>
        <v>-9.3572180826289042E-3</v>
      </c>
    </row>
    <row r="1060" spans="1:12" x14ac:dyDescent="0.25">
      <c r="A1060" s="11">
        <f>'Shiller Data '!A1059</f>
        <v>1958.07</v>
      </c>
      <c r="B1060" s="11">
        <f>'Shiller Data '!B1059</f>
        <v>45.98</v>
      </c>
      <c r="C1060" s="11">
        <f>'Shiller Data '!C1059</f>
        <v>1.73</v>
      </c>
      <c r="D1060" s="11">
        <f>'Shiller Data '!D1059</f>
        <v>2.9133300000000002</v>
      </c>
      <c r="E1060" s="75">
        <f>'Shiller Data '!E1059</f>
        <v>29</v>
      </c>
      <c r="F1060" s="12">
        <f t="shared" si="1028"/>
        <v>498.12987931034479</v>
      </c>
      <c r="G1060" s="12">
        <f t="shared" si="1029"/>
        <v>18.742163793103447</v>
      </c>
      <c r="H1060" s="12">
        <f t="shared" ref="H1060:I1060" si="1055">AVERAGE(F941:F1060)</f>
        <v>350.73593724874934</v>
      </c>
      <c r="I1060" s="12">
        <f t="shared" si="1055"/>
        <v>17.381819505586595</v>
      </c>
      <c r="J1060" s="12">
        <f t="shared" si="1019"/>
        <v>28.65809756856833</v>
      </c>
      <c r="K1060" s="12">
        <f t="shared" si="1016"/>
        <v>3.3554360408726174</v>
      </c>
      <c r="L1060" s="12">
        <f t="shared" si="1017"/>
        <v>1.0599564897664671E-2</v>
      </c>
    </row>
    <row r="1061" spans="1:12" x14ac:dyDescent="0.25">
      <c r="A1061" s="11">
        <f>'Shiller Data '!A1060</f>
        <v>1958.08</v>
      </c>
      <c r="B1061" s="11">
        <f>'Shiller Data '!B1060</f>
        <v>47.7</v>
      </c>
      <c r="C1061" s="11">
        <f>'Shiller Data '!C1060</f>
        <v>1.73</v>
      </c>
      <c r="D1061" s="11">
        <f>'Shiller Data '!D1060</f>
        <v>2.8966699999999999</v>
      </c>
      <c r="E1061" s="75">
        <f>'Shiller Data '!E1060</f>
        <v>28.9</v>
      </c>
      <c r="F1061" s="12">
        <f t="shared" si="1028"/>
        <v>518.55181660899655</v>
      </c>
      <c r="G1061" s="12">
        <f t="shared" si="1029"/>
        <v>18.807015570934254</v>
      </c>
      <c r="H1061" s="12">
        <f t="shared" ref="H1061:I1061" si="1056">AVERAGE(F942:F1061)</f>
        <v>353.3538182034842</v>
      </c>
      <c r="I1061" s="12">
        <f t="shared" si="1056"/>
        <v>17.446286932869892</v>
      </c>
      <c r="J1061" s="12">
        <f t="shared" si="1019"/>
        <v>29.722760986580624</v>
      </c>
      <c r="K1061" s="12">
        <f t="shared" si="1016"/>
        <v>3.3919131154868669</v>
      </c>
      <c r="L1061" s="12">
        <f t="shared" si="1017"/>
        <v>4.7076639511914209E-2</v>
      </c>
    </row>
    <row r="1062" spans="1:12" x14ac:dyDescent="0.25">
      <c r="A1062" s="11">
        <f>'Shiller Data '!A1061</f>
        <v>1958.09</v>
      </c>
      <c r="B1062" s="11">
        <f>'Shiller Data '!B1061</f>
        <v>48.96</v>
      </c>
      <c r="C1062" s="11">
        <f>'Shiller Data '!C1061</f>
        <v>1.73</v>
      </c>
      <c r="D1062" s="11">
        <f>'Shiller Data '!D1061</f>
        <v>2.88</v>
      </c>
      <c r="E1062" s="75">
        <f>'Shiller Data '!E1061</f>
        <v>28.9</v>
      </c>
      <c r="F1062" s="12">
        <f t="shared" si="1028"/>
        <v>532.249411764706</v>
      </c>
      <c r="G1062" s="12">
        <f t="shared" si="1029"/>
        <v>18.807015570934254</v>
      </c>
      <c r="H1062" s="12">
        <f t="shared" ref="H1062:I1062" si="1057">AVERAGE(F943:F1062)</f>
        <v>356.10508098859822</v>
      </c>
      <c r="I1062" s="12">
        <f t="shared" si="1057"/>
        <v>17.510041909566453</v>
      </c>
      <c r="J1062" s="12">
        <f t="shared" si="1019"/>
        <v>30.396809700033689</v>
      </c>
      <c r="K1062" s="12">
        <f t="shared" si="1016"/>
        <v>3.4143376588273218</v>
      </c>
      <c r="L1062" s="12">
        <f t="shared" si="1017"/>
        <v>6.9501182852369059E-2</v>
      </c>
    </row>
    <row r="1063" spans="1:12" x14ac:dyDescent="0.25">
      <c r="A1063" s="11">
        <f>'Shiller Data '!A1062</f>
        <v>1958.1</v>
      </c>
      <c r="B1063" s="11">
        <f>'Shiller Data '!B1062</f>
        <v>50.95</v>
      </c>
      <c r="C1063" s="11">
        <f>'Shiller Data '!C1062</f>
        <v>1.7366699999999999</v>
      </c>
      <c r="D1063" s="11">
        <f>'Shiller Data '!D1062</f>
        <v>2.8833299999999999</v>
      </c>
      <c r="E1063" s="75">
        <f>'Shiller Data '!E1062</f>
        <v>28.9</v>
      </c>
      <c r="F1063" s="12">
        <f t="shared" si="1028"/>
        <v>553.88291522491352</v>
      </c>
      <c r="G1063" s="12">
        <f t="shared" si="1029"/>
        <v>18.879525856401383</v>
      </c>
      <c r="H1063" s="12">
        <f t="shared" ref="H1063:I1063" si="1058">AVERAGE(F944:F1063)</f>
        <v>358.98358163118297</v>
      </c>
      <c r="I1063" s="12">
        <f t="shared" si="1058"/>
        <v>17.571874109326082</v>
      </c>
      <c r="J1063" s="12">
        <f t="shared" si="1019"/>
        <v>31.520992682900349</v>
      </c>
      <c r="K1063" s="12">
        <f t="shared" si="1016"/>
        <v>3.4506537582405992</v>
      </c>
      <c r="L1063" s="12">
        <f t="shared" si="1017"/>
        <v>0.10581728226564646</v>
      </c>
    </row>
    <row r="1064" spans="1:12" x14ac:dyDescent="0.25">
      <c r="A1064" s="11">
        <f>'Shiller Data '!A1063</f>
        <v>1958.11</v>
      </c>
      <c r="B1064" s="11">
        <f>'Shiller Data '!B1063</f>
        <v>52.5</v>
      </c>
      <c r="C1064" s="11">
        <f>'Shiller Data '!C1063</f>
        <v>1.74333</v>
      </c>
      <c r="D1064" s="11">
        <f>'Shiller Data '!D1063</f>
        <v>2.8866700000000001</v>
      </c>
      <c r="E1064" s="75">
        <f>'Shiller Data '!E1063</f>
        <v>29</v>
      </c>
      <c r="F1064" s="12">
        <f t="shared" si="1028"/>
        <v>568.76508620689651</v>
      </c>
      <c r="G1064" s="12">
        <f t="shared" si="1029"/>
        <v>18.88657595689655</v>
      </c>
      <c r="H1064" s="12">
        <f t="shared" ref="H1064:I1064" si="1059">AVERAGE(F945:F1064)</f>
        <v>362.06911170563433</v>
      </c>
      <c r="I1064" s="12">
        <f t="shared" si="1059"/>
        <v>17.630812087341543</v>
      </c>
      <c r="J1064" s="12">
        <f t="shared" si="1019"/>
        <v>32.259721412109819</v>
      </c>
      <c r="K1064" s="12">
        <f t="shared" si="1016"/>
        <v>3.4738194369533217</v>
      </c>
      <c r="L1064" s="12">
        <f t="shared" si="1017"/>
        <v>0.12898296097836903</v>
      </c>
    </row>
    <row r="1065" spans="1:12" x14ac:dyDescent="0.25">
      <c r="A1065" s="11">
        <f>'Shiller Data '!A1064</f>
        <v>1958.12</v>
      </c>
      <c r="B1065" s="11">
        <f>'Shiller Data '!B1064</f>
        <v>53.49</v>
      </c>
      <c r="C1065" s="11">
        <f>'Shiller Data '!C1064</f>
        <v>1.75</v>
      </c>
      <c r="D1065" s="11">
        <f>'Shiller Data '!D1064</f>
        <v>2.89</v>
      </c>
      <c r="E1065" s="75">
        <f>'Shiller Data '!E1064</f>
        <v>28.9</v>
      </c>
      <c r="F1065" s="12">
        <f t="shared" si="1028"/>
        <v>581.49552768166097</v>
      </c>
      <c r="G1065" s="12">
        <f t="shared" si="1029"/>
        <v>19.024437716262977</v>
      </c>
      <c r="H1065" s="12">
        <f t="shared" ref="H1065:I1065" si="1060">AVERAGE(F946:F1065)</f>
        <v>365.26472856840337</v>
      </c>
      <c r="I1065" s="12">
        <f t="shared" si="1060"/>
        <v>17.688317688642353</v>
      </c>
      <c r="J1065" s="12">
        <f t="shared" si="1019"/>
        <v>32.874552454190628</v>
      </c>
      <c r="K1065" s="12">
        <f t="shared" si="1016"/>
        <v>3.4926988768445217</v>
      </c>
      <c r="L1065" s="12">
        <f t="shared" si="1017"/>
        <v>0.14786240086956903</v>
      </c>
    </row>
    <row r="1066" spans="1:12" x14ac:dyDescent="0.25">
      <c r="A1066" s="11">
        <f>'Shiller Data '!A1065</f>
        <v>1959.01</v>
      </c>
      <c r="B1066" s="11">
        <f>'Shiller Data '!B1065</f>
        <v>55.62</v>
      </c>
      <c r="C1066" s="11">
        <f>'Shiller Data '!C1065</f>
        <v>1.75667</v>
      </c>
      <c r="D1066" s="11">
        <f>'Shiller Data '!D1065</f>
        <v>2.96333</v>
      </c>
      <c r="E1066" s="75">
        <f>'Shiller Data '!E1065</f>
        <v>29</v>
      </c>
      <c r="F1066" s="12">
        <f t="shared" si="1028"/>
        <v>602.56598275862063</v>
      </c>
      <c r="G1066" s="12">
        <f t="shared" si="1029"/>
        <v>19.031096456896549</v>
      </c>
      <c r="H1066" s="12">
        <f t="shared" ref="H1066:I1066" si="1061">AVERAGE(F947:F1066)</f>
        <v>368.61051175805852</v>
      </c>
      <c r="I1066" s="12">
        <f t="shared" si="1061"/>
        <v>17.743639636642534</v>
      </c>
      <c r="J1066" s="12">
        <f t="shared" si="1019"/>
        <v>33.95954804640288</v>
      </c>
      <c r="K1066" s="12">
        <f t="shared" si="1016"/>
        <v>3.5251700529447798</v>
      </c>
      <c r="L1066" s="12">
        <f t="shared" si="1017"/>
        <v>0.1803335769698271</v>
      </c>
    </row>
    <row r="1067" spans="1:12" x14ac:dyDescent="0.25">
      <c r="A1067" s="11">
        <f>'Shiller Data '!A1066</f>
        <v>1959.02</v>
      </c>
      <c r="B1067" s="11">
        <f>'Shiller Data '!B1066</f>
        <v>54.77</v>
      </c>
      <c r="C1067" s="11">
        <f>'Shiller Data '!C1066</f>
        <v>1.7633300000000001</v>
      </c>
      <c r="D1067" s="11">
        <f>'Shiller Data '!D1066</f>
        <v>3.03667</v>
      </c>
      <c r="E1067" s="75">
        <f>'Shiller Data '!E1066</f>
        <v>28.9</v>
      </c>
      <c r="F1067" s="12">
        <f t="shared" si="1028"/>
        <v>595.41054498269898</v>
      </c>
      <c r="G1067" s="12">
        <f t="shared" si="1029"/>
        <v>19.169349576124567</v>
      </c>
      <c r="H1067" s="12">
        <f t="shared" ref="H1067:I1067" si="1062">AVERAGE(F948:F1067)</f>
        <v>371.94748872605157</v>
      </c>
      <c r="I1067" s="12">
        <f t="shared" si="1062"/>
        <v>17.797412526921512</v>
      </c>
      <c r="J1067" s="12">
        <f t="shared" si="1019"/>
        <v>33.454893742674258</v>
      </c>
      <c r="K1067" s="12">
        <f t="shared" si="1016"/>
        <v>3.5101980761028275</v>
      </c>
      <c r="L1067" s="12">
        <f t="shared" si="1017"/>
        <v>0.16536160012787482</v>
      </c>
    </row>
    <row r="1068" spans="1:12" x14ac:dyDescent="0.25">
      <c r="A1068" s="11">
        <f>'Shiller Data '!A1067</f>
        <v>1959.03</v>
      </c>
      <c r="B1068" s="11">
        <f>'Shiller Data '!B1067</f>
        <v>56.16</v>
      </c>
      <c r="C1068" s="11">
        <f>'Shiller Data '!C1067</f>
        <v>1.77</v>
      </c>
      <c r="D1068" s="11">
        <f>'Shiller Data '!D1067</f>
        <v>3.11</v>
      </c>
      <c r="E1068" s="75">
        <f>'Shiller Data '!E1067</f>
        <v>28.9</v>
      </c>
      <c r="F1068" s="12">
        <f t="shared" si="1028"/>
        <v>610.52138408304495</v>
      </c>
      <c r="G1068" s="12">
        <f t="shared" si="1029"/>
        <v>19.241859861591696</v>
      </c>
      <c r="H1068" s="12">
        <f t="shared" ref="H1068:I1068" si="1063">AVERAGE(F949:F1068)</f>
        <v>375.39498861792009</v>
      </c>
      <c r="I1068" s="12">
        <f t="shared" si="1063"/>
        <v>17.849956212042621</v>
      </c>
      <c r="J1068" s="12">
        <f t="shared" si="1019"/>
        <v>34.202962563636525</v>
      </c>
      <c r="K1068" s="12">
        <f t="shared" si="1016"/>
        <v>3.5323122649845944</v>
      </c>
      <c r="L1068" s="12">
        <f t="shared" si="1017"/>
        <v>0.18747578900964168</v>
      </c>
    </row>
    <row r="1069" spans="1:12" x14ac:dyDescent="0.25">
      <c r="A1069" s="11">
        <f>'Shiller Data '!A1068</f>
        <v>1959.04</v>
      </c>
      <c r="B1069" s="11">
        <f>'Shiller Data '!B1068</f>
        <v>57.1</v>
      </c>
      <c r="C1069" s="11">
        <f>'Shiller Data '!C1068</f>
        <v>1.77667</v>
      </c>
      <c r="D1069" s="11">
        <f>'Shiller Data '!D1068</f>
        <v>3.2066699999999999</v>
      </c>
      <c r="E1069" s="75">
        <f>'Shiller Data '!E1068</f>
        <v>29</v>
      </c>
      <c r="F1069" s="12">
        <f t="shared" si="1028"/>
        <v>618.59974137931044</v>
      </c>
      <c r="G1069" s="12">
        <f t="shared" si="1029"/>
        <v>19.247768870689654</v>
      </c>
      <c r="H1069" s="12">
        <f t="shared" ref="H1069:I1069" si="1064">AVERAGE(F950:F1069)</f>
        <v>378.91886172425399</v>
      </c>
      <c r="I1069" s="12">
        <f t="shared" si="1064"/>
        <v>17.90153964326106</v>
      </c>
      <c r="J1069" s="12">
        <f t="shared" si="1019"/>
        <v>34.555672512346113</v>
      </c>
      <c r="K1069" s="12">
        <f t="shared" si="1016"/>
        <v>3.5425717194389432</v>
      </c>
      <c r="L1069" s="12">
        <f t="shared" si="1017"/>
        <v>0.19773524346399052</v>
      </c>
    </row>
    <row r="1070" spans="1:12" x14ac:dyDescent="0.25">
      <c r="A1070" s="11">
        <f>'Shiller Data '!A1069</f>
        <v>1959.05</v>
      </c>
      <c r="B1070" s="11">
        <f>'Shiller Data '!B1069</f>
        <v>57.96</v>
      </c>
      <c r="C1070" s="11">
        <f>'Shiller Data '!C1069</f>
        <v>1.7833300000000001</v>
      </c>
      <c r="D1070" s="11">
        <f>'Shiller Data '!D1069</f>
        <v>3.3033299999999999</v>
      </c>
      <c r="E1070" s="75">
        <f>'Shiller Data '!E1069</f>
        <v>29</v>
      </c>
      <c r="F1070" s="12">
        <f t="shared" si="1028"/>
        <v>627.91665517241393</v>
      </c>
      <c r="G1070" s="12">
        <f t="shared" si="1029"/>
        <v>19.319920784482758</v>
      </c>
      <c r="H1070" s="12">
        <f t="shared" ref="H1070:I1070" si="1065">AVERAGE(F951:F1070)</f>
        <v>382.52562289130697</v>
      </c>
      <c r="I1070" s="12">
        <f t="shared" si="1065"/>
        <v>17.951799995999398</v>
      </c>
      <c r="J1070" s="12">
        <f t="shared" si="1019"/>
        <v>34.977921729985106</v>
      </c>
      <c r="K1070" s="12">
        <f t="shared" si="1016"/>
        <v>3.5547170547318063</v>
      </c>
      <c r="L1070" s="12">
        <f t="shared" si="1017"/>
        <v>0.20988057875685362</v>
      </c>
    </row>
    <row r="1071" spans="1:12" x14ac:dyDescent="0.25">
      <c r="A1071" s="11">
        <f>'Shiller Data '!A1070</f>
        <v>1959.06</v>
      </c>
      <c r="B1071" s="11">
        <f>'Shiller Data '!B1070</f>
        <v>57.46</v>
      </c>
      <c r="C1071" s="11">
        <f>'Shiller Data '!C1070</f>
        <v>1.79</v>
      </c>
      <c r="D1071" s="11">
        <f>'Shiller Data '!D1070</f>
        <v>3.4</v>
      </c>
      <c r="E1071" s="75">
        <f>'Shiller Data '!E1070</f>
        <v>29.1</v>
      </c>
      <c r="F1071" s="12">
        <f t="shared" si="1028"/>
        <v>620.36067010309273</v>
      </c>
      <c r="G1071" s="12">
        <f t="shared" si="1029"/>
        <v>19.325541237113402</v>
      </c>
      <c r="H1071" s="12">
        <f t="shared" ref="H1071:I1071" si="1066">AVERAGE(F952:F1071)</f>
        <v>386.16495178442551</v>
      </c>
      <c r="I1071" s="12">
        <f t="shared" si="1066"/>
        <v>18.001110294314252</v>
      </c>
      <c r="J1071" s="12">
        <f t="shared" si="1019"/>
        <v>34.462355930291537</v>
      </c>
      <c r="K1071" s="12">
        <f t="shared" si="1016"/>
        <v>3.5398675958636008</v>
      </c>
      <c r="L1071" s="12">
        <f t="shared" si="1017"/>
        <v>0.19503111988864807</v>
      </c>
    </row>
    <row r="1072" spans="1:12" x14ac:dyDescent="0.25">
      <c r="A1072" s="11">
        <f>'Shiller Data '!A1071</f>
        <v>1959.07</v>
      </c>
      <c r="B1072" s="11">
        <f>'Shiller Data '!B1071</f>
        <v>59.74</v>
      </c>
      <c r="C1072" s="11">
        <f>'Shiller Data '!C1071</f>
        <v>1.79667</v>
      </c>
      <c r="D1072" s="11">
        <f>'Shiller Data '!D1071</f>
        <v>3.41</v>
      </c>
      <c r="E1072" s="75">
        <f>'Shiller Data '!E1071</f>
        <v>29.2</v>
      </c>
      <c r="F1072" s="12">
        <f t="shared" si="1028"/>
        <v>642.76761986301369</v>
      </c>
      <c r="G1072" s="12">
        <f t="shared" si="1029"/>
        <v>19.331123193493148</v>
      </c>
      <c r="H1072" s="12">
        <f t="shared" ref="H1072:I1072" si="1067">AVERAGE(F953:F1072)</f>
        <v>389.8908201356046</v>
      </c>
      <c r="I1072" s="12">
        <f t="shared" si="1067"/>
        <v>18.048787359165093</v>
      </c>
      <c r="J1072" s="12">
        <f t="shared" si="1019"/>
        <v>35.612787001815896</v>
      </c>
      <c r="K1072" s="12">
        <f t="shared" si="1016"/>
        <v>3.5727047588106022</v>
      </c>
      <c r="L1072" s="12">
        <f t="shared" si="1017"/>
        <v>0.22786828283564953</v>
      </c>
    </row>
    <row r="1073" spans="1:12" x14ac:dyDescent="0.25">
      <c r="A1073" s="11">
        <f>'Shiller Data '!A1072</f>
        <v>1959.08</v>
      </c>
      <c r="B1073" s="11">
        <f>'Shiller Data '!B1072</f>
        <v>59.4</v>
      </c>
      <c r="C1073" s="11">
        <f>'Shiller Data '!C1072</f>
        <v>1.8033300000000001</v>
      </c>
      <c r="D1073" s="11">
        <f>'Shiller Data '!D1072</f>
        <v>3.42</v>
      </c>
      <c r="E1073" s="75">
        <f>'Shiller Data '!E1072</f>
        <v>29.2</v>
      </c>
      <c r="F1073" s="12">
        <f t="shared" si="1028"/>
        <v>639.10941780821918</v>
      </c>
      <c r="G1073" s="12">
        <f t="shared" si="1029"/>
        <v>19.402780916095892</v>
      </c>
      <c r="H1073" s="12">
        <f t="shared" ref="H1073:I1073" si="1068">AVERAGE(F954:F1073)</f>
        <v>393.53475164605129</v>
      </c>
      <c r="I1073" s="12">
        <f t="shared" si="1068"/>
        <v>18.096805472979199</v>
      </c>
      <c r="J1073" s="12">
        <f t="shared" si="1019"/>
        <v>35.316145645842838</v>
      </c>
      <c r="K1073" s="12">
        <f t="shared" si="1016"/>
        <v>3.5643402431061193</v>
      </c>
      <c r="L1073" s="12">
        <f t="shared" si="1017"/>
        <v>0.21950376713116659</v>
      </c>
    </row>
    <row r="1074" spans="1:12" x14ac:dyDescent="0.25">
      <c r="A1074" s="11">
        <f>'Shiller Data '!A1073</f>
        <v>1959.09</v>
      </c>
      <c r="B1074" s="11">
        <f>'Shiller Data '!B1073</f>
        <v>57.05</v>
      </c>
      <c r="C1074" s="11">
        <f>'Shiller Data '!C1073</f>
        <v>1.81</v>
      </c>
      <c r="D1074" s="11">
        <f>'Shiller Data '!D1073</f>
        <v>3.43</v>
      </c>
      <c r="E1074" s="75">
        <f>'Shiller Data '!E1073</f>
        <v>29.3</v>
      </c>
      <c r="F1074" s="12">
        <f t="shared" si="1028"/>
        <v>611.72982081911266</v>
      </c>
      <c r="G1074" s="12">
        <f t="shared" si="1029"/>
        <v>19.408080204778155</v>
      </c>
      <c r="H1074" s="12">
        <f t="shared" ref="H1074:I1074" si="1069">AVERAGE(F955:F1074)</f>
        <v>396.93564842693581</v>
      </c>
      <c r="I1074" s="12">
        <f t="shared" si="1069"/>
        <v>18.144612696443005</v>
      </c>
      <c r="J1074" s="12">
        <f t="shared" si="1019"/>
        <v>33.714129425260957</v>
      </c>
      <c r="K1074" s="12">
        <f t="shared" si="1016"/>
        <v>3.5179170202681398</v>
      </c>
      <c r="L1074" s="12">
        <f t="shared" si="1017"/>
        <v>0.17308054429318709</v>
      </c>
    </row>
    <row r="1075" spans="1:12" x14ac:dyDescent="0.25">
      <c r="A1075" s="11">
        <f>'Shiller Data '!A1074</f>
        <v>1959.1</v>
      </c>
      <c r="B1075" s="11">
        <f>'Shiller Data '!B1074</f>
        <v>57</v>
      </c>
      <c r="C1075" s="11">
        <f>'Shiller Data '!C1074</f>
        <v>1.81667</v>
      </c>
      <c r="D1075" s="11">
        <f>'Shiller Data '!D1074</f>
        <v>3.4166699999999999</v>
      </c>
      <c r="E1075" s="75">
        <f>'Shiller Data '!E1074</f>
        <v>29.4</v>
      </c>
      <c r="F1075" s="12">
        <f t="shared" si="1028"/>
        <v>609.11479591836746</v>
      </c>
      <c r="G1075" s="12">
        <f t="shared" si="1029"/>
        <v>19.413343443877551</v>
      </c>
      <c r="H1075" s="12">
        <f t="shared" ref="H1075:I1075" si="1070">AVERAGE(F956:F1075)</f>
        <v>400.25624614608677</v>
      </c>
      <c r="I1075" s="12">
        <f t="shared" si="1070"/>
        <v>18.187820427409921</v>
      </c>
      <c r="J1075" s="12">
        <f t="shared" si="1019"/>
        <v>33.490257854118802</v>
      </c>
      <c r="K1075" s="12">
        <f t="shared" si="1016"/>
        <v>3.5112545862126865</v>
      </c>
      <c r="L1075" s="12">
        <f t="shared" si="1017"/>
        <v>0.16641811023773379</v>
      </c>
    </row>
    <row r="1076" spans="1:12" x14ac:dyDescent="0.25">
      <c r="A1076" s="11">
        <f>'Shiller Data '!A1075</f>
        <v>1959.11</v>
      </c>
      <c r="B1076" s="11">
        <f>'Shiller Data '!B1075</f>
        <v>57.23</v>
      </c>
      <c r="C1076" s="11">
        <f>'Shiller Data '!C1075</f>
        <v>1.8233299999999999</v>
      </c>
      <c r="D1076" s="11">
        <f>'Shiller Data '!D1075</f>
        <v>3.40333</v>
      </c>
      <c r="E1076" s="75">
        <f>'Shiller Data '!E1075</f>
        <v>29.4</v>
      </c>
      <c r="F1076" s="12">
        <f t="shared" si="1028"/>
        <v>611.57262755102033</v>
      </c>
      <c r="G1076" s="12">
        <f t="shared" si="1029"/>
        <v>19.484513698979594</v>
      </c>
      <c r="H1076" s="12">
        <f t="shared" ref="H1076:I1076" si="1071">AVERAGE(F957:F1076)</f>
        <v>403.58050009766731</v>
      </c>
      <c r="I1076" s="12">
        <f t="shared" si="1071"/>
        <v>18.22845186255898</v>
      </c>
      <c r="J1076" s="12">
        <f t="shared" si="1019"/>
        <v>33.550442580764802</v>
      </c>
      <c r="K1076" s="12">
        <f t="shared" si="1016"/>
        <v>3.5130500550077248</v>
      </c>
      <c r="L1076" s="12">
        <f t="shared" si="1017"/>
        <v>0.16821357903277212</v>
      </c>
    </row>
    <row r="1077" spans="1:12" x14ac:dyDescent="0.25">
      <c r="A1077" s="11">
        <f>'Shiller Data '!A1076</f>
        <v>1959.12</v>
      </c>
      <c r="B1077" s="11">
        <f>'Shiller Data '!B1076</f>
        <v>59.06</v>
      </c>
      <c r="C1077" s="11">
        <f>'Shiller Data '!C1076</f>
        <v>1.83</v>
      </c>
      <c r="D1077" s="11">
        <f>'Shiller Data '!D1076</f>
        <v>3.39</v>
      </c>
      <c r="E1077" s="75">
        <f>'Shiller Data '!E1076</f>
        <v>29.4</v>
      </c>
      <c r="F1077" s="12">
        <f t="shared" si="1028"/>
        <v>631.12841836734697</v>
      </c>
      <c r="G1077" s="12">
        <f t="shared" si="1029"/>
        <v>19.555790816326532</v>
      </c>
      <c r="H1077" s="12">
        <f t="shared" ref="H1077:I1077" si="1072">AVERAGE(F958:F1077)</f>
        <v>407.00499733406195</v>
      </c>
      <c r="I1077" s="12">
        <f t="shared" si="1072"/>
        <v>18.264948036028368</v>
      </c>
      <c r="J1077" s="12">
        <f t="shared" si="1019"/>
        <v>34.554076864736757</v>
      </c>
      <c r="K1077" s="12">
        <f t="shared" si="1016"/>
        <v>3.542525542231703</v>
      </c>
      <c r="L1077" s="12">
        <f t="shared" si="1017"/>
        <v>0.19768906625675031</v>
      </c>
    </row>
    <row r="1078" spans="1:12" x14ac:dyDescent="0.25">
      <c r="A1078" s="11">
        <f>'Shiller Data '!A1077</f>
        <v>1960.01</v>
      </c>
      <c r="B1078" s="11">
        <f>'Shiller Data '!B1077</f>
        <v>58.03</v>
      </c>
      <c r="C1078" s="11">
        <f>'Shiller Data '!C1077</f>
        <v>1.8666700000000001</v>
      </c>
      <c r="D1078" s="11">
        <f>'Shiller Data '!D1077</f>
        <v>3.39</v>
      </c>
      <c r="E1078" s="75">
        <f>'Shiller Data '!E1077</f>
        <v>29.3</v>
      </c>
      <c r="F1078" s="12">
        <f t="shared" si="1028"/>
        <v>622.2380631399318</v>
      </c>
      <c r="G1078" s="12">
        <f t="shared" si="1029"/>
        <v>20.015735401023893</v>
      </c>
      <c r="H1078" s="12">
        <f t="shared" ref="H1078:I1078" si="1073">AVERAGE(F959:F1078)</f>
        <v>410.30972090987336</v>
      </c>
      <c r="I1078" s="12">
        <f t="shared" si="1073"/>
        <v>18.303624820398603</v>
      </c>
      <c r="J1078" s="12">
        <f t="shared" si="1019"/>
        <v>33.995346235816321</v>
      </c>
      <c r="K1078" s="12">
        <f t="shared" si="1016"/>
        <v>3.5262236398306994</v>
      </c>
      <c r="L1078" s="12">
        <f t="shared" si="1017"/>
        <v>0.18138716385574671</v>
      </c>
    </row>
    <row r="1079" spans="1:12" x14ac:dyDescent="0.25">
      <c r="A1079" s="11">
        <f>'Shiller Data '!A1078</f>
        <v>1960.02</v>
      </c>
      <c r="B1079" s="11">
        <f>'Shiller Data '!B1078</f>
        <v>55.78</v>
      </c>
      <c r="C1079" s="11">
        <f>'Shiller Data '!C1078</f>
        <v>1.90333</v>
      </c>
      <c r="D1079" s="11">
        <f>'Shiller Data '!D1078</f>
        <v>3.39</v>
      </c>
      <c r="E1079" s="75">
        <f>'Shiller Data '!E1078</f>
        <v>29.4</v>
      </c>
      <c r="F1079" s="12">
        <f t="shared" si="1028"/>
        <v>596.07760204081649</v>
      </c>
      <c r="G1079" s="12">
        <f t="shared" si="1029"/>
        <v>20.339411658163268</v>
      </c>
      <c r="H1079" s="12">
        <f t="shared" ref="H1079:I1079" si="1074">AVERAGE(F960:F1079)</f>
        <v>413.35967548361782</v>
      </c>
      <c r="I1079" s="12">
        <f t="shared" si="1074"/>
        <v>18.34388481116698</v>
      </c>
      <c r="J1079" s="12">
        <f t="shared" si="1019"/>
        <v>32.494621950414214</v>
      </c>
      <c r="K1079" s="12">
        <f t="shared" si="1016"/>
        <v>3.4810745971938291</v>
      </c>
      <c r="L1079" s="12">
        <f t="shared" si="1017"/>
        <v>0.13623812121887635</v>
      </c>
    </row>
    <row r="1080" spans="1:12" x14ac:dyDescent="0.25">
      <c r="A1080" s="11">
        <f>'Shiller Data '!A1079</f>
        <v>1960.03</v>
      </c>
      <c r="B1080" s="11">
        <f>'Shiller Data '!B1079</f>
        <v>55.02</v>
      </c>
      <c r="C1080" s="11">
        <f>'Shiller Data '!C1079</f>
        <v>1.94</v>
      </c>
      <c r="D1080" s="11">
        <f>'Shiller Data '!D1079</f>
        <v>3.39</v>
      </c>
      <c r="E1080" s="75">
        <f>'Shiller Data '!E1079</f>
        <v>29.4</v>
      </c>
      <c r="F1080" s="12">
        <f t="shared" si="1028"/>
        <v>587.95607142857148</v>
      </c>
      <c r="G1080" s="12">
        <f t="shared" si="1029"/>
        <v>20.731275510204082</v>
      </c>
      <c r="H1080" s="12">
        <f t="shared" ref="H1080:I1080" si="1075">AVERAGE(F961:F1080)</f>
        <v>416.3345437871892</v>
      </c>
      <c r="I1080" s="12">
        <f t="shared" si="1075"/>
        <v>18.386848565418681</v>
      </c>
      <c r="J1080" s="12">
        <f t="shared" si="1019"/>
        <v>31.976989930421137</v>
      </c>
      <c r="K1080" s="12">
        <f t="shared" si="1016"/>
        <v>3.4650165794743857</v>
      </c>
      <c r="L1080" s="12">
        <f t="shared" si="1017"/>
        <v>0.12018010349943298</v>
      </c>
    </row>
    <row r="1081" spans="1:12" x14ac:dyDescent="0.25">
      <c r="A1081" s="11">
        <f>'Shiller Data '!A1080</f>
        <v>1960.04</v>
      </c>
      <c r="B1081" s="11">
        <f>'Shiller Data '!B1080</f>
        <v>55.73</v>
      </c>
      <c r="C1081" s="11">
        <f>'Shiller Data '!C1080</f>
        <v>1.94333</v>
      </c>
      <c r="D1081" s="11">
        <f>'Shiller Data '!D1080</f>
        <v>3.34667</v>
      </c>
      <c r="E1081" s="75">
        <f>'Shiller Data '!E1080</f>
        <v>29.5</v>
      </c>
      <c r="F1081" s="12">
        <f t="shared" si="1028"/>
        <v>593.52449999999999</v>
      </c>
      <c r="G1081" s="12">
        <f t="shared" si="1029"/>
        <v>20.696464500000001</v>
      </c>
      <c r="H1081" s="12">
        <f t="shared" ref="H1081:I1081" si="1076">AVERAGE(F962:F1081)</f>
        <v>419.30145628718918</v>
      </c>
      <c r="I1081" s="12">
        <f t="shared" si="1076"/>
        <v>18.428412852918676</v>
      </c>
      <c r="J1081" s="12">
        <f t="shared" si="1019"/>
        <v>32.207032951619496</v>
      </c>
      <c r="K1081" s="12">
        <f t="shared" si="1016"/>
        <v>3.4721848433479243</v>
      </c>
      <c r="L1081" s="12">
        <f t="shared" si="1017"/>
        <v>0.12734836737297162</v>
      </c>
    </row>
    <row r="1082" spans="1:12" x14ac:dyDescent="0.25">
      <c r="A1082" s="11">
        <f>'Shiller Data '!A1081</f>
        <v>1960.05</v>
      </c>
      <c r="B1082" s="11">
        <f>'Shiller Data '!B1081</f>
        <v>55.22</v>
      </c>
      <c r="C1082" s="11">
        <f>'Shiller Data '!C1081</f>
        <v>1.9466699999999999</v>
      </c>
      <c r="D1082" s="11">
        <f>'Shiller Data '!D1081</f>
        <v>3.3033299999999999</v>
      </c>
      <c r="E1082" s="75">
        <f>'Shiller Data '!E1081</f>
        <v>29.5</v>
      </c>
      <c r="F1082" s="12">
        <f t="shared" si="1028"/>
        <v>588.09299999999996</v>
      </c>
      <c r="G1082" s="12">
        <f t="shared" si="1029"/>
        <v>20.732035499999999</v>
      </c>
      <c r="H1082" s="12">
        <f t="shared" ref="H1082:I1082" si="1077">AVERAGE(F963:F1082)</f>
        <v>422.16517538001614</v>
      </c>
      <c r="I1082" s="12">
        <f t="shared" si="1077"/>
        <v>18.469721218372268</v>
      </c>
      <c r="J1082" s="12">
        <f t="shared" si="1019"/>
        <v>31.840924562251107</v>
      </c>
      <c r="K1082" s="12">
        <f t="shared" si="1016"/>
        <v>3.4607523983137374</v>
      </c>
      <c r="L1082" s="12">
        <f t="shared" si="1017"/>
        <v>0.11591592233878467</v>
      </c>
    </row>
    <row r="1083" spans="1:12" x14ac:dyDescent="0.25">
      <c r="A1083" s="11">
        <f>'Shiller Data '!A1082</f>
        <v>1960.06</v>
      </c>
      <c r="B1083" s="11">
        <f>'Shiller Data '!B1082</f>
        <v>57.26</v>
      </c>
      <c r="C1083" s="11">
        <f>'Shiller Data '!C1082</f>
        <v>1.95</v>
      </c>
      <c r="D1083" s="11">
        <f>'Shiller Data '!D1082</f>
        <v>3.26</v>
      </c>
      <c r="E1083" s="75">
        <f>'Shiller Data '!E1082</f>
        <v>29.6</v>
      </c>
      <c r="F1083" s="12">
        <f t="shared" si="1028"/>
        <v>607.75880067567573</v>
      </c>
      <c r="G1083" s="12">
        <f t="shared" si="1029"/>
        <v>20.697339527027026</v>
      </c>
      <c r="H1083" s="12">
        <f t="shared" ref="H1083:I1083" si="1078">AVERAGE(F964:F1083)</f>
        <v>425.16833362794381</v>
      </c>
      <c r="I1083" s="12">
        <f t="shared" si="1078"/>
        <v>18.510192745243149</v>
      </c>
      <c r="J1083" s="12">
        <f t="shared" si="1019"/>
        <v>32.833737013995218</v>
      </c>
      <c r="K1083" s="12">
        <f t="shared" si="1016"/>
        <v>3.4914565542768465</v>
      </c>
      <c r="L1083" s="12">
        <f t="shared" si="1017"/>
        <v>0.14662007830189383</v>
      </c>
    </row>
    <row r="1084" spans="1:12" x14ac:dyDescent="0.25">
      <c r="A1084" s="11">
        <f>'Shiller Data '!A1083</f>
        <v>1960.07</v>
      </c>
      <c r="B1084" s="11">
        <f>'Shiller Data '!B1083</f>
        <v>55.84</v>
      </c>
      <c r="C1084" s="11">
        <f>'Shiller Data '!C1083</f>
        <v>1.95</v>
      </c>
      <c r="D1084" s="11">
        <f>'Shiller Data '!D1083</f>
        <v>3.2633299999999998</v>
      </c>
      <c r="E1084" s="75">
        <f>'Shiller Data '!E1083</f>
        <v>29.6</v>
      </c>
      <c r="F1084" s="12">
        <f t="shared" si="1028"/>
        <v>592.68689189189195</v>
      </c>
      <c r="G1084" s="12">
        <f t="shared" si="1029"/>
        <v>20.697339527027026</v>
      </c>
      <c r="H1084" s="12">
        <f t="shared" ref="H1084:I1084" si="1079">AVERAGE(F965:F1084)</f>
        <v>428.219299255397</v>
      </c>
      <c r="I1084" s="12">
        <f t="shared" si="1079"/>
        <v>18.547600310890225</v>
      </c>
      <c r="J1084" s="12">
        <f t="shared" si="1019"/>
        <v>31.954909635609077</v>
      </c>
      <c r="K1084" s="12">
        <f t="shared" si="1016"/>
        <v>3.4643258352343467</v>
      </c>
      <c r="L1084" s="12">
        <f t="shared" si="1017"/>
        <v>0.11948935925939397</v>
      </c>
    </row>
    <row r="1085" spans="1:12" x14ac:dyDescent="0.25">
      <c r="A1085" s="11">
        <f>'Shiller Data '!A1084</f>
        <v>1960.08</v>
      </c>
      <c r="B1085" s="11">
        <f>'Shiller Data '!B1084</f>
        <v>56.51</v>
      </c>
      <c r="C1085" s="11">
        <f>'Shiller Data '!C1084</f>
        <v>1.95</v>
      </c>
      <c r="D1085" s="11">
        <f>'Shiller Data '!D1084</f>
        <v>3.26667</v>
      </c>
      <c r="E1085" s="75">
        <f>'Shiller Data '!E1084</f>
        <v>29.6</v>
      </c>
      <c r="F1085" s="12">
        <f t="shared" si="1028"/>
        <v>599.79828547297291</v>
      </c>
      <c r="G1085" s="12">
        <f t="shared" si="1029"/>
        <v>20.697339527027026</v>
      </c>
      <c r="H1085" s="12">
        <f t="shared" ref="H1085:I1085" si="1080">AVERAGE(F966:F1085)</f>
        <v>431.23193748824787</v>
      </c>
      <c r="I1085" s="12">
        <f t="shared" si="1080"/>
        <v>18.581450037658662</v>
      </c>
      <c r="J1085" s="12">
        <f t="shared" si="1019"/>
        <v>32.279412223339591</v>
      </c>
      <c r="K1085" s="12">
        <f t="shared" si="1016"/>
        <v>3.4744296345414072</v>
      </c>
      <c r="L1085" s="12">
        <f t="shared" si="1017"/>
        <v>0.12959315856645448</v>
      </c>
    </row>
    <row r="1086" spans="1:12" x14ac:dyDescent="0.25">
      <c r="A1086" s="11">
        <f>'Shiller Data '!A1085</f>
        <v>1960.09</v>
      </c>
      <c r="B1086" s="11">
        <f>'Shiller Data '!B1085</f>
        <v>54.81</v>
      </c>
      <c r="C1086" s="11">
        <f>'Shiller Data '!C1085</f>
        <v>1.95</v>
      </c>
      <c r="D1086" s="11">
        <f>'Shiller Data '!D1085</f>
        <v>3.27</v>
      </c>
      <c r="E1086" s="75">
        <f>'Shiller Data '!E1085</f>
        <v>29.6</v>
      </c>
      <c r="F1086" s="12">
        <f t="shared" si="1028"/>
        <v>581.75445101351352</v>
      </c>
      <c r="G1086" s="12">
        <f t="shared" si="1029"/>
        <v>20.697339527027026</v>
      </c>
      <c r="H1086" s="12">
        <f t="shared" ref="H1086:I1086" si="1081">AVERAGE(F967:F1086)</f>
        <v>434.03260333685773</v>
      </c>
      <c r="I1086" s="12">
        <f t="shared" si="1081"/>
        <v>18.61121859450957</v>
      </c>
      <c r="J1086" s="12">
        <f t="shared" si="1019"/>
        <v>31.258267590556098</v>
      </c>
      <c r="K1086" s="12">
        <f t="shared" si="1016"/>
        <v>3.4422839040896136</v>
      </c>
      <c r="L1086" s="12">
        <f t="shared" si="1017"/>
        <v>9.7447428114660894E-2</v>
      </c>
    </row>
    <row r="1087" spans="1:12" x14ac:dyDescent="0.25">
      <c r="A1087" s="11">
        <f>'Shiller Data '!A1086</f>
        <v>1960.1</v>
      </c>
      <c r="B1087" s="11">
        <f>'Shiller Data '!B1086</f>
        <v>53.73</v>
      </c>
      <c r="C1087" s="11">
        <f>'Shiller Data '!C1086</f>
        <v>1.95</v>
      </c>
      <c r="D1087" s="11">
        <f>'Shiller Data '!D1086</f>
        <v>3.27</v>
      </c>
      <c r="E1087" s="75">
        <f>'Shiller Data '!E1086</f>
        <v>29.8</v>
      </c>
      <c r="F1087" s="12">
        <f t="shared" si="1028"/>
        <v>566.4638506711409</v>
      </c>
      <c r="G1087" s="12">
        <f t="shared" si="1029"/>
        <v>20.55843120805369</v>
      </c>
      <c r="H1087" s="12">
        <f t="shared" ref="H1087:I1087" si="1082">AVERAGE(F968:F1087)</f>
        <v>436.63841413513353</v>
      </c>
      <c r="I1087" s="12">
        <f t="shared" si="1082"/>
        <v>18.636022832473024</v>
      </c>
      <c r="J1087" s="12">
        <f t="shared" si="1019"/>
        <v>30.396177111571525</v>
      </c>
      <c r="K1087" s="12">
        <f t="shared" si="1016"/>
        <v>3.4143168475957846</v>
      </c>
      <c r="L1087" s="12">
        <f t="shared" si="1017"/>
        <v>6.9480371620831871E-2</v>
      </c>
    </row>
    <row r="1088" spans="1:12" x14ac:dyDescent="0.25">
      <c r="A1088" s="11">
        <f>'Shiller Data '!A1087</f>
        <v>1960.11</v>
      </c>
      <c r="B1088" s="11">
        <f>'Shiller Data '!B1087</f>
        <v>55.47</v>
      </c>
      <c r="C1088" s="11">
        <f>'Shiller Data '!C1087</f>
        <v>1.95</v>
      </c>
      <c r="D1088" s="11">
        <f>'Shiller Data '!D1087</f>
        <v>3.27</v>
      </c>
      <c r="E1088" s="75">
        <f>'Shiller Data '!E1087</f>
        <v>29.8</v>
      </c>
      <c r="F1088" s="12">
        <f t="shared" si="1028"/>
        <v>584.80829697986576</v>
      </c>
      <c r="G1088" s="12">
        <f t="shared" si="1029"/>
        <v>20.55843120805369</v>
      </c>
      <c r="H1088" s="12">
        <f t="shared" ref="H1088:I1088" si="1083">AVERAGE(F969:F1088)</f>
        <v>439.40989682251626</v>
      </c>
      <c r="I1088" s="12">
        <f t="shared" si="1083"/>
        <v>18.656474434392365</v>
      </c>
      <c r="J1088" s="12">
        <f t="shared" si="1019"/>
        <v>31.346131287366823</v>
      </c>
      <c r="K1088" s="12">
        <f t="shared" si="1016"/>
        <v>3.4450908555522965</v>
      </c>
      <c r="L1088" s="12">
        <f t="shared" si="1017"/>
        <v>0.10025437957734384</v>
      </c>
    </row>
    <row r="1089" spans="1:12" x14ac:dyDescent="0.25">
      <c r="A1089" s="11">
        <f>'Shiller Data '!A1088</f>
        <v>1960.12</v>
      </c>
      <c r="B1089" s="11">
        <f>'Shiller Data '!B1088</f>
        <v>56.8</v>
      </c>
      <c r="C1089" s="11">
        <f>'Shiller Data '!C1088</f>
        <v>1.95</v>
      </c>
      <c r="D1089" s="11">
        <f>'Shiller Data '!D1088</f>
        <v>3.27</v>
      </c>
      <c r="E1089" s="75">
        <f>'Shiller Data '!E1088</f>
        <v>29.8</v>
      </c>
      <c r="F1089" s="12">
        <f t="shared" si="1028"/>
        <v>598.83020134228184</v>
      </c>
      <c r="G1089" s="12">
        <f t="shared" si="1029"/>
        <v>20.55843120805369</v>
      </c>
      <c r="H1089" s="12">
        <f t="shared" ref="H1089:I1089" si="1084">AVERAGE(F970:F1089)</f>
        <v>442.33182975036857</v>
      </c>
      <c r="I1089" s="12">
        <f t="shared" si="1084"/>
        <v>18.673848944459483</v>
      </c>
      <c r="J1089" s="12">
        <f t="shared" si="1019"/>
        <v>32.067850774810637</v>
      </c>
      <c r="K1089" s="12">
        <f t="shared" ref="K1089:K1152" si="1085">LN(J1089)</f>
        <v>3.4678539947711826</v>
      </c>
      <c r="L1089" s="12">
        <f t="shared" ref="L1089:L1152" si="1086">K1089-$K$1854</f>
        <v>0.12301751879622991</v>
      </c>
    </row>
    <row r="1090" spans="1:12" x14ac:dyDescent="0.25">
      <c r="A1090" s="11">
        <f>'Shiller Data '!A1089</f>
        <v>1961.01</v>
      </c>
      <c r="B1090" s="11">
        <f>'Shiller Data '!B1089</f>
        <v>59.72</v>
      </c>
      <c r="C1090" s="11">
        <f>'Shiller Data '!C1089</f>
        <v>1.9466699999999999</v>
      </c>
      <c r="D1090" s="11">
        <f>'Shiller Data '!D1089</f>
        <v>3.21</v>
      </c>
      <c r="E1090" s="75">
        <f>'Shiller Data '!E1089</f>
        <v>29.8</v>
      </c>
      <c r="F1090" s="12">
        <f t="shared" si="1028"/>
        <v>629.61513422818791</v>
      </c>
      <c r="G1090" s="12">
        <f t="shared" si="1029"/>
        <v>20.523323733221474</v>
      </c>
      <c r="H1090" s="12">
        <f t="shared" ref="H1090:I1090" si="1087">AVERAGE(F971:F1090)</f>
        <v>445.39238508481606</v>
      </c>
      <c r="I1090" s="12">
        <f t="shared" si="1087"/>
        <v>18.691636961380027</v>
      </c>
      <c r="J1090" s="12">
        <f t="shared" ref="J1090:J1153" si="1088">F1090/I1090</f>
        <v>33.684322862094717</v>
      </c>
      <c r="K1090" s="12">
        <f t="shared" si="1085"/>
        <v>3.5170325321501532</v>
      </c>
      <c r="L1090" s="12">
        <f t="shared" si="1086"/>
        <v>0.17219605617520051</v>
      </c>
    </row>
    <row r="1091" spans="1:12" x14ac:dyDescent="0.25">
      <c r="A1091" s="11">
        <f>'Shiller Data '!A1090</f>
        <v>1961.02</v>
      </c>
      <c r="B1091" s="11">
        <f>'Shiller Data '!B1090</f>
        <v>62.17</v>
      </c>
      <c r="C1091" s="11">
        <f>'Shiller Data '!C1090</f>
        <v>1.94333</v>
      </c>
      <c r="D1091" s="11">
        <f>'Shiller Data '!D1090</f>
        <v>3.15</v>
      </c>
      <c r="E1091" s="75">
        <f>'Shiller Data '!E1090</f>
        <v>29.8</v>
      </c>
      <c r="F1091" s="12">
        <f t="shared" si="1028"/>
        <v>655.44495805369127</v>
      </c>
      <c r="G1091" s="12">
        <f t="shared" si="1029"/>
        <v>20.488110830536915</v>
      </c>
      <c r="H1091" s="12">
        <f t="shared" ref="H1091:I1091" si="1089">AVERAGE(F972:F1091)</f>
        <v>448.61322990387566</v>
      </c>
      <c r="I1091" s="12">
        <f t="shared" si="1089"/>
        <v>18.709223130509336</v>
      </c>
      <c r="J1091" s="12">
        <f t="shared" si="1088"/>
        <v>35.033253571328139</v>
      </c>
      <c r="K1091" s="12">
        <f t="shared" si="1085"/>
        <v>3.5562977124660993</v>
      </c>
      <c r="L1091" s="12">
        <f t="shared" si="1086"/>
        <v>0.21146123649114656</v>
      </c>
    </row>
    <row r="1092" spans="1:12" x14ac:dyDescent="0.25">
      <c r="A1092" s="11">
        <f>'Shiller Data '!A1091</f>
        <v>1961.03</v>
      </c>
      <c r="B1092" s="11">
        <f>'Shiller Data '!B1091</f>
        <v>64.12</v>
      </c>
      <c r="C1092" s="11">
        <f>'Shiller Data '!C1091</f>
        <v>1.94</v>
      </c>
      <c r="D1092" s="11">
        <f>'Shiller Data '!D1091</f>
        <v>3.09</v>
      </c>
      <c r="E1092" s="75">
        <f>'Shiller Data '!E1091</f>
        <v>29.8</v>
      </c>
      <c r="F1092" s="12">
        <f t="shared" si="1028"/>
        <v>676.00338926174504</v>
      </c>
      <c r="G1092" s="12">
        <f t="shared" si="1029"/>
        <v>20.453003355704698</v>
      </c>
      <c r="H1092" s="12">
        <f t="shared" ref="H1092:I1092" si="1090">AVERAGE(F973:F1092)</f>
        <v>452.05162854501032</v>
      </c>
      <c r="I1092" s="12">
        <f t="shared" si="1090"/>
        <v>18.725418701109206</v>
      </c>
      <c r="J1092" s="12">
        <f t="shared" si="1088"/>
        <v>36.100842392469538</v>
      </c>
      <c r="K1092" s="12">
        <f t="shared" si="1085"/>
        <v>3.5863162000380342</v>
      </c>
      <c r="L1092" s="12">
        <f t="shared" si="1086"/>
        <v>0.24147972406308149</v>
      </c>
    </row>
    <row r="1093" spans="1:12" x14ac:dyDescent="0.25">
      <c r="A1093" s="11">
        <f>'Shiller Data '!A1092</f>
        <v>1961.04</v>
      </c>
      <c r="B1093" s="11">
        <f>'Shiller Data '!B1092</f>
        <v>65.83</v>
      </c>
      <c r="C1093" s="11">
        <f>'Shiller Data '!C1092</f>
        <v>1.94</v>
      </c>
      <c r="D1093" s="11">
        <f>'Shiller Data '!D1092</f>
        <v>3.07</v>
      </c>
      <c r="E1093" s="75">
        <f>'Shiller Data '!E1092</f>
        <v>29.8</v>
      </c>
      <c r="F1093" s="12">
        <f t="shared" si="1028"/>
        <v>694.03155201342281</v>
      </c>
      <c r="G1093" s="12">
        <f t="shared" si="1029"/>
        <v>20.453003355704698</v>
      </c>
      <c r="H1093" s="12">
        <f t="shared" ref="H1093:I1093" si="1091">AVERAGE(F974:F1093)</f>
        <v>455.6108333389206</v>
      </c>
      <c r="I1093" s="12">
        <f t="shared" si="1091"/>
        <v>18.740261573792402</v>
      </c>
      <c r="J1093" s="12">
        <f t="shared" si="1088"/>
        <v>37.034251057840173</v>
      </c>
      <c r="K1093" s="12">
        <f t="shared" si="1085"/>
        <v>3.6118431887102185</v>
      </c>
      <c r="L1093" s="12">
        <f t="shared" si="1086"/>
        <v>0.26700671273526577</v>
      </c>
    </row>
    <row r="1094" spans="1:12" x14ac:dyDescent="0.25">
      <c r="A1094" s="11">
        <f>'Shiller Data '!A1093</f>
        <v>1961.05</v>
      </c>
      <c r="B1094" s="11">
        <f>'Shiller Data '!B1093</f>
        <v>66.5</v>
      </c>
      <c r="C1094" s="11">
        <f>'Shiller Data '!C1093</f>
        <v>1.94</v>
      </c>
      <c r="D1094" s="11">
        <f>'Shiller Data '!D1093</f>
        <v>3.05</v>
      </c>
      <c r="E1094" s="75">
        <f>'Shiller Data '!E1093</f>
        <v>29.8</v>
      </c>
      <c r="F1094" s="12">
        <f t="shared" si="1028"/>
        <v>701.09521812080538</v>
      </c>
      <c r="G1094" s="12">
        <f t="shared" si="1029"/>
        <v>20.453003355704698</v>
      </c>
      <c r="H1094" s="12">
        <f t="shared" ref="H1094:I1094" si="1092">AVERAGE(F975:F1094)</f>
        <v>459.23647954205092</v>
      </c>
      <c r="I1094" s="12">
        <f t="shared" si="1092"/>
        <v>18.754356728124048</v>
      </c>
      <c r="J1094" s="12">
        <f t="shared" si="1088"/>
        <v>37.383058682542945</v>
      </c>
      <c r="K1094" s="12">
        <f t="shared" si="1085"/>
        <v>3.6212176253930881</v>
      </c>
      <c r="L1094" s="12">
        <f t="shared" si="1086"/>
        <v>0.27638114941813541</v>
      </c>
    </row>
    <row r="1095" spans="1:12" x14ac:dyDescent="0.25">
      <c r="A1095" s="11">
        <f>'Shiller Data '!A1094</f>
        <v>1961.06</v>
      </c>
      <c r="B1095" s="11">
        <f>'Shiller Data '!B1094</f>
        <v>65.62</v>
      </c>
      <c r="C1095" s="11">
        <f>'Shiller Data '!C1094</f>
        <v>1.94</v>
      </c>
      <c r="D1095" s="11">
        <f>'Shiller Data '!D1094</f>
        <v>3.03</v>
      </c>
      <c r="E1095" s="75">
        <f>'Shiller Data '!E1094</f>
        <v>29.8</v>
      </c>
      <c r="F1095" s="12">
        <f t="shared" si="1028"/>
        <v>691.817567114094</v>
      </c>
      <c r="G1095" s="12">
        <f t="shared" si="1029"/>
        <v>20.453003355704698</v>
      </c>
      <c r="H1095" s="12">
        <f t="shared" ref="H1095:I1095" si="1093">AVERAGE(F976:F1095)</f>
        <v>462.82322463157954</v>
      </c>
      <c r="I1095" s="12">
        <f t="shared" si="1093"/>
        <v>18.767104407310907</v>
      </c>
      <c r="J1095" s="12">
        <f t="shared" si="1088"/>
        <v>36.863308910062322</v>
      </c>
      <c r="K1095" s="12">
        <f t="shared" si="1085"/>
        <v>3.6072167178833303</v>
      </c>
      <c r="L1095" s="12">
        <f t="shared" si="1086"/>
        <v>0.26238024190837761</v>
      </c>
    </row>
    <row r="1096" spans="1:12" x14ac:dyDescent="0.25">
      <c r="A1096" s="11">
        <f>'Shiller Data '!A1095</f>
        <v>1961.07</v>
      </c>
      <c r="B1096" s="11">
        <f>'Shiller Data '!B1095</f>
        <v>65.44</v>
      </c>
      <c r="C1096" s="11">
        <f>'Shiller Data '!C1095</f>
        <v>1.9466699999999999</v>
      </c>
      <c r="D1096" s="11">
        <f>'Shiller Data '!D1095</f>
        <v>3.03667</v>
      </c>
      <c r="E1096" s="75">
        <f>'Shiller Data '!E1095</f>
        <v>30</v>
      </c>
      <c r="F1096" s="12">
        <f t="shared" si="1028"/>
        <v>685.32040000000006</v>
      </c>
      <c r="G1096" s="12">
        <f t="shared" si="1029"/>
        <v>20.386501575</v>
      </c>
      <c r="H1096" s="12">
        <f t="shared" ref="H1096:I1096" si="1094">AVERAGE(F977:F1096)</f>
        <v>466.31741401703641</v>
      </c>
      <c r="I1096" s="12">
        <f t="shared" si="1094"/>
        <v>18.780645380136676</v>
      </c>
      <c r="J1096" s="12">
        <f t="shared" si="1088"/>
        <v>36.490780062586573</v>
      </c>
      <c r="K1096" s="12">
        <f t="shared" si="1085"/>
        <v>3.5970596276544078</v>
      </c>
      <c r="L1096" s="12">
        <f t="shared" si="1086"/>
        <v>0.25222315167945508</v>
      </c>
    </row>
    <row r="1097" spans="1:12" x14ac:dyDescent="0.25">
      <c r="A1097" s="11">
        <f>'Shiller Data '!A1096</f>
        <v>1961.08</v>
      </c>
      <c r="B1097" s="11">
        <f>'Shiller Data '!B1096</f>
        <v>67.790000000000006</v>
      </c>
      <c r="C1097" s="11">
        <f>'Shiller Data '!C1096</f>
        <v>1.95333</v>
      </c>
      <c r="D1097" s="11">
        <f>'Shiller Data '!D1096</f>
        <v>3.0433300000000001</v>
      </c>
      <c r="E1097" s="75">
        <f>'Shiller Data '!E1096</f>
        <v>29.9</v>
      </c>
      <c r="F1097" s="12">
        <f t="shared" si="1028"/>
        <v>712.30512541806036</v>
      </c>
      <c r="G1097" s="12">
        <f t="shared" si="1029"/>
        <v>20.524663971571908</v>
      </c>
      <c r="H1097" s="12">
        <f t="shared" ref="H1097:I1097" si="1095">AVERAGE(F978:F1097)</f>
        <v>469.93943364326793</v>
      </c>
      <c r="I1097" s="12">
        <f t="shared" si="1095"/>
        <v>18.796686192271075</v>
      </c>
      <c r="J1097" s="12">
        <f t="shared" si="1088"/>
        <v>37.895250159091866</v>
      </c>
      <c r="K1097" s="12">
        <f t="shared" si="1085"/>
        <v>3.6348257786168405</v>
      </c>
      <c r="L1097" s="12">
        <f t="shared" si="1086"/>
        <v>0.28998930264188783</v>
      </c>
    </row>
    <row r="1098" spans="1:12" x14ac:dyDescent="0.25">
      <c r="A1098" s="11">
        <f>'Shiller Data '!A1097</f>
        <v>1961.09</v>
      </c>
      <c r="B1098" s="11">
        <f>'Shiller Data '!B1097</f>
        <v>67.260000000000005</v>
      </c>
      <c r="C1098" s="11">
        <f>'Shiller Data '!C1097</f>
        <v>1.96</v>
      </c>
      <c r="D1098" s="11">
        <f>'Shiller Data '!D1097</f>
        <v>3.05</v>
      </c>
      <c r="E1098" s="75">
        <f>'Shiller Data '!E1097</f>
        <v>30</v>
      </c>
      <c r="F1098" s="12">
        <f t="shared" si="1028"/>
        <v>704.38035000000002</v>
      </c>
      <c r="G1098" s="12">
        <f t="shared" si="1029"/>
        <v>20.5261</v>
      </c>
      <c r="H1098" s="12">
        <f t="shared" ref="H1098:I1098" si="1096">AVERAGE(F979:F1098)</f>
        <v>473.45396050629478</v>
      </c>
      <c r="I1098" s="12">
        <f t="shared" si="1096"/>
        <v>18.815263845527781</v>
      </c>
      <c r="J1098" s="12">
        <f t="shared" si="1088"/>
        <v>37.436644831713316</v>
      </c>
      <c r="K1098" s="12">
        <f t="shared" si="1085"/>
        <v>3.622650033056197</v>
      </c>
      <c r="L1098" s="12">
        <f t="shared" si="1086"/>
        <v>0.27781355708124433</v>
      </c>
    </row>
    <row r="1099" spans="1:12" x14ac:dyDescent="0.25">
      <c r="A1099" s="11">
        <f>'Shiller Data '!A1098</f>
        <v>1961.1</v>
      </c>
      <c r="B1099" s="11">
        <f>'Shiller Data '!B1098</f>
        <v>68</v>
      </c>
      <c r="C1099" s="11">
        <f>'Shiller Data '!C1098</f>
        <v>1.98</v>
      </c>
      <c r="D1099" s="11">
        <f>'Shiller Data '!D1098</f>
        <v>3.09667</v>
      </c>
      <c r="E1099" s="75">
        <f>'Shiller Data '!E1098</f>
        <v>30</v>
      </c>
      <c r="F1099" s="12">
        <f t="shared" ref="F1099:F1162" si="1097">B1099*$E$1851/E1099</f>
        <v>712.13</v>
      </c>
      <c r="G1099" s="12">
        <f t="shared" ref="G1099:G1162" si="1098">C1099*$E$1851/E1099</f>
        <v>20.73555</v>
      </c>
      <c r="H1099" s="12">
        <f t="shared" ref="H1099:I1099" si="1099">AVERAGE(F980:F1099)</f>
        <v>477.05404892868665</v>
      </c>
      <c r="I1099" s="12">
        <f t="shared" si="1099"/>
        <v>18.839833249869386</v>
      </c>
      <c r="J1099" s="12">
        <f t="shared" si="1088"/>
        <v>37.799166826751879</v>
      </c>
      <c r="K1099" s="12">
        <f t="shared" si="1085"/>
        <v>3.6322870607623012</v>
      </c>
      <c r="L1099" s="12">
        <f t="shared" si="1086"/>
        <v>0.28745058478734853</v>
      </c>
    </row>
    <row r="1100" spans="1:12" x14ac:dyDescent="0.25">
      <c r="A1100" s="11">
        <f>'Shiller Data '!A1099</f>
        <v>1961.11</v>
      </c>
      <c r="B1100" s="11">
        <f>'Shiller Data '!B1099</f>
        <v>71.08</v>
      </c>
      <c r="C1100" s="11">
        <f>'Shiller Data '!C1099</f>
        <v>2</v>
      </c>
      <c r="D1100" s="11">
        <f>'Shiller Data '!D1099</f>
        <v>3.1433300000000002</v>
      </c>
      <c r="E1100" s="75">
        <f>'Shiller Data '!E1099</f>
        <v>30</v>
      </c>
      <c r="F1100" s="12">
        <f t="shared" si="1097"/>
        <v>744.38530000000003</v>
      </c>
      <c r="G1100" s="12">
        <f t="shared" si="1098"/>
        <v>20.945</v>
      </c>
      <c r="H1100" s="12">
        <f t="shared" ref="H1100:I1100" si="1100">AVERAGE(F981:F1100)</f>
        <v>481.00507723361085</v>
      </c>
      <c r="I1100" s="12">
        <f t="shared" si="1100"/>
        <v>18.870906625106127</v>
      </c>
      <c r="J1100" s="12">
        <f t="shared" si="1088"/>
        <v>39.446186385642918</v>
      </c>
      <c r="K1100" s="12">
        <f t="shared" si="1085"/>
        <v>3.6749373730536274</v>
      </c>
      <c r="L1100" s="12">
        <f t="shared" si="1086"/>
        <v>0.33010089707867474</v>
      </c>
    </row>
    <row r="1101" spans="1:12" x14ac:dyDescent="0.25">
      <c r="A1101" s="11">
        <f>'Shiller Data '!A1100</f>
        <v>1961.12</v>
      </c>
      <c r="B1101" s="11">
        <f>'Shiller Data '!B1100</f>
        <v>71.739999999999995</v>
      </c>
      <c r="C1101" s="11">
        <f>'Shiller Data '!C1100</f>
        <v>2.02</v>
      </c>
      <c r="D1101" s="11">
        <f>'Shiller Data '!D1100</f>
        <v>3.19</v>
      </c>
      <c r="E1101" s="75">
        <f>'Shiller Data '!E1100</f>
        <v>30</v>
      </c>
      <c r="F1101" s="12">
        <f t="shared" si="1097"/>
        <v>751.29714999999999</v>
      </c>
      <c r="G1101" s="12">
        <f t="shared" si="1098"/>
        <v>21.154450000000001</v>
      </c>
      <c r="H1101" s="12">
        <f t="shared" ref="H1101:I1101" si="1101">AVERAGE(F982:F1101)</f>
        <v>484.95304507166117</v>
      </c>
      <c r="I1101" s="12">
        <f t="shared" si="1101"/>
        <v>18.907889699005501</v>
      </c>
      <c r="J1101" s="12">
        <f t="shared" si="1088"/>
        <v>39.734584978011377</v>
      </c>
      <c r="K1101" s="12">
        <f t="shared" si="1085"/>
        <v>3.6822219665914373</v>
      </c>
      <c r="L1101" s="12">
        <f t="shared" si="1086"/>
        <v>0.3373854906164846</v>
      </c>
    </row>
    <row r="1102" spans="1:12" x14ac:dyDescent="0.25">
      <c r="A1102" s="11">
        <f>'Shiller Data '!A1101</f>
        <v>1962.01</v>
      </c>
      <c r="B1102" s="11">
        <f>'Shiller Data '!B1101</f>
        <v>69.069999999999993</v>
      </c>
      <c r="C1102" s="11">
        <f>'Shiller Data '!C1101</f>
        <v>2.0266700000000002</v>
      </c>
      <c r="D1102" s="11">
        <f>'Shiller Data '!D1101</f>
        <v>3.25</v>
      </c>
      <c r="E1102" s="75">
        <f>'Shiller Data '!E1101</f>
        <v>30</v>
      </c>
      <c r="F1102" s="12">
        <f t="shared" si="1097"/>
        <v>723.33557499999995</v>
      </c>
      <c r="G1102" s="12">
        <f t="shared" si="1098"/>
        <v>21.224301575000005</v>
      </c>
      <c r="H1102" s="12">
        <f t="shared" ref="H1102:I1102" si="1102">AVERAGE(F983:F1102)</f>
        <v>488.5909379922586</v>
      </c>
      <c r="I1102" s="12">
        <f t="shared" si="1102"/>
        <v>18.945125874787731</v>
      </c>
      <c r="J1102" s="12">
        <f t="shared" si="1088"/>
        <v>38.180563158074264</v>
      </c>
      <c r="K1102" s="12">
        <f t="shared" si="1085"/>
        <v>3.6423265682693406</v>
      </c>
      <c r="L1102" s="12">
        <f t="shared" si="1086"/>
        <v>0.29749009229438794</v>
      </c>
    </row>
    <row r="1103" spans="1:12" x14ac:dyDescent="0.25">
      <c r="A1103" s="11">
        <f>'Shiller Data '!A1102</f>
        <v>1962.02</v>
      </c>
      <c r="B1103" s="11">
        <f>'Shiller Data '!B1102</f>
        <v>70.22</v>
      </c>
      <c r="C1103" s="11">
        <f>'Shiller Data '!C1102</f>
        <v>2.0333299999999999</v>
      </c>
      <c r="D1103" s="11">
        <f>'Shiller Data '!D1102</f>
        <v>3.31</v>
      </c>
      <c r="E1103" s="75">
        <f>'Shiller Data '!E1102</f>
        <v>30.1</v>
      </c>
      <c r="F1103" s="12">
        <f t="shared" si="1097"/>
        <v>732.93583056478406</v>
      </c>
      <c r="G1103" s="12">
        <f t="shared" si="1098"/>
        <v>21.223304078073088</v>
      </c>
      <c r="H1103" s="12">
        <f t="shared" ref="H1103:I1103" si="1103">AVERAGE(F984:F1103)</f>
        <v>492.33446020197147</v>
      </c>
      <c r="I1103" s="12">
        <f t="shared" si="1103"/>
        <v>18.980959398236184</v>
      </c>
      <c r="J1103" s="12">
        <f t="shared" si="1088"/>
        <v>38.614266812714035</v>
      </c>
      <c r="K1103" s="12">
        <f t="shared" si="1085"/>
        <v>3.6536218147301072</v>
      </c>
      <c r="L1103" s="12">
        <f t="shared" si="1086"/>
        <v>0.30878533875515446</v>
      </c>
    </row>
    <row r="1104" spans="1:12" x14ac:dyDescent="0.25">
      <c r="A1104" s="11">
        <f>'Shiller Data '!A1103</f>
        <v>1962.03</v>
      </c>
      <c r="B1104" s="11">
        <f>'Shiller Data '!B1103</f>
        <v>70.290000000000006</v>
      </c>
      <c r="C1104" s="11">
        <f>'Shiller Data '!C1103</f>
        <v>2.04</v>
      </c>
      <c r="D1104" s="11">
        <f>'Shiller Data '!D1103</f>
        <v>3.37</v>
      </c>
      <c r="E1104" s="75">
        <f>'Shiller Data '!E1103</f>
        <v>30.1</v>
      </c>
      <c r="F1104" s="12">
        <f t="shared" si="1097"/>
        <v>733.66647009966789</v>
      </c>
      <c r="G1104" s="12">
        <f t="shared" si="1098"/>
        <v>21.292923588039866</v>
      </c>
      <c r="H1104" s="12">
        <f t="shared" ref="H1104:I1104" si="1104">AVERAGE(F985:F1104)</f>
        <v>496.07809816572984</v>
      </c>
      <c r="I1104" s="12">
        <f t="shared" si="1104"/>
        <v>19.017041587832331</v>
      </c>
      <c r="J1104" s="12">
        <f t="shared" si="1088"/>
        <v>38.579421868072764</v>
      </c>
      <c r="K1104" s="12">
        <f t="shared" si="1085"/>
        <v>3.6527190220898431</v>
      </c>
      <c r="L1104" s="12">
        <f t="shared" si="1086"/>
        <v>0.30788254611489041</v>
      </c>
    </row>
    <row r="1105" spans="1:12" x14ac:dyDescent="0.25">
      <c r="A1105" s="11">
        <f>'Shiller Data '!A1104</f>
        <v>1962.04</v>
      </c>
      <c r="B1105" s="11">
        <f>'Shiller Data '!B1104</f>
        <v>68.05</v>
      </c>
      <c r="C1105" s="11">
        <f>'Shiller Data '!C1104</f>
        <v>2.0466700000000002</v>
      </c>
      <c r="D1105" s="11">
        <f>'Shiller Data '!D1104</f>
        <v>3.40333</v>
      </c>
      <c r="E1105" s="75">
        <f>'Shiller Data '!E1104</f>
        <v>30.2</v>
      </c>
      <c r="F1105" s="12">
        <f t="shared" si="1097"/>
        <v>707.93406456953642</v>
      </c>
      <c r="G1105" s="12">
        <f t="shared" si="1098"/>
        <v>21.291806200331131</v>
      </c>
      <c r="H1105" s="12">
        <f t="shared" ref="H1105:I1105" si="1105">AVERAGE(F986:F1105)</f>
        <v>499.62321963183956</v>
      </c>
      <c r="I1105" s="12">
        <f t="shared" si="1105"/>
        <v>19.052658202001755</v>
      </c>
      <c r="J1105" s="12">
        <f t="shared" si="1088"/>
        <v>37.156708374433428</v>
      </c>
      <c r="K1105" s="12">
        <f t="shared" si="1085"/>
        <v>3.6151443302168715</v>
      </c>
      <c r="L1105" s="12">
        <f t="shared" si="1086"/>
        <v>0.27030785424191883</v>
      </c>
    </row>
    <row r="1106" spans="1:12" x14ac:dyDescent="0.25">
      <c r="A1106" s="11">
        <f>'Shiller Data '!A1105</f>
        <v>1962.05</v>
      </c>
      <c r="B1106" s="11">
        <f>'Shiller Data '!B1105</f>
        <v>62.99</v>
      </c>
      <c r="C1106" s="11">
        <f>'Shiller Data '!C1105</f>
        <v>2.0533299999999999</v>
      </c>
      <c r="D1106" s="11">
        <f>'Shiller Data '!D1105</f>
        <v>3.4366699999999999</v>
      </c>
      <c r="E1106" s="75">
        <f>'Shiller Data '!E1105</f>
        <v>30.2</v>
      </c>
      <c r="F1106" s="12">
        <f t="shared" si="1097"/>
        <v>655.29414735099351</v>
      </c>
      <c r="G1106" s="12">
        <f t="shared" si="1098"/>
        <v>21.361091150662251</v>
      </c>
      <c r="H1106" s="12">
        <f t="shared" ref="H1106:I1106" si="1106">AVERAGE(F987:F1106)</f>
        <v>502.73066683514327</v>
      </c>
      <c r="I1106" s="12">
        <f t="shared" si="1106"/>
        <v>19.087860476742115</v>
      </c>
      <c r="J1106" s="12">
        <f t="shared" si="1088"/>
        <v>34.330413728109882</v>
      </c>
      <c r="K1106" s="12">
        <f t="shared" si="1085"/>
        <v>3.5360316589003284</v>
      </c>
      <c r="L1106" s="12">
        <f t="shared" si="1086"/>
        <v>0.19119518292537574</v>
      </c>
    </row>
    <row r="1107" spans="1:12" x14ac:dyDescent="0.25">
      <c r="A1107" s="11">
        <f>'Shiller Data '!A1106</f>
        <v>1962.06</v>
      </c>
      <c r="B1107" s="11">
        <f>'Shiller Data '!B1106</f>
        <v>55.63</v>
      </c>
      <c r="C1107" s="11">
        <f>'Shiller Data '!C1106</f>
        <v>2.06</v>
      </c>
      <c r="D1107" s="11">
        <f>'Shiller Data '!D1106</f>
        <v>3.47</v>
      </c>
      <c r="E1107" s="75">
        <f>'Shiller Data '!E1106</f>
        <v>30.2</v>
      </c>
      <c r="F1107" s="12">
        <f t="shared" si="1097"/>
        <v>578.72699503311264</v>
      </c>
      <c r="G1107" s="12">
        <f t="shared" si="1098"/>
        <v>21.430480132450334</v>
      </c>
      <c r="H1107" s="12">
        <f t="shared" ref="H1107:I1107" si="1107">AVERAGE(F988:F1107)</f>
        <v>505.14471679375248</v>
      </c>
      <c r="I1107" s="12">
        <f t="shared" si="1107"/>
        <v>19.123191914952788</v>
      </c>
      <c r="J1107" s="12">
        <f t="shared" si="1088"/>
        <v>30.26309611946084</v>
      </c>
      <c r="K1107" s="12">
        <f t="shared" si="1085"/>
        <v>3.4099290203588368</v>
      </c>
      <c r="L1107" s="12">
        <f t="shared" si="1086"/>
        <v>6.5092544383884121E-2</v>
      </c>
    </row>
    <row r="1108" spans="1:12" x14ac:dyDescent="0.25">
      <c r="A1108" s="11">
        <f>'Shiller Data '!A1107</f>
        <v>1962.07</v>
      </c>
      <c r="B1108" s="11">
        <f>'Shiller Data '!B1107</f>
        <v>56.97</v>
      </c>
      <c r="C1108" s="11">
        <f>'Shiller Data '!C1107</f>
        <v>2.0666699999999998</v>
      </c>
      <c r="D1108" s="11">
        <f>'Shiller Data '!D1107</f>
        <v>3.49</v>
      </c>
      <c r="E1108" s="75">
        <f>'Shiller Data '!E1107</f>
        <v>30.3</v>
      </c>
      <c r="F1108" s="12">
        <f t="shared" si="1097"/>
        <v>590.71121287128722</v>
      </c>
      <c r="G1108" s="12">
        <f t="shared" si="1098"/>
        <v>21.428912450495044</v>
      </c>
      <c r="H1108" s="12">
        <f t="shared" ref="H1108:I1108" si="1108">AVERAGE(F989:F1108)</f>
        <v>507.60803776243648</v>
      </c>
      <c r="I1108" s="12">
        <f t="shared" si="1108"/>
        <v>19.159583367021519</v>
      </c>
      <c r="J1108" s="12">
        <f t="shared" si="1088"/>
        <v>30.831109505650858</v>
      </c>
      <c r="K1108" s="12">
        <f t="shared" si="1085"/>
        <v>3.4285242291081457</v>
      </c>
      <c r="L1108" s="12">
        <f t="shared" si="1086"/>
        <v>8.3687753133192988E-2</v>
      </c>
    </row>
    <row r="1109" spans="1:12" x14ac:dyDescent="0.25">
      <c r="A1109" s="11">
        <f>'Shiller Data '!A1108</f>
        <v>1962.08</v>
      </c>
      <c r="B1109" s="11">
        <f>'Shiller Data '!B1108</f>
        <v>58.52</v>
      </c>
      <c r="C1109" s="11">
        <f>'Shiller Data '!C1108</f>
        <v>2.0733299999999999</v>
      </c>
      <c r="D1109" s="11">
        <f>'Shiller Data '!D1108</f>
        <v>3.51</v>
      </c>
      <c r="E1109" s="75">
        <f>'Shiller Data '!E1108</f>
        <v>30.3</v>
      </c>
      <c r="F1109" s="12">
        <f t="shared" si="1097"/>
        <v>606.78287128712873</v>
      </c>
      <c r="G1109" s="12">
        <f t="shared" si="1098"/>
        <v>21.497968737623761</v>
      </c>
      <c r="H1109" s="12">
        <f t="shared" ref="H1109:I1109" si="1109">AVERAGE(F990:F1109)</f>
        <v>510.19548350630862</v>
      </c>
      <c r="I1109" s="12">
        <f t="shared" si="1109"/>
        <v>19.196550288149655</v>
      </c>
      <c r="J1109" s="12">
        <f t="shared" si="1088"/>
        <v>31.6089538057109</v>
      </c>
      <c r="K1109" s="12">
        <f t="shared" si="1085"/>
        <v>3.4534404287393139</v>
      </c>
      <c r="L1109" s="12">
        <f t="shared" si="1086"/>
        <v>0.10860395276436119</v>
      </c>
    </row>
    <row r="1110" spans="1:12" x14ac:dyDescent="0.25">
      <c r="A1110" s="11">
        <f>'Shiller Data '!A1109</f>
        <v>1962.09</v>
      </c>
      <c r="B1110" s="11">
        <f>'Shiller Data '!B1109</f>
        <v>58</v>
      </c>
      <c r="C1110" s="11">
        <f>'Shiller Data '!C1109</f>
        <v>2.08</v>
      </c>
      <c r="D1110" s="11">
        <f>'Shiller Data '!D1109</f>
        <v>3.53</v>
      </c>
      <c r="E1110" s="75">
        <f>'Shiller Data '!E1109</f>
        <v>30.4</v>
      </c>
      <c r="F1110" s="12">
        <f t="shared" si="1097"/>
        <v>599.41282894736855</v>
      </c>
      <c r="G1110" s="12">
        <f t="shared" si="1098"/>
        <v>21.496184210526319</v>
      </c>
      <c r="H1110" s="12">
        <f t="shared" ref="H1110:I1110" si="1110">AVERAGE(F991:F1110)</f>
        <v>512.76073507712465</v>
      </c>
      <c r="I1110" s="12">
        <f t="shared" si="1110"/>
        <v>19.233502338218649</v>
      </c>
      <c r="J1110" s="12">
        <f t="shared" si="1088"/>
        <v>31.165037880609134</v>
      </c>
      <c r="K1110" s="12">
        <f t="shared" si="1085"/>
        <v>3.4392968857456885</v>
      </c>
      <c r="L1110" s="12">
        <f t="shared" si="1086"/>
        <v>9.4460409770735776E-2</v>
      </c>
    </row>
    <row r="1111" spans="1:12" x14ac:dyDescent="0.25">
      <c r="A1111" s="11">
        <f>'Shiller Data '!A1110</f>
        <v>1962.1</v>
      </c>
      <c r="B1111" s="11">
        <f>'Shiller Data '!B1110</f>
        <v>56.17</v>
      </c>
      <c r="C1111" s="11">
        <f>'Shiller Data '!C1110</f>
        <v>2.09667</v>
      </c>
      <c r="D1111" s="11">
        <f>'Shiller Data '!D1110</f>
        <v>3.57667</v>
      </c>
      <c r="E1111" s="75">
        <f>'Shiller Data '!E1110</f>
        <v>30.4</v>
      </c>
      <c r="F1111" s="12">
        <f t="shared" si="1097"/>
        <v>580.50032072368435</v>
      </c>
      <c r="G1111" s="12">
        <f t="shared" si="1098"/>
        <v>21.668463725328948</v>
      </c>
      <c r="H1111" s="12">
        <f t="shared" ref="H1111:I1111" si="1111">AVERAGE(F992:F1111)</f>
        <v>515.21937211311797</v>
      </c>
      <c r="I1111" s="12">
        <f t="shared" si="1111"/>
        <v>19.273197152268676</v>
      </c>
      <c r="J1111" s="12">
        <f t="shared" si="1088"/>
        <v>30.119565328856339</v>
      </c>
      <c r="K1111" s="12">
        <f t="shared" si="1085"/>
        <v>3.4051749715146897</v>
      </c>
      <c r="L1111" s="12">
        <f t="shared" si="1086"/>
        <v>6.0338495539737025E-2</v>
      </c>
    </row>
    <row r="1112" spans="1:12" x14ac:dyDescent="0.25">
      <c r="A1112" s="11">
        <f>'Shiller Data '!A1111</f>
        <v>1962.11</v>
      </c>
      <c r="B1112" s="11">
        <f>'Shiller Data '!B1111</f>
        <v>60.04</v>
      </c>
      <c r="C1112" s="11">
        <f>'Shiller Data '!C1111</f>
        <v>2.1133299999999999</v>
      </c>
      <c r="D1112" s="11">
        <f>'Shiller Data '!D1111</f>
        <v>3.6233300000000002</v>
      </c>
      <c r="E1112" s="75">
        <f>'Shiller Data '!E1111</f>
        <v>30.4</v>
      </c>
      <c r="F1112" s="12">
        <f t="shared" si="1097"/>
        <v>620.49562500000002</v>
      </c>
      <c r="G1112" s="12">
        <f t="shared" si="1098"/>
        <v>21.840639893092103</v>
      </c>
      <c r="H1112" s="12">
        <f t="shared" ref="H1112:I1112" si="1112">AVERAGE(F993:F1112)</f>
        <v>517.93579937201309</v>
      </c>
      <c r="I1112" s="12">
        <f t="shared" si="1112"/>
        <v>19.315634849645566</v>
      </c>
      <c r="J1112" s="12">
        <f t="shared" si="1088"/>
        <v>32.12400885759061</v>
      </c>
      <c r="K1112" s="12">
        <f t="shared" si="1085"/>
        <v>3.4696036900574256</v>
      </c>
      <c r="L1112" s="12">
        <f t="shared" si="1086"/>
        <v>0.12476721408247293</v>
      </c>
    </row>
    <row r="1113" spans="1:12" x14ac:dyDescent="0.25">
      <c r="A1113" s="11">
        <f>'Shiller Data '!A1112</f>
        <v>1962.12</v>
      </c>
      <c r="B1113" s="11">
        <f>'Shiller Data '!B1112</f>
        <v>62.64</v>
      </c>
      <c r="C1113" s="11">
        <f>'Shiller Data '!C1112</f>
        <v>2.13</v>
      </c>
      <c r="D1113" s="11">
        <f>'Shiller Data '!D1112</f>
        <v>3.67</v>
      </c>
      <c r="E1113" s="75">
        <f>'Shiller Data '!E1112</f>
        <v>30.4</v>
      </c>
      <c r="F1113" s="12">
        <f t="shared" si="1097"/>
        <v>647.36585526315798</v>
      </c>
      <c r="G1113" s="12">
        <f t="shared" si="1098"/>
        <v>22.012919407894739</v>
      </c>
      <c r="H1113" s="12">
        <f t="shared" ref="H1113:I1113" si="1113">AVERAGE(F994:F1113)</f>
        <v>520.77710752916869</v>
      </c>
      <c r="I1113" s="12">
        <f t="shared" si="1113"/>
        <v>19.360815311003488</v>
      </c>
      <c r="J1113" s="12">
        <f t="shared" si="1088"/>
        <v>33.436910835838368</v>
      </c>
      <c r="K1113" s="12">
        <f t="shared" si="1085"/>
        <v>3.509660404638216</v>
      </c>
      <c r="L1113" s="12">
        <f t="shared" si="1086"/>
        <v>0.16482392866326334</v>
      </c>
    </row>
    <row r="1114" spans="1:12" x14ac:dyDescent="0.25">
      <c r="A1114" s="11">
        <f>'Shiller Data '!A1113</f>
        <v>1963.01</v>
      </c>
      <c r="B1114" s="11">
        <f>'Shiller Data '!B1113</f>
        <v>65.06</v>
      </c>
      <c r="C1114" s="11">
        <f>'Shiller Data '!C1113</f>
        <v>2.1366700000000001</v>
      </c>
      <c r="D1114" s="11">
        <f>'Shiller Data '!D1113</f>
        <v>3.6833300000000002</v>
      </c>
      <c r="E1114" s="75">
        <f>'Shiller Data '!E1113</f>
        <v>30.4</v>
      </c>
      <c r="F1114" s="12">
        <f t="shared" si="1097"/>
        <v>672.37583881578951</v>
      </c>
      <c r="G1114" s="12">
        <f t="shared" si="1098"/>
        <v>22.081851883223685</v>
      </c>
      <c r="H1114" s="12">
        <f t="shared" ref="H1114:I1114" si="1114">AVERAGE(F995:F1114)</f>
        <v>523.80345333508967</v>
      </c>
      <c r="I1114" s="12">
        <f t="shared" si="1114"/>
        <v>19.406050433213309</v>
      </c>
      <c r="J1114" s="12">
        <f t="shared" si="1088"/>
        <v>34.647742523899829</v>
      </c>
      <c r="K1114" s="12">
        <f t="shared" si="1085"/>
        <v>3.5452325726881031</v>
      </c>
      <c r="L1114" s="12">
        <f t="shared" si="1086"/>
        <v>0.2003960967131504</v>
      </c>
    </row>
    <row r="1115" spans="1:12" x14ac:dyDescent="0.25">
      <c r="A1115" s="11">
        <f>'Shiller Data '!A1114</f>
        <v>1963.02</v>
      </c>
      <c r="B1115" s="11">
        <f>'Shiller Data '!B1114</f>
        <v>65.92</v>
      </c>
      <c r="C1115" s="11">
        <f>'Shiller Data '!C1114</f>
        <v>2.1433300000000002</v>
      </c>
      <c r="D1115" s="11">
        <f>'Shiller Data '!D1114</f>
        <v>3.6966700000000001</v>
      </c>
      <c r="E1115" s="75">
        <f>'Shiller Data '!E1114</f>
        <v>30.4</v>
      </c>
      <c r="F1115" s="12">
        <f t="shared" si="1097"/>
        <v>681.26368421052643</v>
      </c>
      <c r="G1115" s="12">
        <f t="shared" si="1098"/>
        <v>22.150681011513161</v>
      </c>
      <c r="H1115" s="12">
        <f t="shared" ref="H1115:I1115" si="1115">AVERAGE(F996:F1115)</f>
        <v>526.92575589219007</v>
      </c>
      <c r="I1115" s="12">
        <f t="shared" si="1115"/>
        <v>19.451335432208626</v>
      </c>
      <c r="J1115" s="12">
        <f t="shared" si="1088"/>
        <v>35.024005759648325</v>
      </c>
      <c r="K1115" s="12">
        <f t="shared" si="1085"/>
        <v>3.5560337052291096</v>
      </c>
      <c r="L1115" s="12">
        <f t="shared" si="1086"/>
        <v>0.21119722925415685</v>
      </c>
    </row>
    <row r="1116" spans="1:12" x14ac:dyDescent="0.25">
      <c r="A1116" s="11">
        <f>'Shiller Data '!A1115</f>
        <v>1963.03</v>
      </c>
      <c r="B1116" s="11">
        <f>'Shiller Data '!B1115</f>
        <v>65.67</v>
      </c>
      <c r="C1116" s="11">
        <f>'Shiller Data '!C1115</f>
        <v>2.15</v>
      </c>
      <c r="D1116" s="11">
        <f>'Shiller Data '!D1115</f>
        <v>3.71</v>
      </c>
      <c r="E1116" s="75">
        <f>'Shiller Data '!E1115</f>
        <v>30.5</v>
      </c>
      <c r="F1116" s="12">
        <f t="shared" si="1097"/>
        <v>676.45482786885248</v>
      </c>
      <c r="G1116" s="12">
        <f t="shared" si="1098"/>
        <v>22.14676229508197</v>
      </c>
      <c r="H1116" s="12">
        <f t="shared" ref="H1116:I1116" si="1116">AVERAGE(F997:F1116)</f>
        <v>530.00479416641042</v>
      </c>
      <c r="I1116" s="12">
        <f t="shared" si="1116"/>
        <v>19.497111474517268</v>
      </c>
      <c r="J1116" s="12">
        <f t="shared" si="1088"/>
        <v>34.695130545515894</v>
      </c>
      <c r="K1116" s="12">
        <f t="shared" si="1085"/>
        <v>3.5465993470052171</v>
      </c>
      <c r="L1116" s="12">
        <f t="shared" si="1086"/>
        <v>0.20176287103026436</v>
      </c>
    </row>
    <row r="1117" spans="1:12" x14ac:dyDescent="0.25">
      <c r="A1117" s="11">
        <f>'Shiller Data '!A1116</f>
        <v>1963.04</v>
      </c>
      <c r="B1117" s="11">
        <f>'Shiller Data '!B1116</f>
        <v>68.760000000000005</v>
      </c>
      <c r="C1117" s="11">
        <f>'Shiller Data '!C1116</f>
        <v>2.1666699999999999</v>
      </c>
      <c r="D1117" s="11">
        <f>'Shiller Data '!D1116</f>
        <v>3.7533300000000001</v>
      </c>
      <c r="E1117" s="75">
        <f>'Shiller Data '!E1116</f>
        <v>30.5</v>
      </c>
      <c r="F1117" s="12">
        <f t="shared" si="1097"/>
        <v>708.28436065573783</v>
      </c>
      <c r="G1117" s="12">
        <f t="shared" si="1098"/>
        <v>22.318476959016394</v>
      </c>
      <c r="H1117" s="12">
        <f t="shared" ref="H1117:I1117" si="1117">AVERAGE(F998:F1117)</f>
        <v>533.47506350959418</v>
      </c>
      <c r="I1117" s="12">
        <f t="shared" si="1117"/>
        <v>19.543990714604938</v>
      </c>
      <c r="J1117" s="12">
        <f t="shared" si="1088"/>
        <v>36.24051868416246</v>
      </c>
      <c r="K1117" s="12">
        <f t="shared" si="1085"/>
        <v>3.5901777935492452</v>
      </c>
      <c r="L1117" s="12">
        <f t="shared" si="1086"/>
        <v>0.24534131757429245</v>
      </c>
    </row>
    <row r="1118" spans="1:12" x14ac:dyDescent="0.25">
      <c r="A1118" s="11">
        <f>'Shiller Data '!A1117</f>
        <v>1963.05</v>
      </c>
      <c r="B1118" s="11">
        <f>'Shiller Data '!B1117</f>
        <v>70.14</v>
      </c>
      <c r="C1118" s="11">
        <f>'Shiller Data '!C1117</f>
        <v>2.1833300000000002</v>
      </c>
      <c r="D1118" s="11">
        <f>'Shiller Data '!D1117</f>
        <v>3.7966700000000002</v>
      </c>
      <c r="E1118" s="75">
        <f>'Shiller Data '!E1117</f>
        <v>30.5</v>
      </c>
      <c r="F1118" s="12">
        <f t="shared" si="1097"/>
        <v>722.49949180327872</v>
      </c>
      <c r="G1118" s="12">
        <f t="shared" si="1098"/>
        <v>22.4900886147541</v>
      </c>
      <c r="H1118" s="12">
        <f t="shared" ref="H1118:I1118" si="1118">AVERAGE(F999:F1118)</f>
        <v>537.06015384390992</v>
      </c>
      <c r="I1118" s="12">
        <f t="shared" si="1118"/>
        <v>19.592493545055607</v>
      </c>
      <c r="J1118" s="12">
        <f t="shared" si="1088"/>
        <v>36.876341959321962</v>
      </c>
      <c r="K1118" s="12">
        <f t="shared" si="1085"/>
        <v>3.6075702061150126</v>
      </c>
      <c r="L1118" s="12">
        <f t="shared" si="1086"/>
        <v>0.26273373014005985</v>
      </c>
    </row>
    <row r="1119" spans="1:12" x14ac:dyDescent="0.25">
      <c r="A1119" s="11">
        <f>'Shiller Data '!A1118</f>
        <v>1963.06</v>
      </c>
      <c r="B1119" s="11">
        <f>'Shiller Data '!B1118</f>
        <v>70.11</v>
      </c>
      <c r="C1119" s="11">
        <f>'Shiller Data '!C1118</f>
        <v>2.2000000000000002</v>
      </c>
      <c r="D1119" s="11">
        <f>'Shiller Data '!D1118</f>
        <v>3.84</v>
      </c>
      <c r="E1119" s="75">
        <f>'Shiller Data '!E1118</f>
        <v>30.6</v>
      </c>
      <c r="F1119" s="12">
        <f t="shared" si="1097"/>
        <v>719.83036764705889</v>
      </c>
      <c r="G1119" s="12">
        <f t="shared" si="1098"/>
        <v>22.587745098039218</v>
      </c>
      <c r="H1119" s="12">
        <f t="shared" ref="H1119:I1119" si="1119">AVERAGE(F1000:F1119)</f>
        <v>540.71903525029711</v>
      </c>
      <c r="I1119" s="12">
        <f t="shared" si="1119"/>
        <v>19.642003205698472</v>
      </c>
      <c r="J1119" s="12">
        <f t="shared" si="1088"/>
        <v>36.64750280858442</v>
      </c>
      <c r="K1119" s="12">
        <f t="shared" si="1085"/>
        <v>3.6013452898198639</v>
      </c>
      <c r="L1119" s="12">
        <f t="shared" si="1086"/>
        <v>0.2565088138449112</v>
      </c>
    </row>
    <row r="1120" spans="1:12" x14ac:dyDescent="0.25">
      <c r="A1120" s="11">
        <f>'Shiller Data '!A1119</f>
        <v>1963.07</v>
      </c>
      <c r="B1120" s="11">
        <f>'Shiller Data '!B1119</f>
        <v>69.069999999999993</v>
      </c>
      <c r="C1120" s="11">
        <f>'Shiller Data '!C1119</f>
        <v>2.2033299999999998</v>
      </c>
      <c r="D1120" s="11">
        <f>'Shiller Data '!D1119</f>
        <v>3.88</v>
      </c>
      <c r="E1120" s="75">
        <f>'Shiller Data '!E1119</f>
        <v>30.7</v>
      </c>
      <c r="F1120" s="12">
        <f t="shared" si="1097"/>
        <v>706.84258143322472</v>
      </c>
      <c r="G1120" s="12">
        <f t="shared" si="1098"/>
        <v>22.548247646579803</v>
      </c>
      <c r="H1120" s="12">
        <f t="shared" ref="H1120:I1120" si="1120">AVERAGE(F1001:F1120)</f>
        <v>544.23647008624562</v>
      </c>
      <c r="I1120" s="12">
        <f t="shared" si="1120"/>
        <v>19.691183720912509</v>
      </c>
      <c r="J1120" s="12">
        <f t="shared" si="1088"/>
        <v>35.896398685394466</v>
      </c>
      <c r="K1120" s="12">
        <f t="shared" si="1085"/>
        <v>3.5806369752922595</v>
      </c>
      <c r="L1120" s="12">
        <f t="shared" si="1086"/>
        <v>0.23580049931730684</v>
      </c>
    </row>
    <row r="1121" spans="1:12" x14ac:dyDescent="0.25">
      <c r="A1121" s="11">
        <f>'Shiller Data '!A1120</f>
        <v>1963.08</v>
      </c>
      <c r="B1121" s="11">
        <f>'Shiller Data '!B1120</f>
        <v>70.98</v>
      </c>
      <c r="C1121" s="11">
        <f>'Shiller Data '!C1120</f>
        <v>2.2066699999999999</v>
      </c>
      <c r="D1121" s="11">
        <f>'Shiller Data '!D1120</f>
        <v>3.92</v>
      </c>
      <c r="E1121" s="75">
        <f>'Shiller Data '!E1120</f>
        <v>30.7</v>
      </c>
      <c r="F1121" s="12">
        <f t="shared" si="1097"/>
        <v>726.38897394136814</v>
      </c>
      <c r="G1121" s="12">
        <f t="shared" si="1098"/>
        <v>22.582428249185668</v>
      </c>
      <c r="H1121" s="12">
        <f t="shared" ref="H1121:I1121" si="1121">AVERAGE(F1002:F1121)</f>
        <v>547.91587998371244</v>
      </c>
      <c r="I1121" s="12">
        <f t="shared" si="1121"/>
        <v>19.741164767970471</v>
      </c>
      <c r="J1121" s="12">
        <f t="shared" si="1088"/>
        <v>36.795649217209082</v>
      </c>
      <c r="K1121" s="12">
        <f t="shared" si="1085"/>
        <v>3.6053796103921973</v>
      </c>
      <c r="L1121" s="12">
        <f t="shared" si="1086"/>
        <v>0.26054313441724464</v>
      </c>
    </row>
    <row r="1122" spans="1:12" x14ac:dyDescent="0.25">
      <c r="A1122" s="11">
        <f>'Shiller Data '!A1121</f>
        <v>1963.09</v>
      </c>
      <c r="B1122" s="11">
        <f>'Shiller Data '!B1121</f>
        <v>72.849999999999994</v>
      </c>
      <c r="C1122" s="11">
        <f>'Shiller Data '!C1121</f>
        <v>2.21</v>
      </c>
      <c r="D1122" s="11">
        <f>'Shiller Data '!D1121</f>
        <v>3.96</v>
      </c>
      <c r="E1122" s="75">
        <f>'Shiller Data '!E1121</f>
        <v>30.7</v>
      </c>
      <c r="F1122" s="12">
        <f t="shared" si="1097"/>
        <v>745.52601791530947</v>
      </c>
      <c r="G1122" s="12">
        <f t="shared" si="1098"/>
        <v>22.616506514657981</v>
      </c>
      <c r="H1122" s="12">
        <f t="shared" ref="H1122:I1122" si="1122">AVERAGE(F1003:F1122)</f>
        <v>551.86377268257286</v>
      </c>
      <c r="I1122" s="12">
        <f t="shared" si="1122"/>
        <v>19.791429800574029</v>
      </c>
      <c r="J1122" s="12">
        <f t="shared" si="1088"/>
        <v>37.669133833558924</v>
      </c>
      <c r="K1122" s="12">
        <f t="shared" si="1085"/>
        <v>3.6288410279051884</v>
      </c>
      <c r="L1122" s="12">
        <f t="shared" si="1086"/>
        <v>0.28400455193023566</v>
      </c>
    </row>
    <row r="1123" spans="1:12" x14ac:dyDescent="0.25">
      <c r="A1123" s="11">
        <f>'Shiller Data '!A1122</f>
        <v>1963.1</v>
      </c>
      <c r="B1123" s="11">
        <f>'Shiller Data '!B1122</f>
        <v>73.03</v>
      </c>
      <c r="C1123" s="11">
        <f>'Shiller Data '!C1122</f>
        <v>2.23333</v>
      </c>
      <c r="D1123" s="11">
        <f>'Shiller Data '!D1122</f>
        <v>3.98</v>
      </c>
      <c r="E1123" s="75">
        <f>'Shiller Data '!E1122</f>
        <v>30.8</v>
      </c>
      <c r="F1123" s="12">
        <f t="shared" si="1097"/>
        <v>744.94156655844165</v>
      </c>
      <c r="G1123" s="12">
        <f t="shared" si="1098"/>
        <v>22.781053660714289</v>
      </c>
      <c r="H1123" s="12">
        <f t="shared" ref="H1123:I1123" si="1123">AVERAGE(F1004:F1123)</f>
        <v>555.74730587611543</v>
      </c>
      <c r="I1123" s="12">
        <f t="shared" si="1123"/>
        <v>19.84260825700591</v>
      </c>
      <c r="J1123" s="12">
        <f t="shared" si="1088"/>
        <v>37.542522480401338</v>
      </c>
      <c r="K1123" s="12">
        <f t="shared" si="1085"/>
        <v>3.6254742233708499</v>
      </c>
      <c r="L1123" s="12">
        <f t="shared" si="1086"/>
        <v>0.2806377473958972</v>
      </c>
    </row>
    <row r="1124" spans="1:12" x14ac:dyDescent="0.25">
      <c r="A1124" s="11">
        <f>'Shiller Data '!A1123</f>
        <v>1963.11</v>
      </c>
      <c r="B1124" s="11">
        <f>'Shiller Data '!B1123</f>
        <v>72.62</v>
      </c>
      <c r="C1124" s="11">
        <f>'Shiller Data '!C1123</f>
        <v>2.2566700000000002</v>
      </c>
      <c r="D1124" s="11">
        <f>'Shiller Data '!D1123</f>
        <v>4</v>
      </c>
      <c r="E1124" s="75">
        <f>'Shiller Data '!E1123</f>
        <v>30.8</v>
      </c>
      <c r="F1124" s="12">
        <f t="shared" si="1097"/>
        <v>740.75936688311685</v>
      </c>
      <c r="G1124" s="12">
        <f t="shared" si="1098"/>
        <v>23.019133027597405</v>
      </c>
      <c r="H1124" s="12">
        <f t="shared" ref="H1124:I1124" si="1124">AVERAGE(F1005:F1124)</f>
        <v>559.53576296073618</v>
      </c>
      <c r="I1124" s="12">
        <f t="shared" si="1124"/>
        <v>19.894281949212345</v>
      </c>
      <c r="J1124" s="12">
        <f t="shared" si="1088"/>
        <v>37.23478780356006</v>
      </c>
      <c r="K1124" s="12">
        <f t="shared" si="1085"/>
        <v>3.6172434803028106</v>
      </c>
      <c r="L1124" s="12">
        <f t="shared" si="1086"/>
        <v>0.27240700432785792</v>
      </c>
    </row>
    <row r="1125" spans="1:12" x14ac:dyDescent="0.25">
      <c r="A1125" s="11">
        <f>'Shiller Data '!A1124</f>
        <v>1963.12</v>
      </c>
      <c r="B1125" s="11">
        <f>'Shiller Data '!B1124</f>
        <v>74.17</v>
      </c>
      <c r="C1125" s="11">
        <f>'Shiller Data '!C1124</f>
        <v>2.2799999999999998</v>
      </c>
      <c r="D1125" s="11">
        <f>'Shiller Data '!D1124</f>
        <v>4.0199999999999996</v>
      </c>
      <c r="E1125" s="75">
        <f>'Shiller Data '!E1124</f>
        <v>30.9</v>
      </c>
      <c r="F1125" s="12">
        <f t="shared" si="1097"/>
        <v>754.12167475728154</v>
      </c>
      <c r="G1125" s="12">
        <f t="shared" si="1098"/>
        <v>23.181844660194173</v>
      </c>
      <c r="H1125" s="12">
        <f t="shared" ref="H1125:I1125" si="1125">AVERAGE(F1006:F1125)</f>
        <v>563.40345434889309</v>
      </c>
      <c r="I1125" s="12">
        <f t="shared" si="1125"/>
        <v>19.946338291021277</v>
      </c>
      <c r="J1125" s="12">
        <f t="shared" si="1088"/>
        <v>37.807524556862894</v>
      </c>
      <c r="K1125" s="12">
        <f t="shared" si="1085"/>
        <v>3.6325081451661312</v>
      </c>
      <c r="L1125" s="12">
        <f t="shared" si="1086"/>
        <v>0.28767166919117848</v>
      </c>
    </row>
    <row r="1126" spans="1:12" x14ac:dyDescent="0.25">
      <c r="A1126" s="11">
        <f>'Shiller Data '!A1125</f>
        <v>1964.01</v>
      </c>
      <c r="B1126" s="11">
        <f>'Shiller Data '!B1125</f>
        <v>76.45</v>
      </c>
      <c r="C1126" s="11">
        <f>'Shiller Data '!C1125</f>
        <v>2.2966700000000002</v>
      </c>
      <c r="D1126" s="11">
        <f>'Shiller Data '!D1125</f>
        <v>4.0733300000000003</v>
      </c>
      <c r="E1126" s="75">
        <f>'Shiller Data '!E1125</f>
        <v>30.9</v>
      </c>
      <c r="F1126" s="12">
        <f t="shared" si="1097"/>
        <v>777.30351941747585</v>
      </c>
      <c r="G1126" s="12">
        <f t="shared" si="1098"/>
        <v>23.351336480582528</v>
      </c>
      <c r="H1126" s="12">
        <f t="shared" ref="H1126:I1126" si="1126">AVERAGE(F1007:F1126)</f>
        <v>567.40301109372899</v>
      </c>
      <c r="I1126" s="12">
        <f t="shared" si="1126"/>
        <v>19.999157886460456</v>
      </c>
      <c r="J1126" s="12">
        <f t="shared" si="1088"/>
        <v>38.866812484325393</v>
      </c>
      <c r="K1126" s="12">
        <f t="shared" si="1085"/>
        <v>3.6601407369820351</v>
      </c>
      <c r="L1126" s="12">
        <f t="shared" si="1086"/>
        <v>0.31530426100708242</v>
      </c>
    </row>
    <row r="1127" spans="1:12" x14ac:dyDescent="0.25">
      <c r="A1127" s="11">
        <f>'Shiller Data '!A1126</f>
        <v>1964.02</v>
      </c>
      <c r="B1127" s="11">
        <f>'Shiller Data '!B1126</f>
        <v>77.39</v>
      </c>
      <c r="C1127" s="11">
        <f>'Shiller Data '!C1126</f>
        <v>2.3133300000000001</v>
      </c>
      <c r="D1127" s="11">
        <f>'Shiller Data '!D1126</f>
        <v>4.1266699999999998</v>
      </c>
      <c r="E1127" s="75">
        <f>'Shiller Data '!E1126</f>
        <v>30.9</v>
      </c>
      <c r="F1127" s="12">
        <f t="shared" si="1097"/>
        <v>786.86094660194181</v>
      </c>
      <c r="G1127" s="12">
        <f t="shared" si="1098"/>
        <v>23.520726626213598</v>
      </c>
      <c r="H1127" s="12">
        <f t="shared" ref="H1127:I1127" si="1127">AVERAGE(F1008:F1127)</f>
        <v>571.42770934762996</v>
      </c>
      <c r="I1127" s="12">
        <f t="shared" si="1127"/>
        <v>20.052740861520913</v>
      </c>
      <c r="J1127" s="12">
        <f t="shared" si="1088"/>
        <v>39.239570891370995</v>
      </c>
      <c r="K1127" s="12">
        <f t="shared" si="1085"/>
        <v>3.6696856991473337</v>
      </c>
      <c r="L1127" s="12">
        <f t="shared" si="1086"/>
        <v>0.32484922317238096</v>
      </c>
    </row>
    <row r="1128" spans="1:12" x14ac:dyDescent="0.25">
      <c r="A1128" s="11">
        <f>'Shiller Data '!A1127</f>
        <v>1964.03</v>
      </c>
      <c r="B1128" s="11">
        <f>'Shiller Data '!B1127</f>
        <v>78.8</v>
      </c>
      <c r="C1128" s="11">
        <f>'Shiller Data '!C1127</f>
        <v>2.33</v>
      </c>
      <c r="D1128" s="11">
        <f>'Shiller Data '!D1127</f>
        <v>4.18</v>
      </c>
      <c r="E1128" s="75">
        <f>'Shiller Data '!E1127</f>
        <v>30.9</v>
      </c>
      <c r="F1128" s="12">
        <f t="shared" si="1097"/>
        <v>801.19708737864084</v>
      </c>
      <c r="G1128" s="12">
        <f t="shared" si="1098"/>
        <v>23.690218446601946</v>
      </c>
      <c r="H1128" s="12">
        <f t="shared" ref="H1128:I1128" si="1128">AVERAGE(F1009:F1128)</f>
        <v>575.51834500453367</v>
      </c>
      <c r="I1128" s="12">
        <f t="shared" si="1128"/>
        <v>20.107087090211618</v>
      </c>
      <c r="J1128" s="12">
        <f t="shared" si="1088"/>
        <v>39.846502070838177</v>
      </c>
      <c r="K1128" s="12">
        <f t="shared" si="1085"/>
        <v>3.685034623989289</v>
      </c>
      <c r="L1128" s="12">
        <f t="shared" si="1086"/>
        <v>0.34019814801433634</v>
      </c>
    </row>
    <row r="1129" spans="1:12" x14ac:dyDescent="0.25">
      <c r="A1129" s="11">
        <f>'Shiller Data '!A1128</f>
        <v>1964.04</v>
      </c>
      <c r="B1129" s="11">
        <f>'Shiller Data '!B1128</f>
        <v>79.94</v>
      </c>
      <c r="C1129" s="11">
        <f>'Shiller Data '!C1128</f>
        <v>2.34667</v>
      </c>
      <c r="D1129" s="11">
        <f>'Shiller Data '!D1128</f>
        <v>4.2300000000000004</v>
      </c>
      <c r="E1129" s="75">
        <f>'Shiller Data '!E1128</f>
        <v>30.9</v>
      </c>
      <c r="F1129" s="12">
        <f t="shared" si="1097"/>
        <v>812.78800970873783</v>
      </c>
      <c r="G1129" s="12">
        <f t="shared" si="1098"/>
        <v>23.859710266990295</v>
      </c>
      <c r="H1129" s="12">
        <f t="shared" ref="H1129:I1129" si="1129">AVERAGE(F1010:F1129)</f>
        <v>579.59236969675817</v>
      </c>
      <c r="I1129" s="12">
        <f t="shared" si="1129"/>
        <v>20.162963499541636</v>
      </c>
      <c r="J1129" s="12">
        <f t="shared" si="1088"/>
        <v>40.310939893692456</v>
      </c>
      <c r="K1129" s="12">
        <f t="shared" si="1085"/>
        <v>3.69662289349561</v>
      </c>
      <c r="L1129" s="12">
        <f t="shared" si="1086"/>
        <v>0.35178641752065731</v>
      </c>
    </row>
    <row r="1130" spans="1:12" x14ac:dyDescent="0.25">
      <c r="A1130" s="11">
        <f>'Shiller Data '!A1129</f>
        <v>1964.05</v>
      </c>
      <c r="B1130" s="11">
        <f>'Shiller Data '!B1129</f>
        <v>80.72</v>
      </c>
      <c r="C1130" s="11">
        <f>'Shiller Data '!C1129</f>
        <v>2.3633299999999999</v>
      </c>
      <c r="D1130" s="11">
        <f>'Shiller Data '!D1129</f>
        <v>4.28</v>
      </c>
      <c r="E1130" s="75">
        <f>'Shiller Data '!E1129</f>
        <v>30.9</v>
      </c>
      <c r="F1130" s="12">
        <f t="shared" si="1097"/>
        <v>820.71864077669909</v>
      </c>
      <c r="G1130" s="12">
        <f t="shared" si="1098"/>
        <v>24.029100412621361</v>
      </c>
      <c r="H1130" s="12">
        <f t="shared" ref="H1130:I1130" si="1130">AVERAGE(F1011:F1130)</f>
        <v>583.63545634077718</v>
      </c>
      <c r="I1130" s="12">
        <f t="shared" si="1130"/>
        <v>20.221431127747806</v>
      </c>
      <c r="J1130" s="12">
        <f t="shared" si="1088"/>
        <v>40.586575479838849</v>
      </c>
      <c r="K1130" s="12">
        <f t="shared" si="1085"/>
        <v>3.7034373587239227</v>
      </c>
      <c r="L1130" s="12">
        <f t="shared" si="1086"/>
        <v>0.35860088274896995</v>
      </c>
    </row>
    <row r="1131" spans="1:12" x14ac:dyDescent="0.25">
      <c r="A1131" s="11">
        <f>'Shiller Data '!A1130</f>
        <v>1964.06</v>
      </c>
      <c r="B1131" s="11">
        <f>'Shiller Data '!B1130</f>
        <v>80.239999999999995</v>
      </c>
      <c r="C1131" s="11">
        <f>'Shiller Data '!C1130</f>
        <v>2.38</v>
      </c>
      <c r="D1131" s="11">
        <f>'Shiller Data '!D1130</f>
        <v>4.33</v>
      </c>
      <c r="E1131" s="75">
        <f>'Shiller Data '!E1130</f>
        <v>31</v>
      </c>
      <c r="F1131" s="12">
        <f t="shared" si="1097"/>
        <v>813.20651612903225</v>
      </c>
      <c r="G1131" s="12">
        <f t="shared" si="1098"/>
        <v>24.120532258064515</v>
      </c>
      <c r="H1131" s="12">
        <f t="shared" ref="H1131:I1131" si="1131">AVERAGE(F1012:F1131)</f>
        <v>587.59355649067538</v>
      </c>
      <c r="I1131" s="12">
        <f t="shared" si="1131"/>
        <v>20.281309866205653</v>
      </c>
      <c r="J1131" s="12">
        <f t="shared" si="1088"/>
        <v>40.096350851779164</v>
      </c>
      <c r="K1131" s="12">
        <f t="shared" si="1085"/>
        <v>3.6912853289691481</v>
      </c>
      <c r="L1131" s="12">
        <f t="shared" si="1086"/>
        <v>0.34644885299419537</v>
      </c>
    </row>
    <row r="1132" spans="1:12" x14ac:dyDescent="0.25">
      <c r="A1132" s="11">
        <f>'Shiller Data '!A1131</f>
        <v>1964.07</v>
      </c>
      <c r="B1132" s="11">
        <f>'Shiller Data '!B1131</f>
        <v>83.22</v>
      </c>
      <c r="C1132" s="11">
        <f>'Shiller Data '!C1131</f>
        <v>2.4</v>
      </c>
      <c r="D1132" s="11">
        <f>'Shiller Data '!D1131</f>
        <v>4.3766699999999998</v>
      </c>
      <c r="E1132" s="75">
        <f>'Shiller Data '!E1131</f>
        <v>31.1</v>
      </c>
      <c r="F1132" s="12">
        <f t="shared" si="1097"/>
        <v>840.69593247588432</v>
      </c>
      <c r="G1132" s="12">
        <f t="shared" si="1098"/>
        <v>24.245016077170416</v>
      </c>
      <c r="H1132" s="12">
        <f t="shared" ref="H1132:I1132" si="1132">AVERAGE(F1013:F1132)</f>
        <v>591.66686127184062</v>
      </c>
      <c r="I1132" s="12">
        <f t="shared" si="1132"/>
        <v>20.341576791616394</v>
      </c>
      <c r="J1132" s="12">
        <f t="shared" si="1088"/>
        <v>41.32894618190906</v>
      </c>
      <c r="K1132" s="12">
        <f t="shared" si="1085"/>
        <v>3.7215631305433332</v>
      </c>
      <c r="L1132" s="12">
        <f t="shared" si="1086"/>
        <v>0.3767266545683805</v>
      </c>
    </row>
    <row r="1133" spans="1:12" x14ac:dyDescent="0.25">
      <c r="A1133" s="11">
        <f>'Shiller Data '!A1132</f>
        <v>1964.08</v>
      </c>
      <c r="B1133" s="11">
        <f>'Shiller Data '!B1132</f>
        <v>82</v>
      </c>
      <c r="C1133" s="11">
        <f>'Shiller Data '!C1132</f>
        <v>2.42</v>
      </c>
      <c r="D1133" s="11">
        <f>'Shiller Data '!D1132</f>
        <v>4.42333</v>
      </c>
      <c r="E1133" s="75">
        <f>'Shiller Data '!E1132</f>
        <v>31</v>
      </c>
      <c r="F1133" s="12">
        <f t="shared" si="1097"/>
        <v>831.04354838709685</v>
      </c>
      <c r="G1133" s="12">
        <f t="shared" si="1098"/>
        <v>24.52591935483871</v>
      </c>
      <c r="H1133" s="12">
        <f t="shared" ref="H1133:I1133" si="1133">AVERAGE(F1014:F1133)</f>
        <v>595.60133267878382</v>
      </c>
      <c r="I1133" s="12">
        <f t="shared" si="1133"/>
        <v>20.403536372748725</v>
      </c>
      <c r="J1133" s="12">
        <f t="shared" si="1088"/>
        <v>40.730368167797195</v>
      </c>
      <c r="K1133" s="12">
        <f t="shared" si="1085"/>
        <v>3.7069739608484684</v>
      </c>
      <c r="L1133" s="12">
        <f t="shared" si="1086"/>
        <v>0.36213748487351571</v>
      </c>
    </row>
    <row r="1134" spans="1:12" x14ac:dyDescent="0.25">
      <c r="A1134" s="11">
        <f>'Shiller Data '!A1133</f>
        <v>1964.09</v>
      </c>
      <c r="B1134" s="11">
        <f>'Shiller Data '!B1133</f>
        <v>83.41</v>
      </c>
      <c r="C1134" s="11">
        <f>'Shiller Data '!C1133</f>
        <v>2.44</v>
      </c>
      <c r="D1134" s="11">
        <f>'Shiller Data '!D1133</f>
        <v>4.47</v>
      </c>
      <c r="E1134" s="75">
        <f>'Shiller Data '!E1133</f>
        <v>31.1</v>
      </c>
      <c r="F1134" s="12">
        <f t="shared" si="1097"/>
        <v>842.61532958199348</v>
      </c>
      <c r="G1134" s="12">
        <f t="shared" si="1098"/>
        <v>24.64909967845659</v>
      </c>
      <c r="H1134" s="12">
        <f t="shared" ref="H1134:I1134" si="1134">AVERAGE(F1015:F1134)</f>
        <v>599.55073786622097</v>
      </c>
      <c r="I1134" s="12">
        <f t="shared" si="1134"/>
        <v>20.465339426661235</v>
      </c>
      <c r="J1134" s="12">
        <f t="shared" si="1088"/>
        <v>41.172800119028359</v>
      </c>
      <c r="K1134" s="12">
        <f t="shared" si="1085"/>
        <v>3.7177778470475316</v>
      </c>
      <c r="L1134" s="12">
        <f t="shared" si="1086"/>
        <v>0.37294137107257885</v>
      </c>
    </row>
    <row r="1135" spans="1:12" x14ac:dyDescent="0.25">
      <c r="A1135" s="11">
        <f>'Shiller Data '!A1134</f>
        <v>1964.1</v>
      </c>
      <c r="B1135" s="11">
        <f>'Shiller Data '!B1134</f>
        <v>84.85</v>
      </c>
      <c r="C1135" s="11">
        <f>'Shiller Data '!C1134</f>
        <v>2.46</v>
      </c>
      <c r="D1135" s="11">
        <f>'Shiller Data '!D1134</f>
        <v>4.4966699999999999</v>
      </c>
      <c r="E1135" s="75">
        <f>'Shiller Data '!E1134</f>
        <v>31.1</v>
      </c>
      <c r="F1135" s="12">
        <f t="shared" si="1097"/>
        <v>857.16233922829576</v>
      </c>
      <c r="G1135" s="12">
        <f t="shared" si="1098"/>
        <v>24.851141479099677</v>
      </c>
      <c r="H1135" s="12">
        <f t="shared" ref="H1135:I1135" si="1135">AVERAGE(F1016:F1135)</f>
        <v>603.55005353516322</v>
      </c>
      <c r="I1135" s="12">
        <f t="shared" si="1135"/>
        <v>20.526547025818534</v>
      </c>
      <c r="J1135" s="12">
        <f t="shared" si="1088"/>
        <v>41.75872045844568</v>
      </c>
      <c r="K1135" s="12">
        <f t="shared" si="1085"/>
        <v>3.7319083027420668</v>
      </c>
      <c r="L1135" s="12">
        <f t="shared" si="1086"/>
        <v>0.38707182676711405</v>
      </c>
    </row>
    <row r="1136" spans="1:12" x14ac:dyDescent="0.25">
      <c r="A1136" s="11">
        <f>'Shiller Data '!A1135</f>
        <v>1964.11</v>
      </c>
      <c r="B1136" s="11">
        <f>'Shiller Data '!B1135</f>
        <v>85.44</v>
      </c>
      <c r="C1136" s="11">
        <f>'Shiller Data '!C1135</f>
        <v>2.48</v>
      </c>
      <c r="D1136" s="11">
        <f>'Shiller Data '!D1135</f>
        <v>4.5233299999999996</v>
      </c>
      <c r="E1136" s="75">
        <f>'Shiller Data '!E1135</f>
        <v>31.2</v>
      </c>
      <c r="F1136" s="12">
        <f t="shared" si="1097"/>
        <v>860.35615384615392</v>
      </c>
      <c r="G1136" s="12">
        <f t="shared" si="1098"/>
        <v>24.972884615384615</v>
      </c>
      <c r="H1136" s="12">
        <f t="shared" ref="H1136:I1136" si="1136">AVERAGE(F1017:F1136)</f>
        <v>607.45289337442841</v>
      </c>
      <c r="I1136" s="12">
        <f t="shared" si="1136"/>
        <v>20.586489037771983</v>
      </c>
      <c r="J1136" s="12">
        <f t="shared" si="1088"/>
        <v>41.792272216383132</v>
      </c>
      <c r="K1136" s="12">
        <f t="shared" si="1085"/>
        <v>3.7327114472330378</v>
      </c>
      <c r="L1136" s="12">
        <f t="shared" si="1086"/>
        <v>0.38787497125808512</v>
      </c>
    </row>
    <row r="1137" spans="1:12" x14ac:dyDescent="0.25">
      <c r="A1137" s="11">
        <f>'Shiller Data '!A1136</f>
        <v>1964.12</v>
      </c>
      <c r="B1137" s="11">
        <f>'Shiller Data '!B1136</f>
        <v>83.96</v>
      </c>
      <c r="C1137" s="11">
        <f>'Shiller Data '!C1136</f>
        <v>2.5</v>
      </c>
      <c r="D1137" s="11">
        <f>'Shiller Data '!D1136</f>
        <v>4.55</v>
      </c>
      <c r="E1137" s="75">
        <f>'Shiller Data '!E1136</f>
        <v>31.2</v>
      </c>
      <c r="F1137" s="12">
        <f t="shared" si="1097"/>
        <v>845.45298076923075</v>
      </c>
      <c r="G1137" s="12">
        <f t="shared" si="1098"/>
        <v>25.174278846153847</v>
      </c>
      <c r="H1137" s="12">
        <f t="shared" ref="H1137:I1137" si="1137">AVERAGE(F1018:F1137)</f>
        <v>611.06927753065133</v>
      </c>
      <c r="I1137" s="12">
        <f t="shared" si="1137"/>
        <v>20.645266736021767</v>
      </c>
      <c r="J1137" s="12">
        <f t="shared" si="1088"/>
        <v>40.951419595567067</v>
      </c>
      <c r="K1137" s="12">
        <f t="shared" si="1085"/>
        <v>3.7123864762566217</v>
      </c>
      <c r="L1137" s="12">
        <f t="shared" si="1086"/>
        <v>0.36755000028166895</v>
      </c>
    </row>
    <row r="1138" spans="1:12" x14ac:dyDescent="0.25">
      <c r="A1138" s="11">
        <f>'Shiller Data '!A1137</f>
        <v>1965.01</v>
      </c>
      <c r="B1138" s="11">
        <f>'Shiller Data '!B1137</f>
        <v>86.12</v>
      </c>
      <c r="C1138" s="11">
        <f>'Shiller Data '!C1137</f>
        <v>2.51667</v>
      </c>
      <c r="D1138" s="11">
        <f>'Shiller Data '!D1137</f>
        <v>4.5933299999999999</v>
      </c>
      <c r="E1138" s="75">
        <f>'Shiller Data '!E1137</f>
        <v>31.2</v>
      </c>
      <c r="F1138" s="12">
        <f t="shared" si="1097"/>
        <v>867.20355769230787</v>
      </c>
      <c r="G1138" s="12">
        <f t="shared" si="1098"/>
        <v>25.342140937500002</v>
      </c>
      <c r="H1138" s="12">
        <f t="shared" ref="H1138:I1138" si="1138">AVERAGE(F1019:F1138)</f>
        <v>614.80514051142063</v>
      </c>
      <c r="I1138" s="12">
        <f t="shared" si="1138"/>
        <v>20.704789244068351</v>
      </c>
      <c r="J1138" s="12">
        <f t="shared" si="1088"/>
        <v>41.884201160886015</v>
      </c>
      <c r="K1138" s="12">
        <f t="shared" si="1085"/>
        <v>3.7349086952234907</v>
      </c>
      <c r="L1138" s="12">
        <f t="shared" si="1086"/>
        <v>0.39007221924853797</v>
      </c>
    </row>
    <row r="1139" spans="1:12" x14ac:dyDescent="0.25">
      <c r="A1139" s="11">
        <f>'Shiller Data '!A1138</f>
        <v>1965.02</v>
      </c>
      <c r="B1139" s="11">
        <f>'Shiller Data '!B1138</f>
        <v>86.75</v>
      </c>
      <c r="C1139" s="11">
        <f>'Shiller Data '!C1138</f>
        <v>2.5333299999999999</v>
      </c>
      <c r="D1139" s="11">
        <f>'Shiller Data '!D1138</f>
        <v>4.6366699999999996</v>
      </c>
      <c r="E1139" s="75">
        <f>'Shiller Data '!E1138</f>
        <v>31.2</v>
      </c>
      <c r="F1139" s="12">
        <f t="shared" si="1097"/>
        <v>873.54747596153857</v>
      </c>
      <c r="G1139" s="12">
        <f t="shared" si="1098"/>
        <v>25.509902331730771</v>
      </c>
      <c r="H1139" s="12">
        <f t="shared" ref="H1139:I1139" si="1139">AVERAGE(F1020:F1139)</f>
        <v>618.47718150960202</v>
      </c>
      <c r="I1139" s="12">
        <f t="shared" si="1139"/>
        <v>20.765056703340267</v>
      </c>
      <c r="J1139" s="12">
        <f t="shared" si="1088"/>
        <v>42.068147871757063</v>
      </c>
      <c r="K1139" s="12">
        <f t="shared" si="1085"/>
        <v>3.7392908717166669</v>
      </c>
      <c r="L1139" s="12">
        <f t="shared" si="1086"/>
        <v>0.39445439574171415</v>
      </c>
    </row>
    <row r="1140" spans="1:12" x14ac:dyDescent="0.25">
      <c r="A1140" s="11">
        <f>'Shiller Data '!A1139</f>
        <v>1965.03</v>
      </c>
      <c r="B1140" s="11">
        <f>'Shiller Data '!B1139</f>
        <v>86.83</v>
      </c>
      <c r="C1140" s="11">
        <f>'Shiller Data '!C1139</f>
        <v>2.5499999999999998</v>
      </c>
      <c r="D1140" s="11">
        <f>'Shiller Data '!D1139</f>
        <v>4.68</v>
      </c>
      <c r="E1140" s="75">
        <f>'Shiller Data '!E1139</f>
        <v>31.3</v>
      </c>
      <c r="F1140" s="12">
        <f t="shared" si="1097"/>
        <v>871.55959265175716</v>
      </c>
      <c r="G1140" s="12">
        <f t="shared" si="1098"/>
        <v>25.595726837060703</v>
      </c>
      <c r="H1140" s="12">
        <f t="shared" ref="H1140:I1140" si="1140">AVERAGE(F1021:F1140)</f>
        <v>622.16109337720559</v>
      </c>
      <c r="I1140" s="12">
        <f t="shared" si="1140"/>
        <v>20.825385325858843</v>
      </c>
      <c r="J1140" s="12">
        <f t="shared" si="1088"/>
        <v>41.850826720096421</v>
      </c>
      <c r="K1140" s="12">
        <f t="shared" si="1085"/>
        <v>3.7341115511034859</v>
      </c>
      <c r="L1140" s="12">
        <f t="shared" si="1086"/>
        <v>0.38927507512853321</v>
      </c>
    </row>
    <row r="1141" spans="1:12" x14ac:dyDescent="0.25">
      <c r="A1141" s="11">
        <f>'Shiller Data '!A1140</f>
        <v>1965.04</v>
      </c>
      <c r="B1141" s="11">
        <f>'Shiller Data '!B1140</f>
        <v>87.97</v>
      </c>
      <c r="C1141" s="11">
        <f>'Shiller Data '!C1140</f>
        <v>2.57</v>
      </c>
      <c r="D1141" s="11">
        <f>'Shiller Data '!D1140</f>
        <v>4.7333299999999996</v>
      </c>
      <c r="E1141" s="75">
        <f>'Shiller Data '!E1140</f>
        <v>31.4</v>
      </c>
      <c r="F1141" s="12">
        <f t="shared" si="1097"/>
        <v>880.1902786624205</v>
      </c>
      <c r="G1141" s="12">
        <f t="shared" si="1098"/>
        <v>25.714323248407645</v>
      </c>
      <c r="H1141" s="12">
        <f t="shared" ref="H1141:I1141" si="1141">AVERAGE(F1022:F1141)</f>
        <v>625.79337566193919</v>
      </c>
      <c r="I1141" s="12">
        <f t="shared" si="1141"/>
        <v>20.886375721608676</v>
      </c>
      <c r="J1141" s="12">
        <f t="shared" si="1088"/>
        <v>42.141838794549273</v>
      </c>
      <c r="K1141" s="12">
        <f t="shared" si="1085"/>
        <v>3.7410410427954117</v>
      </c>
      <c r="L1141" s="12">
        <f t="shared" si="1086"/>
        <v>0.39620456682045901</v>
      </c>
    </row>
    <row r="1142" spans="1:12" x14ac:dyDescent="0.25">
      <c r="A1142" s="11">
        <f>'Shiller Data '!A1141</f>
        <v>1965.05</v>
      </c>
      <c r="B1142" s="11">
        <f>'Shiller Data '!B1141</f>
        <v>89.28</v>
      </c>
      <c r="C1142" s="11">
        <f>'Shiller Data '!C1141</f>
        <v>2.59</v>
      </c>
      <c r="D1142" s="11">
        <f>'Shiller Data '!D1141</f>
        <v>4.78667</v>
      </c>
      <c r="E1142" s="75">
        <f>'Shiller Data '!E1141</f>
        <v>31.4</v>
      </c>
      <c r="F1142" s="12">
        <f t="shared" si="1097"/>
        <v>893.29757961783446</v>
      </c>
      <c r="G1142" s="12">
        <f t="shared" si="1098"/>
        <v>25.914434713375798</v>
      </c>
      <c r="H1142" s="12">
        <f t="shared" ref="H1142:I1142" si="1142">AVERAGE(F1023:F1142)</f>
        <v>629.55057459321154</v>
      </c>
      <c r="I1142" s="12">
        <f t="shared" si="1142"/>
        <v>20.948706202132129</v>
      </c>
      <c r="J1142" s="12">
        <f t="shared" si="1088"/>
        <v>42.642136034487699</v>
      </c>
      <c r="K1142" s="12">
        <f t="shared" si="1085"/>
        <v>3.7528428732203372</v>
      </c>
      <c r="L1142" s="12">
        <f t="shared" si="1086"/>
        <v>0.40800639724538446</v>
      </c>
    </row>
    <row r="1143" spans="1:12" x14ac:dyDescent="0.25">
      <c r="A1143" s="11">
        <f>'Shiller Data '!A1142</f>
        <v>1965.06</v>
      </c>
      <c r="B1143" s="11">
        <f>'Shiller Data '!B1142</f>
        <v>85.04</v>
      </c>
      <c r="C1143" s="11">
        <f>'Shiller Data '!C1142</f>
        <v>2.61</v>
      </c>
      <c r="D1143" s="11">
        <f>'Shiller Data '!D1142</f>
        <v>4.84</v>
      </c>
      <c r="E1143" s="75">
        <f>'Shiller Data '!E1142</f>
        <v>31.6</v>
      </c>
      <c r="F1143" s="12">
        <f t="shared" si="1097"/>
        <v>845.48867088607597</v>
      </c>
      <c r="G1143" s="12">
        <f t="shared" si="1098"/>
        <v>25.949264240506327</v>
      </c>
      <c r="H1143" s="12">
        <f t="shared" ref="H1143:I1143" si="1143">AVERAGE(F1024:F1143)</f>
        <v>632.69560143861042</v>
      </c>
      <c r="I1143" s="12">
        <f t="shared" si="1143"/>
        <v>21.011000398518366</v>
      </c>
      <c r="J1143" s="12">
        <f t="shared" si="1088"/>
        <v>40.240286271456988</v>
      </c>
      <c r="K1143" s="12">
        <f t="shared" si="1085"/>
        <v>3.6948686398679924</v>
      </c>
      <c r="L1143" s="12">
        <f t="shared" si="1086"/>
        <v>0.35003216389303971</v>
      </c>
    </row>
    <row r="1144" spans="1:12" x14ac:dyDescent="0.25">
      <c r="A1144" s="11">
        <f>'Shiller Data '!A1143</f>
        <v>1965.07</v>
      </c>
      <c r="B1144" s="11">
        <f>'Shiller Data '!B1143</f>
        <v>84.91</v>
      </c>
      <c r="C1144" s="11">
        <f>'Shiller Data '!C1143</f>
        <v>2.6266699999999998</v>
      </c>
      <c r="D1144" s="11">
        <f>'Shiller Data '!D1143</f>
        <v>4.8866699999999996</v>
      </c>
      <c r="E1144" s="75">
        <f>'Shiller Data '!E1143</f>
        <v>31.6</v>
      </c>
      <c r="F1144" s="12">
        <f t="shared" si="1097"/>
        <v>844.19617879746829</v>
      </c>
      <c r="G1144" s="12">
        <f t="shared" si="1098"/>
        <v>26.115001495253164</v>
      </c>
      <c r="H1144" s="12">
        <f t="shared" ref="H1144:I1144" si="1144">AVERAGE(F1025:F1144)</f>
        <v>635.56013092921125</v>
      </c>
      <c r="I1144" s="12">
        <f t="shared" si="1144"/>
        <v>21.07362166494336</v>
      </c>
      <c r="J1144" s="12">
        <f t="shared" si="1088"/>
        <v>40.059378127766976</v>
      </c>
      <c r="K1144" s="12">
        <f t="shared" si="1085"/>
        <v>3.6903628065966365</v>
      </c>
      <c r="L1144" s="12">
        <f t="shared" si="1086"/>
        <v>0.34552633062168381</v>
      </c>
    </row>
    <row r="1145" spans="1:12" x14ac:dyDescent="0.25">
      <c r="A1145" s="11">
        <f>'Shiller Data '!A1144</f>
        <v>1965.08</v>
      </c>
      <c r="B1145" s="11">
        <f>'Shiller Data '!B1144</f>
        <v>86.49</v>
      </c>
      <c r="C1145" s="11">
        <f>'Shiller Data '!C1144</f>
        <v>2.6433300000000002</v>
      </c>
      <c r="D1145" s="11">
        <f>'Shiller Data '!D1144</f>
        <v>4.9333299999999998</v>
      </c>
      <c r="E1145" s="75">
        <f>'Shiller Data '!E1144</f>
        <v>31.6</v>
      </c>
      <c r="F1145" s="12">
        <f t="shared" si="1097"/>
        <v>859.9049287974683</v>
      </c>
      <c r="G1145" s="12">
        <f t="shared" si="1098"/>
        <v>26.280639327531645</v>
      </c>
      <c r="H1145" s="12">
        <f t="shared" ref="H1145:I1145" si="1145">AVERAGE(F1026:F1145)</f>
        <v>638.5809663899613</v>
      </c>
      <c r="I1145" s="12">
        <f t="shared" si="1145"/>
        <v>21.135995710723169</v>
      </c>
      <c r="J1145" s="12">
        <f t="shared" si="1088"/>
        <v>40.684382253219461</v>
      </c>
      <c r="K1145" s="12">
        <f t="shared" si="1085"/>
        <v>3.7058442903838325</v>
      </c>
      <c r="L1145" s="12">
        <f t="shared" si="1086"/>
        <v>0.36100781440887975</v>
      </c>
    </row>
    <row r="1146" spans="1:12" x14ac:dyDescent="0.25">
      <c r="A1146" s="11">
        <f>'Shiller Data '!A1145</f>
        <v>1965.09</v>
      </c>
      <c r="B1146" s="11">
        <f>'Shiller Data '!B1145</f>
        <v>89.38</v>
      </c>
      <c r="C1146" s="11">
        <f>'Shiller Data '!C1145</f>
        <v>2.66</v>
      </c>
      <c r="D1146" s="11">
        <f>'Shiller Data '!D1145</f>
        <v>4.9800000000000004</v>
      </c>
      <c r="E1146" s="75">
        <f>'Shiller Data '!E1145</f>
        <v>31.6</v>
      </c>
      <c r="F1146" s="12">
        <f t="shared" si="1097"/>
        <v>888.63802215189878</v>
      </c>
      <c r="G1146" s="12">
        <f t="shared" si="1098"/>
        <v>26.446376582278482</v>
      </c>
      <c r="H1146" s="12">
        <f t="shared" ref="H1146:I1146" si="1146">AVERAGE(F1027:F1146)</f>
        <v>641.67075675423825</v>
      </c>
      <c r="I1146" s="12">
        <f t="shared" si="1146"/>
        <v>21.198710713840669</v>
      </c>
      <c r="J1146" s="12">
        <f t="shared" si="1088"/>
        <v>41.919437184059774</v>
      </c>
      <c r="K1146" s="12">
        <f t="shared" si="1085"/>
        <v>3.7357496139698854</v>
      </c>
      <c r="L1146" s="12">
        <f t="shared" si="1086"/>
        <v>0.39091313799493266</v>
      </c>
    </row>
    <row r="1147" spans="1:12" x14ac:dyDescent="0.25">
      <c r="A1147" s="11">
        <f>'Shiller Data '!A1146</f>
        <v>1965.1</v>
      </c>
      <c r="B1147" s="11">
        <f>'Shiller Data '!B1146</f>
        <v>91.39</v>
      </c>
      <c r="C1147" s="11">
        <f>'Shiller Data '!C1146</f>
        <v>2.68</v>
      </c>
      <c r="D1147" s="11">
        <f>'Shiller Data '!D1146</f>
        <v>5.05</v>
      </c>
      <c r="E1147" s="75">
        <f>'Shiller Data '!E1146</f>
        <v>31.7</v>
      </c>
      <c r="F1147" s="12">
        <f t="shared" si="1097"/>
        <v>905.75562302839126</v>
      </c>
      <c r="G1147" s="12">
        <f t="shared" si="1098"/>
        <v>26.561167192429025</v>
      </c>
      <c r="H1147" s="12">
        <f t="shared" ref="H1147:I1147" si="1147">AVERAGE(F1028:F1147)</f>
        <v>645.12023538170536</v>
      </c>
      <c r="I1147" s="12">
        <f t="shared" si="1147"/>
        <v>21.261733127169766</v>
      </c>
      <c r="J1147" s="12">
        <f t="shared" si="1088"/>
        <v>42.600272405401974</v>
      </c>
      <c r="K1147" s="12">
        <f t="shared" si="1085"/>
        <v>3.751860647747884</v>
      </c>
      <c r="L1147" s="12">
        <f t="shared" si="1086"/>
        <v>0.40702417177293126</v>
      </c>
    </row>
    <row r="1148" spans="1:12" x14ac:dyDescent="0.25">
      <c r="A1148" s="11">
        <f>'Shiller Data '!A1147</f>
        <v>1965.11</v>
      </c>
      <c r="B1148" s="11">
        <f>'Shiller Data '!B1147</f>
        <v>92.15</v>
      </c>
      <c r="C1148" s="11">
        <f>'Shiller Data '!C1147</f>
        <v>2.7</v>
      </c>
      <c r="D1148" s="11">
        <f>'Shiller Data '!D1147</f>
        <v>5.12</v>
      </c>
      <c r="E1148" s="75">
        <f>'Shiller Data '!E1147</f>
        <v>31.7</v>
      </c>
      <c r="F1148" s="12">
        <f t="shared" si="1097"/>
        <v>913.28789432176666</v>
      </c>
      <c r="G1148" s="12">
        <f t="shared" si="1098"/>
        <v>26.759384858044164</v>
      </c>
      <c r="H1148" s="12">
        <f t="shared" ref="H1148:I1148" si="1148">AVERAGE(F1029:F1148)</f>
        <v>648.35607122658007</v>
      </c>
      <c r="I1148" s="12">
        <f t="shared" si="1148"/>
        <v>21.325759149453344</v>
      </c>
      <c r="J1148" s="12">
        <f t="shared" si="1088"/>
        <v>42.82557483282735</v>
      </c>
      <c r="K1148" s="12">
        <f t="shared" si="1085"/>
        <v>3.7571354669531947</v>
      </c>
      <c r="L1148" s="12">
        <f t="shared" si="1086"/>
        <v>0.41229899097824196</v>
      </c>
    </row>
    <row r="1149" spans="1:12" x14ac:dyDescent="0.25">
      <c r="A1149" s="11">
        <f>'Shiller Data '!A1148</f>
        <v>1965.12</v>
      </c>
      <c r="B1149" s="11">
        <f>'Shiller Data '!B1148</f>
        <v>91.73</v>
      </c>
      <c r="C1149" s="11">
        <f>'Shiller Data '!C1148</f>
        <v>2.72</v>
      </c>
      <c r="D1149" s="11">
        <f>'Shiller Data '!D1148</f>
        <v>5.19</v>
      </c>
      <c r="E1149" s="75">
        <f>'Shiller Data '!E1148</f>
        <v>31.8</v>
      </c>
      <c r="F1149" s="12">
        <f t="shared" si="1097"/>
        <v>906.26643867924543</v>
      </c>
      <c r="G1149" s="12">
        <f t="shared" si="1098"/>
        <v>26.872830188679245</v>
      </c>
      <c r="H1149" s="12">
        <f t="shared" ref="H1149:I1149" si="1149">AVERAGE(F1030:F1149)</f>
        <v>651.47604038286238</v>
      </c>
      <c r="I1149" s="12">
        <f t="shared" si="1149"/>
        <v>21.389485781622685</v>
      </c>
      <c r="J1149" s="12">
        <f t="shared" si="1088"/>
        <v>42.369716033935092</v>
      </c>
      <c r="K1149" s="12">
        <f t="shared" si="1085"/>
        <v>3.7464338625611373</v>
      </c>
      <c r="L1149" s="12">
        <f t="shared" si="1086"/>
        <v>0.4015973865861846</v>
      </c>
    </row>
    <row r="1150" spans="1:12" x14ac:dyDescent="0.25">
      <c r="A1150" s="11">
        <f>'Shiller Data '!A1149</f>
        <v>1966.01</v>
      </c>
      <c r="B1150" s="11">
        <f>'Shiller Data '!B1149</f>
        <v>93.32</v>
      </c>
      <c r="C1150" s="11">
        <f>'Shiller Data '!C1149</f>
        <v>2.74</v>
      </c>
      <c r="D1150" s="11">
        <f>'Shiller Data '!D1149</f>
        <v>5.24</v>
      </c>
      <c r="E1150" s="75">
        <f>'Shiller Data '!E1149</f>
        <v>31.8</v>
      </c>
      <c r="F1150" s="12">
        <f t="shared" si="1097"/>
        <v>921.97518867924521</v>
      </c>
      <c r="G1150" s="12">
        <f t="shared" si="1098"/>
        <v>27.070424528301889</v>
      </c>
      <c r="H1150" s="12">
        <f t="shared" ref="H1150:I1150" si="1150">AVERAGE(F1031:F1150)</f>
        <v>654.84609909138351</v>
      </c>
      <c r="I1150" s="12">
        <f t="shared" si="1150"/>
        <v>21.451928296348587</v>
      </c>
      <c r="J1150" s="12">
        <f t="shared" si="1088"/>
        <v>42.978662614501559</v>
      </c>
      <c r="K1150" s="12">
        <f t="shared" si="1085"/>
        <v>3.7607037742691287</v>
      </c>
      <c r="L1150" s="12">
        <f t="shared" si="1086"/>
        <v>0.41586729829417601</v>
      </c>
    </row>
    <row r="1151" spans="1:12" x14ac:dyDescent="0.25">
      <c r="A1151" s="11">
        <f>'Shiller Data '!A1150</f>
        <v>1966.02</v>
      </c>
      <c r="B1151" s="11">
        <f>'Shiller Data '!B1150</f>
        <v>92.69</v>
      </c>
      <c r="C1151" s="11">
        <f>'Shiller Data '!C1150</f>
        <v>2.76</v>
      </c>
      <c r="D1151" s="11">
        <f>'Shiller Data '!D1150</f>
        <v>5.29</v>
      </c>
      <c r="E1151" s="75">
        <f>'Shiller Data '!E1150</f>
        <v>32</v>
      </c>
      <c r="F1151" s="12">
        <f t="shared" si="1097"/>
        <v>910.02752343750001</v>
      </c>
      <c r="G1151" s="12">
        <f t="shared" si="1098"/>
        <v>27.097593749999998</v>
      </c>
      <c r="H1151" s="12">
        <f t="shared" ref="H1151:I1151" si="1151">AVERAGE(F1032:F1151)</f>
        <v>658.08924037811391</v>
      </c>
      <c r="I1151" s="12">
        <f t="shared" si="1151"/>
        <v>21.511666484315008</v>
      </c>
      <c r="J1151" s="12">
        <f t="shared" si="1088"/>
        <v>42.303906305958975</v>
      </c>
      <c r="K1151" s="12">
        <f t="shared" si="1085"/>
        <v>3.7448794294470544</v>
      </c>
      <c r="L1151" s="12">
        <f t="shared" si="1086"/>
        <v>0.40004295347210173</v>
      </c>
    </row>
    <row r="1152" spans="1:12" x14ac:dyDescent="0.25">
      <c r="A1152" s="11">
        <f>'Shiller Data '!A1151</f>
        <v>1966.03</v>
      </c>
      <c r="B1152" s="11">
        <f>'Shiller Data '!B1151</f>
        <v>88.88</v>
      </c>
      <c r="C1152" s="11">
        <f>'Shiller Data '!C1151</f>
        <v>2.78</v>
      </c>
      <c r="D1152" s="11">
        <f>'Shiller Data '!D1151</f>
        <v>5.34</v>
      </c>
      <c r="E1152" s="75">
        <f>'Shiller Data '!E1151</f>
        <v>32.1</v>
      </c>
      <c r="F1152" s="12">
        <f t="shared" si="1097"/>
        <v>869.90261682242988</v>
      </c>
      <c r="G1152" s="12">
        <f t="shared" si="1098"/>
        <v>27.208925233644855</v>
      </c>
      <c r="H1152" s="12">
        <f t="shared" ref="H1152:I1152" si="1152">AVERAGE(F1033:F1152)</f>
        <v>660.69907227514159</v>
      </c>
      <c r="I1152" s="12">
        <f t="shared" si="1152"/>
        <v>21.56940169770483</v>
      </c>
      <c r="J1152" s="12">
        <f t="shared" si="1088"/>
        <v>40.330400862022749</v>
      </c>
      <c r="K1152" s="12">
        <f t="shared" si="1085"/>
        <v>3.6971055483851667</v>
      </c>
      <c r="L1152" s="12">
        <f t="shared" si="1086"/>
        <v>0.35226907241021399</v>
      </c>
    </row>
    <row r="1153" spans="1:12" x14ac:dyDescent="0.25">
      <c r="A1153" s="11">
        <f>'Shiller Data '!A1152</f>
        <v>1966.04</v>
      </c>
      <c r="B1153" s="11">
        <f>'Shiller Data '!B1152</f>
        <v>91.6</v>
      </c>
      <c r="C1153" s="11">
        <f>'Shiller Data '!C1152</f>
        <v>2.7966700000000002</v>
      </c>
      <c r="D1153" s="11">
        <f>'Shiller Data '!D1152</f>
        <v>5.38</v>
      </c>
      <c r="E1153" s="75">
        <f>'Shiller Data '!E1152</f>
        <v>32.299999999999997</v>
      </c>
      <c r="F1153" s="12">
        <f t="shared" si="1097"/>
        <v>890.97306501547996</v>
      </c>
      <c r="G1153" s="12">
        <f t="shared" si="1098"/>
        <v>27.202594342105272</v>
      </c>
      <c r="H1153" s="12">
        <f t="shared" ref="H1153:I1153" si="1153">AVERAGE(F1034:F1153)</f>
        <v>663.44723420169566</v>
      </c>
      <c r="I1153" s="12">
        <f t="shared" si="1153"/>
        <v>21.625441764325849</v>
      </c>
      <c r="J1153" s="12">
        <f t="shared" si="1088"/>
        <v>41.200224935301115</v>
      </c>
      <c r="K1153" s="12">
        <f t="shared" ref="K1153:K1216" si="1154">LN(J1153)</f>
        <v>3.7184437159352646</v>
      </c>
      <c r="L1153" s="12">
        <f t="shared" ref="L1153:L1216" si="1155">K1153-$K$1854</f>
        <v>0.37360723996031187</v>
      </c>
    </row>
    <row r="1154" spans="1:12" x14ac:dyDescent="0.25">
      <c r="A1154" s="11">
        <f>'Shiller Data '!A1153</f>
        <v>1966.05</v>
      </c>
      <c r="B1154" s="11">
        <f>'Shiller Data '!B1153</f>
        <v>86.78</v>
      </c>
      <c r="C1154" s="11">
        <f>'Shiller Data '!C1153</f>
        <v>2.8133300000000001</v>
      </c>
      <c r="D1154" s="11">
        <f>'Shiller Data '!D1153</f>
        <v>5.42</v>
      </c>
      <c r="E1154" s="75">
        <f>'Shiller Data '!E1153</f>
        <v>32.299999999999997</v>
      </c>
      <c r="F1154" s="12">
        <f t="shared" si="1097"/>
        <v>844.08998452012395</v>
      </c>
      <c r="G1154" s="12">
        <f t="shared" si="1098"/>
        <v>27.364642500000006</v>
      </c>
      <c r="H1154" s="12">
        <f t="shared" ref="H1154:I1154" si="1156">AVERAGE(F1035:F1154)</f>
        <v>665.96844564677076</v>
      </c>
      <c r="I1154" s="12">
        <f t="shared" si="1156"/>
        <v>21.681201039094372</v>
      </c>
      <c r="J1154" s="12">
        <f t="shared" ref="J1154:J1217" si="1157">F1154/I1154</f>
        <v>38.93188310915555</v>
      </c>
      <c r="K1154" s="12">
        <f t="shared" si="1154"/>
        <v>3.6618135321235834</v>
      </c>
      <c r="L1154" s="12">
        <f t="shared" si="1155"/>
        <v>0.3169770561486307</v>
      </c>
    </row>
    <row r="1155" spans="1:12" x14ac:dyDescent="0.25">
      <c r="A1155" s="11">
        <f>'Shiller Data '!A1154</f>
        <v>1966.06</v>
      </c>
      <c r="B1155" s="11">
        <f>'Shiller Data '!B1154</f>
        <v>86.06</v>
      </c>
      <c r="C1155" s="11">
        <f>'Shiller Data '!C1154</f>
        <v>2.83</v>
      </c>
      <c r="D1155" s="11">
        <f>'Shiller Data '!D1154</f>
        <v>5.46</v>
      </c>
      <c r="E1155" s="75">
        <f>'Shiller Data '!E1154</f>
        <v>32.4</v>
      </c>
      <c r="F1155" s="12">
        <f t="shared" si="1097"/>
        <v>834.50310185185197</v>
      </c>
      <c r="G1155" s="12">
        <f t="shared" si="1098"/>
        <v>27.441828703703706</v>
      </c>
      <c r="H1155" s="12">
        <f t="shared" ref="H1155:I1155" si="1158">AVERAGE(F1036:F1155)</f>
        <v>668.4689380243351</v>
      </c>
      <c r="I1155" s="12">
        <f t="shared" si="1158"/>
        <v>21.73662467289974</v>
      </c>
      <c r="J1155" s="12">
        <f t="shared" si="1157"/>
        <v>38.391567891047657</v>
      </c>
      <c r="K1155" s="12">
        <f t="shared" si="1154"/>
        <v>3.6478378493104739</v>
      </c>
      <c r="L1155" s="12">
        <f t="shared" si="1155"/>
        <v>0.30300137333552124</v>
      </c>
    </row>
    <row r="1156" spans="1:12" x14ac:dyDescent="0.25">
      <c r="A1156" s="11">
        <f>'Shiller Data '!A1155</f>
        <v>1966.07</v>
      </c>
      <c r="B1156" s="11">
        <f>'Shiller Data '!B1155</f>
        <v>85.84</v>
      </c>
      <c r="C1156" s="11">
        <f>'Shiller Data '!C1155</f>
        <v>2.85</v>
      </c>
      <c r="D1156" s="11">
        <f>'Shiller Data '!D1155</f>
        <v>5.4766700000000004</v>
      </c>
      <c r="E1156" s="75">
        <f>'Shiller Data '!E1155</f>
        <v>32.5</v>
      </c>
      <c r="F1156" s="12">
        <f t="shared" si="1097"/>
        <v>829.80867692307697</v>
      </c>
      <c r="G1156" s="12">
        <f t="shared" si="1098"/>
        <v>27.550730769230771</v>
      </c>
      <c r="H1156" s="12">
        <f t="shared" ref="H1156:I1156" si="1159">AVERAGE(F1037:F1156)</f>
        <v>670.72298341596911</v>
      </c>
      <c r="I1156" s="12">
        <f t="shared" si="1159"/>
        <v>21.792946774580685</v>
      </c>
      <c r="J1156" s="12">
        <f t="shared" si="1157"/>
        <v>38.076937713213098</v>
      </c>
      <c r="K1156" s="12">
        <f t="shared" si="1154"/>
        <v>3.6396087894944942</v>
      </c>
      <c r="L1156" s="12">
        <f t="shared" si="1155"/>
        <v>0.29477231351954147</v>
      </c>
    </row>
    <row r="1157" spans="1:12" x14ac:dyDescent="0.25">
      <c r="A1157" s="11">
        <f>'Shiller Data '!A1156</f>
        <v>1966.08</v>
      </c>
      <c r="B1157" s="11">
        <f>'Shiller Data '!B1156</f>
        <v>80.650000000000006</v>
      </c>
      <c r="C1157" s="11">
        <f>'Shiller Data '!C1156</f>
        <v>2.87</v>
      </c>
      <c r="D1157" s="11">
        <f>'Shiller Data '!D1156</f>
        <v>5.4933300000000003</v>
      </c>
      <c r="E1157" s="75">
        <f>'Shiller Data '!E1156</f>
        <v>32.700000000000003</v>
      </c>
      <c r="F1157" s="12">
        <f t="shared" si="1097"/>
        <v>774.8689220183486</v>
      </c>
      <c r="G1157" s="12">
        <f t="shared" si="1098"/>
        <v>27.574380733944952</v>
      </c>
      <c r="H1157" s="12">
        <f t="shared" ref="H1157:I1157" si="1160">AVERAGE(F1038:F1157)</f>
        <v>672.52993574231243</v>
      </c>
      <c r="I1157" s="12">
        <f t="shared" si="1160"/>
        <v>21.847551947592496</v>
      </c>
      <c r="J1157" s="12">
        <f t="shared" si="1157"/>
        <v>35.467082256039021</v>
      </c>
      <c r="K1157" s="12">
        <f t="shared" si="1154"/>
        <v>3.5686050059162433</v>
      </c>
      <c r="L1157" s="12">
        <f t="shared" si="1155"/>
        <v>0.22376852994129059</v>
      </c>
    </row>
    <row r="1158" spans="1:12" x14ac:dyDescent="0.25">
      <c r="A1158" s="11">
        <f>'Shiller Data '!A1157</f>
        <v>1966.09</v>
      </c>
      <c r="B1158" s="11">
        <f>'Shiller Data '!B1157</f>
        <v>77.81</v>
      </c>
      <c r="C1158" s="11">
        <f>'Shiller Data '!C1157</f>
        <v>2.89</v>
      </c>
      <c r="D1158" s="11">
        <f>'Shiller Data '!D1157</f>
        <v>5.51</v>
      </c>
      <c r="E1158" s="75">
        <f>'Shiller Data '!E1157</f>
        <v>32.700000000000003</v>
      </c>
      <c r="F1158" s="12">
        <f t="shared" si="1097"/>
        <v>747.58277522935782</v>
      </c>
      <c r="G1158" s="12">
        <f t="shared" si="1098"/>
        <v>27.766536697247705</v>
      </c>
      <c r="H1158" s="12">
        <f t="shared" ref="H1158:I1158" si="1161">AVERAGE(F1039:F1158)</f>
        <v>674.28413618065917</v>
      </c>
      <c r="I1158" s="12">
        <f t="shared" si="1161"/>
        <v>21.903124059972232</v>
      </c>
      <c r="J1158" s="12">
        <f t="shared" si="1157"/>
        <v>34.131330908888877</v>
      </c>
      <c r="K1158" s="12">
        <f t="shared" si="1154"/>
        <v>3.5302157574378059</v>
      </c>
      <c r="L1158" s="12">
        <f t="shared" si="1155"/>
        <v>0.18537928146285321</v>
      </c>
    </row>
    <row r="1159" spans="1:12" x14ac:dyDescent="0.25">
      <c r="A1159" s="11">
        <f>'Shiller Data '!A1158</f>
        <v>1966.1</v>
      </c>
      <c r="B1159" s="11">
        <f>'Shiller Data '!B1158</f>
        <v>77.13</v>
      </c>
      <c r="C1159" s="11">
        <f>'Shiller Data '!C1158</f>
        <v>2.8833299999999999</v>
      </c>
      <c r="D1159" s="11">
        <f>'Shiller Data '!D1158</f>
        <v>5.5233299999999996</v>
      </c>
      <c r="E1159" s="75">
        <f>'Shiller Data '!E1158</f>
        <v>32.9</v>
      </c>
      <c r="F1159" s="12">
        <f t="shared" si="1097"/>
        <v>736.54461246200606</v>
      </c>
      <c r="G1159" s="12">
        <f t="shared" si="1098"/>
        <v>27.534048715805472</v>
      </c>
      <c r="H1159" s="12">
        <f t="shared" ref="H1159:I1159" si="1162">AVERAGE(F1040:F1159)</f>
        <v>676.01974976935765</v>
      </c>
      <c r="I1159" s="12">
        <f t="shared" si="1162"/>
        <v>21.960571269800923</v>
      </c>
      <c r="J1159" s="12">
        <f t="shared" si="1157"/>
        <v>33.53941040117045</v>
      </c>
      <c r="K1159" s="12">
        <f t="shared" si="1154"/>
        <v>3.5127211772653109</v>
      </c>
      <c r="L1159" s="12">
        <f t="shared" si="1155"/>
        <v>0.16788470129035815</v>
      </c>
    </row>
    <row r="1160" spans="1:12" x14ac:dyDescent="0.25">
      <c r="A1160" s="11">
        <f>'Shiller Data '!A1159</f>
        <v>1966.11</v>
      </c>
      <c r="B1160" s="11">
        <f>'Shiller Data '!B1159</f>
        <v>80.989999999999995</v>
      </c>
      <c r="C1160" s="11">
        <f>'Shiller Data '!C1159</f>
        <v>2.8766699999999998</v>
      </c>
      <c r="D1160" s="11">
        <f>'Shiller Data '!D1159</f>
        <v>5.53667</v>
      </c>
      <c r="E1160" s="75">
        <f>'Shiller Data '!E1159</f>
        <v>32.9</v>
      </c>
      <c r="F1160" s="12">
        <f t="shared" si="1097"/>
        <v>773.40526595744689</v>
      </c>
      <c r="G1160" s="12">
        <f t="shared" si="1098"/>
        <v>27.470449764437689</v>
      </c>
      <c r="H1160" s="12">
        <f t="shared" ref="H1160:I1160" si="1163">AVERAGE(F1041:F1160)</f>
        <v>678.10823365233648</v>
      </c>
      <c r="I1160" s="12">
        <f t="shared" si="1163"/>
        <v>22.020662607913657</v>
      </c>
      <c r="J1160" s="12">
        <f t="shared" si="1157"/>
        <v>35.121798091557203</v>
      </c>
      <c r="K1160" s="12">
        <f t="shared" si="1154"/>
        <v>3.5588219659630713</v>
      </c>
      <c r="L1160" s="12">
        <f t="shared" si="1155"/>
        <v>0.21398548998811862</v>
      </c>
    </row>
    <row r="1161" spans="1:12" x14ac:dyDescent="0.25">
      <c r="A1161" s="11">
        <f>'Shiller Data '!A1160</f>
        <v>1966.12</v>
      </c>
      <c r="B1161" s="11">
        <f>'Shiller Data '!B1160</f>
        <v>81.33</v>
      </c>
      <c r="C1161" s="11">
        <f>'Shiller Data '!C1160</f>
        <v>2.87</v>
      </c>
      <c r="D1161" s="11">
        <f>'Shiller Data '!D1160</f>
        <v>5.55</v>
      </c>
      <c r="E1161" s="75">
        <f>'Shiller Data '!E1160</f>
        <v>32.9</v>
      </c>
      <c r="F1161" s="12">
        <f t="shared" si="1097"/>
        <v>776.65205927051682</v>
      </c>
      <c r="G1161" s="12">
        <f t="shared" si="1098"/>
        <v>27.406755319148939</v>
      </c>
      <c r="H1161" s="12">
        <f t="shared" ref="H1161:I1161" si="1164">AVERAGE(F1042:F1161)</f>
        <v>680.17505425495312</v>
      </c>
      <c r="I1161" s="12">
        <f t="shared" si="1164"/>
        <v>22.083996529051493</v>
      </c>
      <c r="J1161" s="12">
        <f t="shared" si="1157"/>
        <v>35.16809370300485</v>
      </c>
      <c r="K1161" s="12">
        <f t="shared" si="1154"/>
        <v>3.5601392426570619</v>
      </c>
      <c r="L1161" s="12">
        <f t="shared" si="1155"/>
        <v>0.21530276668210924</v>
      </c>
    </row>
    <row r="1162" spans="1:12" x14ac:dyDescent="0.25">
      <c r="A1162" s="11">
        <f>'Shiller Data '!A1161</f>
        <v>1967.01</v>
      </c>
      <c r="B1162" s="11">
        <f>'Shiller Data '!B1161</f>
        <v>84.45</v>
      </c>
      <c r="C1162" s="11">
        <f>'Shiller Data '!C1161</f>
        <v>2.88</v>
      </c>
      <c r="D1162" s="11">
        <f>'Shiller Data '!D1161</f>
        <v>5.5166700000000004</v>
      </c>
      <c r="E1162" s="75">
        <f>'Shiller Data '!E1161</f>
        <v>32.9</v>
      </c>
      <c r="F1162" s="12">
        <f t="shared" si="1097"/>
        <v>806.44616261398187</v>
      </c>
      <c r="G1162" s="12">
        <f t="shared" si="1098"/>
        <v>27.502249240121582</v>
      </c>
      <c r="H1162" s="12">
        <f t="shared" ref="H1162:I1162" si="1165">AVERAGE(F1043:F1162)</f>
        <v>682.58596724956249</v>
      </c>
      <c r="I1162" s="12">
        <f t="shared" si="1165"/>
        <v>22.148442115336923</v>
      </c>
      <c r="J1162" s="12">
        <f t="shared" si="1157"/>
        <v>36.410965539447567</v>
      </c>
      <c r="K1162" s="12">
        <f t="shared" si="1154"/>
        <v>3.5948699803594226</v>
      </c>
      <c r="L1162" s="12">
        <f t="shared" si="1155"/>
        <v>0.25003350438446992</v>
      </c>
    </row>
    <row r="1163" spans="1:12" x14ac:dyDescent="0.25">
      <c r="A1163" s="11">
        <f>'Shiller Data '!A1162</f>
        <v>1967.02</v>
      </c>
      <c r="B1163" s="11">
        <f>'Shiller Data '!B1162</f>
        <v>87.36</v>
      </c>
      <c r="C1163" s="11">
        <f>'Shiller Data '!C1162</f>
        <v>2.89</v>
      </c>
      <c r="D1163" s="11">
        <f>'Shiller Data '!D1162</f>
        <v>5.4833299999999996</v>
      </c>
      <c r="E1163" s="75">
        <f>'Shiller Data '!E1162</f>
        <v>32.9</v>
      </c>
      <c r="F1163" s="12">
        <f t="shared" ref="F1163:F1226" si="1166">B1163*$E$1851/E1163</f>
        <v>834.23489361702138</v>
      </c>
      <c r="G1163" s="12">
        <f t="shared" ref="G1163:G1226" si="1167">C1163*$E$1851/E1163</f>
        <v>27.597743161094229</v>
      </c>
      <c r="H1163" s="12">
        <f t="shared" ref="H1163:I1163" si="1168">AVERAGE(F1044:F1163)</f>
        <v>685.42926427218322</v>
      </c>
      <c r="I1163" s="12">
        <f t="shared" si="1168"/>
        <v>22.214593900178169</v>
      </c>
      <c r="J1163" s="12">
        <f t="shared" si="1157"/>
        <v>37.553461358135856</v>
      </c>
      <c r="K1163" s="12">
        <f t="shared" si="1154"/>
        <v>3.6257655539388174</v>
      </c>
      <c r="L1163" s="12">
        <f t="shared" si="1155"/>
        <v>0.28092907796386468</v>
      </c>
    </row>
    <row r="1164" spans="1:12" x14ac:dyDescent="0.25">
      <c r="A1164" s="11">
        <f>'Shiller Data '!A1163</f>
        <v>1967.03</v>
      </c>
      <c r="B1164" s="11">
        <f>'Shiller Data '!B1163</f>
        <v>89.42</v>
      </c>
      <c r="C1164" s="11">
        <f>'Shiller Data '!C1163</f>
        <v>2.9</v>
      </c>
      <c r="D1164" s="11">
        <f>'Shiller Data '!D1163</f>
        <v>5.45</v>
      </c>
      <c r="E1164" s="75">
        <f>'Shiller Data '!E1163</f>
        <v>33</v>
      </c>
      <c r="F1164" s="12">
        <f t="shared" si="1166"/>
        <v>851.31904545454552</v>
      </c>
      <c r="G1164" s="12">
        <f t="shared" si="1167"/>
        <v>27.609318181818182</v>
      </c>
      <c r="H1164" s="12">
        <f t="shared" ref="H1164:I1164" si="1169">AVERAGE(F1045:F1164)</f>
        <v>688.37696937219403</v>
      </c>
      <c r="I1164" s="12">
        <f t="shared" si="1169"/>
        <v>22.281745067880376</v>
      </c>
      <c r="J1164" s="12">
        <f t="shared" si="1157"/>
        <v>38.207018474587102</v>
      </c>
      <c r="K1164" s="12">
        <f t="shared" si="1154"/>
        <v>3.6430192284375282</v>
      </c>
      <c r="L1164" s="12">
        <f t="shared" si="1155"/>
        <v>0.29818275246257553</v>
      </c>
    </row>
    <row r="1165" spans="1:12" x14ac:dyDescent="0.25">
      <c r="A1165" s="11">
        <f>'Shiller Data '!A1164</f>
        <v>1967.04</v>
      </c>
      <c r="B1165" s="11">
        <f>'Shiller Data '!B1164</f>
        <v>90.96</v>
      </c>
      <c r="C1165" s="11">
        <f>'Shiller Data '!C1164</f>
        <v>2.9</v>
      </c>
      <c r="D1165" s="11">
        <f>'Shiller Data '!D1164</f>
        <v>5.41</v>
      </c>
      <c r="E1165" s="75">
        <f>'Shiller Data '!E1164</f>
        <v>33.1</v>
      </c>
      <c r="F1165" s="12">
        <f t="shared" si="1166"/>
        <v>863.36429003021146</v>
      </c>
      <c r="G1165" s="12">
        <f t="shared" si="1167"/>
        <v>27.525906344410874</v>
      </c>
      <c r="H1165" s="12">
        <f t="shared" ref="H1165:I1165" si="1170">AVERAGE(F1046:F1165)</f>
        <v>691.34419755076124</v>
      </c>
      <c r="I1165" s="12">
        <f t="shared" si="1170"/>
        <v>22.348785102829321</v>
      </c>
      <c r="J1165" s="12">
        <f t="shared" si="1157"/>
        <v>38.631374638834885</v>
      </c>
      <c r="K1165" s="12">
        <f t="shared" si="1154"/>
        <v>3.6540647607935761</v>
      </c>
      <c r="L1165" s="12">
        <f t="shared" si="1155"/>
        <v>0.30922828481862341</v>
      </c>
    </row>
    <row r="1166" spans="1:12" x14ac:dyDescent="0.25">
      <c r="A1166" s="11">
        <f>'Shiller Data '!A1165</f>
        <v>1967.05</v>
      </c>
      <c r="B1166" s="11">
        <f>'Shiller Data '!B1165</f>
        <v>92.59</v>
      </c>
      <c r="C1166" s="11">
        <f>'Shiller Data '!C1165</f>
        <v>2.9</v>
      </c>
      <c r="D1166" s="11">
        <f>'Shiller Data '!D1165</f>
        <v>5.37</v>
      </c>
      <c r="E1166" s="75">
        <f>'Shiller Data '!E1165</f>
        <v>33.200000000000003</v>
      </c>
      <c r="F1166" s="12">
        <f t="shared" si="1166"/>
        <v>876.18865210843364</v>
      </c>
      <c r="G1166" s="12">
        <f t="shared" si="1167"/>
        <v>27.442996987951805</v>
      </c>
      <c r="H1166" s="12">
        <f t="shared" ref="H1166:I1166" si="1171">AVERAGE(F1047:F1166)</f>
        <v>694.27163081237916</v>
      </c>
      <c r="I1166" s="12">
        <f t="shared" si="1171"/>
        <v>22.415714021181305</v>
      </c>
      <c r="J1166" s="12">
        <f t="shared" si="1157"/>
        <v>39.08814375845872</v>
      </c>
      <c r="K1166" s="12">
        <f t="shared" si="1154"/>
        <v>3.6658191923242867</v>
      </c>
      <c r="L1166" s="12">
        <f t="shared" si="1155"/>
        <v>0.32098271634933395</v>
      </c>
    </row>
    <row r="1167" spans="1:12" x14ac:dyDescent="0.25">
      <c r="A1167" s="11">
        <f>'Shiller Data '!A1166</f>
        <v>1967.06</v>
      </c>
      <c r="B1167" s="11">
        <f>'Shiller Data '!B1166</f>
        <v>91.43</v>
      </c>
      <c r="C1167" s="11">
        <f>'Shiller Data '!C1166</f>
        <v>2.9</v>
      </c>
      <c r="D1167" s="11">
        <f>'Shiller Data '!D1166</f>
        <v>5.33</v>
      </c>
      <c r="E1167" s="75">
        <f>'Shiller Data '!E1166</f>
        <v>33.299999999999997</v>
      </c>
      <c r="F1167" s="12">
        <f t="shared" si="1166"/>
        <v>862.61322072072085</v>
      </c>
      <c r="G1167" s="12">
        <f t="shared" si="1167"/>
        <v>27.360585585585586</v>
      </c>
      <c r="H1167" s="12">
        <f t="shared" ref="H1167:I1167" si="1172">AVERAGE(F1048:F1167)</f>
        <v>697.02975959418609</v>
      </c>
      <c r="I1167" s="12">
        <f t="shared" si="1172"/>
        <v>22.482531845901043</v>
      </c>
      <c r="J1167" s="12">
        <f t="shared" si="1157"/>
        <v>38.368152956847261</v>
      </c>
      <c r="K1167" s="12">
        <f t="shared" si="1154"/>
        <v>3.6472277654105327</v>
      </c>
      <c r="L1167" s="12">
        <f t="shared" si="1155"/>
        <v>0.30239128943558002</v>
      </c>
    </row>
    <row r="1168" spans="1:12" x14ac:dyDescent="0.25">
      <c r="A1168" s="11">
        <f>'Shiller Data '!A1167</f>
        <v>1967.07</v>
      </c>
      <c r="B1168" s="11">
        <f>'Shiller Data '!B1167</f>
        <v>93.01</v>
      </c>
      <c r="C1168" s="11">
        <f>'Shiller Data '!C1167</f>
        <v>2.9066700000000001</v>
      </c>
      <c r="D1168" s="11">
        <f>'Shiller Data '!D1167</f>
        <v>5.32</v>
      </c>
      <c r="E1168" s="75">
        <f>'Shiller Data '!E1167</f>
        <v>33.4</v>
      </c>
      <c r="F1168" s="12">
        <f t="shared" si="1166"/>
        <v>874.8927170658684</v>
      </c>
      <c r="G1168" s="12">
        <f t="shared" si="1167"/>
        <v>27.341408600299403</v>
      </c>
      <c r="H1168" s="12">
        <f t="shared" ref="H1168:I1168" si="1173">AVERAGE(F1049:F1168)</f>
        <v>699.83271443604826</v>
      </c>
      <c r="I1168" s="12">
        <f t="shared" si="1173"/>
        <v>22.549403861033106</v>
      </c>
      <c r="J1168" s="12">
        <f t="shared" si="1157"/>
        <v>38.798928896641129</v>
      </c>
      <c r="K1168" s="12">
        <f t="shared" si="1154"/>
        <v>3.6583926404915101</v>
      </c>
      <c r="L1168" s="12">
        <f t="shared" si="1155"/>
        <v>0.31355616451655743</v>
      </c>
    </row>
    <row r="1169" spans="1:12" x14ac:dyDescent="0.25">
      <c r="A1169" s="11">
        <f>'Shiller Data '!A1168</f>
        <v>1967.08</v>
      </c>
      <c r="B1169" s="11">
        <f>'Shiller Data '!B1168</f>
        <v>94.49</v>
      </c>
      <c r="C1169" s="11">
        <f>'Shiller Data '!C1168</f>
        <v>2.9133300000000002</v>
      </c>
      <c r="D1169" s="11">
        <f>'Shiller Data '!D1168</f>
        <v>5.31</v>
      </c>
      <c r="E1169" s="75">
        <f>'Shiller Data '!E1168</f>
        <v>33.5</v>
      </c>
      <c r="F1169" s="12">
        <f t="shared" si="1166"/>
        <v>886.16106716417914</v>
      </c>
      <c r="G1169" s="12">
        <f t="shared" si="1167"/>
        <v>27.322252320895526</v>
      </c>
      <c r="H1169" s="12">
        <f t="shared" ref="H1169:I1169" si="1174">AVERAGE(F1050:F1169)</f>
        <v>702.97658257525507</v>
      </c>
      <c r="I1169" s="12">
        <f t="shared" si="1174"/>
        <v>22.615191107994633</v>
      </c>
      <c r="J1169" s="12">
        <f t="shared" si="1157"/>
        <v>39.184328044476032</v>
      </c>
      <c r="K1169" s="12">
        <f t="shared" si="1154"/>
        <v>3.6682768720734007</v>
      </c>
      <c r="L1169" s="12">
        <f t="shared" si="1155"/>
        <v>0.32344039609844799</v>
      </c>
    </row>
    <row r="1170" spans="1:12" x14ac:dyDescent="0.25">
      <c r="A1170" s="11">
        <f>'Shiller Data '!A1169</f>
        <v>1967.09</v>
      </c>
      <c r="B1170" s="11">
        <f>'Shiller Data '!B1169</f>
        <v>95.81</v>
      </c>
      <c r="C1170" s="11">
        <f>'Shiller Data '!C1169</f>
        <v>2.92</v>
      </c>
      <c r="D1170" s="11">
        <f>'Shiller Data '!D1169</f>
        <v>5.3</v>
      </c>
      <c r="E1170" s="75">
        <f>'Shiller Data '!E1169</f>
        <v>33.6</v>
      </c>
      <c r="F1170" s="12">
        <f t="shared" si="1166"/>
        <v>895.8662723214286</v>
      </c>
      <c r="G1170" s="12">
        <f t="shared" si="1167"/>
        <v>27.303303571428568</v>
      </c>
      <c r="H1170" s="12">
        <f t="shared" ref="H1170:I1170" si="1175">AVERAGE(F1051:F1170)</f>
        <v>706.37340207074863</v>
      </c>
      <c r="I1170" s="12">
        <f t="shared" si="1175"/>
        <v>22.679895316201762</v>
      </c>
      <c r="J1170" s="12">
        <f t="shared" si="1157"/>
        <v>39.500458879166501</v>
      </c>
      <c r="K1170" s="12">
        <f t="shared" si="1154"/>
        <v>3.6763122890336857</v>
      </c>
      <c r="L1170" s="12">
        <f t="shared" si="1155"/>
        <v>0.33147581305873297</v>
      </c>
    </row>
    <row r="1171" spans="1:12" x14ac:dyDescent="0.25">
      <c r="A1171" s="11">
        <f>'Shiller Data '!A1170</f>
        <v>1967.1</v>
      </c>
      <c r="B1171" s="11">
        <f>'Shiller Data '!B1170</f>
        <v>95.66</v>
      </c>
      <c r="C1171" s="11">
        <f>'Shiller Data '!C1170</f>
        <v>2.92</v>
      </c>
      <c r="D1171" s="11">
        <f>'Shiller Data '!D1170</f>
        <v>5.31</v>
      </c>
      <c r="E1171" s="75">
        <f>'Shiller Data '!E1170</f>
        <v>33.700000000000003</v>
      </c>
      <c r="F1171" s="12">
        <f t="shared" si="1166"/>
        <v>891.80951038575665</v>
      </c>
      <c r="G1171" s="12">
        <f t="shared" si="1167"/>
        <v>27.22228486646884</v>
      </c>
      <c r="H1171" s="12">
        <f t="shared" ref="H1171:I1171" si="1176">AVERAGE(F1052:F1171)</f>
        <v>709.9899015241989</v>
      </c>
      <c r="I1171" s="12">
        <f t="shared" si="1176"/>
        <v>22.742999236025401</v>
      </c>
      <c r="J1171" s="12">
        <f t="shared" si="1157"/>
        <v>39.212484735659281</v>
      </c>
      <c r="K1171" s="12">
        <f t="shared" si="1154"/>
        <v>3.668995184244404</v>
      </c>
      <c r="L1171" s="12">
        <f t="shared" si="1155"/>
        <v>0.32415870826945126</v>
      </c>
    </row>
    <row r="1172" spans="1:12" x14ac:dyDescent="0.25">
      <c r="A1172" s="11">
        <f>'Shiller Data '!A1171</f>
        <v>1967.11</v>
      </c>
      <c r="B1172" s="11">
        <f>'Shiller Data '!B1171</f>
        <v>92.66</v>
      </c>
      <c r="C1172" s="11">
        <f>'Shiller Data '!C1171</f>
        <v>2.92</v>
      </c>
      <c r="D1172" s="11">
        <f>'Shiller Data '!D1171</f>
        <v>5.32</v>
      </c>
      <c r="E1172" s="75">
        <f>'Shiller Data '!E1171</f>
        <v>33.799999999999997</v>
      </c>
      <c r="F1172" s="12">
        <f t="shared" si="1166"/>
        <v>861.28566568047347</v>
      </c>
      <c r="G1172" s="12">
        <f t="shared" si="1167"/>
        <v>27.141745562130179</v>
      </c>
      <c r="H1172" s="12">
        <f t="shared" ref="H1172:I1172" si="1177">AVERAGE(F1053:F1172)</f>
        <v>713.44751644653627</v>
      </c>
      <c r="I1172" s="12">
        <f t="shared" si="1177"/>
        <v>22.805086699043148</v>
      </c>
      <c r="J1172" s="12">
        <f t="shared" si="1157"/>
        <v>37.767261183734554</v>
      </c>
      <c r="K1172" s="12">
        <f t="shared" si="1154"/>
        <v>3.6314426210884072</v>
      </c>
      <c r="L1172" s="12">
        <f t="shared" si="1155"/>
        <v>0.2866061451134545</v>
      </c>
    </row>
    <row r="1173" spans="1:12" x14ac:dyDescent="0.25">
      <c r="A1173" s="11">
        <f>'Shiller Data '!A1172</f>
        <v>1967.12</v>
      </c>
      <c r="B1173" s="11">
        <f>'Shiller Data '!B1172</f>
        <v>95.3</v>
      </c>
      <c r="C1173" s="11">
        <f>'Shiller Data '!C1172</f>
        <v>2.92</v>
      </c>
      <c r="D1173" s="11">
        <f>'Shiller Data '!D1172</f>
        <v>5.33</v>
      </c>
      <c r="E1173" s="75">
        <f>'Shiller Data '!E1172</f>
        <v>33.9</v>
      </c>
      <c r="F1173" s="12">
        <f t="shared" si="1166"/>
        <v>883.21172566371683</v>
      </c>
      <c r="G1173" s="12">
        <f t="shared" si="1167"/>
        <v>27.061681415929204</v>
      </c>
      <c r="H1173" s="12">
        <f t="shared" ref="H1173:I1173" si="1178">AVERAGE(F1054:F1173)</f>
        <v>717.08969228540047</v>
      </c>
      <c r="I1173" s="12">
        <f t="shared" si="1178"/>
        <v>22.865585085842564</v>
      </c>
      <c r="J1173" s="12">
        <f t="shared" si="1157"/>
        <v>38.626246489995367</v>
      </c>
      <c r="K1173" s="12">
        <f t="shared" si="1154"/>
        <v>3.6539320062828335</v>
      </c>
      <c r="L1173" s="12">
        <f t="shared" si="1155"/>
        <v>0.30909553030788084</v>
      </c>
    </row>
    <row r="1174" spans="1:12" x14ac:dyDescent="0.25">
      <c r="A1174" s="11">
        <f>'Shiller Data '!A1173</f>
        <v>1968.01</v>
      </c>
      <c r="B1174" s="11">
        <f>'Shiller Data '!B1173</f>
        <v>95.04</v>
      </c>
      <c r="C1174" s="11">
        <f>'Shiller Data '!C1173</f>
        <v>2.93</v>
      </c>
      <c r="D1174" s="11">
        <f>'Shiller Data '!D1173</f>
        <v>5.3666700000000001</v>
      </c>
      <c r="E1174" s="75">
        <f>'Shiller Data '!E1173</f>
        <v>34.1</v>
      </c>
      <c r="F1174" s="12">
        <f t="shared" si="1166"/>
        <v>875.63612903225805</v>
      </c>
      <c r="G1174" s="12">
        <f t="shared" si="1167"/>
        <v>26.995095307917889</v>
      </c>
      <c r="H1174" s="12">
        <f t="shared" ref="H1174:I1174" si="1179">AVERAGE(F1055:F1174)</f>
        <v>720.62241876859468</v>
      </c>
      <c r="I1174" s="12">
        <f t="shared" si="1179"/>
        <v>22.927293134518681</v>
      </c>
      <c r="J1174" s="12">
        <f t="shared" si="1157"/>
        <v>38.191866955019002</v>
      </c>
      <c r="K1174" s="12">
        <f t="shared" si="1154"/>
        <v>3.6426225860079549</v>
      </c>
      <c r="L1174" s="12">
        <f t="shared" si="1155"/>
        <v>0.29778611003300215</v>
      </c>
    </row>
    <row r="1175" spans="1:12" x14ac:dyDescent="0.25">
      <c r="A1175" s="11">
        <f>'Shiller Data '!A1174</f>
        <v>1968.02</v>
      </c>
      <c r="B1175" s="11">
        <f>'Shiller Data '!B1174</f>
        <v>90.75</v>
      </c>
      <c r="C1175" s="11">
        <f>'Shiller Data '!C1174</f>
        <v>2.94</v>
      </c>
      <c r="D1175" s="11">
        <f>'Shiller Data '!D1174</f>
        <v>5.4033300000000004</v>
      </c>
      <c r="E1175" s="75">
        <f>'Shiller Data '!E1174</f>
        <v>34.200000000000003</v>
      </c>
      <c r="F1175" s="12">
        <f t="shared" si="1166"/>
        <v>833.6661184210526</v>
      </c>
      <c r="G1175" s="12">
        <f t="shared" si="1167"/>
        <v>27.008026315789472</v>
      </c>
      <c r="H1175" s="12">
        <f t="shared" ref="H1175:I1175" si="1180">AVERAGE(F1056:F1175)</f>
        <v>723.79257916685867</v>
      </c>
      <c r="I1175" s="12">
        <f t="shared" si="1180"/>
        <v>22.989718616855971</v>
      </c>
      <c r="J1175" s="12">
        <f t="shared" si="1157"/>
        <v>36.262562944542168</v>
      </c>
      <c r="K1175" s="12">
        <f t="shared" si="1154"/>
        <v>3.5907858852486267</v>
      </c>
      <c r="L1175" s="12">
        <f t="shared" si="1155"/>
        <v>0.24594940927367404</v>
      </c>
    </row>
    <row r="1176" spans="1:12" x14ac:dyDescent="0.25">
      <c r="A1176" s="11">
        <f>'Shiller Data '!A1175</f>
        <v>1968.03</v>
      </c>
      <c r="B1176" s="11">
        <f>'Shiller Data '!B1175</f>
        <v>89.09</v>
      </c>
      <c r="C1176" s="11">
        <f>'Shiller Data '!C1175</f>
        <v>2.95</v>
      </c>
      <c r="D1176" s="11">
        <f>'Shiller Data '!D1175</f>
        <v>5.44</v>
      </c>
      <c r="E1176" s="75">
        <f>'Shiller Data '!E1175</f>
        <v>34.299999999999997</v>
      </c>
      <c r="F1176" s="12">
        <f t="shared" si="1166"/>
        <v>816.03063411078733</v>
      </c>
      <c r="G1176" s="12">
        <f t="shared" si="1167"/>
        <v>27.020881924198257</v>
      </c>
      <c r="H1176" s="12">
        <f t="shared" ref="H1176:I1176" si="1181">AVERAGE(F1057:F1176)</f>
        <v>726.76473570979579</v>
      </c>
      <c r="I1176" s="12">
        <f t="shared" si="1181"/>
        <v>23.053987033932625</v>
      </c>
      <c r="J1176" s="12">
        <f t="shared" si="1157"/>
        <v>35.396507897297369</v>
      </c>
      <c r="K1176" s="12">
        <f t="shared" si="1154"/>
        <v>3.5666131683047957</v>
      </c>
      <c r="L1176" s="12">
        <f t="shared" si="1155"/>
        <v>0.22177669232984298</v>
      </c>
    </row>
    <row r="1177" spans="1:12" x14ac:dyDescent="0.25">
      <c r="A1177" s="11">
        <f>'Shiller Data '!A1176</f>
        <v>1968.04</v>
      </c>
      <c r="B1177" s="11">
        <f>'Shiller Data '!B1176</f>
        <v>95.67</v>
      </c>
      <c r="C1177" s="11">
        <f>'Shiller Data '!C1176</f>
        <v>2.96333</v>
      </c>
      <c r="D1177" s="11">
        <f>'Shiller Data '!D1176</f>
        <v>5.4833299999999996</v>
      </c>
      <c r="E1177" s="75">
        <f>'Shiller Data '!E1176</f>
        <v>34.4</v>
      </c>
      <c r="F1177" s="12">
        <f t="shared" si="1166"/>
        <v>873.75355377906976</v>
      </c>
      <c r="G1177" s="12">
        <f t="shared" si="1167"/>
        <v>27.06407566133721</v>
      </c>
      <c r="H1177" s="12">
        <f t="shared" ref="H1177:I1177" si="1182">AVERAGE(F1058:F1177)</f>
        <v>730.21032631078049</v>
      </c>
      <c r="I1177" s="12">
        <f t="shared" si="1182"/>
        <v>23.120379764429345</v>
      </c>
      <c r="J1177" s="12">
        <f t="shared" si="1157"/>
        <v>37.791487972154236</v>
      </c>
      <c r="K1177" s="12">
        <f t="shared" si="1154"/>
        <v>3.6320838913455398</v>
      </c>
      <c r="L1177" s="12">
        <f t="shared" si="1155"/>
        <v>0.28724741537058707</v>
      </c>
    </row>
    <row r="1178" spans="1:12" x14ac:dyDescent="0.25">
      <c r="A1178" s="11">
        <f>'Shiller Data '!A1177</f>
        <v>1968.05</v>
      </c>
      <c r="B1178" s="11">
        <f>'Shiller Data '!B1177</f>
        <v>97.87</v>
      </c>
      <c r="C1178" s="11">
        <f>'Shiller Data '!C1177</f>
        <v>2.9766699999999999</v>
      </c>
      <c r="D1178" s="11">
        <f>'Shiller Data '!D1177</f>
        <v>5.5266700000000002</v>
      </c>
      <c r="E1178" s="75">
        <f>'Shiller Data '!E1177</f>
        <v>34.5</v>
      </c>
      <c r="F1178" s="12">
        <f t="shared" si="1166"/>
        <v>891.25528260869567</v>
      </c>
      <c r="G1178" s="12">
        <f t="shared" si="1167"/>
        <v>27.107110065217395</v>
      </c>
      <c r="H1178" s="12">
        <f t="shared" ref="H1178:I1178" si="1183">AVERAGE(F1059:F1178)</f>
        <v>733.67855876965928</v>
      </c>
      <c r="I1178" s="12">
        <f t="shared" si="1183"/>
        <v>23.188339619716196</v>
      </c>
      <c r="J1178" s="12">
        <f t="shared" si="1157"/>
        <v>38.435493753545593</v>
      </c>
      <c r="K1178" s="12">
        <f t="shared" si="1154"/>
        <v>3.6489813491748206</v>
      </c>
      <c r="L1178" s="12">
        <f t="shared" si="1155"/>
        <v>0.30414487319986794</v>
      </c>
    </row>
    <row r="1179" spans="1:12" x14ac:dyDescent="0.25">
      <c r="A1179" s="11">
        <f>'Shiller Data '!A1178</f>
        <v>1968.06</v>
      </c>
      <c r="B1179" s="11">
        <f>'Shiller Data '!B1178</f>
        <v>100.5</v>
      </c>
      <c r="C1179" s="11">
        <f>'Shiller Data '!C1178</f>
        <v>2.99</v>
      </c>
      <c r="D1179" s="11">
        <f>'Shiller Data '!D1178</f>
        <v>5.57</v>
      </c>
      <c r="E1179" s="75">
        <f>'Shiller Data '!E1178</f>
        <v>34.700000000000003</v>
      </c>
      <c r="F1179" s="12">
        <f t="shared" si="1166"/>
        <v>909.93047550432277</v>
      </c>
      <c r="G1179" s="12">
        <f t="shared" si="1167"/>
        <v>27.07156340057637</v>
      </c>
      <c r="H1179" s="12">
        <f t="shared" ref="H1179:I1179" si="1184">AVERAGE(F1060:F1179)</f>
        <v>737.20729564742021</v>
      </c>
      <c r="I1179" s="12">
        <f t="shared" si="1184"/>
        <v>23.257210851629882</v>
      </c>
      <c r="J1179" s="12">
        <f t="shared" si="1157"/>
        <v>39.124660360576051</v>
      </c>
      <c r="K1179" s="12">
        <f t="shared" si="1154"/>
        <v>3.6667529679427928</v>
      </c>
      <c r="L1179" s="12">
        <f t="shared" si="1155"/>
        <v>0.32191649196784011</v>
      </c>
    </row>
    <row r="1180" spans="1:12" x14ac:dyDescent="0.25">
      <c r="A1180" s="11">
        <f>'Shiller Data '!A1179</f>
        <v>1968.07</v>
      </c>
      <c r="B1180" s="11">
        <f>'Shiller Data '!B1179</f>
        <v>100.3</v>
      </c>
      <c r="C1180" s="11">
        <f>'Shiller Data '!C1179</f>
        <v>3.0033300000000001</v>
      </c>
      <c r="D1180" s="11">
        <f>'Shiller Data '!D1179</f>
        <v>5.6</v>
      </c>
      <c r="E1180" s="75">
        <f>'Shiller Data '!E1179</f>
        <v>34.9</v>
      </c>
      <c r="F1180" s="12">
        <f t="shared" si="1166"/>
        <v>902.91554441260746</v>
      </c>
      <c r="G1180" s="12">
        <f t="shared" si="1167"/>
        <v>27.036424147564471</v>
      </c>
      <c r="H1180" s="12">
        <f t="shared" ref="H1180:I1180" si="1185">AVERAGE(F1061:F1180)</f>
        <v>740.58050952327233</v>
      </c>
      <c r="I1180" s="12">
        <f t="shared" si="1185"/>
        <v>23.326329687917049</v>
      </c>
      <c r="J1180" s="12">
        <f t="shared" si="1157"/>
        <v>38.707998921935598</v>
      </c>
      <c r="K1180" s="12">
        <f t="shared" si="1154"/>
        <v>3.6560462691674918</v>
      </c>
      <c r="L1180" s="12">
        <f t="shared" si="1155"/>
        <v>0.31120979319253905</v>
      </c>
    </row>
    <row r="1181" spans="1:12" x14ac:dyDescent="0.25">
      <c r="A1181" s="11">
        <f>'Shiller Data '!A1180</f>
        <v>1968.08</v>
      </c>
      <c r="B1181" s="11">
        <f>'Shiller Data '!B1180</f>
        <v>98.11</v>
      </c>
      <c r="C1181" s="11">
        <f>'Shiller Data '!C1180</f>
        <v>3.01667</v>
      </c>
      <c r="D1181" s="11">
        <f>'Shiller Data '!D1180</f>
        <v>5.63</v>
      </c>
      <c r="E1181" s="75">
        <f>'Shiller Data '!E1180</f>
        <v>35</v>
      </c>
      <c r="F1181" s="12">
        <f t="shared" si="1166"/>
        <v>880.67740714285719</v>
      </c>
      <c r="G1181" s="12">
        <f t="shared" si="1167"/>
        <v>27.078922778571432</v>
      </c>
      <c r="H1181" s="12">
        <f t="shared" ref="H1181:I1181" si="1186">AVERAGE(F1062:F1181)</f>
        <v>743.59822277772105</v>
      </c>
      <c r="I1181" s="12">
        <f t="shared" si="1186"/>
        <v>23.395262247980689</v>
      </c>
      <c r="J1181" s="12">
        <f t="shared" si="1157"/>
        <v>37.643408216929515</v>
      </c>
      <c r="K1181" s="12">
        <f t="shared" si="1154"/>
        <v>3.6281578583578713</v>
      </c>
      <c r="L1181" s="12">
        <f t="shared" si="1155"/>
        <v>0.2833213823829186</v>
      </c>
    </row>
    <row r="1182" spans="1:12" x14ac:dyDescent="0.25">
      <c r="A1182" s="11">
        <f>'Shiller Data '!A1181</f>
        <v>1968.09</v>
      </c>
      <c r="B1182" s="11">
        <f>'Shiller Data '!B1181</f>
        <v>101.3</v>
      </c>
      <c r="C1182" s="11">
        <f>'Shiller Data '!C1181</f>
        <v>3.03</v>
      </c>
      <c r="D1182" s="11">
        <f>'Shiller Data '!D1181</f>
        <v>5.66</v>
      </c>
      <c r="E1182" s="75">
        <f>'Shiller Data '!E1181</f>
        <v>35.1</v>
      </c>
      <c r="F1182" s="12">
        <f t="shared" si="1166"/>
        <v>906.72158119658116</v>
      </c>
      <c r="G1182" s="12">
        <f t="shared" si="1167"/>
        <v>27.121089743589742</v>
      </c>
      <c r="H1182" s="12">
        <f t="shared" ref="H1182:I1182" si="1187">AVERAGE(F1063:F1182)</f>
        <v>746.71882418965345</v>
      </c>
      <c r="I1182" s="12">
        <f t="shared" si="1187"/>
        <v>23.464546199419487</v>
      </c>
      <c r="J1182" s="12">
        <f t="shared" si="1157"/>
        <v>38.642195484650514</v>
      </c>
      <c r="K1182" s="12">
        <f t="shared" si="1154"/>
        <v>3.654344826691116</v>
      </c>
      <c r="L1182" s="12">
        <f t="shared" si="1155"/>
        <v>0.30950835071616334</v>
      </c>
    </row>
    <row r="1183" spans="1:12" x14ac:dyDescent="0.25">
      <c r="A1183" s="11">
        <f>'Shiller Data '!A1182</f>
        <v>1968.1</v>
      </c>
      <c r="B1183" s="11">
        <f>'Shiller Data '!B1182</f>
        <v>103.8</v>
      </c>
      <c r="C1183" s="11">
        <f>'Shiller Data '!C1182</f>
        <v>3.0433300000000001</v>
      </c>
      <c r="D1183" s="11">
        <f>'Shiller Data '!D1182</f>
        <v>5.6933299999999996</v>
      </c>
      <c r="E1183" s="75">
        <f>'Shiller Data '!E1182</f>
        <v>35.299999999999997</v>
      </c>
      <c r="F1183" s="12">
        <f t="shared" si="1166"/>
        <v>923.83470254957524</v>
      </c>
      <c r="G1183" s="12">
        <f t="shared" si="1167"/>
        <v>27.086068066572242</v>
      </c>
      <c r="H1183" s="12">
        <f t="shared" ref="H1183:I1183" si="1188">AVERAGE(F1064:F1183)</f>
        <v>749.80175575069234</v>
      </c>
      <c r="I1183" s="12">
        <f t="shared" si="1188"/>
        <v>23.532934051170908</v>
      </c>
      <c r="J1183" s="12">
        <f t="shared" si="1157"/>
        <v>39.257098181669733</v>
      </c>
      <c r="K1183" s="12">
        <f t="shared" si="1154"/>
        <v>3.67013227327072</v>
      </c>
      <c r="L1183" s="12">
        <f t="shared" si="1155"/>
        <v>0.3252957972957673</v>
      </c>
    </row>
    <row r="1184" spans="1:12" x14ac:dyDescent="0.25">
      <c r="A1184" s="11">
        <f>'Shiller Data '!A1183</f>
        <v>1968.11</v>
      </c>
      <c r="B1184" s="11">
        <f>'Shiller Data '!B1183</f>
        <v>105.4</v>
      </c>
      <c r="C1184" s="11">
        <f>'Shiller Data '!C1183</f>
        <v>3.05667</v>
      </c>
      <c r="D1184" s="11">
        <f>'Shiller Data '!D1183</f>
        <v>5.7266700000000004</v>
      </c>
      <c r="E1184" s="75">
        <f>'Shiller Data '!E1183</f>
        <v>35.4</v>
      </c>
      <c r="F1184" s="12">
        <f t="shared" si="1166"/>
        <v>935.42500000000018</v>
      </c>
      <c r="G1184" s="12">
        <f t="shared" si="1167"/>
        <v>27.127946250000004</v>
      </c>
      <c r="H1184" s="12">
        <f t="shared" ref="H1184:I1184" si="1189">AVERAGE(F1065:F1184)</f>
        <v>752.85725503230162</v>
      </c>
      <c r="I1184" s="12">
        <f t="shared" si="1189"/>
        <v>23.60161213694677</v>
      </c>
      <c r="J1184" s="12">
        <f t="shared" si="1157"/>
        <v>39.633945112404163</v>
      </c>
      <c r="K1184" s="12">
        <f t="shared" si="1154"/>
        <v>3.6796859508826847</v>
      </c>
      <c r="L1184" s="12">
        <f t="shared" si="1155"/>
        <v>0.33484947490773198</v>
      </c>
    </row>
    <row r="1185" spans="1:12" x14ac:dyDescent="0.25">
      <c r="A1185" s="11">
        <f>'Shiller Data '!A1184</f>
        <v>1968.12</v>
      </c>
      <c r="B1185" s="11">
        <f>'Shiller Data '!B1184</f>
        <v>106.5</v>
      </c>
      <c r="C1185" s="11">
        <f>'Shiller Data '!C1184</f>
        <v>3.07</v>
      </c>
      <c r="D1185" s="11">
        <f>'Shiller Data '!D1184</f>
        <v>5.76</v>
      </c>
      <c r="E1185" s="75">
        <f>'Shiller Data '!E1184</f>
        <v>35.5</v>
      </c>
      <c r="F1185" s="12">
        <f t="shared" si="1166"/>
        <v>942.52500000000009</v>
      </c>
      <c r="G1185" s="12">
        <f t="shared" si="1167"/>
        <v>27.169499999999999</v>
      </c>
      <c r="H1185" s="12">
        <f t="shared" ref="H1185:I1185" si="1190">AVERAGE(F1066:F1185)</f>
        <v>755.8658339682878</v>
      </c>
      <c r="I1185" s="12">
        <f t="shared" si="1190"/>
        <v>23.66948765597791</v>
      </c>
      <c r="J1185" s="12">
        <f t="shared" si="1157"/>
        <v>39.820253555930186</v>
      </c>
      <c r="K1185" s="12">
        <f t="shared" si="1154"/>
        <v>3.6843756661680174</v>
      </c>
      <c r="L1185" s="12">
        <f t="shared" si="1155"/>
        <v>0.33953919019306467</v>
      </c>
    </row>
    <row r="1186" spans="1:12" x14ac:dyDescent="0.25">
      <c r="A1186" s="11">
        <f>'Shiller Data '!A1185</f>
        <v>1969.01</v>
      </c>
      <c r="B1186" s="11">
        <f>'Shiller Data '!B1185</f>
        <v>102</v>
      </c>
      <c r="C1186" s="11">
        <f>'Shiller Data '!C1185</f>
        <v>3.08</v>
      </c>
      <c r="D1186" s="11">
        <f>'Shiller Data '!D1185</f>
        <v>5.78</v>
      </c>
      <c r="E1186" s="75">
        <f>'Shiller Data '!E1185</f>
        <v>35.6</v>
      </c>
      <c r="F1186" s="12">
        <f t="shared" si="1166"/>
        <v>900.1643258426966</v>
      </c>
      <c r="G1186" s="12">
        <f t="shared" si="1167"/>
        <v>27.181432584269665</v>
      </c>
      <c r="H1186" s="12">
        <f t="shared" ref="H1186:I1186" si="1191">AVERAGE(F1067:F1186)</f>
        <v>758.34582016065508</v>
      </c>
      <c r="I1186" s="12">
        <f t="shared" si="1191"/>
        <v>23.737407123706021</v>
      </c>
      <c r="J1186" s="12">
        <f t="shared" si="1157"/>
        <v>37.921762943675617</v>
      </c>
      <c r="K1186" s="12">
        <f t="shared" si="1154"/>
        <v>3.6355251674368279</v>
      </c>
      <c r="L1186" s="12">
        <f t="shared" si="1155"/>
        <v>0.29068869146187515</v>
      </c>
    </row>
    <row r="1187" spans="1:12" x14ac:dyDescent="0.25">
      <c r="A1187" s="11">
        <f>'Shiller Data '!A1186</f>
        <v>1969.02</v>
      </c>
      <c r="B1187" s="11">
        <f>'Shiller Data '!B1186</f>
        <v>101.5</v>
      </c>
      <c r="C1187" s="11">
        <f>'Shiller Data '!C1186</f>
        <v>3.09</v>
      </c>
      <c r="D1187" s="11">
        <f>'Shiller Data '!D1186</f>
        <v>5.8</v>
      </c>
      <c r="E1187" s="75">
        <f>'Shiller Data '!E1186</f>
        <v>35.799999999999997</v>
      </c>
      <c r="F1187" s="12">
        <f t="shared" si="1166"/>
        <v>890.74755586592187</v>
      </c>
      <c r="G1187" s="12">
        <f t="shared" si="1167"/>
        <v>27.117339385474864</v>
      </c>
      <c r="H1187" s="12">
        <f t="shared" ref="H1187:I1187" si="1192">AVERAGE(F1068:F1187)</f>
        <v>760.8069619180153</v>
      </c>
      <c r="I1187" s="12">
        <f t="shared" si="1192"/>
        <v>23.803640372117275</v>
      </c>
      <c r="J1187" s="12">
        <f t="shared" si="1157"/>
        <v>37.420644151106877</v>
      </c>
      <c r="K1187" s="12">
        <f t="shared" si="1154"/>
        <v>3.6222225347840169</v>
      </c>
      <c r="L1187" s="12">
        <f t="shared" si="1155"/>
        <v>0.2773860588090642</v>
      </c>
    </row>
    <row r="1188" spans="1:12" x14ac:dyDescent="0.25">
      <c r="A1188" s="11">
        <f>'Shiller Data '!A1187</f>
        <v>1969.03</v>
      </c>
      <c r="B1188" s="11">
        <f>'Shiller Data '!B1187</f>
        <v>99.3</v>
      </c>
      <c r="C1188" s="11">
        <f>'Shiller Data '!C1187</f>
        <v>3.1</v>
      </c>
      <c r="D1188" s="11">
        <f>'Shiller Data '!D1187</f>
        <v>5.82</v>
      </c>
      <c r="E1188" s="75">
        <f>'Shiller Data '!E1187</f>
        <v>36.1</v>
      </c>
      <c r="F1188" s="12">
        <f t="shared" si="1166"/>
        <v>864.19882271468134</v>
      </c>
      <c r="G1188" s="12">
        <f t="shared" si="1167"/>
        <v>26.979016620498616</v>
      </c>
      <c r="H1188" s="12">
        <f t="shared" ref="H1188:I1188" si="1193">AVERAGE(F1069:F1188)</f>
        <v>762.92094057327881</v>
      </c>
      <c r="I1188" s="12">
        <f t="shared" si="1193"/>
        <v>23.868116678441492</v>
      </c>
      <c r="J1188" s="12">
        <f t="shared" si="1157"/>
        <v>36.207248119214015</v>
      </c>
      <c r="K1188" s="12">
        <f t="shared" si="1154"/>
        <v>3.5892593230771981</v>
      </c>
      <c r="L1188" s="12">
        <f t="shared" si="1155"/>
        <v>0.24442284710224538</v>
      </c>
    </row>
    <row r="1189" spans="1:12" x14ac:dyDescent="0.25">
      <c r="A1189" s="11">
        <f>'Shiller Data '!A1188</f>
        <v>1969.04</v>
      </c>
      <c r="B1189" s="11">
        <f>'Shiller Data '!B1188</f>
        <v>101.3</v>
      </c>
      <c r="C1189" s="11">
        <f>'Shiller Data '!C1188</f>
        <v>3.11</v>
      </c>
      <c r="D1189" s="11">
        <f>'Shiller Data '!D1188</f>
        <v>5.82667</v>
      </c>
      <c r="E1189" s="75">
        <f>'Shiller Data '!E1188</f>
        <v>36.299999999999997</v>
      </c>
      <c r="F1189" s="12">
        <f t="shared" si="1166"/>
        <v>876.74731404958686</v>
      </c>
      <c r="G1189" s="12">
        <f t="shared" si="1167"/>
        <v>26.916921487603307</v>
      </c>
      <c r="H1189" s="12">
        <f t="shared" ref="H1189:I1189" si="1194">AVERAGE(F1070:F1189)</f>
        <v>765.07217034553116</v>
      </c>
      <c r="I1189" s="12">
        <f t="shared" si="1194"/>
        <v>23.932026283582442</v>
      </c>
      <c r="J1189" s="12">
        <f t="shared" si="1157"/>
        <v>36.63489683909642</v>
      </c>
      <c r="K1189" s="12">
        <f t="shared" si="1154"/>
        <v>3.6010012516968506</v>
      </c>
      <c r="L1189" s="12">
        <f t="shared" si="1155"/>
        <v>0.25616477572189789</v>
      </c>
    </row>
    <row r="1190" spans="1:12" x14ac:dyDescent="0.25">
      <c r="A1190" s="11">
        <f>'Shiller Data '!A1189</f>
        <v>1969.05</v>
      </c>
      <c r="B1190" s="11">
        <f>'Shiller Data '!B1189</f>
        <v>104.6</v>
      </c>
      <c r="C1190" s="11">
        <f>'Shiller Data '!C1189</f>
        <v>3.12</v>
      </c>
      <c r="D1190" s="11">
        <f>'Shiller Data '!D1189</f>
        <v>5.8333300000000001</v>
      </c>
      <c r="E1190" s="75">
        <f>'Shiller Data '!E1189</f>
        <v>36.4</v>
      </c>
      <c r="F1190" s="12">
        <f t="shared" si="1166"/>
        <v>902.82156593406603</v>
      </c>
      <c r="G1190" s="12">
        <f t="shared" si="1167"/>
        <v>26.929285714285719</v>
      </c>
      <c r="H1190" s="12">
        <f t="shared" ref="H1190:I1190" si="1195">AVERAGE(F1071:F1190)</f>
        <v>767.3630446018783</v>
      </c>
      <c r="I1190" s="12">
        <f t="shared" si="1195"/>
        <v>23.995437657997471</v>
      </c>
      <c r="J1190" s="12">
        <f t="shared" si="1157"/>
        <v>37.624717615148953</v>
      </c>
      <c r="K1190" s="12">
        <f t="shared" si="1154"/>
        <v>3.6276612177956649</v>
      </c>
      <c r="L1190" s="12">
        <f t="shared" si="1155"/>
        <v>0.28282474182071216</v>
      </c>
    </row>
    <row r="1191" spans="1:12" x14ac:dyDescent="0.25">
      <c r="A1191" s="11">
        <f>'Shiller Data '!A1190</f>
        <v>1969.06</v>
      </c>
      <c r="B1191" s="11">
        <f>'Shiller Data '!B1190</f>
        <v>99.14</v>
      </c>
      <c r="C1191" s="11">
        <f>'Shiller Data '!C1190</f>
        <v>3.13</v>
      </c>
      <c r="D1191" s="11">
        <f>'Shiller Data '!D1190</f>
        <v>5.84</v>
      </c>
      <c r="E1191" s="75">
        <f>'Shiller Data '!E1190</f>
        <v>36.6</v>
      </c>
      <c r="F1191" s="12">
        <f t="shared" si="1166"/>
        <v>851.01938524590173</v>
      </c>
      <c r="G1191" s="12">
        <f t="shared" si="1167"/>
        <v>26.867971311475408</v>
      </c>
      <c r="H1191" s="12">
        <f t="shared" ref="H1191:I1191" si="1196">AVERAGE(F1072:F1191)</f>
        <v>769.28520056140167</v>
      </c>
      <c r="I1191" s="12">
        <f t="shared" si="1196"/>
        <v>24.058291241950485</v>
      </c>
      <c r="J1191" s="12">
        <f t="shared" si="1157"/>
        <v>35.37322649756512</v>
      </c>
      <c r="K1191" s="12">
        <f t="shared" si="1154"/>
        <v>3.5659552203621847</v>
      </c>
      <c r="L1191" s="12">
        <f t="shared" si="1155"/>
        <v>0.221118744387232</v>
      </c>
    </row>
    <row r="1192" spans="1:12" x14ac:dyDescent="0.25">
      <c r="A1192" s="11">
        <f>'Shiller Data '!A1191</f>
        <v>1969.07</v>
      </c>
      <c r="B1192" s="11">
        <f>'Shiller Data '!B1191</f>
        <v>94.71</v>
      </c>
      <c r="C1192" s="11">
        <f>'Shiller Data '!C1191</f>
        <v>3.1366700000000001</v>
      </c>
      <c r="D1192" s="11">
        <f>'Shiller Data '!D1191</f>
        <v>5.8566700000000003</v>
      </c>
      <c r="E1192" s="75">
        <f>'Shiller Data '!E1191</f>
        <v>36.799999999999997</v>
      </c>
      <c r="F1192" s="12">
        <f t="shared" si="1166"/>
        <v>808.57375679347831</v>
      </c>
      <c r="G1192" s="12">
        <f t="shared" si="1167"/>
        <v>26.778893947010875</v>
      </c>
      <c r="H1192" s="12">
        <f t="shared" ref="H1192:I1192" si="1197">AVERAGE(F1073:F1192)</f>
        <v>770.66691836915561</v>
      </c>
      <c r="I1192" s="12">
        <f t="shared" si="1197"/>
        <v>24.120355998229801</v>
      </c>
      <c r="J1192" s="12">
        <f t="shared" si="1157"/>
        <v>33.522463634152821</v>
      </c>
      <c r="K1192" s="12">
        <f t="shared" si="1154"/>
        <v>3.5122157703520047</v>
      </c>
      <c r="L1192" s="12">
        <f t="shared" si="1155"/>
        <v>0.16737929437705201</v>
      </c>
    </row>
    <row r="1193" spans="1:12" x14ac:dyDescent="0.25">
      <c r="A1193" s="11">
        <f>'Shiller Data '!A1192</f>
        <v>1969.08</v>
      </c>
      <c r="B1193" s="11">
        <f>'Shiller Data '!B1192</f>
        <v>94.18</v>
      </c>
      <c r="C1193" s="11">
        <f>'Shiller Data '!C1192</f>
        <v>3.1433300000000002</v>
      </c>
      <c r="D1193" s="11">
        <f>'Shiller Data '!D1192</f>
        <v>5.8733300000000002</v>
      </c>
      <c r="E1193" s="75">
        <f>'Shiller Data '!E1192</f>
        <v>37</v>
      </c>
      <c r="F1193" s="12">
        <f t="shared" si="1166"/>
        <v>799.70274324324328</v>
      </c>
      <c r="G1193" s="12">
        <f t="shared" si="1167"/>
        <v>26.690694668918923</v>
      </c>
      <c r="H1193" s="12">
        <f t="shared" ref="H1193:I1193" si="1198">AVERAGE(F1074:F1193)</f>
        <v>772.00519608111415</v>
      </c>
      <c r="I1193" s="12">
        <f t="shared" si="1198"/>
        <v>24.18108861283666</v>
      </c>
      <c r="J1193" s="12">
        <f t="shared" si="1157"/>
        <v>33.071411963591942</v>
      </c>
      <c r="K1193" s="12">
        <f t="shared" si="1154"/>
        <v>3.4986692222900442</v>
      </c>
      <c r="L1193" s="12">
        <f t="shared" si="1155"/>
        <v>0.15383274631509147</v>
      </c>
    </row>
    <row r="1194" spans="1:12" x14ac:dyDescent="0.25">
      <c r="A1194" s="11">
        <f>'Shiller Data '!A1193</f>
        <v>1969.09</v>
      </c>
      <c r="B1194" s="11">
        <f>'Shiller Data '!B1193</f>
        <v>94.51</v>
      </c>
      <c r="C1194" s="11">
        <f>'Shiller Data '!C1193</f>
        <v>3.15</v>
      </c>
      <c r="D1194" s="11">
        <f>'Shiller Data '!D1193</f>
        <v>5.89</v>
      </c>
      <c r="E1194" s="75">
        <f>'Shiller Data '!E1193</f>
        <v>37.1</v>
      </c>
      <c r="F1194" s="12">
        <f t="shared" si="1166"/>
        <v>800.34175876010784</v>
      </c>
      <c r="G1194" s="12">
        <f t="shared" si="1167"/>
        <v>26.675235849056602</v>
      </c>
      <c r="H1194" s="12">
        <f t="shared" ref="H1194:I1194" si="1199">AVERAGE(F1075:F1194)</f>
        <v>773.57696223062237</v>
      </c>
      <c r="I1194" s="12">
        <f t="shared" si="1199"/>
        <v>24.241648243205653</v>
      </c>
      <c r="J1194" s="12">
        <f t="shared" si="1157"/>
        <v>33.015154362881418</v>
      </c>
      <c r="K1194" s="12">
        <f t="shared" si="1154"/>
        <v>3.4969666791734331</v>
      </c>
      <c r="L1194" s="12">
        <f t="shared" si="1155"/>
        <v>0.15213020319848036</v>
      </c>
    </row>
    <row r="1195" spans="1:12" x14ac:dyDescent="0.25">
      <c r="A1195" s="11">
        <f>'Shiller Data '!A1194</f>
        <v>1969.1</v>
      </c>
      <c r="B1195" s="11">
        <f>'Shiller Data '!B1194</f>
        <v>95.52</v>
      </c>
      <c r="C1195" s="11">
        <f>'Shiller Data '!C1194</f>
        <v>3.15333</v>
      </c>
      <c r="D1195" s="11">
        <f>'Shiller Data '!D1194</f>
        <v>5.8533299999999997</v>
      </c>
      <c r="E1195" s="75">
        <f>'Shiller Data '!E1194</f>
        <v>37.299999999999997</v>
      </c>
      <c r="F1195" s="12">
        <f t="shared" si="1166"/>
        <v>804.55753351206442</v>
      </c>
      <c r="G1195" s="12">
        <f t="shared" si="1167"/>
        <v>26.560253424932977</v>
      </c>
      <c r="H1195" s="12">
        <f t="shared" ref="H1195:I1195" si="1200">AVERAGE(F1076:F1195)</f>
        <v>775.20565171057001</v>
      </c>
      <c r="I1195" s="12">
        <f t="shared" si="1200"/>
        <v>24.301205826381111</v>
      </c>
      <c r="J1195" s="12">
        <f t="shared" si="1157"/>
        <v>33.107720631650551</v>
      </c>
      <c r="K1195" s="12">
        <f t="shared" si="1154"/>
        <v>3.499766506895563</v>
      </c>
      <c r="L1195" s="12">
        <f t="shared" si="1155"/>
        <v>0.15493003092061031</v>
      </c>
    </row>
    <row r="1196" spans="1:12" x14ac:dyDescent="0.25">
      <c r="A1196" s="11">
        <f>'Shiller Data '!A1195</f>
        <v>1969.11</v>
      </c>
      <c r="B1196" s="11">
        <f>'Shiller Data '!B1195</f>
        <v>96.21</v>
      </c>
      <c r="C1196" s="11">
        <f>'Shiller Data '!C1195</f>
        <v>3.1566700000000001</v>
      </c>
      <c r="D1196" s="11">
        <f>'Shiller Data '!D1195</f>
        <v>5.8166700000000002</v>
      </c>
      <c r="E1196" s="75">
        <f>'Shiller Data '!E1195</f>
        <v>37.5</v>
      </c>
      <c r="F1196" s="12">
        <f t="shared" si="1166"/>
        <v>806.04737999999998</v>
      </c>
      <c r="G1196" s="12">
        <f t="shared" si="1167"/>
        <v>26.446581260000002</v>
      </c>
      <c r="H1196" s="12">
        <f t="shared" ref="H1196:I1196" si="1201">AVERAGE(F1077:F1196)</f>
        <v>776.82627464764494</v>
      </c>
      <c r="I1196" s="12">
        <f t="shared" si="1201"/>
        <v>24.359223056056287</v>
      </c>
      <c r="J1196" s="12">
        <f t="shared" si="1157"/>
        <v>33.090028288057297</v>
      </c>
      <c r="K1196" s="12">
        <f t="shared" si="1154"/>
        <v>3.4992319768155156</v>
      </c>
      <c r="L1196" s="12">
        <f t="shared" si="1155"/>
        <v>0.15439550084056286</v>
      </c>
    </row>
    <row r="1197" spans="1:12" x14ac:dyDescent="0.25">
      <c r="A1197" s="11">
        <f>'Shiller Data '!A1196</f>
        <v>1969.12</v>
      </c>
      <c r="B1197" s="11">
        <f>'Shiller Data '!B1196</f>
        <v>91.11</v>
      </c>
      <c r="C1197" s="11">
        <f>'Shiller Data '!C1196</f>
        <v>3.16</v>
      </c>
      <c r="D1197" s="11">
        <f>'Shiller Data '!D1196</f>
        <v>5.78</v>
      </c>
      <c r="E1197" s="75">
        <f>'Shiller Data '!E1196</f>
        <v>37.700000000000003</v>
      </c>
      <c r="F1197" s="12">
        <f t="shared" si="1166"/>
        <v>759.27013925729443</v>
      </c>
      <c r="G1197" s="12">
        <f t="shared" si="1167"/>
        <v>26.334031830238729</v>
      </c>
      <c r="H1197" s="12">
        <f t="shared" ref="H1197:I1197" si="1202">AVERAGE(F1078:F1197)</f>
        <v>777.89412232172776</v>
      </c>
      <c r="I1197" s="12">
        <f t="shared" si="1202"/>
        <v>24.415708397838884</v>
      </c>
      <c r="J1197" s="12">
        <f t="shared" si="1157"/>
        <v>31.097608428371466</v>
      </c>
      <c r="K1197" s="12">
        <f t="shared" si="1154"/>
        <v>3.4371309168189996</v>
      </c>
      <c r="L1197" s="12">
        <f t="shared" si="1155"/>
        <v>9.2294440844046921E-2</v>
      </c>
    </row>
    <row r="1198" spans="1:12" x14ac:dyDescent="0.25">
      <c r="A1198" s="11">
        <f>'Shiller Data '!A1197</f>
        <v>1970.01</v>
      </c>
      <c r="B1198" s="11">
        <f>'Shiller Data '!B1197</f>
        <v>90.31</v>
      </c>
      <c r="C1198" s="11">
        <f>'Shiller Data '!C1197</f>
        <v>3.1633300000000002</v>
      </c>
      <c r="D1198" s="11">
        <f>'Shiller Data '!D1197</f>
        <v>5.73</v>
      </c>
      <c r="E1198" s="75">
        <f>'Shiller Data '!E1197</f>
        <v>37.799999999999997</v>
      </c>
      <c r="F1198" s="12">
        <f t="shared" si="1166"/>
        <v>750.61228174603184</v>
      </c>
      <c r="G1198" s="12">
        <f t="shared" si="1167"/>
        <v>26.292042400793658</v>
      </c>
      <c r="H1198" s="12">
        <f t="shared" ref="H1198:I1198" si="1203">AVERAGE(F1079:F1198)</f>
        <v>778.96390747677856</v>
      </c>
      <c r="I1198" s="12">
        <f t="shared" si="1203"/>
        <v>24.4680109561703</v>
      </c>
      <c r="J1198" s="12">
        <f t="shared" si="1157"/>
        <v>30.677290568923166</v>
      </c>
      <c r="K1198" s="12">
        <f t="shared" si="1154"/>
        <v>3.4235226599826816</v>
      </c>
      <c r="L1198" s="12">
        <f t="shared" si="1155"/>
        <v>7.8686184007728865E-2</v>
      </c>
    </row>
    <row r="1199" spans="1:12" x14ac:dyDescent="0.25">
      <c r="A1199" s="11">
        <f>'Shiller Data '!A1198</f>
        <v>1970.02</v>
      </c>
      <c r="B1199" s="11">
        <f>'Shiller Data '!B1198</f>
        <v>87.16</v>
      </c>
      <c r="C1199" s="11">
        <f>'Shiller Data '!C1198</f>
        <v>3.1666699999999999</v>
      </c>
      <c r="D1199" s="11">
        <f>'Shiller Data '!D1198</f>
        <v>5.68</v>
      </c>
      <c r="E1199" s="75">
        <f>'Shiller Data '!E1198</f>
        <v>38</v>
      </c>
      <c r="F1199" s="12">
        <f t="shared" si="1166"/>
        <v>720.61823684210526</v>
      </c>
      <c r="G1199" s="12">
        <f t="shared" si="1167"/>
        <v>26.181277559210525</v>
      </c>
      <c r="H1199" s="12">
        <f t="shared" ref="H1199:I1199" si="1204">AVERAGE(F1080:F1199)</f>
        <v>780.00174610012255</v>
      </c>
      <c r="I1199" s="12">
        <f t="shared" si="1204"/>
        <v>24.516693172012364</v>
      </c>
      <c r="J1199" s="12">
        <f t="shared" si="1157"/>
        <v>29.392962247647034</v>
      </c>
      <c r="K1199" s="12">
        <f t="shared" si="1154"/>
        <v>3.380755266357097</v>
      </c>
      <c r="L1199" s="12">
        <f t="shared" si="1155"/>
        <v>3.5918790382144294E-2</v>
      </c>
    </row>
    <row r="1200" spans="1:12" x14ac:dyDescent="0.25">
      <c r="A1200" s="11">
        <f>'Shiller Data '!A1199</f>
        <v>1970.03</v>
      </c>
      <c r="B1200" s="11">
        <f>'Shiller Data '!B1199</f>
        <v>88.65</v>
      </c>
      <c r="C1200" s="11">
        <f>'Shiller Data '!C1199</f>
        <v>3.17</v>
      </c>
      <c r="D1200" s="11">
        <f>'Shiller Data '!D1199</f>
        <v>5.63</v>
      </c>
      <c r="E1200" s="75">
        <f>'Shiller Data '!E1199</f>
        <v>38.200000000000003</v>
      </c>
      <c r="F1200" s="12">
        <f t="shared" si="1166"/>
        <v>729.09983638743461</v>
      </c>
      <c r="G1200" s="12">
        <f t="shared" si="1167"/>
        <v>26.071590314136124</v>
      </c>
      <c r="H1200" s="12">
        <f t="shared" ref="H1200:I1200" si="1205">AVERAGE(F1081:F1200)</f>
        <v>781.17794414144635</v>
      </c>
      <c r="I1200" s="12">
        <f t="shared" si="1205"/>
        <v>24.56119579537846</v>
      </c>
      <c r="J1200" s="12">
        <f t="shared" si="1157"/>
        <v>29.685030096320684</v>
      </c>
      <c r="K1200" s="12">
        <f t="shared" si="1154"/>
        <v>3.3906428815783043</v>
      </c>
      <c r="L1200" s="12">
        <f t="shared" si="1155"/>
        <v>4.5806405603351585E-2</v>
      </c>
    </row>
    <row r="1201" spans="1:12" x14ac:dyDescent="0.25">
      <c r="A1201" s="11">
        <f>'Shiller Data '!A1200</f>
        <v>1970.04</v>
      </c>
      <c r="B1201" s="11">
        <f>'Shiller Data '!B1200</f>
        <v>85.95</v>
      </c>
      <c r="C1201" s="11">
        <f>'Shiller Data '!C1200</f>
        <v>3.17333</v>
      </c>
      <c r="D1201" s="11">
        <f>'Shiller Data '!D1200</f>
        <v>5.5933299999999999</v>
      </c>
      <c r="E1201" s="75">
        <f>'Shiller Data '!E1200</f>
        <v>38.5</v>
      </c>
      <c r="F1201" s="12">
        <f t="shared" si="1166"/>
        <v>701.38548701298703</v>
      </c>
      <c r="G1201" s="12">
        <f t="shared" si="1167"/>
        <v>25.895609162337664</v>
      </c>
      <c r="H1201" s="12">
        <f t="shared" ref="H1201:I1201" si="1206">AVERAGE(F1082:F1201)</f>
        <v>782.07678569988798</v>
      </c>
      <c r="I1201" s="12">
        <f t="shared" si="1206"/>
        <v>24.604522000897941</v>
      </c>
      <c r="J1201" s="12">
        <f t="shared" si="1157"/>
        <v>28.506365089611982</v>
      </c>
      <c r="K1201" s="12">
        <f t="shared" si="1154"/>
        <v>3.3501273988163396</v>
      </c>
      <c r="L1201" s="12">
        <f t="shared" si="1155"/>
        <v>5.2909228413868803E-3</v>
      </c>
    </row>
    <row r="1202" spans="1:12" x14ac:dyDescent="0.25">
      <c r="A1202" s="11">
        <f>'Shiller Data '!A1201</f>
        <v>1970.05</v>
      </c>
      <c r="B1202" s="11">
        <f>'Shiller Data '!B1201</f>
        <v>76.06</v>
      </c>
      <c r="C1202" s="11">
        <f>'Shiller Data '!C1201</f>
        <v>3.1766700000000001</v>
      </c>
      <c r="D1202" s="11">
        <f>'Shiller Data '!D1201</f>
        <v>5.5566700000000004</v>
      </c>
      <c r="E1202" s="75">
        <f>'Shiller Data '!E1201</f>
        <v>38.6</v>
      </c>
      <c r="F1202" s="12">
        <f t="shared" si="1166"/>
        <v>619.07125647668397</v>
      </c>
      <c r="G1202" s="12">
        <f t="shared" si="1167"/>
        <v>25.85570718264249</v>
      </c>
      <c r="H1202" s="12">
        <f t="shared" ref="H1202:I1202" si="1207">AVERAGE(F1083:F1202)</f>
        <v>782.33493783719359</v>
      </c>
      <c r="I1202" s="12">
        <f t="shared" si="1207"/>
        <v>24.647219264919961</v>
      </c>
      <c r="J1202" s="12">
        <f t="shared" si="1157"/>
        <v>25.117286044426088</v>
      </c>
      <c r="K1202" s="12">
        <f t="shared" si="1154"/>
        <v>3.2235562961305768</v>
      </c>
      <c r="L1202" s="12">
        <f t="shared" si="1155"/>
        <v>-0.12128017984437589</v>
      </c>
    </row>
    <row r="1203" spans="1:12" x14ac:dyDescent="0.25">
      <c r="A1203" s="11">
        <f>'Shiller Data '!A1202</f>
        <v>1970.06</v>
      </c>
      <c r="B1203" s="11">
        <f>'Shiller Data '!B1202</f>
        <v>75.59</v>
      </c>
      <c r="C1203" s="11">
        <f>'Shiller Data '!C1202</f>
        <v>3.18</v>
      </c>
      <c r="D1203" s="11">
        <f>'Shiller Data '!D1202</f>
        <v>5.52</v>
      </c>
      <c r="E1203" s="75">
        <f>'Shiller Data '!E1202</f>
        <v>38.799999999999997</v>
      </c>
      <c r="F1203" s="12">
        <f t="shared" si="1166"/>
        <v>612.07443943298983</v>
      </c>
      <c r="G1203" s="12">
        <f t="shared" si="1167"/>
        <v>25.749394329896912</v>
      </c>
      <c r="H1203" s="12">
        <f t="shared" ref="H1203:I1203" si="1208">AVERAGE(F1084:F1203)</f>
        <v>782.37090149350468</v>
      </c>
      <c r="I1203" s="12">
        <f t="shared" si="1208"/>
        <v>24.689319721610545</v>
      </c>
      <c r="J1203" s="12">
        <f t="shared" si="1157"/>
        <v>24.791061330751916</v>
      </c>
      <c r="K1203" s="12">
        <f t="shared" si="1154"/>
        <v>3.2104831579887394</v>
      </c>
      <c r="L1203" s="12">
        <f t="shared" si="1155"/>
        <v>-0.13435331798621331</v>
      </c>
    </row>
    <row r="1204" spans="1:12" x14ac:dyDescent="0.25">
      <c r="A1204" s="11">
        <f>'Shiller Data '!A1203</f>
        <v>1970.07</v>
      </c>
      <c r="B1204" s="11">
        <f>'Shiller Data '!B1203</f>
        <v>75.72</v>
      </c>
      <c r="C1204" s="11">
        <f>'Shiller Data '!C1203</f>
        <v>3.1833300000000002</v>
      </c>
      <c r="D1204" s="11">
        <f>'Shiller Data '!D1203</f>
        <v>5.4666699999999997</v>
      </c>
      <c r="E1204" s="75">
        <f>'Shiller Data '!E1203</f>
        <v>39</v>
      </c>
      <c r="F1204" s="12">
        <f t="shared" si="1166"/>
        <v>609.98284615384625</v>
      </c>
      <c r="G1204" s="12">
        <f t="shared" si="1167"/>
        <v>25.644171865384617</v>
      </c>
      <c r="H1204" s="12">
        <f t="shared" ref="H1204:I1204" si="1209">AVERAGE(F1085:F1204)</f>
        <v>782.51503444568755</v>
      </c>
      <c r="I1204" s="12">
        <f t="shared" si="1209"/>
        <v>24.73054332443019</v>
      </c>
      <c r="J1204" s="12">
        <f t="shared" si="1157"/>
        <v>24.665161543429239</v>
      </c>
      <c r="K1204" s="12">
        <f t="shared" si="1154"/>
        <v>3.2053917841647297</v>
      </c>
      <c r="L1204" s="12">
        <f t="shared" si="1155"/>
        <v>-0.13944469181022301</v>
      </c>
    </row>
    <row r="1205" spans="1:12" x14ac:dyDescent="0.25">
      <c r="A1205" s="11">
        <f>'Shiller Data '!A1204</f>
        <v>1970.08</v>
      </c>
      <c r="B1205" s="11">
        <f>'Shiller Data '!B1204</f>
        <v>77.92</v>
      </c>
      <c r="C1205" s="11">
        <f>'Shiller Data '!C1204</f>
        <v>3.1866699999999999</v>
      </c>
      <c r="D1205" s="11">
        <f>'Shiller Data '!D1204</f>
        <v>5.4133300000000002</v>
      </c>
      <c r="E1205" s="75">
        <f>'Shiller Data '!E1204</f>
        <v>39</v>
      </c>
      <c r="F1205" s="12">
        <f t="shared" si="1166"/>
        <v>627.70553846153848</v>
      </c>
      <c r="G1205" s="12">
        <f t="shared" si="1167"/>
        <v>25.671078134615385</v>
      </c>
      <c r="H1205" s="12">
        <f t="shared" ref="H1205:I1205" si="1210">AVERAGE(F1086:F1205)</f>
        <v>782.74759488725897</v>
      </c>
      <c r="I1205" s="12">
        <f t="shared" si="1210"/>
        <v>24.771991146160094</v>
      </c>
      <c r="J1205" s="12">
        <f t="shared" si="1157"/>
        <v>25.339325157914853</v>
      </c>
      <c r="K1205" s="12">
        <f t="shared" si="1154"/>
        <v>3.2323575430432956</v>
      </c>
      <c r="L1205" s="12">
        <f t="shared" si="1155"/>
        <v>-0.11247893293165712</v>
      </c>
    </row>
    <row r="1206" spans="1:12" x14ac:dyDescent="0.25">
      <c r="A1206" s="11">
        <f>'Shiller Data '!A1205</f>
        <v>1970.09</v>
      </c>
      <c r="B1206" s="11">
        <f>'Shiller Data '!B1205</f>
        <v>82.58</v>
      </c>
      <c r="C1206" s="11">
        <f>'Shiller Data '!C1205</f>
        <v>3.19</v>
      </c>
      <c r="D1206" s="11">
        <f>'Shiller Data '!D1205</f>
        <v>5.36</v>
      </c>
      <c r="E1206" s="75">
        <f>'Shiller Data '!E1205</f>
        <v>39.200000000000003</v>
      </c>
      <c r="F1206" s="12">
        <f t="shared" si="1166"/>
        <v>661.85131377551022</v>
      </c>
      <c r="G1206" s="12">
        <f t="shared" si="1167"/>
        <v>25.566792091836732</v>
      </c>
      <c r="H1206" s="12">
        <f t="shared" ref="H1206:I1206" si="1211">AVERAGE(F1087:F1206)</f>
        <v>783.4150687436088</v>
      </c>
      <c r="I1206" s="12">
        <f t="shared" si="1211"/>
        <v>24.812569917533509</v>
      </c>
      <c r="J1206" s="12">
        <f t="shared" si="1157"/>
        <v>26.674033200721414</v>
      </c>
      <c r="K1206" s="12">
        <f t="shared" si="1154"/>
        <v>3.2836905528841931</v>
      </c>
      <c r="L1206" s="12">
        <f t="shared" si="1155"/>
        <v>-6.1145923090759613E-2</v>
      </c>
    </row>
    <row r="1207" spans="1:12" x14ac:dyDescent="0.25">
      <c r="A1207" s="11">
        <f>'Shiller Data '!A1206</f>
        <v>1970.1</v>
      </c>
      <c r="B1207" s="11">
        <f>'Shiller Data '!B1206</f>
        <v>84.37</v>
      </c>
      <c r="C1207" s="11">
        <f>'Shiller Data '!C1206</f>
        <v>3.17333</v>
      </c>
      <c r="D1207" s="11">
        <f>'Shiller Data '!D1206</f>
        <v>5.2833300000000003</v>
      </c>
      <c r="E1207" s="75">
        <f>'Shiller Data '!E1206</f>
        <v>39.4</v>
      </c>
      <c r="F1207" s="12">
        <f t="shared" si="1166"/>
        <v>672.7650951776651</v>
      </c>
      <c r="G1207" s="12">
        <f t="shared" si="1167"/>
        <v>25.304085095177665</v>
      </c>
      <c r="H1207" s="12">
        <f t="shared" ref="H1207:I1207" si="1212">AVERAGE(F1088:F1207)</f>
        <v>784.30091244782989</v>
      </c>
      <c r="I1207" s="12">
        <f t="shared" si="1212"/>
        <v>24.852117033259542</v>
      </c>
      <c r="J1207" s="12">
        <f t="shared" si="1157"/>
        <v>27.070735836198775</v>
      </c>
      <c r="K1207" s="12">
        <f t="shared" si="1154"/>
        <v>3.2984532859755982</v>
      </c>
      <c r="L1207" s="12">
        <f t="shared" si="1155"/>
        <v>-4.6383189999354535E-2</v>
      </c>
    </row>
    <row r="1208" spans="1:12" x14ac:dyDescent="0.25">
      <c r="A1208" s="11">
        <f>'Shiller Data '!A1207</f>
        <v>1970.11</v>
      </c>
      <c r="B1208" s="11">
        <f>'Shiller Data '!B1207</f>
        <v>84.28</v>
      </c>
      <c r="C1208" s="11">
        <f>'Shiller Data '!C1207</f>
        <v>3.1566700000000001</v>
      </c>
      <c r="D1208" s="11">
        <f>'Shiller Data '!D1207</f>
        <v>5.2066699999999999</v>
      </c>
      <c r="E1208" s="75">
        <f>'Shiller Data '!E1207</f>
        <v>39.6</v>
      </c>
      <c r="F1208" s="12">
        <f t="shared" si="1166"/>
        <v>668.65325757575761</v>
      </c>
      <c r="G1208" s="12">
        <f t="shared" si="1167"/>
        <v>25.044111041666667</v>
      </c>
      <c r="H1208" s="12">
        <f t="shared" ref="H1208:I1208" si="1213">AVERAGE(F1089:F1208)</f>
        <v>784.99962045279563</v>
      </c>
      <c r="I1208" s="12">
        <f t="shared" si="1213"/>
        <v>24.889497698539643</v>
      </c>
      <c r="J1208" s="12">
        <f t="shared" si="1157"/>
        <v>26.864875525993035</v>
      </c>
      <c r="K1208" s="12">
        <f t="shared" si="1154"/>
        <v>3.29081969085507</v>
      </c>
      <c r="L1208" s="12">
        <f t="shared" si="1155"/>
        <v>-5.4016785119882726E-2</v>
      </c>
    </row>
    <row r="1209" spans="1:12" x14ac:dyDescent="0.25">
      <c r="A1209" s="11">
        <f>'Shiller Data '!A1208</f>
        <v>1970.12</v>
      </c>
      <c r="B1209" s="11">
        <f>'Shiller Data '!B1208</f>
        <v>90.05</v>
      </c>
      <c r="C1209" s="11">
        <f>'Shiller Data '!C1208</f>
        <v>3.14</v>
      </c>
      <c r="D1209" s="11">
        <f>'Shiller Data '!D1208</f>
        <v>5.13</v>
      </c>
      <c r="E1209" s="75">
        <f>'Shiller Data '!E1208</f>
        <v>39.799999999999997</v>
      </c>
      <c r="F1209" s="12">
        <f t="shared" si="1166"/>
        <v>710.84067211055287</v>
      </c>
      <c r="G1209" s="12">
        <f t="shared" si="1167"/>
        <v>24.78667085427136</v>
      </c>
      <c r="H1209" s="12">
        <f t="shared" ref="H1209:I1209" si="1214">AVERAGE(F1090:F1209)</f>
        <v>785.93304104253127</v>
      </c>
      <c r="I1209" s="12">
        <f t="shared" si="1214"/>
        <v>24.924733028924791</v>
      </c>
      <c r="J1209" s="12">
        <f t="shared" si="1157"/>
        <v>28.519489909305452</v>
      </c>
      <c r="K1209" s="12">
        <f t="shared" si="1154"/>
        <v>3.3505877100181785</v>
      </c>
      <c r="L1209" s="12">
        <f t="shared" si="1155"/>
        <v>5.7512340432257503E-3</v>
      </c>
    </row>
    <row r="1210" spans="1:12" x14ac:dyDescent="0.25">
      <c r="A1210" s="11">
        <f>'Shiller Data '!A1209</f>
        <v>1971.01</v>
      </c>
      <c r="B1210" s="11">
        <f>'Shiller Data '!B1209</f>
        <v>93.49</v>
      </c>
      <c r="C1210" s="11">
        <f>'Shiller Data '!C1209</f>
        <v>3.13</v>
      </c>
      <c r="D1210" s="11">
        <f>'Shiller Data '!D1209</f>
        <v>5.16</v>
      </c>
      <c r="E1210" s="75">
        <f>'Shiller Data '!E1209</f>
        <v>39.799999999999997</v>
      </c>
      <c r="F1210" s="12">
        <f t="shared" si="1166"/>
        <v>737.99549623115581</v>
      </c>
      <c r="G1210" s="12">
        <f t="shared" si="1167"/>
        <v>24.707732412060302</v>
      </c>
      <c r="H1210" s="12">
        <f t="shared" ref="H1210:I1210" si="1215">AVERAGE(F1091:F1210)</f>
        <v>786.83621072588926</v>
      </c>
      <c r="I1210" s="12">
        <f t="shared" si="1215"/>
        <v>24.959603101248451</v>
      </c>
      <c r="J1210" s="12">
        <f t="shared" si="1157"/>
        <v>29.567597418816412</v>
      </c>
      <c r="K1210" s="12">
        <f t="shared" si="1154"/>
        <v>3.3866790799315316</v>
      </c>
      <c r="L1210" s="12">
        <f t="shared" si="1155"/>
        <v>4.1842603956578905E-2</v>
      </c>
    </row>
    <row r="1211" spans="1:12" x14ac:dyDescent="0.25">
      <c r="A1211" s="11">
        <f>'Shiller Data '!A1210</f>
        <v>1971.02</v>
      </c>
      <c r="B1211" s="11">
        <f>'Shiller Data '!B1210</f>
        <v>97.11</v>
      </c>
      <c r="C1211" s="11">
        <f>'Shiller Data '!C1210</f>
        <v>3.12</v>
      </c>
      <c r="D1211" s="11">
        <f>'Shiller Data '!D1210</f>
        <v>5.19</v>
      </c>
      <c r="E1211" s="75">
        <f>'Shiller Data '!E1210</f>
        <v>39.9</v>
      </c>
      <c r="F1211" s="12">
        <f t="shared" si="1166"/>
        <v>764.64998120300754</v>
      </c>
      <c r="G1211" s="12">
        <f t="shared" si="1167"/>
        <v>24.567067669172935</v>
      </c>
      <c r="H1211" s="12">
        <f t="shared" ref="H1211:I1211" si="1216">AVERAGE(F1092:F1211)</f>
        <v>787.74625258546689</v>
      </c>
      <c r="I1211" s="12">
        <f t="shared" si="1216"/>
        <v>24.99359440823709</v>
      </c>
      <c r="J1211" s="12">
        <f t="shared" si="1157"/>
        <v>30.593838113616957</v>
      </c>
      <c r="K1211" s="12">
        <f t="shared" si="1154"/>
        <v>3.4207986198448617</v>
      </c>
      <c r="L1211" s="12">
        <f t="shared" si="1155"/>
        <v>7.596214386990896E-2</v>
      </c>
    </row>
    <row r="1212" spans="1:12" x14ac:dyDescent="0.25">
      <c r="A1212" s="11">
        <f>'Shiller Data '!A1211</f>
        <v>1971.03</v>
      </c>
      <c r="B1212" s="11">
        <f>'Shiller Data '!B1211</f>
        <v>99.6</v>
      </c>
      <c r="C1212" s="11">
        <f>'Shiller Data '!C1211</f>
        <v>3.11</v>
      </c>
      <c r="D1212" s="11">
        <f>'Shiller Data '!D1211</f>
        <v>5.22</v>
      </c>
      <c r="E1212" s="75">
        <f>'Shiller Data '!E1211</f>
        <v>40</v>
      </c>
      <c r="F1212" s="12">
        <f t="shared" si="1166"/>
        <v>782.29575</v>
      </c>
      <c r="G1212" s="12">
        <f t="shared" si="1167"/>
        <v>24.427106250000001</v>
      </c>
      <c r="H1212" s="12">
        <f t="shared" ref="H1212:I1212" si="1217">AVERAGE(F1093:F1212)</f>
        <v>788.63202225828582</v>
      </c>
      <c r="I1212" s="12">
        <f t="shared" si="1217"/>
        <v>25.026711932356218</v>
      </c>
      <c r="J1212" s="12">
        <f t="shared" si="1157"/>
        <v>31.258431076141306</v>
      </c>
      <c r="K1212" s="12">
        <f t="shared" si="1154"/>
        <v>3.4422891342309581</v>
      </c>
      <c r="L1212" s="12">
        <f t="shared" si="1155"/>
        <v>9.7452658256005353E-2</v>
      </c>
    </row>
    <row r="1213" spans="1:12" x14ac:dyDescent="0.25">
      <c r="A1213" s="11">
        <f>'Shiller Data '!A1212</f>
        <v>1971.04</v>
      </c>
      <c r="B1213" s="11">
        <f>'Shiller Data '!B1212</f>
        <v>103</v>
      </c>
      <c r="C1213" s="11">
        <f>'Shiller Data '!C1212</f>
        <v>3.1066699999999998</v>
      </c>
      <c r="D1213" s="11">
        <f>'Shiller Data '!D1212</f>
        <v>5.2533300000000001</v>
      </c>
      <c r="E1213" s="75">
        <f>'Shiller Data '!E1212</f>
        <v>40.1</v>
      </c>
      <c r="F1213" s="12">
        <f t="shared" si="1166"/>
        <v>806.98316708229424</v>
      </c>
      <c r="G1213" s="12">
        <f t="shared" si="1167"/>
        <v>24.340100928927679</v>
      </c>
      <c r="H1213" s="12">
        <f t="shared" ref="H1213:I1213" si="1218">AVERAGE(F1094:F1213)</f>
        <v>789.57328571719302</v>
      </c>
      <c r="I1213" s="12">
        <f t="shared" si="1218"/>
        <v>25.059104412133077</v>
      </c>
      <c r="J1213" s="12">
        <f t="shared" si="1157"/>
        <v>32.20319265247047</v>
      </c>
      <c r="K1213" s="12">
        <f t="shared" si="1154"/>
        <v>3.4720655983330979</v>
      </c>
      <c r="L1213" s="12">
        <f t="shared" si="1155"/>
        <v>0.12722912235814521</v>
      </c>
    </row>
    <row r="1214" spans="1:12" x14ac:dyDescent="0.25">
      <c r="A1214" s="11">
        <f>'Shiller Data '!A1213</f>
        <v>1971.05</v>
      </c>
      <c r="B1214" s="11">
        <f>'Shiller Data '!B1213</f>
        <v>101.6</v>
      </c>
      <c r="C1214" s="11">
        <f>'Shiller Data '!C1213</f>
        <v>3.1033300000000001</v>
      </c>
      <c r="D1214" s="11">
        <f>'Shiller Data '!D1213</f>
        <v>5.28667</v>
      </c>
      <c r="E1214" s="75">
        <f>'Shiller Data '!E1213</f>
        <v>40.299999999999997</v>
      </c>
      <c r="F1214" s="12">
        <f t="shared" si="1166"/>
        <v>792.06401985111665</v>
      </c>
      <c r="G1214" s="12">
        <f t="shared" si="1167"/>
        <v>24.193268058312661</v>
      </c>
      <c r="H1214" s="12">
        <f t="shared" ref="H1214:I1214" si="1219">AVERAGE(F1095:F1214)</f>
        <v>790.33135906494556</v>
      </c>
      <c r="I1214" s="12">
        <f t="shared" si="1219"/>
        <v>25.09027328465481</v>
      </c>
      <c r="J1214" s="12">
        <f t="shared" si="1157"/>
        <v>31.568568857938359</v>
      </c>
      <c r="K1214" s="12">
        <f t="shared" si="1154"/>
        <v>3.452161969199576</v>
      </c>
      <c r="L1214" s="12">
        <f t="shared" si="1155"/>
        <v>0.10732549322462326</v>
      </c>
    </row>
    <row r="1215" spans="1:12" x14ac:dyDescent="0.25">
      <c r="A1215" s="11">
        <f>'Shiller Data '!A1214</f>
        <v>1971.06</v>
      </c>
      <c r="B1215" s="11">
        <f>'Shiller Data '!B1214</f>
        <v>99.72</v>
      </c>
      <c r="C1215" s="11">
        <f>'Shiller Data '!C1214</f>
        <v>3.1</v>
      </c>
      <c r="D1215" s="11">
        <f>'Shiller Data '!D1214</f>
        <v>5.32</v>
      </c>
      <c r="E1215" s="75">
        <f>'Shiller Data '!E1214</f>
        <v>40.6</v>
      </c>
      <c r="F1215" s="12">
        <f t="shared" si="1166"/>
        <v>771.66332512315262</v>
      </c>
      <c r="G1215" s="12">
        <f t="shared" si="1167"/>
        <v>23.988731527093599</v>
      </c>
      <c r="H1215" s="12">
        <f t="shared" ref="H1215:I1215" si="1220">AVERAGE(F1096:F1215)</f>
        <v>790.9967403816878</v>
      </c>
      <c r="I1215" s="12">
        <f t="shared" si="1220"/>
        <v>25.119737686083049</v>
      </c>
      <c r="J1215" s="12">
        <f t="shared" si="1157"/>
        <v>30.719402199437496</v>
      </c>
      <c r="K1215" s="12">
        <f t="shared" si="1154"/>
        <v>3.4248944484364028</v>
      </c>
      <c r="L1215" s="12">
        <f t="shared" si="1155"/>
        <v>8.0057972461450078E-2</v>
      </c>
    </row>
    <row r="1216" spans="1:12" x14ac:dyDescent="0.25">
      <c r="A1216" s="11">
        <f>'Shiller Data '!A1215</f>
        <v>1971.07</v>
      </c>
      <c r="B1216" s="11">
        <f>'Shiller Data '!B1215</f>
        <v>99</v>
      </c>
      <c r="C1216" s="11">
        <f>'Shiller Data '!C1215</f>
        <v>3.09667</v>
      </c>
      <c r="D1216" s="11">
        <f>'Shiller Data '!D1215</f>
        <v>5.3566700000000003</v>
      </c>
      <c r="E1216" s="75">
        <f>'Shiller Data '!E1215</f>
        <v>40.700000000000003</v>
      </c>
      <c r="F1216" s="12">
        <f t="shared" si="1166"/>
        <v>764.20945945945937</v>
      </c>
      <c r="G1216" s="12">
        <f t="shared" si="1167"/>
        <v>23.904085927518427</v>
      </c>
      <c r="H1216" s="12">
        <f t="shared" ref="H1216:I1216" si="1221">AVERAGE(F1097:F1216)</f>
        <v>791.65414921051661</v>
      </c>
      <c r="I1216" s="12">
        <f t="shared" si="1221"/>
        <v>25.149050889020703</v>
      </c>
      <c r="J1216" s="12">
        <f t="shared" si="1157"/>
        <v>30.387208759161943</v>
      </c>
      <c r="K1216" s="12">
        <f t="shared" si="1154"/>
        <v>3.4140217553647023</v>
      </c>
      <c r="L1216" s="12">
        <f t="shared" si="1155"/>
        <v>6.918527938974961E-2</v>
      </c>
    </row>
    <row r="1217" spans="1:12" x14ac:dyDescent="0.25">
      <c r="A1217" s="11">
        <f>'Shiller Data '!A1216</f>
        <v>1971.08</v>
      </c>
      <c r="B1217" s="11">
        <f>'Shiller Data '!B1216</f>
        <v>97.24</v>
      </c>
      <c r="C1217" s="11">
        <f>'Shiller Data '!C1216</f>
        <v>3.0933299999999999</v>
      </c>
      <c r="D1217" s="11">
        <f>'Shiller Data '!D1216</f>
        <v>5.3933299999999997</v>
      </c>
      <c r="E1217" s="75">
        <f>'Shiller Data '!E1216</f>
        <v>40.799999999999997</v>
      </c>
      <c r="F1217" s="12">
        <f t="shared" si="1166"/>
        <v>748.78375000000005</v>
      </c>
      <c r="G1217" s="12">
        <f t="shared" si="1167"/>
        <v>23.819778253676471</v>
      </c>
      <c r="H1217" s="12">
        <f t="shared" ref="H1217:I1217" si="1222">AVERAGE(F1098:F1217)</f>
        <v>791.9581377486993</v>
      </c>
      <c r="I1217" s="12">
        <f t="shared" si="1222"/>
        <v>25.176510174704902</v>
      </c>
      <c r="J1217" s="12">
        <f t="shared" si="1157"/>
        <v>29.741363866716952</v>
      </c>
      <c r="K1217" s="12">
        <f t="shared" ref="K1217:K1280" si="1223">LN(J1217)</f>
        <v>3.3925387996548961</v>
      </c>
      <c r="L1217" s="12">
        <f t="shared" ref="L1217:L1280" si="1224">K1217-$K$1854</f>
        <v>4.7702323679943426E-2</v>
      </c>
    </row>
    <row r="1218" spans="1:12" x14ac:dyDescent="0.25">
      <c r="A1218" s="11">
        <f>'Shiller Data '!A1217</f>
        <v>1971.09</v>
      </c>
      <c r="B1218" s="11">
        <f>'Shiller Data '!B1217</f>
        <v>99.4</v>
      </c>
      <c r="C1218" s="11">
        <f>'Shiller Data '!C1217</f>
        <v>3.09</v>
      </c>
      <c r="D1218" s="11">
        <f>'Shiller Data '!D1217</f>
        <v>5.43</v>
      </c>
      <c r="E1218" s="75">
        <f>'Shiller Data '!E1217</f>
        <v>40.799999999999997</v>
      </c>
      <c r="F1218" s="12">
        <f t="shared" si="1166"/>
        <v>765.41654411764716</v>
      </c>
      <c r="G1218" s="12">
        <f t="shared" si="1167"/>
        <v>23.794136029411767</v>
      </c>
      <c r="H1218" s="12">
        <f t="shared" ref="H1218:I1218" si="1225">AVERAGE(F1099:F1218)</f>
        <v>792.46677269967972</v>
      </c>
      <c r="I1218" s="12">
        <f t="shared" si="1225"/>
        <v>25.203743808283331</v>
      </c>
      <c r="J1218" s="12">
        <f t="shared" ref="J1218:J1281" si="1226">F1218/I1218</f>
        <v>30.369160627084668</v>
      </c>
      <c r="K1218" s="12">
        <f t="shared" si="1223"/>
        <v>3.4134276404499877</v>
      </c>
      <c r="L1218" s="12">
        <f t="shared" si="1224"/>
        <v>6.8591164475034994E-2</v>
      </c>
    </row>
    <row r="1219" spans="1:12" x14ac:dyDescent="0.25">
      <c r="A1219" s="11">
        <f>'Shiller Data '!A1218</f>
        <v>1971.1</v>
      </c>
      <c r="B1219" s="11">
        <f>'Shiller Data '!B1218</f>
        <v>97.29</v>
      </c>
      <c r="C1219" s="11">
        <f>'Shiller Data '!C1218</f>
        <v>3.0833300000000001</v>
      </c>
      <c r="D1219" s="11">
        <f>'Shiller Data '!D1218</f>
        <v>5.52</v>
      </c>
      <c r="E1219" s="75">
        <f>'Shiller Data '!E1218</f>
        <v>40.9</v>
      </c>
      <c r="F1219" s="12">
        <f t="shared" si="1166"/>
        <v>747.33705990220051</v>
      </c>
      <c r="G1219" s="12">
        <f t="shared" si="1167"/>
        <v>23.684723783618587</v>
      </c>
      <c r="H1219" s="12">
        <f t="shared" ref="H1219:I1219" si="1227">AVERAGE(F1100:F1219)</f>
        <v>792.76016486553135</v>
      </c>
      <c r="I1219" s="12">
        <f t="shared" si="1227"/>
        <v>25.228320256480153</v>
      </c>
      <c r="J1219" s="12">
        <f t="shared" si="1226"/>
        <v>29.622941690310885</v>
      </c>
      <c r="K1219" s="12">
        <f t="shared" si="1223"/>
        <v>3.3885491182334597</v>
      </c>
      <c r="L1219" s="12">
        <f t="shared" si="1224"/>
        <v>4.3712642258507017E-2</v>
      </c>
    </row>
    <row r="1220" spans="1:12" x14ac:dyDescent="0.25">
      <c r="A1220" s="11">
        <f>'Shiller Data '!A1219</f>
        <v>1971.11</v>
      </c>
      <c r="B1220" s="11">
        <f>'Shiller Data '!B1219</f>
        <v>92.78</v>
      </c>
      <c r="C1220" s="11">
        <f>'Shiller Data '!C1219</f>
        <v>3.07667</v>
      </c>
      <c r="D1220" s="11">
        <f>'Shiller Data '!D1219</f>
        <v>5.61</v>
      </c>
      <c r="E1220" s="75">
        <f>'Shiller Data '!E1219</f>
        <v>40.9</v>
      </c>
      <c r="F1220" s="12">
        <f t="shared" si="1166"/>
        <v>712.69331295843529</v>
      </c>
      <c r="G1220" s="12">
        <f t="shared" si="1167"/>
        <v>23.633564724938878</v>
      </c>
      <c r="H1220" s="12">
        <f t="shared" ref="H1220:I1220" si="1228">AVERAGE(F1101:F1220)</f>
        <v>792.4960649735184</v>
      </c>
      <c r="I1220" s="12">
        <f t="shared" si="1228"/>
        <v>25.250724962521311</v>
      </c>
      <c r="J1220" s="12">
        <f t="shared" si="1226"/>
        <v>28.224667371580768</v>
      </c>
      <c r="K1220" s="12">
        <f t="shared" si="1223"/>
        <v>3.3401963250798623</v>
      </c>
      <c r="L1220" s="12">
        <f t="shared" si="1224"/>
        <v>-4.6401508950904002E-3</v>
      </c>
    </row>
    <row r="1221" spans="1:12" x14ac:dyDescent="0.25">
      <c r="A1221" s="11">
        <f>'Shiller Data '!A1220</f>
        <v>1971.12</v>
      </c>
      <c r="B1221" s="11">
        <f>'Shiller Data '!B1220</f>
        <v>99.17</v>
      </c>
      <c r="C1221" s="11">
        <f>'Shiller Data '!C1220</f>
        <v>3.07</v>
      </c>
      <c r="D1221" s="11">
        <f>'Shiller Data '!D1220</f>
        <v>5.7</v>
      </c>
      <c r="E1221" s="75">
        <f>'Shiller Data '!E1220</f>
        <v>41.1</v>
      </c>
      <c r="F1221" s="12">
        <f t="shared" si="1166"/>
        <v>758.07140510948909</v>
      </c>
      <c r="G1221" s="12">
        <f t="shared" si="1167"/>
        <v>23.467572992700727</v>
      </c>
      <c r="H1221" s="12">
        <f t="shared" ref="H1221:I1221" si="1229">AVERAGE(F1102:F1221)</f>
        <v>792.55251709943082</v>
      </c>
      <c r="I1221" s="12">
        <f t="shared" si="1229"/>
        <v>25.270000987460485</v>
      </c>
      <c r="J1221" s="12">
        <f t="shared" si="1226"/>
        <v>29.998867253137835</v>
      </c>
      <c r="K1221" s="12">
        <f t="shared" si="1223"/>
        <v>3.4011596227205567</v>
      </c>
      <c r="L1221" s="12">
        <f t="shared" si="1224"/>
        <v>5.6323146745604014E-2</v>
      </c>
    </row>
    <row r="1222" spans="1:12" x14ac:dyDescent="0.25">
      <c r="A1222" s="11">
        <f>'Shiller Data '!A1221</f>
        <v>1972.01</v>
      </c>
      <c r="B1222" s="11">
        <f>'Shiller Data '!B1221</f>
        <v>103.3</v>
      </c>
      <c r="C1222" s="11">
        <f>'Shiller Data '!C1221</f>
        <v>3.07</v>
      </c>
      <c r="D1222" s="11">
        <f>'Shiller Data '!D1221</f>
        <v>5.7366700000000002</v>
      </c>
      <c r="E1222" s="75">
        <f>'Shiller Data '!E1221</f>
        <v>41.1</v>
      </c>
      <c r="F1222" s="12">
        <f t="shared" si="1166"/>
        <v>789.64178832116784</v>
      </c>
      <c r="G1222" s="12">
        <f t="shared" si="1167"/>
        <v>23.467572992700727</v>
      </c>
      <c r="H1222" s="12">
        <f t="shared" ref="H1222:I1222" si="1230">AVERAGE(F1103:F1222)</f>
        <v>793.10506887710699</v>
      </c>
      <c r="I1222" s="12">
        <f t="shared" si="1230"/>
        <v>25.288694915941324</v>
      </c>
      <c r="J1222" s="12">
        <f t="shared" si="1226"/>
        <v>31.225090537329333</v>
      </c>
      <c r="K1222" s="12">
        <f t="shared" si="1223"/>
        <v>3.4412219555215877</v>
      </c>
      <c r="L1222" s="12">
        <f t="shared" si="1224"/>
        <v>9.6385479546635011E-2</v>
      </c>
    </row>
    <row r="1223" spans="1:12" x14ac:dyDescent="0.25">
      <c r="A1223" s="11">
        <f>'Shiller Data '!A1222</f>
        <v>1972.02</v>
      </c>
      <c r="B1223" s="11">
        <f>'Shiller Data '!B1222</f>
        <v>105.2</v>
      </c>
      <c r="C1223" s="11">
        <f>'Shiller Data '!C1222</f>
        <v>3.07</v>
      </c>
      <c r="D1223" s="11">
        <f>'Shiller Data '!D1222</f>
        <v>5.7733299999999996</v>
      </c>
      <c r="E1223" s="75">
        <f>'Shiller Data '!E1222</f>
        <v>41.3</v>
      </c>
      <c r="F1223" s="12">
        <f t="shared" si="1166"/>
        <v>800.2714285714286</v>
      </c>
      <c r="G1223" s="12">
        <f t="shared" si="1167"/>
        <v>23.353928571428572</v>
      </c>
      <c r="H1223" s="12">
        <f t="shared" ref="H1223:I1223" si="1231">AVERAGE(F1104:F1223)</f>
        <v>793.6661988604958</v>
      </c>
      <c r="I1223" s="12">
        <f t="shared" si="1231"/>
        <v>25.30645012005262</v>
      </c>
      <c r="J1223" s="12">
        <f t="shared" si="1226"/>
        <v>31.62321956556444</v>
      </c>
      <c r="K1223" s="12">
        <f t="shared" si="1223"/>
        <v>3.4538916471408014</v>
      </c>
      <c r="L1223" s="12">
        <f t="shared" si="1224"/>
        <v>0.10905517116584873</v>
      </c>
    </row>
    <row r="1224" spans="1:12" x14ac:dyDescent="0.25">
      <c r="A1224" s="11">
        <f>'Shiller Data '!A1223</f>
        <v>1972.03</v>
      </c>
      <c r="B1224" s="11">
        <f>'Shiller Data '!B1223</f>
        <v>107.7</v>
      </c>
      <c r="C1224" s="11">
        <f>'Shiller Data '!C1223</f>
        <v>3.07</v>
      </c>
      <c r="D1224" s="11">
        <f>'Shiller Data '!D1223</f>
        <v>5.81</v>
      </c>
      <c r="E1224" s="75">
        <f>'Shiller Data '!E1223</f>
        <v>41.4</v>
      </c>
      <c r="F1224" s="12">
        <f t="shared" si="1166"/>
        <v>817.31032608695648</v>
      </c>
      <c r="G1224" s="12">
        <f t="shared" si="1167"/>
        <v>23.297518115942029</v>
      </c>
      <c r="H1224" s="12">
        <f t="shared" ref="H1224:I1224" si="1232">AVERAGE(F1105:F1224)</f>
        <v>794.36323099372328</v>
      </c>
      <c r="I1224" s="12">
        <f t="shared" si="1232"/>
        <v>25.323155074451812</v>
      </c>
      <c r="J1224" s="12">
        <f t="shared" si="1226"/>
        <v>32.275217036897971</v>
      </c>
      <c r="K1224" s="12">
        <f t="shared" si="1223"/>
        <v>3.4742996613235113</v>
      </c>
      <c r="L1224" s="12">
        <f t="shared" si="1224"/>
        <v>0.12946318534855861</v>
      </c>
    </row>
    <row r="1225" spans="1:12" x14ac:dyDescent="0.25">
      <c r="A1225" s="11">
        <f>'Shiller Data '!A1224</f>
        <v>1972.04</v>
      </c>
      <c r="B1225" s="11">
        <f>'Shiller Data '!B1224</f>
        <v>108.8</v>
      </c>
      <c r="C1225" s="11">
        <f>'Shiller Data '!C1224</f>
        <v>3.07</v>
      </c>
      <c r="D1225" s="11">
        <f>'Shiller Data '!D1224</f>
        <v>5.8633300000000004</v>
      </c>
      <c r="E1225" s="75">
        <f>'Shiller Data '!E1224</f>
        <v>41.5</v>
      </c>
      <c r="F1225" s="12">
        <f t="shared" si="1166"/>
        <v>823.66843373493975</v>
      </c>
      <c r="G1225" s="12">
        <f t="shared" si="1167"/>
        <v>23.241379518072289</v>
      </c>
      <c r="H1225" s="12">
        <f t="shared" ref="H1225:I1225" si="1233">AVERAGE(F1106:F1225)</f>
        <v>795.32768407010178</v>
      </c>
      <c r="I1225" s="12">
        <f t="shared" si="1233"/>
        <v>25.339401518766316</v>
      </c>
      <c r="J1225" s="12">
        <f t="shared" si="1226"/>
        <v>32.505441500855191</v>
      </c>
      <c r="K1225" s="12">
        <f t="shared" si="1223"/>
        <v>3.4814075061162648</v>
      </c>
      <c r="L1225" s="12">
        <f t="shared" si="1224"/>
        <v>0.13657103014131211</v>
      </c>
    </row>
    <row r="1226" spans="1:12" x14ac:dyDescent="0.25">
      <c r="A1226" s="11">
        <f>'Shiller Data '!A1225</f>
        <v>1972.05</v>
      </c>
      <c r="B1226" s="11">
        <f>'Shiller Data '!B1225</f>
        <v>107.7</v>
      </c>
      <c r="C1226" s="11">
        <f>'Shiller Data '!C1225</f>
        <v>3.07</v>
      </c>
      <c r="D1226" s="11">
        <f>'Shiller Data '!D1225</f>
        <v>5.9166699999999999</v>
      </c>
      <c r="E1226" s="75">
        <f>'Shiller Data '!E1225</f>
        <v>41.6</v>
      </c>
      <c r="F1226" s="12">
        <f t="shared" si="1166"/>
        <v>813.38094951923074</v>
      </c>
      <c r="G1226" s="12">
        <f t="shared" si="1167"/>
        <v>23.185510817307691</v>
      </c>
      <c r="H1226" s="12">
        <f t="shared" ref="H1226:I1226" si="1234">AVERAGE(F1107:F1226)</f>
        <v>796.64507408817042</v>
      </c>
      <c r="I1226" s="12">
        <f t="shared" si="1234"/>
        <v>25.354605015988362</v>
      </c>
      <c r="J1226" s="12">
        <f t="shared" si="1226"/>
        <v>32.080205903673942</v>
      </c>
      <c r="K1226" s="12">
        <f t="shared" si="1223"/>
        <v>3.468239201421417</v>
      </c>
      <c r="L1226" s="12">
        <f t="shared" si="1224"/>
        <v>0.12340272544646425</v>
      </c>
    </row>
    <row r="1227" spans="1:12" x14ac:dyDescent="0.25">
      <c r="A1227" s="11">
        <f>'Shiller Data '!A1226</f>
        <v>1972.06</v>
      </c>
      <c r="B1227" s="11">
        <f>'Shiller Data '!B1226</f>
        <v>108</v>
      </c>
      <c r="C1227" s="11">
        <f>'Shiller Data '!C1226</f>
        <v>3.07</v>
      </c>
      <c r="D1227" s="11">
        <f>'Shiller Data '!D1226</f>
        <v>5.97</v>
      </c>
      <c r="E1227" s="75">
        <f>'Shiller Data '!E1226</f>
        <v>41.7</v>
      </c>
      <c r="F1227" s="12">
        <f t="shared" ref="F1227:F1290" si="1235">B1227*$E$1851/E1227</f>
        <v>813.69064748201436</v>
      </c>
      <c r="G1227" s="12">
        <f t="shared" ref="G1227:G1290" si="1236">C1227*$E$1851/E1227</f>
        <v>23.129910071942444</v>
      </c>
      <c r="H1227" s="12">
        <f t="shared" ref="H1227:I1227" si="1237">AVERAGE(F1108:F1227)</f>
        <v>798.60310452524459</v>
      </c>
      <c r="I1227" s="12">
        <f t="shared" si="1237"/>
        <v>25.368766932150802</v>
      </c>
      <c r="J1227" s="12">
        <f t="shared" si="1226"/>
        <v>32.074505223617841</v>
      </c>
      <c r="K1227" s="12">
        <f t="shared" si="1223"/>
        <v>3.4680614847745508</v>
      </c>
      <c r="L1227" s="12">
        <f t="shared" si="1224"/>
        <v>0.12322500879959808</v>
      </c>
    </row>
    <row r="1228" spans="1:12" x14ac:dyDescent="0.25">
      <c r="A1228" s="11">
        <f>'Shiller Data '!A1227</f>
        <v>1972.07</v>
      </c>
      <c r="B1228" s="11">
        <f>'Shiller Data '!B1227</f>
        <v>107.2</v>
      </c>
      <c r="C1228" s="11">
        <f>'Shiller Data '!C1227</f>
        <v>3.0733299999999999</v>
      </c>
      <c r="D1228" s="11">
        <f>'Shiller Data '!D1227</f>
        <v>6.0266700000000002</v>
      </c>
      <c r="E1228" s="75">
        <f>'Shiller Data '!E1227</f>
        <v>41.9</v>
      </c>
      <c r="F1228" s="12">
        <f t="shared" si="1235"/>
        <v>803.80811455847265</v>
      </c>
      <c r="G1228" s="12">
        <f t="shared" si="1236"/>
        <v>23.044473812649166</v>
      </c>
      <c r="H1228" s="12">
        <f t="shared" ref="H1228:I1228" si="1238">AVERAGE(F1109:F1228)</f>
        <v>800.37891203930451</v>
      </c>
      <c r="I1228" s="12">
        <f t="shared" si="1238"/>
        <v>25.382229943502089</v>
      </c>
      <c r="J1228" s="12">
        <f t="shared" si="1226"/>
        <v>31.668144065657611</v>
      </c>
      <c r="K1228" s="12">
        <f t="shared" si="1223"/>
        <v>3.4553112565491113</v>
      </c>
      <c r="L1228" s="12">
        <f t="shared" si="1224"/>
        <v>0.1104747805741586</v>
      </c>
    </row>
    <row r="1229" spans="1:12" x14ac:dyDescent="0.25">
      <c r="A1229" s="11">
        <f>'Shiller Data '!A1228</f>
        <v>1972.08</v>
      </c>
      <c r="B1229" s="11">
        <f>'Shiller Data '!B1228</f>
        <v>111</v>
      </c>
      <c r="C1229" s="11">
        <f>'Shiller Data '!C1228</f>
        <v>3.07667</v>
      </c>
      <c r="D1229" s="11">
        <f>'Shiller Data '!D1228</f>
        <v>6.0833300000000001</v>
      </c>
      <c r="E1229" s="75">
        <f>'Shiller Data '!E1228</f>
        <v>42</v>
      </c>
      <c r="F1229" s="12">
        <f t="shared" si="1235"/>
        <v>830.31964285714298</v>
      </c>
      <c r="G1229" s="12">
        <f t="shared" si="1236"/>
        <v>23.014590410714288</v>
      </c>
      <c r="H1229" s="12">
        <f t="shared" ref="H1229:I1229" si="1239">AVERAGE(F1110:F1229)</f>
        <v>802.24171846905449</v>
      </c>
      <c r="I1229" s="12">
        <f t="shared" si="1239"/>
        <v>25.394868457444513</v>
      </c>
      <c r="J1229" s="12">
        <f t="shared" si="1226"/>
        <v>32.69635533842407</v>
      </c>
      <c r="K1229" s="12">
        <f t="shared" si="1223"/>
        <v>3.4872636141508062</v>
      </c>
      <c r="L1229" s="12">
        <f t="shared" si="1224"/>
        <v>0.14242713817585351</v>
      </c>
    </row>
    <row r="1230" spans="1:12" x14ac:dyDescent="0.25">
      <c r="A1230" s="11">
        <f>'Shiller Data '!A1229</f>
        <v>1972.09</v>
      </c>
      <c r="B1230" s="11">
        <f>'Shiller Data '!B1229</f>
        <v>109.4</v>
      </c>
      <c r="C1230" s="11">
        <f>'Shiller Data '!C1229</f>
        <v>3.08</v>
      </c>
      <c r="D1230" s="11">
        <f>'Shiller Data '!D1229</f>
        <v>6.14</v>
      </c>
      <c r="E1230" s="75">
        <f>'Shiller Data '!E1229</f>
        <v>42.1</v>
      </c>
      <c r="F1230" s="12">
        <f t="shared" si="1235"/>
        <v>816.40724465558196</v>
      </c>
      <c r="G1230" s="12">
        <f t="shared" si="1236"/>
        <v>22.984774346793351</v>
      </c>
      <c r="H1230" s="12">
        <f t="shared" ref="H1230:I1230" si="1240">AVERAGE(F1111:F1230)</f>
        <v>804.05000526662297</v>
      </c>
      <c r="I1230" s="12">
        <f t="shared" si="1240"/>
        <v>25.407273375246739</v>
      </c>
      <c r="J1230" s="12">
        <f t="shared" si="1226"/>
        <v>32.132816166372812</v>
      </c>
      <c r="K1230" s="12">
        <f t="shared" si="1223"/>
        <v>3.4698778184113888</v>
      </c>
      <c r="L1230" s="12">
        <f t="shared" si="1224"/>
        <v>0.12504134243643605</v>
      </c>
    </row>
    <row r="1231" spans="1:12" x14ac:dyDescent="0.25">
      <c r="A1231" s="11">
        <f>'Shiller Data '!A1230</f>
        <v>1972.1</v>
      </c>
      <c r="B1231" s="11">
        <f>'Shiller Data '!B1230</f>
        <v>109.6</v>
      </c>
      <c r="C1231" s="11">
        <f>'Shiller Data '!C1230</f>
        <v>3.1033300000000001</v>
      </c>
      <c r="D1231" s="11">
        <f>'Shiller Data '!D1230</f>
        <v>6.2333299999999996</v>
      </c>
      <c r="E1231" s="75">
        <f>'Shiller Data '!E1230</f>
        <v>42.3</v>
      </c>
      <c r="F1231" s="12">
        <f t="shared" si="1235"/>
        <v>814.03262411347532</v>
      </c>
      <c r="G1231" s="12">
        <f t="shared" si="1236"/>
        <v>23.049378315602841</v>
      </c>
      <c r="H1231" s="12">
        <f t="shared" ref="H1231:I1231" si="1241">AVERAGE(F1112:F1231)</f>
        <v>805.99610779487125</v>
      </c>
      <c r="I1231" s="12">
        <f t="shared" si="1241"/>
        <v>25.418780996832353</v>
      </c>
      <c r="J1231" s="12">
        <f t="shared" si="1226"/>
        <v>32.024849036423845</v>
      </c>
      <c r="K1231" s="12">
        <f t="shared" si="1223"/>
        <v>3.4665121338426896</v>
      </c>
      <c r="L1231" s="12">
        <f t="shared" si="1224"/>
        <v>0.12167565786773693</v>
      </c>
    </row>
    <row r="1232" spans="1:12" x14ac:dyDescent="0.25">
      <c r="A1232" s="11">
        <f>'Shiller Data '!A1231</f>
        <v>1972.11</v>
      </c>
      <c r="B1232" s="11">
        <f>'Shiller Data '!B1231</f>
        <v>115.1</v>
      </c>
      <c r="C1232" s="11">
        <f>'Shiller Data '!C1231</f>
        <v>3.1266699999999998</v>
      </c>
      <c r="D1232" s="11">
        <f>'Shiller Data '!D1231</f>
        <v>6.32667</v>
      </c>
      <c r="E1232" s="75">
        <f>'Shiller Data '!E1231</f>
        <v>42.4</v>
      </c>
      <c r="F1232" s="12">
        <f t="shared" si="1235"/>
        <v>852.8665683962264</v>
      </c>
      <c r="G1232" s="12">
        <f t="shared" si="1236"/>
        <v>23.167961020047169</v>
      </c>
      <c r="H1232" s="12">
        <f t="shared" ref="H1232:I1232" si="1242">AVERAGE(F1113:F1232)</f>
        <v>807.93253232317306</v>
      </c>
      <c r="I1232" s="12">
        <f t="shared" si="1242"/>
        <v>25.429842006223645</v>
      </c>
      <c r="J1232" s="12">
        <f t="shared" si="1226"/>
        <v>33.538020731214047</v>
      </c>
      <c r="K1232" s="12">
        <f t="shared" si="1223"/>
        <v>3.5126797424657621</v>
      </c>
      <c r="L1232" s="12">
        <f t="shared" si="1224"/>
        <v>0.16784326649080938</v>
      </c>
    </row>
    <row r="1233" spans="1:12" x14ac:dyDescent="0.25">
      <c r="A1233" s="11">
        <f>'Shiller Data '!A1232</f>
        <v>1972.12</v>
      </c>
      <c r="B1233" s="11">
        <f>'Shiller Data '!B1232</f>
        <v>117.5</v>
      </c>
      <c r="C1233" s="11">
        <f>'Shiller Data '!C1232</f>
        <v>3.15</v>
      </c>
      <c r="D1233" s="11">
        <f>'Shiller Data '!D1232</f>
        <v>6.42</v>
      </c>
      <c r="E1233" s="75">
        <f>'Shiller Data '!E1232</f>
        <v>42.5</v>
      </c>
      <c r="F1233" s="12">
        <f t="shared" si="1235"/>
        <v>868.60147058823532</v>
      </c>
      <c r="G1233" s="12">
        <f t="shared" si="1236"/>
        <v>23.285911764705883</v>
      </c>
      <c r="H1233" s="12">
        <f t="shared" ref="H1233:I1233" si="1243">AVERAGE(F1114:F1233)</f>
        <v>809.77616245088211</v>
      </c>
      <c r="I1233" s="12">
        <f t="shared" si="1243"/>
        <v>25.440450275863739</v>
      </c>
      <c r="J1233" s="12">
        <f t="shared" si="1226"/>
        <v>34.142535260561345</v>
      </c>
      <c r="K1233" s="12">
        <f t="shared" si="1223"/>
        <v>3.5305439753168182</v>
      </c>
      <c r="L1233" s="12">
        <f t="shared" si="1224"/>
        <v>0.18570749934186548</v>
      </c>
    </row>
    <row r="1234" spans="1:12" x14ac:dyDescent="0.25">
      <c r="A1234" s="11">
        <f>'Shiller Data '!A1233</f>
        <v>1973.01</v>
      </c>
      <c r="B1234" s="11">
        <f>'Shiller Data '!B1233</f>
        <v>118.4</v>
      </c>
      <c r="C1234" s="11">
        <f>'Shiller Data '!C1233</f>
        <v>3.1566700000000001</v>
      </c>
      <c r="D1234" s="11">
        <f>'Shiller Data '!D1233</f>
        <v>6.5466699999999998</v>
      </c>
      <c r="E1234" s="75">
        <f>'Shiller Data '!E1233</f>
        <v>42.6</v>
      </c>
      <c r="F1234" s="12">
        <f t="shared" si="1235"/>
        <v>873.19999999999993</v>
      </c>
      <c r="G1234" s="12">
        <f t="shared" si="1236"/>
        <v>23.280441250000003</v>
      </c>
      <c r="H1234" s="12">
        <f t="shared" ref="H1234:I1234" si="1244">AVERAGE(F1115:F1234)</f>
        <v>811.44969712741715</v>
      </c>
      <c r="I1234" s="12">
        <f t="shared" si="1244"/>
        <v>25.450438520586875</v>
      </c>
      <c r="J1234" s="12">
        <f t="shared" si="1226"/>
        <v>34.309821392416005</v>
      </c>
      <c r="K1234" s="12">
        <f t="shared" si="1223"/>
        <v>3.5354316511563133</v>
      </c>
      <c r="L1234" s="12">
        <f t="shared" si="1224"/>
        <v>0.1905951751813606</v>
      </c>
    </row>
    <row r="1235" spans="1:12" x14ac:dyDescent="0.25">
      <c r="A1235" s="11">
        <f>'Shiller Data '!A1234</f>
        <v>1973.02</v>
      </c>
      <c r="B1235" s="11">
        <f>'Shiller Data '!B1234</f>
        <v>114.2</v>
      </c>
      <c r="C1235" s="11">
        <f>'Shiller Data '!C1234</f>
        <v>3.1633300000000002</v>
      </c>
      <c r="D1235" s="11">
        <f>'Shiller Data '!D1234</f>
        <v>6.67333</v>
      </c>
      <c r="E1235" s="75">
        <f>'Shiller Data '!E1234</f>
        <v>42.9</v>
      </c>
      <c r="F1235" s="12">
        <f t="shared" si="1235"/>
        <v>836.33531468531476</v>
      </c>
      <c r="G1235" s="12">
        <f t="shared" si="1236"/>
        <v>23.166414982517487</v>
      </c>
      <c r="H1235" s="12">
        <f t="shared" ref="H1235:I1235" si="1245">AVERAGE(F1116:F1235)</f>
        <v>812.74196071470715</v>
      </c>
      <c r="I1235" s="12">
        <f t="shared" si="1245"/>
        <v>25.458902970345243</v>
      </c>
      <c r="J1235" s="12">
        <f t="shared" si="1226"/>
        <v>32.850406620406446</v>
      </c>
      <c r="K1235" s="12">
        <f t="shared" si="1223"/>
        <v>3.4919641229485761</v>
      </c>
      <c r="L1235" s="12">
        <f t="shared" si="1224"/>
        <v>0.14712764697362335</v>
      </c>
    </row>
    <row r="1236" spans="1:12" x14ac:dyDescent="0.25">
      <c r="A1236" s="11">
        <f>'Shiller Data '!A1235</f>
        <v>1973.03</v>
      </c>
      <c r="B1236" s="11">
        <f>'Shiller Data '!B1235</f>
        <v>112.4</v>
      </c>
      <c r="C1236" s="11">
        <f>'Shiller Data '!C1235</f>
        <v>3.17</v>
      </c>
      <c r="D1236" s="11">
        <f>'Shiller Data '!D1235</f>
        <v>6.8</v>
      </c>
      <c r="E1236" s="75">
        <f>'Shiller Data '!E1235</f>
        <v>43.3</v>
      </c>
      <c r="F1236" s="12">
        <f t="shared" si="1235"/>
        <v>815.54896073903012</v>
      </c>
      <c r="G1236" s="12">
        <f t="shared" si="1236"/>
        <v>23.000802540415705</v>
      </c>
      <c r="H1236" s="12">
        <f t="shared" ref="H1236:I1236" si="1246">AVERAGE(F1117:F1236)</f>
        <v>813.90107848862522</v>
      </c>
      <c r="I1236" s="12">
        <f t="shared" si="1246"/>
        <v>25.466019972389695</v>
      </c>
      <c r="J1236" s="12">
        <f t="shared" si="1226"/>
        <v>32.024987085663554</v>
      </c>
      <c r="K1236" s="12">
        <f t="shared" si="1223"/>
        <v>3.4665164445247481</v>
      </c>
      <c r="L1236" s="12">
        <f t="shared" si="1224"/>
        <v>0.12167996854979535</v>
      </c>
    </row>
    <row r="1237" spans="1:12" x14ac:dyDescent="0.25">
      <c r="A1237" s="11">
        <f>'Shiller Data '!A1236</f>
        <v>1973.04</v>
      </c>
      <c r="B1237" s="11">
        <f>'Shiller Data '!B1236</f>
        <v>110.3</v>
      </c>
      <c r="C1237" s="11">
        <f>'Shiller Data '!C1236</f>
        <v>3.1866699999999999</v>
      </c>
      <c r="D1237" s="11">
        <f>'Shiller Data '!D1236</f>
        <v>6.9433299999999996</v>
      </c>
      <c r="E1237" s="75">
        <f>'Shiller Data '!E1236</f>
        <v>43.6</v>
      </c>
      <c r="F1237" s="12">
        <f t="shared" si="1235"/>
        <v>794.80510321100917</v>
      </c>
      <c r="G1237" s="12">
        <f t="shared" si="1236"/>
        <v>22.96266163417431</v>
      </c>
      <c r="H1237" s="12">
        <f t="shared" ref="H1237:I1237" si="1247">AVERAGE(F1118:F1237)</f>
        <v>814.62208467658581</v>
      </c>
      <c r="I1237" s="12">
        <f t="shared" si="1247"/>
        <v>25.47138817801601</v>
      </c>
      <c r="J1237" s="12">
        <f t="shared" si="1226"/>
        <v>31.203839290431532</v>
      </c>
      <c r="K1237" s="12">
        <f t="shared" si="1223"/>
        <v>3.4405411414253897</v>
      </c>
      <c r="L1237" s="12">
        <f t="shared" si="1224"/>
        <v>9.5704665450436988E-2</v>
      </c>
    </row>
    <row r="1238" spans="1:12" x14ac:dyDescent="0.25">
      <c r="A1238" s="11">
        <f>'Shiller Data '!A1237</f>
        <v>1973.05</v>
      </c>
      <c r="B1238" s="11">
        <f>'Shiller Data '!B1237</f>
        <v>107.2</v>
      </c>
      <c r="C1238" s="11">
        <f>'Shiller Data '!C1237</f>
        <v>3.2033299999999998</v>
      </c>
      <c r="D1238" s="11">
        <f>'Shiller Data '!D1237</f>
        <v>7.0866699999999998</v>
      </c>
      <c r="E1238" s="75">
        <f>'Shiller Data '!E1237</f>
        <v>43.9</v>
      </c>
      <c r="F1238" s="12">
        <f t="shared" si="1235"/>
        <v>767.18815489749443</v>
      </c>
      <c r="G1238" s="12">
        <f t="shared" si="1236"/>
        <v>22.924970449886104</v>
      </c>
      <c r="H1238" s="12">
        <f t="shared" ref="H1238:I1238" si="1248">AVERAGE(F1119:F1238)</f>
        <v>814.99449020237091</v>
      </c>
      <c r="I1238" s="12">
        <f t="shared" si="1248"/>
        <v>25.475012193308775</v>
      </c>
      <c r="J1238" s="12">
        <f t="shared" si="1226"/>
        <v>30.115320419709271</v>
      </c>
      <c r="K1238" s="12">
        <f t="shared" si="1223"/>
        <v>3.4050340263098855</v>
      </c>
      <c r="L1238" s="12">
        <f t="shared" si="1224"/>
        <v>6.0197550334932792E-2</v>
      </c>
    </row>
    <row r="1239" spans="1:12" x14ac:dyDescent="0.25">
      <c r="A1239" s="11">
        <f>'Shiller Data '!A1238</f>
        <v>1973.06</v>
      </c>
      <c r="B1239" s="11">
        <f>'Shiller Data '!B1238</f>
        <v>104.8</v>
      </c>
      <c r="C1239" s="11">
        <f>'Shiller Data '!C1238</f>
        <v>3.22</v>
      </c>
      <c r="D1239" s="11">
        <f>'Shiller Data '!D1238</f>
        <v>7.23</v>
      </c>
      <c r="E1239" s="75">
        <f>'Shiller Data '!E1238</f>
        <v>44.2</v>
      </c>
      <c r="F1239" s="12">
        <f t="shared" si="1235"/>
        <v>744.92171945701352</v>
      </c>
      <c r="G1239" s="12">
        <f t="shared" si="1236"/>
        <v>22.887861990950228</v>
      </c>
      <c r="H1239" s="12">
        <f t="shared" ref="H1239:I1239" si="1249">AVERAGE(F1120:F1239)</f>
        <v>815.2035848007871</v>
      </c>
      <c r="I1239" s="12">
        <f t="shared" si="1249"/>
        <v>25.477513167416365</v>
      </c>
      <c r="J1239" s="12">
        <f t="shared" si="1226"/>
        <v>29.238399939665495</v>
      </c>
      <c r="K1239" s="12">
        <f t="shared" si="1223"/>
        <v>3.375482911758628</v>
      </c>
      <c r="L1239" s="12">
        <f t="shared" si="1224"/>
        <v>3.0646435783675319E-2</v>
      </c>
    </row>
    <row r="1240" spans="1:12" x14ac:dyDescent="0.25">
      <c r="A1240" s="11">
        <f>'Shiller Data '!A1239</f>
        <v>1973.07</v>
      </c>
      <c r="B1240" s="11">
        <f>'Shiller Data '!B1239</f>
        <v>105.8</v>
      </c>
      <c r="C1240" s="11">
        <f>'Shiller Data '!C1239</f>
        <v>3.2366700000000002</v>
      </c>
      <c r="D1240" s="11">
        <f>'Shiller Data '!D1239</f>
        <v>7.3833299999999999</v>
      </c>
      <c r="E1240" s="75">
        <f>'Shiller Data '!E1239</f>
        <v>44.3</v>
      </c>
      <c r="F1240" s="12">
        <f t="shared" si="1235"/>
        <v>750.33216704288952</v>
      </c>
      <c r="G1240" s="12">
        <f t="shared" si="1236"/>
        <v>22.954419802483073</v>
      </c>
      <c r="H1240" s="12">
        <f t="shared" ref="H1240:I1240" si="1250">AVERAGE(F1121:F1240)</f>
        <v>815.565998014201</v>
      </c>
      <c r="I1240" s="12">
        <f t="shared" si="1250"/>
        <v>25.480897935382227</v>
      </c>
      <c r="J1240" s="12">
        <f t="shared" si="1226"/>
        <v>29.446849516279975</v>
      </c>
      <c r="K1240" s="12">
        <f t="shared" si="1223"/>
        <v>3.3825869269992159</v>
      </c>
      <c r="L1240" s="12">
        <f t="shared" si="1224"/>
        <v>3.7750451024263221E-2</v>
      </c>
    </row>
    <row r="1241" spans="1:12" x14ac:dyDescent="0.25">
      <c r="A1241" s="11">
        <f>'Shiller Data '!A1240</f>
        <v>1973.08</v>
      </c>
      <c r="B1241" s="11">
        <f>'Shiller Data '!B1240</f>
        <v>103.8</v>
      </c>
      <c r="C1241" s="11">
        <f>'Shiller Data '!C1240</f>
        <v>3.2533300000000001</v>
      </c>
      <c r="D1241" s="11">
        <f>'Shiller Data '!D1240</f>
        <v>7.53667</v>
      </c>
      <c r="E1241" s="75">
        <f>'Shiller Data '!E1240</f>
        <v>45.1</v>
      </c>
      <c r="F1241" s="12">
        <f t="shared" si="1235"/>
        <v>723.09013303769405</v>
      </c>
      <c r="G1241" s="12">
        <f t="shared" si="1236"/>
        <v>22.66330272172949</v>
      </c>
      <c r="H1241" s="12">
        <f t="shared" ref="H1241:I1241" si="1251">AVERAGE(F1122:F1241)</f>
        <v>815.53850767333711</v>
      </c>
      <c r="I1241" s="12">
        <f t="shared" si="1251"/>
        <v>25.481571889320094</v>
      </c>
      <c r="J1241" s="12">
        <f t="shared" si="1226"/>
        <v>28.376983028302018</v>
      </c>
      <c r="K1241" s="12">
        <f t="shared" si="1223"/>
        <v>3.3455783598196049</v>
      </c>
      <c r="L1241" s="12">
        <f t="shared" si="1224"/>
        <v>7.4188384465223578E-4</v>
      </c>
    </row>
    <row r="1242" spans="1:12" x14ac:dyDescent="0.25">
      <c r="A1242" s="11">
        <f>'Shiller Data '!A1241</f>
        <v>1973.09</v>
      </c>
      <c r="B1242" s="11">
        <f>'Shiller Data '!B1241</f>
        <v>105.6</v>
      </c>
      <c r="C1242" s="11">
        <f>'Shiller Data '!C1241</f>
        <v>3.27</v>
      </c>
      <c r="D1242" s="11">
        <f>'Shiller Data '!D1241</f>
        <v>7.69</v>
      </c>
      <c r="E1242" s="75">
        <f>'Shiller Data '!E1241</f>
        <v>45.2</v>
      </c>
      <c r="F1242" s="12">
        <f t="shared" si="1235"/>
        <v>734.00176991150431</v>
      </c>
      <c r="G1242" s="12">
        <f t="shared" si="1236"/>
        <v>22.729032079646018</v>
      </c>
      <c r="H1242" s="12">
        <f t="shared" ref="H1242:I1242" si="1252">AVERAGE(F1123:F1242)</f>
        <v>815.44247227330538</v>
      </c>
      <c r="I1242" s="12">
        <f t="shared" si="1252"/>
        <v>25.482509602361663</v>
      </c>
      <c r="J1242" s="12">
        <f t="shared" si="1226"/>
        <v>28.804139834150348</v>
      </c>
      <c r="K1242" s="12">
        <f t="shared" si="1223"/>
        <v>3.3605191210530183</v>
      </c>
      <c r="L1242" s="12">
        <f t="shared" si="1224"/>
        <v>1.5682645078065605E-2</v>
      </c>
    </row>
    <row r="1243" spans="1:12" x14ac:dyDescent="0.25">
      <c r="A1243" s="11">
        <f>'Shiller Data '!A1242</f>
        <v>1973.1</v>
      </c>
      <c r="B1243" s="11">
        <f>'Shiller Data '!B1242</f>
        <v>109.8</v>
      </c>
      <c r="C1243" s="11">
        <f>'Shiller Data '!C1242</f>
        <v>3.30667</v>
      </c>
      <c r="D1243" s="11">
        <f>'Shiller Data '!D1242</f>
        <v>7.8466699999999996</v>
      </c>
      <c r="E1243" s="75">
        <f>'Shiller Data '!E1242</f>
        <v>45.6</v>
      </c>
      <c r="F1243" s="12">
        <f t="shared" si="1235"/>
        <v>756.50032894736842</v>
      </c>
      <c r="G1243" s="12">
        <f t="shared" si="1236"/>
        <v>22.782303667763159</v>
      </c>
      <c r="H1243" s="12">
        <f t="shared" ref="H1243:I1243" si="1253">AVERAGE(F1124:F1243)</f>
        <v>815.53879529321296</v>
      </c>
      <c r="I1243" s="12">
        <f t="shared" si="1253"/>
        <v>25.482520019087065</v>
      </c>
      <c r="J1243" s="12">
        <f t="shared" si="1226"/>
        <v>29.687029712160733</v>
      </c>
      <c r="K1243" s="12">
        <f t="shared" si="1223"/>
        <v>3.3907102403948</v>
      </c>
      <c r="L1243" s="12">
        <f t="shared" si="1224"/>
        <v>4.5873764419847252E-2</v>
      </c>
    </row>
    <row r="1244" spans="1:12" x14ac:dyDescent="0.25">
      <c r="A1244" s="11">
        <f>'Shiller Data '!A1243</f>
        <v>1973.11</v>
      </c>
      <c r="B1244" s="11">
        <f>'Shiller Data '!B1243</f>
        <v>102</v>
      </c>
      <c r="C1244" s="11">
        <f>'Shiller Data '!C1243</f>
        <v>3.3433299999999999</v>
      </c>
      <c r="D1244" s="11">
        <f>'Shiller Data '!D1243</f>
        <v>8.0033300000000001</v>
      </c>
      <c r="E1244" s="75">
        <f>'Shiller Data '!E1243</f>
        <v>45.9</v>
      </c>
      <c r="F1244" s="12">
        <f t="shared" si="1235"/>
        <v>698.16666666666674</v>
      </c>
      <c r="G1244" s="12">
        <f t="shared" si="1236"/>
        <v>22.884329035947712</v>
      </c>
      <c r="H1244" s="12">
        <f t="shared" ref="H1244:I1244" si="1254">AVERAGE(F1125:F1244)</f>
        <v>815.18385612474253</v>
      </c>
      <c r="I1244" s="12">
        <f t="shared" si="1254"/>
        <v>25.481396652489984</v>
      </c>
      <c r="J1244" s="12">
        <f t="shared" si="1226"/>
        <v>27.399073770881529</v>
      </c>
      <c r="K1244" s="12">
        <f t="shared" si="1223"/>
        <v>3.310509208840231</v>
      </c>
      <c r="L1244" s="12">
        <f t="shared" si="1224"/>
        <v>-3.4327267134721673E-2</v>
      </c>
    </row>
    <row r="1245" spans="1:12" x14ac:dyDescent="0.25">
      <c r="A1245" s="11">
        <f>'Shiller Data '!A1244</f>
        <v>1973.12</v>
      </c>
      <c r="B1245" s="11">
        <f>'Shiller Data '!B1244</f>
        <v>94.78</v>
      </c>
      <c r="C1245" s="11">
        <f>'Shiller Data '!C1244</f>
        <v>3.38</v>
      </c>
      <c r="D1245" s="11">
        <f>'Shiller Data '!D1244</f>
        <v>8.16</v>
      </c>
      <c r="E1245" s="75">
        <f>'Shiller Data '!E1244</f>
        <v>46.2</v>
      </c>
      <c r="F1245" s="12">
        <f t="shared" si="1235"/>
        <v>644.53477272727275</v>
      </c>
      <c r="G1245" s="12">
        <f t="shared" si="1236"/>
        <v>22.9850974025974</v>
      </c>
      <c r="H1245" s="12">
        <f t="shared" ref="H1245:I1245" si="1255">AVERAGE(F1126:F1245)</f>
        <v>814.27063194115919</v>
      </c>
      <c r="I1245" s="12">
        <f t="shared" si="1255"/>
        <v>25.479757092010011</v>
      </c>
      <c r="J1245" s="12">
        <f t="shared" si="1226"/>
        <v>25.295954368787413</v>
      </c>
      <c r="K1245" s="12">
        <f t="shared" si="1223"/>
        <v>3.2306444765750486</v>
      </c>
      <c r="L1245" s="12">
        <f t="shared" si="1224"/>
        <v>-0.1141919993999041</v>
      </c>
    </row>
    <row r="1246" spans="1:12" x14ac:dyDescent="0.25">
      <c r="A1246" s="11">
        <f>'Shiller Data '!A1245</f>
        <v>1974.01</v>
      </c>
      <c r="B1246" s="11">
        <f>'Shiller Data '!B1245</f>
        <v>96.11</v>
      </c>
      <c r="C1246" s="11">
        <f>'Shiller Data '!C1245</f>
        <v>3.4</v>
      </c>
      <c r="D1246" s="11">
        <f>'Shiller Data '!D1245</f>
        <v>8.2266700000000004</v>
      </c>
      <c r="E1246" s="75">
        <f>'Shiller Data '!E1245</f>
        <v>46.6</v>
      </c>
      <c r="F1246" s="12">
        <f t="shared" si="1235"/>
        <v>647.96908261802571</v>
      </c>
      <c r="G1246" s="12">
        <f t="shared" si="1236"/>
        <v>22.922639484978539</v>
      </c>
      <c r="H1246" s="12">
        <f t="shared" ref="H1246:I1246" si="1256">AVERAGE(F1127:F1246)</f>
        <v>813.19284496783052</v>
      </c>
      <c r="I1246" s="12">
        <f t="shared" si="1256"/>
        <v>25.476184617046645</v>
      </c>
      <c r="J1246" s="12">
        <f t="shared" si="1226"/>
        <v>25.434306288723317</v>
      </c>
      <c r="K1246" s="12">
        <f t="shared" si="1223"/>
        <v>3.2360989040173287</v>
      </c>
      <c r="L1246" s="12">
        <f t="shared" si="1224"/>
        <v>-0.10873757195762401</v>
      </c>
    </row>
    <row r="1247" spans="1:12" x14ac:dyDescent="0.25">
      <c r="A1247" s="11">
        <f>'Shiller Data '!A1246</f>
        <v>1974.02</v>
      </c>
      <c r="B1247" s="11">
        <f>'Shiller Data '!B1246</f>
        <v>93.45</v>
      </c>
      <c r="C1247" s="11">
        <f>'Shiller Data '!C1246</f>
        <v>3.42</v>
      </c>
      <c r="D1247" s="11">
        <f>'Shiller Data '!D1246</f>
        <v>8.2933299999999992</v>
      </c>
      <c r="E1247" s="75">
        <f>'Shiller Data '!E1246</f>
        <v>47.2</v>
      </c>
      <c r="F1247" s="12">
        <f t="shared" si="1235"/>
        <v>622.02656249999995</v>
      </c>
      <c r="G1247" s="12">
        <f t="shared" si="1236"/>
        <v>22.764374999999998</v>
      </c>
      <c r="H1247" s="12">
        <f t="shared" ref="H1247:I1247" si="1257">AVERAGE(F1128:F1247)</f>
        <v>811.81922510031438</v>
      </c>
      <c r="I1247" s="12">
        <f t="shared" si="1257"/>
        <v>25.469881686828199</v>
      </c>
      <c r="J1247" s="12">
        <f t="shared" si="1226"/>
        <v>24.422043657222101</v>
      </c>
      <c r="K1247" s="12">
        <f t="shared" si="1223"/>
        <v>3.1954861530278591</v>
      </c>
      <c r="L1247" s="12">
        <f t="shared" si="1224"/>
        <v>-0.14935032294709361</v>
      </c>
    </row>
    <row r="1248" spans="1:12" x14ac:dyDescent="0.25">
      <c r="A1248" s="11">
        <f>'Shiller Data '!A1247</f>
        <v>1974.03</v>
      </c>
      <c r="B1248" s="11">
        <f>'Shiller Data '!B1247</f>
        <v>97.44</v>
      </c>
      <c r="C1248" s="11">
        <f>'Shiller Data '!C1247</f>
        <v>3.44</v>
      </c>
      <c r="D1248" s="11">
        <f>'Shiller Data '!D1247</f>
        <v>8.36</v>
      </c>
      <c r="E1248" s="75">
        <f>'Shiller Data '!E1247</f>
        <v>47.8</v>
      </c>
      <c r="F1248" s="12">
        <f t="shared" si="1235"/>
        <v>640.44376569037661</v>
      </c>
      <c r="G1248" s="12">
        <f t="shared" si="1236"/>
        <v>22.610083682008369</v>
      </c>
      <c r="H1248" s="12">
        <f t="shared" ref="H1248:I1248" si="1258">AVERAGE(F1129:F1248)</f>
        <v>810.47961408624553</v>
      </c>
      <c r="I1248" s="12">
        <f t="shared" si="1258"/>
        <v>25.46088056378991</v>
      </c>
      <c r="J1248" s="12">
        <f t="shared" si="1226"/>
        <v>25.154030477689226</v>
      </c>
      <c r="K1248" s="12">
        <f t="shared" si="1223"/>
        <v>3.2250181412680727</v>
      </c>
      <c r="L1248" s="12">
        <f t="shared" si="1224"/>
        <v>-0.11981833470687997</v>
      </c>
    </row>
    <row r="1249" spans="1:12" x14ac:dyDescent="0.25">
      <c r="A1249" s="11">
        <f>'Shiller Data '!A1248</f>
        <v>1974.04</v>
      </c>
      <c r="B1249" s="11">
        <f>'Shiller Data '!B1248</f>
        <v>92.46</v>
      </c>
      <c r="C1249" s="11">
        <f>'Shiller Data '!C1248</f>
        <v>3.46</v>
      </c>
      <c r="D1249" s="11">
        <f>'Shiller Data '!D1248</f>
        <v>8.4866700000000002</v>
      </c>
      <c r="E1249" s="75">
        <f>'Shiller Data '!E1248</f>
        <v>48</v>
      </c>
      <c r="F1249" s="12">
        <f t="shared" si="1235"/>
        <v>605.17959374999998</v>
      </c>
      <c r="G1249" s="12">
        <f t="shared" si="1236"/>
        <v>22.64678125</v>
      </c>
      <c r="H1249" s="12">
        <f t="shared" ref="H1249:I1249" si="1259">AVERAGE(F1130:F1249)</f>
        <v>808.74954395325597</v>
      </c>
      <c r="I1249" s="12">
        <f t="shared" si="1259"/>
        <v>25.450772821981666</v>
      </c>
      <c r="J1249" s="12">
        <f t="shared" si="1226"/>
        <v>23.778436827164256</v>
      </c>
      <c r="K1249" s="12">
        <f t="shared" si="1223"/>
        <v>3.1687791543317947</v>
      </c>
      <c r="L1249" s="12">
        <f t="shared" si="1224"/>
        <v>-0.17605732164315802</v>
      </c>
    </row>
    <row r="1250" spans="1:12" x14ac:dyDescent="0.25">
      <c r="A1250" s="11">
        <f>'Shiller Data '!A1249</f>
        <v>1974.05</v>
      </c>
      <c r="B1250" s="11">
        <f>'Shiller Data '!B1249</f>
        <v>89.67</v>
      </c>
      <c r="C1250" s="11">
        <f>'Shiller Data '!C1249</f>
        <v>3.48</v>
      </c>
      <c r="D1250" s="11">
        <f>'Shiller Data '!D1249</f>
        <v>8.6133299999999995</v>
      </c>
      <c r="E1250" s="75">
        <f>'Shiller Data '!E1249</f>
        <v>48.6</v>
      </c>
      <c r="F1250" s="12">
        <f t="shared" si="1235"/>
        <v>579.67226851851854</v>
      </c>
      <c r="G1250" s="12">
        <f t="shared" si="1236"/>
        <v>22.496481481481482</v>
      </c>
      <c r="H1250" s="12">
        <f t="shared" ref="H1250:I1250" si="1260">AVERAGE(F1131:F1250)</f>
        <v>806.740824184438</v>
      </c>
      <c r="I1250" s="12">
        <f t="shared" si="1260"/>
        <v>25.438000997555498</v>
      </c>
      <c r="J1250" s="12">
        <f t="shared" si="1226"/>
        <v>22.787650199959618</v>
      </c>
      <c r="K1250" s="12">
        <f t="shared" si="1223"/>
        <v>3.1262187313142542</v>
      </c>
      <c r="L1250" s="12">
        <f t="shared" si="1224"/>
        <v>-0.2186177446606985</v>
      </c>
    </row>
    <row r="1251" spans="1:12" x14ac:dyDescent="0.25">
      <c r="A1251" s="11">
        <f>'Shiller Data '!A1250</f>
        <v>1974.06</v>
      </c>
      <c r="B1251" s="11">
        <f>'Shiller Data '!B1250</f>
        <v>89.79</v>
      </c>
      <c r="C1251" s="11">
        <f>'Shiller Data '!C1250</f>
        <v>3.5</v>
      </c>
      <c r="D1251" s="11">
        <f>'Shiller Data '!D1250</f>
        <v>8.74</v>
      </c>
      <c r="E1251" s="75">
        <f>'Shiller Data '!E1250</f>
        <v>49</v>
      </c>
      <c r="F1251" s="12">
        <f t="shared" si="1235"/>
        <v>575.70965816326532</v>
      </c>
      <c r="G1251" s="12">
        <f t="shared" si="1236"/>
        <v>22.441071428571426</v>
      </c>
      <c r="H1251" s="12">
        <f t="shared" ref="H1251:I1251" si="1261">AVERAGE(F1132:F1251)</f>
        <v>804.76168370138976</v>
      </c>
      <c r="I1251" s="12">
        <f t="shared" si="1261"/>
        <v>25.424005490643058</v>
      </c>
      <c r="J1251" s="12">
        <f t="shared" si="1226"/>
        <v>22.644333457808095</v>
      </c>
      <c r="K1251" s="12">
        <f t="shared" si="1223"/>
        <v>3.1199096421659722</v>
      </c>
      <c r="L1251" s="12">
        <f t="shared" si="1224"/>
        <v>-0.22492683380898049</v>
      </c>
    </row>
    <row r="1252" spans="1:12" x14ac:dyDescent="0.25">
      <c r="A1252" s="11">
        <f>'Shiller Data '!A1251</f>
        <v>1974.07</v>
      </c>
      <c r="B1252" s="11">
        <f>'Shiller Data '!B1251</f>
        <v>79.31</v>
      </c>
      <c r="C1252" s="11">
        <f>'Shiller Data '!C1251</f>
        <v>3.53</v>
      </c>
      <c r="D1252" s="11">
        <f>'Shiller Data '!D1251</f>
        <v>8.8633299999999995</v>
      </c>
      <c r="E1252" s="75">
        <f>'Shiller Data '!E1251</f>
        <v>49.4</v>
      </c>
      <c r="F1252" s="12">
        <f t="shared" si="1235"/>
        <v>504.39715080971666</v>
      </c>
      <c r="G1252" s="12">
        <f t="shared" si="1236"/>
        <v>22.450156882591092</v>
      </c>
      <c r="H1252" s="12">
        <f t="shared" ref="H1252:I1252" si="1262">AVERAGE(F1133:F1252)</f>
        <v>801.95919385417176</v>
      </c>
      <c r="I1252" s="12">
        <f t="shared" si="1262"/>
        <v>25.409048330688226</v>
      </c>
      <c r="J1252" s="12">
        <f t="shared" si="1226"/>
        <v>19.851083922750547</v>
      </c>
      <c r="K1252" s="12">
        <f t="shared" si="1223"/>
        <v>2.9882586113224918</v>
      </c>
      <c r="L1252" s="12">
        <f t="shared" si="1224"/>
        <v>-0.35657786465246089</v>
      </c>
    </row>
    <row r="1253" spans="1:12" x14ac:dyDescent="0.25">
      <c r="A1253" s="11">
        <f>'Shiller Data '!A1252</f>
        <v>1974.08</v>
      </c>
      <c r="B1253" s="11">
        <f>'Shiller Data '!B1252</f>
        <v>76.03</v>
      </c>
      <c r="C1253" s="11">
        <f>'Shiller Data '!C1252</f>
        <v>3.56</v>
      </c>
      <c r="D1253" s="11">
        <f>'Shiller Data '!D1252</f>
        <v>8.9866700000000002</v>
      </c>
      <c r="E1253" s="75">
        <f>'Shiller Data '!E1252</f>
        <v>50</v>
      </c>
      <c r="F1253" s="12">
        <f t="shared" si="1235"/>
        <v>477.73450500000001</v>
      </c>
      <c r="G1253" s="12">
        <f t="shared" si="1236"/>
        <v>22.369260000000001</v>
      </c>
      <c r="H1253" s="12">
        <f t="shared" ref="H1253:I1253" si="1263">AVERAGE(F1134:F1253)</f>
        <v>799.0149518259459</v>
      </c>
      <c r="I1253" s="12">
        <f t="shared" si="1263"/>
        <v>25.391076169397902</v>
      </c>
      <c r="J1253" s="12">
        <f t="shared" si="1226"/>
        <v>18.81505540815872</v>
      </c>
      <c r="K1253" s="12">
        <f t="shared" si="1223"/>
        <v>2.9346573689339008</v>
      </c>
      <c r="L1253" s="12">
        <f t="shared" si="1224"/>
        <v>-0.41017910704105187</v>
      </c>
    </row>
    <row r="1254" spans="1:12" x14ac:dyDescent="0.25">
      <c r="A1254" s="11">
        <f>'Shiller Data '!A1253</f>
        <v>1974.09</v>
      </c>
      <c r="B1254" s="11">
        <f>'Shiller Data '!B1253</f>
        <v>68.12</v>
      </c>
      <c r="C1254" s="11">
        <f>'Shiller Data '!C1253</f>
        <v>3.59</v>
      </c>
      <c r="D1254" s="11">
        <f>'Shiller Data '!D1253</f>
        <v>9.11</v>
      </c>
      <c r="E1254" s="75">
        <f>'Shiller Data '!E1253</f>
        <v>50.6</v>
      </c>
      <c r="F1254" s="12">
        <f t="shared" si="1235"/>
        <v>422.95654150197635</v>
      </c>
      <c r="G1254" s="12">
        <f t="shared" si="1236"/>
        <v>22.290281620553358</v>
      </c>
      <c r="H1254" s="12">
        <f t="shared" ref="H1254:I1254" si="1264">AVERAGE(F1135:F1254)</f>
        <v>795.51779525861241</v>
      </c>
      <c r="I1254" s="12">
        <f t="shared" si="1264"/>
        <v>25.371419352248704</v>
      </c>
      <c r="J1254" s="12">
        <f t="shared" si="1226"/>
        <v>16.670590463615081</v>
      </c>
      <c r="K1254" s="12">
        <f t="shared" si="1223"/>
        <v>2.8136461168681617</v>
      </c>
      <c r="L1254" s="12">
        <f t="shared" si="1224"/>
        <v>-0.53119035910679102</v>
      </c>
    </row>
    <row r="1255" spans="1:12" x14ac:dyDescent="0.25">
      <c r="A1255" s="11">
        <f>'Shiller Data '!A1254</f>
        <v>1974.1</v>
      </c>
      <c r="B1255" s="11">
        <f>'Shiller Data '!B1254</f>
        <v>69.44</v>
      </c>
      <c r="C1255" s="11">
        <f>'Shiller Data '!C1254</f>
        <v>3.5933299999999999</v>
      </c>
      <c r="D1255" s="11">
        <f>'Shiller Data '!D1254</f>
        <v>9.0366700000000009</v>
      </c>
      <c r="E1255" s="75">
        <f>'Shiller Data '!E1254</f>
        <v>51.1</v>
      </c>
      <c r="F1255" s="12">
        <f t="shared" si="1235"/>
        <v>426.93369863013703</v>
      </c>
      <c r="G1255" s="12">
        <f t="shared" si="1236"/>
        <v>22.092650738747555</v>
      </c>
      <c r="H1255" s="12">
        <f t="shared" ref="H1255:I1255" si="1265">AVERAGE(F1136:F1255)</f>
        <v>791.93255658696103</v>
      </c>
      <c r="I1255" s="12">
        <f t="shared" si="1265"/>
        <v>25.348431929412435</v>
      </c>
      <c r="J1255" s="12">
        <f t="shared" si="1226"/>
        <v>16.842607851208143</v>
      </c>
      <c r="K1255" s="12">
        <f t="shared" si="1223"/>
        <v>2.8239118573475768</v>
      </c>
      <c r="L1255" s="12">
        <f t="shared" si="1224"/>
        <v>-0.52092461862737593</v>
      </c>
    </row>
    <row r="1256" spans="1:12" x14ac:dyDescent="0.25">
      <c r="A1256" s="11">
        <f>'Shiller Data '!A1255</f>
        <v>1974.11</v>
      </c>
      <c r="B1256" s="11">
        <f>'Shiller Data '!B1255</f>
        <v>71.739999999999995</v>
      </c>
      <c r="C1256" s="11">
        <f>'Shiller Data '!C1255</f>
        <v>3.59667</v>
      </c>
      <c r="D1256" s="11">
        <f>'Shiller Data '!D1255</f>
        <v>8.9633299999999991</v>
      </c>
      <c r="E1256" s="75">
        <f>'Shiller Data '!E1255</f>
        <v>51.5</v>
      </c>
      <c r="F1256" s="12">
        <f t="shared" si="1235"/>
        <v>437.64882524271843</v>
      </c>
      <c r="G1256" s="12">
        <f t="shared" si="1236"/>
        <v>21.941432956310678</v>
      </c>
      <c r="H1256" s="12">
        <f t="shared" ref="H1256:I1256" si="1266">AVERAGE(F1137:F1256)</f>
        <v>788.4099955152659</v>
      </c>
      <c r="I1256" s="12">
        <f t="shared" si="1266"/>
        <v>25.323169832253484</v>
      </c>
      <c r="J1256" s="12">
        <f t="shared" si="1226"/>
        <v>17.282545121396932</v>
      </c>
      <c r="K1256" s="12">
        <f t="shared" si="1223"/>
        <v>2.8496970396481052</v>
      </c>
      <c r="L1256" s="12">
        <f t="shared" si="1224"/>
        <v>-0.49513943632684754</v>
      </c>
    </row>
    <row r="1257" spans="1:12" x14ac:dyDescent="0.25">
      <c r="A1257" s="11">
        <f>'Shiller Data '!A1256</f>
        <v>1974.12</v>
      </c>
      <c r="B1257" s="11">
        <f>'Shiller Data '!B1256</f>
        <v>67.069999999999993</v>
      </c>
      <c r="C1257" s="11">
        <f>'Shiller Data '!C1256</f>
        <v>3.6</v>
      </c>
      <c r="D1257" s="11">
        <f>'Shiller Data '!D1256</f>
        <v>8.89</v>
      </c>
      <c r="E1257" s="75">
        <f>'Shiller Data '!E1256</f>
        <v>51.9</v>
      </c>
      <c r="F1257" s="12">
        <f t="shared" si="1235"/>
        <v>406.00611271676297</v>
      </c>
      <c r="G1257" s="12">
        <f t="shared" si="1236"/>
        <v>21.792485549132948</v>
      </c>
      <c r="H1257" s="12">
        <f t="shared" ref="H1257:I1257" si="1267">AVERAGE(F1138:F1257)</f>
        <v>784.74793828149529</v>
      </c>
      <c r="I1257" s="12">
        <f t="shared" si="1267"/>
        <v>25.294988221444978</v>
      </c>
      <c r="J1257" s="12">
        <f t="shared" si="1226"/>
        <v>16.050852017102454</v>
      </c>
      <c r="K1257" s="12">
        <f t="shared" si="1223"/>
        <v>2.7757619333447798</v>
      </c>
      <c r="L1257" s="12">
        <f t="shared" si="1224"/>
        <v>-0.56907454263017287</v>
      </c>
    </row>
    <row r="1258" spans="1:12" x14ac:dyDescent="0.25">
      <c r="A1258" s="11">
        <f>'Shiller Data '!A1257</f>
        <v>1975.01</v>
      </c>
      <c r="B1258" s="11">
        <f>'Shiller Data '!B1257</f>
        <v>72.56</v>
      </c>
      <c r="C1258" s="11">
        <f>'Shiller Data '!C1257</f>
        <v>3.6233300000000002</v>
      </c>
      <c r="D1258" s="11">
        <f>'Shiller Data '!D1257</f>
        <v>8.7433300000000003</v>
      </c>
      <c r="E1258" s="75">
        <f>'Shiller Data '!E1257</f>
        <v>52.1</v>
      </c>
      <c r="F1258" s="12">
        <f t="shared" si="1235"/>
        <v>437.55351247600765</v>
      </c>
      <c r="G1258" s="12">
        <f t="shared" si="1236"/>
        <v>21.849514448176581</v>
      </c>
      <c r="H1258" s="12">
        <f t="shared" ref="H1258:I1258" si="1268">AVERAGE(F1139:F1258)</f>
        <v>781.16752123802621</v>
      </c>
      <c r="I1258" s="12">
        <f t="shared" si="1268"/>
        <v>25.265883000700619</v>
      </c>
      <c r="J1258" s="12">
        <f t="shared" si="1226"/>
        <v>17.31795846849581</v>
      </c>
      <c r="K1258" s="12">
        <f t="shared" si="1223"/>
        <v>2.8517440248529575</v>
      </c>
      <c r="L1258" s="12">
        <f t="shared" si="1224"/>
        <v>-0.49309245112199518</v>
      </c>
    </row>
    <row r="1259" spans="1:12" x14ac:dyDescent="0.25">
      <c r="A1259" s="11">
        <f>'Shiller Data '!A1258</f>
        <v>1975.02</v>
      </c>
      <c r="B1259" s="11">
        <f>'Shiller Data '!B1258</f>
        <v>80.099999999999994</v>
      </c>
      <c r="C1259" s="11">
        <f>'Shiller Data '!C1258</f>
        <v>3.6466699999999999</v>
      </c>
      <c r="D1259" s="11">
        <f>'Shiller Data '!D1258</f>
        <v>8.5966699999999996</v>
      </c>
      <c r="E1259" s="75">
        <f>'Shiller Data '!E1258</f>
        <v>52.5</v>
      </c>
      <c r="F1259" s="12">
        <f t="shared" si="1235"/>
        <v>479.34128571428573</v>
      </c>
      <c r="G1259" s="12">
        <f t="shared" si="1236"/>
        <v>21.822715185714284</v>
      </c>
      <c r="H1259" s="12">
        <f t="shared" ref="H1259:I1259" si="1269">AVERAGE(F1140:F1259)</f>
        <v>777.88246965263227</v>
      </c>
      <c r="I1259" s="12">
        <f t="shared" si="1269"/>
        <v>25.235156441150483</v>
      </c>
      <c r="J1259" s="12">
        <f t="shared" si="1226"/>
        <v>18.994979755014839</v>
      </c>
      <c r="K1259" s="12">
        <f t="shared" si="1223"/>
        <v>2.9441747208330109</v>
      </c>
      <c r="L1259" s="12">
        <f t="shared" si="1224"/>
        <v>-0.4006617551419418</v>
      </c>
    </row>
    <row r="1260" spans="1:12" x14ac:dyDescent="0.25">
      <c r="A1260" s="11">
        <f>'Shiller Data '!A1259</f>
        <v>1975.03</v>
      </c>
      <c r="B1260" s="11">
        <f>'Shiller Data '!B1259</f>
        <v>83.78</v>
      </c>
      <c r="C1260" s="11">
        <f>'Shiller Data '!C1259</f>
        <v>3.67</v>
      </c>
      <c r="D1260" s="11">
        <f>'Shiller Data '!D1259</f>
        <v>8.4499999999999993</v>
      </c>
      <c r="E1260" s="75">
        <f>'Shiller Data '!E1259</f>
        <v>52.7</v>
      </c>
      <c r="F1260" s="12">
        <f t="shared" si="1235"/>
        <v>499.46074952561668</v>
      </c>
      <c r="G1260" s="12">
        <f t="shared" si="1236"/>
        <v>21.878980075901328</v>
      </c>
      <c r="H1260" s="12">
        <f t="shared" ref="H1260:I1260" si="1270">AVERAGE(F1141:F1260)</f>
        <v>774.7816459599145</v>
      </c>
      <c r="I1260" s="12">
        <f t="shared" si="1270"/>
        <v>25.204183551474159</v>
      </c>
      <c r="J1260" s="12">
        <f t="shared" si="1226"/>
        <v>19.816581184055213</v>
      </c>
      <c r="K1260" s="12">
        <f t="shared" si="1223"/>
        <v>2.986519020786806</v>
      </c>
      <c r="L1260" s="12">
        <f t="shared" si="1224"/>
        <v>-0.35831745518814673</v>
      </c>
    </row>
    <row r="1261" spans="1:12" x14ac:dyDescent="0.25">
      <c r="A1261" s="11">
        <f>'Shiller Data '!A1260</f>
        <v>1975.04</v>
      </c>
      <c r="B1261" s="11">
        <f>'Shiller Data '!B1260</f>
        <v>84.72</v>
      </c>
      <c r="C1261" s="11">
        <f>'Shiller Data '!C1260</f>
        <v>3.6833300000000002</v>
      </c>
      <c r="D1261" s="11">
        <f>'Shiller Data '!D1260</f>
        <v>8.2866700000000009</v>
      </c>
      <c r="E1261" s="75">
        <f>'Shiller Data '!E1260</f>
        <v>52.9</v>
      </c>
      <c r="F1261" s="12">
        <f t="shared" si="1235"/>
        <v>503.15512287334593</v>
      </c>
      <c r="G1261" s="12">
        <f t="shared" si="1236"/>
        <v>21.87542916351607</v>
      </c>
      <c r="H1261" s="12">
        <f t="shared" ref="H1261:I1261" si="1271">AVERAGE(F1142:F1261)</f>
        <v>771.63968632833883</v>
      </c>
      <c r="I1261" s="12">
        <f t="shared" si="1271"/>
        <v>25.172192767433391</v>
      </c>
      <c r="J1261" s="12">
        <f t="shared" si="1226"/>
        <v>19.988529705060284</v>
      </c>
      <c r="K1261" s="12">
        <f t="shared" si="1223"/>
        <v>2.9951585942845158</v>
      </c>
      <c r="L1261" s="12">
        <f t="shared" si="1224"/>
        <v>-0.3496778816904369</v>
      </c>
    </row>
    <row r="1262" spans="1:12" x14ac:dyDescent="0.25">
      <c r="A1262" s="11">
        <f>'Shiller Data '!A1261</f>
        <v>1975.05</v>
      </c>
      <c r="B1262" s="11">
        <f>'Shiller Data '!B1261</f>
        <v>90.1</v>
      </c>
      <c r="C1262" s="11">
        <f>'Shiller Data '!C1261</f>
        <v>3.6966700000000001</v>
      </c>
      <c r="D1262" s="11">
        <f>'Shiller Data '!D1261</f>
        <v>8.1233299999999993</v>
      </c>
      <c r="E1262" s="75">
        <f>'Shiller Data '!E1261</f>
        <v>53.2</v>
      </c>
      <c r="F1262" s="12">
        <f t="shared" si="1235"/>
        <v>532.08961466165408</v>
      </c>
      <c r="G1262" s="12">
        <f t="shared" si="1236"/>
        <v>21.830851452067666</v>
      </c>
      <c r="H1262" s="12">
        <f t="shared" ref="H1262:I1262" si="1272">AVERAGE(F1143:F1262)</f>
        <v>768.62961995370404</v>
      </c>
      <c r="I1262" s="12">
        <f t="shared" si="1272"/>
        <v>25.138162906922489</v>
      </c>
      <c r="J1262" s="12">
        <f t="shared" si="1226"/>
        <v>21.166606988417936</v>
      </c>
      <c r="K1262" s="12">
        <f t="shared" si="1223"/>
        <v>3.0524247977817396</v>
      </c>
      <c r="L1262" s="12">
        <f t="shared" si="1224"/>
        <v>-0.29241167819321312</v>
      </c>
    </row>
    <row r="1263" spans="1:12" x14ac:dyDescent="0.25">
      <c r="A1263" s="11">
        <f>'Shiller Data '!A1262</f>
        <v>1975.06</v>
      </c>
      <c r="B1263" s="11">
        <f>'Shiller Data '!B1262</f>
        <v>92.4</v>
      </c>
      <c r="C1263" s="11">
        <f>'Shiller Data '!C1262</f>
        <v>3.71</v>
      </c>
      <c r="D1263" s="11">
        <f>'Shiller Data '!D1262</f>
        <v>7.96</v>
      </c>
      <c r="E1263" s="75">
        <f>'Shiller Data '!E1262</f>
        <v>53.6</v>
      </c>
      <c r="F1263" s="12">
        <f t="shared" si="1235"/>
        <v>541.6001865671642</v>
      </c>
      <c r="G1263" s="12">
        <f t="shared" si="1236"/>
        <v>21.746068097014923</v>
      </c>
      <c r="H1263" s="12">
        <f t="shared" ref="H1263:I1263" si="1273">AVERAGE(F1144:F1263)</f>
        <v>766.09721591771324</v>
      </c>
      <c r="I1263" s="12">
        <f t="shared" si="1273"/>
        <v>25.103136272393392</v>
      </c>
      <c r="J1263" s="12">
        <f t="shared" si="1226"/>
        <v>21.575000856079356</v>
      </c>
      <c r="K1263" s="12">
        <f t="shared" si="1223"/>
        <v>3.0715352766487194</v>
      </c>
      <c r="L1263" s="12">
        <f t="shared" si="1224"/>
        <v>-0.27330119932623331</v>
      </c>
    </row>
    <row r="1264" spans="1:12" x14ac:dyDescent="0.25">
      <c r="A1264" s="11">
        <f>'Shiller Data '!A1263</f>
        <v>1975.07</v>
      </c>
      <c r="B1264" s="11">
        <f>'Shiller Data '!B1263</f>
        <v>92.49</v>
      </c>
      <c r="C1264" s="11">
        <f>'Shiller Data '!C1263</f>
        <v>3.71</v>
      </c>
      <c r="D1264" s="11">
        <f>'Shiller Data '!D1263</f>
        <v>7.8933299999999997</v>
      </c>
      <c r="E1264" s="75">
        <f>'Shiller Data '!E1263</f>
        <v>54.2</v>
      </c>
      <c r="F1264" s="12">
        <f t="shared" si="1235"/>
        <v>536.12630535055348</v>
      </c>
      <c r="G1264" s="12">
        <f t="shared" si="1236"/>
        <v>21.505336715867159</v>
      </c>
      <c r="H1264" s="12">
        <f t="shared" ref="H1264:I1264" si="1274">AVERAGE(F1145:F1264)</f>
        <v>763.5299669723222</v>
      </c>
      <c r="I1264" s="12">
        <f t="shared" si="1274"/>
        <v>25.064722399231844</v>
      </c>
      <c r="J1264" s="12">
        <f t="shared" si="1226"/>
        <v>21.389676566574863</v>
      </c>
      <c r="K1264" s="12">
        <f t="shared" si="1223"/>
        <v>3.0629084022027553</v>
      </c>
      <c r="L1264" s="12">
        <f t="shared" si="1224"/>
        <v>-0.28192807377219742</v>
      </c>
    </row>
    <row r="1265" spans="1:12" x14ac:dyDescent="0.25">
      <c r="A1265" s="11">
        <f>'Shiller Data '!A1264</f>
        <v>1975.08</v>
      </c>
      <c r="B1265" s="11">
        <f>'Shiller Data '!B1264</f>
        <v>85.71</v>
      </c>
      <c r="C1265" s="11">
        <f>'Shiller Data '!C1264</f>
        <v>3.71</v>
      </c>
      <c r="D1265" s="11">
        <f>'Shiller Data '!D1264</f>
        <v>7.82667</v>
      </c>
      <c r="E1265" s="75">
        <f>'Shiller Data '!E1264</f>
        <v>54.3</v>
      </c>
      <c r="F1265" s="12">
        <f t="shared" si="1235"/>
        <v>495.91048342541438</v>
      </c>
      <c r="G1265" s="12">
        <f t="shared" si="1236"/>
        <v>21.465732044198894</v>
      </c>
      <c r="H1265" s="12">
        <f t="shared" ref="H1265:I1265" si="1275">AVERAGE(F1146:F1265)</f>
        <v>760.49667992755496</v>
      </c>
      <c r="I1265" s="12">
        <f t="shared" si="1275"/>
        <v>25.024598171870739</v>
      </c>
      <c r="J1265" s="12">
        <f t="shared" si="1226"/>
        <v>19.816920935931339</v>
      </c>
      <c r="K1265" s="12">
        <f t="shared" si="1223"/>
        <v>2.986536165467844</v>
      </c>
      <c r="L1265" s="12">
        <f t="shared" si="1224"/>
        <v>-0.35830031050710875</v>
      </c>
    </row>
    <row r="1266" spans="1:12" x14ac:dyDescent="0.25">
      <c r="A1266" s="11">
        <f>'Shiller Data '!A1265</f>
        <v>1975.09</v>
      </c>
      <c r="B1266" s="11">
        <f>'Shiller Data '!B1265</f>
        <v>84.67</v>
      </c>
      <c r="C1266" s="11">
        <f>'Shiller Data '!C1265</f>
        <v>3.71</v>
      </c>
      <c r="D1266" s="11">
        <f>'Shiller Data '!D1265</f>
        <v>7.76</v>
      </c>
      <c r="E1266" s="75">
        <f>'Shiller Data '!E1265</f>
        <v>54.6</v>
      </c>
      <c r="F1266" s="12">
        <f t="shared" si="1235"/>
        <v>487.20141483516483</v>
      </c>
      <c r="G1266" s="12">
        <f t="shared" si="1236"/>
        <v>21.34778846153846</v>
      </c>
      <c r="H1266" s="12">
        <f t="shared" ref="H1266:I1266" si="1276">AVERAGE(F1147:F1266)</f>
        <v>757.15137486658239</v>
      </c>
      <c r="I1266" s="12">
        <f t="shared" si="1276"/>
        <v>24.982109937531234</v>
      </c>
      <c r="J1266" s="12">
        <f t="shared" si="1226"/>
        <v>19.502012282126348</v>
      </c>
      <c r="K1266" s="12">
        <f t="shared" si="1223"/>
        <v>2.9705176542007683</v>
      </c>
      <c r="L1266" s="12">
        <f t="shared" si="1224"/>
        <v>-0.37431882177418441</v>
      </c>
    </row>
    <row r="1267" spans="1:12" x14ac:dyDescent="0.25">
      <c r="A1267" s="11">
        <f>'Shiller Data '!A1266</f>
        <v>1975.1</v>
      </c>
      <c r="B1267" s="11">
        <f>'Shiller Data '!B1266</f>
        <v>88.57</v>
      </c>
      <c r="C1267" s="11">
        <f>'Shiller Data '!C1266</f>
        <v>3.7</v>
      </c>
      <c r="D1267" s="11">
        <f>'Shiller Data '!D1266</f>
        <v>7.82667</v>
      </c>
      <c r="E1267" s="75">
        <f>'Shiller Data '!E1266</f>
        <v>54.9</v>
      </c>
      <c r="F1267" s="12">
        <f t="shared" si="1235"/>
        <v>506.85755464480872</v>
      </c>
      <c r="G1267" s="12">
        <f t="shared" si="1236"/>
        <v>21.173907103825137</v>
      </c>
      <c r="H1267" s="12">
        <f t="shared" ref="H1267:I1267" si="1277">AVERAGE(F1148:F1267)</f>
        <v>753.8272242967189</v>
      </c>
      <c r="I1267" s="12">
        <f t="shared" si="1277"/>
        <v>24.937216103459537</v>
      </c>
      <c r="J1267" s="12">
        <f t="shared" si="1226"/>
        <v>20.325346363521806</v>
      </c>
      <c r="K1267" s="12">
        <f t="shared" si="1223"/>
        <v>3.0118686965443593</v>
      </c>
      <c r="L1267" s="12">
        <f t="shared" si="1224"/>
        <v>-0.33296777943059341</v>
      </c>
    </row>
    <row r="1268" spans="1:12" x14ac:dyDescent="0.25">
      <c r="A1268" s="11">
        <f>'Shiller Data '!A1267</f>
        <v>1975.11</v>
      </c>
      <c r="B1268" s="11">
        <f>'Shiller Data '!B1267</f>
        <v>90.07</v>
      </c>
      <c r="C1268" s="11">
        <f>'Shiller Data '!C1267</f>
        <v>3.69</v>
      </c>
      <c r="D1268" s="11">
        <f>'Shiller Data '!D1267</f>
        <v>7.8933299999999997</v>
      </c>
      <c r="E1268" s="75">
        <f>'Shiller Data '!E1267</f>
        <v>55.3</v>
      </c>
      <c r="F1268" s="12">
        <f t="shared" si="1235"/>
        <v>511.71324141048825</v>
      </c>
      <c r="G1268" s="12">
        <f t="shared" si="1236"/>
        <v>20.963937613019894</v>
      </c>
      <c r="H1268" s="12">
        <f t="shared" ref="H1268:I1268" si="1278">AVERAGE(F1149:F1268)</f>
        <v>750.48076885579189</v>
      </c>
      <c r="I1268" s="12">
        <f t="shared" si="1278"/>
        <v>24.888920709750998</v>
      </c>
      <c r="J1268" s="12">
        <f t="shared" si="1226"/>
        <v>20.55988073480458</v>
      </c>
      <c r="K1268" s="12">
        <f t="shared" si="1223"/>
        <v>3.0233416397337862</v>
      </c>
      <c r="L1268" s="12">
        <f t="shared" si="1224"/>
        <v>-0.32149483624116648</v>
      </c>
    </row>
    <row r="1269" spans="1:12" x14ac:dyDescent="0.25">
      <c r="A1269" s="11">
        <f>'Shiller Data '!A1268</f>
        <v>1975.12</v>
      </c>
      <c r="B1269" s="11">
        <f>'Shiller Data '!B1268</f>
        <v>88.7</v>
      </c>
      <c r="C1269" s="11">
        <f>'Shiller Data '!C1268</f>
        <v>3.68</v>
      </c>
      <c r="D1269" s="11">
        <f>'Shiller Data '!D1268</f>
        <v>7.96</v>
      </c>
      <c r="E1269" s="75">
        <f>'Shiller Data '!E1268</f>
        <v>55.5</v>
      </c>
      <c r="F1269" s="12">
        <f t="shared" si="1235"/>
        <v>502.11391891891896</v>
      </c>
      <c r="G1269" s="12">
        <f t="shared" si="1236"/>
        <v>20.831783783783784</v>
      </c>
      <c r="H1269" s="12">
        <f t="shared" ref="H1269:I1269" si="1279">AVERAGE(F1150:F1269)</f>
        <v>747.11283119112215</v>
      </c>
      <c r="I1269" s="12">
        <f t="shared" si="1279"/>
        <v>24.838578656376871</v>
      </c>
      <c r="J1269" s="12">
        <f t="shared" si="1226"/>
        <v>20.215082588472107</v>
      </c>
      <c r="K1269" s="12">
        <f t="shared" si="1223"/>
        <v>3.0064289885888211</v>
      </c>
      <c r="L1269" s="12">
        <f t="shared" si="1224"/>
        <v>-0.33840748738613158</v>
      </c>
    </row>
    <row r="1270" spans="1:12" x14ac:dyDescent="0.25">
      <c r="A1270" s="11">
        <f>'Shiller Data '!A1269</f>
        <v>1976.01</v>
      </c>
      <c r="B1270" s="11">
        <f>'Shiller Data '!B1269</f>
        <v>96.86</v>
      </c>
      <c r="C1270" s="11">
        <f>'Shiller Data '!C1269</f>
        <v>3.6833300000000002</v>
      </c>
      <c r="D1270" s="11">
        <f>'Shiller Data '!D1269</f>
        <v>8.1933299999999996</v>
      </c>
      <c r="E1270" s="75">
        <f>'Shiller Data '!E1269</f>
        <v>55.6</v>
      </c>
      <c r="F1270" s="12">
        <f t="shared" si="1235"/>
        <v>547.31997302158277</v>
      </c>
      <c r="G1270" s="12">
        <f t="shared" si="1236"/>
        <v>20.81313314298561</v>
      </c>
      <c r="H1270" s="12">
        <f t="shared" ref="H1270:I1270" si="1280">AVERAGE(F1151:F1270)</f>
        <v>743.99070439397508</v>
      </c>
      <c r="I1270" s="12">
        <f t="shared" si="1280"/>
        <v>24.786434561499231</v>
      </c>
      <c r="J1270" s="12">
        <f t="shared" si="1226"/>
        <v>22.081432150460838</v>
      </c>
      <c r="K1270" s="12">
        <f t="shared" si="1223"/>
        <v>3.0947370811922665</v>
      </c>
      <c r="L1270" s="12">
        <f t="shared" si="1224"/>
        <v>-0.25009939478268617</v>
      </c>
    </row>
    <row r="1271" spans="1:12" x14ac:dyDescent="0.25">
      <c r="A1271" s="11">
        <f>'Shiller Data '!A1270</f>
        <v>1976.02</v>
      </c>
      <c r="B1271" s="11">
        <f>'Shiller Data '!B1270</f>
        <v>100.6</v>
      </c>
      <c r="C1271" s="11">
        <f>'Shiller Data '!C1270</f>
        <v>3.6866699999999999</v>
      </c>
      <c r="D1271" s="11">
        <f>'Shiller Data '!D1270</f>
        <v>8.4266699999999997</v>
      </c>
      <c r="E1271" s="75">
        <f>'Shiller Data '!E1270</f>
        <v>55.8</v>
      </c>
      <c r="F1271" s="12">
        <f t="shared" si="1235"/>
        <v>566.41586021505384</v>
      </c>
      <c r="G1271" s="12">
        <f t="shared" si="1236"/>
        <v>20.757339556451612</v>
      </c>
      <c r="H1271" s="12">
        <f t="shared" ref="H1271:I1271" si="1281">AVERAGE(F1152:F1271)</f>
        <v>741.12727386712152</v>
      </c>
      <c r="I1271" s="12">
        <f t="shared" si="1281"/>
        <v>24.733599109886331</v>
      </c>
      <c r="J1271" s="12">
        <f t="shared" si="1226"/>
        <v>22.900664707088676</v>
      </c>
      <c r="K1271" s="12">
        <f t="shared" si="1223"/>
        <v>3.1311659366493556</v>
      </c>
      <c r="L1271" s="12">
        <f t="shared" si="1224"/>
        <v>-0.2136705393255971</v>
      </c>
    </row>
    <row r="1272" spans="1:12" x14ac:dyDescent="0.25">
      <c r="A1272" s="11">
        <f>'Shiller Data '!A1271</f>
        <v>1976.03</v>
      </c>
      <c r="B1272" s="11">
        <f>'Shiller Data '!B1271</f>
        <v>101.1</v>
      </c>
      <c r="C1272" s="11">
        <f>'Shiller Data '!C1271</f>
        <v>3.69</v>
      </c>
      <c r="D1272" s="11">
        <f>'Shiller Data '!D1271</f>
        <v>8.66</v>
      </c>
      <c r="E1272" s="75">
        <f>'Shiller Data '!E1271</f>
        <v>55.9</v>
      </c>
      <c r="F1272" s="12">
        <f t="shared" si="1235"/>
        <v>568.21274597495528</v>
      </c>
      <c r="G1272" s="12">
        <f t="shared" si="1236"/>
        <v>20.738922182468695</v>
      </c>
      <c r="H1272" s="12">
        <f t="shared" ref="H1272:I1272" si="1282">AVERAGE(F1153:F1272)</f>
        <v>738.61319161005906</v>
      </c>
      <c r="I1272" s="12">
        <f t="shared" si="1282"/>
        <v>24.679682417793195</v>
      </c>
      <c r="J1272" s="12">
        <f t="shared" si="1226"/>
        <v>23.023503153561393</v>
      </c>
      <c r="K1272" s="12">
        <f t="shared" si="1223"/>
        <v>3.1365155704108418</v>
      </c>
      <c r="L1272" s="12">
        <f t="shared" si="1224"/>
        <v>-0.20832090556411087</v>
      </c>
    </row>
    <row r="1273" spans="1:12" x14ac:dyDescent="0.25">
      <c r="A1273" s="11">
        <f>'Shiller Data '!A1272</f>
        <v>1976.04</v>
      </c>
      <c r="B1273" s="11">
        <f>'Shiller Data '!B1272</f>
        <v>101.9</v>
      </c>
      <c r="C1273" s="11">
        <f>'Shiller Data '!C1272</f>
        <v>3.71333</v>
      </c>
      <c r="D1273" s="11">
        <f>'Shiller Data '!D1272</f>
        <v>8.8566699999999994</v>
      </c>
      <c r="E1273" s="75">
        <f>'Shiller Data '!E1272</f>
        <v>56.1</v>
      </c>
      <c r="F1273" s="12">
        <f t="shared" si="1235"/>
        <v>570.66724598930489</v>
      </c>
      <c r="G1273" s="12">
        <f t="shared" si="1236"/>
        <v>20.795640868983956</v>
      </c>
      <c r="H1273" s="12">
        <f t="shared" ref="H1273:I1273" si="1283">AVERAGE(F1154:F1273)</f>
        <v>735.94397645150764</v>
      </c>
      <c r="I1273" s="12">
        <f t="shared" si="1283"/>
        <v>24.626291138850515</v>
      </c>
      <c r="J1273" s="12">
        <f t="shared" si="1226"/>
        <v>23.173089393433607</v>
      </c>
      <c r="K1273" s="12">
        <f t="shared" si="1223"/>
        <v>3.1429916654830565</v>
      </c>
      <c r="L1273" s="12">
        <f t="shared" si="1224"/>
        <v>-0.20184481049189618</v>
      </c>
    </row>
    <row r="1274" spans="1:12" x14ac:dyDescent="0.25">
      <c r="A1274" s="11">
        <f>'Shiller Data '!A1273</f>
        <v>1976.05</v>
      </c>
      <c r="B1274" s="11">
        <f>'Shiller Data '!B1273</f>
        <v>101.2</v>
      </c>
      <c r="C1274" s="11">
        <f>'Shiller Data '!C1273</f>
        <v>3.7366700000000002</v>
      </c>
      <c r="D1274" s="11">
        <f>'Shiller Data '!D1273</f>
        <v>9.0533300000000008</v>
      </c>
      <c r="E1274" s="75">
        <f>'Shiller Data '!E1273</f>
        <v>56.5</v>
      </c>
      <c r="F1274" s="12">
        <f t="shared" si="1235"/>
        <v>562.73469026548673</v>
      </c>
      <c r="G1274" s="12">
        <f t="shared" si="1236"/>
        <v>20.778199951327437</v>
      </c>
      <c r="H1274" s="12">
        <f t="shared" ref="H1274:I1274" si="1284">AVERAGE(F1155:F1274)</f>
        <v>733.59934899938548</v>
      </c>
      <c r="I1274" s="12">
        <f t="shared" si="1284"/>
        <v>24.571404117611575</v>
      </c>
      <c r="J1274" s="12">
        <f t="shared" si="1226"/>
        <v>22.902016000874209</v>
      </c>
      <c r="K1274" s="12">
        <f t="shared" si="1223"/>
        <v>3.131224941658016</v>
      </c>
      <c r="L1274" s="12">
        <f t="shared" si="1224"/>
        <v>-0.21361153431693669</v>
      </c>
    </row>
    <row r="1275" spans="1:12" x14ac:dyDescent="0.25">
      <c r="A1275" s="11">
        <f>'Shiller Data '!A1274</f>
        <v>1976.06</v>
      </c>
      <c r="B1275" s="11">
        <f>'Shiller Data '!B1274</f>
        <v>101.8</v>
      </c>
      <c r="C1275" s="11">
        <f>'Shiller Data '!C1274</f>
        <v>3.76</v>
      </c>
      <c r="D1275" s="11">
        <f>'Shiller Data '!D1274</f>
        <v>9.25</v>
      </c>
      <c r="E1275" s="75">
        <f>'Shiller Data '!E1274</f>
        <v>56.8</v>
      </c>
      <c r="F1275" s="12">
        <f t="shared" si="1235"/>
        <v>563.08125000000007</v>
      </c>
      <c r="G1275" s="12">
        <f t="shared" si="1236"/>
        <v>20.797499999999999</v>
      </c>
      <c r="H1275" s="12">
        <f t="shared" ref="H1275:I1275" si="1285">AVERAGE(F1156:F1275)</f>
        <v>731.33750023395373</v>
      </c>
      <c r="I1275" s="12">
        <f t="shared" si="1285"/>
        <v>24.516034711747384</v>
      </c>
      <c r="J1275" s="12">
        <f t="shared" si="1226"/>
        <v>22.967876192889694</v>
      </c>
      <c r="K1275" s="12">
        <f t="shared" si="1223"/>
        <v>3.1340965523866835</v>
      </c>
      <c r="L1275" s="12">
        <f t="shared" si="1224"/>
        <v>-0.21073992358826921</v>
      </c>
    </row>
    <row r="1276" spans="1:12" x14ac:dyDescent="0.25">
      <c r="A1276" s="11">
        <f>'Shiller Data '!A1275</f>
        <v>1976.07</v>
      </c>
      <c r="B1276" s="11">
        <f>'Shiller Data '!B1275</f>
        <v>104.2</v>
      </c>
      <c r="C1276" s="11">
        <f>'Shiller Data '!C1275</f>
        <v>3.79</v>
      </c>
      <c r="D1276" s="11">
        <f>'Shiller Data '!D1275</f>
        <v>9.35</v>
      </c>
      <c r="E1276" s="75">
        <f>'Shiller Data '!E1275</f>
        <v>57.1</v>
      </c>
      <c r="F1276" s="12">
        <f t="shared" si="1235"/>
        <v>573.32810858143614</v>
      </c>
      <c r="G1276" s="12">
        <f t="shared" si="1236"/>
        <v>20.853296847635725</v>
      </c>
      <c r="H1276" s="12">
        <f t="shared" ref="H1276:I1276" si="1286">AVERAGE(F1157:F1276)</f>
        <v>729.2001621644398</v>
      </c>
      <c r="I1276" s="12">
        <f t="shared" si="1286"/>
        <v>24.46022276240075</v>
      </c>
      <c r="J1276" s="12">
        <f t="shared" si="1226"/>
        <v>23.439202257091974</v>
      </c>
      <c r="K1276" s="12">
        <f t="shared" si="1223"/>
        <v>3.1544099307291495</v>
      </c>
      <c r="L1276" s="12">
        <f t="shared" si="1224"/>
        <v>-0.19042654524580316</v>
      </c>
    </row>
    <row r="1277" spans="1:12" x14ac:dyDescent="0.25">
      <c r="A1277" s="11">
        <f>'Shiller Data '!A1276</f>
        <v>1976.08</v>
      </c>
      <c r="B1277" s="11">
        <f>'Shiller Data '!B1276</f>
        <v>103.3</v>
      </c>
      <c r="C1277" s="11">
        <f>'Shiller Data '!C1276</f>
        <v>3.82</v>
      </c>
      <c r="D1277" s="11">
        <f>'Shiller Data '!D1276</f>
        <v>9.4499999999999993</v>
      </c>
      <c r="E1277" s="75">
        <f>'Shiller Data '!E1276</f>
        <v>57.4</v>
      </c>
      <c r="F1277" s="12">
        <f t="shared" si="1235"/>
        <v>565.40553135888501</v>
      </c>
      <c r="G1277" s="12">
        <f t="shared" si="1236"/>
        <v>20.908510452961675</v>
      </c>
      <c r="H1277" s="12">
        <f t="shared" ref="H1277:I1277" si="1287">AVERAGE(F1158:F1277)</f>
        <v>727.45463390894452</v>
      </c>
      <c r="I1277" s="12">
        <f t="shared" si="1287"/>
        <v>24.404673843392558</v>
      </c>
      <c r="J1277" s="12">
        <f t="shared" si="1226"/>
        <v>23.167920005288892</v>
      </c>
      <c r="K1277" s="12">
        <f t="shared" si="1223"/>
        <v>3.1427685633869551</v>
      </c>
      <c r="L1277" s="12">
        <f t="shared" si="1224"/>
        <v>-0.20206791258799761</v>
      </c>
    </row>
    <row r="1278" spans="1:12" x14ac:dyDescent="0.25">
      <c r="A1278" s="11">
        <f>'Shiller Data '!A1277</f>
        <v>1976.09</v>
      </c>
      <c r="B1278" s="11">
        <f>'Shiller Data '!B1277</f>
        <v>105.5</v>
      </c>
      <c r="C1278" s="11">
        <f>'Shiller Data '!C1277</f>
        <v>3.85</v>
      </c>
      <c r="D1278" s="11">
        <f>'Shiller Data '!D1277</f>
        <v>9.5500000000000007</v>
      </c>
      <c r="E1278" s="75">
        <f>'Shiller Data '!E1277</f>
        <v>57.6</v>
      </c>
      <c r="F1278" s="12">
        <f t="shared" si="1235"/>
        <v>575.44205729166663</v>
      </c>
      <c r="G1278" s="12">
        <f t="shared" si="1236"/>
        <v>20.999544270833333</v>
      </c>
      <c r="H1278" s="12">
        <f t="shared" ref="H1278:I1278" si="1288">AVERAGE(F1159:F1278)</f>
        <v>726.0201279261305</v>
      </c>
      <c r="I1278" s="12">
        <f t="shared" si="1288"/>
        <v>24.348282239839101</v>
      </c>
      <c r="J1278" s="12">
        <f t="shared" si="1226"/>
        <v>23.633784577628969</v>
      </c>
      <c r="K1278" s="12">
        <f t="shared" si="1223"/>
        <v>3.1626772382403994</v>
      </c>
      <c r="L1278" s="12">
        <f t="shared" si="1224"/>
        <v>-0.18215923773455334</v>
      </c>
    </row>
    <row r="1279" spans="1:12" x14ac:dyDescent="0.25">
      <c r="A1279" s="11">
        <f>'Shiller Data '!A1278</f>
        <v>1976.1</v>
      </c>
      <c r="B1279" s="11">
        <f>'Shiller Data '!B1278</f>
        <v>101.9</v>
      </c>
      <c r="C1279" s="11">
        <f>'Shiller Data '!C1278</f>
        <v>3.9166699999999999</v>
      </c>
      <c r="D1279" s="11">
        <f>'Shiller Data '!D1278</f>
        <v>9.67</v>
      </c>
      <c r="E1279" s="75">
        <f>'Shiller Data '!E1278</f>
        <v>57.9</v>
      </c>
      <c r="F1279" s="12">
        <f t="shared" si="1235"/>
        <v>552.92629533678758</v>
      </c>
      <c r="G1279" s="12">
        <f t="shared" si="1236"/>
        <v>21.252500816062177</v>
      </c>
      <c r="H1279" s="12">
        <f t="shared" ref="H1279:I1279" si="1289">AVERAGE(F1160:F1279)</f>
        <v>724.48997528342022</v>
      </c>
      <c r="I1279" s="12">
        <f t="shared" si="1289"/>
        <v>24.295936007341247</v>
      </c>
      <c r="J1279" s="12">
        <f t="shared" si="1226"/>
        <v>22.757974632865171</v>
      </c>
      <c r="K1279" s="12">
        <f t="shared" si="1223"/>
        <v>3.1249156172872659</v>
      </c>
      <c r="L1279" s="12">
        <f t="shared" si="1224"/>
        <v>-0.21992085868768685</v>
      </c>
    </row>
    <row r="1280" spans="1:12" x14ac:dyDescent="0.25">
      <c r="A1280" s="11">
        <f>'Shiller Data '!A1279</f>
        <v>1976.11</v>
      </c>
      <c r="B1280" s="11">
        <f>'Shiller Data '!B1279</f>
        <v>101.2</v>
      </c>
      <c r="C1280" s="11">
        <f>'Shiller Data '!C1279</f>
        <v>3.98333</v>
      </c>
      <c r="D1280" s="11">
        <f>'Shiller Data '!D1279</f>
        <v>9.7899999999999991</v>
      </c>
      <c r="E1280" s="75">
        <f>'Shiller Data '!E1279</f>
        <v>58</v>
      </c>
      <c r="F1280" s="12">
        <f t="shared" si="1235"/>
        <v>548.18120689655177</v>
      </c>
      <c r="G1280" s="12">
        <f t="shared" si="1236"/>
        <v>21.576943150862071</v>
      </c>
      <c r="H1280" s="12">
        <f t="shared" ref="H1280:I1280" si="1290">AVERAGE(F1161:F1280)</f>
        <v>722.61310812457953</v>
      </c>
      <c r="I1280" s="12">
        <f t="shared" si="1290"/>
        <v>24.246823452228114</v>
      </c>
      <c r="J1280" s="12">
        <f t="shared" si="1226"/>
        <v>22.608372101879503</v>
      </c>
      <c r="K1280" s="12">
        <f t="shared" si="1223"/>
        <v>3.1183202846655154</v>
      </c>
      <c r="L1280" s="12">
        <f t="shared" si="1224"/>
        <v>-0.22651619130943734</v>
      </c>
    </row>
    <row r="1281" spans="1:12" x14ac:dyDescent="0.25">
      <c r="A1281" s="11">
        <f>'Shiller Data '!A1280</f>
        <v>1976.12</v>
      </c>
      <c r="B1281" s="11">
        <f>'Shiller Data '!B1280</f>
        <v>104.7</v>
      </c>
      <c r="C1281" s="11">
        <f>'Shiller Data '!C1280</f>
        <v>4.05</v>
      </c>
      <c r="D1281" s="11">
        <f>'Shiller Data '!D1280</f>
        <v>9.91</v>
      </c>
      <c r="E1281" s="75">
        <f>'Shiller Data '!E1280</f>
        <v>58.2</v>
      </c>
      <c r="F1281" s="12">
        <f t="shared" si="1235"/>
        <v>565.19110824742279</v>
      </c>
      <c r="G1281" s="12">
        <f t="shared" si="1236"/>
        <v>21.862693298969074</v>
      </c>
      <c r="H1281" s="12">
        <f t="shared" ref="H1281:I1281" si="1291">AVERAGE(F1162:F1281)</f>
        <v>720.85093353272043</v>
      </c>
      <c r="I1281" s="12">
        <f t="shared" si="1291"/>
        <v>24.20062293539328</v>
      </c>
      <c r="J1281" s="12">
        <f t="shared" si="1226"/>
        <v>23.354403304256845</v>
      </c>
      <c r="K1281" s="12">
        <f t="shared" ref="K1281:K1344" si="1292">LN(J1281)</f>
        <v>3.1507855446770106</v>
      </c>
      <c r="L1281" s="12">
        <f t="shared" ref="L1281:L1344" si="1293">K1281-$K$1854</f>
        <v>-0.19405093129794215</v>
      </c>
    </row>
    <row r="1282" spans="1:12" x14ac:dyDescent="0.25">
      <c r="A1282" s="11">
        <f>'Shiller Data '!A1281</f>
        <v>1977.01</v>
      </c>
      <c r="B1282" s="11">
        <f>'Shiller Data '!B1281</f>
        <v>103.8</v>
      </c>
      <c r="C1282" s="11">
        <f>'Shiller Data '!C1281</f>
        <v>4.0966699999999996</v>
      </c>
      <c r="D1282" s="11">
        <f>'Shiller Data '!D1281</f>
        <v>9.9666700000000006</v>
      </c>
      <c r="E1282" s="75">
        <f>'Shiller Data '!E1281</f>
        <v>58.5</v>
      </c>
      <c r="F1282" s="12">
        <f t="shared" si="1235"/>
        <v>557.45923076923077</v>
      </c>
      <c r="G1282" s="12">
        <f t="shared" si="1236"/>
        <v>22.001218756410253</v>
      </c>
      <c r="H1282" s="12">
        <f t="shared" ref="H1282:I1282" si="1294">AVERAGE(F1163:F1282)</f>
        <v>718.77604243401424</v>
      </c>
      <c r="I1282" s="12">
        <f t="shared" si="1294"/>
        <v>24.154781014695686</v>
      </c>
      <c r="J1282" s="12">
        <f t="shared" ref="J1282:J1345" si="1295">F1282/I1282</f>
        <v>23.078629047809397</v>
      </c>
      <c r="K1282" s="12">
        <f t="shared" si="1292"/>
        <v>3.1389070398673899</v>
      </c>
      <c r="L1282" s="12">
        <f t="shared" si="1293"/>
        <v>-0.20592943610756276</v>
      </c>
    </row>
    <row r="1283" spans="1:12" x14ac:dyDescent="0.25">
      <c r="A1283" s="11">
        <f>'Shiller Data '!A1282</f>
        <v>1977.02</v>
      </c>
      <c r="B1283" s="11">
        <f>'Shiller Data '!B1282</f>
        <v>101</v>
      </c>
      <c r="C1283" s="11">
        <f>'Shiller Data '!C1282</f>
        <v>4.1433299999999997</v>
      </c>
      <c r="D1283" s="11">
        <f>'Shiller Data '!D1282</f>
        <v>10.023300000000001</v>
      </c>
      <c r="E1283" s="75">
        <f>'Shiller Data '!E1282</f>
        <v>59.1</v>
      </c>
      <c r="F1283" s="12">
        <f t="shared" si="1235"/>
        <v>536.91497461928941</v>
      </c>
      <c r="G1283" s="12">
        <f t="shared" si="1236"/>
        <v>22.025900215736037</v>
      </c>
      <c r="H1283" s="12">
        <f t="shared" ref="H1283:I1283" si="1296">AVERAGE(F1164:F1283)</f>
        <v>716.29837644236648</v>
      </c>
      <c r="I1283" s="12">
        <f t="shared" si="1296"/>
        <v>24.108348990151033</v>
      </c>
      <c r="J1283" s="12">
        <f t="shared" si="1295"/>
        <v>22.270914314316379</v>
      </c>
      <c r="K1283" s="12">
        <f t="shared" si="1292"/>
        <v>3.1032815363006145</v>
      </c>
      <c r="L1283" s="12">
        <f t="shared" si="1293"/>
        <v>-0.24155493967433816</v>
      </c>
    </row>
    <row r="1284" spans="1:12" x14ac:dyDescent="0.25">
      <c r="A1284" s="11">
        <f>'Shiller Data '!A1283</f>
        <v>1977.03</v>
      </c>
      <c r="B1284" s="11">
        <f>'Shiller Data '!B1283</f>
        <v>100.6</v>
      </c>
      <c r="C1284" s="11">
        <f>'Shiller Data '!C1283</f>
        <v>4.1900000000000004</v>
      </c>
      <c r="D1284" s="11">
        <f>'Shiller Data '!D1283</f>
        <v>10.08</v>
      </c>
      <c r="E1284" s="75">
        <f>'Shiller Data '!E1283</f>
        <v>59.5</v>
      </c>
      <c r="F1284" s="12">
        <f t="shared" si="1235"/>
        <v>531.19336134453783</v>
      </c>
      <c r="G1284" s="12">
        <f t="shared" si="1236"/>
        <v>22.124256302521008</v>
      </c>
      <c r="H1284" s="12">
        <f t="shared" ref="H1284:I1284" si="1297">AVERAGE(F1165:F1284)</f>
        <v>713.63066240811645</v>
      </c>
      <c r="I1284" s="12">
        <f t="shared" si="1297"/>
        <v>24.062640141156894</v>
      </c>
      <c r="J1284" s="12">
        <f t="shared" si="1295"/>
        <v>22.07543969524696</v>
      </c>
      <c r="K1284" s="12">
        <f t="shared" si="1292"/>
        <v>3.0944656645361408</v>
      </c>
      <c r="L1284" s="12">
        <f t="shared" si="1293"/>
        <v>-0.2503708114388119</v>
      </c>
    </row>
    <row r="1285" spans="1:12" x14ac:dyDescent="0.25">
      <c r="A1285" s="11">
        <f>'Shiller Data '!A1284</f>
        <v>1977.04</v>
      </c>
      <c r="B1285" s="11">
        <f>'Shiller Data '!B1284</f>
        <v>99.05</v>
      </c>
      <c r="C1285" s="11">
        <f>'Shiller Data '!C1284</f>
        <v>4.2466699999999999</v>
      </c>
      <c r="D1285" s="11">
        <f>'Shiller Data '!D1284</f>
        <v>10.193300000000001</v>
      </c>
      <c r="E1285" s="75">
        <f>'Shiller Data '!E1284</f>
        <v>60</v>
      </c>
      <c r="F1285" s="12">
        <f t="shared" si="1235"/>
        <v>518.65056249999998</v>
      </c>
      <c r="G1285" s="12">
        <f t="shared" si="1236"/>
        <v>22.2366257875</v>
      </c>
      <c r="H1285" s="12">
        <f t="shared" ref="H1285:I1285" si="1298">AVERAGE(F1166:F1285)</f>
        <v>710.75804801203128</v>
      </c>
      <c r="I1285" s="12">
        <f t="shared" si="1298"/>
        <v>24.018562803182636</v>
      </c>
      <c r="J1285" s="12">
        <f t="shared" si="1295"/>
        <v>21.593738424318833</v>
      </c>
      <c r="K1285" s="12">
        <f t="shared" si="1292"/>
        <v>3.0724033849015226</v>
      </c>
      <c r="L1285" s="12">
        <f t="shared" si="1293"/>
        <v>-0.27243309107343006</v>
      </c>
    </row>
    <row r="1286" spans="1:12" x14ac:dyDescent="0.25">
      <c r="A1286" s="11">
        <f>'Shiller Data '!A1285</f>
        <v>1977.05</v>
      </c>
      <c r="B1286" s="11">
        <f>'Shiller Data '!B1285</f>
        <v>98.76</v>
      </c>
      <c r="C1286" s="11">
        <f>'Shiller Data '!C1285</f>
        <v>4.3033299999999999</v>
      </c>
      <c r="D1286" s="11">
        <f>'Shiller Data '!D1285</f>
        <v>10.306699999999999</v>
      </c>
      <c r="E1286" s="75">
        <f>'Shiller Data '!E1285</f>
        <v>60.3</v>
      </c>
      <c r="F1286" s="12">
        <f t="shared" si="1235"/>
        <v>514.55925373134335</v>
      </c>
      <c r="G1286" s="12">
        <f t="shared" si="1236"/>
        <v>22.421205684079606</v>
      </c>
      <c r="H1286" s="12">
        <f t="shared" ref="H1286:I1286" si="1299">AVERAGE(F1167:F1286)</f>
        <v>707.7444696922222</v>
      </c>
      <c r="I1286" s="12">
        <f t="shared" si="1299"/>
        <v>23.976714542317033</v>
      </c>
      <c r="J1286" s="12">
        <f t="shared" si="1295"/>
        <v>21.460790752760822</v>
      </c>
      <c r="K1286" s="12">
        <f t="shared" si="1292"/>
        <v>3.066227584275826</v>
      </c>
      <c r="L1286" s="12">
        <f t="shared" si="1293"/>
        <v>-0.27860889169912673</v>
      </c>
    </row>
    <row r="1287" spans="1:12" x14ac:dyDescent="0.25">
      <c r="A1287" s="11">
        <f>'Shiller Data '!A1286</f>
        <v>1977.06</v>
      </c>
      <c r="B1287" s="11">
        <f>'Shiller Data '!B1286</f>
        <v>99.29</v>
      </c>
      <c r="C1287" s="11">
        <f>'Shiller Data '!C1286</f>
        <v>4.3600000000000003</v>
      </c>
      <c r="D1287" s="11">
        <f>'Shiller Data '!D1286</f>
        <v>10.42</v>
      </c>
      <c r="E1287" s="75">
        <f>'Shiller Data '!E1286</f>
        <v>60.7</v>
      </c>
      <c r="F1287" s="12">
        <f t="shared" si="1235"/>
        <v>513.91162685337736</v>
      </c>
      <c r="G1287" s="12">
        <f t="shared" si="1236"/>
        <v>22.566771004942339</v>
      </c>
      <c r="H1287" s="12">
        <f t="shared" ref="H1287:I1287" si="1300">AVERAGE(F1168:F1287)</f>
        <v>704.83862307666095</v>
      </c>
      <c r="I1287" s="12">
        <f t="shared" si="1300"/>
        <v>23.936766087478343</v>
      </c>
      <c r="J1287" s="12">
        <f t="shared" si="1295"/>
        <v>21.469551274188692</v>
      </c>
      <c r="K1287" s="12">
        <f t="shared" si="1292"/>
        <v>3.0666357115413376</v>
      </c>
      <c r="L1287" s="12">
        <f t="shared" si="1293"/>
        <v>-0.27820076443361508</v>
      </c>
    </row>
    <row r="1288" spans="1:12" x14ac:dyDescent="0.25">
      <c r="A1288" s="11">
        <f>'Shiller Data '!A1287</f>
        <v>1977.07</v>
      </c>
      <c r="B1288" s="11">
        <f>'Shiller Data '!B1287</f>
        <v>100.2</v>
      </c>
      <c r="C1288" s="11">
        <f>'Shiller Data '!C1287</f>
        <v>4.4066700000000001</v>
      </c>
      <c r="D1288" s="11">
        <f>'Shiller Data '!D1287</f>
        <v>10.5167</v>
      </c>
      <c r="E1288" s="75">
        <f>'Shiller Data '!E1287</f>
        <v>61</v>
      </c>
      <c r="F1288" s="12">
        <f t="shared" si="1235"/>
        <v>516.07106557377051</v>
      </c>
      <c r="G1288" s="12">
        <f t="shared" si="1236"/>
        <v>22.696156512295083</v>
      </c>
      <c r="H1288" s="12">
        <f t="shared" ref="H1288:I1288" si="1301">AVERAGE(F1169:F1288)</f>
        <v>701.84844264756032</v>
      </c>
      <c r="I1288" s="12">
        <f t="shared" si="1301"/>
        <v>23.898055653411639</v>
      </c>
      <c r="J1288" s="12">
        <f t="shared" si="1295"/>
        <v>21.594688415586532</v>
      </c>
      <c r="K1288" s="12">
        <f t="shared" si="1292"/>
        <v>3.0724473777643038</v>
      </c>
      <c r="L1288" s="12">
        <f t="shared" si="1293"/>
        <v>-0.27238909821064894</v>
      </c>
    </row>
    <row r="1289" spans="1:12" x14ac:dyDescent="0.25">
      <c r="A1289" s="11">
        <f>'Shiller Data '!A1288</f>
        <v>1977.08</v>
      </c>
      <c r="B1289" s="11">
        <f>'Shiller Data '!B1288</f>
        <v>97.75</v>
      </c>
      <c r="C1289" s="11">
        <f>'Shiller Data '!C1288</f>
        <v>4.4533300000000002</v>
      </c>
      <c r="D1289" s="11">
        <f>'Shiller Data '!D1288</f>
        <v>10.613300000000001</v>
      </c>
      <c r="E1289" s="75">
        <f>'Shiller Data '!E1288</f>
        <v>61.2</v>
      </c>
      <c r="F1289" s="12">
        <f t="shared" si="1235"/>
        <v>501.80729166666663</v>
      </c>
      <c r="G1289" s="12">
        <f t="shared" si="1236"/>
        <v>22.861518835784317</v>
      </c>
      <c r="H1289" s="12">
        <f t="shared" ref="H1289:I1289" si="1302">AVERAGE(F1170:F1289)</f>
        <v>698.64549451841435</v>
      </c>
      <c r="I1289" s="12">
        <f t="shared" si="1302"/>
        <v>23.860882874369043</v>
      </c>
      <c r="J1289" s="12">
        <f t="shared" si="1295"/>
        <v>21.03054167395036</v>
      </c>
      <c r="K1289" s="12">
        <f t="shared" si="1292"/>
        <v>3.0459757465845314</v>
      </c>
      <c r="L1289" s="12">
        <f t="shared" si="1293"/>
        <v>-0.2988607293904213</v>
      </c>
    </row>
    <row r="1290" spans="1:12" x14ac:dyDescent="0.25">
      <c r="A1290" s="11">
        <f>'Shiller Data '!A1289</f>
        <v>1977.09</v>
      </c>
      <c r="B1290" s="11">
        <f>'Shiller Data '!B1289</f>
        <v>96.23</v>
      </c>
      <c r="C1290" s="11">
        <f>'Shiller Data '!C1289</f>
        <v>4.5</v>
      </c>
      <c r="D1290" s="11">
        <f>'Shiller Data '!D1289</f>
        <v>10.71</v>
      </c>
      <c r="E1290" s="75">
        <f>'Shiller Data '!E1289</f>
        <v>61.4</v>
      </c>
      <c r="F1290" s="12">
        <f t="shared" si="1235"/>
        <v>492.39511807817593</v>
      </c>
      <c r="G1290" s="12">
        <f t="shared" si="1236"/>
        <v>23.025855048859938</v>
      </c>
      <c r="H1290" s="12">
        <f t="shared" ref="H1290:I1290" si="1303">AVERAGE(F1171:F1290)</f>
        <v>695.28323489972047</v>
      </c>
      <c r="I1290" s="12">
        <f t="shared" si="1303"/>
        <v>23.825237470014304</v>
      </c>
      <c r="J1290" s="12">
        <f t="shared" si="1295"/>
        <v>20.666955311479644</v>
      </c>
      <c r="K1290" s="12">
        <f t="shared" si="1292"/>
        <v>3.0285360629639477</v>
      </c>
      <c r="L1290" s="12">
        <f t="shared" si="1293"/>
        <v>-0.31630041301100498</v>
      </c>
    </row>
    <row r="1291" spans="1:12" x14ac:dyDescent="0.25">
      <c r="A1291" s="11">
        <f>'Shiller Data '!A1290</f>
        <v>1977.1</v>
      </c>
      <c r="B1291" s="11">
        <f>'Shiller Data '!B1290</f>
        <v>93.74</v>
      </c>
      <c r="C1291" s="11">
        <f>'Shiller Data '!C1290</f>
        <v>4.5566700000000004</v>
      </c>
      <c r="D1291" s="11">
        <f>'Shiller Data '!D1290</f>
        <v>10.77</v>
      </c>
      <c r="E1291" s="75">
        <f>'Shiller Data '!E1290</f>
        <v>61.6</v>
      </c>
      <c r="F1291" s="12">
        <f t="shared" ref="F1291:F1354" si="1304">B1291*$E$1851/E1291</f>
        <v>478.09682629870133</v>
      </c>
      <c r="G1291" s="12">
        <f t="shared" ref="G1291:G1354" si="1305">C1291*$E$1851/E1291</f>
        <v>23.240126578733769</v>
      </c>
      <c r="H1291" s="12">
        <f t="shared" ref="H1291:I1291" si="1306">AVERAGE(F1172:F1291)</f>
        <v>691.83562919899521</v>
      </c>
      <c r="I1291" s="12">
        <f t="shared" si="1306"/>
        <v>23.792052817616515</v>
      </c>
      <c r="J1291" s="12">
        <f t="shared" si="1295"/>
        <v>20.094811908987559</v>
      </c>
      <c r="K1291" s="12">
        <f t="shared" si="1292"/>
        <v>3.0004616677671647</v>
      </c>
      <c r="L1291" s="12">
        <f t="shared" si="1293"/>
        <v>-0.34437480820778799</v>
      </c>
    </row>
    <row r="1292" spans="1:12" x14ac:dyDescent="0.25">
      <c r="A1292" s="11">
        <f>'Shiller Data '!A1291</f>
        <v>1977.11</v>
      </c>
      <c r="B1292" s="11">
        <f>'Shiller Data '!B1291</f>
        <v>94.28</v>
      </c>
      <c r="C1292" s="11">
        <f>'Shiller Data '!C1291</f>
        <v>4.6133300000000004</v>
      </c>
      <c r="D1292" s="11">
        <f>'Shiller Data '!D1291</f>
        <v>10.83</v>
      </c>
      <c r="E1292" s="75">
        <f>'Shiller Data '!E1291</f>
        <v>61.9</v>
      </c>
      <c r="F1292" s="12">
        <f t="shared" si="1304"/>
        <v>478.5205008077545</v>
      </c>
      <c r="G1292" s="12">
        <f t="shared" si="1305"/>
        <v>23.415071934571895</v>
      </c>
      <c r="H1292" s="12">
        <f t="shared" ref="H1292:I1292" si="1307">AVERAGE(F1173:F1292)</f>
        <v>688.64591949172234</v>
      </c>
      <c r="I1292" s="12">
        <f t="shared" si="1307"/>
        <v>23.760997204053528</v>
      </c>
      <c r="J1292" s="12">
        <f t="shared" si="1295"/>
        <v>20.138906490259629</v>
      </c>
      <c r="K1292" s="12">
        <f t="shared" si="1292"/>
        <v>3.0026535903972817</v>
      </c>
      <c r="L1292" s="12">
        <f t="shared" si="1293"/>
        <v>-0.34218288557767096</v>
      </c>
    </row>
    <row r="1293" spans="1:12" x14ac:dyDescent="0.25">
      <c r="A1293" s="11">
        <f>'Shiller Data '!A1292</f>
        <v>1977.12</v>
      </c>
      <c r="B1293" s="11">
        <f>'Shiller Data '!B1292</f>
        <v>93.82</v>
      </c>
      <c r="C1293" s="11">
        <f>'Shiller Data '!C1292</f>
        <v>4.67</v>
      </c>
      <c r="D1293" s="11">
        <f>'Shiller Data '!D1292</f>
        <v>10.89</v>
      </c>
      <c r="E1293" s="75">
        <f>'Shiller Data '!E1292</f>
        <v>62.1</v>
      </c>
      <c r="F1293" s="12">
        <f t="shared" si="1304"/>
        <v>474.65214975845407</v>
      </c>
      <c r="G1293" s="12">
        <f t="shared" si="1305"/>
        <v>23.626364734299514</v>
      </c>
      <c r="H1293" s="12">
        <f t="shared" ref="H1293:I1293" si="1308">AVERAGE(F1174:F1293)</f>
        <v>685.24125635917846</v>
      </c>
      <c r="I1293" s="12">
        <f t="shared" si="1308"/>
        <v>23.732369565039946</v>
      </c>
      <c r="J1293" s="12">
        <f t="shared" si="1295"/>
        <v>20.000200504953462</v>
      </c>
      <c r="K1293" s="12">
        <f t="shared" si="1292"/>
        <v>2.9957422987514115</v>
      </c>
      <c r="L1293" s="12">
        <f t="shared" si="1293"/>
        <v>-0.34909417722354119</v>
      </c>
    </row>
    <row r="1294" spans="1:12" x14ac:dyDescent="0.25">
      <c r="A1294" s="11">
        <f>'Shiller Data '!A1293</f>
        <v>1978.01</v>
      </c>
      <c r="B1294" s="11">
        <f>'Shiller Data '!B1293</f>
        <v>90.25</v>
      </c>
      <c r="C1294" s="11">
        <f>'Shiller Data '!C1293</f>
        <v>4.71333</v>
      </c>
      <c r="D1294" s="11">
        <f>'Shiller Data '!D1293</f>
        <v>10.9</v>
      </c>
      <c r="E1294" s="75">
        <f>'Shiller Data '!E1293</f>
        <v>62.5</v>
      </c>
      <c r="F1294" s="12">
        <f t="shared" si="1304"/>
        <v>453.6687</v>
      </c>
      <c r="G1294" s="12">
        <f t="shared" si="1305"/>
        <v>23.692967243999998</v>
      </c>
      <c r="H1294" s="12">
        <f t="shared" ref="H1294:I1294" si="1309">AVERAGE(F1175:F1294)</f>
        <v>681.72486111724288</v>
      </c>
      <c r="I1294" s="12">
        <f t="shared" si="1309"/>
        <v>23.704851831173965</v>
      </c>
      <c r="J1294" s="12">
        <f t="shared" si="1295"/>
        <v>19.138221290351446</v>
      </c>
      <c r="K1294" s="12">
        <f t="shared" si="1292"/>
        <v>2.9516874501678183</v>
      </c>
      <c r="L1294" s="12">
        <f t="shared" si="1293"/>
        <v>-0.3931490258071344</v>
      </c>
    </row>
    <row r="1295" spans="1:12" x14ac:dyDescent="0.25">
      <c r="A1295" s="11">
        <f>'Shiller Data '!A1294</f>
        <v>1978.02</v>
      </c>
      <c r="B1295" s="11">
        <f>'Shiller Data '!B1294</f>
        <v>88.98</v>
      </c>
      <c r="C1295" s="11">
        <f>'Shiller Data '!C1294</f>
        <v>4.7566699999999997</v>
      </c>
      <c r="D1295" s="11">
        <f>'Shiller Data '!D1294</f>
        <v>10.91</v>
      </c>
      <c r="E1295" s="75">
        <f>'Shiller Data '!E1294</f>
        <v>62.9</v>
      </c>
      <c r="F1295" s="12">
        <f t="shared" si="1304"/>
        <v>444.44024642289355</v>
      </c>
      <c r="G1295" s="12">
        <f t="shared" si="1305"/>
        <v>23.758772611287757</v>
      </c>
      <c r="H1295" s="12">
        <f t="shared" ref="H1295:I1295" si="1310">AVERAGE(F1176:F1295)</f>
        <v>678.48131218392484</v>
      </c>
      <c r="I1295" s="12">
        <f t="shared" si="1310"/>
        <v>23.677774716969786</v>
      </c>
      <c r="J1295" s="12">
        <f t="shared" si="1295"/>
        <v>18.770355395955544</v>
      </c>
      <c r="K1295" s="12">
        <f t="shared" si="1292"/>
        <v>2.9322787846735912</v>
      </c>
      <c r="L1295" s="12">
        <f t="shared" si="1293"/>
        <v>-0.41255769130136155</v>
      </c>
    </row>
    <row r="1296" spans="1:12" x14ac:dyDescent="0.25">
      <c r="A1296" s="11">
        <f>'Shiller Data '!A1295</f>
        <v>1978.03</v>
      </c>
      <c r="B1296" s="11">
        <f>'Shiller Data '!B1295</f>
        <v>88.82</v>
      </c>
      <c r="C1296" s="11">
        <f>'Shiller Data '!C1295</f>
        <v>4.8</v>
      </c>
      <c r="D1296" s="11">
        <f>'Shiller Data '!D1295</f>
        <v>10.92</v>
      </c>
      <c r="E1296" s="75">
        <f>'Shiller Data '!E1295</f>
        <v>63.4</v>
      </c>
      <c r="F1296" s="12">
        <f t="shared" si="1304"/>
        <v>440.14232649842273</v>
      </c>
      <c r="G1296" s="12">
        <f t="shared" si="1305"/>
        <v>23.786119873817036</v>
      </c>
      <c r="H1296" s="12">
        <f t="shared" ref="H1296:I1296" si="1311">AVERAGE(F1177:F1296)</f>
        <v>675.34890962048848</v>
      </c>
      <c r="I1296" s="12">
        <f t="shared" si="1311"/>
        <v>23.650818366549938</v>
      </c>
      <c r="J1296" s="12">
        <f t="shared" si="1295"/>
        <v>18.610025229441078</v>
      </c>
      <c r="K1296" s="12">
        <f t="shared" si="1292"/>
        <v>2.9237004263459365</v>
      </c>
      <c r="L1296" s="12">
        <f t="shared" si="1293"/>
        <v>-0.42113604962901618</v>
      </c>
    </row>
    <row r="1297" spans="1:12" x14ac:dyDescent="0.25">
      <c r="A1297" s="11">
        <f>'Shiller Data '!A1296</f>
        <v>1978.04</v>
      </c>
      <c r="B1297" s="11">
        <f>'Shiller Data '!B1296</f>
        <v>92.71</v>
      </c>
      <c r="C1297" s="11">
        <f>'Shiller Data '!C1296</f>
        <v>4.8366699999999998</v>
      </c>
      <c r="D1297" s="11">
        <f>'Shiller Data '!D1296</f>
        <v>11.023300000000001</v>
      </c>
      <c r="E1297" s="75">
        <f>'Shiller Data '!E1296</f>
        <v>63.9</v>
      </c>
      <c r="F1297" s="12">
        <f t="shared" si="1304"/>
        <v>455.82416666666666</v>
      </c>
      <c r="G1297" s="12">
        <f t="shared" si="1305"/>
        <v>23.780294166666668</v>
      </c>
      <c r="H1297" s="12">
        <f t="shared" ref="H1297:I1297" si="1312">AVERAGE(F1178:F1297)</f>
        <v>671.86616472788523</v>
      </c>
      <c r="I1297" s="12">
        <f t="shared" si="1312"/>
        <v>23.623453520761018</v>
      </c>
      <c r="J1297" s="12">
        <f t="shared" si="1295"/>
        <v>19.295407687367739</v>
      </c>
      <c r="K1297" s="12">
        <f t="shared" si="1292"/>
        <v>2.9598671239380532</v>
      </c>
      <c r="L1297" s="12">
        <f t="shared" si="1293"/>
        <v>-0.38496935203689953</v>
      </c>
    </row>
    <row r="1298" spans="1:12" x14ac:dyDescent="0.25">
      <c r="A1298" s="11">
        <f>'Shiller Data '!A1297</f>
        <v>1978.05</v>
      </c>
      <c r="B1298" s="11">
        <f>'Shiller Data '!B1297</f>
        <v>97.41</v>
      </c>
      <c r="C1298" s="11">
        <f>'Shiller Data '!C1297</f>
        <v>4.8733300000000002</v>
      </c>
      <c r="D1298" s="11">
        <f>'Shiller Data '!D1297</f>
        <v>11.1267</v>
      </c>
      <c r="E1298" s="75">
        <f>'Shiller Data '!E1297</f>
        <v>64.5</v>
      </c>
      <c r="F1298" s="12">
        <f t="shared" si="1304"/>
        <v>474.47731395348836</v>
      </c>
      <c r="G1298" s="12">
        <f t="shared" si="1305"/>
        <v>23.737650430232559</v>
      </c>
      <c r="H1298" s="12">
        <f t="shared" ref="H1298:I1298" si="1313">AVERAGE(F1179:F1298)</f>
        <v>668.39301498909185</v>
      </c>
      <c r="I1298" s="12">
        <f t="shared" si="1313"/>
        <v>23.595374690469484</v>
      </c>
      <c r="J1298" s="12">
        <f t="shared" si="1295"/>
        <v>20.108912029489264</v>
      </c>
      <c r="K1298" s="12">
        <f t="shared" si="1292"/>
        <v>3.0011631013508495</v>
      </c>
      <c r="L1298" s="12">
        <f t="shared" si="1293"/>
        <v>-0.34367337462410319</v>
      </c>
    </row>
    <row r="1299" spans="1:12" x14ac:dyDescent="0.25">
      <c r="A1299" s="11">
        <f>'Shiller Data '!A1298</f>
        <v>1978.06</v>
      </c>
      <c r="B1299" s="11">
        <f>'Shiller Data '!B1298</f>
        <v>97.66</v>
      </c>
      <c r="C1299" s="11">
        <f>'Shiller Data '!C1298</f>
        <v>4.91</v>
      </c>
      <c r="D1299" s="11">
        <f>'Shiller Data '!D1298</f>
        <v>11.23</v>
      </c>
      <c r="E1299" s="75">
        <f>'Shiller Data '!E1298</f>
        <v>65.2</v>
      </c>
      <c r="F1299" s="12">
        <f t="shared" si="1304"/>
        <v>470.58789110429444</v>
      </c>
      <c r="G1299" s="12">
        <f t="shared" si="1305"/>
        <v>23.659497699386506</v>
      </c>
      <c r="H1299" s="12">
        <f t="shared" ref="H1299:I1299" si="1314">AVERAGE(F1180:F1299)</f>
        <v>664.73182678575836</v>
      </c>
      <c r="I1299" s="12">
        <f t="shared" si="1314"/>
        <v>23.566940809626235</v>
      </c>
      <c r="J1299" s="12">
        <f t="shared" si="1295"/>
        <v>19.968136505527116</v>
      </c>
      <c r="K1299" s="12">
        <f t="shared" si="1292"/>
        <v>2.9941378283779492</v>
      </c>
      <c r="L1299" s="12">
        <f t="shared" si="1293"/>
        <v>-0.35069864759700353</v>
      </c>
    </row>
    <row r="1300" spans="1:12" x14ac:dyDescent="0.25">
      <c r="A1300" s="11">
        <f>'Shiller Data '!A1299</f>
        <v>1978.07</v>
      </c>
      <c r="B1300" s="11">
        <f>'Shiller Data '!B1299</f>
        <v>97.19</v>
      </c>
      <c r="C1300" s="11">
        <f>'Shiller Data '!C1299</f>
        <v>4.9466700000000001</v>
      </c>
      <c r="D1300" s="11">
        <f>'Shiller Data '!D1299</f>
        <v>11.343299999999999</v>
      </c>
      <c r="E1300" s="75">
        <f>'Shiller Data '!E1299</f>
        <v>65.7</v>
      </c>
      <c r="F1300" s="12">
        <f t="shared" si="1304"/>
        <v>464.75902968036524</v>
      </c>
      <c r="G1300" s="12">
        <f t="shared" si="1305"/>
        <v>23.654795239726031</v>
      </c>
      <c r="H1300" s="12">
        <f t="shared" ref="H1300:I1300" si="1315">AVERAGE(F1181:F1300)</f>
        <v>661.08052249632294</v>
      </c>
      <c r="I1300" s="12">
        <f t="shared" si="1315"/>
        <v>23.538760568727575</v>
      </c>
      <c r="J1300" s="12">
        <f t="shared" si="1295"/>
        <v>19.744413828560749</v>
      </c>
      <c r="K1300" s="12">
        <f t="shared" si="1292"/>
        <v>2.982870607215681</v>
      </c>
      <c r="L1300" s="12">
        <f t="shared" si="1293"/>
        <v>-0.36196586875927172</v>
      </c>
    </row>
    <row r="1301" spans="1:12" x14ac:dyDescent="0.25">
      <c r="A1301" s="11">
        <f>'Shiller Data '!A1300</f>
        <v>1978.08</v>
      </c>
      <c r="B1301" s="11">
        <f>'Shiller Data '!B1300</f>
        <v>103.9</v>
      </c>
      <c r="C1301" s="11">
        <f>'Shiller Data '!C1300</f>
        <v>4.9833299999999996</v>
      </c>
      <c r="D1301" s="11">
        <f>'Shiller Data '!D1300</f>
        <v>11.4567</v>
      </c>
      <c r="E1301" s="75">
        <f>'Shiller Data '!E1300</f>
        <v>66</v>
      </c>
      <c r="F1301" s="12">
        <f t="shared" si="1304"/>
        <v>494.58761363636364</v>
      </c>
      <c r="G1301" s="12">
        <f t="shared" si="1305"/>
        <v>23.721783375000001</v>
      </c>
      <c r="H1301" s="12">
        <f t="shared" ref="H1301:I1301" si="1316">AVERAGE(F1182:F1301)</f>
        <v>657.86310755043553</v>
      </c>
      <c r="I1301" s="12">
        <f t="shared" si="1316"/>
        <v>23.510784407031146</v>
      </c>
      <c r="J1301" s="12">
        <f t="shared" si="1295"/>
        <v>21.036627492890116</v>
      </c>
      <c r="K1301" s="12">
        <f t="shared" si="1292"/>
        <v>3.0462650847597756</v>
      </c>
      <c r="L1301" s="12">
        <f t="shared" si="1293"/>
        <v>-0.29857139121517706</v>
      </c>
    </row>
    <row r="1302" spans="1:12" x14ac:dyDescent="0.25">
      <c r="A1302" s="11">
        <f>'Shiller Data '!A1301</f>
        <v>1978.09</v>
      </c>
      <c r="B1302" s="11">
        <f>'Shiller Data '!B1301</f>
        <v>103.9</v>
      </c>
      <c r="C1302" s="11">
        <f>'Shiller Data '!C1301</f>
        <v>5.0199999999999996</v>
      </c>
      <c r="D1302" s="11">
        <f>'Shiller Data '!D1301</f>
        <v>11.57</v>
      </c>
      <c r="E1302" s="75">
        <f>'Shiller Data '!E1301</f>
        <v>66.5</v>
      </c>
      <c r="F1302" s="12">
        <f t="shared" si="1304"/>
        <v>490.86890977443613</v>
      </c>
      <c r="G1302" s="12">
        <f t="shared" si="1305"/>
        <v>23.716669172932331</v>
      </c>
      <c r="H1302" s="12">
        <f t="shared" ref="H1302:I1302" si="1317">AVERAGE(F1183:F1302)</f>
        <v>654.39766862191766</v>
      </c>
      <c r="I1302" s="12">
        <f t="shared" si="1317"/>
        <v>23.482414235608999</v>
      </c>
      <c r="J1302" s="12">
        <f t="shared" si="1295"/>
        <v>20.903681574191676</v>
      </c>
      <c r="K1302" s="12">
        <f t="shared" si="1292"/>
        <v>3.0399252953330453</v>
      </c>
      <c r="L1302" s="12">
        <f t="shared" si="1293"/>
        <v>-0.30491118064190736</v>
      </c>
    </row>
    <row r="1303" spans="1:12" x14ac:dyDescent="0.25">
      <c r="A1303" s="11">
        <f>'Shiller Data '!A1302</f>
        <v>1978.1</v>
      </c>
      <c r="B1303" s="11">
        <f>'Shiller Data '!B1302</f>
        <v>100.6</v>
      </c>
      <c r="C1303" s="11">
        <f>'Shiller Data '!C1302</f>
        <v>5.03667</v>
      </c>
      <c r="D1303" s="11">
        <f>'Shiller Data '!D1302</f>
        <v>11.8233</v>
      </c>
      <c r="E1303" s="75">
        <f>'Shiller Data '!E1302</f>
        <v>67.099999999999994</v>
      </c>
      <c r="F1303" s="12">
        <f t="shared" si="1304"/>
        <v>471.02839046199705</v>
      </c>
      <c r="G1303" s="12">
        <f t="shared" si="1305"/>
        <v>23.582649735469449</v>
      </c>
      <c r="H1303" s="12">
        <f t="shared" ref="H1303:I1303" si="1318">AVERAGE(F1184:F1303)</f>
        <v>650.62428268785459</v>
      </c>
      <c r="I1303" s="12">
        <f t="shared" si="1318"/>
        <v>23.453219082849809</v>
      </c>
      <c r="J1303" s="12">
        <f t="shared" si="1295"/>
        <v>20.083741545161153</v>
      </c>
      <c r="K1303" s="12">
        <f t="shared" si="1292"/>
        <v>2.9999106093962267</v>
      </c>
      <c r="L1303" s="12">
        <f t="shared" si="1293"/>
        <v>-0.34492586657872604</v>
      </c>
    </row>
    <row r="1304" spans="1:12" x14ac:dyDescent="0.25">
      <c r="A1304" s="11">
        <f>'Shiller Data '!A1303</f>
        <v>1978.11</v>
      </c>
      <c r="B1304" s="11">
        <f>'Shiller Data '!B1303</f>
        <v>94.71</v>
      </c>
      <c r="C1304" s="11">
        <f>'Shiller Data '!C1303</f>
        <v>5.0533299999999999</v>
      </c>
      <c r="D1304" s="11">
        <f>'Shiller Data '!D1303</f>
        <v>12.076700000000001</v>
      </c>
      <c r="E1304" s="75">
        <f>'Shiller Data '!E1303</f>
        <v>67.400000000000006</v>
      </c>
      <c r="F1304" s="12">
        <f t="shared" si="1304"/>
        <v>441.47647255192874</v>
      </c>
      <c r="G1304" s="12">
        <f t="shared" si="1305"/>
        <v>23.555340545252225</v>
      </c>
      <c r="H1304" s="12">
        <f t="shared" ref="H1304:I1304" si="1319">AVERAGE(F1185:F1304)</f>
        <v>646.50804495912064</v>
      </c>
      <c r="I1304" s="12">
        <f t="shared" si="1319"/>
        <v>23.423447368643583</v>
      </c>
      <c r="J1304" s="12">
        <f t="shared" si="1295"/>
        <v>18.847630137608306</v>
      </c>
      <c r="K1304" s="12">
        <f t="shared" si="1292"/>
        <v>2.9363871838475331</v>
      </c>
      <c r="L1304" s="12">
        <f t="shared" si="1293"/>
        <v>-0.40844929212741965</v>
      </c>
    </row>
    <row r="1305" spans="1:12" x14ac:dyDescent="0.25">
      <c r="A1305" s="11">
        <f>'Shiller Data '!A1304</f>
        <v>1978.12</v>
      </c>
      <c r="B1305" s="11">
        <f>'Shiller Data '!B1304</f>
        <v>96.11</v>
      </c>
      <c r="C1305" s="11">
        <f>'Shiller Data '!C1304</f>
        <v>5.07</v>
      </c>
      <c r="D1305" s="11">
        <f>'Shiller Data '!D1304</f>
        <v>12.33</v>
      </c>
      <c r="E1305" s="75">
        <f>'Shiller Data '!E1304</f>
        <v>67.7</v>
      </c>
      <c r="F1305" s="12">
        <f t="shared" si="1304"/>
        <v>446.01712333825702</v>
      </c>
      <c r="G1305" s="12">
        <f t="shared" si="1305"/>
        <v>23.52831979320532</v>
      </c>
      <c r="H1305" s="12">
        <f t="shared" ref="H1305:I1305" si="1320">AVERAGE(F1186:F1305)</f>
        <v>642.37047932027269</v>
      </c>
      <c r="I1305" s="12">
        <f t="shared" si="1320"/>
        <v>23.393104200253624</v>
      </c>
      <c r="J1305" s="12">
        <f t="shared" si="1295"/>
        <v>19.066179482645204</v>
      </c>
      <c r="K1305" s="12">
        <f t="shared" si="1292"/>
        <v>2.9479160577816774</v>
      </c>
      <c r="L1305" s="12">
        <f t="shared" si="1293"/>
        <v>-0.39692041819327528</v>
      </c>
    </row>
    <row r="1306" spans="1:12" x14ac:dyDescent="0.25">
      <c r="A1306" s="11">
        <f>'Shiller Data '!A1305</f>
        <v>1979.01</v>
      </c>
      <c r="B1306" s="11">
        <f>'Shiller Data '!B1305</f>
        <v>99.71</v>
      </c>
      <c r="C1306" s="11">
        <f>'Shiller Data '!C1305</f>
        <v>5.1133300000000004</v>
      </c>
      <c r="D1306" s="11">
        <f>'Shiller Data '!D1305</f>
        <v>12.6533</v>
      </c>
      <c r="E1306" s="75">
        <f>'Shiller Data '!E1305</f>
        <v>68.3</v>
      </c>
      <c r="F1306" s="12">
        <f t="shared" si="1304"/>
        <v>458.65870058565156</v>
      </c>
      <c r="G1306" s="12">
        <f t="shared" si="1305"/>
        <v>23.52094367130308</v>
      </c>
      <c r="H1306" s="12">
        <f t="shared" ref="H1306:I1306" si="1321">AVERAGE(F1187:F1306)</f>
        <v>638.69126577646398</v>
      </c>
      <c r="I1306" s="12">
        <f t="shared" si="1321"/>
        <v>23.362600125978908</v>
      </c>
      <c r="J1306" s="12">
        <f t="shared" si="1295"/>
        <v>19.632176988537719</v>
      </c>
      <c r="K1306" s="12">
        <f t="shared" si="1292"/>
        <v>2.9771699032364816</v>
      </c>
      <c r="L1306" s="12">
        <f t="shared" si="1293"/>
        <v>-0.36766657273847114</v>
      </c>
    </row>
    <row r="1307" spans="1:12" x14ac:dyDescent="0.25">
      <c r="A1307" s="11">
        <f>'Shiller Data '!A1306</f>
        <v>1979.02</v>
      </c>
      <c r="B1307" s="11">
        <f>'Shiller Data '!B1306</f>
        <v>98.23</v>
      </c>
      <c r="C1307" s="11">
        <f>'Shiller Data '!C1306</f>
        <v>5.1566700000000001</v>
      </c>
      <c r="D1307" s="11">
        <f>'Shiller Data '!D1306</f>
        <v>12.976699999999999</v>
      </c>
      <c r="E1307" s="75">
        <f>'Shiller Data '!E1306</f>
        <v>69.099999999999994</v>
      </c>
      <c r="F1307" s="12">
        <f t="shared" si="1304"/>
        <v>446.61954052098412</v>
      </c>
      <c r="G1307" s="12">
        <f t="shared" si="1305"/>
        <v>23.445684475397975</v>
      </c>
      <c r="H1307" s="12">
        <f t="shared" ref="H1307:I1307" si="1322">AVERAGE(F1188:F1307)</f>
        <v>634.99019898192284</v>
      </c>
      <c r="I1307" s="12">
        <f t="shared" si="1322"/>
        <v>23.332003001728264</v>
      </c>
      <c r="J1307" s="12">
        <f t="shared" si="1295"/>
        <v>19.141928812879968</v>
      </c>
      <c r="K1307" s="12">
        <f t="shared" si="1292"/>
        <v>2.9518811548701307</v>
      </c>
      <c r="L1307" s="12">
        <f t="shared" si="1293"/>
        <v>-0.39295532110482201</v>
      </c>
    </row>
    <row r="1308" spans="1:12" x14ac:dyDescent="0.25">
      <c r="A1308" s="11">
        <f>'Shiller Data '!A1307</f>
        <v>1979.03</v>
      </c>
      <c r="B1308" s="11">
        <f>'Shiller Data '!B1307</f>
        <v>100.1</v>
      </c>
      <c r="C1308" s="11">
        <f>'Shiller Data '!C1307</f>
        <v>5.2</v>
      </c>
      <c r="D1308" s="11">
        <f>'Shiller Data '!D1307</f>
        <v>13.3</v>
      </c>
      <c r="E1308" s="75">
        <f>'Shiller Data '!E1307</f>
        <v>69.8</v>
      </c>
      <c r="F1308" s="12">
        <f t="shared" si="1304"/>
        <v>450.5575573065903</v>
      </c>
      <c r="G1308" s="12">
        <f t="shared" si="1305"/>
        <v>23.405587392550146</v>
      </c>
      <c r="H1308" s="12">
        <f t="shared" ref="H1308:I1308" si="1323">AVERAGE(F1189:F1308)</f>
        <v>631.5431884368553</v>
      </c>
      <c r="I1308" s="12">
        <f t="shared" si="1323"/>
        <v>23.30222442482869</v>
      </c>
      <c r="J1308" s="12">
        <f t="shared" si="1295"/>
        <v>19.335388291364918</v>
      </c>
      <c r="K1308" s="12">
        <f t="shared" si="1292"/>
        <v>2.9619370071624971</v>
      </c>
      <c r="L1308" s="12">
        <f t="shared" si="1293"/>
        <v>-0.38289946881245562</v>
      </c>
    </row>
    <row r="1309" spans="1:12" x14ac:dyDescent="0.25">
      <c r="A1309" s="11">
        <f>'Shiller Data '!A1308</f>
        <v>1979.04</v>
      </c>
      <c r="B1309" s="11">
        <f>'Shiller Data '!B1308</f>
        <v>102.1</v>
      </c>
      <c r="C1309" s="11">
        <f>'Shiller Data '!C1308</f>
        <v>5.2466699999999999</v>
      </c>
      <c r="D1309" s="11">
        <f>'Shiller Data '!D1308</f>
        <v>13.5267</v>
      </c>
      <c r="E1309" s="75">
        <f>'Shiller Data '!E1308</f>
        <v>70.599999999999994</v>
      </c>
      <c r="F1309" s="12">
        <f t="shared" si="1304"/>
        <v>454.35223087818696</v>
      </c>
      <c r="G1309" s="12">
        <f t="shared" si="1305"/>
        <v>23.34805307719547</v>
      </c>
      <c r="H1309" s="12">
        <f t="shared" ref="H1309:I1309" si="1324">AVERAGE(F1190:F1309)</f>
        <v>628.02322941042689</v>
      </c>
      <c r="I1309" s="12">
        <f t="shared" si="1324"/>
        <v>23.272483854741957</v>
      </c>
      <c r="J1309" s="12">
        <f t="shared" si="1295"/>
        <v>19.523151620346233</v>
      </c>
      <c r="K1309" s="12">
        <f t="shared" si="1292"/>
        <v>2.971601023912696</v>
      </c>
      <c r="L1309" s="12">
        <f t="shared" si="1293"/>
        <v>-0.37323545206225672</v>
      </c>
    </row>
    <row r="1310" spans="1:12" x14ac:dyDescent="0.25">
      <c r="A1310" s="11">
        <f>'Shiller Data '!A1309</f>
        <v>1979.05</v>
      </c>
      <c r="B1310" s="11">
        <f>'Shiller Data '!B1309</f>
        <v>99.73</v>
      </c>
      <c r="C1310" s="11">
        <f>'Shiller Data '!C1309</f>
        <v>5.2933300000000001</v>
      </c>
      <c r="D1310" s="11">
        <f>'Shiller Data '!D1309</f>
        <v>13.753299999999999</v>
      </c>
      <c r="E1310" s="75">
        <f>'Shiller Data '!E1309</f>
        <v>71.5</v>
      </c>
      <c r="F1310" s="12">
        <f t="shared" si="1304"/>
        <v>438.2191993006993</v>
      </c>
      <c r="G1310" s="12">
        <f t="shared" si="1305"/>
        <v>23.259188150349651</v>
      </c>
      <c r="H1310" s="12">
        <f t="shared" ref="H1310:I1310" si="1325">AVERAGE(F1191:F1310)</f>
        <v>624.15154302181554</v>
      </c>
      <c r="I1310" s="12">
        <f t="shared" si="1325"/>
        <v>23.241899708375822</v>
      </c>
      <c r="J1310" s="12">
        <f t="shared" si="1295"/>
        <v>18.854706577310271</v>
      </c>
      <c r="K1310" s="12">
        <f t="shared" si="1292"/>
        <v>2.9367625685266616</v>
      </c>
      <c r="L1310" s="12">
        <f t="shared" si="1293"/>
        <v>-0.40807390744829108</v>
      </c>
    </row>
    <row r="1311" spans="1:12" x14ac:dyDescent="0.25">
      <c r="A1311" s="11">
        <f>'Shiller Data '!A1310</f>
        <v>1979.06</v>
      </c>
      <c r="B1311" s="11">
        <f>'Shiller Data '!B1310</f>
        <v>101.7</v>
      </c>
      <c r="C1311" s="11">
        <f>'Shiller Data '!C1310</f>
        <v>5.34</v>
      </c>
      <c r="D1311" s="11">
        <f>'Shiller Data '!D1310</f>
        <v>13.98</v>
      </c>
      <c r="E1311" s="75">
        <f>'Shiller Data '!E1310</f>
        <v>72.3</v>
      </c>
      <c r="F1311" s="12">
        <f t="shared" si="1304"/>
        <v>441.93080912863076</v>
      </c>
      <c r="G1311" s="12">
        <f t="shared" si="1305"/>
        <v>23.204626556016599</v>
      </c>
      <c r="H1311" s="12">
        <f t="shared" ref="H1311:I1311" si="1326">AVERAGE(F1192:F1311)</f>
        <v>620.74247155417163</v>
      </c>
      <c r="I1311" s="12">
        <f t="shared" si="1326"/>
        <v>23.211371835413665</v>
      </c>
      <c r="J1311" s="12">
        <f t="shared" si="1295"/>
        <v>19.03940931463497</v>
      </c>
      <c r="K1311" s="12">
        <f t="shared" si="1292"/>
        <v>2.9465110054909633</v>
      </c>
      <c r="L1311" s="12">
        <f t="shared" si="1293"/>
        <v>-0.39832547048398936</v>
      </c>
    </row>
    <row r="1312" spans="1:12" x14ac:dyDescent="0.25">
      <c r="A1312" s="11">
        <f>'Shiller Data '!A1311</f>
        <v>1979.07</v>
      </c>
      <c r="B1312" s="11">
        <f>'Shiller Data '!B1311</f>
        <v>102.7</v>
      </c>
      <c r="C1312" s="11">
        <f>'Shiller Data '!C1311</f>
        <v>5.3966700000000003</v>
      </c>
      <c r="D1312" s="11">
        <f>'Shiller Data '!D1311</f>
        <v>14.1967</v>
      </c>
      <c r="E1312" s="75">
        <f>'Shiller Data '!E1311</f>
        <v>73.099999999999994</v>
      </c>
      <c r="F1312" s="12">
        <f t="shared" si="1304"/>
        <v>441.39223666210677</v>
      </c>
      <c r="G1312" s="12">
        <f t="shared" si="1305"/>
        <v>23.194237992476062</v>
      </c>
      <c r="H1312" s="12">
        <f t="shared" ref="H1312:I1312" si="1327">AVERAGE(F1193:F1312)</f>
        <v>617.68262555307706</v>
      </c>
      <c r="I1312" s="12">
        <f t="shared" si="1327"/>
        <v>23.181499702459213</v>
      </c>
      <c r="J1312" s="12">
        <f t="shared" si="1295"/>
        <v>19.040711012121516</v>
      </c>
      <c r="K1312" s="12">
        <f t="shared" si="1292"/>
        <v>2.9465793717395932</v>
      </c>
      <c r="L1312" s="12">
        <f t="shared" si="1293"/>
        <v>-0.39825710423535954</v>
      </c>
    </row>
    <row r="1313" spans="1:12" x14ac:dyDescent="0.25">
      <c r="A1313" s="11">
        <f>'Shiller Data '!A1312</f>
        <v>1979.08</v>
      </c>
      <c r="B1313" s="11">
        <f>'Shiller Data '!B1312</f>
        <v>107.4</v>
      </c>
      <c r="C1313" s="11">
        <f>'Shiller Data '!C1312</f>
        <v>5.4533300000000002</v>
      </c>
      <c r="D1313" s="11">
        <f>'Shiller Data '!D1312</f>
        <v>14.4133</v>
      </c>
      <c r="E1313" s="75">
        <f>'Shiller Data '!E1312</f>
        <v>73.8</v>
      </c>
      <c r="F1313" s="12">
        <f t="shared" si="1304"/>
        <v>457.21402439024399</v>
      </c>
      <c r="G1313" s="12">
        <f t="shared" si="1305"/>
        <v>23.215446514227644</v>
      </c>
      <c r="H1313" s="12">
        <f t="shared" ref="H1313:I1313" si="1328">AVERAGE(F1194:F1313)</f>
        <v>614.82855289596876</v>
      </c>
      <c r="I1313" s="12">
        <f t="shared" si="1328"/>
        <v>23.152539301170119</v>
      </c>
      <c r="J1313" s="12">
        <f t="shared" si="1295"/>
        <v>19.747899720318653</v>
      </c>
      <c r="K1313" s="12">
        <f t="shared" si="1292"/>
        <v>2.9830471424172789</v>
      </c>
      <c r="L1313" s="12">
        <f t="shared" si="1293"/>
        <v>-0.36178933355767384</v>
      </c>
    </row>
    <row r="1314" spans="1:12" x14ac:dyDescent="0.25">
      <c r="A1314" s="11">
        <f>'Shiller Data '!A1313</f>
        <v>1979.09</v>
      </c>
      <c r="B1314" s="11">
        <f>'Shiller Data '!B1313</f>
        <v>108.6</v>
      </c>
      <c r="C1314" s="11">
        <f>'Shiller Data '!C1313</f>
        <v>5.51</v>
      </c>
      <c r="D1314" s="11">
        <f>'Shiller Data '!D1313</f>
        <v>14.63</v>
      </c>
      <c r="E1314" s="75">
        <f>'Shiller Data '!E1313</f>
        <v>74.599999999999994</v>
      </c>
      <c r="F1314" s="12">
        <f t="shared" si="1304"/>
        <v>457.36467828418233</v>
      </c>
      <c r="G1314" s="12">
        <f t="shared" si="1305"/>
        <v>23.205150804289548</v>
      </c>
      <c r="H1314" s="12">
        <f t="shared" ref="H1314:I1314" si="1329">AVERAGE(F1195:F1314)</f>
        <v>611.97041055866941</v>
      </c>
      <c r="I1314" s="12">
        <f t="shared" si="1329"/>
        <v>23.12362192579706</v>
      </c>
      <c r="J1314" s="12">
        <f t="shared" si="1295"/>
        <v>19.779110718547919</v>
      </c>
      <c r="K1314" s="12">
        <f t="shared" si="1292"/>
        <v>2.9846263665665016</v>
      </c>
      <c r="L1314" s="12">
        <f t="shared" si="1293"/>
        <v>-0.36021010940845111</v>
      </c>
    </row>
    <row r="1315" spans="1:12" x14ac:dyDescent="0.25">
      <c r="A1315" s="11">
        <f>'Shiller Data '!A1314</f>
        <v>1979.1</v>
      </c>
      <c r="B1315" s="11">
        <f>'Shiller Data '!B1314</f>
        <v>104.5</v>
      </c>
      <c r="C1315" s="11">
        <f>'Shiller Data '!C1314</f>
        <v>5.5566700000000004</v>
      </c>
      <c r="D1315" s="11">
        <f>'Shiller Data '!D1314</f>
        <v>14.7067</v>
      </c>
      <c r="E1315" s="75">
        <f>'Shiller Data '!E1314</f>
        <v>75.2</v>
      </c>
      <c r="F1315" s="12">
        <f t="shared" si="1304"/>
        <v>436.5862699468085</v>
      </c>
      <c r="G1315" s="12">
        <f t="shared" si="1305"/>
        <v>23.214984005984046</v>
      </c>
      <c r="H1315" s="12">
        <f t="shared" ref="H1315:I1315" si="1330">AVERAGE(F1196:F1315)</f>
        <v>608.90398336229214</v>
      </c>
      <c r="I1315" s="12">
        <f t="shared" si="1330"/>
        <v>23.095744680639154</v>
      </c>
      <c r="J1315" s="12">
        <f t="shared" si="1295"/>
        <v>18.903320762494953</v>
      </c>
      <c r="K1315" s="12">
        <f t="shared" si="1292"/>
        <v>2.9393376083511673</v>
      </c>
      <c r="L1315" s="12">
        <f t="shared" si="1293"/>
        <v>-0.4054988676237854</v>
      </c>
    </row>
    <row r="1316" spans="1:12" x14ac:dyDescent="0.25">
      <c r="A1316" s="11">
        <f>'Shiller Data '!A1315</f>
        <v>1979.11</v>
      </c>
      <c r="B1316" s="11">
        <f>'Shiller Data '!B1315</f>
        <v>103.7</v>
      </c>
      <c r="C1316" s="11">
        <f>'Shiller Data '!C1315</f>
        <v>5.6033299999999997</v>
      </c>
      <c r="D1316" s="11">
        <f>'Shiller Data '!D1315</f>
        <v>14.783300000000001</v>
      </c>
      <c r="E1316" s="75">
        <f>'Shiller Data '!E1315</f>
        <v>75.900000000000006</v>
      </c>
      <c r="F1316" s="12">
        <f t="shared" si="1304"/>
        <v>429.24832015810279</v>
      </c>
      <c r="G1316" s="12">
        <f t="shared" si="1305"/>
        <v>23.194021116600787</v>
      </c>
      <c r="H1316" s="12">
        <f t="shared" ref="H1316:I1316" si="1331">AVERAGE(F1197:F1316)</f>
        <v>605.76399119694304</v>
      </c>
      <c r="I1316" s="12">
        <f t="shared" si="1331"/>
        <v>23.068640012777493</v>
      </c>
      <c r="J1316" s="12">
        <f t="shared" si="1295"/>
        <v>18.607439360116</v>
      </c>
      <c r="K1316" s="12">
        <f t="shared" si="1292"/>
        <v>2.9235614663518716</v>
      </c>
      <c r="L1316" s="12">
        <f t="shared" si="1293"/>
        <v>-0.42127500962308106</v>
      </c>
    </row>
    <row r="1317" spans="1:12" x14ac:dyDescent="0.25">
      <c r="A1317" s="11">
        <f>'Shiller Data '!A1316</f>
        <v>1979.12</v>
      </c>
      <c r="B1317" s="11">
        <f>'Shiller Data '!B1316</f>
        <v>107.8</v>
      </c>
      <c r="C1317" s="11">
        <f>'Shiller Data '!C1316</f>
        <v>5.65</v>
      </c>
      <c r="D1317" s="11">
        <f>'Shiller Data '!D1316</f>
        <v>14.86</v>
      </c>
      <c r="E1317" s="75">
        <f>'Shiller Data '!E1316</f>
        <v>76.7</v>
      </c>
      <c r="F1317" s="12">
        <f t="shared" si="1304"/>
        <v>441.56538461538463</v>
      </c>
      <c r="G1317" s="12">
        <f t="shared" si="1305"/>
        <v>23.143269230769231</v>
      </c>
      <c r="H1317" s="12">
        <f t="shared" ref="H1317:I1317" si="1332">AVERAGE(F1198:F1317)</f>
        <v>603.11645157492717</v>
      </c>
      <c r="I1317" s="12">
        <f t="shared" si="1332"/>
        <v>23.042050324448578</v>
      </c>
      <c r="J1317" s="12">
        <f t="shared" si="1295"/>
        <v>19.163458910896715</v>
      </c>
      <c r="K1317" s="12">
        <f t="shared" si="1292"/>
        <v>2.9530052839581455</v>
      </c>
      <c r="L1317" s="12">
        <f t="shared" si="1293"/>
        <v>-0.39183119201680716</v>
      </c>
    </row>
    <row r="1318" spans="1:12" x14ac:dyDescent="0.25">
      <c r="A1318" s="11">
        <f>'Shiller Data '!A1317</f>
        <v>1980.01</v>
      </c>
      <c r="B1318" s="11">
        <f>'Shiller Data '!B1317</f>
        <v>110.9</v>
      </c>
      <c r="C1318" s="11">
        <f>'Shiller Data '!C1317</f>
        <v>5.7</v>
      </c>
      <c r="D1318" s="11">
        <f>'Shiller Data '!D1317</f>
        <v>15.003299999999999</v>
      </c>
      <c r="E1318" s="75">
        <f>'Shiller Data '!E1317</f>
        <v>77.8</v>
      </c>
      <c r="F1318" s="12">
        <f t="shared" si="1304"/>
        <v>447.84071336760928</v>
      </c>
      <c r="G1318" s="12">
        <f t="shared" si="1305"/>
        <v>23.017962724935735</v>
      </c>
      <c r="H1318" s="12">
        <f t="shared" ref="H1318:I1318" si="1333">AVERAGE(F1199:F1318)</f>
        <v>600.59335517177351</v>
      </c>
      <c r="I1318" s="12">
        <f t="shared" si="1333"/>
        <v>23.014766327149765</v>
      </c>
      <c r="J1318" s="12">
        <f t="shared" si="1295"/>
        <v>19.458842510136908</v>
      </c>
      <c r="K1318" s="12">
        <f t="shared" si="1292"/>
        <v>2.9683015945230968</v>
      </c>
      <c r="L1318" s="12">
        <f t="shared" si="1293"/>
        <v>-0.37653488145185587</v>
      </c>
    </row>
    <row r="1319" spans="1:12" x14ac:dyDescent="0.25">
      <c r="A1319" s="11">
        <f>'Shiller Data '!A1318</f>
        <v>1980.02</v>
      </c>
      <c r="B1319" s="11">
        <f>'Shiller Data '!B1318</f>
        <v>115.3</v>
      </c>
      <c r="C1319" s="11">
        <f>'Shiller Data '!C1318</f>
        <v>5.75</v>
      </c>
      <c r="D1319" s="11">
        <f>'Shiller Data '!D1318</f>
        <v>15.146699999999999</v>
      </c>
      <c r="E1319" s="75">
        <f>'Shiller Data '!E1318</f>
        <v>78.900000000000006</v>
      </c>
      <c r="F1319" s="12">
        <f t="shared" si="1304"/>
        <v>459.11758555133082</v>
      </c>
      <c r="G1319" s="12">
        <f t="shared" si="1305"/>
        <v>22.896150190114067</v>
      </c>
      <c r="H1319" s="12">
        <f t="shared" ref="H1319:I1319" si="1334">AVERAGE(F1200:F1319)</f>
        <v>598.41418307768367</v>
      </c>
      <c r="I1319" s="12">
        <f t="shared" si="1334"/>
        <v>22.987390265740625</v>
      </c>
      <c r="J1319" s="12">
        <f t="shared" si="1295"/>
        <v>19.972584109975244</v>
      </c>
      <c r="K1319" s="12">
        <f t="shared" si="1292"/>
        <v>2.9943605386544774</v>
      </c>
      <c r="L1319" s="12">
        <f t="shared" si="1293"/>
        <v>-0.35047593732047533</v>
      </c>
    </row>
    <row r="1320" spans="1:12" x14ac:dyDescent="0.25">
      <c r="A1320" s="11">
        <f>'Shiller Data '!A1319</f>
        <v>1980.03</v>
      </c>
      <c r="B1320" s="11">
        <f>'Shiller Data '!B1319</f>
        <v>104.7</v>
      </c>
      <c r="C1320" s="11">
        <f>'Shiller Data '!C1319</f>
        <v>5.8</v>
      </c>
      <c r="D1320" s="11">
        <f>'Shiller Data '!D1319</f>
        <v>15.29</v>
      </c>
      <c r="E1320" s="75">
        <f>'Shiller Data '!E1319</f>
        <v>80.099999999999994</v>
      </c>
      <c r="F1320" s="12">
        <f t="shared" si="1304"/>
        <v>410.66320224719112</v>
      </c>
      <c r="G1320" s="12">
        <f t="shared" si="1305"/>
        <v>22.749250936329588</v>
      </c>
      <c r="H1320" s="12">
        <f t="shared" ref="H1320:I1320" si="1335">AVERAGE(F1201:F1320)</f>
        <v>595.76054445984823</v>
      </c>
      <c r="I1320" s="12">
        <f t="shared" si="1335"/>
        <v>22.959704104258908</v>
      </c>
      <c r="J1320" s="12">
        <f t="shared" si="1295"/>
        <v>17.886258480614096</v>
      </c>
      <c r="K1320" s="12">
        <f t="shared" si="1292"/>
        <v>2.884032735380234</v>
      </c>
      <c r="L1320" s="12">
        <f t="shared" si="1293"/>
        <v>-0.46080374059471874</v>
      </c>
    </row>
    <row r="1321" spans="1:12" x14ac:dyDescent="0.25">
      <c r="A1321" s="11">
        <f>'Shiller Data '!A1320</f>
        <v>1980.04</v>
      </c>
      <c r="B1321" s="11">
        <f>'Shiller Data '!B1320</f>
        <v>103</v>
      </c>
      <c r="C1321" s="11">
        <f>'Shiller Data '!C1320</f>
        <v>5.8466699999999996</v>
      </c>
      <c r="D1321" s="11">
        <f>'Shiller Data '!D1320</f>
        <v>15.173299999999999</v>
      </c>
      <c r="E1321" s="75">
        <f>'Shiller Data '!E1320</f>
        <v>81</v>
      </c>
      <c r="F1321" s="12">
        <f t="shared" si="1304"/>
        <v>399.5064814814815</v>
      </c>
      <c r="G1321" s="12">
        <f t="shared" si="1305"/>
        <v>22.677500583333334</v>
      </c>
      <c r="H1321" s="12">
        <f t="shared" ref="H1321:I1321" si="1336">AVERAGE(F1202:F1321)</f>
        <v>593.24488608041906</v>
      </c>
      <c r="I1321" s="12">
        <f t="shared" si="1336"/>
        <v>22.932886532767206</v>
      </c>
      <c r="J1321" s="12">
        <f t="shared" si="1295"/>
        <v>17.420680162118035</v>
      </c>
      <c r="K1321" s="12">
        <f t="shared" si="1292"/>
        <v>2.8576580155598306</v>
      </c>
      <c r="L1321" s="12">
        <f t="shared" si="1293"/>
        <v>-0.48717846041512214</v>
      </c>
    </row>
    <row r="1322" spans="1:12" x14ac:dyDescent="0.25">
      <c r="A1322" s="11">
        <f>'Shiller Data '!A1321</f>
        <v>1980.05</v>
      </c>
      <c r="B1322" s="11">
        <f>'Shiller Data '!B1321</f>
        <v>107.7</v>
      </c>
      <c r="C1322" s="11">
        <f>'Shiller Data '!C1321</f>
        <v>5.8933299999999997</v>
      </c>
      <c r="D1322" s="11">
        <f>'Shiller Data '!D1321</f>
        <v>15.056699999999999</v>
      </c>
      <c r="E1322" s="75">
        <f>'Shiller Data '!E1321</f>
        <v>81.8</v>
      </c>
      <c r="F1322" s="12">
        <f t="shared" si="1304"/>
        <v>413.65094743276285</v>
      </c>
      <c r="G1322" s="12">
        <f t="shared" si="1305"/>
        <v>22.634926072738388</v>
      </c>
      <c r="H1322" s="12">
        <f t="shared" ref="H1322:I1322" si="1337">AVERAGE(F1203:F1322)</f>
        <v>591.53305017171965</v>
      </c>
      <c r="I1322" s="12">
        <f t="shared" si="1337"/>
        <v>22.906046690184667</v>
      </c>
      <c r="J1322" s="12">
        <f t="shared" si="1295"/>
        <v>18.05859182195826</v>
      </c>
      <c r="K1322" s="12">
        <f t="shared" si="1292"/>
        <v>2.8936215727427723</v>
      </c>
      <c r="L1322" s="12">
        <f t="shared" si="1293"/>
        <v>-0.45121490323218039</v>
      </c>
    </row>
    <row r="1323" spans="1:12" x14ac:dyDescent="0.25">
      <c r="A1323" s="11">
        <f>'Shiller Data '!A1322</f>
        <v>1980.06</v>
      </c>
      <c r="B1323" s="11">
        <f>'Shiller Data '!B1322</f>
        <v>114.6</v>
      </c>
      <c r="C1323" s="11">
        <f>'Shiller Data '!C1322</f>
        <v>5.94</v>
      </c>
      <c r="D1323" s="11">
        <f>'Shiller Data '!D1322</f>
        <v>14.94</v>
      </c>
      <c r="E1323" s="75">
        <f>'Shiller Data '!E1322</f>
        <v>82.7</v>
      </c>
      <c r="F1323" s="12">
        <f t="shared" si="1304"/>
        <v>435.36221281741234</v>
      </c>
      <c r="G1323" s="12">
        <f t="shared" si="1305"/>
        <v>22.565894800483676</v>
      </c>
      <c r="H1323" s="12">
        <f t="shared" ref="H1323:I1323" si="1338">AVERAGE(F1204:F1323)</f>
        <v>590.06044828325662</v>
      </c>
      <c r="I1323" s="12">
        <f t="shared" si="1338"/>
        <v>22.879517527439557</v>
      </c>
      <c r="J1323" s="12">
        <f t="shared" si="1295"/>
        <v>19.028469997030292</v>
      </c>
      <c r="K1323" s="12">
        <f t="shared" si="1292"/>
        <v>2.9459362785503722</v>
      </c>
      <c r="L1323" s="12">
        <f t="shared" si="1293"/>
        <v>-0.39890019742458049</v>
      </c>
    </row>
    <row r="1324" spans="1:12" x14ac:dyDescent="0.25">
      <c r="A1324" s="11">
        <f>'Shiller Data '!A1323</f>
        <v>1980.07</v>
      </c>
      <c r="B1324" s="11">
        <f>'Shiller Data '!B1323</f>
        <v>119.8</v>
      </c>
      <c r="C1324" s="11">
        <f>'Shiller Data '!C1323</f>
        <v>5.9833299999999996</v>
      </c>
      <c r="D1324" s="11">
        <f>'Shiller Data '!D1323</f>
        <v>14.84</v>
      </c>
      <c r="E1324" s="75">
        <f>'Shiller Data '!E1323</f>
        <v>82.7</v>
      </c>
      <c r="F1324" s="12">
        <f t="shared" si="1304"/>
        <v>455.11686819830715</v>
      </c>
      <c r="G1324" s="12">
        <f t="shared" si="1305"/>
        <v>22.730504265417171</v>
      </c>
      <c r="H1324" s="12">
        <f t="shared" ref="H1324:I1324" si="1339">AVERAGE(F1205:F1324)</f>
        <v>588.7698984669604</v>
      </c>
      <c r="I1324" s="12">
        <f t="shared" si="1339"/>
        <v>22.855236964106496</v>
      </c>
      <c r="J1324" s="12">
        <f t="shared" si="1295"/>
        <v>19.91302338772752</v>
      </c>
      <c r="K1324" s="12">
        <f t="shared" si="1292"/>
        <v>2.9913739592712796</v>
      </c>
      <c r="L1324" s="12">
        <f t="shared" si="1293"/>
        <v>-0.35346251670367312</v>
      </c>
    </row>
    <row r="1325" spans="1:12" x14ac:dyDescent="0.25">
      <c r="A1325" s="11">
        <f>'Shiller Data '!A1324</f>
        <v>1980.08</v>
      </c>
      <c r="B1325" s="11">
        <f>'Shiller Data '!B1324</f>
        <v>123.5</v>
      </c>
      <c r="C1325" s="11">
        <f>'Shiller Data '!C1324</f>
        <v>6.0266700000000002</v>
      </c>
      <c r="D1325" s="11">
        <f>'Shiller Data '!D1324</f>
        <v>14.74</v>
      </c>
      <c r="E1325" s="75">
        <f>'Shiller Data '!E1324</f>
        <v>83.3</v>
      </c>
      <c r="F1325" s="12">
        <f t="shared" si="1304"/>
        <v>465.79366746698685</v>
      </c>
      <c r="G1325" s="12">
        <f t="shared" si="1305"/>
        <v>22.73024066326531</v>
      </c>
      <c r="H1325" s="12">
        <f t="shared" ref="H1325:I1325" si="1340">AVERAGE(F1206:F1325)</f>
        <v>587.42063287533915</v>
      </c>
      <c r="I1325" s="12">
        <f t="shared" si="1340"/>
        <v>22.830729985178582</v>
      </c>
      <c r="J1325" s="12">
        <f t="shared" si="1295"/>
        <v>20.402048807435161</v>
      </c>
      <c r="K1325" s="12">
        <f t="shared" si="1292"/>
        <v>3.0156353275442593</v>
      </c>
      <c r="L1325" s="12">
        <f t="shared" si="1293"/>
        <v>-0.32920114843069337</v>
      </c>
    </row>
    <row r="1326" spans="1:12" x14ac:dyDescent="0.25">
      <c r="A1326" s="11">
        <f>'Shiller Data '!A1325</f>
        <v>1980.09</v>
      </c>
      <c r="B1326" s="11">
        <f>'Shiller Data '!B1325</f>
        <v>126.5</v>
      </c>
      <c r="C1326" s="11">
        <f>'Shiller Data '!C1325</f>
        <v>6.07</v>
      </c>
      <c r="D1326" s="11">
        <f>'Shiller Data '!D1325</f>
        <v>14.64</v>
      </c>
      <c r="E1326" s="75">
        <f>'Shiller Data '!E1325</f>
        <v>84</v>
      </c>
      <c r="F1326" s="12">
        <f t="shared" si="1304"/>
        <v>473.13258928571435</v>
      </c>
      <c r="G1326" s="12">
        <f t="shared" si="1305"/>
        <v>22.702883928571431</v>
      </c>
      <c r="H1326" s="12">
        <f t="shared" ref="H1326:I1326" si="1341">AVERAGE(F1207:F1326)</f>
        <v>585.84797683792408</v>
      </c>
      <c r="I1326" s="12">
        <f t="shared" si="1341"/>
        <v>22.806864083818034</v>
      </c>
      <c r="J1326" s="12">
        <f t="shared" si="1295"/>
        <v>20.745183886171013</v>
      </c>
      <c r="K1326" s="12">
        <f t="shared" si="1292"/>
        <v>3.032314117865623</v>
      </c>
      <c r="L1326" s="12">
        <f t="shared" si="1293"/>
        <v>-0.31252235810932971</v>
      </c>
    </row>
    <row r="1327" spans="1:12" x14ac:dyDescent="0.25">
      <c r="A1327" s="11">
        <f>'Shiller Data '!A1326</f>
        <v>1980.1</v>
      </c>
      <c r="B1327" s="11">
        <f>'Shiller Data '!B1326</f>
        <v>130.19999999999999</v>
      </c>
      <c r="C1327" s="11">
        <f>'Shiller Data '!C1326</f>
        <v>6.1</v>
      </c>
      <c r="D1327" s="11">
        <f>'Shiller Data '!D1326</f>
        <v>14.7</v>
      </c>
      <c r="E1327" s="75">
        <f>'Shiller Data '!E1326</f>
        <v>84.8</v>
      </c>
      <c r="F1327" s="12">
        <f t="shared" si="1304"/>
        <v>482.37718160377358</v>
      </c>
      <c r="G1327" s="12">
        <f t="shared" si="1305"/>
        <v>22.599852594339623</v>
      </c>
      <c r="H1327" s="12">
        <f t="shared" ref="H1327:I1327" si="1342">AVERAGE(F1208:F1327)</f>
        <v>584.26141089147507</v>
      </c>
      <c r="I1327" s="12">
        <f t="shared" si="1342"/>
        <v>22.784328812977719</v>
      </c>
      <c r="J1327" s="12">
        <f t="shared" si="1295"/>
        <v>21.171445758323873</v>
      </c>
      <c r="K1327" s="12">
        <f t="shared" si="1292"/>
        <v>3.0526533756030179</v>
      </c>
      <c r="L1327" s="12">
        <f t="shared" si="1293"/>
        <v>-0.29218310037193485</v>
      </c>
    </row>
    <row r="1328" spans="1:12" x14ac:dyDescent="0.25">
      <c r="A1328" s="11">
        <f>'Shiller Data '!A1327</f>
        <v>1980.11</v>
      </c>
      <c r="B1328" s="11">
        <f>'Shiller Data '!B1327</f>
        <v>135.69999999999999</v>
      </c>
      <c r="C1328" s="11">
        <f>'Shiller Data '!C1327</f>
        <v>6.13</v>
      </c>
      <c r="D1328" s="11">
        <f>'Shiller Data '!D1327</f>
        <v>14.76</v>
      </c>
      <c r="E1328" s="75">
        <f>'Shiller Data '!E1327</f>
        <v>85.5</v>
      </c>
      <c r="F1328" s="12">
        <f t="shared" si="1304"/>
        <v>498.63798245614038</v>
      </c>
      <c r="G1328" s="12">
        <f t="shared" si="1305"/>
        <v>22.525061403508772</v>
      </c>
      <c r="H1328" s="12">
        <f t="shared" ref="H1328:I1328" si="1343">AVERAGE(F1209:F1328)</f>
        <v>582.84461693214507</v>
      </c>
      <c r="I1328" s="12">
        <f t="shared" si="1343"/>
        <v>22.763336732659738</v>
      </c>
      <c r="J1328" s="12">
        <f t="shared" si="1295"/>
        <v>21.905311524066622</v>
      </c>
      <c r="K1328" s="12">
        <f t="shared" si="1292"/>
        <v>3.0867291427610208</v>
      </c>
      <c r="L1328" s="12">
        <f t="shared" si="1293"/>
        <v>-0.25810733321393187</v>
      </c>
    </row>
    <row r="1329" spans="1:12" x14ac:dyDescent="0.25">
      <c r="A1329" s="11">
        <f>'Shiller Data '!A1328</f>
        <v>1980.12</v>
      </c>
      <c r="B1329" s="11">
        <f>'Shiller Data '!B1328</f>
        <v>133.5</v>
      </c>
      <c r="C1329" s="11">
        <f>'Shiller Data '!C1328</f>
        <v>6.16</v>
      </c>
      <c r="D1329" s="11">
        <f>'Shiller Data '!D1328</f>
        <v>14.82</v>
      </c>
      <c r="E1329" s="75">
        <f>'Shiller Data '!E1328</f>
        <v>86.3</v>
      </c>
      <c r="F1329" s="12">
        <f t="shared" si="1304"/>
        <v>486.00651796060259</v>
      </c>
      <c r="G1329" s="12">
        <f t="shared" si="1305"/>
        <v>22.425469293163388</v>
      </c>
      <c r="H1329" s="12">
        <f t="shared" ref="H1329:I1329" si="1344">AVERAGE(F1210:F1329)</f>
        <v>580.9709989808955</v>
      </c>
      <c r="I1329" s="12">
        <f t="shared" si="1344"/>
        <v>22.743660052983845</v>
      </c>
      <c r="J1329" s="12">
        <f t="shared" si="1295"/>
        <v>21.368878923990124</v>
      </c>
      <c r="K1329" s="12">
        <f t="shared" si="1292"/>
        <v>3.0619356076830972</v>
      </c>
      <c r="L1329" s="12">
        <f t="shared" si="1293"/>
        <v>-0.28290086829185546</v>
      </c>
    </row>
    <row r="1330" spans="1:12" x14ac:dyDescent="0.25">
      <c r="A1330" s="11">
        <f>'Shiller Data '!A1329</f>
        <v>1981.01</v>
      </c>
      <c r="B1330" s="11">
        <f>'Shiller Data '!B1329</f>
        <v>133</v>
      </c>
      <c r="C1330" s="11">
        <f>'Shiller Data '!C1329</f>
        <v>6.2</v>
      </c>
      <c r="D1330" s="11">
        <f>'Shiller Data '!D1329</f>
        <v>14.74</v>
      </c>
      <c r="E1330" s="75">
        <f>'Shiller Data '!E1329</f>
        <v>87</v>
      </c>
      <c r="F1330" s="12">
        <f t="shared" si="1304"/>
        <v>480.29051724137935</v>
      </c>
      <c r="G1330" s="12">
        <f t="shared" si="1305"/>
        <v>22.389482758620691</v>
      </c>
      <c r="H1330" s="12">
        <f t="shared" ref="H1330:I1330" si="1345">AVERAGE(F1211:F1330)</f>
        <v>578.82345748931391</v>
      </c>
      <c r="I1330" s="12">
        <f t="shared" si="1345"/>
        <v>22.724341305871846</v>
      </c>
      <c r="J1330" s="12">
        <f t="shared" si="1295"/>
        <v>21.135508870273608</v>
      </c>
      <c r="K1330" s="12">
        <f t="shared" si="1292"/>
        <v>3.0509545108651048</v>
      </c>
      <c r="L1330" s="12">
        <f t="shared" si="1293"/>
        <v>-0.29388196510984788</v>
      </c>
    </row>
    <row r="1331" spans="1:12" x14ac:dyDescent="0.25">
      <c r="A1331" s="11">
        <f>'Shiller Data '!A1330</f>
        <v>1981.02</v>
      </c>
      <c r="B1331" s="11">
        <f>'Shiller Data '!B1330</f>
        <v>128.4</v>
      </c>
      <c r="C1331" s="11">
        <f>'Shiller Data '!C1330</f>
        <v>6.24</v>
      </c>
      <c r="D1331" s="11">
        <f>'Shiller Data '!D1330</f>
        <v>14.66</v>
      </c>
      <c r="E1331" s="75">
        <f>'Shiller Data '!E1330</f>
        <v>87.9</v>
      </c>
      <c r="F1331" s="12">
        <f t="shared" si="1304"/>
        <v>458.93139931740609</v>
      </c>
      <c r="G1331" s="12">
        <f t="shared" si="1305"/>
        <v>22.303208191126281</v>
      </c>
      <c r="H1331" s="12">
        <f t="shared" ref="H1331:I1331" si="1346">AVERAGE(F1212:F1331)</f>
        <v>576.27580264026699</v>
      </c>
      <c r="I1331" s="12">
        <f t="shared" si="1346"/>
        <v>22.705475810221458</v>
      </c>
      <c r="J1331" s="12">
        <f t="shared" si="1295"/>
        <v>20.212366530139228</v>
      </c>
      <c r="K1331" s="12">
        <f t="shared" si="1292"/>
        <v>3.0062946215487938</v>
      </c>
      <c r="L1331" s="12">
        <f t="shared" si="1293"/>
        <v>-0.33854185442615892</v>
      </c>
    </row>
    <row r="1332" spans="1:12" x14ac:dyDescent="0.25">
      <c r="A1332" s="11">
        <f>'Shiller Data '!A1331</f>
        <v>1981.03</v>
      </c>
      <c r="B1332" s="11">
        <f>'Shiller Data '!B1331</f>
        <v>133.19999999999999</v>
      </c>
      <c r="C1332" s="11">
        <f>'Shiller Data '!C1331</f>
        <v>6.28</v>
      </c>
      <c r="D1332" s="11">
        <f>'Shiller Data '!D1331</f>
        <v>14.58</v>
      </c>
      <c r="E1332" s="75">
        <f>'Shiller Data '!E1331</f>
        <v>88.5</v>
      </c>
      <c r="F1332" s="12">
        <f t="shared" si="1304"/>
        <v>472.86</v>
      </c>
      <c r="G1332" s="12">
        <f t="shared" si="1305"/>
        <v>22.294000000000004</v>
      </c>
      <c r="H1332" s="12">
        <f t="shared" ref="H1332:I1332" si="1347">AVERAGE(F1213:F1332)</f>
        <v>573.69717139026716</v>
      </c>
      <c r="I1332" s="12">
        <f t="shared" si="1347"/>
        <v>22.687699924804793</v>
      </c>
      <c r="J1332" s="12">
        <f t="shared" si="1295"/>
        <v>20.842130386386824</v>
      </c>
      <c r="K1332" s="12">
        <f t="shared" si="1292"/>
        <v>3.0369764374947623</v>
      </c>
      <c r="L1332" s="12">
        <f t="shared" si="1293"/>
        <v>-0.30786003848019039</v>
      </c>
    </row>
    <row r="1333" spans="1:12" x14ac:dyDescent="0.25">
      <c r="A1333" s="11">
        <f>'Shiller Data '!A1332</f>
        <v>1981.04</v>
      </c>
      <c r="B1333" s="11">
        <f>'Shiller Data '!B1332</f>
        <v>134.4</v>
      </c>
      <c r="C1333" s="11">
        <f>'Shiller Data '!C1332</f>
        <v>6.3166700000000002</v>
      </c>
      <c r="D1333" s="11">
        <f>'Shiller Data '!D1332</f>
        <v>14.7233</v>
      </c>
      <c r="E1333" s="75">
        <f>'Shiller Data '!E1332</f>
        <v>89.1</v>
      </c>
      <c r="F1333" s="12">
        <f t="shared" si="1304"/>
        <v>473.90707070707077</v>
      </c>
      <c r="G1333" s="12">
        <f t="shared" si="1305"/>
        <v>22.273173930976434</v>
      </c>
      <c r="H1333" s="12">
        <f t="shared" ref="H1333:I1333" si="1348">AVERAGE(F1214:F1333)</f>
        <v>570.92153725380683</v>
      </c>
      <c r="I1333" s="12">
        <f t="shared" si="1348"/>
        <v>22.670475533155198</v>
      </c>
      <c r="J1333" s="12">
        <f t="shared" si="1295"/>
        <v>20.90415218745586</v>
      </c>
      <c r="K1333" s="12">
        <f t="shared" si="1292"/>
        <v>3.0399478084949032</v>
      </c>
      <c r="L1333" s="12">
        <f t="shared" si="1293"/>
        <v>-0.3048886674800495</v>
      </c>
    </row>
    <row r="1334" spans="1:12" x14ac:dyDescent="0.25">
      <c r="A1334" s="11">
        <f>'Shiller Data '!A1333</f>
        <v>1981.05</v>
      </c>
      <c r="B1334" s="11">
        <f>'Shiller Data '!B1333</f>
        <v>131.69999999999999</v>
      </c>
      <c r="C1334" s="11">
        <f>'Shiller Data '!C1333</f>
        <v>6.3533299999999997</v>
      </c>
      <c r="D1334" s="11">
        <f>'Shiller Data '!D1333</f>
        <v>14.8667</v>
      </c>
      <c r="E1334" s="75">
        <f>'Shiller Data '!E1333</f>
        <v>89.8</v>
      </c>
      <c r="F1334" s="12">
        <f t="shared" si="1304"/>
        <v>460.76667594654788</v>
      </c>
      <c r="G1334" s="12">
        <f t="shared" si="1305"/>
        <v>22.227811277839645</v>
      </c>
      <c r="H1334" s="12">
        <f t="shared" ref="H1334:I1334" si="1349">AVERAGE(F1215:F1334)</f>
        <v>568.16072605460204</v>
      </c>
      <c r="I1334" s="12">
        <f t="shared" si="1349"/>
        <v>22.654096726651254</v>
      </c>
      <c r="J1334" s="12">
        <f t="shared" si="1295"/>
        <v>20.339220826424835</v>
      </c>
      <c r="K1334" s="12">
        <f t="shared" si="1292"/>
        <v>3.0125510824345918</v>
      </c>
      <c r="L1334" s="12">
        <f t="shared" si="1293"/>
        <v>-0.33228539354036091</v>
      </c>
    </row>
    <row r="1335" spans="1:12" x14ac:dyDescent="0.25">
      <c r="A1335" s="11">
        <f>'Shiller Data '!A1334</f>
        <v>1981.06</v>
      </c>
      <c r="B1335" s="11">
        <f>'Shiller Data '!B1334</f>
        <v>132.30000000000001</v>
      </c>
      <c r="C1335" s="11">
        <f>'Shiller Data '!C1334</f>
        <v>6.39</v>
      </c>
      <c r="D1335" s="11">
        <f>'Shiller Data '!D1334</f>
        <v>15.01</v>
      </c>
      <c r="E1335" s="75">
        <f>'Shiller Data '!E1334</f>
        <v>90.6</v>
      </c>
      <c r="F1335" s="12">
        <f t="shared" si="1304"/>
        <v>458.77872516556306</v>
      </c>
      <c r="G1335" s="12">
        <f t="shared" si="1305"/>
        <v>22.158700331125829</v>
      </c>
      <c r="H1335" s="12">
        <f t="shared" ref="H1335:I1335" si="1350">AVERAGE(F1216:F1335)</f>
        <v>565.55335438828888</v>
      </c>
      <c r="I1335" s="12">
        <f t="shared" si="1350"/>
        <v>22.638846466684861</v>
      </c>
      <c r="J1335" s="12">
        <f t="shared" si="1295"/>
        <v>20.265110496716254</v>
      </c>
      <c r="K1335" s="12">
        <f t="shared" si="1292"/>
        <v>3.0089007126544147</v>
      </c>
      <c r="L1335" s="12">
        <f t="shared" si="1293"/>
        <v>-0.33593576332053798</v>
      </c>
    </row>
    <row r="1336" spans="1:12" x14ac:dyDescent="0.25">
      <c r="A1336" s="11">
        <f>'Shiller Data '!A1335</f>
        <v>1981.07</v>
      </c>
      <c r="B1336" s="11">
        <f>'Shiller Data '!B1335</f>
        <v>129.1</v>
      </c>
      <c r="C1336" s="11">
        <f>'Shiller Data '!C1335</f>
        <v>6.4333299999999998</v>
      </c>
      <c r="D1336" s="11">
        <f>'Shiller Data '!D1335</f>
        <v>15.0967</v>
      </c>
      <c r="E1336" s="75">
        <f>'Shiller Data '!E1335</f>
        <v>91.6</v>
      </c>
      <c r="F1336" s="12">
        <f t="shared" si="1304"/>
        <v>442.7946779475983</v>
      </c>
      <c r="G1336" s="12">
        <f t="shared" si="1305"/>
        <v>22.065408872816597</v>
      </c>
      <c r="H1336" s="12">
        <f t="shared" ref="H1336:I1336" si="1351">AVERAGE(F1217:F1336)</f>
        <v>562.87489787569018</v>
      </c>
      <c r="I1336" s="12">
        <f t="shared" si="1351"/>
        <v>22.62352415789567</v>
      </c>
      <c r="J1336" s="12">
        <f t="shared" si="1295"/>
        <v>19.572312202874095</v>
      </c>
      <c r="K1336" s="12">
        <f t="shared" si="1292"/>
        <v>2.9741159248055848</v>
      </c>
      <c r="L1336" s="12">
        <f t="shared" si="1293"/>
        <v>-0.37072055116936786</v>
      </c>
    </row>
    <row r="1337" spans="1:12" x14ac:dyDescent="0.25">
      <c r="A1337" s="11">
        <f>'Shiller Data '!A1336</f>
        <v>1981.08</v>
      </c>
      <c r="B1337" s="11">
        <f>'Shiller Data '!B1336</f>
        <v>129.6</v>
      </c>
      <c r="C1337" s="11">
        <f>'Shiller Data '!C1336</f>
        <v>6.4766700000000004</v>
      </c>
      <c r="D1337" s="11">
        <f>'Shiller Data '!D1336</f>
        <v>15.183299999999999</v>
      </c>
      <c r="E1337" s="75">
        <f>'Shiller Data '!E1336</f>
        <v>92.3</v>
      </c>
      <c r="F1337" s="12">
        <f t="shared" si="1304"/>
        <v>441.13846153846157</v>
      </c>
      <c r="G1337" s="12">
        <f t="shared" si="1305"/>
        <v>22.045588269230773</v>
      </c>
      <c r="H1337" s="12">
        <f t="shared" ref="H1337:I1337" si="1352">AVERAGE(F1218:F1337)</f>
        <v>560.3111871385106</v>
      </c>
      <c r="I1337" s="12">
        <f t="shared" si="1352"/>
        <v>22.608739241358627</v>
      </c>
      <c r="J1337" s="12">
        <f t="shared" si="1295"/>
        <v>19.511855872594523</v>
      </c>
      <c r="K1337" s="12">
        <f t="shared" si="1292"/>
        <v>2.9710222742829413</v>
      </c>
      <c r="L1337" s="12">
        <f t="shared" si="1293"/>
        <v>-0.37381420169201141</v>
      </c>
    </row>
    <row r="1338" spans="1:12" x14ac:dyDescent="0.25">
      <c r="A1338" s="11">
        <f>'Shiller Data '!A1337</f>
        <v>1981.09</v>
      </c>
      <c r="B1338" s="11">
        <f>'Shiller Data '!B1337</f>
        <v>118.3</v>
      </c>
      <c r="C1338" s="11">
        <f>'Shiller Data '!C1337</f>
        <v>6.52</v>
      </c>
      <c r="D1338" s="11">
        <f>'Shiller Data '!D1337</f>
        <v>15.27</v>
      </c>
      <c r="E1338" s="75">
        <f>'Shiller Data '!E1337</f>
        <v>93.2</v>
      </c>
      <c r="F1338" s="12">
        <f t="shared" si="1304"/>
        <v>398.78650751072962</v>
      </c>
      <c r="G1338" s="12">
        <f t="shared" si="1305"/>
        <v>21.9787660944206</v>
      </c>
      <c r="H1338" s="12">
        <f t="shared" ref="H1338:I1338" si="1353">AVERAGE(F1219:F1338)</f>
        <v>557.25593683345301</v>
      </c>
      <c r="I1338" s="12">
        <f t="shared" si="1353"/>
        <v>22.593611158567036</v>
      </c>
      <c r="J1338" s="12">
        <f t="shared" si="1295"/>
        <v>17.65041031785297</v>
      </c>
      <c r="K1338" s="12">
        <f t="shared" si="1292"/>
        <v>2.8707590305795105</v>
      </c>
      <c r="L1338" s="12">
        <f t="shared" si="1293"/>
        <v>-0.47407744539544217</v>
      </c>
    </row>
    <row r="1339" spans="1:12" x14ac:dyDescent="0.25">
      <c r="A1339" s="11">
        <f>'Shiller Data '!A1338</f>
        <v>1981.1</v>
      </c>
      <c r="B1339" s="11">
        <f>'Shiller Data '!B1338</f>
        <v>119.8</v>
      </c>
      <c r="C1339" s="11">
        <f>'Shiller Data '!C1338</f>
        <v>6.5566700000000004</v>
      </c>
      <c r="D1339" s="11">
        <f>'Shiller Data '!D1338</f>
        <v>15.3</v>
      </c>
      <c r="E1339" s="75">
        <f>'Shiller Data '!E1338</f>
        <v>93.4</v>
      </c>
      <c r="F1339" s="12">
        <f t="shared" si="1304"/>
        <v>402.97821199143465</v>
      </c>
      <c r="G1339" s="12">
        <f t="shared" si="1305"/>
        <v>22.0550513624197</v>
      </c>
      <c r="H1339" s="12">
        <f t="shared" ref="H1339:I1339" si="1354">AVERAGE(F1220:F1339)</f>
        <v>554.38627976752991</v>
      </c>
      <c r="I1339" s="12">
        <f t="shared" si="1354"/>
        <v>22.580030555057046</v>
      </c>
      <c r="J1339" s="12">
        <f t="shared" si="1295"/>
        <v>17.846663715040158</v>
      </c>
      <c r="K1339" s="12">
        <f t="shared" si="1292"/>
        <v>2.8818165840359709</v>
      </c>
      <c r="L1339" s="12">
        <f t="shared" si="1293"/>
        <v>-0.46301989193898185</v>
      </c>
    </row>
    <row r="1340" spans="1:12" x14ac:dyDescent="0.25">
      <c r="A1340" s="11">
        <f>'Shiller Data '!A1339</f>
        <v>1981.11</v>
      </c>
      <c r="B1340" s="11">
        <f>'Shiller Data '!B1339</f>
        <v>122.9</v>
      </c>
      <c r="C1340" s="11">
        <f>'Shiller Data '!C1339</f>
        <v>6.5933299999999999</v>
      </c>
      <c r="D1340" s="11">
        <f>'Shiller Data '!D1339</f>
        <v>15.33</v>
      </c>
      <c r="E1340" s="75">
        <f>'Shiller Data '!E1339</f>
        <v>93.7</v>
      </c>
      <c r="F1340" s="12">
        <f t="shared" si="1304"/>
        <v>412.08225720384212</v>
      </c>
      <c r="G1340" s="12">
        <f t="shared" si="1305"/>
        <v>22.107358086979719</v>
      </c>
      <c r="H1340" s="12">
        <f t="shared" ref="H1340:I1340" si="1355">AVERAGE(F1221:F1340)</f>
        <v>551.88118763624163</v>
      </c>
      <c r="I1340" s="12">
        <f t="shared" si="1355"/>
        <v>22.567312166407397</v>
      </c>
      <c r="J1340" s="12">
        <f t="shared" si="1295"/>
        <v>18.260139008368384</v>
      </c>
      <c r="K1340" s="12">
        <f t="shared" si="1292"/>
        <v>2.9047204878633872</v>
      </c>
      <c r="L1340" s="12">
        <f t="shared" si="1293"/>
        <v>-0.44011598811156549</v>
      </c>
    </row>
    <row r="1341" spans="1:12" x14ac:dyDescent="0.25">
      <c r="A1341" s="11">
        <f>'Shiller Data '!A1340</f>
        <v>1981.12</v>
      </c>
      <c r="B1341" s="11">
        <f>'Shiller Data '!B1340</f>
        <v>123.8</v>
      </c>
      <c r="C1341" s="11">
        <f>'Shiller Data '!C1340</f>
        <v>6.63</v>
      </c>
      <c r="D1341" s="11">
        <f>'Shiller Data '!D1340</f>
        <v>15.36</v>
      </c>
      <c r="E1341" s="75">
        <f>'Shiller Data '!E1340</f>
        <v>94</v>
      </c>
      <c r="F1341" s="12">
        <f t="shared" si="1304"/>
        <v>413.77515957446809</v>
      </c>
      <c r="G1341" s="12">
        <f t="shared" si="1305"/>
        <v>22.159364361702128</v>
      </c>
      <c r="H1341" s="12">
        <f t="shared" ref="H1341:I1341" si="1356">AVERAGE(F1222:F1341)</f>
        <v>549.01205225678314</v>
      </c>
      <c r="I1341" s="12">
        <f t="shared" si="1356"/>
        <v>22.556410427815738</v>
      </c>
      <c r="J1341" s="12">
        <f t="shared" si="1295"/>
        <v>18.344016256425967</v>
      </c>
      <c r="K1341" s="12">
        <f t="shared" si="1292"/>
        <v>2.9093034317537478</v>
      </c>
      <c r="L1341" s="12">
        <f t="shared" si="1293"/>
        <v>-0.43553304422120487</v>
      </c>
    </row>
    <row r="1342" spans="1:12" x14ac:dyDescent="0.25">
      <c r="A1342" s="11">
        <f>'Shiller Data '!A1341</f>
        <v>1982.01</v>
      </c>
      <c r="B1342" s="11">
        <f>'Shiller Data '!B1341</f>
        <v>117.3</v>
      </c>
      <c r="C1342" s="11">
        <f>'Shiller Data '!C1341</f>
        <v>6.66</v>
      </c>
      <c r="D1342" s="11">
        <f>'Shiller Data '!D1341</f>
        <v>15.1767</v>
      </c>
      <c r="E1342" s="75">
        <f>'Shiller Data '!E1341</f>
        <v>94.3</v>
      </c>
      <c r="F1342" s="12">
        <f t="shared" si="1304"/>
        <v>390.80304878048781</v>
      </c>
      <c r="G1342" s="12">
        <f t="shared" si="1305"/>
        <v>22.188817603393428</v>
      </c>
      <c r="H1342" s="12">
        <f t="shared" ref="H1342:I1342" si="1357">AVERAGE(F1223:F1342)</f>
        <v>545.68839609394422</v>
      </c>
      <c r="I1342" s="12">
        <f t="shared" si="1357"/>
        <v>22.545754132904847</v>
      </c>
      <c r="J1342" s="12">
        <f t="shared" si="1295"/>
        <v>17.333775862042359</v>
      </c>
      <c r="K1342" s="12">
        <f t="shared" si="1292"/>
        <v>2.8526569600898637</v>
      </c>
      <c r="L1342" s="12">
        <f t="shared" si="1293"/>
        <v>-0.49217951588508901</v>
      </c>
    </row>
    <row r="1343" spans="1:12" x14ac:dyDescent="0.25">
      <c r="A1343" s="11">
        <f>'Shiller Data '!A1342</f>
        <v>1982.02</v>
      </c>
      <c r="B1343" s="11">
        <f>'Shiller Data '!B1342</f>
        <v>114.5</v>
      </c>
      <c r="C1343" s="11">
        <f>'Shiller Data '!C1342</f>
        <v>6.69</v>
      </c>
      <c r="D1343" s="11">
        <f>'Shiller Data '!D1342</f>
        <v>14.9933</v>
      </c>
      <c r="E1343" s="75">
        <f>'Shiller Data '!E1342</f>
        <v>94.6</v>
      </c>
      <c r="F1343" s="12">
        <f t="shared" si="1304"/>
        <v>380.26466701902751</v>
      </c>
      <c r="G1343" s="12">
        <f t="shared" si="1305"/>
        <v>22.218084038054972</v>
      </c>
      <c r="H1343" s="12">
        <f t="shared" ref="H1343:I1343" si="1358">AVERAGE(F1224:F1343)</f>
        <v>542.18833974767415</v>
      </c>
      <c r="I1343" s="12">
        <f t="shared" si="1358"/>
        <v>22.536288761793394</v>
      </c>
      <c r="J1343" s="12">
        <f t="shared" si="1295"/>
        <v>16.873437815711</v>
      </c>
      <c r="K1343" s="12">
        <f t="shared" si="1292"/>
        <v>2.8257406585895746</v>
      </c>
      <c r="L1343" s="12">
        <f t="shared" si="1293"/>
        <v>-0.51909581738537813</v>
      </c>
    </row>
    <row r="1344" spans="1:12" x14ac:dyDescent="0.25">
      <c r="A1344" s="11">
        <f>'Shiller Data '!A1343</f>
        <v>1982.03</v>
      </c>
      <c r="B1344" s="11">
        <f>'Shiller Data '!B1343</f>
        <v>110.8</v>
      </c>
      <c r="C1344" s="11">
        <f>'Shiller Data '!C1343</f>
        <v>6.72</v>
      </c>
      <c r="D1344" s="11">
        <f>'Shiller Data '!D1343</f>
        <v>14.81</v>
      </c>
      <c r="E1344" s="75">
        <f>'Shiller Data '!E1343</f>
        <v>94.5</v>
      </c>
      <c r="F1344" s="12">
        <f t="shared" si="1304"/>
        <v>368.36603174603181</v>
      </c>
      <c r="G1344" s="12">
        <f t="shared" si="1305"/>
        <v>22.341333333333331</v>
      </c>
      <c r="H1344" s="12">
        <f t="shared" ref="H1344:I1344" si="1359">AVERAGE(F1225:F1344)</f>
        <v>538.44713729483306</v>
      </c>
      <c r="I1344" s="12">
        <f t="shared" si="1359"/>
        <v>22.528320555271655</v>
      </c>
      <c r="J1344" s="12">
        <f t="shared" si="1295"/>
        <v>16.351242465778643</v>
      </c>
      <c r="K1344" s="12">
        <f t="shared" si="1292"/>
        <v>2.7943038862467753</v>
      </c>
      <c r="L1344" s="12">
        <f t="shared" si="1293"/>
        <v>-0.55053258972817742</v>
      </c>
    </row>
    <row r="1345" spans="1:12" x14ac:dyDescent="0.25">
      <c r="A1345" s="11">
        <f>'Shiller Data '!A1344</f>
        <v>1982.04</v>
      </c>
      <c r="B1345" s="11">
        <f>'Shiller Data '!B1344</f>
        <v>116.3</v>
      </c>
      <c r="C1345" s="11">
        <f>'Shiller Data '!C1344</f>
        <v>6.75</v>
      </c>
      <c r="D1345" s="11">
        <f>'Shiller Data '!D1344</f>
        <v>14.5967</v>
      </c>
      <c r="E1345" s="75">
        <f>'Shiller Data '!E1344</f>
        <v>94.9</v>
      </c>
      <c r="F1345" s="12">
        <f t="shared" si="1304"/>
        <v>385.02162802950471</v>
      </c>
      <c r="G1345" s="12">
        <f t="shared" si="1305"/>
        <v>22.346483140147523</v>
      </c>
      <c r="H1345" s="12">
        <f t="shared" ref="H1345:I1345" si="1360">AVERAGE(F1226:F1345)</f>
        <v>534.79174724728784</v>
      </c>
      <c r="I1345" s="12">
        <f t="shared" si="1360"/>
        <v>22.52086308545562</v>
      </c>
      <c r="J1345" s="12">
        <f t="shared" si="1295"/>
        <v>17.096219916995928</v>
      </c>
      <c r="K1345" s="12">
        <f t="shared" ref="K1345:K1408" si="1361">LN(J1345)</f>
        <v>2.8388573815861884</v>
      </c>
      <c r="L1345" s="12">
        <f t="shared" ref="L1345:L1408" si="1362">K1345-$K$1854</f>
        <v>-0.50597909438876432</v>
      </c>
    </row>
    <row r="1346" spans="1:12" x14ac:dyDescent="0.25">
      <c r="A1346" s="11">
        <f>'Shiller Data '!A1345</f>
        <v>1982.05</v>
      </c>
      <c r="B1346" s="11">
        <f>'Shiller Data '!B1345</f>
        <v>116.4</v>
      </c>
      <c r="C1346" s="11">
        <f>'Shiller Data '!C1345</f>
        <v>6.78</v>
      </c>
      <c r="D1346" s="11">
        <f>'Shiller Data '!D1345</f>
        <v>14.3833</v>
      </c>
      <c r="E1346" s="75">
        <f>'Shiller Data '!E1345</f>
        <v>95.8</v>
      </c>
      <c r="F1346" s="12">
        <f t="shared" si="1304"/>
        <v>381.73246346555328</v>
      </c>
      <c r="G1346" s="12">
        <f t="shared" si="1305"/>
        <v>22.234932150313156</v>
      </c>
      <c r="H1346" s="12">
        <f t="shared" ref="H1346:I1346" si="1363">AVERAGE(F1227:F1346)</f>
        <v>531.19467653017387</v>
      </c>
      <c r="I1346" s="12">
        <f t="shared" si="1363"/>
        <v>22.512941596563998</v>
      </c>
      <c r="J1346" s="12">
        <f t="shared" ref="J1346:J1409" si="1364">F1346/I1346</f>
        <v>16.956134400660222</v>
      </c>
      <c r="K1346" s="12">
        <f t="shared" si="1361"/>
        <v>2.8306296798956492</v>
      </c>
      <c r="L1346" s="12">
        <f t="shared" si="1362"/>
        <v>-0.51420679607930353</v>
      </c>
    </row>
    <row r="1347" spans="1:12" x14ac:dyDescent="0.25">
      <c r="A1347" s="11">
        <f>'Shiller Data '!A1346</f>
        <v>1982.06</v>
      </c>
      <c r="B1347" s="11">
        <f>'Shiller Data '!B1346</f>
        <v>109.7</v>
      </c>
      <c r="C1347" s="11">
        <f>'Shiller Data '!C1346</f>
        <v>6.81</v>
      </c>
      <c r="D1347" s="11">
        <f>'Shiller Data '!D1346</f>
        <v>14.17</v>
      </c>
      <c r="E1347" s="75">
        <f>'Shiller Data '!E1346</f>
        <v>97</v>
      </c>
      <c r="F1347" s="12">
        <f t="shared" si="1304"/>
        <v>355.30925257731963</v>
      </c>
      <c r="G1347" s="12">
        <f t="shared" si="1305"/>
        <v>22.057028350515466</v>
      </c>
      <c r="H1347" s="12">
        <f t="shared" ref="H1347:I1347" si="1365">AVERAGE(F1228:F1347)</f>
        <v>527.37483157263478</v>
      </c>
      <c r="I1347" s="12">
        <f t="shared" si="1365"/>
        <v>22.504000915552094</v>
      </c>
      <c r="J1347" s="12">
        <f t="shared" si="1364"/>
        <v>15.788714811674756</v>
      </c>
      <c r="K1347" s="12">
        <f t="shared" si="1361"/>
        <v>2.7592954324074839</v>
      </c>
      <c r="L1347" s="12">
        <f t="shared" si="1362"/>
        <v>-0.58554104356746883</v>
      </c>
    </row>
    <row r="1348" spans="1:12" x14ac:dyDescent="0.25">
      <c r="A1348" s="11">
        <f>'Shiller Data '!A1347</f>
        <v>1982.07</v>
      </c>
      <c r="B1348" s="11">
        <f>'Shiller Data '!B1347</f>
        <v>109.4</v>
      </c>
      <c r="C1348" s="11">
        <f>'Shiller Data '!C1347</f>
        <v>6.8233300000000003</v>
      </c>
      <c r="D1348" s="11">
        <f>'Shiller Data '!D1347</f>
        <v>13.966699999999999</v>
      </c>
      <c r="E1348" s="75">
        <f>'Shiller Data '!E1347</f>
        <v>97.5</v>
      </c>
      <c r="F1348" s="12">
        <f t="shared" si="1304"/>
        <v>352.52046153846157</v>
      </c>
      <c r="G1348" s="12">
        <f t="shared" si="1305"/>
        <v>21.986868746153846</v>
      </c>
      <c r="H1348" s="12">
        <f t="shared" ref="H1348:I1348" si="1366">AVERAGE(F1229:F1348)</f>
        <v>523.61410113080137</v>
      </c>
      <c r="I1348" s="12">
        <f t="shared" si="1366"/>
        <v>22.495187539997978</v>
      </c>
      <c r="J1348" s="12">
        <f t="shared" si="1364"/>
        <v>15.670927877869707</v>
      </c>
      <c r="K1348" s="12">
        <f t="shared" si="1361"/>
        <v>2.7518072682632244</v>
      </c>
      <c r="L1348" s="12">
        <f t="shared" si="1362"/>
        <v>-0.59302920771172829</v>
      </c>
    </row>
    <row r="1349" spans="1:12" x14ac:dyDescent="0.25">
      <c r="A1349" s="11">
        <f>'Shiller Data '!A1348</f>
        <v>1982.08</v>
      </c>
      <c r="B1349" s="11">
        <f>'Shiller Data '!B1348</f>
        <v>109.7</v>
      </c>
      <c r="C1349" s="11">
        <f>'Shiller Data '!C1348</f>
        <v>6.8366699999999998</v>
      </c>
      <c r="D1349" s="11">
        <f>'Shiller Data '!D1348</f>
        <v>13.763299999999999</v>
      </c>
      <c r="E1349" s="75">
        <f>'Shiller Data '!E1348</f>
        <v>97.7</v>
      </c>
      <c r="F1349" s="12">
        <f t="shared" si="1304"/>
        <v>352.76353633572165</v>
      </c>
      <c r="G1349" s="12">
        <f t="shared" si="1305"/>
        <v>21.984757392528149</v>
      </c>
      <c r="H1349" s="12">
        <f t="shared" ref="H1349:I1349" si="1367">AVERAGE(F1230:F1349)</f>
        <v>519.63446690978935</v>
      </c>
      <c r="I1349" s="12">
        <f t="shared" si="1367"/>
        <v>22.486605598179757</v>
      </c>
      <c r="J1349" s="12">
        <f t="shared" si="1364"/>
        <v>15.687718397314582</v>
      </c>
      <c r="K1349" s="12">
        <f t="shared" si="1361"/>
        <v>2.7528781385362646</v>
      </c>
      <c r="L1349" s="12">
        <f t="shared" si="1362"/>
        <v>-0.59195833743868809</v>
      </c>
    </row>
    <row r="1350" spans="1:12" x14ac:dyDescent="0.25">
      <c r="A1350" s="11">
        <f>'Shiller Data '!A1349</f>
        <v>1982.09</v>
      </c>
      <c r="B1350" s="11">
        <f>'Shiller Data '!B1349</f>
        <v>122.4</v>
      </c>
      <c r="C1350" s="11">
        <f>'Shiller Data '!C1349</f>
        <v>6.85</v>
      </c>
      <c r="D1350" s="11">
        <f>'Shiller Data '!D1349</f>
        <v>13.56</v>
      </c>
      <c r="E1350" s="75">
        <f>'Shiller Data '!E1349</f>
        <v>97.9</v>
      </c>
      <c r="F1350" s="12">
        <f t="shared" si="1304"/>
        <v>392.79897854954038</v>
      </c>
      <c r="G1350" s="12">
        <f t="shared" si="1305"/>
        <v>21.982622574055156</v>
      </c>
      <c r="H1350" s="12">
        <f t="shared" ref="H1350:I1350" si="1368">AVERAGE(F1231:F1350)</f>
        <v>516.10439802557232</v>
      </c>
      <c r="I1350" s="12">
        <f t="shared" si="1368"/>
        <v>22.478254333406944</v>
      </c>
      <c r="J1350" s="12">
        <f t="shared" si="1364"/>
        <v>17.474621148216421</v>
      </c>
      <c r="K1350" s="12">
        <f t="shared" si="1361"/>
        <v>2.8607496082405994</v>
      </c>
      <c r="L1350" s="12">
        <f t="shared" si="1362"/>
        <v>-0.48408686773435328</v>
      </c>
    </row>
    <row r="1351" spans="1:12" x14ac:dyDescent="0.25">
      <c r="A1351" s="11">
        <f>'Shiller Data '!A1350</f>
        <v>1982.1</v>
      </c>
      <c r="B1351" s="11">
        <f>'Shiller Data '!B1350</f>
        <v>132.69999999999999</v>
      </c>
      <c r="C1351" s="11">
        <f>'Shiller Data '!C1350</f>
        <v>6.8566700000000003</v>
      </c>
      <c r="D1351" s="11">
        <f>'Shiller Data '!D1350</f>
        <v>13.253299999999999</v>
      </c>
      <c r="E1351" s="75">
        <f>'Shiller Data '!E1350</f>
        <v>98.2</v>
      </c>
      <c r="F1351" s="12">
        <f t="shared" si="1304"/>
        <v>424.55216395112012</v>
      </c>
      <c r="G1351" s="12">
        <f t="shared" si="1305"/>
        <v>21.936805470977596</v>
      </c>
      <c r="H1351" s="12">
        <f t="shared" ref="H1351:I1351" si="1369">AVERAGE(F1232:F1351)</f>
        <v>512.85872752421938</v>
      </c>
      <c r="I1351" s="12">
        <f t="shared" si="1369"/>
        <v>22.468982893035061</v>
      </c>
      <c r="J1351" s="12">
        <f t="shared" si="1364"/>
        <v>18.895032586576175</v>
      </c>
      <c r="K1351" s="12">
        <f t="shared" si="1361"/>
        <v>2.9388990614136818</v>
      </c>
      <c r="L1351" s="12">
        <f t="shared" si="1362"/>
        <v>-0.40593741456127086</v>
      </c>
    </row>
    <row r="1352" spans="1:12" x14ac:dyDescent="0.25">
      <c r="A1352" s="11">
        <f>'Shiller Data '!A1351</f>
        <v>1982.11</v>
      </c>
      <c r="B1352" s="11">
        <f>'Shiller Data '!B1351</f>
        <v>138.1</v>
      </c>
      <c r="C1352" s="11">
        <f>'Shiller Data '!C1351</f>
        <v>6.8633300000000004</v>
      </c>
      <c r="D1352" s="11">
        <f>'Shiller Data '!D1351</f>
        <v>12.9467</v>
      </c>
      <c r="E1352" s="75">
        <f>'Shiller Data '!E1351</f>
        <v>98</v>
      </c>
      <c r="F1352" s="12">
        <f t="shared" si="1304"/>
        <v>442.73028061224488</v>
      </c>
      <c r="G1352" s="12">
        <f t="shared" si="1305"/>
        <v>22.002925538265309</v>
      </c>
      <c r="H1352" s="12">
        <f t="shared" ref="H1352:I1352" si="1370">AVERAGE(F1233:F1352)</f>
        <v>509.44092512601952</v>
      </c>
      <c r="I1352" s="12">
        <f t="shared" si="1370"/>
        <v>22.459274264020213</v>
      </c>
      <c r="J1352" s="12">
        <f t="shared" si="1364"/>
        <v>19.712581778365802</v>
      </c>
      <c r="K1352" s="12">
        <f t="shared" si="1361"/>
        <v>2.9812571008343016</v>
      </c>
      <c r="L1352" s="12">
        <f t="shared" si="1362"/>
        <v>-0.36357937514065108</v>
      </c>
    </row>
    <row r="1353" spans="1:12" x14ac:dyDescent="0.25">
      <c r="A1353" s="11">
        <f>'Shiller Data '!A1352</f>
        <v>1982.12</v>
      </c>
      <c r="B1353" s="11">
        <f>'Shiller Data '!B1352</f>
        <v>139.4</v>
      </c>
      <c r="C1353" s="11">
        <f>'Shiller Data '!C1352</f>
        <v>6.87</v>
      </c>
      <c r="D1353" s="11">
        <f>'Shiller Data '!D1352</f>
        <v>12.64</v>
      </c>
      <c r="E1353" s="75">
        <f>'Shiller Data '!E1352</f>
        <v>97.6</v>
      </c>
      <c r="F1353" s="12">
        <f t="shared" si="1304"/>
        <v>448.7294569672132</v>
      </c>
      <c r="G1353" s="12">
        <f t="shared" si="1305"/>
        <v>22.114572233606559</v>
      </c>
      <c r="H1353" s="12">
        <f t="shared" ref="H1353:I1353" si="1371">AVERAGE(F1234:F1353)</f>
        <v>505.94199167917776</v>
      </c>
      <c r="I1353" s="12">
        <f t="shared" si="1371"/>
        <v>22.449513101261051</v>
      </c>
      <c r="J1353" s="12">
        <f t="shared" si="1364"/>
        <v>19.988382596235766</v>
      </c>
      <c r="K1353" s="12">
        <f t="shared" si="1361"/>
        <v>2.9951512345953324</v>
      </c>
      <c r="L1353" s="12">
        <f t="shared" si="1362"/>
        <v>-0.34968524137962032</v>
      </c>
    </row>
    <row r="1354" spans="1:12" x14ac:dyDescent="0.25">
      <c r="A1354" s="11">
        <f>'Shiller Data '!A1353</f>
        <v>1983.01</v>
      </c>
      <c r="B1354" s="11">
        <f>'Shiller Data '!B1353</f>
        <v>144.30000000000001</v>
      </c>
      <c r="C1354" s="11">
        <f>'Shiller Data '!C1353</f>
        <v>6.8833299999999999</v>
      </c>
      <c r="D1354" s="11">
        <f>'Shiller Data '!D1353</f>
        <v>12.566700000000001</v>
      </c>
      <c r="E1354" s="75">
        <f>'Shiller Data '!E1353</f>
        <v>97.8</v>
      </c>
      <c r="F1354" s="12">
        <f t="shared" si="1304"/>
        <v>463.55268404907986</v>
      </c>
      <c r="G1354" s="12">
        <f t="shared" si="1305"/>
        <v>22.112169762269939</v>
      </c>
      <c r="H1354" s="12">
        <f t="shared" ref="H1354:I1354" si="1372">AVERAGE(F1235:F1354)</f>
        <v>502.52826404625347</v>
      </c>
      <c r="I1354" s="12">
        <f t="shared" si="1372"/>
        <v>22.439777505529964</v>
      </c>
      <c r="J1354" s="12">
        <f t="shared" si="1364"/>
        <v>20.657632810077725</v>
      </c>
      <c r="K1354" s="12">
        <f t="shared" si="1361"/>
        <v>3.0280848787182562</v>
      </c>
      <c r="L1354" s="12">
        <f t="shared" si="1362"/>
        <v>-0.31675159725669655</v>
      </c>
    </row>
    <row r="1355" spans="1:12" x14ac:dyDescent="0.25">
      <c r="A1355" s="11">
        <f>'Shiller Data '!A1354</f>
        <v>1983.02</v>
      </c>
      <c r="B1355" s="11">
        <f>'Shiller Data '!B1354</f>
        <v>146.80000000000001</v>
      </c>
      <c r="C1355" s="11">
        <f>'Shiller Data '!C1354</f>
        <v>6.8966700000000003</v>
      </c>
      <c r="D1355" s="11">
        <f>'Shiller Data '!D1354</f>
        <v>12.4933</v>
      </c>
      <c r="E1355" s="75">
        <f>'Shiller Data '!E1354</f>
        <v>97.9</v>
      </c>
      <c r="F1355" s="12">
        <f t="shared" ref="F1355:F1418" si="1373">B1355*$E$1851/E1355</f>
        <v>471.10204290091934</v>
      </c>
      <c r="G1355" s="12">
        <f t="shared" ref="G1355:G1418" si="1374">C1355*$E$1851/E1355</f>
        <v>22.13239323033708</v>
      </c>
      <c r="H1355" s="12">
        <f t="shared" ref="H1355:I1355" si="1375">AVERAGE(F1236:F1355)</f>
        <v>499.48465344805015</v>
      </c>
      <c r="I1355" s="12">
        <f t="shared" si="1375"/>
        <v>22.431160657595129</v>
      </c>
      <c r="J1355" s="12">
        <f t="shared" si="1364"/>
        <v>21.002125128170999</v>
      </c>
      <c r="K1355" s="12">
        <f t="shared" si="1361"/>
        <v>3.0446236291829658</v>
      </c>
      <c r="L1355" s="12">
        <f t="shared" si="1362"/>
        <v>-0.3002128467919869</v>
      </c>
    </row>
    <row r="1356" spans="1:12" x14ac:dyDescent="0.25">
      <c r="A1356" s="11">
        <f>'Shiller Data '!A1355</f>
        <v>1983.03</v>
      </c>
      <c r="B1356" s="11">
        <f>'Shiller Data '!B1355</f>
        <v>151.9</v>
      </c>
      <c r="C1356" s="11">
        <f>'Shiller Data '!C1355</f>
        <v>6.91</v>
      </c>
      <c r="D1356" s="11">
        <f>'Shiller Data '!D1355</f>
        <v>12.42</v>
      </c>
      <c r="E1356" s="75">
        <f>'Shiller Data '!E1355</f>
        <v>97.9</v>
      </c>
      <c r="F1356" s="12">
        <f t="shared" si="1373"/>
        <v>487.46866700715015</v>
      </c>
      <c r="G1356" s="12">
        <f t="shared" si="1374"/>
        <v>22.175171092951992</v>
      </c>
      <c r="H1356" s="12">
        <f t="shared" ref="H1356:I1356" si="1376">AVERAGE(F1237:F1356)</f>
        <v>496.75065100028456</v>
      </c>
      <c r="I1356" s="12">
        <f t="shared" si="1376"/>
        <v>22.424280395532932</v>
      </c>
      <c r="J1356" s="12">
        <f t="shared" si="1364"/>
        <v>21.738430772755464</v>
      </c>
      <c r="K1356" s="12">
        <f t="shared" si="1361"/>
        <v>3.0790816975218629</v>
      </c>
      <c r="L1356" s="12">
        <f t="shared" si="1362"/>
        <v>-0.26575477845308981</v>
      </c>
    </row>
    <row r="1357" spans="1:12" x14ac:dyDescent="0.25">
      <c r="A1357" s="11">
        <f>'Shiller Data '!A1356</f>
        <v>1983.04</v>
      </c>
      <c r="B1357" s="11">
        <f>'Shiller Data '!B1356</f>
        <v>157.69999999999999</v>
      </c>
      <c r="C1357" s="11">
        <f>'Shiller Data '!C1356</f>
        <v>6.92</v>
      </c>
      <c r="D1357" s="11">
        <f>'Shiller Data '!D1356</f>
        <v>12.476699999999999</v>
      </c>
      <c r="E1357" s="75">
        <f>'Shiller Data '!E1356</f>
        <v>98.6</v>
      </c>
      <c r="F1357" s="12">
        <f t="shared" si="1373"/>
        <v>502.48881845841788</v>
      </c>
      <c r="G1357" s="12">
        <f t="shared" si="1374"/>
        <v>22.049604462474644</v>
      </c>
      <c r="H1357" s="12">
        <f t="shared" ref="H1357:I1357" si="1377">AVERAGE(F1238:F1357)</f>
        <v>494.31468196067965</v>
      </c>
      <c r="I1357" s="12">
        <f t="shared" si="1377"/>
        <v>22.416671585768764</v>
      </c>
      <c r="J1357" s="12">
        <f t="shared" si="1364"/>
        <v>22.415853153570897</v>
      </c>
      <c r="K1357" s="12">
        <f t="shared" si="1361"/>
        <v>3.1097684386082975</v>
      </c>
      <c r="L1357" s="12">
        <f t="shared" si="1362"/>
        <v>-0.23506803736665516</v>
      </c>
    </row>
    <row r="1358" spans="1:12" x14ac:dyDescent="0.25">
      <c r="A1358" s="11">
        <f>'Shiller Data '!A1357</f>
        <v>1983.05</v>
      </c>
      <c r="B1358" s="11">
        <f>'Shiller Data '!B1357</f>
        <v>164.1</v>
      </c>
      <c r="C1358" s="11">
        <f>'Shiller Data '!C1357</f>
        <v>6.93</v>
      </c>
      <c r="D1358" s="11">
        <f>'Shiller Data '!D1357</f>
        <v>12.533300000000001</v>
      </c>
      <c r="E1358" s="75">
        <f>'Shiller Data '!E1357</f>
        <v>99.2</v>
      </c>
      <c r="F1358" s="12">
        <f t="shared" si="1373"/>
        <v>519.71892641129034</v>
      </c>
      <c r="G1358" s="12">
        <f t="shared" si="1374"/>
        <v>21.947910786290322</v>
      </c>
      <c r="H1358" s="12">
        <f t="shared" ref="H1358:I1358" si="1378">AVERAGE(F1239:F1358)</f>
        <v>492.25243838996118</v>
      </c>
      <c r="I1358" s="12">
        <f t="shared" si="1378"/>
        <v>22.408529421905467</v>
      </c>
      <c r="J1358" s="12">
        <f t="shared" si="1364"/>
        <v>23.192906443170649</v>
      </c>
      <c r="K1358" s="12">
        <f t="shared" si="1361"/>
        <v>3.1438464751592501</v>
      </c>
      <c r="L1358" s="12">
        <f t="shared" si="1362"/>
        <v>-0.20099000081570262</v>
      </c>
    </row>
    <row r="1359" spans="1:12" x14ac:dyDescent="0.25">
      <c r="A1359" s="11">
        <f>'Shiller Data '!A1358</f>
        <v>1983.06</v>
      </c>
      <c r="B1359" s="11">
        <f>'Shiller Data '!B1358</f>
        <v>166.4</v>
      </c>
      <c r="C1359" s="11">
        <f>'Shiller Data '!C1358</f>
        <v>6.94</v>
      </c>
      <c r="D1359" s="11">
        <f>'Shiller Data '!D1358</f>
        <v>12.59</v>
      </c>
      <c r="E1359" s="75">
        <f>'Shiller Data '!E1358</f>
        <v>99.5</v>
      </c>
      <c r="F1359" s="12">
        <f t="shared" si="1373"/>
        <v>525.41427135678396</v>
      </c>
      <c r="G1359" s="12">
        <f t="shared" si="1374"/>
        <v>21.913311557788948</v>
      </c>
      <c r="H1359" s="12">
        <f t="shared" ref="H1359:I1359" si="1379">AVERAGE(F1240:F1359)</f>
        <v>490.42320965579256</v>
      </c>
      <c r="I1359" s="12">
        <f t="shared" si="1379"/>
        <v>22.400408168295787</v>
      </c>
      <c r="J1359" s="12">
        <f t="shared" si="1364"/>
        <v>23.455566854376531</v>
      </c>
      <c r="K1359" s="12">
        <f t="shared" si="1361"/>
        <v>3.1551078592298714</v>
      </c>
      <c r="L1359" s="12">
        <f t="shared" si="1362"/>
        <v>-0.18972861674508135</v>
      </c>
    </row>
    <row r="1360" spans="1:12" x14ac:dyDescent="0.25">
      <c r="A1360" s="11">
        <f>'Shiller Data '!A1359</f>
        <v>1983.07</v>
      </c>
      <c r="B1360" s="11">
        <f>'Shiller Data '!B1359</f>
        <v>167</v>
      </c>
      <c r="C1360" s="11">
        <f>'Shiller Data '!C1359</f>
        <v>6.96</v>
      </c>
      <c r="D1360" s="11">
        <f>'Shiller Data '!D1359</f>
        <v>12.826700000000001</v>
      </c>
      <c r="E1360" s="75">
        <f>'Shiller Data '!E1359</f>
        <v>99.9</v>
      </c>
      <c r="F1360" s="12">
        <f t="shared" si="1373"/>
        <v>525.19744744744742</v>
      </c>
      <c r="G1360" s="12">
        <f t="shared" si="1374"/>
        <v>21.888468468468467</v>
      </c>
      <c r="H1360" s="12">
        <f t="shared" ref="H1360:I1360" si="1380">AVERAGE(F1241:F1360)</f>
        <v>488.54708699249727</v>
      </c>
      <c r="I1360" s="12">
        <f t="shared" si="1380"/>
        <v>22.391525240512333</v>
      </c>
      <c r="J1360" s="12">
        <f t="shared" si="1364"/>
        <v>23.455188595068236</v>
      </c>
      <c r="K1360" s="12">
        <f t="shared" si="1361"/>
        <v>3.1550917324672691</v>
      </c>
      <c r="L1360" s="12">
        <f t="shared" si="1362"/>
        <v>-0.18974474350768356</v>
      </c>
    </row>
    <row r="1361" spans="1:12" x14ac:dyDescent="0.25">
      <c r="A1361" s="11">
        <f>'Shiller Data '!A1360</f>
        <v>1983.08</v>
      </c>
      <c r="B1361" s="11">
        <f>'Shiller Data '!B1360</f>
        <v>162.4</v>
      </c>
      <c r="C1361" s="11">
        <f>'Shiller Data '!C1360</f>
        <v>6.98</v>
      </c>
      <c r="D1361" s="11">
        <f>'Shiller Data '!D1360</f>
        <v>13.0633</v>
      </c>
      <c r="E1361" s="75">
        <f>'Shiller Data '!E1360</f>
        <v>100.2</v>
      </c>
      <c r="F1361" s="12">
        <f t="shared" si="1373"/>
        <v>509.20179640718567</v>
      </c>
      <c r="G1361" s="12">
        <f t="shared" si="1374"/>
        <v>21.885643712574854</v>
      </c>
      <c r="H1361" s="12">
        <f t="shared" ref="H1361:I1361" si="1381">AVERAGE(F1242:F1361)</f>
        <v>486.76468418724306</v>
      </c>
      <c r="I1361" s="12">
        <f t="shared" si="1381"/>
        <v>22.385044748769378</v>
      </c>
      <c r="J1361" s="12">
        <f t="shared" si="1364"/>
        <v>22.747410251890567</v>
      </c>
      <c r="K1361" s="12">
        <f t="shared" si="1361"/>
        <v>3.1244513038355213</v>
      </c>
      <c r="L1361" s="12">
        <f t="shared" si="1362"/>
        <v>-0.22038517213943143</v>
      </c>
    </row>
    <row r="1362" spans="1:12" x14ac:dyDescent="0.25">
      <c r="A1362" s="11">
        <f>'Shiller Data '!A1361</f>
        <v>1983.09</v>
      </c>
      <c r="B1362" s="11">
        <f>'Shiller Data '!B1361</f>
        <v>167.2</v>
      </c>
      <c r="C1362" s="11">
        <f>'Shiller Data '!C1361</f>
        <v>7</v>
      </c>
      <c r="D1362" s="11">
        <f>'Shiller Data '!D1361</f>
        <v>13.3</v>
      </c>
      <c r="E1362" s="75">
        <f>'Shiller Data '!E1361</f>
        <v>100.7</v>
      </c>
      <c r="F1362" s="12">
        <f t="shared" si="1373"/>
        <v>521.6490566037736</v>
      </c>
      <c r="G1362" s="12">
        <f t="shared" si="1374"/>
        <v>21.839374379344587</v>
      </c>
      <c r="H1362" s="12">
        <f t="shared" ref="H1362:I1362" si="1382">AVERAGE(F1243:F1362)</f>
        <v>484.99507824301196</v>
      </c>
      <c r="I1362" s="12">
        <f t="shared" si="1382"/>
        <v>22.377630934600194</v>
      </c>
      <c r="J1362" s="12">
        <f t="shared" si="1364"/>
        <v>23.311183303019003</v>
      </c>
      <c r="K1362" s="12">
        <f t="shared" si="1361"/>
        <v>3.1489332155095093</v>
      </c>
      <c r="L1362" s="12">
        <f t="shared" si="1362"/>
        <v>-0.19590326046544337</v>
      </c>
    </row>
    <row r="1363" spans="1:12" x14ac:dyDescent="0.25">
      <c r="A1363" s="11">
        <f>'Shiller Data '!A1362</f>
        <v>1983.1</v>
      </c>
      <c r="B1363" s="11">
        <f>'Shiller Data '!B1362</f>
        <v>167.7</v>
      </c>
      <c r="C1363" s="11">
        <f>'Shiller Data '!C1362</f>
        <v>7.03</v>
      </c>
      <c r="D1363" s="11">
        <f>'Shiller Data '!D1362</f>
        <v>13.5433</v>
      </c>
      <c r="E1363" s="75">
        <f>'Shiller Data '!E1362</f>
        <v>101</v>
      </c>
      <c r="F1363" s="12">
        <f t="shared" si="1373"/>
        <v>521.65492574257428</v>
      </c>
      <c r="G1363" s="12">
        <f t="shared" si="1374"/>
        <v>21.867824257425745</v>
      </c>
      <c r="H1363" s="12">
        <f t="shared" ref="H1363:I1363" si="1383">AVERAGE(F1244:F1363)</f>
        <v>483.03803321630534</v>
      </c>
      <c r="I1363" s="12">
        <f t="shared" si="1383"/>
        <v>22.370010272847381</v>
      </c>
      <c r="J1363" s="12">
        <f t="shared" si="1364"/>
        <v>23.31938695512164</v>
      </c>
      <c r="K1363" s="12">
        <f t="shared" si="1361"/>
        <v>3.1492850727628885</v>
      </c>
      <c r="L1363" s="12">
        <f t="shared" si="1362"/>
        <v>-0.19555140321206421</v>
      </c>
    </row>
    <row r="1364" spans="1:12" x14ac:dyDescent="0.25">
      <c r="A1364" s="11">
        <f>'Shiller Data '!A1363</f>
        <v>1983.11</v>
      </c>
      <c r="B1364" s="11">
        <f>'Shiller Data '!B1363</f>
        <v>165.2</v>
      </c>
      <c r="C1364" s="11">
        <f>'Shiller Data '!C1363</f>
        <v>7.06</v>
      </c>
      <c r="D1364" s="11">
        <f>'Shiller Data '!D1363</f>
        <v>13.7867</v>
      </c>
      <c r="E1364" s="75">
        <f>'Shiller Data '!E1363</f>
        <v>101.2</v>
      </c>
      <c r="F1364" s="12">
        <f t="shared" si="1373"/>
        <v>512.86274703557308</v>
      </c>
      <c r="G1364" s="12">
        <f t="shared" si="1374"/>
        <v>21.917742094861659</v>
      </c>
      <c r="H1364" s="12">
        <f t="shared" ref="H1364:I1364" si="1384">AVERAGE(F1245:F1364)</f>
        <v>481.49383388604622</v>
      </c>
      <c r="I1364" s="12">
        <f t="shared" si="1384"/>
        <v>22.36195538167167</v>
      </c>
      <c r="J1364" s="12">
        <f t="shared" si="1364"/>
        <v>22.934610962327838</v>
      </c>
      <c r="K1364" s="12">
        <f t="shared" si="1361"/>
        <v>3.1326471652860333</v>
      </c>
      <c r="L1364" s="12">
        <f t="shared" si="1362"/>
        <v>-0.21218931068891944</v>
      </c>
    </row>
    <row r="1365" spans="1:12" x14ac:dyDescent="0.25">
      <c r="A1365" s="11">
        <f>'Shiller Data '!A1364</f>
        <v>1983.12</v>
      </c>
      <c r="B1365" s="11">
        <f>'Shiller Data '!B1364</f>
        <v>164.4</v>
      </c>
      <c r="C1365" s="11">
        <f>'Shiller Data '!C1364</f>
        <v>7.09</v>
      </c>
      <c r="D1365" s="11">
        <f>'Shiller Data '!D1364</f>
        <v>14.03</v>
      </c>
      <c r="E1365" s="75">
        <f>'Shiller Data '!E1364</f>
        <v>101.3</v>
      </c>
      <c r="F1365" s="12">
        <f t="shared" si="1373"/>
        <v>509.87532082922019</v>
      </c>
      <c r="G1365" s="12">
        <f t="shared" si="1374"/>
        <v>21.989148568608098</v>
      </c>
      <c r="H1365" s="12">
        <f t="shared" ref="H1365:I1365" si="1385">AVERAGE(F1246:F1365)</f>
        <v>480.37167178689572</v>
      </c>
      <c r="I1365" s="12">
        <f t="shared" si="1385"/>
        <v>22.353655808055088</v>
      </c>
      <c r="J1365" s="12">
        <f t="shared" si="1364"/>
        <v>22.809482493932283</v>
      </c>
      <c r="K1365" s="12">
        <f t="shared" si="1361"/>
        <v>3.1271763483551167</v>
      </c>
      <c r="L1365" s="12">
        <f t="shared" si="1362"/>
        <v>-0.217660127619836</v>
      </c>
    </row>
    <row r="1366" spans="1:12" x14ac:dyDescent="0.25">
      <c r="A1366" s="11">
        <f>'Shiller Data '!A1365</f>
        <v>1984.01</v>
      </c>
      <c r="B1366" s="11">
        <f>'Shiller Data '!B1365</f>
        <v>166.4</v>
      </c>
      <c r="C1366" s="11">
        <f>'Shiller Data '!C1365</f>
        <v>7.12</v>
      </c>
      <c r="D1366" s="11">
        <f>'Shiller Data '!D1365</f>
        <v>14.44</v>
      </c>
      <c r="E1366" s="75">
        <f>'Shiller Data '!E1365</f>
        <v>101.9</v>
      </c>
      <c r="F1366" s="12">
        <f t="shared" si="1373"/>
        <v>513.03945044160946</v>
      </c>
      <c r="G1366" s="12">
        <f t="shared" si="1374"/>
        <v>21.952168792934248</v>
      </c>
      <c r="H1366" s="12">
        <f t="shared" ref="H1366:I1366" si="1386">AVERAGE(F1247:F1366)</f>
        <v>479.24725818542561</v>
      </c>
      <c r="I1366" s="12">
        <f t="shared" si="1386"/>
        <v>22.34556855228805</v>
      </c>
      <c r="J1366" s="12">
        <f t="shared" si="1364"/>
        <v>22.959337518806489</v>
      </c>
      <c r="K1366" s="12">
        <f t="shared" si="1361"/>
        <v>3.1337247173245704</v>
      </c>
      <c r="L1366" s="12">
        <f t="shared" si="1362"/>
        <v>-0.21111175865038234</v>
      </c>
    </row>
    <row r="1367" spans="1:12" x14ac:dyDescent="0.25">
      <c r="A1367" s="11">
        <f>'Shiller Data '!A1366</f>
        <v>1984.02</v>
      </c>
      <c r="B1367" s="11">
        <f>'Shiller Data '!B1366</f>
        <v>157.30000000000001</v>
      </c>
      <c r="C1367" s="11">
        <f>'Shiller Data '!C1366</f>
        <v>7.15</v>
      </c>
      <c r="D1367" s="11">
        <f>'Shiller Data '!D1366</f>
        <v>14.85</v>
      </c>
      <c r="E1367" s="75">
        <f>'Shiller Data '!E1366</f>
        <v>102.4</v>
      </c>
      <c r="F1367" s="12">
        <f t="shared" si="1373"/>
        <v>482.61452636718758</v>
      </c>
      <c r="G1367" s="12">
        <f t="shared" si="1374"/>
        <v>21.937023925781251</v>
      </c>
      <c r="H1367" s="12">
        <f t="shared" ref="H1367:I1367" si="1387">AVERAGE(F1248:F1367)</f>
        <v>478.08549121765213</v>
      </c>
      <c r="I1367" s="12">
        <f t="shared" si="1387"/>
        <v>22.338673960002893</v>
      </c>
      <c r="J1367" s="12">
        <f t="shared" si="1364"/>
        <v>21.604439333834346</v>
      </c>
      <c r="K1367" s="12">
        <f t="shared" si="1361"/>
        <v>3.0728988182873618</v>
      </c>
      <c r="L1367" s="12">
        <f t="shared" si="1362"/>
        <v>-0.27193765768759093</v>
      </c>
    </row>
    <row r="1368" spans="1:12" x14ac:dyDescent="0.25">
      <c r="A1368" s="11">
        <f>'Shiller Data '!A1367</f>
        <v>1984.03</v>
      </c>
      <c r="B1368" s="11">
        <f>'Shiller Data '!B1367</f>
        <v>157.4</v>
      </c>
      <c r="C1368" s="11">
        <f>'Shiller Data '!C1367</f>
        <v>7.18</v>
      </c>
      <c r="D1368" s="11">
        <f>'Shiller Data '!D1367</f>
        <v>15.26</v>
      </c>
      <c r="E1368" s="75">
        <f>'Shiller Data '!E1367</f>
        <v>102.6</v>
      </c>
      <c r="F1368" s="12">
        <f t="shared" si="1373"/>
        <v>481.97997076023398</v>
      </c>
      <c r="G1368" s="12">
        <f t="shared" si="1374"/>
        <v>21.986125730994154</v>
      </c>
      <c r="H1368" s="12">
        <f t="shared" ref="H1368:I1368" si="1388">AVERAGE(F1249:F1368)</f>
        <v>476.76495959323432</v>
      </c>
      <c r="I1368" s="12">
        <f t="shared" si="1388"/>
        <v>22.333474310411102</v>
      </c>
      <c r="J1368" s="12">
        <f t="shared" si="1364"/>
        <v>21.581056492206919</v>
      </c>
      <c r="K1368" s="12">
        <f t="shared" si="1361"/>
        <v>3.0718159156384415</v>
      </c>
      <c r="L1368" s="12">
        <f t="shared" si="1362"/>
        <v>-0.27302056033651123</v>
      </c>
    </row>
    <row r="1369" spans="1:12" x14ac:dyDescent="0.25">
      <c r="A1369" s="11">
        <f>'Shiller Data '!A1368</f>
        <v>1984.04</v>
      </c>
      <c r="B1369" s="11">
        <f>'Shiller Data '!B1368</f>
        <v>157.6</v>
      </c>
      <c r="C1369" s="11">
        <f>'Shiller Data '!C1368</f>
        <v>7.2233299999999998</v>
      </c>
      <c r="D1369" s="11">
        <f>'Shiller Data '!D1368</f>
        <v>15.5733</v>
      </c>
      <c r="E1369" s="75">
        <f>'Shiller Data '!E1368</f>
        <v>103.1</v>
      </c>
      <c r="F1369" s="12">
        <f t="shared" si="1373"/>
        <v>480.25198836081478</v>
      </c>
      <c r="G1369" s="12">
        <f t="shared" si="1374"/>
        <v>22.011539308923378</v>
      </c>
      <c r="H1369" s="12">
        <f t="shared" ref="H1369:I1369" si="1389">AVERAGE(F1250:F1369)</f>
        <v>475.72389621499116</v>
      </c>
      <c r="I1369" s="12">
        <f t="shared" si="1389"/>
        <v>22.328180627568806</v>
      </c>
      <c r="J1369" s="12">
        <f t="shared" si="1364"/>
        <v>21.508782841349973</v>
      </c>
      <c r="K1369" s="12">
        <f t="shared" si="1361"/>
        <v>3.0684613559673086</v>
      </c>
      <c r="L1369" s="12">
        <f t="shared" si="1362"/>
        <v>-0.27637512000764408</v>
      </c>
    </row>
    <row r="1370" spans="1:12" x14ac:dyDescent="0.25">
      <c r="A1370" s="11">
        <f>'Shiller Data '!A1369</f>
        <v>1984.05</v>
      </c>
      <c r="B1370" s="11">
        <f>'Shiller Data '!B1369</f>
        <v>156.6</v>
      </c>
      <c r="C1370" s="11">
        <f>'Shiller Data '!C1369</f>
        <v>7.2666700000000004</v>
      </c>
      <c r="D1370" s="11">
        <f>'Shiller Data '!D1369</f>
        <v>15.886699999999999</v>
      </c>
      <c r="E1370" s="75">
        <f>'Shiller Data '!E1369</f>
        <v>103.4</v>
      </c>
      <c r="F1370" s="12">
        <f t="shared" si="1373"/>
        <v>475.820164410058</v>
      </c>
      <c r="G1370" s="12">
        <f t="shared" si="1374"/>
        <v>22.079362159090913</v>
      </c>
      <c r="H1370" s="12">
        <f t="shared" ref="H1370:I1370" si="1390">AVERAGE(F1251:F1370)</f>
        <v>474.85846201408731</v>
      </c>
      <c r="I1370" s="12">
        <f t="shared" si="1390"/>
        <v>22.32470463321555</v>
      </c>
      <c r="J1370" s="12">
        <f t="shared" si="1364"/>
        <v>21.313615218098544</v>
      </c>
      <c r="K1370" s="12">
        <f t="shared" si="1361"/>
        <v>3.0593460806236337</v>
      </c>
      <c r="L1370" s="12">
        <f t="shared" si="1362"/>
        <v>-0.28549039535131904</v>
      </c>
    </row>
    <row r="1371" spans="1:12" x14ac:dyDescent="0.25">
      <c r="A1371" s="11">
        <f>'Shiller Data '!A1370</f>
        <v>1984.06</v>
      </c>
      <c r="B1371" s="11">
        <f>'Shiller Data '!B1370</f>
        <v>153.1</v>
      </c>
      <c r="C1371" s="11">
        <f>'Shiller Data '!C1370</f>
        <v>7.31</v>
      </c>
      <c r="D1371" s="11">
        <f>'Shiller Data '!D1370</f>
        <v>16.2</v>
      </c>
      <c r="E1371" s="75">
        <f>'Shiller Data '!E1370</f>
        <v>103.7</v>
      </c>
      <c r="F1371" s="12">
        <f t="shared" si="1373"/>
        <v>463.83985053037605</v>
      </c>
      <c r="G1371" s="12">
        <f t="shared" si="1374"/>
        <v>22.146762295081963</v>
      </c>
      <c r="H1371" s="12">
        <f t="shared" ref="H1371:I1371" si="1391">AVERAGE(F1252:F1371)</f>
        <v>473.92621361714657</v>
      </c>
      <c r="I1371" s="12">
        <f t="shared" si="1391"/>
        <v>22.322252057103132</v>
      </c>
      <c r="J1371" s="12">
        <f t="shared" si="1364"/>
        <v>20.779258712060741</v>
      </c>
      <c r="K1371" s="12">
        <f t="shared" si="1361"/>
        <v>3.0339553118904456</v>
      </c>
      <c r="L1371" s="12">
        <f t="shared" si="1362"/>
        <v>-0.31088116408450706</v>
      </c>
    </row>
    <row r="1372" spans="1:12" x14ac:dyDescent="0.25">
      <c r="A1372" s="11">
        <f>'Shiller Data '!A1371</f>
        <v>1984.07</v>
      </c>
      <c r="B1372" s="11">
        <f>'Shiller Data '!B1371</f>
        <v>151.1</v>
      </c>
      <c r="C1372" s="11">
        <f>'Shiller Data '!C1371</f>
        <v>7.3333300000000001</v>
      </c>
      <c r="D1372" s="11">
        <f>'Shiller Data '!D1371</f>
        <v>16.32</v>
      </c>
      <c r="E1372" s="75">
        <f>'Shiller Data '!E1371</f>
        <v>104.1</v>
      </c>
      <c r="F1372" s="12">
        <f t="shared" si="1373"/>
        <v>456.02154178674351</v>
      </c>
      <c r="G1372" s="12">
        <f t="shared" si="1374"/>
        <v>22.132074474063401</v>
      </c>
      <c r="H1372" s="12">
        <f t="shared" ref="H1372:I1372" si="1392">AVERAGE(F1253:F1372)</f>
        <v>473.52308354195515</v>
      </c>
      <c r="I1372" s="12">
        <f t="shared" si="1392"/>
        <v>22.319601370365397</v>
      </c>
      <c r="J1372" s="12">
        <f t="shared" si="1364"/>
        <v>20.431437561076741</v>
      </c>
      <c r="K1372" s="12">
        <f t="shared" si="1361"/>
        <v>3.0170747715560102</v>
      </c>
      <c r="L1372" s="12">
        <f t="shared" si="1362"/>
        <v>-0.32776170441894248</v>
      </c>
    </row>
    <row r="1373" spans="1:12" x14ac:dyDescent="0.25">
      <c r="A1373" s="11">
        <f>'Shiller Data '!A1372</f>
        <v>1984.08</v>
      </c>
      <c r="B1373" s="11">
        <f>'Shiller Data '!B1372</f>
        <v>164.4</v>
      </c>
      <c r="C1373" s="11">
        <f>'Shiller Data '!C1372</f>
        <v>7.3566700000000003</v>
      </c>
      <c r="D1373" s="11">
        <f>'Shiller Data '!D1372</f>
        <v>16.440000000000001</v>
      </c>
      <c r="E1373" s="75">
        <f>'Shiller Data '!E1372</f>
        <v>104.5</v>
      </c>
      <c r="F1373" s="12">
        <f t="shared" si="1373"/>
        <v>494.26191387559811</v>
      </c>
      <c r="G1373" s="12">
        <f t="shared" si="1374"/>
        <v>22.117529160287084</v>
      </c>
      <c r="H1373" s="12">
        <f t="shared" ref="H1373:I1373" si="1393">AVERAGE(F1254:F1373)</f>
        <v>473.66081194925181</v>
      </c>
      <c r="I1373" s="12">
        <f t="shared" si="1393"/>
        <v>22.317503613367794</v>
      </c>
      <c r="J1373" s="12">
        <f t="shared" si="1364"/>
        <v>22.146827998250838</v>
      </c>
      <c r="K1373" s="12">
        <f t="shared" si="1361"/>
        <v>3.0976942807396823</v>
      </c>
      <c r="L1373" s="12">
        <f t="shared" si="1362"/>
        <v>-0.24714219523527037</v>
      </c>
    </row>
    <row r="1374" spans="1:12" x14ac:dyDescent="0.25">
      <c r="A1374" s="11">
        <f>'Shiller Data '!A1373</f>
        <v>1984.09</v>
      </c>
      <c r="B1374" s="11">
        <f>'Shiller Data '!B1373</f>
        <v>166.1</v>
      </c>
      <c r="C1374" s="11">
        <f>'Shiller Data '!C1373</f>
        <v>7.38</v>
      </c>
      <c r="D1374" s="11">
        <f>'Shiller Data '!D1373</f>
        <v>16.559999999999999</v>
      </c>
      <c r="E1374" s="75">
        <f>'Shiller Data '!E1373</f>
        <v>105</v>
      </c>
      <c r="F1374" s="12">
        <f t="shared" si="1373"/>
        <v>496.99492857142855</v>
      </c>
      <c r="G1374" s="12">
        <f t="shared" si="1374"/>
        <v>22.082014285714287</v>
      </c>
      <c r="H1374" s="12">
        <f t="shared" ref="H1374:I1374" si="1394">AVERAGE(F1255:F1374)</f>
        <v>474.27779850816393</v>
      </c>
      <c r="I1374" s="12">
        <f t="shared" si="1394"/>
        <v>22.315768052244131</v>
      </c>
      <c r="J1374" s="12">
        <f t="shared" si="1364"/>
        <v>22.271020536147287</v>
      </c>
      <c r="K1374" s="12">
        <f t="shared" si="1361"/>
        <v>3.1032863058208999</v>
      </c>
      <c r="L1374" s="12">
        <f t="shared" si="1362"/>
        <v>-0.24155017015405278</v>
      </c>
    </row>
    <row r="1375" spans="1:12" x14ac:dyDescent="0.25">
      <c r="A1375" s="11">
        <f>'Shiller Data '!A1374</f>
        <v>1984.1</v>
      </c>
      <c r="B1375" s="11">
        <f>'Shiller Data '!B1374</f>
        <v>164.8</v>
      </c>
      <c r="C1375" s="11">
        <f>'Shiller Data '!C1374</f>
        <v>7.43</v>
      </c>
      <c r="D1375" s="11">
        <f>'Shiller Data '!D1374</f>
        <v>16.5867</v>
      </c>
      <c r="E1375" s="75">
        <f>'Shiller Data '!E1374</f>
        <v>105.3</v>
      </c>
      <c r="F1375" s="12">
        <f t="shared" si="1373"/>
        <v>491.700284900285</v>
      </c>
      <c r="G1375" s="12">
        <f t="shared" si="1374"/>
        <v>22.168283475783479</v>
      </c>
      <c r="H1375" s="12">
        <f t="shared" ref="H1375:I1375" si="1395">AVERAGE(F1256:F1375)</f>
        <v>474.81752006041518</v>
      </c>
      <c r="I1375" s="12">
        <f t="shared" si="1395"/>
        <v>22.316398325052766</v>
      </c>
      <c r="J1375" s="12">
        <f t="shared" si="1364"/>
        <v>22.033138042185506</v>
      </c>
      <c r="K1375" s="12">
        <f t="shared" si="1361"/>
        <v>3.0925475947093504</v>
      </c>
      <c r="L1375" s="12">
        <f t="shared" si="1362"/>
        <v>-0.25228888126560234</v>
      </c>
    </row>
    <row r="1376" spans="1:12" x14ac:dyDescent="0.25">
      <c r="A1376" s="11">
        <f>'Shiller Data '!A1375</f>
        <v>1984.11</v>
      </c>
      <c r="B1376" s="11">
        <f>'Shiller Data '!B1375</f>
        <v>166.3</v>
      </c>
      <c r="C1376" s="11">
        <f>'Shiller Data '!C1375</f>
        <v>7.48</v>
      </c>
      <c r="D1376" s="11">
        <f>'Shiller Data '!D1375</f>
        <v>16.613299999999999</v>
      </c>
      <c r="E1376" s="75">
        <f>'Shiller Data '!E1375</f>
        <v>105.3</v>
      </c>
      <c r="F1376" s="12">
        <f t="shared" si="1373"/>
        <v>496.17571225071231</v>
      </c>
      <c r="G1376" s="12">
        <f t="shared" si="1374"/>
        <v>22.317464387464387</v>
      </c>
      <c r="H1376" s="12">
        <f t="shared" ref="H1376:I1376" si="1396">AVERAGE(F1257:F1376)</f>
        <v>475.3052441188151</v>
      </c>
      <c r="I1376" s="12">
        <f t="shared" si="1396"/>
        <v>22.319531920312382</v>
      </c>
      <c r="J1376" s="12">
        <f t="shared" si="1364"/>
        <v>22.230560838919594</v>
      </c>
      <c r="K1376" s="12">
        <f t="shared" si="1361"/>
        <v>3.1014679565791208</v>
      </c>
      <c r="L1376" s="12">
        <f t="shared" si="1362"/>
        <v>-0.24336851939583193</v>
      </c>
    </row>
    <row r="1377" spans="1:12" x14ac:dyDescent="0.25">
      <c r="A1377" s="11">
        <f>'Shiller Data '!A1376</f>
        <v>1984.12</v>
      </c>
      <c r="B1377" s="11">
        <f>'Shiller Data '!B1376</f>
        <v>164.5</v>
      </c>
      <c r="C1377" s="11">
        <f>'Shiller Data '!C1376</f>
        <v>7.53</v>
      </c>
      <c r="D1377" s="11">
        <f>'Shiller Data '!D1376</f>
        <v>16.64</v>
      </c>
      <c r="E1377" s="75">
        <f>'Shiller Data '!E1376</f>
        <v>105.3</v>
      </c>
      <c r="F1377" s="12">
        <f t="shared" si="1373"/>
        <v>490.80519943019942</v>
      </c>
      <c r="G1377" s="12">
        <f t="shared" si="1374"/>
        <v>22.466645299145302</v>
      </c>
      <c r="H1377" s="12">
        <f t="shared" ref="H1377:I1377" si="1397">AVERAGE(F1258:F1377)</f>
        <v>476.0119031747605</v>
      </c>
      <c r="I1377" s="12">
        <f t="shared" si="1397"/>
        <v>22.325149918229155</v>
      </c>
      <c r="J1377" s="12">
        <f t="shared" si="1364"/>
        <v>21.984407774544987</v>
      </c>
      <c r="K1377" s="12">
        <f t="shared" si="1361"/>
        <v>3.0903334645644653</v>
      </c>
      <c r="L1377" s="12">
        <f t="shared" si="1362"/>
        <v>-0.25450301141048737</v>
      </c>
    </row>
    <row r="1378" spans="1:12" x14ac:dyDescent="0.25">
      <c r="A1378" s="11">
        <f>'Shiller Data '!A1377</f>
        <v>1985.01</v>
      </c>
      <c r="B1378" s="11">
        <f>'Shiller Data '!B1377</f>
        <v>171.6</v>
      </c>
      <c r="C1378" s="11">
        <f>'Shiller Data '!C1377</f>
        <v>7.5733300000000003</v>
      </c>
      <c r="D1378" s="11">
        <f>'Shiller Data '!D1377</f>
        <v>16.556699999999999</v>
      </c>
      <c r="E1378" s="75">
        <f>'Shiller Data '!E1377</f>
        <v>105.5</v>
      </c>
      <c r="F1378" s="12">
        <f t="shared" si="1373"/>
        <v>511.01829383886258</v>
      </c>
      <c r="G1378" s="12">
        <f t="shared" si="1374"/>
        <v>22.553089599526068</v>
      </c>
      <c r="H1378" s="12">
        <f t="shared" ref="H1378:I1378" si="1398">AVERAGE(F1259:F1378)</f>
        <v>476.62410968611761</v>
      </c>
      <c r="I1378" s="12">
        <f t="shared" si="1398"/>
        <v>22.331013044490401</v>
      </c>
      <c r="J1378" s="12">
        <f t="shared" si="1364"/>
        <v>22.883793620144029</v>
      </c>
      <c r="K1378" s="12">
        <f t="shared" si="1361"/>
        <v>3.1304289578436797</v>
      </c>
      <c r="L1378" s="12">
        <f t="shared" si="1362"/>
        <v>-0.21440751813127301</v>
      </c>
    </row>
    <row r="1379" spans="1:12" x14ac:dyDescent="0.25">
      <c r="A1379" s="11">
        <f>'Shiller Data '!A1378</f>
        <v>1985.02</v>
      </c>
      <c r="B1379" s="11">
        <f>'Shiller Data '!B1378</f>
        <v>180.9</v>
      </c>
      <c r="C1379" s="11">
        <f>'Shiller Data '!C1378</f>
        <v>7.6166700000000001</v>
      </c>
      <c r="D1379" s="11">
        <f>'Shiller Data '!D1378</f>
        <v>16.473299999999998</v>
      </c>
      <c r="E1379" s="75">
        <f>'Shiller Data '!E1378</f>
        <v>106</v>
      </c>
      <c r="F1379" s="12">
        <f t="shared" si="1373"/>
        <v>536.17224056603777</v>
      </c>
      <c r="G1379" s="12">
        <f t="shared" si="1374"/>
        <v>22.575163181603777</v>
      </c>
      <c r="H1379" s="12">
        <f t="shared" ref="H1379:I1379" si="1399">AVERAGE(F1260:F1379)</f>
        <v>477.09770097654894</v>
      </c>
      <c r="I1379" s="12">
        <f t="shared" si="1399"/>
        <v>22.337283444456144</v>
      </c>
      <c r="J1379" s="12">
        <f t="shared" si="1364"/>
        <v>24.003466755448702</v>
      </c>
      <c r="K1379" s="12">
        <f t="shared" si="1361"/>
        <v>3.1781982680600129</v>
      </c>
      <c r="L1379" s="12">
        <f t="shared" si="1362"/>
        <v>-0.16663820791493977</v>
      </c>
    </row>
    <row r="1380" spans="1:12" x14ac:dyDescent="0.25">
      <c r="A1380" s="11">
        <f>'Shiller Data '!A1379</f>
        <v>1985.03</v>
      </c>
      <c r="B1380" s="11">
        <f>'Shiller Data '!B1379</f>
        <v>179.4</v>
      </c>
      <c r="C1380" s="11">
        <f>'Shiller Data '!C1379</f>
        <v>7.66</v>
      </c>
      <c r="D1380" s="11">
        <f>'Shiller Data '!D1379</f>
        <v>16.39</v>
      </c>
      <c r="E1380" s="75">
        <f>'Shiller Data '!E1379</f>
        <v>106.4</v>
      </c>
      <c r="F1380" s="12">
        <f t="shared" si="1373"/>
        <v>529.72739661654134</v>
      </c>
      <c r="G1380" s="12">
        <f t="shared" si="1374"/>
        <v>22.618237781954885</v>
      </c>
      <c r="H1380" s="12">
        <f t="shared" ref="H1380:I1380" si="1400">AVERAGE(F1261:F1380)</f>
        <v>477.34992303563996</v>
      </c>
      <c r="I1380" s="12">
        <f t="shared" si="1400"/>
        <v>22.34344392533993</v>
      </c>
      <c r="J1380" s="12">
        <f t="shared" si="1364"/>
        <v>23.708404057432347</v>
      </c>
      <c r="K1380" s="12">
        <f t="shared" si="1361"/>
        <v>3.1658295868642283</v>
      </c>
      <c r="L1380" s="12">
        <f t="shared" si="1362"/>
        <v>-0.17900688911072438</v>
      </c>
    </row>
    <row r="1381" spans="1:12" x14ac:dyDescent="0.25">
      <c r="A1381" s="11">
        <f>'Shiller Data '!A1380</f>
        <v>1985.04</v>
      </c>
      <c r="B1381" s="11">
        <f>'Shiller Data '!B1380</f>
        <v>180.6</v>
      </c>
      <c r="C1381" s="11">
        <f>'Shiller Data '!C1380</f>
        <v>7.6866700000000003</v>
      </c>
      <c r="D1381" s="11">
        <f>'Shiller Data '!D1380</f>
        <v>16.13</v>
      </c>
      <c r="E1381" s="75">
        <f>'Shiller Data '!E1380</f>
        <v>106.9</v>
      </c>
      <c r="F1381" s="12">
        <f t="shared" si="1373"/>
        <v>530.77647333956963</v>
      </c>
      <c r="G1381" s="12">
        <f t="shared" si="1374"/>
        <v>22.590828318521982</v>
      </c>
      <c r="H1381" s="12">
        <f t="shared" ref="H1381:I1381" si="1401">AVERAGE(F1262:F1381)</f>
        <v>477.58010095619181</v>
      </c>
      <c r="I1381" s="12">
        <f t="shared" si="1401"/>
        <v>22.349405584964977</v>
      </c>
      <c r="J1381" s="12">
        <f t="shared" si="1364"/>
        <v>23.749019691898951</v>
      </c>
      <c r="K1381" s="12">
        <f t="shared" si="1361"/>
        <v>3.1675412534981966</v>
      </c>
      <c r="L1381" s="12">
        <f t="shared" si="1362"/>
        <v>-0.17729522247675611</v>
      </c>
    </row>
    <row r="1382" spans="1:12" x14ac:dyDescent="0.25">
      <c r="A1382" s="11">
        <f>'Shiller Data '!A1381</f>
        <v>1985.05</v>
      </c>
      <c r="B1382" s="11">
        <f>'Shiller Data '!B1381</f>
        <v>184.9</v>
      </c>
      <c r="C1382" s="11">
        <f>'Shiller Data '!C1381</f>
        <v>7.71333</v>
      </c>
      <c r="D1382" s="11">
        <f>'Shiller Data '!D1381</f>
        <v>15.87</v>
      </c>
      <c r="E1382" s="75">
        <f>'Shiller Data '!E1381</f>
        <v>107.3</v>
      </c>
      <c r="F1382" s="12">
        <f t="shared" si="1373"/>
        <v>541.38823392357881</v>
      </c>
      <c r="G1382" s="12">
        <f t="shared" si="1374"/>
        <v>22.584673371388632</v>
      </c>
      <c r="H1382" s="12">
        <f t="shared" ref="H1382:I1382" si="1402">AVERAGE(F1263:F1382)</f>
        <v>477.65758945004114</v>
      </c>
      <c r="I1382" s="12">
        <f t="shared" si="1402"/>
        <v>22.355687434292655</v>
      </c>
      <c r="J1382" s="12">
        <f t="shared" si="1364"/>
        <v>24.217024661613078</v>
      </c>
      <c r="K1382" s="12">
        <f t="shared" si="1361"/>
        <v>3.1870558842373899</v>
      </c>
      <c r="L1382" s="12">
        <f t="shared" si="1362"/>
        <v>-0.15778059173756276</v>
      </c>
    </row>
    <row r="1383" spans="1:12" x14ac:dyDescent="0.25">
      <c r="A1383" s="11">
        <f>'Shiller Data '!A1382</f>
        <v>1985.06</v>
      </c>
      <c r="B1383" s="11">
        <f>'Shiller Data '!B1382</f>
        <v>188.9</v>
      </c>
      <c r="C1383" s="11">
        <f>'Shiller Data '!C1382</f>
        <v>7.74</v>
      </c>
      <c r="D1383" s="11">
        <f>'Shiller Data '!D1382</f>
        <v>15.61</v>
      </c>
      <c r="E1383" s="75">
        <f>'Shiller Data '!E1382</f>
        <v>107.6</v>
      </c>
      <c r="F1383" s="12">
        <f t="shared" si="1373"/>
        <v>551.55815520446106</v>
      </c>
      <c r="G1383" s="12">
        <f t="shared" si="1374"/>
        <v>22.599577137546468</v>
      </c>
      <c r="H1383" s="12">
        <f t="shared" ref="H1383:I1383" si="1403">AVERAGE(F1264:F1383)</f>
        <v>477.74057252201862</v>
      </c>
      <c r="I1383" s="12">
        <f t="shared" si="1403"/>
        <v>22.362800009630419</v>
      </c>
      <c r="J1383" s="12">
        <f t="shared" si="1364"/>
        <v>24.664091927975722</v>
      </c>
      <c r="K1383" s="12">
        <f t="shared" si="1361"/>
        <v>3.2053484177896716</v>
      </c>
      <c r="L1383" s="12">
        <f t="shared" si="1362"/>
        <v>-0.13948805818528109</v>
      </c>
    </row>
    <row r="1384" spans="1:12" x14ac:dyDescent="0.25">
      <c r="A1384" s="11">
        <f>'Shiller Data '!A1383</f>
        <v>1985.07</v>
      </c>
      <c r="B1384" s="11">
        <f>'Shiller Data '!B1383</f>
        <v>192.5</v>
      </c>
      <c r="C1384" s="11">
        <f>'Shiller Data '!C1383</f>
        <v>7.7733299999999996</v>
      </c>
      <c r="D1384" s="11">
        <f>'Shiller Data '!D1383</f>
        <v>15.4833</v>
      </c>
      <c r="E1384" s="75">
        <f>'Shiller Data '!E1383</f>
        <v>107.8</v>
      </c>
      <c r="F1384" s="12">
        <f t="shared" si="1373"/>
        <v>561.02678571428578</v>
      </c>
      <c r="G1384" s="12">
        <f t="shared" si="1374"/>
        <v>22.65478620361781</v>
      </c>
      <c r="H1384" s="12">
        <f t="shared" ref="H1384:I1384" si="1404">AVERAGE(F1265:F1384)</f>
        <v>477.94807652504971</v>
      </c>
      <c r="I1384" s="12">
        <f t="shared" si="1404"/>
        <v>22.372378755361677</v>
      </c>
      <c r="J1384" s="12">
        <f t="shared" si="1364"/>
        <v>25.076760582726692</v>
      </c>
      <c r="K1384" s="12">
        <f t="shared" si="1361"/>
        <v>3.2219415440542596</v>
      </c>
      <c r="L1384" s="12">
        <f t="shared" si="1362"/>
        <v>-0.12289493192069312</v>
      </c>
    </row>
    <row r="1385" spans="1:12" x14ac:dyDescent="0.25">
      <c r="A1385" s="11">
        <f>'Shiller Data '!A1384</f>
        <v>1985.08</v>
      </c>
      <c r="B1385" s="11">
        <f>'Shiller Data '!B1384</f>
        <v>188.3</v>
      </c>
      <c r="C1385" s="11">
        <f>'Shiller Data '!C1384</f>
        <v>7.8066700000000004</v>
      </c>
      <c r="D1385" s="11">
        <f>'Shiller Data '!D1384</f>
        <v>15.3567</v>
      </c>
      <c r="E1385" s="75">
        <f>'Shiller Data '!E1384</f>
        <v>108</v>
      </c>
      <c r="F1385" s="12">
        <f t="shared" si="1373"/>
        <v>547.76993055555556</v>
      </c>
      <c r="G1385" s="12">
        <f t="shared" si="1374"/>
        <v>22.709819881944444</v>
      </c>
      <c r="H1385" s="12">
        <f t="shared" ref="H1385:I1385" si="1405">AVERAGE(F1266:F1385)</f>
        <v>478.38023858446758</v>
      </c>
      <c r="I1385" s="12">
        <f t="shared" si="1405"/>
        <v>22.382746154009556</v>
      </c>
      <c r="J1385" s="12">
        <f t="shared" si="1364"/>
        <v>24.47286525015744</v>
      </c>
      <c r="K1385" s="12">
        <f t="shared" si="1361"/>
        <v>3.1975649629642278</v>
      </c>
      <c r="L1385" s="12">
        <f t="shared" si="1362"/>
        <v>-0.14727151301072494</v>
      </c>
    </row>
    <row r="1386" spans="1:12" x14ac:dyDescent="0.25">
      <c r="A1386" s="11">
        <f>'Shiller Data '!A1385</f>
        <v>1985.09</v>
      </c>
      <c r="B1386" s="11">
        <f>'Shiller Data '!B1385</f>
        <v>184.1</v>
      </c>
      <c r="C1386" s="11">
        <f>'Shiller Data '!C1385</f>
        <v>7.84</v>
      </c>
      <c r="D1386" s="11">
        <f>'Shiller Data '!D1385</f>
        <v>15.23</v>
      </c>
      <c r="E1386" s="75">
        <f>'Shiller Data '!E1385</f>
        <v>108.3</v>
      </c>
      <c r="F1386" s="12">
        <f t="shared" si="1373"/>
        <v>534.06849030470914</v>
      </c>
      <c r="G1386" s="12">
        <f t="shared" si="1374"/>
        <v>22.743601108033243</v>
      </c>
      <c r="H1386" s="12">
        <f t="shared" ref="H1386:I1386" si="1406">AVERAGE(F1267:F1386)</f>
        <v>478.77079754671377</v>
      </c>
      <c r="I1386" s="12">
        <f t="shared" si="1406"/>
        <v>22.394377926063676</v>
      </c>
      <c r="J1386" s="12">
        <f t="shared" si="1364"/>
        <v>23.848328900582409</v>
      </c>
      <c r="K1386" s="12">
        <f t="shared" si="1361"/>
        <v>3.1717141478180046</v>
      </c>
      <c r="L1386" s="12">
        <f t="shared" si="1362"/>
        <v>-0.17312232815694806</v>
      </c>
    </row>
    <row r="1387" spans="1:12" x14ac:dyDescent="0.25">
      <c r="A1387" s="11">
        <f>'Shiller Data '!A1386</f>
        <v>1985.1</v>
      </c>
      <c r="B1387" s="11">
        <f>'Shiller Data '!B1386</f>
        <v>186.2</v>
      </c>
      <c r="C1387" s="11">
        <f>'Shiller Data '!C1386</f>
        <v>7.86</v>
      </c>
      <c r="D1387" s="11">
        <f>'Shiller Data '!D1386</f>
        <v>15.023300000000001</v>
      </c>
      <c r="E1387" s="75">
        <f>'Shiller Data '!E1386</f>
        <v>108.7</v>
      </c>
      <c r="F1387" s="12">
        <f t="shared" si="1373"/>
        <v>538.17281508739654</v>
      </c>
      <c r="G1387" s="12">
        <f t="shared" si="1374"/>
        <v>22.717713891444344</v>
      </c>
      <c r="H1387" s="12">
        <f t="shared" ref="H1387:I1387" si="1407">AVERAGE(F1268:F1387)</f>
        <v>479.03175805040206</v>
      </c>
      <c r="I1387" s="12">
        <f t="shared" si="1407"/>
        <v>22.407242982627171</v>
      </c>
      <c r="J1387" s="12">
        <f t="shared" si="1364"/>
        <v>24.017806006060351</v>
      </c>
      <c r="K1387" s="12">
        <f t="shared" si="1361"/>
        <v>3.1787954721828209</v>
      </c>
      <c r="L1387" s="12">
        <f t="shared" si="1362"/>
        <v>-0.16604100379213182</v>
      </c>
    </row>
    <row r="1388" spans="1:12" x14ac:dyDescent="0.25">
      <c r="A1388" s="11">
        <f>'Shiller Data '!A1387</f>
        <v>1985.11</v>
      </c>
      <c r="B1388" s="11">
        <f>'Shiller Data '!B1387</f>
        <v>197.5</v>
      </c>
      <c r="C1388" s="11">
        <f>'Shiller Data '!C1387</f>
        <v>7.88</v>
      </c>
      <c r="D1388" s="11">
        <f>'Shiller Data '!D1387</f>
        <v>14.816700000000001</v>
      </c>
      <c r="E1388" s="75">
        <f>'Shiller Data '!E1387</f>
        <v>109</v>
      </c>
      <c r="F1388" s="12">
        <f t="shared" si="1373"/>
        <v>569.26204128440372</v>
      </c>
      <c r="G1388" s="12">
        <f t="shared" si="1374"/>
        <v>22.712834862385321</v>
      </c>
      <c r="H1388" s="12">
        <f t="shared" ref="H1388:I1388" si="1408">AVERAGE(F1269:F1388)</f>
        <v>479.51133138268472</v>
      </c>
      <c r="I1388" s="12">
        <f t="shared" si="1408"/>
        <v>22.421817126371884</v>
      </c>
      <c r="J1388" s="12">
        <f t="shared" si="1364"/>
        <v>25.388755874511812</v>
      </c>
      <c r="K1388" s="12">
        <f t="shared" si="1361"/>
        <v>3.2343063939060066</v>
      </c>
      <c r="L1388" s="12">
        <f t="shared" si="1362"/>
        <v>-0.1105300820689461</v>
      </c>
    </row>
    <row r="1389" spans="1:12" x14ac:dyDescent="0.25">
      <c r="A1389" s="11">
        <f>'Shiller Data '!A1388</f>
        <v>1985.12</v>
      </c>
      <c r="B1389" s="11">
        <f>'Shiller Data '!B1388</f>
        <v>207.3</v>
      </c>
      <c r="C1389" s="11">
        <f>'Shiller Data '!C1388</f>
        <v>7.9</v>
      </c>
      <c r="D1389" s="11">
        <f>'Shiller Data '!D1388</f>
        <v>14.61</v>
      </c>
      <c r="E1389" s="75">
        <f>'Shiller Data '!E1388</f>
        <v>109.3</v>
      </c>
      <c r="F1389" s="12">
        <f t="shared" si="1373"/>
        <v>595.86896157365061</v>
      </c>
      <c r="G1389" s="12">
        <f t="shared" si="1374"/>
        <v>22.707982616651421</v>
      </c>
      <c r="H1389" s="12">
        <f t="shared" ref="H1389:I1389" si="1409">AVERAGE(F1270:F1389)</f>
        <v>480.29262340480744</v>
      </c>
      <c r="I1389" s="12">
        <f t="shared" si="1409"/>
        <v>22.437452116645783</v>
      </c>
      <c r="J1389" s="12">
        <f t="shared" si="1364"/>
        <v>26.556890616452407</v>
      </c>
      <c r="K1389" s="12">
        <f t="shared" si="1361"/>
        <v>3.2792892475912971</v>
      </c>
      <c r="L1389" s="12">
        <f t="shared" si="1362"/>
        <v>-6.5547228383655565E-2</v>
      </c>
    </row>
    <row r="1390" spans="1:12" x14ac:dyDescent="0.25">
      <c r="A1390" s="11">
        <f>'Shiller Data '!A1389</f>
        <v>1986.01</v>
      </c>
      <c r="B1390" s="11">
        <f>'Shiller Data '!B1389</f>
        <v>208.2</v>
      </c>
      <c r="C1390" s="11">
        <f>'Shiller Data '!C1389</f>
        <v>7.94</v>
      </c>
      <c r="D1390" s="11">
        <f>'Shiller Data '!D1389</f>
        <v>14.58</v>
      </c>
      <c r="E1390" s="75">
        <f>'Shiller Data '!E1389</f>
        <v>109.6</v>
      </c>
      <c r="F1390" s="12">
        <f t="shared" si="1373"/>
        <v>596.81783759124096</v>
      </c>
      <c r="G1390" s="12">
        <f t="shared" si="1374"/>
        <v>22.760488138686135</v>
      </c>
      <c r="H1390" s="12">
        <f t="shared" ref="H1390:I1390" si="1410">AVERAGE(F1271:F1390)</f>
        <v>480.70510560955461</v>
      </c>
      <c r="I1390" s="12">
        <f t="shared" si="1410"/>
        <v>22.453680074943286</v>
      </c>
      <c r="J1390" s="12">
        <f t="shared" si="1364"/>
        <v>26.579956408003127</v>
      </c>
      <c r="K1390" s="12">
        <f t="shared" si="1361"/>
        <v>3.2801574132537743</v>
      </c>
      <c r="L1390" s="12">
        <f t="shared" si="1362"/>
        <v>-6.4679062721178404E-2</v>
      </c>
    </row>
    <row r="1391" spans="1:12" x14ac:dyDescent="0.25">
      <c r="A1391" s="11">
        <f>'Shiller Data '!A1390</f>
        <v>1986.02</v>
      </c>
      <c r="B1391" s="11">
        <f>'Shiller Data '!B1390</f>
        <v>219.4</v>
      </c>
      <c r="C1391" s="11">
        <f>'Shiller Data '!C1390</f>
        <v>7.98</v>
      </c>
      <c r="D1391" s="11">
        <f>'Shiller Data '!D1390</f>
        <v>14.55</v>
      </c>
      <c r="E1391" s="75">
        <f>'Shiller Data '!E1390</f>
        <v>109.3</v>
      </c>
      <c r="F1391" s="12">
        <f t="shared" si="1373"/>
        <v>630.64954254345844</v>
      </c>
      <c r="G1391" s="12">
        <f t="shared" si="1374"/>
        <v>22.937936870997255</v>
      </c>
      <c r="H1391" s="12">
        <f t="shared" ref="H1391:I1391" si="1411">AVERAGE(F1272:F1391)</f>
        <v>481.24038629562449</v>
      </c>
      <c r="I1391" s="12">
        <f t="shared" si="1411"/>
        <v>22.471851719231172</v>
      </c>
      <c r="J1391" s="12">
        <f t="shared" si="1364"/>
        <v>28.063977567267198</v>
      </c>
      <c r="K1391" s="12">
        <f t="shared" si="1361"/>
        <v>3.3344868168474919</v>
      </c>
      <c r="L1391" s="12">
        <f t="shared" si="1362"/>
        <v>-1.0349659127460775E-2</v>
      </c>
    </row>
    <row r="1392" spans="1:12" x14ac:dyDescent="0.25">
      <c r="A1392" s="11">
        <f>'Shiller Data '!A1391</f>
        <v>1986.03</v>
      </c>
      <c r="B1392" s="11">
        <f>'Shiller Data '!B1391</f>
        <v>232.3</v>
      </c>
      <c r="C1392" s="11">
        <f>'Shiller Data '!C1391</f>
        <v>8.02</v>
      </c>
      <c r="D1392" s="11">
        <f>'Shiller Data '!D1391</f>
        <v>14.52</v>
      </c>
      <c r="E1392" s="75">
        <f>'Shiller Data '!E1391</f>
        <v>108.8</v>
      </c>
      <c r="F1392" s="12">
        <f t="shared" si="1373"/>
        <v>670.79827665441189</v>
      </c>
      <c r="G1392" s="12">
        <f t="shared" si="1374"/>
        <v>23.158855698529415</v>
      </c>
      <c r="H1392" s="12">
        <f t="shared" ref="H1392:I1392" si="1412">AVERAGE(F1273:F1392)</f>
        <v>482.09526571795334</v>
      </c>
      <c r="I1392" s="12">
        <f t="shared" si="1412"/>
        <v>22.492017831865009</v>
      </c>
      <c r="J1392" s="12">
        <f t="shared" si="1364"/>
        <v>29.823837134971281</v>
      </c>
      <c r="K1392" s="12">
        <f t="shared" si="1361"/>
        <v>3.3953079776168673</v>
      </c>
      <c r="L1392" s="12">
        <f t="shared" si="1362"/>
        <v>5.0471501641914607E-2</v>
      </c>
    </row>
    <row r="1393" spans="1:12" x14ac:dyDescent="0.25">
      <c r="A1393" s="11">
        <f>'Shiller Data '!A1392</f>
        <v>1986.04</v>
      </c>
      <c r="B1393" s="11">
        <f>'Shiller Data '!B1392</f>
        <v>238</v>
      </c>
      <c r="C1393" s="11">
        <f>'Shiller Data '!C1392</f>
        <v>8.0466700000000007</v>
      </c>
      <c r="D1393" s="11">
        <f>'Shiller Data '!D1392</f>
        <v>14.583299999999999</v>
      </c>
      <c r="E1393" s="75">
        <f>'Shiller Data '!E1392</f>
        <v>108.6</v>
      </c>
      <c r="F1393" s="12">
        <f t="shared" si="1373"/>
        <v>688.5234806629835</v>
      </c>
      <c r="G1393" s="12">
        <f t="shared" si="1374"/>
        <v>23.278660656077349</v>
      </c>
      <c r="H1393" s="12">
        <f t="shared" ref="H1393:I1393" si="1413">AVERAGE(F1274:F1393)</f>
        <v>483.07740100690057</v>
      </c>
      <c r="I1393" s="12">
        <f t="shared" si="1413"/>
        <v>22.512709663424118</v>
      </c>
      <c r="J1393" s="12">
        <f t="shared" si="1364"/>
        <v>30.583767612017482</v>
      </c>
      <c r="K1393" s="12">
        <f t="shared" si="1361"/>
        <v>3.420469398013736</v>
      </c>
      <c r="L1393" s="12">
        <f t="shared" si="1362"/>
        <v>7.5632922038783246E-2</v>
      </c>
    </row>
    <row r="1394" spans="1:12" x14ac:dyDescent="0.25">
      <c r="A1394" s="11">
        <f>'Shiller Data '!A1393</f>
        <v>1986.05</v>
      </c>
      <c r="B1394" s="11">
        <f>'Shiller Data '!B1393</f>
        <v>238.5</v>
      </c>
      <c r="C1394" s="11">
        <f>'Shiller Data '!C1393</f>
        <v>8.0733300000000003</v>
      </c>
      <c r="D1394" s="11">
        <f>'Shiller Data '!D1393</f>
        <v>14.646699999999999</v>
      </c>
      <c r="E1394" s="75">
        <f>'Shiller Data '!E1393</f>
        <v>108.9</v>
      </c>
      <c r="F1394" s="12">
        <f t="shared" si="1373"/>
        <v>688.06921487603302</v>
      </c>
      <c r="G1394" s="12">
        <f t="shared" si="1374"/>
        <v>23.29144584710744</v>
      </c>
      <c r="H1394" s="12">
        <f t="shared" ref="H1394:I1394" si="1414">AVERAGE(F1275:F1394)</f>
        <v>484.12185537865514</v>
      </c>
      <c r="I1394" s="12">
        <f t="shared" si="1414"/>
        <v>22.533653379222287</v>
      </c>
      <c r="J1394" s="12">
        <f t="shared" si="1364"/>
        <v>30.535182346884074</v>
      </c>
      <c r="K1394" s="12">
        <f t="shared" si="1361"/>
        <v>3.4188795383908213</v>
      </c>
      <c r="L1394" s="12">
        <f t="shared" si="1362"/>
        <v>7.4043062415868555E-2</v>
      </c>
    </row>
    <row r="1395" spans="1:12" x14ac:dyDescent="0.25">
      <c r="A1395" s="11">
        <f>'Shiller Data '!A1394</f>
        <v>1986.06</v>
      </c>
      <c r="B1395" s="11">
        <f>'Shiller Data '!B1394</f>
        <v>245.3</v>
      </c>
      <c r="C1395" s="11">
        <f>'Shiller Data '!C1394</f>
        <v>8.1</v>
      </c>
      <c r="D1395" s="11">
        <f>'Shiller Data '!D1394</f>
        <v>14.71</v>
      </c>
      <c r="E1395" s="75">
        <f>'Shiller Data '!E1394</f>
        <v>109.5</v>
      </c>
      <c r="F1395" s="12">
        <f t="shared" si="1373"/>
        <v>703.80938356164381</v>
      </c>
      <c r="G1395" s="12">
        <f t="shared" si="1374"/>
        <v>23.240342465753425</v>
      </c>
      <c r="H1395" s="12">
        <f t="shared" ref="H1395:I1395" si="1415">AVERAGE(F1276:F1395)</f>
        <v>485.29458982500216</v>
      </c>
      <c r="I1395" s="12">
        <f t="shared" si="1415"/>
        <v>22.554010399770227</v>
      </c>
      <c r="J1395" s="12">
        <f t="shared" si="1364"/>
        <v>31.205509401060397</v>
      </c>
      <c r="K1395" s="12">
        <f t="shared" si="1361"/>
        <v>3.4405946625937496</v>
      </c>
      <c r="L1395" s="12">
        <f t="shared" si="1362"/>
        <v>9.575818661879687E-2</v>
      </c>
    </row>
    <row r="1396" spans="1:12" x14ac:dyDescent="0.25">
      <c r="A1396" s="11">
        <f>'Shiller Data '!A1395</f>
        <v>1986.07</v>
      </c>
      <c r="B1396" s="11">
        <f>'Shiller Data '!B1395</f>
        <v>240.2</v>
      </c>
      <c r="C1396" s="11">
        <f>'Shiller Data '!C1395</f>
        <v>8.1433300000000006</v>
      </c>
      <c r="D1396" s="11">
        <f>'Shiller Data '!D1395</f>
        <v>14.7567</v>
      </c>
      <c r="E1396" s="75">
        <f>'Shiller Data '!E1395</f>
        <v>109.5</v>
      </c>
      <c r="F1396" s="12">
        <f t="shared" si="1373"/>
        <v>689.17657534246587</v>
      </c>
      <c r="G1396" s="12">
        <f t="shared" si="1374"/>
        <v>23.364663952054798</v>
      </c>
      <c r="H1396" s="12">
        <f t="shared" ref="H1396:I1396" si="1416">AVERAGE(F1277:F1396)</f>
        <v>486.25999371467736</v>
      </c>
      <c r="I1396" s="12">
        <f t="shared" si="1416"/>
        <v>22.574938458973723</v>
      </c>
      <c r="J1396" s="12">
        <f t="shared" si="1364"/>
        <v>30.528392207798579</v>
      </c>
      <c r="K1396" s="12">
        <f t="shared" si="1361"/>
        <v>3.4186571426610266</v>
      </c>
      <c r="L1396" s="12">
        <f t="shared" si="1362"/>
        <v>7.3820666686073899E-2</v>
      </c>
    </row>
    <row r="1397" spans="1:12" x14ac:dyDescent="0.25">
      <c r="A1397" s="11">
        <f>'Shiller Data '!A1396</f>
        <v>1986.08</v>
      </c>
      <c r="B1397" s="11">
        <f>'Shiller Data '!B1396</f>
        <v>245</v>
      </c>
      <c r="C1397" s="11">
        <f>'Shiller Data '!C1396</f>
        <v>8.1866699999999994</v>
      </c>
      <c r="D1397" s="11">
        <f>'Shiller Data '!D1396</f>
        <v>14.8033</v>
      </c>
      <c r="E1397" s="75">
        <f>'Shiller Data '!E1396</f>
        <v>109.7</v>
      </c>
      <c r="F1397" s="12">
        <f t="shared" si="1373"/>
        <v>701.66704649042845</v>
      </c>
      <c r="G1397" s="12">
        <f t="shared" si="1374"/>
        <v>23.446190038742024</v>
      </c>
      <c r="H1397" s="12">
        <f t="shared" ref="H1397:I1397" si="1417">AVERAGE(F1278:F1397)</f>
        <v>487.39550634077369</v>
      </c>
      <c r="I1397" s="12">
        <f t="shared" si="1417"/>
        <v>22.596085788855223</v>
      </c>
      <c r="J1397" s="12">
        <f t="shared" si="1364"/>
        <v>31.05259260595048</v>
      </c>
      <c r="K1397" s="12">
        <f t="shared" si="1361"/>
        <v>3.4356823026699255</v>
      </c>
      <c r="L1397" s="12">
        <f t="shared" si="1362"/>
        <v>9.0845826694972764E-2</v>
      </c>
    </row>
    <row r="1398" spans="1:12" x14ac:dyDescent="0.25">
      <c r="A1398" s="11">
        <f>'Shiller Data '!A1397</f>
        <v>1986.09</v>
      </c>
      <c r="B1398" s="11">
        <f>'Shiller Data '!B1397</f>
        <v>238.3</v>
      </c>
      <c r="C1398" s="11">
        <f>'Shiller Data '!C1397</f>
        <v>8.23</v>
      </c>
      <c r="D1398" s="11">
        <f>'Shiller Data '!D1397</f>
        <v>14.85</v>
      </c>
      <c r="E1398" s="75">
        <f>'Shiller Data '!E1397</f>
        <v>110.2</v>
      </c>
      <c r="F1398" s="12">
        <f t="shared" si="1373"/>
        <v>679.38205535390205</v>
      </c>
      <c r="G1398" s="12">
        <f t="shared" si="1374"/>
        <v>23.463341651542652</v>
      </c>
      <c r="H1398" s="12">
        <f t="shared" ref="H1398:I1398" si="1418">AVERAGE(F1279:F1398)</f>
        <v>488.26167299129241</v>
      </c>
      <c r="I1398" s="12">
        <f t="shared" si="1418"/>
        <v>22.616617433694465</v>
      </c>
      <c r="J1398" s="12">
        <f t="shared" si="1364"/>
        <v>30.03906562710619</v>
      </c>
      <c r="K1398" s="12">
        <f t="shared" si="1361"/>
        <v>3.4024987221214462</v>
      </c>
      <c r="L1398" s="12">
        <f t="shared" si="1362"/>
        <v>5.7662246146493512E-2</v>
      </c>
    </row>
    <row r="1399" spans="1:12" x14ac:dyDescent="0.25">
      <c r="A1399" s="11">
        <f>'Shiller Data '!A1398</f>
        <v>1986.1</v>
      </c>
      <c r="B1399" s="11">
        <f>'Shiller Data '!B1398</f>
        <v>237.4</v>
      </c>
      <c r="C1399" s="11">
        <f>'Shiller Data '!C1398</f>
        <v>8.2466699999999999</v>
      </c>
      <c r="D1399" s="11">
        <f>'Shiller Data '!D1398</f>
        <v>14.726699999999999</v>
      </c>
      <c r="E1399" s="75">
        <f>'Shiller Data '!E1398</f>
        <v>110.3</v>
      </c>
      <c r="F1399" s="12">
        <f t="shared" si="1373"/>
        <v>676.20258386219405</v>
      </c>
      <c r="G1399" s="12">
        <f t="shared" si="1374"/>
        <v>23.489551652311878</v>
      </c>
      <c r="H1399" s="12">
        <f t="shared" ref="H1399:I1399" si="1419">AVERAGE(F1280:F1399)</f>
        <v>489.28897539567066</v>
      </c>
      <c r="I1399" s="12">
        <f t="shared" si="1419"/>
        <v>22.635259523996549</v>
      </c>
      <c r="J1399" s="12">
        <f t="shared" si="1364"/>
        <v>29.873860432009824</v>
      </c>
      <c r="K1399" s="12">
        <f t="shared" si="1361"/>
        <v>3.3969838649889175</v>
      </c>
      <c r="L1399" s="12">
        <f t="shared" si="1362"/>
        <v>5.2147389013964762E-2</v>
      </c>
    </row>
    <row r="1400" spans="1:12" x14ac:dyDescent="0.25">
      <c r="A1400" s="11">
        <f>'Shiller Data '!A1399</f>
        <v>1986.11</v>
      </c>
      <c r="B1400" s="11">
        <f>'Shiller Data '!B1399</f>
        <v>245.1</v>
      </c>
      <c r="C1400" s="11">
        <f>'Shiller Data '!C1399</f>
        <v>8.2633299999999998</v>
      </c>
      <c r="D1400" s="11">
        <f>'Shiller Data '!D1399</f>
        <v>14.603300000000001</v>
      </c>
      <c r="E1400" s="75">
        <f>'Shiller Data '!E1399</f>
        <v>110.4</v>
      </c>
      <c r="F1400" s="12">
        <f t="shared" si="1373"/>
        <v>697.50264945652168</v>
      </c>
      <c r="G1400" s="12">
        <f t="shared" si="1374"/>
        <v>23.515685713315214</v>
      </c>
      <c r="H1400" s="12">
        <f t="shared" ref="H1400:I1400" si="1420">AVERAGE(F1281:F1400)</f>
        <v>490.53332075033711</v>
      </c>
      <c r="I1400" s="12">
        <f t="shared" si="1420"/>
        <v>22.651415712016991</v>
      </c>
      <c r="J1400" s="12">
        <f t="shared" si="1364"/>
        <v>30.792894286359495</v>
      </c>
      <c r="K1400" s="12">
        <f t="shared" si="1361"/>
        <v>3.4272839583747112</v>
      </c>
      <c r="L1400" s="12">
        <f t="shared" si="1362"/>
        <v>8.244748239975852E-2</v>
      </c>
    </row>
    <row r="1401" spans="1:12" x14ac:dyDescent="0.25">
      <c r="A1401" s="11">
        <f>'Shiller Data '!A1400</f>
        <v>1986.12</v>
      </c>
      <c r="B1401" s="11">
        <f>'Shiller Data '!B1400</f>
        <v>248.6</v>
      </c>
      <c r="C1401" s="11">
        <f>'Shiller Data '!C1400</f>
        <v>8.2799999999999994</v>
      </c>
      <c r="D1401" s="11">
        <f>'Shiller Data '!D1400</f>
        <v>14.48</v>
      </c>
      <c r="E1401" s="75">
        <f>'Shiller Data '!E1400</f>
        <v>110.5</v>
      </c>
      <c r="F1401" s="12">
        <f t="shared" si="1373"/>
        <v>706.82266968325791</v>
      </c>
      <c r="G1401" s="12">
        <f t="shared" si="1374"/>
        <v>23.541800904977372</v>
      </c>
      <c r="H1401" s="12">
        <f t="shared" ref="H1401:I1401" si="1421">AVERAGE(F1282:F1401)</f>
        <v>491.71358376230251</v>
      </c>
      <c r="I1401" s="12">
        <f t="shared" si="1421"/>
        <v>22.665408275400395</v>
      </c>
      <c r="J1401" s="12">
        <f t="shared" si="1364"/>
        <v>31.185084384753779</v>
      </c>
      <c r="K1401" s="12">
        <f t="shared" si="1361"/>
        <v>3.439939915914902</v>
      </c>
      <c r="L1401" s="12">
        <f t="shared" si="1362"/>
        <v>9.5103439939949297E-2</v>
      </c>
    </row>
    <row r="1402" spans="1:12" x14ac:dyDescent="0.25">
      <c r="A1402" s="11">
        <f>'Shiller Data '!A1401</f>
        <v>1987.01</v>
      </c>
      <c r="B1402" s="11">
        <f>'Shiller Data '!B1401</f>
        <v>264.5</v>
      </c>
      <c r="C1402" s="11">
        <f>'Shiller Data '!C1401</f>
        <v>8.3000000000000007</v>
      </c>
      <c r="D1402" s="11">
        <f>'Shiller Data '!D1401</f>
        <v>14.6867</v>
      </c>
      <c r="E1402" s="75">
        <f>'Shiller Data '!E1401</f>
        <v>111.2</v>
      </c>
      <c r="F1402" s="12">
        <f t="shared" si="1373"/>
        <v>747.29575089928062</v>
      </c>
      <c r="G1402" s="12">
        <f t="shared" si="1374"/>
        <v>23.450112410071942</v>
      </c>
      <c r="H1402" s="12">
        <f t="shared" ref="H1402:I1402" si="1422">AVERAGE(F1283:F1402)</f>
        <v>493.29555476338624</v>
      </c>
      <c r="I1402" s="12">
        <f t="shared" si="1422"/>
        <v>22.677482389180909</v>
      </c>
      <c r="J1402" s="12">
        <f t="shared" si="1364"/>
        <v>32.953206095567488</v>
      </c>
      <c r="K1402" s="12">
        <f t="shared" si="1361"/>
        <v>3.4950885580531628</v>
      </c>
      <c r="L1402" s="12">
        <f t="shared" si="1362"/>
        <v>0.15025208207821006</v>
      </c>
    </row>
    <row r="1403" spans="1:12" x14ac:dyDescent="0.25">
      <c r="A1403" s="11">
        <f>'Shiller Data '!A1402</f>
        <v>1987.02</v>
      </c>
      <c r="B1403" s="11">
        <f>'Shiller Data '!B1402</f>
        <v>280.89999999999998</v>
      </c>
      <c r="C1403" s="11">
        <f>'Shiller Data '!C1402</f>
        <v>8.32</v>
      </c>
      <c r="D1403" s="11">
        <f>'Shiller Data '!D1402</f>
        <v>14.8933</v>
      </c>
      <c r="E1403" s="75">
        <f>'Shiller Data '!E1402</f>
        <v>111.6</v>
      </c>
      <c r="F1403" s="12">
        <f t="shared" si="1373"/>
        <v>790.78635752688172</v>
      </c>
      <c r="G1403" s="12">
        <f t="shared" si="1374"/>
        <v>23.422365591397853</v>
      </c>
      <c r="H1403" s="12">
        <f t="shared" ref="H1403:I1403" si="1423">AVERAGE(F1284:F1403)</f>
        <v>495.4111496209494</v>
      </c>
      <c r="I1403" s="12">
        <f t="shared" si="1423"/>
        <v>22.689119600644755</v>
      </c>
      <c r="J1403" s="12">
        <f t="shared" si="1364"/>
        <v>34.853108954673147</v>
      </c>
      <c r="K1403" s="12">
        <f t="shared" si="1361"/>
        <v>3.5511423428308397</v>
      </c>
      <c r="L1403" s="12">
        <f t="shared" si="1362"/>
        <v>0.20630586685588703</v>
      </c>
    </row>
    <row r="1404" spans="1:12" x14ac:dyDescent="0.25">
      <c r="A1404" s="11">
        <f>'Shiller Data '!A1403</f>
        <v>1987.03</v>
      </c>
      <c r="B1404" s="11">
        <f>'Shiller Data '!B1403</f>
        <v>292.5</v>
      </c>
      <c r="C1404" s="11">
        <f>'Shiller Data '!C1403</f>
        <v>8.34</v>
      </c>
      <c r="D1404" s="11">
        <f>'Shiller Data '!D1403</f>
        <v>15.1</v>
      </c>
      <c r="E1404" s="75">
        <f>'Shiller Data '!E1403</f>
        <v>112.1</v>
      </c>
      <c r="F1404" s="12">
        <f t="shared" si="1373"/>
        <v>819.76973684210532</v>
      </c>
      <c r="G1404" s="12">
        <f t="shared" si="1374"/>
        <v>23.373947368421057</v>
      </c>
      <c r="H1404" s="12">
        <f t="shared" ref="H1404:I1404" si="1424">AVERAGE(F1285:F1404)</f>
        <v>497.81595275009573</v>
      </c>
      <c r="I1404" s="12">
        <f t="shared" si="1424"/>
        <v>22.699533692860591</v>
      </c>
      <c r="J1404" s="12">
        <f t="shared" si="1364"/>
        <v>36.113946124802446</v>
      </c>
      <c r="K1404" s="12">
        <f t="shared" si="1361"/>
        <v>3.5866791099833732</v>
      </c>
      <c r="L1404" s="12">
        <f t="shared" si="1362"/>
        <v>0.24184263400842054</v>
      </c>
    </row>
    <row r="1405" spans="1:12" x14ac:dyDescent="0.25">
      <c r="A1405" s="11">
        <f>'Shiller Data '!A1404</f>
        <v>1987.04</v>
      </c>
      <c r="B1405" s="11">
        <f>'Shiller Data '!B1404</f>
        <v>289.3</v>
      </c>
      <c r="C1405" s="11">
        <f>'Shiller Data '!C1404</f>
        <v>8.4</v>
      </c>
      <c r="D1405" s="11">
        <f>'Shiller Data '!D1404</f>
        <v>14.8733</v>
      </c>
      <c r="E1405" s="75">
        <f>'Shiller Data '!E1404</f>
        <v>112.7</v>
      </c>
      <c r="F1405" s="12">
        <f t="shared" si="1373"/>
        <v>806.48471606033729</v>
      </c>
      <c r="G1405" s="12">
        <f t="shared" si="1374"/>
        <v>23.416770186335405</v>
      </c>
      <c r="H1405" s="12">
        <f t="shared" ref="H1405:I1405" si="1425">AVERAGE(F1286:F1405)</f>
        <v>500.21457069643191</v>
      </c>
      <c r="I1405" s="12">
        <f t="shared" si="1425"/>
        <v>22.709368229517548</v>
      </c>
      <c r="J1405" s="12">
        <f t="shared" si="1364"/>
        <v>35.513304813652702</v>
      </c>
      <c r="K1405" s="12">
        <f t="shared" si="1361"/>
        <v>3.5699074097507579</v>
      </c>
      <c r="L1405" s="12">
        <f t="shared" si="1362"/>
        <v>0.22507093377580523</v>
      </c>
    </row>
    <row r="1406" spans="1:12" x14ac:dyDescent="0.25">
      <c r="A1406" s="11">
        <f>'Shiller Data '!A1405</f>
        <v>1987.05</v>
      </c>
      <c r="B1406" s="11">
        <f>'Shiller Data '!B1405</f>
        <v>289.10000000000002</v>
      </c>
      <c r="C1406" s="11">
        <f>'Shiller Data '!C1405</f>
        <v>8.4600000000000009</v>
      </c>
      <c r="D1406" s="11">
        <f>'Shiller Data '!D1405</f>
        <v>14.646699999999999</v>
      </c>
      <c r="E1406" s="75">
        <f>'Shiller Data '!E1405</f>
        <v>113.1</v>
      </c>
      <c r="F1406" s="12">
        <f t="shared" si="1373"/>
        <v>803.07685676392589</v>
      </c>
      <c r="G1406" s="12">
        <f t="shared" si="1374"/>
        <v>23.500623342175068</v>
      </c>
      <c r="H1406" s="12">
        <f t="shared" ref="H1406:I1406" si="1426">AVERAGE(F1287:F1406)</f>
        <v>502.6188840550368</v>
      </c>
      <c r="I1406" s="12">
        <f t="shared" si="1426"/>
        <v>22.718363376668343</v>
      </c>
      <c r="J1406" s="12">
        <f t="shared" si="1364"/>
        <v>35.349239003223367</v>
      </c>
      <c r="K1406" s="12">
        <f t="shared" si="1361"/>
        <v>3.5652768646207167</v>
      </c>
      <c r="L1406" s="12">
        <f t="shared" si="1362"/>
        <v>0.22044038864576398</v>
      </c>
    </row>
    <row r="1407" spans="1:12" x14ac:dyDescent="0.25">
      <c r="A1407" s="11">
        <f>'Shiller Data '!A1406</f>
        <v>1987.06</v>
      </c>
      <c r="B1407" s="11">
        <f>'Shiller Data '!B1406</f>
        <v>301.39999999999998</v>
      </c>
      <c r="C1407" s="11">
        <f>'Shiller Data '!C1406</f>
        <v>8.52</v>
      </c>
      <c r="D1407" s="11">
        <f>'Shiller Data '!D1406</f>
        <v>14.42</v>
      </c>
      <c r="E1407" s="75">
        <f>'Shiller Data '!E1406</f>
        <v>113.5</v>
      </c>
      <c r="F1407" s="12">
        <f t="shared" si="1373"/>
        <v>834.29378854625554</v>
      </c>
      <c r="G1407" s="12">
        <f t="shared" si="1374"/>
        <v>23.583885462555067</v>
      </c>
      <c r="H1407" s="12">
        <f t="shared" ref="H1407:I1407" si="1427">AVERAGE(F1288:F1407)</f>
        <v>505.28873540247736</v>
      </c>
      <c r="I1407" s="12">
        <f t="shared" si="1427"/>
        <v>22.726839330481777</v>
      </c>
      <c r="J1407" s="12">
        <f t="shared" si="1364"/>
        <v>36.709626728749775</v>
      </c>
      <c r="K1407" s="12">
        <f t="shared" si="1361"/>
        <v>3.6030390293488965</v>
      </c>
      <c r="L1407" s="12">
        <f t="shared" si="1362"/>
        <v>0.25820255337394382</v>
      </c>
    </row>
    <row r="1408" spans="1:12" x14ac:dyDescent="0.25">
      <c r="A1408" s="11">
        <f>'Shiller Data '!A1407</f>
        <v>1987.07</v>
      </c>
      <c r="B1408" s="11">
        <f>'Shiller Data '!B1407</f>
        <v>310.10000000000002</v>
      </c>
      <c r="C1408" s="11">
        <f>'Shiller Data '!C1407</f>
        <v>8.5666700000000002</v>
      </c>
      <c r="D1408" s="11">
        <f>'Shiller Data '!D1407</f>
        <v>14.9</v>
      </c>
      <c r="E1408" s="75">
        <f>'Shiller Data '!E1407</f>
        <v>113.8</v>
      </c>
      <c r="F1408" s="12">
        <f t="shared" si="1373"/>
        <v>856.11307117750448</v>
      </c>
      <c r="G1408" s="12">
        <f t="shared" si="1374"/>
        <v>23.650558411687172</v>
      </c>
      <c r="H1408" s="12">
        <f t="shared" ref="H1408:I1408" si="1428">AVERAGE(F1289:F1408)</f>
        <v>508.12241878250853</v>
      </c>
      <c r="I1408" s="12">
        <f t="shared" si="1428"/>
        <v>22.734792679643377</v>
      </c>
      <c r="J1408" s="12">
        <f t="shared" si="1364"/>
        <v>37.656515422903503</v>
      </c>
      <c r="K1408" s="12">
        <f t="shared" si="1361"/>
        <v>3.6285059916752185</v>
      </c>
      <c r="L1408" s="12">
        <f t="shared" si="1362"/>
        <v>0.28366951570026577</v>
      </c>
    </row>
    <row r="1409" spans="1:12" x14ac:dyDescent="0.25">
      <c r="A1409" s="11">
        <f>'Shiller Data '!A1408</f>
        <v>1987.08</v>
      </c>
      <c r="B1409" s="11">
        <f>'Shiller Data '!B1408</f>
        <v>329.4</v>
      </c>
      <c r="C1409" s="11">
        <f>'Shiller Data '!C1408</f>
        <v>8.6133299999999995</v>
      </c>
      <c r="D1409" s="11">
        <f>'Shiller Data '!D1408</f>
        <v>15.38</v>
      </c>
      <c r="E1409" s="75">
        <f>'Shiller Data '!E1408</f>
        <v>114.4</v>
      </c>
      <c r="F1409" s="12">
        <f t="shared" si="1373"/>
        <v>904.62626748251739</v>
      </c>
      <c r="G1409" s="12">
        <f t="shared" si="1374"/>
        <v>23.654658677884612</v>
      </c>
      <c r="H1409" s="12">
        <f t="shared" ref="H1409:I1409" si="1429">AVERAGE(F1290:F1409)</f>
        <v>511.47924358097396</v>
      </c>
      <c r="I1409" s="12">
        <f t="shared" si="1429"/>
        <v>22.741402178327544</v>
      </c>
      <c r="J1409" s="12">
        <f t="shared" si="1364"/>
        <v>39.778825438680393</v>
      </c>
      <c r="K1409" s="12">
        <f t="shared" ref="K1409:K1472" si="1430">LN(J1409)</f>
        <v>3.6833347465615667</v>
      </c>
      <c r="L1409" s="12">
        <f t="shared" ref="L1409:L1472" si="1431">K1409-$K$1854</f>
        <v>0.33849827058661397</v>
      </c>
    </row>
    <row r="1410" spans="1:12" x14ac:dyDescent="0.25">
      <c r="A1410" s="11">
        <f>'Shiller Data '!A1409</f>
        <v>1987.09</v>
      </c>
      <c r="B1410" s="11">
        <f>'Shiller Data '!B1409</f>
        <v>318.7</v>
      </c>
      <c r="C1410" s="11">
        <f>'Shiller Data '!C1409</f>
        <v>8.66</v>
      </c>
      <c r="D1410" s="11">
        <f>'Shiller Data '!D1409</f>
        <v>15.86</v>
      </c>
      <c r="E1410" s="75">
        <f>'Shiller Data '!E1409</f>
        <v>115</v>
      </c>
      <c r="F1410" s="12">
        <f t="shared" si="1373"/>
        <v>870.67454347826083</v>
      </c>
      <c r="G1410" s="12">
        <f t="shared" si="1374"/>
        <v>23.65874347826087</v>
      </c>
      <c r="H1410" s="12">
        <f t="shared" ref="H1410:I1410" si="1432">AVERAGE(F1291:F1410)</f>
        <v>514.63157212597469</v>
      </c>
      <c r="I1410" s="12">
        <f t="shared" si="1432"/>
        <v>22.746676248572555</v>
      </c>
      <c r="J1410" s="12">
        <f t="shared" ref="J1410:J1473" si="1433">F1410/I1410</f>
        <v>38.277000734685323</v>
      </c>
      <c r="K1410" s="12">
        <f t="shared" si="1430"/>
        <v>3.6448492128016263</v>
      </c>
      <c r="L1410" s="12">
        <f t="shared" si="1431"/>
        <v>0.30001273682667362</v>
      </c>
    </row>
    <row r="1411" spans="1:12" x14ac:dyDescent="0.25">
      <c r="A1411" s="11">
        <f>'Shiller Data '!A1410</f>
        <v>1987.1</v>
      </c>
      <c r="B1411" s="11">
        <f>'Shiller Data '!B1410</f>
        <v>280.2</v>
      </c>
      <c r="C1411" s="11">
        <f>'Shiller Data '!C1410</f>
        <v>8.7100000000000009</v>
      </c>
      <c r="D1411" s="11">
        <f>'Shiller Data '!D1410</f>
        <v>16.406700000000001</v>
      </c>
      <c r="E1411" s="75">
        <f>'Shiller Data '!E1410</f>
        <v>115.3</v>
      </c>
      <c r="F1411" s="12">
        <f t="shared" si="1373"/>
        <v>763.50247181266275</v>
      </c>
      <c r="G1411" s="12">
        <f t="shared" si="1374"/>
        <v>23.733428013876846</v>
      </c>
      <c r="H1411" s="12">
        <f t="shared" ref="H1411:I1411" si="1434">AVERAGE(F1292:F1411)</f>
        <v>517.00995250525773</v>
      </c>
      <c r="I1411" s="12">
        <f t="shared" si="1434"/>
        <v>22.750787093865409</v>
      </c>
      <c r="J1411" s="12">
        <f t="shared" si="1433"/>
        <v>33.559387139556847</v>
      </c>
      <c r="K1411" s="12">
        <f t="shared" si="1430"/>
        <v>3.5133166197980774</v>
      </c>
      <c r="L1411" s="12">
        <f t="shared" si="1431"/>
        <v>0.16848014382312471</v>
      </c>
    </row>
    <row r="1412" spans="1:12" x14ac:dyDescent="0.25">
      <c r="A1412" s="11">
        <f>'Shiller Data '!A1411</f>
        <v>1987.11</v>
      </c>
      <c r="B1412" s="11">
        <f>'Shiller Data '!B1411</f>
        <v>245</v>
      </c>
      <c r="C1412" s="11">
        <f>'Shiller Data '!C1411</f>
        <v>8.76</v>
      </c>
      <c r="D1412" s="11">
        <f>'Shiller Data '!D1411</f>
        <v>16.953299999999999</v>
      </c>
      <c r="E1412" s="75">
        <f>'Shiller Data '!E1411</f>
        <v>115.4</v>
      </c>
      <c r="F1412" s="12">
        <f t="shared" si="1373"/>
        <v>667.00931542461001</v>
      </c>
      <c r="G1412" s="12">
        <f t="shared" si="1374"/>
        <v>23.848986135181978</v>
      </c>
      <c r="H1412" s="12">
        <f t="shared" ref="H1412:I1412" si="1435">AVERAGE(F1293:F1412)</f>
        <v>518.58069262706488</v>
      </c>
      <c r="I1412" s="12">
        <f t="shared" si="1435"/>
        <v>22.75440304553716</v>
      </c>
      <c r="J1412" s="12">
        <f t="shared" si="1433"/>
        <v>29.313417455503458</v>
      </c>
      <c r="K1412" s="12">
        <f t="shared" si="1430"/>
        <v>3.3780453448383438</v>
      </c>
      <c r="L1412" s="12">
        <f t="shared" si="1431"/>
        <v>3.3208868863391139E-2</v>
      </c>
    </row>
    <row r="1413" spans="1:12" x14ac:dyDescent="0.25">
      <c r="A1413" s="11">
        <f>'Shiller Data '!A1412</f>
        <v>1987.12</v>
      </c>
      <c r="B1413" s="11">
        <f>'Shiller Data '!B1412</f>
        <v>241</v>
      </c>
      <c r="C1413" s="11">
        <f>'Shiller Data '!C1412</f>
        <v>8.81</v>
      </c>
      <c r="D1413" s="11">
        <f>'Shiller Data '!D1412</f>
        <v>17.5</v>
      </c>
      <c r="E1413" s="75">
        <f>'Shiller Data '!E1412</f>
        <v>115.4</v>
      </c>
      <c r="F1413" s="12">
        <f t="shared" si="1373"/>
        <v>656.11936741767761</v>
      </c>
      <c r="G1413" s="12">
        <f t="shared" si="1374"/>
        <v>23.985110485268635</v>
      </c>
      <c r="H1413" s="12">
        <f t="shared" ref="H1413:I1413" si="1436">AVERAGE(F1294:F1413)</f>
        <v>520.09291944089171</v>
      </c>
      <c r="I1413" s="12">
        <f t="shared" si="1436"/>
        <v>22.757392593461905</v>
      </c>
      <c r="J1413" s="12">
        <f t="shared" si="1433"/>
        <v>28.83104313128463</v>
      </c>
      <c r="K1413" s="12">
        <f t="shared" si="1430"/>
        <v>3.3614526931422888</v>
      </c>
      <c r="L1413" s="12">
        <f t="shared" si="1431"/>
        <v>1.6616217167336078E-2</v>
      </c>
    </row>
    <row r="1414" spans="1:12" x14ac:dyDescent="0.25">
      <c r="A1414" s="11">
        <f>'Shiller Data '!A1413</f>
        <v>1988.01</v>
      </c>
      <c r="B1414" s="11">
        <f>'Shiller Data '!B1413</f>
        <v>250.5</v>
      </c>
      <c r="C1414" s="11">
        <f>'Shiller Data '!C1413</f>
        <v>8.8566699999999994</v>
      </c>
      <c r="D1414" s="11">
        <f>'Shiller Data '!D1413</f>
        <v>17.863299999999999</v>
      </c>
      <c r="E1414" s="75">
        <f>'Shiller Data '!E1413</f>
        <v>115.7</v>
      </c>
      <c r="F1414" s="12">
        <f t="shared" si="1373"/>
        <v>680.21467156439076</v>
      </c>
      <c r="G1414" s="12">
        <f t="shared" si="1374"/>
        <v>24.049648204407951</v>
      </c>
      <c r="H1414" s="12">
        <f t="shared" ref="H1414:I1414" si="1437">AVERAGE(F1295:F1414)</f>
        <v>521.98080253726175</v>
      </c>
      <c r="I1414" s="12">
        <f t="shared" si="1437"/>
        <v>22.760364934798634</v>
      </c>
      <c r="J1414" s="12">
        <f t="shared" si="1433"/>
        <v>29.885929927441595</v>
      </c>
      <c r="K1414" s="12">
        <f t="shared" si="1430"/>
        <v>3.3973877986547913</v>
      </c>
      <c r="L1414" s="12">
        <f t="shared" si="1431"/>
        <v>5.2551322679838641E-2</v>
      </c>
    </row>
    <row r="1415" spans="1:12" x14ac:dyDescent="0.25">
      <c r="A1415" s="11">
        <f>'Shiller Data '!A1414</f>
        <v>1988.02</v>
      </c>
      <c r="B1415" s="11">
        <f>'Shiller Data '!B1414</f>
        <v>258.10000000000002</v>
      </c>
      <c r="C1415" s="11">
        <f>'Shiller Data '!C1414</f>
        <v>8.9033300000000004</v>
      </c>
      <c r="D1415" s="11">
        <f>'Shiller Data '!D1414</f>
        <v>18.226700000000001</v>
      </c>
      <c r="E1415" s="75">
        <f>'Shiller Data '!E1414</f>
        <v>116</v>
      </c>
      <c r="F1415" s="12">
        <f t="shared" si="1373"/>
        <v>699.03937500000006</v>
      </c>
      <c r="G1415" s="12">
        <f t="shared" si="1374"/>
        <v>24.113825023706898</v>
      </c>
      <c r="H1415" s="12">
        <f t="shared" ref="H1415:I1415" si="1438">AVERAGE(F1296:F1415)</f>
        <v>524.10246194207082</v>
      </c>
      <c r="I1415" s="12">
        <f t="shared" si="1438"/>
        <v>22.763323704902124</v>
      </c>
      <c r="J1415" s="12">
        <f t="shared" si="1433"/>
        <v>30.70902053066445</v>
      </c>
      <c r="K1415" s="12">
        <f t="shared" si="1430"/>
        <v>3.4245564397944586</v>
      </c>
      <c r="L1415" s="12">
        <f t="shared" si="1431"/>
        <v>7.9719963819505857E-2</v>
      </c>
    </row>
    <row r="1416" spans="1:12" x14ac:dyDescent="0.25">
      <c r="A1416" s="11">
        <f>'Shiller Data '!A1415</f>
        <v>1988.03</v>
      </c>
      <c r="B1416" s="11">
        <f>'Shiller Data '!B1415</f>
        <v>265.7</v>
      </c>
      <c r="C1416" s="11">
        <f>'Shiller Data '!C1415</f>
        <v>8.9499999999999993</v>
      </c>
      <c r="D1416" s="11">
        <f>'Shiller Data '!D1415</f>
        <v>18.59</v>
      </c>
      <c r="E1416" s="75">
        <f>'Shiller Data '!E1415</f>
        <v>116.5</v>
      </c>
      <c r="F1416" s="12">
        <f t="shared" si="1373"/>
        <v>716.53474248927034</v>
      </c>
      <c r="G1416" s="12">
        <f t="shared" si="1374"/>
        <v>24.136190987124465</v>
      </c>
      <c r="H1416" s="12">
        <f t="shared" ref="H1416:I1416" si="1439">AVERAGE(F1297:F1416)</f>
        <v>526.40573207532793</v>
      </c>
      <c r="I1416" s="12">
        <f t="shared" si="1439"/>
        <v>22.766240964179691</v>
      </c>
      <c r="J1416" s="12">
        <f t="shared" si="1433"/>
        <v>31.473564020369597</v>
      </c>
      <c r="K1416" s="12">
        <f t="shared" si="1430"/>
        <v>3.4491479560261009</v>
      </c>
      <c r="L1416" s="12">
        <f t="shared" si="1431"/>
        <v>0.10431148005114821</v>
      </c>
    </row>
    <row r="1417" spans="1:12" x14ac:dyDescent="0.25">
      <c r="A1417" s="11">
        <f>'Shiller Data '!A1416</f>
        <v>1988.04</v>
      </c>
      <c r="B1417" s="11">
        <f>'Shiller Data '!B1416</f>
        <v>262.60000000000002</v>
      </c>
      <c r="C1417" s="11">
        <f>'Shiller Data '!C1416</f>
        <v>9.0433299999999992</v>
      </c>
      <c r="D1417" s="11">
        <f>'Shiller Data '!D1416</f>
        <v>19.616700000000002</v>
      </c>
      <c r="E1417" s="75">
        <f>'Shiller Data '!E1416</f>
        <v>117.1</v>
      </c>
      <c r="F1417" s="12">
        <f t="shared" si="1373"/>
        <v>704.54615713065766</v>
      </c>
      <c r="G1417" s="12">
        <f t="shared" si="1374"/>
        <v>24.262922312126388</v>
      </c>
      <c r="H1417" s="12">
        <f t="shared" ref="H1417:I1417" si="1440">AVERAGE(F1298:F1417)</f>
        <v>528.47841532919449</v>
      </c>
      <c r="I1417" s="12">
        <f t="shared" si="1440"/>
        <v>22.77026286539185</v>
      </c>
      <c r="J1417" s="12">
        <f t="shared" si="1433"/>
        <v>30.941503016264509</v>
      </c>
      <c r="K1417" s="12">
        <f t="shared" si="1430"/>
        <v>3.4320984223834015</v>
      </c>
      <c r="L1417" s="12">
        <f t="shared" si="1431"/>
        <v>8.7261946408448754E-2</v>
      </c>
    </row>
    <row r="1418" spans="1:12" x14ac:dyDescent="0.25">
      <c r="A1418" s="11">
        <f>'Shiller Data '!A1417</f>
        <v>1988.05</v>
      </c>
      <c r="B1418" s="11">
        <f>'Shiller Data '!B1417</f>
        <v>256.10000000000002</v>
      </c>
      <c r="C1418" s="11">
        <f>'Shiller Data '!C1417</f>
        <v>9.1366700000000005</v>
      </c>
      <c r="D1418" s="11">
        <f>'Shiller Data '!D1417</f>
        <v>20.6433</v>
      </c>
      <c r="E1418" s="75">
        <f>'Shiller Data '!E1417</f>
        <v>117.5</v>
      </c>
      <c r="F1418" s="12">
        <f t="shared" si="1373"/>
        <v>684.76780851063836</v>
      </c>
      <c r="G1418" s="12">
        <f t="shared" si="1374"/>
        <v>24.429900402127661</v>
      </c>
      <c r="H1418" s="12">
        <f t="shared" ref="H1418:I1418" si="1441">AVERAGE(F1299:F1418)</f>
        <v>530.23083611717072</v>
      </c>
      <c r="I1418" s="12">
        <f t="shared" si="1441"/>
        <v>22.776031615157649</v>
      </c>
      <c r="J1418" s="12">
        <f t="shared" si="1433"/>
        <v>30.065281787496264</v>
      </c>
      <c r="K1418" s="12">
        <f t="shared" si="1430"/>
        <v>3.4033710770568315</v>
      </c>
      <c r="L1418" s="12">
        <f t="shared" si="1431"/>
        <v>5.8534601081878801E-2</v>
      </c>
    </row>
    <row r="1419" spans="1:12" x14ac:dyDescent="0.25">
      <c r="A1419" s="11">
        <f>'Shiller Data '!A1418</f>
        <v>1988.06</v>
      </c>
      <c r="B1419" s="11">
        <f>'Shiller Data '!B1418</f>
        <v>270.7</v>
      </c>
      <c r="C1419" s="11">
        <f>'Shiller Data '!C1418</f>
        <v>9.23</v>
      </c>
      <c r="D1419" s="11">
        <f>'Shiller Data '!D1418</f>
        <v>21.67</v>
      </c>
      <c r="E1419" s="75">
        <f>'Shiller Data '!E1418</f>
        <v>118</v>
      </c>
      <c r="F1419" s="12">
        <f t="shared" ref="F1419:F1482" si="1442">B1419*$E$1851/E1419</f>
        <v>720.73874999999998</v>
      </c>
      <c r="G1419" s="12">
        <f t="shared" ref="G1419:G1482" si="1443">C1419*$E$1851/E1419</f>
        <v>24.574875000000002</v>
      </c>
      <c r="H1419" s="12">
        <f t="shared" ref="H1419:I1419" si="1444">AVERAGE(F1300:F1419)</f>
        <v>532.31542660796833</v>
      </c>
      <c r="I1419" s="12">
        <f t="shared" si="1444"/>
        <v>22.783659759329428</v>
      </c>
      <c r="J1419" s="12">
        <f t="shared" si="1433"/>
        <v>31.634020065844457</v>
      </c>
      <c r="K1419" s="12">
        <f t="shared" si="1430"/>
        <v>3.4542331258536856</v>
      </c>
      <c r="L1419" s="12">
        <f t="shared" si="1431"/>
        <v>0.10939664987873288</v>
      </c>
    </row>
    <row r="1420" spans="1:12" x14ac:dyDescent="0.25">
      <c r="A1420" s="11">
        <f>'Shiller Data '!A1419</f>
        <v>1988.07</v>
      </c>
      <c r="B1420" s="11">
        <f>'Shiller Data '!B1419</f>
        <v>269.10000000000002</v>
      </c>
      <c r="C1420" s="11">
        <f>'Shiller Data '!C1419</f>
        <v>9.3066700000000004</v>
      </c>
      <c r="D1420" s="11">
        <f>'Shiller Data '!D1419</f>
        <v>22.023299999999999</v>
      </c>
      <c r="E1420" s="75">
        <f>'Shiller Data '!E1419</f>
        <v>118.5</v>
      </c>
      <c r="F1420" s="12">
        <f t="shared" si="1442"/>
        <v>713.45563291139251</v>
      </c>
      <c r="G1420" s="12">
        <f t="shared" si="1443"/>
        <v>24.674456094936712</v>
      </c>
      <c r="H1420" s="12">
        <f t="shared" ref="H1420:I1420" si="1445">AVERAGE(F1301:F1420)</f>
        <v>534.38789830156009</v>
      </c>
      <c r="I1420" s="12">
        <f t="shared" si="1445"/>
        <v>22.792156933122843</v>
      </c>
      <c r="J1420" s="12">
        <f t="shared" si="1433"/>
        <v>31.302681663908636</v>
      </c>
      <c r="K1420" s="12">
        <f t="shared" si="1430"/>
        <v>3.4437037700393298</v>
      </c>
      <c r="L1420" s="12">
        <f t="shared" si="1431"/>
        <v>9.8867294064377109E-2</v>
      </c>
    </row>
    <row r="1421" spans="1:12" x14ac:dyDescent="0.25">
      <c r="A1421" s="11">
        <f>'Shiller Data '!A1420</f>
        <v>1988.08</v>
      </c>
      <c r="B1421" s="11">
        <f>'Shiller Data '!B1420</f>
        <v>263.7</v>
      </c>
      <c r="C1421" s="11">
        <f>'Shiller Data '!C1420</f>
        <v>9.3833300000000008</v>
      </c>
      <c r="D1421" s="11">
        <f>'Shiller Data '!D1420</f>
        <v>22.3767</v>
      </c>
      <c r="E1421" s="75">
        <f>'Shiller Data '!E1420</f>
        <v>119</v>
      </c>
      <c r="F1421" s="12">
        <f t="shared" si="1442"/>
        <v>696.20123949579829</v>
      </c>
      <c r="G1421" s="12">
        <f t="shared" si="1443"/>
        <v>24.773173972689079</v>
      </c>
      <c r="H1421" s="12">
        <f t="shared" ref="H1421:I1421" si="1446">AVERAGE(F1302:F1421)</f>
        <v>536.06801185038887</v>
      </c>
      <c r="I1421" s="12">
        <f t="shared" si="1446"/>
        <v>22.80091852143692</v>
      </c>
      <c r="J1421" s="12">
        <f t="shared" si="1433"/>
        <v>30.533911993117528</v>
      </c>
      <c r="K1421" s="12">
        <f t="shared" si="1430"/>
        <v>3.4188379345720499</v>
      </c>
      <c r="L1421" s="12">
        <f t="shared" si="1431"/>
        <v>7.4001458597097169E-2</v>
      </c>
    </row>
    <row r="1422" spans="1:12" x14ac:dyDescent="0.25">
      <c r="A1422" s="11">
        <f>'Shiller Data '!A1421</f>
        <v>1988.09</v>
      </c>
      <c r="B1422" s="11">
        <f>'Shiller Data '!B1421</f>
        <v>268</v>
      </c>
      <c r="C1422" s="11">
        <f>'Shiller Data '!C1421</f>
        <v>9.4600000000000009</v>
      </c>
      <c r="D1422" s="11">
        <f>'Shiller Data '!D1421</f>
        <v>22.73</v>
      </c>
      <c r="E1422" s="75">
        <f>'Shiller Data '!E1421</f>
        <v>119.8</v>
      </c>
      <c r="F1422" s="12">
        <f t="shared" si="1442"/>
        <v>702.82888146911523</v>
      </c>
      <c r="G1422" s="12">
        <f t="shared" si="1443"/>
        <v>24.808810517529221</v>
      </c>
      <c r="H1422" s="12">
        <f t="shared" ref="H1422:I1422" si="1447">AVERAGE(F1303:F1422)</f>
        <v>537.83434494784456</v>
      </c>
      <c r="I1422" s="12">
        <f t="shared" si="1447"/>
        <v>22.810019699308565</v>
      </c>
      <c r="J1422" s="12">
        <f t="shared" si="1433"/>
        <v>30.812287351528237</v>
      </c>
      <c r="K1422" s="12">
        <f t="shared" si="1430"/>
        <v>3.4279135504088138</v>
      </c>
      <c r="L1422" s="12">
        <f t="shared" si="1431"/>
        <v>8.3077074433861142E-2</v>
      </c>
    </row>
    <row r="1423" spans="1:12" x14ac:dyDescent="0.25">
      <c r="A1423" s="11">
        <f>'Shiller Data '!A1422</f>
        <v>1988.1</v>
      </c>
      <c r="B1423" s="11">
        <f>'Shiller Data '!B1422</f>
        <v>277.39999999999998</v>
      </c>
      <c r="C1423" s="11">
        <f>'Shiller Data '!C1422</f>
        <v>9.5500000000000007</v>
      </c>
      <c r="D1423" s="11">
        <f>'Shiller Data '!D1422</f>
        <v>23.0733</v>
      </c>
      <c r="E1423" s="75">
        <f>'Shiller Data '!E1422</f>
        <v>120.2</v>
      </c>
      <c r="F1423" s="12">
        <f t="shared" si="1442"/>
        <v>725.05944259567377</v>
      </c>
      <c r="G1423" s="12">
        <f t="shared" si="1443"/>
        <v>24.961491264559069</v>
      </c>
      <c r="H1423" s="12">
        <f t="shared" ref="H1423:I1423" si="1448">AVERAGE(F1304:F1423)</f>
        <v>539.9512703822918</v>
      </c>
      <c r="I1423" s="12">
        <f t="shared" si="1448"/>
        <v>22.821510045384311</v>
      </c>
      <c r="J1423" s="12">
        <f t="shared" si="1433"/>
        <v>31.770879365728835</v>
      </c>
      <c r="K1423" s="12">
        <f t="shared" si="1430"/>
        <v>3.4585501270210854</v>
      </c>
      <c r="L1423" s="12">
        <f t="shared" si="1431"/>
        <v>0.11371365104613274</v>
      </c>
    </row>
    <row r="1424" spans="1:12" x14ac:dyDescent="0.25">
      <c r="A1424" s="11">
        <f>'Shiller Data '!A1423</f>
        <v>1988.11</v>
      </c>
      <c r="B1424" s="11">
        <f>'Shiller Data '!B1423</f>
        <v>271</v>
      </c>
      <c r="C1424" s="11">
        <f>'Shiller Data '!C1423</f>
        <v>9.64</v>
      </c>
      <c r="D1424" s="11">
        <f>'Shiller Data '!D1423</f>
        <v>23.416699999999999</v>
      </c>
      <c r="E1424" s="75">
        <f>'Shiller Data '!E1423</f>
        <v>120.3</v>
      </c>
      <c r="F1424" s="12">
        <f t="shared" si="1442"/>
        <v>707.7425187032419</v>
      </c>
      <c r="G1424" s="12">
        <f t="shared" si="1443"/>
        <v>25.175785536159605</v>
      </c>
      <c r="H1424" s="12">
        <f t="shared" ref="H1424:I1424" si="1449">AVERAGE(F1305:F1424)</f>
        <v>542.17015410021941</v>
      </c>
      <c r="I1424" s="12">
        <f t="shared" si="1449"/>
        <v>22.835013753641878</v>
      </c>
      <c r="J1424" s="12">
        <f t="shared" si="1433"/>
        <v>30.993741730957638</v>
      </c>
      <c r="K1424" s="12">
        <f t="shared" si="1430"/>
        <v>3.4337853044581794</v>
      </c>
      <c r="L1424" s="12">
        <f t="shared" si="1431"/>
        <v>8.8948828483226716E-2</v>
      </c>
    </row>
    <row r="1425" spans="1:12" x14ac:dyDescent="0.25">
      <c r="A1425" s="11">
        <f>'Shiller Data '!A1424</f>
        <v>1988.12</v>
      </c>
      <c r="B1425" s="11">
        <f>'Shiller Data '!B1424</f>
        <v>276.5</v>
      </c>
      <c r="C1425" s="11">
        <f>'Shiller Data '!C1424</f>
        <v>9.75</v>
      </c>
      <c r="D1425" s="11">
        <f>'Shiller Data '!D1424</f>
        <v>23.75</v>
      </c>
      <c r="E1425" s="75">
        <f>'Shiller Data '!E1424</f>
        <v>120.5</v>
      </c>
      <c r="F1425" s="12">
        <f t="shared" si="1442"/>
        <v>720.90778008298753</v>
      </c>
      <c r="G1425" s="12">
        <f t="shared" si="1443"/>
        <v>25.420798755186723</v>
      </c>
      <c r="H1425" s="12">
        <f t="shared" ref="H1425:I1425" si="1450">AVERAGE(F1306:F1425)</f>
        <v>544.46090957309218</v>
      </c>
      <c r="I1425" s="12">
        <f t="shared" si="1450"/>
        <v>22.850784411658392</v>
      </c>
      <c r="J1425" s="12">
        <f t="shared" si="1433"/>
        <v>31.548491600803992</v>
      </c>
      <c r="K1425" s="12">
        <f t="shared" si="1430"/>
        <v>3.4515257780441067</v>
      </c>
      <c r="L1425" s="12">
        <f t="shared" si="1431"/>
        <v>0.10668930206915395</v>
      </c>
    </row>
    <row r="1426" spans="1:12" x14ac:dyDescent="0.25">
      <c r="A1426" s="11">
        <f>'Shiller Data '!A1425</f>
        <v>1989.01</v>
      </c>
      <c r="B1426" s="11">
        <f>'Shiller Data '!B1425</f>
        <v>285.39999999999998</v>
      </c>
      <c r="C1426" s="11">
        <f>'Shiller Data '!C1425</f>
        <v>9.8133300000000006</v>
      </c>
      <c r="D1426" s="11">
        <f>'Shiller Data '!D1425</f>
        <v>24.16</v>
      </c>
      <c r="E1426" s="75">
        <f>'Shiller Data '!E1425</f>
        <v>121.1</v>
      </c>
      <c r="F1426" s="12">
        <f t="shared" si="1442"/>
        <v>740.42563996696947</v>
      </c>
      <c r="G1426" s="12">
        <f t="shared" si="1443"/>
        <v>25.459149073080106</v>
      </c>
      <c r="H1426" s="12">
        <f t="shared" ref="H1426:I1426" si="1451">AVERAGE(F1307:F1426)</f>
        <v>546.80896740126991</v>
      </c>
      <c r="I1426" s="12">
        <f t="shared" si="1451"/>
        <v>22.866936123339869</v>
      </c>
      <c r="J1426" s="12">
        <f t="shared" si="1433"/>
        <v>32.379748470597704</v>
      </c>
      <c r="K1426" s="12">
        <f t="shared" si="1430"/>
        <v>3.4775331801710689</v>
      </c>
      <c r="L1426" s="12">
        <f t="shared" si="1431"/>
        <v>0.13269670419611623</v>
      </c>
    </row>
    <row r="1427" spans="1:12" x14ac:dyDescent="0.25">
      <c r="A1427" s="11">
        <f>'Shiller Data '!A1426</f>
        <v>1989.02</v>
      </c>
      <c r="B1427" s="11">
        <f>'Shiller Data '!B1426</f>
        <v>294</v>
      </c>
      <c r="C1427" s="11">
        <f>'Shiller Data '!C1426</f>
        <v>9.8966700000000003</v>
      </c>
      <c r="D1427" s="11">
        <f>'Shiller Data '!D1426</f>
        <v>24.56</v>
      </c>
      <c r="E1427" s="75">
        <f>'Shiller Data '!E1426</f>
        <v>121.6</v>
      </c>
      <c r="F1427" s="12">
        <f t="shared" si="1442"/>
        <v>759.60074013157896</v>
      </c>
      <c r="G1427" s="12">
        <f t="shared" si="1443"/>
        <v>25.56978862870066</v>
      </c>
      <c r="H1427" s="12">
        <f t="shared" ref="H1427:I1427" si="1452">AVERAGE(F1308:F1427)</f>
        <v>549.41714406469146</v>
      </c>
      <c r="I1427" s="12">
        <f t="shared" si="1452"/>
        <v>22.884636991284051</v>
      </c>
      <c r="J1427" s="12">
        <f t="shared" si="1433"/>
        <v>33.192606044871241</v>
      </c>
      <c r="K1427" s="12">
        <f t="shared" si="1430"/>
        <v>3.5023271416271711</v>
      </c>
      <c r="L1427" s="12">
        <f t="shared" si="1431"/>
        <v>0.15749066565221836</v>
      </c>
    </row>
    <row r="1428" spans="1:12" x14ac:dyDescent="0.25">
      <c r="A1428" s="11">
        <f>'Shiller Data '!A1427</f>
        <v>1989.03</v>
      </c>
      <c r="B1428" s="11">
        <f>'Shiller Data '!B1427</f>
        <v>292.7</v>
      </c>
      <c r="C1428" s="11">
        <f>'Shiller Data '!C1427</f>
        <v>10.01</v>
      </c>
      <c r="D1428" s="11">
        <f>'Shiller Data '!D1427</f>
        <v>24.96</v>
      </c>
      <c r="E1428" s="75">
        <f>'Shiller Data '!E1427</f>
        <v>122.3</v>
      </c>
      <c r="F1428" s="12">
        <f t="shared" si="1442"/>
        <v>751.91351185609165</v>
      </c>
      <c r="G1428" s="12">
        <f t="shared" si="1443"/>
        <v>25.714568683565005</v>
      </c>
      <c r="H1428" s="12">
        <f t="shared" ref="H1428:I1428" si="1453">AVERAGE(F1309:F1428)</f>
        <v>551.9284436859374</v>
      </c>
      <c r="I1428" s="12">
        <f t="shared" si="1453"/>
        <v>22.903878502042513</v>
      </c>
      <c r="J1428" s="12">
        <f t="shared" si="1433"/>
        <v>32.829091011334079</v>
      </c>
      <c r="K1428" s="12">
        <f t="shared" si="1430"/>
        <v>3.4913150433852627</v>
      </c>
      <c r="L1428" s="12">
        <f t="shared" si="1431"/>
        <v>0.14647856741030996</v>
      </c>
    </row>
    <row r="1429" spans="1:12" x14ac:dyDescent="0.25">
      <c r="A1429" s="11">
        <f>'Shiller Data '!A1428</f>
        <v>1989.04</v>
      </c>
      <c r="B1429" s="11">
        <f>'Shiller Data '!B1428</f>
        <v>302.3</v>
      </c>
      <c r="C1429" s="11">
        <f>'Shiller Data '!C1428</f>
        <v>10.0867</v>
      </c>
      <c r="D1429" s="11">
        <f>'Shiller Data '!D1428</f>
        <v>25.046700000000001</v>
      </c>
      <c r="E1429" s="75">
        <f>'Shiller Data '!E1428</f>
        <v>123.1</v>
      </c>
      <c r="F1429" s="12">
        <f t="shared" si="1442"/>
        <v>771.52804630381809</v>
      </c>
      <c r="G1429" s="12">
        <f t="shared" si="1443"/>
        <v>25.743208549959387</v>
      </c>
      <c r="H1429" s="12">
        <f t="shared" ref="H1429:I1429" si="1454">AVERAGE(F1310:F1429)</f>
        <v>554.57157548115094</v>
      </c>
      <c r="I1429" s="12">
        <f t="shared" si="1454"/>
        <v>22.923838130982212</v>
      </c>
      <c r="J1429" s="12">
        <f t="shared" si="1433"/>
        <v>33.65614614339281</v>
      </c>
      <c r="K1429" s="12">
        <f t="shared" si="1430"/>
        <v>3.5161956885474162</v>
      </c>
      <c r="L1429" s="12">
        <f t="shared" si="1431"/>
        <v>0.17135921257246345</v>
      </c>
    </row>
    <row r="1430" spans="1:12" x14ac:dyDescent="0.25">
      <c r="A1430" s="11">
        <f>'Shiller Data '!A1429</f>
        <v>1989.05</v>
      </c>
      <c r="B1430" s="11">
        <f>'Shiller Data '!B1429</f>
        <v>313.89999999999998</v>
      </c>
      <c r="C1430" s="11">
        <f>'Shiller Data '!C1429</f>
        <v>10.193300000000001</v>
      </c>
      <c r="D1430" s="11">
        <f>'Shiller Data '!D1429</f>
        <v>25.133299999999998</v>
      </c>
      <c r="E1430" s="75">
        <f>'Shiller Data '!E1429</f>
        <v>123.8</v>
      </c>
      <c r="F1430" s="12">
        <f t="shared" si="1442"/>
        <v>796.60365508885297</v>
      </c>
      <c r="G1430" s="12">
        <f t="shared" si="1443"/>
        <v>25.868174697092087</v>
      </c>
      <c r="H1430" s="12">
        <f t="shared" ref="H1430:I1430" si="1455">AVERAGE(F1311:F1430)</f>
        <v>557.55811261271879</v>
      </c>
      <c r="I1430" s="12">
        <f t="shared" si="1455"/>
        <v>22.945579685538398</v>
      </c>
      <c r="J1430" s="12">
        <f t="shared" si="1433"/>
        <v>34.717085643772933</v>
      </c>
      <c r="K1430" s="12">
        <f t="shared" si="1430"/>
        <v>3.5472319474376639</v>
      </c>
      <c r="L1430" s="12">
        <f t="shared" si="1431"/>
        <v>0.2023954714627112</v>
      </c>
    </row>
    <row r="1431" spans="1:12" x14ac:dyDescent="0.25">
      <c r="A1431" s="11">
        <f>'Shiller Data '!A1430</f>
        <v>1989.06</v>
      </c>
      <c r="B1431" s="11">
        <f>'Shiller Data '!B1430</f>
        <v>323.7</v>
      </c>
      <c r="C1431" s="11">
        <f>'Shiller Data '!C1430</f>
        <v>10.37</v>
      </c>
      <c r="D1431" s="11">
        <f>'Shiller Data '!D1430</f>
        <v>25.22</v>
      </c>
      <c r="E1431" s="75">
        <f>'Shiller Data '!E1430</f>
        <v>124.1</v>
      </c>
      <c r="F1431" s="12">
        <f t="shared" si="1442"/>
        <v>819.48789282836424</v>
      </c>
      <c r="G1431" s="12">
        <f t="shared" si="1443"/>
        <v>26.252979452054795</v>
      </c>
      <c r="H1431" s="12">
        <f t="shared" ref="H1431:I1431" si="1456">AVERAGE(F1312:F1431)</f>
        <v>560.70442164354995</v>
      </c>
      <c r="I1431" s="12">
        <f t="shared" si="1456"/>
        <v>22.970982626338714</v>
      </c>
      <c r="J1431" s="12">
        <f t="shared" si="1433"/>
        <v>35.674916748608432</v>
      </c>
      <c r="K1431" s="12">
        <f t="shared" si="1430"/>
        <v>3.5744478297542468</v>
      </c>
      <c r="L1431" s="12">
        <f t="shared" si="1431"/>
        <v>0.22961135377929409</v>
      </c>
    </row>
    <row r="1432" spans="1:12" x14ac:dyDescent="0.25">
      <c r="A1432" s="11">
        <f>'Shiller Data '!A1431</f>
        <v>1989.07</v>
      </c>
      <c r="B1432" s="11">
        <f>'Shiller Data '!B1431</f>
        <v>331.9</v>
      </c>
      <c r="C1432" s="11">
        <f>'Shiller Data '!C1431</f>
        <v>10.423299999999999</v>
      </c>
      <c r="D1432" s="11">
        <f>'Shiller Data '!D1431</f>
        <v>24.71</v>
      </c>
      <c r="E1432" s="75">
        <f>'Shiller Data '!E1431</f>
        <v>124.4</v>
      </c>
      <c r="F1432" s="12">
        <f t="shared" si="1442"/>
        <v>838.22092041800636</v>
      </c>
      <c r="G1432" s="12">
        <f t="shared" si="1443"/>
        <v>26.324278758038584</v>
      </c>
      <c r="H1432" s="12">
        <f t="shared" ref="H1432:I1432" si="1457">AVERAGE(F1313:F1432)</f>
        <v>564.01132734151577</v>
      </c>
      <c r="I1432" s="12">
        <f t="shared" si="1457"/>
        <v>22.997066299385072</v>
      </c>
      <c r="J1432" s="12">
        <f t="shared" si="1433"/>
        <v>36.449036999141924</v>
      </c>
      <c r="K1432" s="12">
        <f t="shared" si="1430"/>
        <v>3.5959150383290313</v>
      </c>
      <c r="L1432" s="12">
        <f t="shared" si="1431"/>
        <v>0.25107856235407855</v>
      </c>
    </row>
    <row r="1433" spans="1:12" x14ac:dyDescent="0.25">
      <c r="A1433" s="11">
        <f>'Shiller Data '!A1432</f>
        <v>1989.08</v>
      </c>
      <c r="B1433" s="11">
        <f>'Shiller Data '!B1432</f>
        <v>346.6</v>
      </c>
      <c r="C1433" s="11">
        <f>'Shiller Data '!C1432</f>
        <v>10.5467</v>
      </c>
      <c r="D1433" s="11">
        <f>'Shiller Data '!D1432</f>
        <v>24.2</v>
      </c>
      <c r="E1433" s="75">
        <f>'Shiller Data '!E1432</f>
        <v>124.6</v>
      </c>
      <c r="F1433" s="12">
        <f t="shared" si="1442"/>
        <v>873.9410513643661</v>
      </c>
      <c r="G1433" s="12">
        <f t="shared" si="1443"/>
        <v>26.593173936597111</v>
      </c>
      <c r="H1433" s="12">
        <f t="shared" ref="H1433:I1433" si="1458">AVERAGE(F1314:F1433)</f>
        <v>567.48405256630019</v>
      </c>
      <c r="I1433" s="12">
        <f t="shared" si="1458"/>
        <v>23.025214027904816</v>
      </c>
      <c r="J1433" s="12">
        <f t="shared" si="1433"/>
        <v>37.955827481352216</v>
      </c>
      <c r="K1433" s="12">
        <f t="shared" si="1430"/>
        <v>3.6364230488738722</v>
      </c>
      <c r="L1433" s="12">
        <f t="shared" si="1431"/>
        <v>0.29158657289891954</v>
      </c>
    </row>
    <row r="1434" spans="1:12" x14ac:dyDescent="0.25">
      <c r="A1434" s="11">
        <f>'Shiller Data '!A1433</f>
        <v>1989.09</v>
      </c>
      <c r="B1434" s="11">
        <f>'Shiller Data '!B1433</f>
        <v>347.3</v>
      </c>
      <c r="C1434" s="11">
        <f>'Shiller Data '!C1433</f>
        <v>10.73</v>
      </c>
      <c r="D1434" s="11">
        <f>'Shiller Data '!D1433</f>
        <v>23.69</v>
      </c>
      <c r="E1434" s="75">
        <f>'Shiller Data '!E1433</f>
        <v>125</v>
      </c>
      <c r="F1434" s="12">
        <f t="shared" si="1442"/>
        <v>872.90382000000011</v>
      </c>
      <c r="G1434" s="12">
        <f t="shared" si="1443"/>
        <v>26.968782000000004</v>
      </c>
      <c r="H1434" s="12">
        <f t="shared" ref="H1434:I1434" si="1459">AVERAGE(F1315:F1434)</f>
        <v>570.94687874726537</v>
      </c>
      <c r="I1434" s="12">
        <f t="shared" si="1459"/>
        <v>23.056577621202401</v>
      </c>
      <c r="J1434" s="12">
        <f t="shared" si="1433"/>
        <v>37.859210258390384</v>
      </c>
      <c r="K1434" s="12">
        <f t="shared" si="1430"/>
        <v>3.6338742860387958</v>
      </c>
      <c r="L1434" s="12">
        <f t="shared" si="1431"/>
        <v>0.2890378100638431</v>
      </c>
    </row>
    <row r="1435" spans="1:12" x14ac:dyDescent="0.25">
      <c r="A1435" s="11">
        <f>'Shiller Data '!A1434</f>
        <v>1989.1</v>
      </c>
      <c r="B1435" s="11">
        <f>'Shiller Data '!B1434</f>
        <v>347.4</v>
      </c>
      <c r="C1435" s="11">
        <f>'Shiller Data '!C1434</f>
        <v>10.7967</v>
      </c>
      <c r="D1435" s="11">
        <f>'Shiller Data '!D1434</f>
        <v>23.4267</v>
      </c>
      <c r="E1435" s="75">
        <f>'Shiller Data '!E1434</f>
        <v>125.6</v>
      </c>
      <c r="F1435" s="12">
        <f t="shared" si="1442"/>
        <v>868.9840366242039</v>
      </c>
      <c r="G1435" s="12">
        <f t="shared" si="1443"/>
        <v>27.006793172770703</v>
      </c>
      <c r="H1435" s="12">
        <f t="shared" ref="H1435:I1435" si="1460">AVERAGE(F1316:F1435)</f>
        <v>574.55019346957693</v>
      </c>
      <c r="I1435" s="12">
        <f t="shared" si="1460"/>
        <v>23.088176030925627</v>
      </c>
      <c r="J1435" s="12">
        <f t="shared" si="1433"/>
        <v>37.637621761902579</v>
      </c>
      <c r="K1435" s="12">
        <f t="shared" si="1430"/>
        <v>3.6280041289245744</v>
      </c>
      <c r="L1435" s="12">
        <f t="shared" si="1431"/>
        <v>0.28316765294962165</v>
      </c>
    </row>
    <row r="1436" spans="1:12" x14ac:dyDescent="0.25">
      <c r="A1436" s="11">
        <f>'Shiller Data '!A1435</f>
        <v>1989.11</v>
      </c>
      <c r="B1436" s="11">
        <f>'Shiller Data '!B1435</f>
        <v>340.2</v>
      </c>
      <c r="C1436" s="11">
        <f>'Shiller Data '!C1435</f>
        <v>10.923299999999999</v>
      </c>
      <c r="D1436" s="11">
        <f>'Shiller Data '!D1435</f>
        <v>23.1633</v>
      </c>
      <c r="E1436" s="75">
        <f>'Shiller Data '!E1435</f>
        <v>125.9</v>
      </c>
      <c r="F1436" s="12">
        <f t="shared" si="1442"/>
        <v>848.94626687847494</v>
      </c>
      <c r="G1436" s="12">
        <f t="shared" si="1443"/>
        <v>27.258362013502779</v>
      </c>
      <c r="H1436" s="12">
        <f t="shared" ref="H1436:I1436" si="1461">AVERAGE(F1317:F1436)</f>
        <v>578.04767635891335</v>
      </c>
      <c r="I1436" s="12">
        <f t="shared" si="1461"/>
        <v>23.122045538399806</v>
      </c>
      <c r="J1436" s="12">
        <f t="shared" si="1433"/>
        <v>36.715880758412666</v>
      </c>
      <c r="K1436" s="12">
        <f t="shared" si="1430"/>
        <v>3.6032093796778772</v>
      </c>
      <c r="L1436" s="12">
        <f t="shared" si="1431"/>
        <v>0.25837290370292454</v>
      </c>
    </row>
    <row r="1437" spans="1:12" x14ac:dyDescent="0.25">
      <c r="A1437" s="11">
        <f>'Shiller Data '!A1436</f>
        <v>1989.12</v>
      </c>
      <c r="B1437" s="11">
        <f>'Shiller Data '!B1436</f>
        <v>348.6</v>
      </c>
      <c r="C1437" s="11">
        <f>'Shiller Data '!C1436</f>
        <v>11.06</v>
      </c>
      <c r="D1437" s="11">
        <f>'Shiller Data '!D1436</f>
        <v>22.87</v>
      </c>
      <c r="E1437" s="75">
        <f>'Shiller Data '!E1436</f>
        <v>126.1</v>
      </c>
      <c r="F1437" s="12">
        <f t="shared" si="1442"/>
        <v>868.52819191118169</v>
      </c>
      <c r="G1437" s="12">
        <f t="shared" si="1443"/>
        <v>27.555713719270422</v>
      </c>
      <c r="H1437" s="12">
        <f t="shared" ref="H1437:I1437" si="1462">AVERAGE(F1318:F1437)</f>
        <v>581.60569975304509</v>
      </c>
      <c r="I1437" s="12">
        <f t="shared" si="1462"/>
        <v>23.158815909137321</v>
      </c>
      <c r="J1437" s="12">
        <f t="shared" si="1433"/>
        <v>37.50313467315501</v>
      </c>
      <c r="K1437" s="12">
        <f t="shared" si="1430"/>
        <v>3.6244245207669419</v>
      </c>
      <c r="L1437" s="12">
        <f t="shared" si="1431"/>
        <v>0.27958804479198918</v>
      </c>
    </row>
    <row r="1438" spans="1:12" x14ac:dyDescent="0.25">
      <c r="A1438" s="11">
        <f>'Shiller Data '!A1437</f>
        <v>1990.01</v>
      </c>
      <c r="B1438" s="11">
        <f>'Shiller Data '!B1437</f>
        <v>339.97</v>
      </c>
      <c r="C1438" s="11">
        <f>'Shiller Data '!C1437</f>
        <v>11.14</v>
      </c>
      <c r="D1438" s="11">
        <f>'Shiller Data '!D1437</f>
        <v>22.49</v>
      </c>
      <c r="E1438" s="75">
        <f>'Shiller Data '!E1437</f>
        <v>127.4</v>
      </c>
      <c r="F1438" s="12">
        <f t="shared" si="1442"/>
        <v>838.38363226059664</v>
      </c>
      <c r="G1438" s="12">
        <f t="shared" si="1443"/>
        <v>27.47181711145997</v>
      </c>
      <c r="H1438" s="12">
        <f t="shared" ref="H1438:I1438" si="1463">AVERAGE(F1319:F1438)</f>
        <v>584.86022407715313</v>
      </c>
      <c r="I1438" s="12">
        <f t="shared" si="1463"/>
        <v>23.195931362358358</v>
      </c>
      <c r="J1438" s="12">
        <f t="shared" si="1433"/>
        <v>36.143564108880739</v>
      </c>
      <c r="K1438" s="12">
        <f t="shared" si="1430"/>
        <v>3.5874988998056696</v>
      </c>
      <c r="L1438" s="12">
        <f t="shared" si="1431"/>
        <v>0.2426624238307169</v>
      </c>
    </row>
    <row r="1439" spans="1:12" x14ac:dyDescent="0.25">
      <c r="A1439" s="11">
        <f>'Shiller Data '!A1438</f>
        <v>1990.02</v>
      </c>
      <c r="B1439" s="11">
        <f>'Shiller Data '!B1438</f>
        <v>330.45</v>
      </c>
      <c r="C1439" s="11">
        <f>'Shiller Data '!C1438</f>
        <v>11.23</v>
      </c>
      <c r="D1439" s="11">
        <f>'Shiller Data '!D1438</f>
        <v>22.08</v>
      </c>
      <c r="E1439" s="75">
        <f>'Shiller Data '!E1438</f>
        <v>128</v>
      </c>
      <c r="F1439" s="12">
        <f t="shared" si="1442"/>
        <v>811.08694335937503</v>
      </c>
      <c r="G1439" s="12">
        <f t="shared" si="1443"/>
        <v>27.563947265625004</v>
      </c>
      <c r="H1439" s="12">
        <f t="shared" ref="H1439:I1439" si="1464">AVERAGE(F1320:F1439)</f>
        <v>587.79330205888687</v>
      </c>
      <c r="I1439" s="12">
        <f t="shared" si="1464"/>
        <v>23.234829671320941</v>
      </c>
      <c r="J1439" s="12">
        <f t="shared" si="1433"/>
        <v>34.908237109244247</v>
      </c>
      <c r="K1439" s="12">
        <f t="shared" si="1430"/>
        <v>3.5527228216821518</v>
      </c>
      <c r="L1439" s="12">
        <f t="shared" si="1431"/>
        <v>0.2078863457071991</v>
      </c>
    </row>
    <row r="1440" spans="1:12" x14ac:dyDescent="0.25">
      <c r="A1440" s="11">
        <f>'Shiller Data '!A1439</f>
        <v>1990.03</v>
      </c>
      <c r="B1440" s="11">
        <f>'Shiller Data '!B1439</f>
        <v>338.46</v>
      </c>
      <c r="C1440" s="11">
        <f>'Shiller Data '!C1439</f>
        <v>11.32</v>
      </c>
      <c r="D1440" s="11">
        <f>'Shiller Data '!D1439</f>
        <v>21.67</v>
      </c>
      <c r="E1440" s="75">
        <f>'Shiller Data '!E1439</f>
        <v>128.69999999999999</v>
      </c>
      <c r="F1440" s="12">
        <f t="shared" si="1442"/>
        <v>826.22898601398606</v>
      </c>
      <c r="G1440" s="12">
        <f t="shared" si="1443"/>
        <v>27.633729603729609</v>
      </c>
      <c r="H1440" s="12">
        <f t="shared" ref="H1440:I1440" si="1465">AVERAGE(F1321:F1440)</f>
        <v>591.25635025694351</v>
      </c>
      <c r="I1440" s="12">
        <f t="shared" si="1465"/>
        <v>23.275533660215945</v>
      </c>
      <c r="J1440" s="12">
        <f t="shared" si="1433"/>
        <v>35.497746177404743</v>
      </c>
      <c r="K1440" s="12">
        <f t="shared" si="1430"/>
        <v>3.5694692065054943</v>
      </c>
      <c r="L1440" s="12">
        <f t="shared" si="1431"/>
        <v>0.22463273053054156</v>
      </c>
    </row>
    <row r="1441" spans="1:12" x14ac:dyDescent="0.25">
      <c r="A1441" s="11">
        <f>'Shiller Data '!A1440</f>
        <v>1990.04</v>
      </c>
      <c r="B1441" s="11">
        <f>'Shiller Data '!B1440</f>
        <v>338.18</v>
      </c>
      <c r="C1441" s="11">
        <f>'Shiller Data '!C1440</f>
        <v>11.4367</v>
      </c>
      <c r="D1441" s="11">
        <f>'Shiller Data '!D1440</f>
        <v>21.533300000000001</v>
      </c>
      <c r="E1441" s="75">
        <f>'Shiller Data '!E1440</f>
        <v>128.9</v>
      </c>
      <c r="F1441" s="12">
        <f t="shared" si="1442"/>
        <v>824.26455779674166</v>
      </c>
      <c r="G1441" s="12">
        <f t="shared" si="1443"/>
        <v>27.875292649340576</v>
      </c>
      <c r="H1441" s="12">
        <f t="shared" ref="H1441:I1441" si="1466">AVERAGE(F1322:F1441)</f>
        <v>594.79600089290409</v>
      </c>
      <c r="I1441" s="12">
        <f t="shared" si="1466"/>
        <v>23.31884859409934</v>
      </c>
      <c r="J1441" s="12">
        <f t="shared" si="1433"/>
        <v>35.347566775030032</v>
      </c>
      <c r="K1441" s="12">
        <f t="shared" si="1430"/>
        <v>3.5652295575839918</v>
      </c>
      <c r="L1441" s="12">
        <f t="shared" si="1431"/>
        <v>0.22039308160903914</v>
      </c>
    </row>
    <row r="1442" spans="1:12" x14ac:dyDescent="0.25">
      <c r="A1442" s="11">
        <f>'Shiller Data '!A1441</f>
        <v>1990.05</v>
      </c>
      <c r="B1442" s="11">
        <f>'Shiller Data '!B1441</f>
        <v>350.25</v>
      </c>
      <c r="C1442" s="11">
        <f>'Shiller Data '!C1441</f>
        <v>11.5533</v>
      </c>
      <c r="D1442" s="11">
        <f>'Shiller Data '!D1441</f>
        <v>21.396699999999999</v>
      </c>
      <c r="E1442" s="75">
        <f>'Shiller Data '!E1441</f>
        <v>129.19999999999999</v>
      </c>
      <c r="F1442" s="12">
        <f t="shared" si="1442"/>
        <v>851.70119001547994</v>
      </c>
      <c r="G1442" s="12">
        <f t="shared" si="1443"/>
        <v>28.094102380030961</v>
      </c>
      <c r="H1442" s="12">
        <f t="shared" ref="H1442:I1442" si="1467">AVERAGE(F1323:F1442)</f>
        <v>598.44641958109344</v>
      </c>
      <c r="I1442" s="12">
        <f t="shared" si="1467"/>
        <v>23.364341729993445</v>
      </c>
      <c r="J1442" s="12">
        <f t="shared" si="1433"/>
        <v>36.453035992113051</v>
      </c>
      <c r="K1442" s="12">
        <f t="shared" si="1430"/>
        <v>3.5960247469507767</v>
      </c>
      <c r="L1442" s="12">
        <f t="shared" si="1431"/>
        <v>0.25118827097582397</v>
      </c>
    </row>
    <row r="1443" spans="1:12" x14ac:dyDescent="0.25">
      <c r="A1443" s="11">
        <f>'Shiller Data '!A1442</f>
        <v>1990.06</v>
      </c>
      <c r="B1443" s="11">
        <f>'Shiller Data '!B1442</f>
        <v>360.39</v>
      </c>
      <c r="C1443" s="11">
        <f>'Shiller Data '!C1442</f>
        <v>11.66</v>
      </c>
      <c r="D1443" s="11">
        <f>'Shiller Data '!D1442</f>
        <v>21.26</v>
      </c>
      <c r="E1443" s="75">
        <f>'Shiller Data '!E1442</f>
        <v>129.9</v>
      </c>
      <c r="F1443" s="12">
        <f t="shared" si="1442"/>
        <v>871.63609122401851</v>
      </c>
      <c r="G1443" s="12">
        <f t="shared" si="1443"/>
        <v>28.20077367205543</v>
      </c>
      <c r="H1443" s="12">
        <f t="shared" ref="H1443:I1443" si="1468">AVERAGE(F1324:F1443)</f>
        <v>602.08203523448185</v>
      </c>
      <c r="I1443" s="12">
        <f t="shared" si="1468"/>
        <v>23.411299053923209</v>
      </c>
      <c r="J1443" s="12">
        <f t="shared" si="1433"/>
        <v>37.23142783390108</v>
      </c>
      <c r="K1443" s="12">
        <f t="shared" si="1430"/>
        <v>3.6171532388521745</v>
      </c>
      <c r="L1443" s="12">
        <f t="shared" si="1431"/>
        <v>0.27231676287722184</v>
      </c>
    </row>
    <row r="1444" spans="1:12" x14ac:dyDescent="0.25">
      <c r="A1444" s="11">
        <f>'Shiller Data '!A1443</f>
        <v>1990.07</v>
      </c>
      <c r="B1444" s="11">
        <f>'Shiller Data '!B1443</f>
        <v>360.03</v>
      </c>
      <c r="C1444" s="11">
        <f>'Shiller Data '!C1443</f>
        <v>11.726699999999999</v>
      </c>
      <c r="D1444" s="11">
        <f>'Shiller Data '!D1443</f>
        <v>21.42</v>
      </c>
      <c r="E1444" s="75">
        <f>'Shiller Data '!E1443</f>
        <v>130.4</v>
      </c>
      <c r="F1444" s="12">
        <f t="shared" si="1442"/>
        <v>867.42657400306746</v>
      </c>
      <c r="G1444" s="12">
        <f t="shared" si="1443"/>
        <v>28.253343347392637</v>
      </c>
      <c r="H1444" s="12">
        <f t="shared" ref="H1444:I1444" si="1469">AVERAGE(F1325:F1444)</f>
        <v>605.51794944952155</v>
      </c>
      <c r="I1444" s="12">
        <f t="shared" si="1469"/>
        <v>23.457322712939675</v>
      </c>
      <c r="J1444" s="12">
        <f t="shared" si="1433"/>
        <v>36.978924859339223</v>
      </c>
      <c r="K1444" s="12">
        <f t="shared" si="1430"/>
        <v>3.6103481519651939</v>
      </c>
      <c r="L1444" s="12">
        <f t="shared" si="1431"/>
        <v>0.26551167599024117</v>
      </c>
    </row>
    <row r="1445" spans="1:12" x14ac:dyDescent="0.25">
      <c r="A1445" s="11">
        <f>'Shiller Data '!A1444</f>
        <v>1990.08</v>
      </c>
      <c r="B1445" s="11">
        <f>'Shiller Data '!B1444</f>
        <v>330.75</v>
      </c>
      <c r="C1445" s="11">
        <f>'Shiller Data '!C1444</f>
        <v>11.783300000000001</v>
      </c>
      <c r="D1445" s="11">
        <f>'Shiller Data '!D1444</f>
        <v>21.58</v>
      </c>
      <c r="E1445" s="75">
        <f>'Shiller Data '!E1444</f>
        <v>131.6</v>
      </c>
      <c r="F1445" s="12">
        <f t="shared" si="1442"/>
        <v>789.61535904255322</v>
      </c>
      <c r="G1445" s="12">
        <f t="shared" si="1443"/>
        <v>28.130837974924017</v>
      </c>
      <c r="H1445" s="12">
        <f t="shared" ref="H1445:I1445" si="1470">AVERAGE(F1326:F1445)</f>
        <v>608.21646354598465</v>
      </c>
      <c r="I1445" s="12">
        <f t="shared" si="1470"/>
        <v>23.502327690536831</v>
      </c>
      <c r="J1445" s="12">
        <f t="shared" si="1433"/>
        <v>33.597325738951824</v>
      </c>
      <c r="K1445" s="12">
        <f t="shared" si="1430"/>
        <v>3.5144464726989946</v>
      </c>
      <c r="L1445" s="12">
        <f t="shared" si="1431"/>
        <v>0.16960999672404187</v>
      </c>
    </row>
    <row r="1446" spans="1:12" x14ac:dyDescent="0.25">
      <c r="A1446" s="11">
        <f>'Shiller Data '!A1445</f>
        <v>1990.09</v>
      </c>
      <c r="B1446" s="11">
        <f>'Shiller Data '!B1445</f>
        <v>315.41000000000003</v>
      </c>
      <c r="C1446" s="11">
        <f>'Shiller Data '!C1445</f>
        <v>11.83</v>
      </c>
      <c r="D1446" s="11">
        <f>'Shiller Data '!D1445</f>
        <v>21.74</v>
      </c>
      <c r="E1446" s="75">
        <f>'Shiller Data '!E1445</f>
        <v>132.69999999999999</v>
      </c>
      <c r="F1446" s="12">
        <f t="shared" si="1442"/>
        <v>746.75159570459698</v>
      </c>
      <c r="G1446" s="12">
        <f t="shared" si="1443"/>
        <v>28.00821590052751</v>
      </c>
      <c r="H1446" s="12">
        <f t="shared" ref="H1446:I1446" si="1471">AVERAGE(F1327:F1446)</f>
        <v>610.49662193280869</v>
      </c>
      <c r="I1446" s="12">
        <f t="shared" si="1471"/>
        <v>23.546538790303131</v>
      </c>
      <c r="J1446" s="12">
        <f t="shared" si="1433"/>
        <v>31.713858344739911</v>
      </c>
      <c r="K1446" s="12">
        <f t="shared" si="1430"/>
        <v>3.4567537571098601</v>
      </c>
      <c r="L1446" s="12">
        <f t="shared" si="1431"/>
        <v>0.1119172811349074</v>
      </c>
    </row>
    <row r="1447" spans="1:12" x14ac:dyDescent="0.25">
      <c r="A1447" s="11">
        <f>'Shiller Data '!A1446</f>
        <v>1990.1</v>
      </c>
      <c r="B1447" s="11">
        <f>'Shiller Data '!B1446</f>
        <v>307.12</v>
      </c>
      <c r="C1447" s="11">
        <f>'Shiller Data '!C1446</f>
        <v>11.9267</v>
      </c>
      <c r="D1447" s="11">
        <f>'Shiller Data '!D1446</f>
        <v>21.6067</v>
      </c>
      <c r="E1447" s="75">
        <f>'Shiller Data '!E1446</f>
        <v>133.5</v>
      </c>
      <c r="F1447" s="12">
        <f t="shared" si="1442"/>
        <v>722.76723595505621</v>
      </c>
      <c r="G1447" s="12">
        <f t="shared" si="1443"/>
        <v>28.067947359550562</v>
      </c>
      <c r="H1447" s="12">
        <f t="shared" ref="H1447:I1447" si="1472">AVERAGE(F1328:F1447)</f>
        <v>612.49987238573601</v>
      </c>
      <c r="I1447" s="12">
        <f t="shared" si="1472"/>
        <v>23.592106246679887</v>
      </c>
      <c r="J1447" s="12">
        <f t="shared" si="1433"/>
        <v>30.635977491698991</v>
      </c>
      <c r="K1447" s="12">
        <f t="shared" si="1430"/>
        <v>3.4221750533460389</v>
      </c>
      <c r="L1447" s="12">
        <f t="shared" si="1431"/>
        <v>7.7338577371086181E-2</v>
      </c>
    </row>
    <row r="1448" spans="1:12" x14ac:dyDescent="0.25">
      <c r="A1448" s="11">
        <f>'Shiller Data '!A1447</f>
        <v>1990.11</v>
      </c>
      <c r="B1448" s="11">
        <f>'Shiller Data '!B1447</f>
        <v>315.29000000000002</v>
      </c>
      <c r="C1448" s="11">
        <f>'Shiller Data '!C1447</f>
        <v>12.013299999999999</v>
      </c>
      <c r="D1448" s="11">
        <f>'Shiller Data '!D1447</f>
        <v>21.473299999999998</v>
      </c>
      <c r="E1448" s="75">
        <f>'Shiller Data '!E1447</f>
        <v>133.80000000000001</v>
      </c>
      <c r="F1448" s="12">
        <f t="shared" si="1442"/>
        <v>740.33061098654707</v>
      </c>
      <c r="G1448" s="12">
        <f t="shared" si="1443"/>
        <v>28.208359697309415</v>
      </c>
      <c r="H1448" s="12">
        <f t="shared" ref="H1448:I1448" si="1473">AVERAGE(F1329:F1448)</f>
        <v>614.5139776234895</v>
      </c>
      <c r="I1448" s="12">
        <f t="shared" si="1473"/>
        <v>23.639467065794896</v>
      </c>
      <c r="J1448" s="12">
        <f t="shared" si="1433"/>
        <v>31.3175677322171</v>
      </c>
      <c r="K1448" s="12">
        <f t="shared" si="1430"/>
        <v>3.444179209493258</v>
      </c>
      <c r="L1448" s="12">
        <f t="shared" si="1431"/>
        <v>9.9342733518305248E-2</v>
      </c>
    </row>
    <row r="1449" spans="1:12" x14ac:dyDescent="0.25">
      <c r="A1449" s="11">
        <f>'Shiller Data '!A1448</f>
        <v>1990.12</v>
      </c>
      <c r="B1449" s="11">
        <f>'Shiller Data '!B1448</f>
        <v>328.75</v>
      </c>
      <c r="C1449" s="11">
        <f>'Shiller Data '!C1448</f>
        <v>12.09</v>
      </c>
      <c r="D1449" s="11">
        <f>'Shiller Data '!D1448</f>
        <v>21.34</v>
      </c>
      <c r="E1449" s="75">
        <f>'Shiller Data '!E1448</f>
        <v>133.80000000000001</v>
      </c>
      <c r="F1449" s="12">
        <f t="shared" si="1442"/>
        <v>771.93595852017927</v>
      </c>
      <c r="G1449" s="12">
        <f t="shared" si="1443"/>
        <v>28.38845852017937</v>
      </c>
      <c r="H1449" s="12">
        <f t="shared" ref="H1449:I1449" si="1474">AVERAGE(F1330:F1449)</f>
        <v>616.89672296148592</v>
      </c>
      <c r="I1449" s="12">
        <f t="shared" si="1474"/>
        <v>23.689158642686699</v>
      </c>
      <c r="J1449" s="12">
        <f t="shared" si="1433"/>
        <v>32.58604369043266</v>
      </c>
      <c r="K1449" s="12">
        <f t="shared" si="1430"/>
        <v>3.4838840890529772</v>
      </c>
      <c r="L1449" s="12">
        <f t="shared" si="1431"/>
        <v>0.13904761307802449</v>
      </c>
    </row>
    <row r="1450" spans="1:12" x14ac:dyDescent="0.25">
      <c r="A1450" s="11">
        <f>'Shiller Data '!A1449</f>
        <v>1991.01</v>
      </c>
      <c r="B1450" s="11">
        <f>'Shiller Data '!B1449</f>
        <v>325.49</v>
      </c>
      <c r="C1450" s="11">
        <f>'Shiller Data '!C1449</f>
        <v>12.1067</v>
      </c>
      <c r="D1450" s="11">
        <f>'Shiller Data '!D1449</f>
        <v>21.183299999999999</v>
      </c>
      <c r="E1450" s="75">
        <f>'Shiller Data '!E1449</f>
        <v>134.6</v>
      </c>
      <c r="F1450" s="12">
        <f t="shared" si="1442"/>
        <v>759.73863855869251</v>
      </c>
      <c r="G1450" s="12">
        <f t="shared" si="1443"/>
        <v>28.258710791233288</v>
      </c>
      <c r="H1450" s="12">
        <f t="shared" ref="H1450:I1450" si="1475">AVERAGE(F1331:F1450)</f>
        <v>619.22545730579679</v>
      </c>
      <c r="I1450" s="12">
        <f t="shared" si="1475"/>
        <v>23.738068876291798</v>
      </c>
      <c r="J1450" s="12">
        <f t="shared" si="1433"/>
        <v>32.005073475773557</v>
      </c>
      <c r="K1450" s="12">
        <f t="shared" si="1430"/>
        <v>3.4658944363505428</v>
      </c>
      <c r="L1450" s="12">
        <f t="shared" si="1431"/>
        <v>0.12105796037559013</v>
      </c>
    </row>
    <row r="1451" spans="1:12" x14ac:dyDescent="0.25">
      <c r="A1451" s="11">
        <f>'Shiller Data '!A1450</f>
        <v>1991.02</v>
      </c>
      <c r="B1451" s="11">
        <f>'Shiller Data '!B1450</f>
        <v>362.26</v>
      </c>
      <c r="C1451" s="11">
        <f>'Shiller Data '!C1450</f>
        <v>12.113300000000001</v>
      </c>
      <c r="D1451" s="11">
        <f>'Shiller Data '!D1450</f>
        <v>21.026700000000002</v>
      </c>
      <c r="E1451" s="75">
        <f>'Shiller Data '!E1450</f>
        <v>134.80000000000001</v>
      </c>
      <c r="F1451" s="12">
        <f t="shared" si="1442"/>
        <v>844.3103523738871</v>
      </c>
      <c r="G1451" s="12">
        <f t="shared" si="1443"/>
        <v>28.232166376112758</v>
      </c>
      <c r="H1451" s="12">
        <f t="shared" ref="H1451:I1451" si="1476">AVERAGE(F1332:F1451)</f>
        <v>622.43694858126742</v>
      </c>
      <c r="I1451" s="12">
        <f t="shared" si="1476"/>
        <v>23.787476861166684</v>
      </c>
      <c r="J1451" s="12">
        <f t="shared" si="1433"/>
        <v>35.493901152342602</v>
      </c>
      <c r="K1451" s="12">
        <f t="shared" si="1430"/>
        <v>3.5693608831967527</v>
      </c>
      <c r="L1451" s="12">
        <f t="shared" si="1431"/>
        <v>0.2245244072218</v>
      </c>
    </row>
    <row r="1452" spans="1:12" x14ac:dyDescent="0.25">
      <c r="A1452" s="11">
        <f>'Shiller Data '!A1451</f>
        <v>1991.03</v>
      </c>
      <c r="B1452" s="11">
        <f>'Shiller Data '!B1451</f>
        <v>372.28</v>
      </c>
      <c r="C1452" s="11">
        <f>'Shiller Data '!C1451</f>
        <v>12.11</v>
      </c>
      <c r="D1452" s="11">
        <f>'Shiller Data '!D1451</f>
        <v>20.94</v>
      </c>
      <c r="E1452" s="75">
        <f>'Shiller Data '!E1451</f>
        <v>135</v>
      </c>
      <c r="F1452" s="12">
        <f t="shared" si="1442"/>
        <v>866.37828888888885</v>
      </c>
      <c r="G1452" s="12">
        <f t="shared" si="1443"/>
        <v>28.182661111111113</v>
      </c>
      <c r="H1452" s="12">
        <f t="shared" ref="H1452:I1452" si="1477">AVERAGE(F1333:F1452)</f>
        <v>625.71626765534143</v>
      </c>
      <c r="I1452" s="12">
        <f t="shared" si="1477"/>
        <v>23.83654903709261</v>
      </c>
      <c r="J1452" s="12">
        <f t="shared" si="1433"/>
        <v>36.346632540670939</v>
      </c>
      <c r="K1452" s="12">
        <f t="shared" si="1430"/>
        <v>3.5931015598166893</v>
      </c>
      <c r="L1452" s="12">
        <f t="shared" si="1431"/>
        <v>0.24826508384173662</v>
      </c>
    </row>
    <row r="1453" spans="1:12" x14ac:dyDescent="0.25">
      <c r="A1453" s="11">
        <f>'Shiller Data '!A1452</f>
        <v>1991.04</v>
      </c>
      <c r="B1453" s="11">
        <f>'Shiller Data '!B1452</f>
        <v>379.68</v>
      </c>
      <c r="C1453" s="11">
        <f>'Shiller Data '!C1452</f>
        <v>12.13</v>
      </c>
      <c r="D1453" s="11">
        <f>'Shiller Data '!D1452</f>
        <v>20.363299999999999</v>
      </c>
      <c r="E1453" s="75">
        <f>'Shiller Data '!E1452</f>
        <v>135.19999999999999</v>
      </c>
      <c r="F1453" s="12">
        <f t="shared" si="1442"/>
        <v>882.29263313609476</v>
      </c>
      <c r="G1453" s="12">
        <f t="shared" si="1443"/>
        <v>28.187446375739647</v>
      </c>
      <c r="H1453" s="12">
        <f t="shared" ref="H1453:I1453" si="1478">AVERAGE(F1334:F1453)</f>
        <v>629.1194806755833</v>
      </c>
      <c r="I1453" s="12">
        <f t="shared" si="1478"/>
        <v>23.885834640798969</v>
      </c>
      <c r="J1453" s="12">
        <f t="shared" si="1433"/>
        <v>36.937902585537728</v>
      </c>
      <c r="K1453" s="12">
        <f t="shared" si="1430"/>
        <v>3.6092381942077743</v>
      </c>
      <c r="L1453" s="12">
        <f t="shared" si="1431"/>
        <v>0.26440171823282155</v>
      </c>
    </row>
    <row r="1454" spans="1:12" x14ac:dyDescent="0.25">
      <c r="A1454" s="11">
        <f>'Shiller Data '!A1453</f>
        <v>1991.05</v>
      </c>
      <c r="B1454" s="11">
        <f>'Shiller Data '!B1453</f>
        <v>377.99</v>
      </c>
      <c r="C1454" s="11">
        <f>'Shiller Data '!C1453</f>
        <v>12.14</v>
      </c>
      <c r="D1454" s="11">
        <f>'Shiller Data '!D1453</f>
        <v>19.8567</v>
      </c>
      <c r="E1454" s="75">
        <f>'Shiller Data '!E1453</f>
        <v>135.6</v>
      </c>
      <c r="F1454" s="12">
        <f t="shared" si="1442"/>
        <v>875.77439712389389</v>
      </c>
      <c r="G1454" s="12">
        <f t="shared" si="1443"/>
        <v>28.127466814159295</v>
      </c>
      <c r="H1454" s="12">
        <f t="shared" ref="H1454:I1454" si="1479">AVERAGE(F1335:F1454)</f>
        <v>632.57787835206125</v>
      </c>
      <c r="I1454" s="12">
        <f t="shared" si="1479"/>
        <v>23.934998436934965</v>
      </c>
      <c r="J1454" s="12">
        <f t="shared" si="1433"/>
        <v>36.589699365614102</v>
      </c>
      <c r="K1454" s="12">
        <f t="shared" si="1430"/>
        <v>3.5997667626982115</v>
      </c>
      <c r="L1454" s="12">
        <f t="shared" si="1431"/>
        <v>0.25493028672325879</v>
      </c>
    </row>
    <row r="1455" spans="1:12" x14ac:dyDescent="0.25">
      <c r="A1455" s="11">
        <f>'Shiller Data '!A1454</f>
        <v>1991.06</v>
      </c>
      <c r="B1455" s="11">
        <f>'Shiller Data '!B1454</f>
        <v>378.29</v>
      </c>
      <c r="C1455" s="11">
        <f>'Shiller Data '!C1454</f>
        <v>12.15</v>
      </c>
      <c r="D1455" s="11">
        <f>'Shiller Data '!D1454</f>
        <v>19.41</v>
      </c>
      <c r="E1455" s="75">
        <f>'Shiller Data '!E1454</f>
        <v>136</v>
      </c>
      <c r="F1455" s="12">
        <f t="shared" si="1442"/>
        <v>873.89162316176487</v>
      </c>
      <c r="G1455" s="12">
        <f t="shared" si="1443"/>
        <v>28.067840073529414</v>
      </c>
      <c r="H1455" s="12">
        <f t="shared" ref="H1455:I1455" si="1480">AVERAGE(F1336:F1455)</f>
        <v>636.03715250202947</v>
      </c>
      <c r="I1455" s="12">
        <f t="shared" si="1480"/>
        <v>23.984241268121661</v>
      </c>
      <c r="J1455" s="12">
        <f t="shared" si="1433"/>
        <v>36.43607539602624</v>
      </c>
      <c r="K1455" s="12">
        <f t="shared" si="1430"/>
        <v>3.595559366153291</v>
      </c>
      <c r="L1455" s="12">
        <f t="shared" si="1431"/>
        <v>0.25072289017833826</v>
      </c>
    </row>
    <row r="1456" spans="1:12" x14ac:dyDescent="0.25">
      <c r="A1456" s="11">
        <f>'Shiller Data '!A1455</f>
        <v>1991.07</v>
      </c>
      <c r="B1456" s="11">
        <f>'Shiller Data '!B1455</f>
        <v>380.23</v>
      </c>
      <c r="C1456" s="11">
        <f>'Shiller Data '!C1455</f>
        <v>12.193300000000001</v>
      </c>
      <c r="D1456" s="11">
        <f>'Shiller Data '!D1455</f>
        <v>18.84</v>
      </c>
      <c r="E1456" s="75">
        <f>'Shiller Data '!E1455</f>
        <v>136.19999999999999</v>
      </c>
      <c r="F1456" s="12">
        <f t="shared" si="1442"/>
        <v>877.08340859030852</v>
      </c>
      <c r="G1456" s="12">
        <f t="shared" si="1443"/>
        <v>28.126505341409693</v>
      </c>
      <c r="H1456" s="12">
        <f t="shared" ref="H1456:I1456" si="1481">AVERAGE(F1337:F1456)</f>
        <v>639.65622525738536</v>
      </c>
      <c r="I1456" s="12">
        <f t="shared" si="1481"/>
        <v>24.034750405359937</v>
      </c>
      <c r="J1456" s="12">
        <f t="shared" si="1433"/>
        <v>36.492303593662953</v>
      </c>
      <c r="K1456" s="12">
        <f t="shared" si="1430"/>
        <v>3.5971013779066658</v>
      </c>
      <c r="L1456" s="12">
        <f t="shared" si="1431"/>
        <v>0.25226490193171314</v>
      </c>
    </row>
    <row r="1457" spans="1:12" x14ac:dyDescent="0.25">
      <c r="A1457" s="11">
        <f>'Shiller Data '!A1456</f>
        <v>1991.08</v>
      </c>
      <c r="B1457" s="11">
        <f>'Shiller Data '!B1456</f>
        <v>389.4</v>
      </c>
      <c r="C1457" s="11">
        <f>'Shiller Data '!C1456</f>
        <v>12.236700000000001</v>
      </c>
      <c r="D1457" s="11">
        <f>'Shiller Data '!D1456</f>
        <v>18.329999999999998</v>
      </c>
      <c r="E1457" s="75">
        <f>'Shiller Data '!E1456</f>
        <v>136.6</v>
      </c>
      <c r="F1457" s="12">
        <f t="shared" si="1442"/>
        <v>895.60574670571009</v>
      </c>
      <c r="G1457" s="12">
        <f t="shared" si="1443"/>
        <v>28.143962097364572</v>
      </c>
      <c r="H1457" s="12">
        <f t="shared" ref="H1457:I1457" si="1482">AVERAGE(F1338:F1457)</f>
        <v>643.44345263377909</v>
      </c>
      <c r="I1457" s="12">
        <f t="shared" si="1482"/>
        <v>24.085570187261055</v>
      </c>
      <c r="J1457" s="12">
        <f t="shared" si="1433"/>
        <v>37.184328199105671</v>
      </c>
      <c r="K1457" s="12">
        <f t="shared" si="1430"/>
        <v>3.615887387543379</v>
      </c>
      <c r="L1457" s="12">
        <f t="shared" si="1431"/>
        <v>0.27105091156842631</v>
      </c>
    </row>
    <row r="1458" spans="1:12" x14ac:dyDescent="0.25">
      <c r="A1458" s="11">
        <f>'Shiller Data '!A1457</f>
        <v>1991.09</v>
      </c>
      <c r="B1458" s="11">
        <f>'Shiller Data '!B1457</f>
        <v>387.2</v>
      </c>
      <c r="C1458" s="11">
        <f>'Shiller Data '!C1457</f>
        <v>12.28</v>
      </c>
      <c r="D1458" s="11">
        <f>'Shiller Data '!D1457</f>
        <v>17.82</v>
      </c>
      <c r="E1458" s="75">
        <f>'Shiller Data '!E1457</f>
        <v>137.19999999999999</v>
      </c>
      <c r="F1458" s="12">
        <f t="shared" si="1442"/>
        <v>886.65131195335277</v>
      </c>
      <c r="G1458" s="12">
        <f t="shared" si="1443"/>
        <v>28.120036443148692</v>
      </c>
      <c r="H1458" s="12">
        <f t="shared" ref="H1458:I1458" si="1483">AVERAGE(F1339:F1458)</f>
        <v>647.50899267080092</v>
      </c>
      <c r="I1458" s="12">
        <f t="shared" si="1483"/>
        <v>24.136747440167124</v>
      </c>
      <c r="J1458" s="12">
        <f t="shared" si="1433"/>
        <v>36.734498471730021</v>
      </c>
      <c r="K1458" s="12">
        <f t="shared" si="1430"/>
        <v>3.6037163263787986</v>
      </c>
      <c r="L1458" s="12">
        <f t="shared" si="1431"/>
        <v>0.25887985040384587</v>
      </c>
    </row>
    <row r="1459" spans="1:12" x14ac:dyDescent="0.25">
      <c r="A1459" s="11">
        <f>'Shiller Data '!A1458</f>
        <v>1991.1</v>
      </c>
      <c r="B1459" s="11">
        <f>'Shiller Data '!B1458</f>
        <v>386.88</v>
      </c>
      <c r="C1459" s="11">
        <f>'Shiller Data '!C1458</f>
        <v>12.253299999999999</v>
      </c>
      <c r="D1459" s="11">
        <f>'Shiller Data '!D1458</f>
        <v>17.203299999999999</v>
      </c>
      <c r="E1459" s="75">
        <f>'Shiller Data '!E1458</f>
        <v>137.4</v>
      </c>
      <c r="F1459" s="12">
        <f t="shared" si="1442"/>
        <v>884.62899563318774</v>
      </c>
      <c r="G1459" s="12">
        <f t="shared" si="1443"/>
        <v>28.018053329694322</v>
      </c>
      <c r="H1459" s="12">
        <f t="shared" ref="H1459:I1459" si="1484">AVERAGE(F1340:F1459)</f>
        <v>651.52274920114883</v>
      </c>
      <c r="I1459" s="12">
        <f t="shared" si="1484"/>
        <v>24.186439123227743</v>
      </c>
      <c r="J1459" s="12">
        <f t="shared" si="1433"/>
        <v>36.575412822287817</v>
      </c>
      <c r="K1459" s="12">
        <f t="shared" si="1430"/>
        <v>3.599376233849676</v>
      </c>
      <c r="L1459" s="12">
        <f t="shared" si="1431"/>
        <v>0.25453975787472327</v>
      </c>
    </row>
    <row r="1460" spans="1:12" x14ac:dyDescent="0.25">
      <c r="A1460" s="11">
        <f>'Shiller Data '!A1459</f>
        <v>1991.11</v>
      </c>
      <c r="B1460" s="11">
        <f>'Shiller Data '!B1459</f>
        <v>385.92</v>
      </c>
      <c r="C1460" s="11">
        <f>'Shiller Data '!C1459</f>
        <v>12.226699999999999</v>
      </c>
      <c r="D1460" s="11">
        <f>'Shiller Data '!D1459</f>
        <v>16.5867</v>
      </c>
      <c r="E1460" s="75">
        <f>'Shiller Data '!E1459</f>
        <v>137.80000000000001</v>
      </c>
      <c r="F1460" s="12">
        <f t="shared" si="1442"/>
        <v>879.87239477503635</v>
      </c>
      <c r="G1460" s="12">
        <f t="shared" si="1443"/>
        <v>27.876077449201738</v>
      </c>
      <c r="H1460" s="12">
        <f t="shared" ref="H1460:I1460" si="1485">AVERAGE(F1341:F1460)</f>
        <v>655.42100034757561</v>
      </c>
      <c r="I1460" s="12">
        <f t="shared" si="1485"/>
        <v>24.234511784579592</v>
      </c>
      <c r="J1460" s="12">
        <f t="shared" si="1433"/>
        <v>36.306586350747068</v>
      </c>
      <c r="K1460" s="12">
        <f t="shared" si="1430"/>
        <v>3.5919991669815063</v>
      </c>
      <c r="L1460" s="12">
        <f t="shared" si="1431"/>
        <v>0.24716269100655364</v>
      </c>
    </row>
    <row r="1461" spans="1:12" x14ac:dyDescent="0.25">
      <c r="A1461" s="11">
        <f>'Shiller Data '!A1460</f>
        <v>1991.12</v>
      </c>
      <c r="B1461" s="11">
        <f>'Shiller Data '!B1460</f>
        <v>388.51</v>
      </c>
      <c r="C1461" s="11">
        <f>'Shiller Data '!C1460</f>
        <v>12.2</v>
      </c>
      <c r="D1461" s="11">
        <f>'Shiller Data '!D1460</f>
        <v>15.97</v>
      </c>
      <c r="E1461" s="75">
        <f>'Shiller Data '!E1460</f>
        <v>137.9</v>
      </c>
      <c r="F1461" s="12">
        <f t="shared" si="1442"/>
        <v>885.13509245830312</v>
      </c>
      <c r="G1461" s="12">
        <f t="shared" si="1443"/>
        <v>27.795032632342277</v>
      </c>
      <c r="H1461" s="12">
        <f t="shared" ref="H1461:I1461" si="1486">AVERAGE(F1342:F1461)</f>
        <v>659.34899978827411</v>
      </c>
      <c r="I1461" s="12">
        <f t="shared" si="1486"/>
        <v>24.281475686834927</v>
      </c>
      <c r="J1461" s="12">
        <f t="shared" si="1433"/>
        <v>36.453101280751682</v>
      </c>
      <c r="K1461" s="12">
        <f t="shared" si="1430"/>
        <v>3.5960265379834957</v>
      </c>
      <c r="L1461" s="12">
        <f t="shared" si="1431"/>
        <v>0.25119006200854299</v>
      </c>
    </row>
    <row r="1462" spans="1:12" x14ac:dyDescent="0.25">
      <c r="A1462" s="11">
        <f>'Shiller Data '!A1461</f>
        <v>1992.01</v>
      </c>
      <c r="B1462" s="11">
        <f>'Shiller Data '!B1461</f>
        <v>416.08</v>
      </c>
      <c r="C1462" s="11">
        <f>'Shiller Data '!C1461</f>
        <v>12.24</v>
      </c>
      <c r="D1462" s="11">
        <f>'Shiller Data '!D1461</f>
        <v>16.046700000000001</v>
      </c>
      <c r="E1462" s="75">
        <f>'Shiller Data '!E1461</f>
        <v>138.1</v>
      </c>
      <c r="F1462" s="12">
        <f t="shared" si="1442"/>
        <v>946.57446777697317</v>
      </c>
      <c r="G1462" s="12">
        <f t="shared" si="1443"/>
        <v>27.845778421433749</v>
      </c>
      <c r="H1462" s="12">
        <f t="shared" ref="H1462:I1462" si="1487">AVERAGE(F1343:F1462)</f>
        <v>663.98042827991162</v>
      </c>
      <c r="I1462" s="12">
        <f t="shared" si="1487"/>
        <v>24.328617026985267</v>
      </c>
      <c r="J1462" s="12">
        <f t="shared" si="1433"/>
        <v>38.90786174680764</v>
      </c>
      <c r="K1462" s="12">
        <f t="shared" si="1430"/>
        <v>3.6611963316650025</v>
      </c>
      <c r="L1462" s="12">
        <f t="shared" si="1431"/>
        <v>0.31635985569004976</v>
      </c>
    </row>
    <row r="1463" spans="1:12" x14ac:dyDescent="0.25">
      <c r="A1463" s="11">
        <f>'Shiller Data '!A1462</f>
        <v>1992.02</v>
      </c>
      <c r="B1463" s="11">
        <f>'Shiller Data '!B1462</f>
        <v>412.56</v>
      </c>
      <c r="C1463" s="11">
        <f>'Shiller Data '!C1462</f>
        <v>12.28</v>
      </c>
      <c r="D1463" s="11">
        <f>'Shiller Data '!D1462</f>
        <v>16.1233</v>
      </c>
      <c r="E1463" s="75">
        <f>'Shiller Data '!E1462</f>
        <v>138.6</v>
      </c>
      <c r="F1463" s="12">
        <f t="shared" si="1442"/>
        <v>935.18064935064945</v>
      </c>
      <c r="G1463" s="12">
        <f t="shared" si="1443"/>
        <v>27.835995670995672</v>
      </c>
      <c r="H1463" s="12">
        <f t="shared" ref="H1463:I1463" si="1488">AVERAGE(F1344:F1463)</f>
        <v>668.60472813267506</v>
      </c>
      <c r="I1463" s="12">
        <f t="shared" si="1488"/>
        <v>24.375432957259768</v>
      </c>
      <c r="J1463" s="12">
        <f t="shared" si="1433"/>
        <v>38.365704149354336</v>
      </c>
      <c r="K1463" s="12">
        <f t="shared" si="1430"/>
        <v>3.6471639394128283</v>
      </c>
      <c r="L1463" s="12">
        <f t="shared" si="1431"/>
        <v>0.30232746343787564</v>
      </c>
    </row>
    <row r="1464" spans="1:12" x14ac:dyDescent="0.25">
      <c r="A1464" s="11">
        <f>'Shiller Data '!A1463</f>
        <v>1992.03</v>
      </c>
      <c r="B1464" s="11">
        <f>'Shiller Data '!B1463</f>
        <v>407.36</v>
      </c>
      <c r="C1464" s="11">
        <f>'Shiller Data '!C1463</f>
        <v>12.32</v>
      </c>
      <c r="D1464" s="11">
        <f>'Shiller Data '!D1463</f>
        <v>16.190000000000001</v>
      </c>
      <c r="E1464" s="75">
        <f>'Shiller Data '!E1463</f>
        <v>139.30000000000001</v>
      </c>
      <c r="F1464" s="12">
        <f t="shared" si="1442"/>
        <v>918.75325197415646</v>
      </c>
      <c r="G1464" s="12">
        <f t="shared" si="1443"/>
        <v>27.786331658291459</v>
      </c>
      <c r="H1464" s="12">
        <f t="shared" ref="H1464:I1464" si="1489">AVERAGE(F1345:F1464)</f>
        <v>673.19128830124271</v>
      </c>
      <c r="I1464" s="12">
        <f t="shared" si="1489"/>
        <v>24.420807943301092</v>
      </c>
      <c r="J1464" s="12">
        <f t="shared" si="1433"/>
        <v>37.621738564394263</v>
      </c>
      <c r="K1464" s="12">
        <f t="shared" si="1430"/>
        <v>3.627582036637973</v>
      </c>
      <c r="L1464" s="12">
        <f t="shared" si="1431"/>
        <v>0.28274556066302026</v>
      </c>
    </row>
    <row r="1465" spans="1:12" x14ac:dyDescent="0.25">
      <c r="A1465" s="11">
        <f>'Shiller Data '!A1464</f>
        <v>1992.04</v>
      </c>
      <c r="B1465" s="11">
        <f>'Shiller Data '!B1464</f>
        <v>407.41</v>
      </c>
      <c r="C1465" s="11">
        <f>'Shiller Data '!C1464</f>
        <v>12.32</v>
      </c>
      <c r="D1465" s="11">
        <f>'Shiller Data '!D1464</f>
        <v>16.4833</v>
      </c>
      <c r="E1465" s="75">
        <f>'Shiller Data '!E1464</f>
        <v>139.5</v>
      </c>
      <c r="F1465" s="12">
        <f t="shared" si="1442"/>
        <v>917.54865053763456</v>
      </c>
      <c r="G1465" s="12">
        <f t="shared" si="1443"/>
        <v>27.746494623655916</v>
      </c>
      <c r="H1465" s="12">
        <f t="shared" ref="H1465:I1465" si="1490">AVERAGE(F1346:F1465)</f>
        <v>677.6290134888103</v>
      </c>
      <c r="I1465" s="12">
        <f t="shared" si="1490"/>
        <v>24.465808038997</v>
      </c>
      <c r="J1465" s="12">
        <f t="shared" si="1433"/>
        <v>37.503304574086343</v>
      </c>
      <c r="K1465" s="12">
        <f t="shared" si="1430"/>
        <v>3.6244290510694879</v>
      </c>
      <c r="L1465" s="12">
        <f t="shared" si="1431"/>
        <v>0.27959257509453517</v>
      </c>
    </row>
    <row r="1466" spans="1:12" x14ac:dyDescent="0.25">
      <c r="A1466" s="11">
        <f>'Shiller Data '!A1465</f>
        <v>1992.05</v>
      </c>
      <c r="B1466" s="11">
        <f>'Shiller Data '!B1465</f>
        <v>414.81</v>
      </c>
      <c r="C1466" s="11">
        <f>'Shiller Data '!C1465</f>
        <v>12.32</v>
      </c>
      <c r="D1466" s="11">
        <f>'Shiller Data '!D1465</f>
        <v>16.7667</v>
      </c>
      <c r="E1466" s="75">
        <f>'Shiller Data '!E1465</f>
        <v>139.69999999999999</v>
      </c>
      <c r="F1466" s="12">
        <f t="shared" si="1442"/>
        <v>932.87710629921264</v>
      </c>
      <c r="G1466" s="12">
        <f t="shared" si="1443"/>
        <v>27.706771653543314</v>
      </c>
      <c r="H1466" s="12">
        <f t="shared" ref="H1466:I1466" si="1491">AVERAGE(F1347:F1466)</f>
        <v>682.22188551242414</v>
      </c>
      <c r="I1466" s="12">
        <f t="shared" si="1491"/>
        <v>24.511406701523917</v>
      </c>
      <c r="J1466" s="12">
        <f t="shared" si="1433"/>
        <v>38.058897135479953</v>
      </c>
      <c r="K1466" s="12">
        <f t="shared" si="1430"/>
        <v>3.6391348844507885</v>
      </c>
      <c r="L1466" s="12">
        <f t="shared" si="1431"/>
        <v>0.29429840847583577</v>
      </c>
    </row>
    <row r="1467" spans="1:12" x14ac:dyDescent="0.25">
      <c r="A1467" s="11">
        <f>'Shiller Data '!A1466</f>
        <v>1992.06</v>
      </c>
      <c r="B1467" s="11">
        <f>'Shiller Data '!B1466</f>
        <v>408.27</v>
      </c>
      <c r="C1467" s="11">
        <f>'Shiller Data '!C1466</f>
        <v>12.32</v>
      </c>
      <c r="D1467" s="11">
        <f>'Shiller Data '!D1466</f>
        <v>17.05</v>
      </c>
      <c r="E1467" s="75">
        <f>'Shiller Data '!E1466</f>
        <v>140.19999999999999</v>
      </c>
      <c r="F1467" s="12">
        <f t="shared" si="1442"/>
        <v>914.89463088445086</v>
      </c>
      <c r="G1467" s="12">
        <f t="shared" si="1443"/>
        <v>27.607960057061348</v>
      </c>
      <c r="H1467" s="12">
        <f t="shared" ref="H1467:I1467" si="1492">AVERAGE(F1348:F1467)</f>
        <v>686.88509699831695</v>
      </c>
      <c r="I1467" s="12">
        <f t="shared" si="1492"/>
        <v>24.55766446574513</v>
      </c>
      <c r="J1467" s="12">
        <f t="shared" si="1433"/>
        <v>37.254952813636429</v>
      </c>
      <c r="K1467" s="12">
        <f t="shared" si="1430"/>
        <v>3.6177848974268838</v>
      </c>
      <c r="L1467" s="12">
        <f t="shared" si="1431"/>
        <v>0.2729484214519311</v>
      </c>
    </row>
    <row r="1468" spans="1:12" x14ac:dyDescent="0.25">
      <c r="A1468" s="11">
        <f>'Shiller Data '!A1467</f>
        <v>1992.07</v>
      </c>
      <c r="B1468" s="11">
        <f>'Shiller Data '!B1467</f>
        <v>415.05</v>
      </c>
      <c r="C1468" s="11">
        <f>'Shiller Data '!C1467</f>
        <v>12.343299999999999</v>
      </c>
      <c r="D1468" s="11">
        <f>'Shiller Data '!D1467</f>
        <v>17.38</v>
      </c>
      <c r="E1468" s="75">
        <f>'Shiller Data '!E1467</f>
        <v>140.5</v>
      </c>
      <c r="F1468" s="12">
        <f t="shared" si="1442"/>
        <v>928.10201957295374</v>
      </c>
      <c r="G1468" s="12">
        <f t="shared" si="1443"/>
        <v>27.601112295373664</v>
      </c>
      <c r="H1468" s="12">
        <f t="shared" ref="H1468:I1468" si="1493">AVERAGE(F1349:F1468)</f>
        <v>691.68160998193753</v>
      </c>
      <c r="I1468" s="12">
        <f t="shared" si="1493"/>
        <v>24.604449828655294</v>
      </c>
      <c r="J1468" s="12">
        <f t="shared" si="1433"/>
        <v>37.720901139274822</v>
      </c>
      <c r="K1468" s="12">
        <f t="shared" si="1430"/>
        <v>3.630214347704567</v>
      </c>
      <c r="L1468" s="12">
        <f t="shared" si="1431"/>
        <v>0.28537787172961426</v>
      </c>
    </row>
    <row r="1469" spans="1:12" x14ac:dyDescent="0.25">
      <c r="A1469" s="11">
        <f>'Shiller Data '!A1468</f>
        <v>1992.08</v>
      </c>
      <c r="B1469" s="11">
        <f>'Shiller Data '!B1468</f>
        <v>417.93</v>
      </c>
      <c r="C1469" s="11">
        <f>'Shiller Data '!C1468</f>
        <v>12.3667</v>
      </c>
      <c r="D1469" s="11">
        <f>'Shiller Data '!D1468</f>
        <v>17.71</v>
      </c>
      <c r="E1469" s="75">
        <f>'Shiller Data '!E1468</f>
        <v>140.9</v>
      </c>
      <c r="F1469" s="12">
        <f t="shared" si="1442"/>
        <v>931.88898332150472</v>
      </c>
      <c r="G1469" s="12">
        <f t="shared" si="1443"/>
        <v>27.574932381121364</v>
      </c>
      <c r="H1469" s="12">
        <f t="shared" ref="H1469:I1469" si="1494">AVERAGE(F1350:F1469)</f>
        <v>696.50765537348582</v>
      </c>
      <c r="I1469" s="12">
        <f t="shared" si="1494"/>
        <v>24.651034620226906</v>
      </c>
      <c r="J1469" s="12">
        <f t="shared" si="1433"/>
        <v>37.803240216005463</v>
      </c>
      <c r="K1469" s="12">
        <f t="shared" si="1430"/>
        <v>3.6323948189519371</v>
      </c>
      <c r="L1469" s="12">
        <f t="shared" si="1431"/>
        <v>0.28755834297698435</v>
      </c>
    </row>
    <row r="1470" spans="1:12" x14ac:dyDescent="0.25">
      <c r="A1470" s="11">
        <f>'Shiller Data '!A1469</f>
        <v>1992.09</v>
      </c>
      <c r="B1470" s="11">
        <f>'Shiller Data '!B1469</f>
        <v>418.48</v>
      </c>
      <c r="C1470" s="11">
        <f>'Shiller Data '!C1469</f>
        <v>12.4</v>
      </c>
      <c r="D1470" s="11">
        <f>'Shiller Data '!D1469</f>
        <v>18.04</v>
      </c>
      <c r="E1470" s="75">
        <f>'Shiller Data '!E1469</f>
        <v>141.30000000000001</v>
      </c>
      <c r="F1470" s="12">
        <f t="shared" si="1442"/>
        <v>930.47384288747332</v>
      </c>
      <c r="G1470" s="12">
        <f t="shared" si="1443"/>
        <v>27.570912951167728</v>
      </c>
      <c r="H1470" s="12">
        <f t="shared" ref="H1470:I1470" si="1495">AVERAGE(F1351:F1470)</f>
        <v>700.9882792429687</v>
      </c>
      <c r="I1470" s="12">
        <f t="shared" si="1495"/>
        <v>24.697603706702846</v>
      </c>
      <c r="J1470" s="12">
        <f t="shared" si="1433"/>
        <v>37.67466082691034</v>
      </c>
      <c r="K1470" s="12">
        <f t="shared" si="1430"/>
        <v>3.6289877418684613</v>
      </c>
      <c r="L1470" s="12">
        <f t="shared" si="1431"/>
        <v>0.28415126589350859</v>
      </c>
    </row>
    <row r="1471" spans="1:12" x14ac:dyDescent="0.25">
      <c r="A1471" s="11">
        <f>'Shiller Data '!A1470</f>
        <v>1992.1</v>
      </c>
      <c r="B1471" s="11">
        <f>'Shiller Data '!B1470</f>
        <v>412.5</v>
      </c>
      <c r="C1471" s="11">
        <f>'Shiller Data '!C1470</f>
        <v>12.386699999999999</v>
      </c>
      <c r="D1471" s="11">
        <f>'Shiller Data '!D1470</f>
        <v>18.39</v>
      </c>
      <c r="E1471" s="75">
        <f>'Shiller Data '!E1470</f>
        <v>141.80000000000001</v>
      </c>
      <c r="F1471" s="12">
        <f t="shared" si="1442"/>
        <v>913.94349435825097</v>
      </c>
      <c r="G1471" s="12">
        <f t="shared" si="1443"/>
        <v>27.444227591678416</v>
      </c>
      <c r="H1471" s="12">
        <f t="shared" ref="H1471:I1471" si="1496">AVERAGE(F1352:F1471)</f>
        <v>705.06654032969482</v>
      </c>
      <c r="I1471" s="12">
        <f t="shared" si="1496"/>
        <v>24.743498891042023</v>
      </c>
      <c r="J1471" s="12">
        <f t="shared" si="1433"/>
        <v>36.936712078708041</v>
      </c>
      <c r="K1471" s="12">
        <f t="shared" si="1430"/>
        <v>3.6092059637363141</v>
      </c>
      <c r="L1471" s="12">
        <f t="shared" si="1431"/>
        <v>0.26436948776136138</v>
      </c>
    </row>
    <row r="1472" spans="1:12" x14ac:dyDescent="0.25">
      <c r="A1472" s="11">
        <f>'Shiller Data '!A1471</f>
        <v>1992.11</v>
      </c>
      <c r="B1472" s="11">
        <f>'Shiller Data '!B1471</f>
        <v>422.84</v>
      </c>
      <c r="C1472" s="11">
        <f>'Shiller Data '!C1471</f>
        <v>12.3833</v>
      </c>
      <c r="D1472" s="11">
        <f>'Shiller Data '!D1471</f>
        <v>18.739999999999998</v>
      </c>
      <c r="E1472" s="75">
        <f>'Shiller Data '!E1471</f>
        <v>142</v>
      </c>
      <c r="F1472" s="12">
        <f t="shared" si="1442"/>
        <v>935.53349999999989</v>
      </c>
      <c r="G1472" s="12">
        <f t="shared" si="1443"/>
        <v>27.398051250000002</v>
      </c>
      <c r="H1472" s="12">
        <f t="shared" ref="H1472:I1472" si="1497">AVERAGE(F1353:F1472)</f>
        <v>709.17323382459278</v>
      </c>
      <c r="I1472" s="12">
        <f t="shared" si="1497"/>
        <v>24.788458271973145</v>
      </c>
      <c r="J1472" s="12">
        <f t="shared" si="1433"/>
        <v>37.74068922462002</v>
      </c>
      <c r="K1472" s="12">
        <f t="shared" si="1430"/>
        <v>3.6307388022172096</v>
      </c>
      <c r="L1472" s="12">
        <f t="shared" si="1431"/>
        <v>0.28590232624225687</v>
      </c>
    </row>
    <row r="1473" spans="1:12" x14ac:dyDescent="0.25">
      <c r="A1473" s="11">
        <f>'Shiller Data '!A1472</f>
        <v>1992.12</v>
      </c>
      <c r="B1473" s="11">
        <f>'Shiller Data '!B1472</f>
        <v>435.64</v>
      </c>
      <c r="C1473" s="11">
        <f>'Shiller Data '!C1472</f>
        <v>12.39</v>
      </c>
      <c r="D1473" s="11">
        <f>'Shiller Data '!D1472</f>
        <v>19.09</v>
      </c>
      <c r="E1473" s="75">
        <f>'Shiller Data '!E1472</f>
        <v>141.9</v>
      </c>
      <c r="F1473" s="12">
        <f t="shared" si="1442"/>
        <v>964.53274841437644</v>
      </c>
      <c r="G1473" s="12">
        <f t="shared" si="1443"/>
        <v>27.432193446088796</v>
      </c>
      <c r="H1473" s="12">
        <f t="shared" ref="H1473:I1473" si="1498">AVERAGE(F1354:F1473)</f>
        <v>713.47159458665237</v>
      </c>
      <c r="I1473" s="12">
        <f t="shared" si="1498"/>
        <v>24.832771782077167</v>
      </c>
      <c r="J1473" s="12">
        <f t="shared" si="1433"/>
        <v>38.841123209231093</v>
      </c>
      <c r="K1473" s="12">
        <f t="shared" ref="K1473:K1536" si="1499">LN(J1473)</f>
        <v>3.6594795618832281</v>
      </c>
      <c r="L1473" s="12">
        <f t="shared" ref="L1473:L1536" si="1500">K1473-$K$1854</f>
        <v>0.31464308590827539</v>
      </c>
    </row>
    <row r="1474" spans="1:12" x14ac:dyDescent="0.25">
      <c r="A1474" s="11">
        <f>'Shiller Data '!A1473</f>
        <v>1993.01</v>
      </c>
      <c r="B1474" s="11">
        <f>'Shiller Data '!B1473</f>
        <v>435.23</v>
      </c>
      <c r="C1474" s="11">
        <f>'Shiller Data '!C1473</f>
        <v>12.4133</v>
      </c>
      <c r="D1474" s="11">
        <f>'Shiller Data '!D1473</f>
        <v>19.34</v>
      </c>
      <c r="E1474" s="75">
        <f>'Shiller Data '!E1473</f>
        <v>142.6</v>
      </c>
      <c r="F1474" s="12">
        <f t="shared" si="1442"/>
        <v>958.89470722300155</v>
      </c>
      <c r="G1474" s="12">
        <f t="shared" si="1443"/>
        <v>27.348867654277701</v>
      </c>
      <c r="H1474" s="12">
        <f t="shared" ref="H1474:I1474" si="1501">AVERAGE(F1355:F1474)</f>
        <v>717.59944477976865</v>
      </c>
      <c r="I1474" s="12">
        <f t="shared" si="1501"/>
        <v>24.876410931177233</v>
      </c>
      <c r="J1474" s="12">
        <f t="shared" ref="J1474:J1537" si="1502">F1474/I1474</f>
        <v>38.54634456215841</v>
      </c>
      <c r="K1474" s="12">
        <f t="shared" si="1499"/>
        <v>3.6518612722230124</v>
      </c>
      <c r="L1474" s="12">
        <f t="shared" si="1500"/>
        <v>0.30702479624805967</v>
      </c>
    </row>
    <row r="1475" spans="1:12" x14ac:dyDescent="0.25">
      <c r="A1475" s="11">
        <f>'Shiller Data '!A1474</f>
        <v>1993.02</v>
      </c>
      <c r="B1475" s="11">
        <f>'Shiller Data '!B1474</f>
        <v>441.7</v>
      </c>
      <c r="C1475" s="11">
        <f>'Shiller Data '!C1474</f>
        <v>12.4467</v>
      </c>
      <c r="D1475" s="11">
        <f>'Shiller Data '!D1474</f>
        <v>19.59</v>
      </c>
      <c r="E1475" s="75">
        <f>'Shiller Data '!E1474</f>
        <v>143.1</v>
      </c>
      <c r="F1475" s="12">
        <f t="shared" si="1442"/>
        <v>969.74910901467513</v>
      </c>
      <c r="G1475" s="12">
        <f t="shared" si="1443"/>
        <v>27.32663852201258</v>
      </c>
      <c r="H1475" s="12">
        <f t="shared" ref="H1475:I1475" si="1503">AVERAGE(F1356:F1475)</f>
        <v>721.75483699738322</v>
      </c>
      <c r="I1475" s="12">
        <f t="shared" si="1503"/>
        <v>24.919696308607861</v>
      </c>
      <c r="J1475" s="12">
        <f t="shared" si="1502"/>
        <v>38.914964974099647</v>
      </c>
      <c r="K1475" s="12">
        <f t="shared" si="1499"/>
        <v>3.6613788803492646</v>
      </c>
      <c r="L1475" s="12">
        <f t="shared" si="1500"/>
        <v>0.31654240437431191</v>
      </c>
    </row>
    <row r="1476" spans="1:12" x14ac:dyDescent="0.25">
      <c r="A1476" s="11">
        <f>'Shiller Data '!A1475</f>
        <v>1993.03</v>
      </c>
      <c r="B1476" s="11">
        <f>'Shiller Data '!B1475</f>
        <v>450.16</v>
      </c>
      <c r="C1476" s="11">
        <f>'Shiller Data '!C1475</f>
        <v>12.48</v>
      </c>
      <c r="D1476" s="11">
        <f>'Shiller Data '!D1475</f>
        <v>19.84</v>
      </c>
      <c r="E1476" s="75">
        <f>'Shiller Data '!E1475</f>
        <v>143.6</v>
      </c>
      <c r="F1476" s="12">
        <f t="shared" si="1442"/>
        <v>984.88174094707529</v>
      </c>
      <c r="G1476" s="12">
        <f t="shared" si="1443"/>
        <v>27.304345403899724</v>
      </c>
      <c r="H1476" s="12">
        <f t="shared" ref="H1476:I1476" si="1504">AVERAGE(F1357:F1476)</f>
        <v>725.89994594688267</v>
      </c>
      <c r="I1476" s="12">
        <f t="shared" si="1504"/>
        <v>24.96243942786576</v>
      </c>
      <c r="J1476" s="12">
        <f t="shared" si="1502"/>
        <v>39.454547052306289</v>
      </c>
      <c r="K1476" s="12">
        <f t="shared" si="1499"/>
        <v>3.6751493017982759</v>
      </c>
      <c r="L1476" s="12">
        <f t="shared" si="1500"/>
        <v>0.33031282582332322</v>
      </c>
    </row>
    <row r="1477" spans="1:12" x14ac:dyDescent="0.25">
      <c r="A1477" s="11">
        <f>'Shiller Data '!A1476</f>
        <v>1993.04</v>
      </c>
      <c r="B1477" s="11">
        <f>'Shiller Data '!B1476</f>
        <v>443.08</v>
      </c>
      <c r="C1477" s="11">
        <f>'Shiller Data '!C1476</f>
        <v>12.4933</v>
      </c>
      <c r="D1477" s="11">
        <f>'Shiller Data '!D1476</f>
        <v>19.670000000000002</v>
      </c>
      <c r="E1477" s="75">
        <f>'Shiller Data '!E1476</f>
        <v>144</v>
      </c>
      <c r="F1477" s="12">
        <f t="shared" si="1442"/>
        <v>966.69902083333341</v>
      </c>
      <c r="G1477" s="12">
        <f t="shared" si="1443"/>
        <v>27.257517552083335</v>
      </c>
      <c r="H1477" s="12">
        <f t="shared" ref="H1477:I1477" si="1505">AVERAGE(F1358:F1477)</f>
        <v>729.76836430000697</v>
      </c>
      <c r="I1477" s="12">
        <f t="shared" si="1505"/>
        <v>25.005838703612497</v>
      </c>
      <c r="J1477" s="12">
        <f t="shared" si="1502"/>
        <v>38.658932111470357</v>
      </c>
      <c r="K1477" s="12">
        <f t="shared" si="1499"/>
        <v>3.6547778508293614</v>
      </c>
      <c r="L1477" s="12">
        <f t="shared" si="1500"/>
        <v>0.30994137485440865</v>
      </c>
    </row>
    <row r="1478" spans="1:12" x14ac:dyDescent="0.25">
      <c r="A1478" s="11">
        <f>'Shiller Data '!A1477</f>
        <v>1993.05</v>
      </c>
      <c r="B1478" s="11">
        <f>'Shiller Data '!B1477</f>
        <v>445.25</v>
      </c>
      <c r="C1478" s="11">
        <f>'Shiller Data '!C1477</f>
        <v>12.5067</v>
      </c>
      <c r="D1478" s="11">
        <f>'Shiller Data '!D1477</f>
        <v>19.5</v>
      </c>
      <c r="E1478" s="75">
        <f>'Shiller Data '!E1477</f>
        <v>144.19999999999999</v>
      </c>
      <c r="F1478" s="12">
        <f t="shared" si="1442"/>
        <v>970.08612170596405</v>
      </c>
      <c r="G1478" s="12">
        <f t="shared" si="1443"/>
        <v>27.248907576282946</v>
      </c>
      <c r="H1478" s="12">
        <f t="shared" ref="H1478:I1478" si="1506">AVERAGE(F1359:F1478)</f>
        <v>733.52142426079581</v>
      </c>
      <c r="I1478" s="12">
        <f t="shared" si="1506"/>
        <v>25.050013676862434</v>
      </c>
      <c r="J1478" s="12">
        <f t="shared" si="1502"/>
        <v>38.725971738769502</v>
      </c>
      <c r="K1478" s="12">
        <f t="shared" si="1499"/>
        <v>3.6565104793068737</v>
      </c>
      <c r="L1478" s="12">
        <f t="shared" si="1500"/>
        <v>0.31167400333192097</v>
      </c>
    </row>
    <row r="1479" spans="1:12" x14ac:dyDescent="0.25">
      <c r="A1479" s="11">
        <f>'Shiller Data '!A1478</f>
        <v>1993.06</v>
      </c>
      <c r="B1479" s="11">
        <f>'Shiller Data '!B1478</f>
        <v>448.06</v>
      </c>
      <c r="C1479" s="11">
        <f>'Shiller Data '!C1478</f>
        <v>12.52</v>
      </c>
      <c r="D1479" s="11">
        <f>'Shiller Data '!D1478</f>
        <v>19.329999999999998</v>
      </c>
      <c r="E1479" s="75">
        <f>'Shiller Data '!E1478</f>
        <v>144.4</v>
      </c>
      <c r="F1479" s="12">
        <f t="shared" si="1442"/>
        <v>974.85630540166198</v>
      </c>
      <c r="G1479" s="12">
        <f t="shared" si="1443"/>
        <v>27.240103878116344</v>
      </c>
      <c r="H1479" s="12">
        <f t="shared" ref="H1479:I1479" si="1507">AVERAGE(F1360:F1479)</f>
        <v>737.26677454450305</v>
      </c>
      <c r="I1479" s="12">
        <f t="shared" si="1507"/>
        <v>25.094403612865165</v>
      </c>
      <c r="J1479" s="12">
        <f t="shared" si="1502"/>
        <v>38.847558222179934</v>
      </c>
      <c r="K1479" s="12">
        <f t="shared" si="1499"/>
        <v>3.6596452234144832</v>
      </c>
      <c r="L1479" s="12">
        <f t="shared" si="1500"/>
        <v>0.31480874743953047</v>
      </c>
    </row>
    <row r="1480" spans="1:12" x14ac:dyDescent="0.25">
      <c r="A1480" s="11">
        <f>'Shiller Data '!A1479</f>
        <v>1993.07</v>
      </c>
      <c r="B1480" s="11">
        <f>'Shiller Data '!B1479</f>
        <v>447.29</v>
      </c>
      <c r="C1480" s="11">
        <f>'Shiller Data '!C1479</f>
        <v>12.52</v>
      </c>
      <c r="D1480" s="11">
        <f>'Shiller Data '!D1479</f>
        <v>19.690000000000001</v>
      </c>
      <c r="E1480" s="75">
        <f>'Shiller Data '!E1479</f>
        <v>144.4</v>
      </c>
      <c r="F1480" s="12">
        <f t="shared" si="1442"/>
        <v>973.18099549861495</v>
      </c>
      <c r="G1480" s="12">
        <f t="shared" si="1443"/>
        <v>27.240103878116344</v>
      </c>
      <c r="H1480" s="12">
        <f t="shared" ref="H1480:I1480" si="1508">AVERAGE(F1361:F1480)</f>
        <v>740.99997077826276</v>
      </c>
      <c r="I1480" s="12">
        <f t="shared" si="1508"/>
        <v>25.139000574612229</v>
      </c>
      <c r="J1480" s="12">
        <f t="shared" si="1502"/>
        <v>38.712000209006973</v>
      </c>
      <c r="K1480" s="12">
        <f t="shared" si="1499"/>
        <v>3.6561496348900402</v>
      </c>
      <c r="L1480" s="12">
        <f t="shared" si="1500"/>
        <v>0.31131315891508748</v>
      </c>
    </row>
    <row r="1481" spans="1:12" x14ac:dyDescent="0.25">
      <c r="A1481" s="11">
        <f>'Shiller Data '!A1480</f>
        <v>1993.08</v>
      </c>
      <c r="B1481" s="11">
        <f>'Shiller Data '!B1480</f>
        <v>454.13</v>
      </c>
      <c r="C1481" s="11">
        <f>'Shiller Data '!C1480</f>
        <v>12.52</v>
      </c>
      <c r="D1481" s="11">
        <f>'Shiller Data '!D1480</f>
        <v>20.05</v>
      </c>
      <c r="E1481" s="75">
        <f>'Shiller Data '!E1480</f>
        <v>144.80000000000001</v>
      </c>
      <c r="F1481" s="12">
        <f t="shared" si="1442"/>
        <v>985.33351346685072</v>
      </c>
      <c r="G1481" s="12">
        <f t="shared" si="1443"/>
        <v>27.164854972375689</v>
      </c>
      <c r="H1481" s="12">
        <f t="shared" ref="H1481:I1481" si="1509">AVERAGE(F1362:F1481)</f>
        <v>744.96773508709327</v>
      </c>
      <c r="I1481" s="12">
        <f t="shared" si="1509"/>
        <v>25.182994001777235</v>
      </c>
      <c r="J1481" s="12">
        <f t="shared" si="1502"/>
        <v>39.126940720285802</v>
      </c>
      <c r="K1481" s="12">
        <f t="shared" si="1499"/>
        <v>3.666811250704523</v>
      </c>
      <c r="L1481" s="12">
        <f t="shared" si="1500"/>
        <v>0.32197477472957026</v>
      </c>
    </row>
    <row r="1482" spans="1:12" x14ac:dyDescent="0.25">
      <c r="A1482" s="11">
        <f>'Shiller Data '!A1481</f>
        <v>1993.09</v>
      </c>
      <c r="B1482" s="11">
        <f>'Shiller Data '!B1481</f>
        <v>459.24</v>
      </c>
      <c r="C1482" s="11">
        <f>'Shiller Data '!C1481</f>
        <v>12.52</v>
      </c>
      <c r="D1482" s="11">
        <f>'Shiller Data '!D1481</f>
        <v>20.41</v>
      </c>
      <c r="E1482" s="75">
        <f>'Shiller Data '!E1481</f>
        <v>145.1</v>
      </c>
      <c r="F1482" s="12">
        <f t="shared" si="1442"/>
        <v>994.36062715368723</v>
      </c>
      <c r="G1482" s="12">
        <f t="shared" si="1443"/>
        <v>27.108690558235701</v>
      </c>
      <c r="H1482" s="12">
        <f t="shared" ref="H1482:I1482" si="1510">AVERAGE(F1363:F1482)</f>
        <v>748.90699817500922</v>
      </c>
      <c r="I1482" s="12">
        <f t="shared" si="1510"/>
        <v>25.226904969934665</v>
      </c>
      <c r="J1482" s="12">
        <f t="shared" si="1502"/>
        <v>39.416671539325279</v>
      </c>
      <c r="K1482" s="12">
        <f t="shared" si="1499"/>
        <v>3.6741888623231711</v>
      </c>
      <c r="L1482" s="12">
        <f t="shared" si="1500"/>
        <v>0.3293523863482184</v>
      </c>
    </row>
    <row r="1483" spans="1:12" x14ac:dyDescent="0.25">
      <c r="A1483" s="11">
        <f>'Shiller Data '!A1482</f>
        <v>1993.1</v>
      </c>
      <c r="B1483" s="11">
        <f>'Shiller Data '!B1482</f>
        <v>463.9</v>
      </c>
      <c r="C1483" s="11">
        <f>'Shiller Data '!C1482</f>
        <v>12.54</v>
      </c>
      <c r="D1483" s="11">
        <f>'Shiller Data '!D1482</f>
        <v>20.9</v>
      </c>
      <c r="E1483" s="75">
        <f>'Shiller Data '!E1482</f>
        <v>145.69999999999999</v>
      </c>
      <c r="F1483" s="12">
        <f t="shared" ref="F1483:F1546" si="1511">B1483*$E$1851/E1483</f>
        <v>1000.3142244337681</v>
      </c>
      <c r="G1483" s="12">
        <f t="shared" ref="G1483:G1546" si="1512">C1483*$E$1851/E1483</f>
        <v>27.040181880576529</v>
      </c>
      <c r="H1483" s="12">
        <f t="shared" ref="H1483:I1483" si="1513">AVERAGE(F1364:F1483)</f>
        <v>752.8958256641024</v>
      </c>
      <c r="I1483" s="12">
        <f t="shared" si="1513"/>
        <v>25.270007950127589</v>
      </c>
      <c r="J1483" s="12">
        <f t="shared" si="1502"/>
        <v>39.585037978934132</v>
      </c>
      <c r="K1483" s="12">
        <f t="shared" si="1499"/>
        <v>3.6784512180503497</v>
      </c>
      <c r="L1483" s="12">
        <f t="shared" si="1500"/>
        <v>0.33361474207539699</v>
      </c>
    </row>
    <row r="1484" spans="1:12" x14ac:dyDescent="0.25">
      <c r="A1484" s="11">
        <f>'Shiller Data '!A1483</f>
        <v>1993.11</v>
      </c>
      <c r="B1484" s="11">
        <f>'Shiller Data '!B1483</f>
        <v>462.89</v>
      </c>
      <c r="C1484" s="11">
        <f>'Shiller Data '!C1483</f>
        <v>12.56</v>
      </c>
      <c r="D1484" s="11">
        <f>'Shiller Data '!D1483</f>
        <v>21.39</v>
      </c>
      <c r="E1484" s="75">
        <f>'Shiller Data '!E1483</f>
        <v>145.80000000000001</v>
      </c>
      <c r="F1484" s="12">
        <f t="shared" si="1511"/>
        <v>997.45175411522632</v>
      </c>
      <c r="G1484" s="12">
        <f t="shared" si="1512"/>
        <v>27.064732510288067</v>
      </c>
      <c r="H1484" s="12">
        <f t="shared" ref="H1484:I1484" si="1514">AVERAGE(F1365:F1484)</f>
        <v>756.93406738976637</v>
      </c>
      <c r="I1484" s="12">
        <f t="shared" si="1514"/>
        <v>25.31289953692281</v>
      </c>
      <c r="J1484" s="12">
        <f t="shared" si="1502"/>
        <v>39.404879423642775</v>
      </c>
      <c r="K1484" s="12">
        <f t="shared" si="1499"/>
        <v>3.6738896518756117</v>
      </c>
      <c r="L1484" s="12">
        <f t="shared" si="1500"/>
        <v>0.32905317590065897</v>
      </c>
    </row>
    <row r="1485" spans="1:12" x14ac:dyDescent="0.25">
      <c r="A1485" s="11">
        <f>'Shiller Data '!A1484</f>
        <v>1993.12</v>
      </c>
      <c r="B1485" s="11">
        <f>'Shiller Data '!B1484</f>
        <v>465.95</v>
      </c>
      <c r="C1485" s="11">
        <f>'Shiller Data '!C1484</f>
        <v>12.58</v>
      </c>
      <c r="D1485" s="11">
        <f>'Shiller Data '!D1484</f>
        <v>21.89</v>
      </c>
      <c r="E1485" s="75">
        <f>'Shiller Data '!E1484</f>
        <v>145.80000000000001</v>
      </c>
      <c r="F1485" s="12">
        <f t="shared" si="1511"/>
        <v>1004.0455504115225</v>
      </c>
      <c r="G1485" s="12">
        <f t="shared" si="1512"/>
        <v>27.107829218106993</v>
      </c>
      <c r="H1485" s="12">
        <f t="shared" ref="H1485:I1485" si="1515">AVERAGE(F1366:F1485)</f>
        <v>761.05215263628565</v>
      </c>
      <c r="I1485" s="12">
        <f t="shared" si="1515"/>
        <v>25.355555209001967</v>
      </c>
      <c r="J1485" s="12">
        <f t="shared" si="1502"/>
        <v>39.59864188085524</v>
      </c>
      <c r="K1485" s="12">
        <f t="shared" si="1499"/>
        <v>3.6787948217343169</v>
      </c>
      <c r="L1485" s="12">
        <f t="shared" si="1500"/>
        <v>0.33395834575936423</v>
      </c>
    </row>
    <row r="1486" spans="1:12" x14ac:dyDescent="0.25">
      <c r="A1486" s="11">
        <f>'Shiller Data '!A1485</f>
        <v>1994.01</v>
      </c>
      <c r="B1486" s="11">
        <f>'Shiller Data '!B1485</f>
        <v>472.99</v>
      </c>
      <c r="C1486" s="11">
        <f>'Shiller Data '!C1485</f>
        <v>12.6233</v>
      </c>
      <c r="D1486" s="11">
        <f>'Shiller Data '!D1485</f>
        <v>22.156700000000001</v>
      </c>
      <c r="E1486" s="75">
        <f>'Shiller Data '!E1485</f>
        <v>146.19999999999999</v>
      </c>
      <c r="F1486" s="12">
        <f t="shared" si="1511"/>
        <v>1016.4270400136801</v>
      </c>
      <c r="G1486" s="12">
        <f t="shared" si="1512"/>
        <v>27.12671188440493</v>
      </c>
      <c r="H1486" s="12">
        <f t="shared" ref="H1486:I1486" si="1516">AVERAGE(F1367:F1486)</f>
        <v>765.24704921605291</v>
      </c>
      <c r="I1486" s="12">
        <f t="shared" si="1516"/>
        <v>25.398676401430887</v>
      </c>
      <c r="J1486" s="12">
        <f t="shared" si="1502"/>
        <v>40.018897990936942</v>
      </c>
      <c r="K1486" s="12">
        <f t="shared" si="1499"/>
        <v>3.6893517923181047</v>
      </c>
      <c r="L1486" s="12">
        <f t="shared" si="1500"/>
        <v>0.34451531634315202</v>
      </c>
    </row>
    <row r="1487" spans="1:12" x14ac:dyDescent="0.25">
      <c r="A1487" s="11">
        <f>'Shiller Data '!A1486</f>
        <v>1994.02</v>
      </c>
      <c r="B1487" s="11">
        <f>'Shiller Data '!B1486</f>
        <v>471.58</v>
      </c>
      <c r="C1487" s="11">
        <f>'Shiller Data '!C1486</f>
        <v>12.666700000000001</v>
      </c>
      <c r="D1487" s="11">
        <f>'Shiller Data '!D1486</f>
        <v>22.433299999999999</v>
      </c>
      <c r="E1487" s="75">
        <f>'Shiller Data '!E1486</f>
        <v>146.69999999999999</v>
      </c>
      <c r="F1487" s="12">
        <f t="shared" si="1511"/>
        <v>1009.9430572597138</v>
      </c>
      <c r="G1487" s="12">
        <f t="shared" si="1512"/>
        <v>27.12720158486708</v>
      </c>
      <c r="H1487" s="12">
        <f t="shared" ref="H1487:I1487" si="1517">AVERAGE(F1368:F1487)</f>
        <v>769.64145364015724</v>
      </c>
      <c r="I1487" s="12">
        <f t="shared" si="1517"/>
        <v>25.441927881923274</v>
      </c>
      <c r="J1487" s="12">
        <f t="shared" si="1502"/>
        <v>39.696011322211461</v>
      </c>
      <c r="K1487" s="12">
        <f t="shared" si="1499"/>
        <v>3.6812507121723859</v>
      </c>
      <c r="L1487" s="12">
        <f t="shared" si="1500"/>
        <v>0.33641423619743316</v>
      </c>
    </row>
    <row r="1488" spans="1:12" x14ac:dyDescent="0.25">
      <c r="A1488" s="11">
        <f>'Shiller Data '!A1487</f>
        <v>1994.03</v>
      </c>
      <c r="B1488" s="11">
        <f>'Shiller Data '!B1487</f>
        <v>463.81</v>
      </c>
      <c r="C1488" s="11">
        <f>'Shiller Data '!C1487</f>
        <v>12.71</v>
      </c>
      <c r="D1488" s="11">
        <f>'Shiller Data '!D1487</f>
        <v>22.71</v>
      </c>
      <c r="E1488" s="75">
        <f>'Shiller Data '!E1487</f>
        <v>147.19999999999999</v>
      </c>
      <c r="F1488" s="12">
        <f t="shared" si="1511"/>
        <v>989.9287143342392</v>
      </c>
      <c r="G1488" s="12">
        <f t="shared" si="1512"/>
        <v>27.127474524456527</v>
      </c>
      <c r="H1488" s="12">
        <f t="shared" ref="H1488:I1488" si="1518">AVERAGE(F1369:F1488)</f>
        <v>773.87435983660737</v>
      </c>
      <c r="I1488" s="12">
        <f t="shared" si="1518"/>
        <v>25.484772455202123</v>
      </c>
      <c r="J1488" s="12">
        <f t="shared" si="1502"/>
        <v>38.843929883006204</v>
      </c>
      <c r="K1488" s="12">
        <f t="shared" si="1499"/>
        <v>3.6595518196384744</v>
      </c>
      <c r="L1488" s="12">
        <f t="shared" si="1500"/>
        <v>0.31471534366352172</v>
      </c>
    </row>
    <row r="1489" spans="1:12" x14ac:dyDescent="0.25">
      <c r="A1489" s="11">
        <f>'Shiller Data '!A1488</f>
        <v>1994.04</v>
      </c>
      <c r="B1489" s="11">
        <f>'Shiller Data '!B1488</f>
        <v>447.23</v>
      </c>
      <c r="C1489" s="11">
        <f>'Shiller Data '!C1488</f>
        <v>12.753299999999999</v>
      </c>
      <c r="D1489" s="11">
        <f>'Shiller Data '!D1488</f>
        <v>23.54</v>
      </c>
      <c r="E1489" s="75">
        <f>'Shiller Data '!E1488</f>
        <v>147.4</v>
      </c>
      <c r="F1489" s="12">
        <f t="shared" si="1511"/>
        <v>953.24616858887373</v>
      </c>
      <c r="G1489" s="12">
        <f t="shared" si="1512"/>
        <v>27.182958124151966</v>
      </c>
      <c r="H1489" s="12">
        <f t="shared" ref="H1489:I1489" si="1519">AVERAGE(F1370:F1489)</f>
        <v>777.81597800517432</v>
      </c>
      <c r="I1489" s="12">
        <f t="shared" si="1519"/>
        <v>25.527867611995696</v>
      </c>
      <c r="J1489" s="12">
        <f t="shared" si="1502"/>
        <v>37.341394239326817</v>
      </c>
      <c r="K1489" s="12">
        <f t="shared" si="1499"/>
        <v>3.6201024764450627</v>
      </c>
      <c r="L1489" s="12">
        <f t="shared" si="1500"/>
        <v>0.27526600047010996</v>
      </c>
    </row>
    <row r="1490" spans="1:12" x14ac:dyDescent="0.25">
      <c r="A1490" s="11">
        <f>'Shiller Data '!A1489</f>
        <v>1994.05</v>
      </c>
      <c r="B1490" s="11">
        <f>'Shiller Data '!B1489</f>
        <v>450.9</v>
      </c>
      <c r="C1490" s="11">
        <f>'Shiller Data '!C1489</f>
        <v>12.7967</v>
      </c>
      <c r="D1490" s="11">
        <f>'Shiller Data '!D1489</f>
        <v>24.37</v>
      </c>
      <c r="E1490" s="75">
        <f>'Shiller Data '!E1489</f>
        <v>147.5</v>
      </c>
      <c r="F1490" s="12">
        <f t="shared" si="1511"/>
        <v>960.41700000000003</v>
      </c>
      <c r="G1490" s="12">
        <f t="shared" si="1512"/>
        <v>27.256971</v>
      </c>
      <c r="H1490" s="12">
        <f t="shared" ref="H1490:I1490" si="1520">AVERAGE(F1371:F1490)</f>
        <v>781.85428496842383</v>
      </c>
      <c r="I1490" s="12">
        <f t="shared" si="1520"/>
        <v>25.571014352336601</v>
      </c>
      <c r="J1490" s="12">
        <f t="shared" si="1502"/>
        <v>37.558815100826848</v>
      </c>
      <c r="K1490" s="12">
        <f t="shared" si="1499"/>
        <v>3.6259081070061043</v>
      </c>
      <c r="L1490" s="12">
        <f t="shared" si="1500"/>
        <v>0.28107163103115163</v>
      </c>
    </row>
    <row r="1491" spans="1:12" x14ac:dyDescent="0.25">
      <c r="A1491" s="11">
        <f>'Shiller Data '!A1490</f>
        <v>1994.06</v>
      </c>
      <c r="B1491" s="11">
        <f>'Shiller Data '!B1490</f>
        <v>454.83</v>
      </c>
      <c r="C1491" s="11">
        <f>'Shiller Data '!C1490</f>
        <v>12.84</v>
      </c>
      <c r="D1491" s="11">
        <f>'Shiller Data '!D1490</f>
        <v>25.2</v>
      </c>
      <c r="E1491" s="75">
        <f>'Shiller Data '!E1490</f>
        <v>148</v>
      </c>
      <c r="F1491" s="12">
        <f t="shared" si="1511"/>
        <v>965.51496790540546</v>
      </c>
      <c r="G1491" s="12">
        <f t="shared" si="1512"/>
        <v>27.256804054054054</v>
      </c>
      <c r="H1491" s="12">
        <f t="shared" ref="H1491:I1491" si="1521">AVERAGE(F1372:F1491)</f>
        <v>786.03491094654908</v>
      </c>
      <c r="I1491" s="12">
        <f t="shared" si="1521"/>
        <v>25.613598033661372</v>
      </c>
      <c r="J1491" s="12">
        <f t="shared" si="1502"/>
        <v>37.695405644944003</v>
      </c>
      <c r="K1491" s="12">
        <f t="shared" si="1499"/>
        <v>3.6295382208458218</v>
      </c>
      <c r="L1491" s="12">
        <f t="shared" si="1500"/>
        <v>0.28470174487086908</v>
      </c>
    </row>
    <row r="1492" spans="1:12" x14ac:dyDescent="0.25">
      <c r="A1492" s="11">
        <f>'Shiller Data '!A1491</f>
        <v>1994.07</v>
      </c>
      <c r="B1492" s="11">
        <f>'Shiller Data '!B1491</f>
        <v>451.4</v>
      </c>
      <c r="C1492" s="11">
        <f>'Shiller Data '!C1491</f>
        <v>12.87</v>
      </c>
      <c r="D1492" s="11">
        <f>'Shiller Data '!D1491</f>
        <v>25.91</v>
      </c>
      <c r="E1492" s="75">
        <f>'Shiller Data '!E1491</f>
        <v>148.4</v>
      </c>
      <c r="F1492" s="12">
        <f t="shared" si="1511"/>
        <v>955.650909703504</v>
      </c>
      <c r="G1492" s="12">
        <f t="shared" si="1512"/>
        <v>27.246848045822102</v>
      </c>
      <c r="H1492" s="12">
        <f t="shared" ref="H1492:I1492" si="1522">AVERAGE(F1373:F1492)</f>
        <v>790.19848901252203</v>
      </c>
      <c r="I1492" s="12">
        <f t="shared" si="1522"/>
        <v>25.656221146759361</v>
      </c>
      <c r="J1492" s="12">
        <f t="shared" si="1502"/>
        <v>37.248311208301708</v>
      </c>
      <c r="K1492" s="12">
        <f t="shared" si="1499"/>
        <v>3.6176066071079429</v>
      </c>
      <c r="L1492" s="12">
        <f t="shared" si="1500"/>
        <v>0.2727701311329902</v>
      </c>
    </row>
    <row r="1493" spans="1:12" x14ac:dyDescent="0.25">
      <c r="A1493" s="11">
        <f>'Shiller Data '!A1492</f>
        <v>1994.08</v>
      </c>
      <c r="B1493" s="11">
        <f>'Shiller Data '!B1492</f>
        <v>464.24</v>
      </c>
      <c r="C1493" s="11">
        <f>'Shiller Data '!C1492</f>
        <v>12.9</v>
      </c>
      <c r="D1493" s="11">
        <f>'Shiller Data '!D1492</f>
        <v>26.62</v>
      </c>
      <c r="E1493" s="75">
        <f>'Shiller Data '!E1492</f>
        <v>149</v>
      </c>
      <c r="F1493" s="12">
        <f t="shared" si="1511"/>
        <v>978.87652348993299</v>
      </c>
      <c r="G1493" s="12">
        <f t="shared" si="1512"/>
        <v>27.200385906040268</v>
      </c>
      <c r="H1493" s="12">
        <f t="shared" ref="H1493:I1493" si="1523">AVERAGE(F1374:F1493)</f>
        <v>794.23694409264158</v>
      </c>
      <c r="I1493" s="12">
        <f t="shared" si="1523"/>
        <v>25.698578286307299</v>
      </c>
      <c r="J1493" s="12">
        <f t="shared" si="1502"/>
        <v>38.090687842116829</v>
      </c>
      <c r="K1493" s="12">
        <f t="shared" si="1499"/>
        <v>3.6399698386660511</v>
      </c>
      <c r="L1493" s="12">
        <f t="shared" si="1500"/>
        <v>0.29513336269109836</v>
      </c>
    </row>
    <row r="1494" spans="1:12" x14ac:dyDescent="0.25">
      <c r="A1494" s="11">
        <f>'Shiller Data '!A1493</f>
        <v>1994.09</v>
      </c>
      <c r="B1494" s="11">
        <f>'Shiller Data '!B1493</f>
        <v>466.96</v>
      </c>
      <c r="C1494" s="11">
        <f>'Shiller Data '!C1493</f>
        <v>12.92</v>
      </c>
      <c r="D1494" s="11">
        <f>'Shiller Data '!D1493</f>
        <v>27.33</v>
      </c>
      <c r="E1494" s="75">
        <f>'Shiller Data '!E1493</f>
        <v>149.4</v>
      </c>
      <c r="F1494" s="12">
        <f t="shared" si="1511"/>
        <v>981.97562248995973</v>
      </c>
      <c r="G1494" s="12">
        <f t="shared" si="1512"/>
        <v>27.169618473895582</v>
      </c>
      <c r="H1494" s="12">
        <f t="shared" ref="H1494:I1494" si="1524">AVERAGE(F1375:F1494)</f>
        <v>798.27844987529591</v>
      </c>
      <c r="I1494" s="12">
        <f t="shared" si="1524"/>
        <v>25.740974987875479</v>
      </c>
      <c r="J1494" s="12">
        <f t="shared" si="1502"/>
        <v>38.148346088385935</v>
      </c>
      <c r="K1494" s="12">
        <f t="shared" si="1499"/>
        <v>3.6414824039305707</v>
      </c>
      <c r="L1494" s="12">
        <f t="shared" si="1500"/>
        <v>0.29664592795561795</v>
      </c>
    </row>
    <row r="1495" spans="1:12" x14ac:dyDescent="0.25">
      <c r="A1495" s="11">
        <f>'Shiller Data '!A1494</f>
        <v>1994.1</v>
      </c>
      <c r="B1495" s="11">
        <f>'Shiller Data '!B1494</f>
        <v>463.81</v>
      </c>
      <c r="C1495" s="11">
        <f>'Shiller Data '!C1494</f>
        <v>13.013299999999999</v>
      </c>
      <c r="D1495" s="11">
        <f>'Shiller Data '!D1494</f>
        <v>28.42</v>
      </c>
      <c r="E1495" s="75">
        <f>'Shiller Data '!E1494</f>
        <v>149.5</v>
      </c>
      <c r="F1495" s="12">
        <f t="shared" si="1511"/>
        <v>974.69904180602009</v>
      </c>
      <c r="G1495" s="12">
        <f t="shared" si="1512"/>
        <v>27.347515234113711</v>
      </c>
      <c r="H1495" s="12">
        <f t="shared" ref="H1495:I1495" si="1525">AVERAGE(F1376:F1495)</f>
        <v>802.30343951617704</v>
      </c>
      <c r="I1495" s="12">
        <f t="shared" si="1525"/>
        <v>25.784135252528234</v>
      </c>
      <c r="J1495" s="12">
        <f t="shared" si="1502"/>
        <v>37.802277728528715</v>
      </c>
      <c r="K1495" s="12">
        <f t="shared" si="1499"/>
        <v>3.6323693581786243</v>
      </c>
      <c r="L1495" s="12">
        <f t="shared" si="1500"/>
        <v>0.28753288220367157</v>
      </c>
    </row>
    <row r="1496" spans="1:12" x14ac:dyDescent="0.25">
      <c r="A1496" s="11">
        <f>'Shiller Data '!A1495</f>
        <v>1994.11</v>
      </c>
      <c r="B1496" s="11">
        <f>'Shiller Data '!B1495</f>
        <v>461.01</v>
      </c>
      <c r="C1496" s="11">
        <f>'Shiller Data '!C1495</f>
        <v>13.0967</v>
      </c>
      <c r="D1496" s="11">
        <f>'Shiller Data '!D1495</f>
        <v>29.51</v>
      </c>
      <c r="E1496" s="75">
        <f>'Shiller Data '!E1495</f>
        <v>149.69999999999999</v>
      </c>
      <c r="F1496" s="12">
        <f t="shared" si="1511"/>
        <v>967.52048597194391</v>
      </c>
      <c r="G1496" s="12">
        <f t="shared" si="1512"/>
        <v>27.486010170340688</v>
      </c>
      <c r="H1496" s="12">
        <f t="shared" ref="H1496:I1496" si="1526">AVERAGE(F1377:F1496)</f>
        <v>806.23131263052051</v>
      </c>
      <c r="I1496" s="12">
        <f t="shared" si="1526"/>
        <v>25.82720646738553</v>
      </c>
      <c r="J1496" s="12">
        <f t="shared" si="1502"/>
        <v>37.461290565579517</v>
      </c>
      <c r="K1496" s="12">
        <f t="shared" si="1499"/>
        <v>3.6233081482532317</v>
      </c>
      <c r="L1496" s="12">
        <f t="shared" si="1500"/>
        <v>0.27847167227827896</v>
      </c>
    </row>
    <row r="1497" spans="1:12" x14ac:dyDescent="0.25">
      <c r="A1497" s="11">
        <f>'Shiller Data '!A1496</f>
        <v>1994.12</v>
      </c>
      <c r="B1497" s="11">
        <f>'Shiller Data '!B1496</f>
        <v>455.19</v>
      </c>
      <c r="C1497" s="11">
        <f>'Shiller Data '!C1496</f>
        <v>13.17</v>
      </c>
      <c r="D1497" s="11">
        <f>'Shiller Data '!D1496</f>
        <v>30.6</v>
      </c>
      <c r="E1497" s="75">
        <f>'Shiller Data '!E1496</f>
        <v>149.69999999999999</v>
      </c>
      <c r="F1497" s="12">
        <f t="shared" si="1511"/>
        <v>955.30606713426869</v>
      </c>
      <c r="G1497" s="12">
        <f t="shared" si="1512"/>
        <v>27.639844689378762</v>
      </c>
      <c r="H1497" s="12">
        <f t="shared" ref="H1497:I1497" si="1527">AVERAGE(F1378:F1497)</f>
        <v>810.10215319472127</v>
      </c>
      <c r="I1497" s="12">
        <f t="shared" si="1527"/>
        <v>25.870316462304142</v>
      </c>
      <c r="J1497" s="12">
        <f t="shared" si="1502"/>
        <v>36.92672521135384</v>
      </c>
      <c r="K1497" s="12">
        <f t="shared" si="1499"/>
        <v>3.6089355493667297</v>
      </c>
      <c r="L1497" s="12">
        <f t="shared" si="1500"/>
        <v>0.26409907339177696</v>
      </c>
    </row>
    <row r="1498" spans="1:12" x14ac:dyDescent="0.25">
      <c r="A1498" s="11">
        <f>'Shiller Data '!A1497</f>
        <v>1995.01</v>
      </c>
      <c r="B1498" s="11">
        <f>'Shiller Data '!B1497</f>
        <v>465.25</v>
      </c>
      <c r="C1498" s="11">
        <f>'Shiller Data '!C1497</f>
        <v>13.18</v>
      </c>
      <c r="D1498" s="11">
        <f>'Shiller Data '!D1497</f>
        <v>31.25</v>
      </c>
      <c r="E1498" s="75">
        <f>'Shiller Data '!E1497</f>
        <v>150.30000000000001</v>
      </c>
      <c r="F1498" s="12">
        <f t="shared" si="1511"/>
        <v>972.52108283433131</v>
      </c>
      <c r="G1498" s="12">
        <f t="shared" si="1512"/>
        <v>27.550409181636724</v>
      </c>
      <c r="H1498" s="12">
        <f t="shared" ref="H1498:I1498" si="1528">AVERAGE(F1379:F1498)</f>
        <v>813.94800976968349</v>
      </c>
      <c r="I1498" s="12">
        <f t="shared" si="1528"/>
        <v>25.911960792155067</v>
      </c>
      <c r="J1498" s="12">
        <f t="shared" si="1502"/>
        <v>37.531744148392093</v>
      </c>
      <c r="K1498" s="12">
        <f t="shared" si="1499"/>
        <v>3.6251870855121053</v>
      </c>
      <c r="L1498" s="12">
        <f t="shared" si="1500"/>
        <v>0.28035060953715263</v>
      </c>
    </row>
    <row r="1499" spans="1:12" x14ac:dyDescent="0.25">
      <c r="A1499" s="11">
        <f>'Shiller Data '!A1498</f>
        <v>1995.02</v>
      </c>
      <c r="B1499" s="11">
        <f>'Shiller Data '!B1498</f>
        <v>481.92</v>
      </c>
      <c r="C1499" s="11">
        <f>'Shiller Data '!C1498</f>
        <v>13.18</v>
      </c>
      <c r="D1499" s="11">
        <f>'Shiller Data '!D1498</f>
        <v>31.9</v>
      </c>
      <c r="E1499" s="75">
        <f>'Shiller Data '!E1498</f>
        <v>150.9</v>
      </c>
      <c r="F1499" s="12">
        <f t="shared" si="1511"/>
        <v>1003.3612723658052</v>
      </c>
      <c r="G1499" s="12">
        <f t="shared" si="1512"/>
        <v>27.440864811133199</v>
      </c>
      <c r="H1499" s="12">
        <f t="shared" ref="H1499:I1499" si="1529">AVERAGE(F1380:F1499)</f>
        <v>817.84125170134803</v>
      </c>
      <c r="I1499" s="12">
        <f t="shared" si="1529"/>
        <v>25.952508305734476</v>
      </c>
      <c r="J1499" s="12">
        <f t="shared" si="1502"/>
        <v>38.66143728943927</v>
      </c>
      <c r="K1499" s="12">
        <f t="shared" si="1499"/>
        <v>3.6548426507776597</v>
      </c>
      <c r="L1499" s="12">
        <f t="shared" si="1500"/>
        <v>0.31000617480270698</v>
      </c>
    </row>
    <row r="1500" spans="1:12" x14ac:dyDescent="0.25">
      <c r="A1500" s="11">
        <f>'Shiller Data '!A1499</f>
        <v>1995.03</v>
      </c>
      <c r="B1500" s="11">
        <f>'Shiller Data '!B1499</f>
        <v>493.15</v>
      </c>
      <c r="C1500" s="11">
        <f>'Shiller Data '!C1499</f>
        <v>13.17</v>
      </c>
      <c r="D1500" s="11">
        <f>'Shiller Data '!D1499</f>
        <v>32.549999999999997</v>
      </c>
      <c r="E1500" s="75">
        <f>'Shiller Data '!E1499</f>
        <v>151.4</v>
      </c>
      <c r="F1500" s="12">
        <f t="shared" si="1511"/>
        <v>1023.3513953104359</v>
      </c>
      <c r="G1500" s="12">
        <f t="shared" si="1512"/>
        <v>27.329489762219289</v>
      </c>
      <c r="H1500" s="12">
        <f t="shared" ref="H1500:I1500" si="1530">AVERAGE(F1381:F1500)</f>
        <v>821.95478502379729</v>
      </c>
      <c r="I1500" s="12">
        <f t="shared" si="1530"/>
        <v>25.99176873890335</v>
      </c>
      <c r="J1500" s="12">
        <f t="shared" si="1502"/>
        <v>39.372133754742443</v>
      </c>
      <c r="K1500" s="12">
        <f t="shared" si="1499"/>
        <v>3.6730583009658688</v>
      </c>
      <c r="L1500" s="12">
        <f t="shared" si="1500"/>
        <v>0.32822182499091612</v>
      </c>
    </row>
    <row r="1501" spans="1:12" x14ac:dyDescent="0.25">
      <c r="A1501" s="11">
        <f>'Shiller Data '!A1500</f>
        <v>1995.04</v>
      </c>
      <c r="B1501" s="11">
        <f>'Shiller Data '!B1500</f>
        <v>507.91</v>
      </c>
      <c r="C1501" s="11">
        <f>'Shiller Data '!C1500</f>
        <v>13.2433</v>
      </c>
      <c r="D1501" s="11">
        <f>'Shiller Data '!D1500</f>
        <v>33.176699999999997</v>
      </c>
      <c r="E1501" s="75">
        <f>'Shiller Data '!E1500</f>
        <v>151.9</v>
      </c>
      <c r="F1501" s="12">
        <f t="shared" si="1511"/>
        <v>1050.511022053983</v>
      </c>
      <c r="G1501" s="12">
        <f t="shared" si="1512"/>
        <v>27.391137442396314</v>
      </c>
      <c r="H1501" s="12">
        <f t="shared" ref="H1501:I1501" si="1531">AVERAGE(F1382:F1501)</f>
        <v>826.28590626308392</v>
      </c>
      <c r="I1501" s="12">
        <f t="shared" si="1531"/>
        <v>26.031771314935636</v>
      </c>
      <c r="J1501" s="12">
        <f t="shared" si="1502"/>
        <v>40.354957384373456</v>
      </c>
      <c r="K1501" s="12">
        <f t="shared" si="1499"/>
        <v>3.6977142467572786</v>
      </c>
      <c r="L1501" s="12">
        <f t="shared" si="1500"/>
        <v>0.35287777078232585</v>
      </c>
    </row>
    <row r="1502" spans="1:12" x14ac:dyDescent="0.25">
      <c r="A1502" s="11">
        <f>'Shiller Data '!A1501</f>
        <v>1995.05</v>
      </c>
      <c r="B1502" s="11">
        <f>'Shiller Data '!B1501</f>
        <v>523.80999999999995</v>
      </c>
      <c r="C1502" s="11">
        <f>'Shiller Data '!C1501</f>
        <v>13.306699999999999</v>
      </c>
      <c r="D1502" s="11">
        <f>'Shiller Data '!D1501</f>
        <v>33.8033</v>
      </c>
      <c r="E1502" s="75">
        <f>'Shiller Data '!E1501</f>
        <v>152.19999999999999</v>
      </c>
      <c r="F1502" s="12">
        <f t="shared" si="1511"/>
        <v>1081.2615423784496</v>
      </c>
      <c r="G1502" s="12">
        <f t="shared" si="1512"/>
        <v>27.468018873193166</v>
      </c>
      <c r="H1502" s="12">
        <f t="shared" ref="H1502:I1502" si="1532">AVERAGE(F1383:F1502)</f>
        <v>830.78485050020788</v>
      </c>
      <c r="I1502" s="12">
        <f t="shared" si="1532"/>
        <v>26.072465860784007</v>
      </c>
      <c r="J1502" s="12">
        <f t="shared" si="1502"/>
        <v>41.471395461861228</v>
      </c>
      <c r="K1502" s="12">
        <f t="shared" si="1499"/>
        <v>3.7250039236043997</v>
      </c>
      <c r="L1502" s="12">
        <f t="shared" si="1500"/>
        <v>0.38016744762944699</v>
      </c>
    </row>
    <row r="1503" spans="1:12" x14ac:dyDescent="0.25">
      <c r="A1503" s="11">
        <f>'Shiller Data '!A1502</f>
        <v>1995.06</v>
      </c>
      <c r="B1503" s="11">
        <f>'Shiller Data '!B1502</f>
        <v>539.35</v>
      </c>
      <c r="C1503" s="11">
        <f>'Shiller Data '!C1502</f>
        <v>13.36</v>
      </c>
      <c r="D1503" s="11">
        <f>'Shiller Data '!D1502</f>
        <v>34.43</v>
      </c>
      <c r="E1503" s="75">
        <f>'Shiller Data '!E1502</f>
        <v>152.5</v>
      </c>
      <c r="F1503" s="12">
        <f t="shared" si="1511"/>
        <v>1111.149418032787</v>
      </c>
      <c r="G1503" s="12">
        <f t="shared" si="1512"/>
        <v>27.523790163934425</v>
      </c>
      <c r="H1503" s="12">
        <f t="shared" ref="H1503:I1503" si="1533">AVERAGE(F1384:F1503)</f>
        <v>835.4481110237773</v>
      </c>
      <c r="I1503" s="12">
        <f t="shared" si="1533"/>
        <v>26.113500969337238</v>
      </c>
      <c r="J1503" s="12">
        <f t="shared" si="1502"/>
        <v>42.550764041080164</v>
      </c>
      <c r="K1503" s="12">
        <f t="shared" si="1499"/>
        <v>3.7506978111702778</v>
      </c>
      <c r="L1503" s="12">
        <f t="shared" si="1500"/>
        <v>0.40586133519532508</v>
      </c>
    </row>
    <row r="1504" spans="1:12" x14ac:dyDescent="0.25">
      <c r="A1504" s="11">
        <f>'Shiller Data '!A1503</f>
        <v>1995.07</v>
      </c>
      <c r="B1504" s="11">
        <f>'Shiller Data '!B1503</f>
        <v>557.37</v>
      </c>
      <c r="C1504" s="11">
        <f>'Shiller Data '!C1503</f>
        <v>13.44</v>
      </c>
      <c r="D1504" s="11">
        <f>'Shiller Data '!D1503</f>
        <v>34.68</v>
      </c>
      <c r="E1504" s="75">
        <f>'Shiller Data '!E1503</f>
        <v>152.5</v>
      </c>
      <c r="F1504" s="12">
        <f t="shared" si="1511"/>
        <v>1148.2735721311476</v>
      </c>
      <c r="G1504" s="12">
        <f t="shared" si="1512"/>
        <v>27.688603278688522</v>
      </c>
      <c r="H1504" s="12">
        <f t="shared" ref="H1504:I1504" si="1534">AVERAGE(F1385:F1504)</f>
        <v>840.34183424391779</v>
      </c>
      <c r="I1504" s="12">
        <f t="shared" si="1534"/>
        <v>26.155449444962827</v>
      </c>
      <c r="J1504" s="12">
        <f t="shared" si="1502"/>
        <v>43.901886471015665</v>
      </c>
      <c r="K1504" s="12">
        <f t="shared" si="1499"/>
        <v>3.7819572911627684</v>
      </c>
      <c r="L1504" s="12">
        <f t="shared" si="1500"/>
        <v>0.43712081518781565</v>
      </c>
    </row>
    <row r="1505" spans="1:12" x14ac:dyDescent="0.25">
      <c r="A1505" s="11">
        <f>'Shiller Data '!A1504</f>
        <v>1995.08</v>
      </c>
      <c r="B1505" s="11">
        <f>'Shiller Data '!B1504</f>
        <v>559.11</v>
      </c>
      <c r="C1505" s="11">
        <f>'Shiller Data '!C1504</f>
        <v>13.51</v>
      </c>
      <c r="D1505" s="11">
        <f>'Shiller Data '!D1504</f>
        <v>34.93</v>
      </c>
      <c r="E1505" s="75">
        <f>'Shiller Data '!E1504</f>
        <v>152.9</v>
      </c>
      <c r="F1505" s="12">
        <f t="shared" si="1511"/>
        <v>1148.8448937213866</v>
      </c>
      <c r="G1505" s="12">
        <f t="shared" si="1512"/>
        <v>27.760001635055591</v>
      </c>
      <c r="H1505" s="12">
        <f t="shared" ref="H1505:I1505" si="1535">AVERAGE(F1386:F1505)</f>
        <v>845.35079227029962</v>
      </c>
      <c r="I1505" s="12">
        <f t="shared" si="1535"/>
        <v>26.197534292905424</v>
      </c>
      <c r="J1505" s="12">
        <f t="shared" si="1502"/>
        <v>43.853168808810615</v>
      </c>
      <c r="K1505" s="12">
        <f t="shared" si="1499"/>
        <v>3.7808469809463463</v>
      </c>
      <c r="L1505" s="12">
        <f t="shared" si="1500"/>
        <v>0.4360105049713936</v>
      </c>
    </row>
    <row r="1506" spans="1:12" x14ac:dyDescent="0.25">
      <c r="A1506" s="11">
        <f>'Shiller Data '!A1505</f>
        <v>1995.09</v>
      </c>
      <c r="B1506" s="11">
        <f>'Shiller Data '!B1505</f>
        <v>578.77</v>
      </c>
      <c r="C1506" s="11">
        <f>'Shiller Data '!C1505</f>
        <v>13.58</v>
      </c>
      <c r="D1506" s="11">
        <f>'Shiller Data '!D1505</f>
        <v>35.18</v>
      </c>
      <c r="E1506" s="75">
        <f>'Shiller Data '!E1505</f>
        <v>153.19999999999999</v>
      </c>
      <c r="F1506" s="12">
        <f t="shared" si="1511"/>
        <v>1186.9129552872064</v>
      </c>
      <c r="G1506" s="12">
        <f t="shared" si="1512"/>
        <v>27.849193864229768</v>
      </c>
      <c r="H1506" s="12">
        <f t="shared" ref="H1506:I1506" si="1536">AVERAGE(F1387:F1506)</f>
        <v>850.79116281182053</v>
      </c>
      <c r="I1506" s="12">
        <f t="shared" si="1536"/>
        <v>26.240080899207058</v>
      </c>
      <c r="J1506" s="12">
        <f t="shared" si="1502"/>
        <v>45.232823780016375</v>
      </c>
      <c r="K1506" s="12">
        <f t="shared" si="1499"/>
        <v>3.81182301311331</v>
      </c>
      <c r="L1506" s="12">
        <f t="shared" si="1500"/>
        <v>0.46698653713835725</v>
      </c>
    </row>
    <row r="1507" spans="1:12" x14ac:dyDescent="0.25">
      <c r="A1507" s="11">
        <f>'Shiller Data '!A1506</f>
        <v>1995.1</v>
      </c>
      <c r="B1507" s="11">
        <f>'Shiller Data '!B1506</f>
        <v>582.91999999999996</v>
      </c>
      <c r="C1507" s="11">
        <f>'Shiller Data '!C1506</f>
        <v>13.65</v>
      </c>
      <c r="D1507" s="11">
        <f>'Shiller Data '!D1506</f>
        <v>34.773299999999999</v>
      </c>
      <c r="E1507" s="75">
        <f>'Shiller Data '!E1506</f>
        <v>153.69999999999999</v>
      </c>
      <c r="F1507" s="12">
        <f t="shared" si="1511"/>
        <v>1191.5347495120366</v>
      </c>
      <c r="G1507" s="12">
        <f t="shared" si="1512"/>
        <v>27.90168347430059</v>
      </c>
      <c r="H1507" s="12">
        <f t="shared" ref="H1507:I1507" si="1537">AVERAGE(F1388:F1507)</f>
        <v>856.23584559869255</v>
      </c>
      <c r="I1507" s="12">
        <f t="shared" si="1537"/>
        <v>26.283280645730859</v>
      </c>
      <c r="J1507" s="12">
        <f t="shared" si="1502"/>
        <v>45.334323579030659</v>
      </c>
      <c r="K1507" s="12">
        <f t="shared" si="1499"/>
        <v>3.814064440484461</v>
      </c>
      <c r="L1507" s="12">
        <f t="shared" si="1500"/>
        <v>0.46922796450950832</v>
      </c>
    </row>
    <row r="1508" spans="1:12" x14ac:dyDescent="0.25">
      <c r="A1508" s="11">
        <f>'Shiller Data '!A1507</f>
        <v>1995.11</v>
      </c>
      <c r="B1508" s="11">
        <f>'Shiller Data '!B1507</f>
        <v>595.53</v>
      </c>
      <c r="C1508" s="11">
        <f>'Shiller Data '!C1507</f>
        <v>13.72</v>
      </c>
      <c r="D1508" s="11">
        <f>'Shiller Data '!D1507</f>
        <v>34.366700000000002</v>
      </c>
      <c r="E1508" s="75">
        <f>'Shiller Data '!E1507</f>
        <v>153.6</v>
      </c>
      <c r="F1508" s="12">
        <f t="shared" si="1511"/>
        <v>1218.1031103515625</v>
      </c>
      <c r="G1508" s="12">
        <f t="shared" si="1512"/>
        <v>28.063027343750004</v>
      </c>
      <c r="H1508" s="12">
        <f t="shared" ref="H1508:I1508" si="1538">AVERAGE(F1389:F1508)</f>
        <v>861.64285450758541</v>
      </c>
      <c r="I1508" s="12">
        <f t="shared" si="1538"/>
        <v>26.32786558307556</v>
      </c>
      <c r="J1508" s="12">
        <f t="shared" si="1502"/>
        <v>46.266686773674515</v>
      </c>
      <c r="K1508" s="12">
        <f t="shared" si="1499"/>
        <v>3.8344221939940066</v>
      </c>
      <c r="L1508" s="12">
        <f t="shared" si="1500"/>
        <v>0.48958571801905393</v>
      </c>
    </row>
    <row r="1509" spans="1:12" x14ac:dyDescent="0.25">
      <c r="A1509" s="11">
        <f>'Shiller Data '!A1508</f>
        <v>1995.12</v>
      </c>
      <c r="B1509" s="11">
        <f>'Shiller Data '!B1508</f>
        <v>614.57000000000005</v>
      </c>
      <c r="C1509" s="11">
        <f>'Shiller Data '!C1508</f>
        <v>13.79</v>
      </c>
      <c r="D1509" s="11">
        <f>'Shiller Data '!D1508</f>
        <v>33.96</v>
      </c>
      <c r="E1509" s="75">
        <f>'Shiller Data '!E1508</f>
        <v>153.5</v>
      </c>
      <c r="F1509" s="12">
        <f t="shared" si="1511"/>
        <v>1257.8666433224757</v>
      </c>
      <c r="G1509" s="12">
        <f t="shared" si="1512"/>
        <v>28.224581433224756</v>
      </c>
      <c r="H1509" s="12">
        <f t="shared" ref="H1509:I1509" si="1539">AVERAGE(F1390:F1509)</f>
        <v>867.15950185549241</v>
      </c>
      <c r="I1509" s="12">
        <f t="shared" si="1539"/>
        <v>26.373837239880334</v>
      </c>
      <c r="J1509" s="12">
        <f t="shared" si="1502"/>
        <v>47.693728898138261</v>
      </c>
      <c r="K1509" s="12">
        <f t="shared" si="1499"/>
        <v>3.8647999196106975</v>
      </c>
      <c r="L1509" s="12">
        <f t="shared" si="1500"/>
        <v>0.51996344363574476</v>
      </c>
    </row>
    <row r="1510" spans="1:12" x14ac:dyDescent="0.25">
      <c r="A1510" s="11">
        <f>'Shiller Data '!A1509</f>
        <v>1996.01</v>
      </c>
      <c r="B1510" s="11">
        <f>'Shiller Data '!B1509</f>
        <v>614.41999999999996</v>
      </c>
      <c r="C1510" s="11">
        <f>'Shiller Data '!C1509</f>
        <v>13.8933</v>
      </c>
      <c r="D1510" s="11">
        <f>'Shiller Data '!D1509</f>
        <v>33.986699999999999</v>
      </c>
      <c r="E1510" s="75">
        <f>'Shiller Data '!E1509</f>
        <v>154.4</v>
      </c>
      <c r="F1510" s="12">
        <f t="shared" si="1511"/>
        <v>1250.2292972797927</v>
      </c>
      <c r="G1510" s="12">
        <f t="shared" si="1512"/>
        <v>28.270256007124352</v>
      </c>
      <c r="H1510" s="12">
        <f t="shared" ref="H1510:I1510" si="1540">AVERAGE(F1391:F1510)</f>
        <v>872.6045973528968</v>
      </c>
      <c r="I1510" s="12">
        <f t="shared" si="1540"/>
        <v>26.419751972117318</v>
      </c>
      <c r="J1510" s="12">
        <f t="shared" si="1502"/>
        <v>47.32176511722178</v>
      </c>
      <c r="K1510" s="12">
        <f t="shared" si="1499"/>
        <v>3.856970340130931</v>
      </c>
      <c r="L1510" s="12">
        <f t="shared" si="1500"/>
        <v>0.51213386415597828</v>
      </c>
    </row>
    <row r="1511" spans="1:12" x14ac:dyDescent="0.25">
      <c r="A1511" s="11">
        <f>'Shiller Data '!A1510</f>
        <v>1996.02</v>
      </c>
      <c r="B1511" s="11">
        <f>'Shiller Data '!B1510</f>
        <v>649.54</v>
      </c>
      <c r="C1511" s="11">
        <f>'Shiller Data '!C1510</f>
        <v>13.996700000000001</v>
      </c>
      <c r="D1511" s="11">
        <f>'Shiller Data '!D1510</f>
        <v>34.013300000000001</v>
      </c>
      <c r="E1511" s="75">
        <f>'Shiller Data '!E1510</f>
        <v>154.9</v>
      </c>
      <c r="F1511" s="12">
        <f t="shared" si="1511"/>
        <v>1317.4256262104582</v>
      </c>
      <c r="G1511" s="12">
        <f t="shared" si="1512"/>
        <v>28.388723192382184</v>
      </c>
      <c r="H1511" s="12">
        <f t="shared" ref="H1511:I1511" si="1541">AVERAGE(F1392:F1511)</f>
        <v>878.3277313834551</v>
      </c>
      <c r="I1511" s="12">
        <f t="shared" si="1541"/>
        <v>26.465175191462198</v>
      </c>
      <c r="J1511" s="12">
        <f t="shared" si="1502"/>
        <v>49.779592112258776</v>
      </c>
      <c r="K1511" s="12">
        <f t="shared" si="1499"/>
        <v>3.9076051030982986</v>
      </c>
      <c r="L1511" s="12">
        <f t="shared" si="1500"/>
        <v>0.56276862712334585</v>
      </c>
    </row>
    <row r="1512" spans="1:12" x14ac:dyDescent="0.25">
      <c r="A1512" s="11">
        <f>'Shiller Data '!A1511</f>
        <v>1996.03</v>
      </c>
      <c r="B1512" s="11">
        <f>'Shiller Data '!B1511</f>
        <v>647.07000000000005</v>
      </c>
      <c r="C1512" s="11">
        <f>'Shiller Data '!C1511</f>
        <v>14.1</v>
      </c>
      <c r="D1512" s="11">
        <f>'Shiller Data '!D1511</f>
        <v>34.04</v>
      </c>
      <c r="E1512" s="75">
        <f>'Shiller Data '!E1511</f>
        <v>155.69999999999999</v>
      </c>
      <c r="F1512" s="12">
        <f t="shared" si="1511"/>
        <v>1305.6725578034684</v>
      </c>
      <c r="G1512" s="12">
        <f t="shared" si="1512"/>
        <v>28.451300578034687</v>
      </c>
      <c r="H1512" s="12">
        <f t="shared" ref="H1512:I1512" si="1542">AVERAGE(F1393:F1512)</f>
        <v>883.61835039303048</v>
      </c>
      <c r="I1512" s="12">
        <f t="shared" si="1542"/>
        <v>26.509278898791404</v>
      </c>
      <c r="J1512" s="12">
        <f t="shared" si="1502"/>
        <v>49.253416616435985</v>
      </c>
      <c r="K1512" s="12">
        <f t="shared" si="1499"/>
        <v>3.8969787381344658</v>
      </c>
      <c r="L1512" s="12">
        <f t="shared" si="1500"/>
        <v>0.55214226215951312</v>
      </c>
    </row>
    <row r="1513" spans="1:12" x14ac:dyDescent="0.25">
      <c r="A1513" s="11">
        <f>'Shiller Data '!A1512</f>
        <v>1996.04</v>
      </c>
      <c r="B1513" s="11">
        <f>'Shiller Data '!B1512</f>
        <v>647.16999999999996</v>
      </c>
      <c r="C1513" s="11">
        <f>'Shiller Data '!C1512</f>
        <v>14.156700000000001</v>
      </c>
      <c r="D1513" s="11">
        <f>'Shiller Data '!D1512</f>
        <v>34.33</v>
      </c>
      <c r="E1513" s="75">
        <f>'Shiller Data '!E1512</f>
        <v>156.30000000000001</v>
      </c>
      <c r="F1513" s="12">
        <f t="shared" si="1511"/>
        <v>1300.8613867562378</v>
      </c>
      <c r="G1513" s="12">
        <f t="shared" si="1512"/>
        <v>28.456053886756237</v>
      </c>
      <c r="H1513" s="12">
        <f t="shared" ref="H1513:I1513" si="1543">AVERAGE(F1394:F1513)</f>
        <v>888.72116627714104</v>
      </c>
      <c r="I1513" s="12">
        <f t="shared" si="1543"/>
        <v>26.552423842380392</v>
      </c>
      <c r="J1513" s="12">
        <f t="shared" si="1502"/>
        <v>48.99218973297382</v>
      </c>
      <c r="K1513" s="12">
        <f t="shared" si="1499"/>
        <v>3.8916608922015636</v>
      </c>
      <c r="L1513" s="12">
        <f t="shared" si="1500"/>
        <v>0.54682441622661093</v>
      </c>
    </row>
    <row r="1514" spans="1:12" x14ac:dyDescent="0.25">
      <c r="A1514" s="11">
        <f>'Shiller Data '!A1513</f>
        <v>1996.05</v>
      </c>
      <c r="B1514" s="11">
        <f>'Shiller Data '!B1513</f>
        <v>661.23</v>
      </c>
      <c r="C1514" s="11">
        <f>'Shiller Data '!C1513</f>
        <v>14.2133</v>
      </c>
      <c r="D1514" s="11">
        <f>'Shiller Data '!D1513</f>
        <v>34.619999999999997</v>
      </c>
      <c r="E1514" s="75">
        <f>'Shiller Data '!E1513</f>
        <v>156.6</v>
      </c>
      <c r="F1514" s="12">
        <f t="shared" si="1511"/>
        <v>1326.5768534482759</v>
      </c>
      <c r="G1514" s="12">
        <f t="shared" si="1512"/>
        <v>28.515092768199235</v>
      </c>
      <c r="H1514" s="12">
        <f t="shared" ref="H1514:I1514" si="1544">AVERAGE(F1395:F1514)</f>
        <v>894.04206326524297</v>
      </c>
      <c r="I1514" s="12">
        <f t="shared" si="1544"/>
        <v>26.595954233389495</v>
      </c>
      <c r="J1514" s="12">
        <f t="shared" si="1502"/>
        <v>49.878896685077187</v>
      </c>
      <c r="K1514" s="12">
        <f t="shared" si="1499"/>
        <v>3.9095980011822182</v>
      </c>
      <c r="L1514" s="12">
        <f t="shared" si="1500"/>
        <v>0.56476152520726552</v>
      </c>
    </row>
    <row r="1515" spans="1:12" x14ac:dyDescent="0.25">
      <c r="A1515" s="11">
        <f>'Shiller Data '!A1514</f>
        <v>1996.06</v>
      </c>
      <c r="B1515" s="11">
        <f>'Shiller Data '!B1514</f>
        <v>668.5</v>
      </c>
      <c r="C1515" s="11">
        <f>'Shiller Data '!C1514</f>
        <v>14.27</v>
      </c>
      <c r="D1515" s="11">
        <f>'Shiller Data '!D1514</f>
        <v>34.909999999999997</v>
      </c>
      <c r="E1515" s="75">
        <f>'Shiller Data '!E1514</f>
        <v>156.69999999999999</v>
      </c>
      <c r="F1515" s="12">
        <f t="shared" si="1511"/>
        <v>1340.3062380344609</v>
      </c>
      <c r="G1515" s="12">
        <f t="shared" si="1512"/>
        <v>28.610575941289092</v>
      </c>
      <c r="H1515" s="12">
        <f t="shared" ref="H1515:I1515" si="1545">AVERAGE(F1396:F1515)</f>
        <v>899.34620371918311</v>
      </c>
      <c r="I1515" s="12">
        <f t="shared" si="1545"/>
        <v>26.640706179018952</v>
      </c>
      <c r="J1515" s="12">
        <f t="shared" si="1502"/>
        <v>50.310462081145097</v>
      </c>
      <c r="K1515" s="12">
        <f t="shared" si="1499"/>
        <v>3.9182130491389473</v>
      </c>
      <c r="L1515" s="12">
        <f t="shared" si="1500"/>
        <v>0.5733765731639946</v>
      </c>
    </row>
    <row r="1516" spans="1:12" x14ac:dyDescent="0.25">
      <c r="A1516" s="11">
        <f>'Shiller Data '!A1515</f>
        <v>1996.07</v>
      </c>
      <c r="B1516" s="11">
        <f>'Shiller Data '!B1515</f>
        <v>644.07000000000005</v>
      </c>
      <c r="C1516" s="11">
        <f>'Shiller Data '!C1515</f>
        <v>14.4</v>
      </c>
      <c r="D1516" s="11">
        <f>'Shiller Data '!D1515</f>
        <v>35.273299999999999</v>
      </c>
      <c r="E1516" s="75">
        <f>'Shiller Data '!E1515</f>
        <v>157</v>
      </c>
      <c r="F1516" s="12">
        <f t="shared" si="1511"/>
        <v>1288.8579124203823</v>
      </c>
      <c r="G1516" s="12">
        <f t="shared" si="1512"/>
        <v>28.816050955414013</v>
      </c>
      <c r="H1516" s="12">
        <f t="shared" ref="H1516:I1516" si="1546">AVERAGE(F1397:F1516)</f>
        <v>904.34354819483247</v>
      </c>
      <c r="I1516" s="12">
        <f t="shared" si="1546"/>
        <v>26.686134404046939</v>
      </c>
      <c r="J1516" s="12">
        <f t="shared" si="1502"/>
        <v>48.296913030046333</v>
      </c>
      <c r="K1516" s="12">
        <f t="shared" si="1499"/>
        <v>3.87736764619464</v>
      </c>
      <c r="L1516" s="12">
        <f t="shared" si="1500"/>
        <v>0.53253117021968732</v>
      </c>
    </row>
    <row r="1517" spans="1:12" x14ac:dyDescent="0.25">
      <c r="A1517" s="11">
        <f>'Shiller Data '!A1516</f>
        <v>1996.08</v>
      </c>
      <c r="B1517" s="11">
        <f>'Shiller Data '!B1516</f>
        <v>662.68</v>
      </c>
      <c r="C1517" s="11">
        <f>'Shiller Data '!C1516</f>
        <v>14.53</v>
      </c>
      <c r="D1517" s="11">
        <f>'Shiller Data '!D1516</f>
        <v>35.636699999999998</v>
      </c>
      <c r="E1517" s="75">
        <f>'Shiller Data '!E1516</f>
        <v>157.30000000000001</v>
      </c>
      <c r="F1517" s="12">
        <f t="shared" si="1511"/>
        <v>1323.5695422759059</v>
      </c>
      <c r="G1517" s="12">
        <f t="shared" si="1512"/>
        <v>29.020742212333118</v>
      </c>
      <c r="H1517" s="12">
        <f t="shared" ref="H1517:I1517" si="1547">AVERAGE(F1398:F1517)</f>
        <v>909.52606899304476</v>
      </c>
      <c r="I1517" s="12">
        <f t="shared" si="1547"/>
        <v>26.732589005493537</v>
      </c>
      <c r="J1517" s="12">
        <f t="shared" si="1502"/>
        <v>49.511461160904126</v>
      </c>
      <c r="K1517" s="12">
        <f t="shared" si="1499"/>
        <v>3.9022041813778428</v>
      </c>
      <c r="L1517" s="12">
        <f t="shared" si="1500"/>
        <v>0.55736770540289005</v>
      </c>
    </row>
    <row r="1518" spans="1:12" x14ac:dyDescent="0.25">
      <c r="A1518" s="11">
        <f>'Shiller Data '!A1517</f>
        <v>1996.09</v>
      </c>
      <c r="B1518" s="11">
        <f>'Shiller Data '!B1517</f>
        <v>674.88</v>
      </c>
      <c r="C1518" s="11">
        <f>'Shiller Data '!C1517</f>
        <v>14.66</v>
      </c>
      <c r="D1518" s="11">
        <f>'Shiller Data '!D1517</f>
        <v>36</v>
      </c>
      <c r="E1518" s="75">
        <f>'Shiller Data '!E1517</f>
        <v>157.80000000000001</v>
      </c>
      <c r="F1518" s="12">
        <f t="shared" si="1511"/>
        <v>1343.6655513307983</v>
      </c>
      <c r="G1518" s="12">
        <f t="shared" si="1512"/>
        <v>29.187614068441064</v>
      </c>
      <c r="H1518" s="12">
        <f t="shared" ref="H1518:I1518" si="1548">AVERAGE(F1399:F1518)</f>
        <v>915.06176479285216</v>
      </c>
      <c r="I1518" s="12">
        <f t="shared" si="1548"/>
        <v>26.780291275634358</v>
      </c>
      <c r="J1518" s="12">
        <f t="shared" si="1502"/>
        <v>50.173672029971982</v>
      </c>
      <c r="K1518" s="12">
        <f t="shared" si="1499"/>
        <v>3.9154904275652744</v>
      </c>
      <c r="L1518" s="12">
        <f t="shared" si="1500"/>
        <v>0.57065395159032173</v>
      </c>
    </row>
    <row r="1519" spans="1:12" x14ac:dyDescent="0.25">
      <c r="A1519" s="11">
        <f>'Shiller Data '!A1518</f>
        <v>1996.1</v>
      </c>
      <c r="B1519" s="11">
        <f>'Shiller Data '!B1518</f>
        <v>701.46</v>
      </c>
      <c r="C1519" s="11">
        <f>'Shiller Data '!C1518</f>
        <v>14.74</v>
      </c>
      <c r="D1519" s="11">
        <f>'Shiller Data '!D1518</f>
        <v>36.909999999999997</v>
      </c>
      <c r="E1519" s="75">
        <f>'Shiller Data '!E1518</f>
        <v>158.30000000000001</v>
      </c>
      <c r="F1519" s="12">
        <f t="shared" si="1511"/>
        <v>1392.1743240682249</v>
      </c>
      <c r="G1519" s="12">
        <f t="shared" si="1512"/>
        <v>29.25419772583702</v>
      </c>
      <c r="H1519" s="12">
        <f t="shared" ref="H1519:I1519" si="1549">AVERAGE(F1400:F1519)</f>
        <v>921.02819596123584</v>
      </c>
      <c r="I1519" s="12">
        <f t="shared" si="1549"/>
        <v>26.828329992913734</v>
      </c>
      <c r="J1519" s="12">
        <f t="shared" si="1502"/>
        <v>51.891948713764336</v>
      </c>
      <c r="K1519" s="12">
        <f t="shared" si="1499"/>
        <v>3.949163647381837</v>
      </c>
      <c r="L1519" s="12">
        <f t="shared" si="1500"/>
        <v>0.6043271714068843</v>
      </c>
    </row>
    <row r="1520" spans="1:12" x14ac:dyDescent="0.25">
      <c r="A1520" s="11">
        <f>'Shiller Data '!A1519</f>
        <v>1996.11</v>
      </c>
      <c r="B1520" s="11">
        <f>'Shiller Data '!B1519</f>
        <v>735.67</v>
      </c>
      <c r="C1520" s="11">
        <f>'Shiller Data '!C1519</f>
        <v>14.82</v>
      </c>
      <c r="D1520" s="11">
        <f>'Shiller Data '!D1519</f>
        <v>37.82</v>
      </c>
      <c r="E1520" s="75">
        <f>'Shiller Data '!E1519</f>
        <v>158.6</v>
      </c>
      <c r="F1520" s="12">
        <f t="shared" si="1511"/>
        <v>1457.308463114754</v>
      </c>
      <c r="G1520" s="12">
        <f t="shared" si="1512"/>
        <v>29.357336065573776</v>
      </c>
      <c r="H1520" s="12">
        <f t="shared" ref="H1520:I1520" si="1550">AVERAGE(F1401:F1520)</f>
        <v>927.35991107505436</v>
      </c>
      <c r="I1520" s="12">
        <f t="shared" si="1550"/>
        <v>26.87701041251589</v>
      </c>
      <c r="J1520" s="12">
        <f t="shared" si="1502"/>
        <v>54.221375098925634</v>
      </c>
      <c r="K1520" s="12">
        <f t="shared" si="1499"/>
        <v>3.9930752052193328</v>
      </c>
      <c r="L1520" s="12">
        <f t="shared" si="1500"/>
        <v>0.64823872924438009</v>
      </c>
    </row>
    <row r="1521" spans="1:12" x14ac:dyDescent="0.25">
      <c r="A1521" s="11">
        <f>'Shiller Data '!A1520</f>
        <v>1996.12</v>
      </c>
      <c r="B1521" s="11">
        <f>'Shiller Data '!B1520</f>
        <v>743.25</v>
      </c>
      <c r="C1521" s="11">
        <f>'Shiller Data '!C1520</f>
        <v>14.9</v>
      </c>
      <c r="D1521" s="11">
        <f>'Shiller Data '!D1520</f>
        <v>38.729999999999997</v>
      </c>
      <c r="E1521" s="75">
        <f>'Shiller Data '!E1520</f>
        <v>158.6</v>
      </c>
      <c r="F1521" s="12">
        <f t="shared" si="1511"/>
        <v>1472.3238887137454</v>
      </c>
      <c r="G1521" s="12">
        <f t="shared" si="1512"/>
        <v>29.515810214375794</v>
      </c>
      <c r="H1521" s="12">
        <f t="shared" ref="H1521:I1521" si="1551">AVERAGE(F1402:F1521)</f>
        <v>933.73908790030839</v>
      </c>
      <c r="I1521" s="12">
        <f t="shared" si="1551"/>
        <v>26.926793823427545</v>
      </c>
      <c r="J1521" s="12">
        <f t="shared" si="1502"/>
        <v>54.678767118302666</v>
      </c>
      <c r="K1521" s="12">
        <f t="shared" si="1499"/>
        <v>4.0014754643869015</v>
      </c>
      <c r="L1521" s="12">
        <f t="shared" si="1500"/>
        <v>0.65663898841194879</v>
      </c>
    </row>
    <row r="1522" spans="1:12" x14ac:dyDescent="0.25">
      <c r="A1522" s="11">
        <f>'Shiller Data '!A1521</f>
        <v>1997.01</v>
      </c>
      <c r="B1522" s="11">
        <f>'Shiller Data '!B1521</f>
        <v>766.22</v>
      </c>
      <c r="C1522" s="11">
        <f>'Shiller Data '!C1521</f>
        <v>14.9533</v>
      </c>
      <c r="D1522" s="11">
        <f>'Shiller Data '!D1521</f>
        <v>39.2333</v>
      </c>
      <c r="E1522" s="75">
        <f>'Shiller Data '!E1521</f>
        <v>159.1</v>
      </c>
      <c r="F1522" s="12">
        <f t="shared" si="1511"/>
        <v>1513.0557416719048</v>
      </c>
      <c r="G1522" s="12">
        <f t="shared" si="1512"/>
        <v>29.528303126964179</v>
      </c>
      <c r="H1522" s="12">
        <f t="shared" ref="H1522:I1522" si="1552">AVERAGE(F1403:F1522)</f>
        <v>940.12042115674706</v>
      </c>
      <c r="I1522" s="12">
        <f t="shared" si="1552"/>
        <v>26.977445412734983</v>
      </c>
      <c r="J1522" s="12">
        <f t="shared" si="1502"/>
        <v>56.085953229568993</v>
      </c>
      <c r="K1522" s="12">
        <f t="shared" si="1499"/>
        <v>4.026885393111602</v>
      </c>
      <c r="L1522" s="12">
        <f t="shared" si="1500"/>
        <v>0.68204891713664928</v>
      </c>
    </row>
    <row r="1523" spans="1:12" x14ac:dyDescent="0.25">
      <c r="A1523" s="11">
        <f>'Shiller Data '!A1522</f>
        <v>1997.02</v>
      </c>
      <c r="B1523" s="11">
        <f>'Shiller Data '!B1522</f>
        <v>798.39</v>
      </c>
      <c r="C1523" s="11">
        <f>'Shiller Data '!C1522</f>
        <v>15.0067</v>
      </c>
      <c r="D1523" s="11">
        <f>'Shiller Data '!D1522</f>
        <v>39.736699999999999</v>
      </c>
      <c r="E1523" s="75">
        <f>'Shiller Data '!E1522</f>
        <v>159.6</v>
      </c>
      <c r="F1523" s="12">
        <f t="shared" si="1511"/>
        <v>1571.6427208646617</v>
      </c>
      <c r="G1523" s="12">
        <f t="shared" si="1512"/>
        <v>29.540914614661656</v>
      </c>
      <c r="H1523" s="12">
        <f t="shared" ref="H1523:I1523" si="1553">AVERAGE(F1404:F1523)</f>
        <v>946.6275575178953</v>
      </c>
      <c r="I1523" s="12">
        <f t="shared" si="1553"/>
        <v>27.028433321262177</v>
      </c>
      <c r="J1523" s="12">
        <f t="shared" si="1502"/>
        <v>58.147755076440696</v>
      </c>
      <c r="K1523" s="12">
        <f t="shared" si="1499"/>
        <v>4.062987272483265</v>
      </c>
      <c r="L1523" s="12">
        <f t="shared" si="1500"/>
        <v>0.71815079650831226</v>
      </c>
    </row>
    <row r="1524" spans="1:12" x14ac:dyDescent="0.25">
      <c r="A1524" s="11">
        <f>'Shiller Data '!A1523</f>
        <v>1997.03</v>
      </c>
      <c r="B1524" s="11">
        <f>'Shiller Data '!B1523</f>
        <v>792.16</v>
      </c>
      <c r="C1524" s="11">
        <f>'Shiller Data '!C1523</f>
        <v>15.06</v>
      </c>
      <c r="D1524" s="11">
        <f>'Shiller Data '!D1523</f>
        <v>40.24</v>
      </c>
      <c r="E1524" s="75">
        <f>'Shiller Data '!E1523</f>
        <v>160</v>
      </c>
      <c r="F1524" s="12">
        <f t="shared" si="1511"/>
        <v>1555.480425</v>
      </c>
      <c r="G1524" s="12">
        <f t="shared" si="1512"/>
        <v>29.571721875000001</v>
      </c>
      <c r="H1524" s="12">
        <f t="shared" ref="H1524:I1524" si="1554">AVERAGE(F1405:F1524)</f>
        <v>952.75847991921114</v>
      </c>
      <c r="I1524" s="12">
        <f t="shared" si="1554"/>
        <v>27.080081442150338</v>
      </c>
      <c r="J1524" s="12">
        <f t="shared" si="1502"/>
        <v>57.44002019797783</v>
      </c>
      <c r="K1524" s="12">
        <f t="shared" si="1499"/>
        <v>4.0507412763760113</v>
      </c>
      <c r="L1524" s="12">
        <f t="shared" si="1500"/>
        <v>0.70590480040105863</v>
      </c>
    </row>
    <row r="1525" spans="1:12" x14ac:dyDescent="0.25">
      <c r="A1525" s="11">
        <f>'Shiller Data '!A1524</f>
        <v>1997.04</v>
      </c>
      <c r="B1525" s="11">
        <f>'Shiller Data '!B1524</f>
        <v>763.93</v>
      </c>
      <c r="C1525" s="11">
        <f>'Shiller Data '!C1524</f>
        <v>15.093299999999999</v>
      </c>
      <c r="D1525" s="11">
        <f>'Shiller Data '!D1524</f>
        <v>40.343299999999999</v>
      </c>
      <c r="E1525" s="75">
        <f>'Shiller Data '!E1524</f>
        <v>160.19999999999999</v>
      </c>
      <c r="F1525" s="12">
        <f t="shared" si="1511"/>
        <v>1498.1754541198502</v>
      </c>
      <c r="G1525" s="12">
        <f t="shared" si="1512"/>
        <v>29.600109410112363</v>
      </c>
      <c r="H1525" s="12">
        <f t="shared" ref="H1525:I1525" si="1555">AVERAGE(F1406:F1525)</f>
        <v>958.52256940304028</v>
      </c>
      <c r="I1525" s="12">
        <f t="shared" si="1555"/>
        <v>27.131609269015147</v>
      </c>
      <c r="J1525" s="12">
        <f t="shared" si="1502"/>
        <v>55.218820205803169</v>
      </c>
      <c r="K1525" s="12">
        <f t="shared" si="1499"/>
        <v>4.0113038409315562</v>
      </c>
      <c r="L1525" s="12">
        <f t="shared" si="1500"/>
        <v>0.66646736495660353</v>
      </c>
    </row>
    <row r="1526" spans="1:12" x14ac:dyDescent="0.25">
      <c r="A1526" s="11">
        <f>'Shiller Data '!A1525</f>
        <v>1997.05</v>
      </c>
      <c r="B1526" s="11">
        <f>'Shiller Data '!B1525</f>
        <v>833.09</v>
      </c>
      <c r="C1526" s="11">
        <f>'Shiller Data '!C1525</f>
        <v>15.1267</v>
      </c>
      <c r="D1526" s="11">
        <f>'Shiller Data '!D1525</f>
        <v>40.4467</v>
      </c>
      <c r="E1526" s="75">
        <f>'Shiller Data '!E1525</f>
        <v>160.1</v>
      </c>
      <c r="F1526" s="12">
        <f t="shared" si="1511"/>
        <v>1634.8285493441601</v>
      </c>
      <c r="G1526" s="12">
        <f t="shared" si="1512"/>
        <v>29.684140990006249</v>
      </c>
      <c r="H1526" s="12">
        <f t="shared" ref="H1526:I1526" si="1556">AVERAGE(F1407:F1526)</f>
        <v>965.45383350787563</v>
      </c>
      <c r="I1526" s="12">
        <f t="shared" si="1556"/>
        <v>27.18313858274707</v>
      </c>
      <c r="J1526" s="12">
        <f t="shared" si="1502"/>
        <v>60.141272663112318</v>
      </c>
      <c r="K1526" s="12">
        <f t="shared" si="1499"/>
        <v>4.0966963390111095</v>
      </c>
      <c r="L1526" s="12">
        <f t="shared" si="1500"/>
        <v>0.75185986303615682</v>
      </c>
    </row>
    <row r="1527" spans="1:12" x14ac:dyDescent="0.25">
      <c r="A1527" s="11">
        <f>'Shiller Data '!A1526</f>
        <v>1997.06</v>
      </c>
      <c r="B1527" s="11">
        <f>'Shiller Data '!B1526</f>
        <v>876.29</v>
      </c>
      <c r="C1527" s="11">
        <f>'Shiller Data '!C1526</f>
        <v>15.16</v>
      </c>
      <c r="D1527" s="11">
        <f>'Shiller Data '!D1526</f>
        <v>40.549999999999997</v>
      </c>
      <c r="E1527" s="75">
        <f>'Shiller Data '!E1526</f>
        <v>160.30000000000001</v>
      </c>
      <c r="F1527" s="12">
        <f t="shared" si="1511"/>
        <v>1717.4573346849654</v>
      </c>
      <c r="G1527" s="12">
        <f t="shared" si="1512"/>
        <v>29.712370555208981</v>
      </c>
      <c r="H1527" s="12">
        <f t="shared" ref="H1527:I1527" si="1557">AVERAGE(F1408:F1527)</f>
        <v>972.81352972569812</v>
      </c>
      <c r="I1527" s="12">
        <f t="shared" si="1557"/>
        <v>27.234209291852515</v>
      </c>
      <c r="J1527" s="12">
        <f t="shared" si="1502"/>
        <v>63.062500411890653</v>
      </c>
      <c r="K1527" s="12">
        <f t="shared" si="1499"/>
        <v>4.1441263046452947</v>
      </c>
      <c r="L1527" s="12">
        <f t="shared" si="1500"/>
        <v>0.79928982867034204</v>
      </c>
    </row>
    <row r="1528" spans="1:12" x14ac:dyDescent="0.25">
      <c r="A1528" s="11">
        <f>'Shiller Data '!A1527</f>
        <v>1997.07</v>
      </c>
      <c r="B1528" s="11">
        <f>'Shiller Data '!B1527</f>
        <v>925.29</v>
      </c>
      <c r="C1528" s="11">
        <f>'Shiller Data '!C1527</f>
        <v>15.216699999999999</v>
      </c>
      <c r="D1528" s="11">
        <f>'Shiller Data '!D1527</f>
        <v>40.58</v>
      </c>
      <c r="E1528" s="75">
        <f>'Shiller Data '!E1527</f>
        <v>160.5</v>
      </c>
      <c r="F1528" s="12">
        <f t="shared" si="1511"/>
        <v>1811.2335560747663</v>
      </c>
      <c r="G1528" s="12">
        <f t="shared" si="1512"/>
        <v>29.786334719626169</v>
      </c>
      <c r="H1528" s="12">
        <f t="shared" ref="H1528:I1528" si="1558">AVERAGE(F1409:F1528)</f>
        <v>980.77286709984196</v>
      </c>
      <c r="I1528" s="12">
        <f t="shared" si="1558"/>
        <v>27.285340761085347</v>
      </c>
      <c r="J1528" s="12">
        <f t="shared" si="1502"/>
        <v>66.381196113114612</v>
      </c>
      <c r="K1528" s="12">
        <f t="shared" si="1499"/>
        <v>4.195413825308675</v>
      </c>
      <c r="L1528" s="12">
        <f t="shared" si="1500"/>
        <v>0.85057734933372231</v>
      </c>
    </row>
    <row r="1529" spans="1:12" x14ac:dyDescent="0.25">
      <c r="A1529" s="11">
        <f>'Shiller Data '!A1528</f>
        <v>1997.08</v>
      </c>
      <c r="B1529" s="11">
        <f>'Shiller Data '!B1528</f>
        <v>927.24</v>
      </c>
      <c r="C1529" s="11">
        <f>'Shiller Data '!C1528</f>
        <v>15.273300000000001</v>
      </c>
      <c r="D1529" s="11">
        <f>'Shiller Data '!D1528</f>
        <v>40.61</v>
      </c>
      <c r="E1529" s="75">
        <f>'Shiller Data '!E1528</f>
        <v>160.80000000000001</v>
      </c>
      <c r="F1529" s="12">
        <f t="shared" si="1511"/>
        <v>1811.6643470149254</v>
      </c>
      <c r="G1529" s="12">
        <f t="shared" si="1512"/>
        <v>29.841349673507466</v>
      </c>
      <c r="H1529" s="12">
        <f t="shared" ref="H1529:I1529" si="1559">AVERAGE(F1410:F1529)</f>
        <v>988.33151776261207</v>
      </c>
      <c r="I1529" s="12">
        <f t="shared" si="1559"/>
        <v>27.336896519382201</v>
      </c>
      <c r="J1529" s="12">
        <f t="shared" si="1502"/>
        <v>66.271763721621909</v>
      </c>
      <c r="K1529" s="12">
        <f t="shared" si="1499"/>
        <v>4.1937639199246766</v>
      </c>
      <c r="L1529" s="12">
        <f t="shared" si="1500"/>
        <v>0.84892744394972386</v>
      </c>
    </row>
    <row r="1530" spans="1:12" x14ac:dyDescent="0.25">
      <c r="A1530" s="11">
        <f>'Shiller Data '!A1529</f>
        <v>1997.09</v>
      </c>
      <c r="B1530" s="11">
        <f>'Shiller Data '!B1529</f>
        <v>937.02</v>
      </c>
      <c r="C1530" s="11">
        <f>'Shiller Data '!C1529</f>
        <v>15.33</v>
      </c>
      <c r="D1530" s="11">
        <f>'Shiller Data '!D1529</f>
        <v>40.64</v>
      </c>
      <c r="E1530" s="75">
        <f>'Shiller Data '!E1529</f>
        <v>161.19999999999999</v>
      </c>
      <c r="F1530" s="12">
        <f t="shared" si="1511"/>
        <v>1826.2298914392061</v>
      </c>
      <c r="G1530" s="12">
        <f t="shared" si="1512"/>
        <v>29.877808622828784</v>
      </c>
      <c r="H1530" s="12">
        <f t="shared" ref="H1530:I1530" si="1560">AVERAGE(F1411:F1530)</f>
        <v>996.2944789956199</v>
      </c>
      <c r="I1530" s="12">
        <f t="shared" si="1560"/>
        <v>27.388722062253603</v>
      </c>
      <c r="J1530" s="12">
        <f t="shared" si="1502"/>
        <v>66.678170937959422</v>
      </c>
      <c r="K1530" s="12">
        <f t="shared" si="1499"/>
        <v>4.1998776270618521</v>
      </c>
      <c r="L1530" s="12">
        <f t="shared" si="1500"/>
        <v>0.85504115108689938</v>
      </c>
    </row>
    <row r="1531" spans="1:12" x14ac:dyDescent="0.25">
      <c r="A1531" s="11">
        <f>'Shiller Data '!A1530</f>
        <v>1997.1</v>
      </c>
      <c r="B1531" s="11">
        <f>'Shiller Data '!B1530</f>
        <v>951.16</v>
      </c>
      <c r="C1531" s="11">
        <f>'Shiller Data '!C1530</f>
        <v>15.386699999999999</v>
      </c>
      <c r="D1531" s="11">
        <f>'Shiller Data '!D1530</f>
        <v>40.333300000000001</v>
      </c>
      <c r="E1531" s="75">
        <f>'Shiller Data '!E1530</f>
        <v>161.6</v>
      </c>
      <c r="F1531" s="12">
        <f t="shared" si="1511"/>
        <v>1849.1998329207922</v>
      </c>
      <c r="G1531" s="12">
        <f t="shared" si="1512"/>
        <v>29.914087082301979</v>
      </c>
      <c r="H1531" s="12">
        <f t="shared" ref="H1531:I1531" si="1561">AVERAGE(F1412:F1531)</f>
        <v>1005.3419570048542</v>
      </c>
      <c r="I1531" s="12">
        <f t="shared" si="1561"/>
        <v>27.440227554490484</v>
      </c>
      <c r="J1531" s="12">
        <f t="shared" si="1502"/>
        <v>67.390105612231991</v>
      </c>
      <c r="K1531" s="12">
        <f t="shared" si="1499"/>
        <v>4.2104982061364788</v>
      </c>
      <c r="L1531" s="12">
        <f t="shared" si="1500"/>
        <v>0.86566173016152614</v>
      </c>
    </row>
    <row r="1532" spans="1:12" x14ac:dyDescent="0.25">
      <c r="A1532" s="11">
        <f>'Shiller Data '!A1531</f>
        <v>1997.11</v>
      </c>
      <c r="B1532" s="11">
        <f>'Shiller Data '!B1531</f>
        <v>938.92</v>
      </c>
      <c r="C1532" s="11">
        <f>'Shiller Data '!C1531</f>
        <v>15.443300000000001</v>
      </c>
      <c r="D1532" s="11">
        <f>'Shiller Data '!D1531</f>
        <v>40.026699999999998</v>
      </c>
      <c r="E1532" s="75">
        <f>'Shiller Data '!E1531</f>
        <v>161.5</v>
      </c>
      <c r="F1532" s="12">
        <f t="shared" si="1511"/>
        <v>1826.5336904024766</v>
      </c>
      <c r="G1532" s="12">
        <f t="shared" si="1512"/>
        <v>30.042716888544895</v>
      </c>
      <c r="H1532" s="12">
        <f t="shared" ref="H1532:I1532" si="1562">AVERAGE(F1413:F1532)</f>
        <v>1015.0046601296697</v>
      </c>
      <c r="I1532" s="12">
        <f t="shared" si="1562"/>
        <v>27.491841977435175</v>
      </c>
      <c r="J1532" s="12">
        <f t="shared" si="1502"/>
        <v>66.439116444131443</v>
      </c>
      <c r="K1532" s="12">
        <f t="shared" si="1499"/>
        <v>4.1962859861035584</v>
      </c>
      <c r="L1532" s="12">
        <f t="shared" si="1500"/>
        <v>0.8514495101286057</v>
      </c>
    </row>
    <row r="1533" spans="1:12" x14ac:dyDescent="0.25">
      <c r="A1533" s="11">
        <f>'Shiller Data '!A1532</f>
        <v>1997.12</v>
      </c>
      <c r="B1533" s="11">
        <f>'Shiller Data '!B1532</f>
        <v>962.37</v>
      </c>
      <c r="C1533" s="11">
        <f>'Shiller Data '!C1532</f>
        <v>15.5</v>
      </c>
      <c r="D1533" s="11">
        <f>'Shiller Data '!D1532</f>
        <v>39.72</v>
      </c>
      <c r="E1533" s="75">
        <f>'Shiller Data '!E1532</f>
        <v>161.30000000000001</v>
      </c>
      <c r="F1533" s="12">
        <f t="shared" si="1511"/>
        <v>1874.4736190328579</v>
      </c>
      <c r="G1533" s="12">
        <f t="shared" si="1512"/>
        <v>30.190406075635462</v>
      </c>
      <c r="H1533" s="12">
        <f t="shared" ref="H1533:I1533" si="1563">AVERAGE(F1414:F1533)</f>
        <v>1025.1576122264628</v>
      </c>
      <c r="I1533" s="12">
        <f t="shared" si="1563"/>
        <v>27.543552774021567</v>
      </c>
      <c r="J1533" s="12">
        <f t="shared" si="1502"/>
        <v>68.054895982802094</v>
      </c>
      <c r="K1533" s="12">
        <f t="shared" si="1499"/>
        <v>4.220314673354423</v>
      </c>
      <c r="L1533" s="12">
        <f t="shared" si="1500"/>
        <v>0.8754781973794703</v>
      </c>
    </row>
    <row r="1534" spans="1:12" x14ac:dyDescent="0.25">
      <c r="A1534" s="11">
        <f>'Shiller Data '!A1533</f>
        <v>1998.01</v>
      </c>
      <c r="B1534" s="11">
        <f>'Shiller Data '!B1533</f>
        <v>963.36</v>
      </c>
      <c r="C1534" s="11">
        <f>'Shiller Data '!C1533</f>
        <v>15.55</v>
      </c>
      <c r="D1534" s="11">
        <f>'Shiller Data '!D1533</f>
        <v>39.659999999999997</v>
      </c>
      <c r="E1534" s="75">
        <f>'Shiller Data '!E1533</f>
        <v>161.6</v>
      </c>
      <c r="F1534" s="12">
        <f t="shared" si="1511"/>
        <v>1872.9184900990101</v>
      </c>
      <c r="G1534" s="12">
        <f t="shared" si="1512"/>
        <v>30.231567141089112</v>
      </c>
      <c r="H1534" s="12">
        <f t="shared" ref="H1534:I1534" si="1564">AVERAGE(F1415:F1534)</f>
        <v>1035.0968107142514</v>
      </c>
      <c r="I1534" s="12">
        <f t="shared" si="1564"/>
        <v>27.595068765160576</v>
      </c>
      <c r="J1534" s="12">
        <f t="shared" si="1502"/>
        <v>67.871492042216389</v>
      </c>
      <c r="K1534" s="12">
        <f t="shared" si="1499"/>
        <v>4.2176160942992276</v>
      </c>
      <c r="L1534" s="12">
        <f t="shared" si="1500"/>
        <v>0.87277961832427486</v>
      </c>
    </row>
    <row r="1535" spans="1:12" x14ac:dyDescent="0.25">
      <c r="A1535" s="11">
        <f>'Shiller Data '!A1534</f>
        <v>1998.02</v>
      </c>
      <c r="B1535" s="11">
        <f>'Shiller Data '!B1534</f>
        <v>1023.74</v>
      </c>
      <c r="C1535" s="11">
        <f>'Shiller Data '!C1534</f>
        <v>15.6</v>
      </c>
      <c r="D1535" s="11">
        <f>'Shiller Data '!D1534</f>
        <v>39.6</v>
      </c>
      <c r="E1535" s="75">
        <f>'Shiller Data '!E1534</f>
        <v>161.9</v>
      </c>
      <c r="F1535" s="12">
        <f t="shared" si="1511"/>
        <v>1986.6183724521309</v>
      </c>
      <c r="G1535" s="12">
        <f t="shared" si="1512"/>
        <v>30.272575663990118</v>
      </c>
      <c r="H1535" s="12">
        <f t="shared" ref="H1535:I1535" si="1565">AVERAGE(F1416:F1535)</f>
        <v>1045.8266356930189</v>
      </c>
      <c r="I1535" s="12">
        <f t="shared" si="1565"/>
        <v>27.646391687162939</v>
      </c>
      <c r="J1535" s="12">
        <f t="shared" si="1502"/>
        <v>71.858143186713875</v>
      </c>
      <c r="K1535" s="12">
        <f t="shared" si="1499"/>
        <v>4.2746939420349976</v>
      </c>
      <c r="L1535" s="12">
        <f t="shared" si="1500"/>
        <v>0.92985746606004493</v>
      </c>
    </row>
    <row r="1536" spans="1:12" x14ac:dyDescent="0.25">
      <c r="A1536" s="11">
        <f>'Shiller Data '!A1535</f>
        <v>1998.03</v>
      </c>
      <c r="B1536" s="11">
        <f>'Shiller Data '!B1535</f>
        <v>1076.83</v>
      </c>
      <c r="C1536" s="11">
        <f>'Shiller Data '!C1535</f>
        <v>15.64</v>
      </c>
      <c r="D1536" s="11">
        <f>'Shiller Data '!D1535</f>
        <v>39.54</v>
      </c>
      <c r="E1536" s="75">
        <f>'Shiller Data '!E1535</f>
        <v>162.19999999999999</v>
      </c>
      <c r="F1536" s="12">
        <f t="shared" si="1511"/>
        <v>2085.777221023428</v>
      </c>
      <c r="G1536" s="12">
        <f t="shared" si="1512"/>
        <v>30.29406288532676</v>
      </c>
      <c r="H1536" s="12">
        <f t="shared" ref="H1536:I1536" si="1566">AVERAGE(F1417:F1536)</f>
        <v>1057.2369896808038</v>
      </c>
      <c r="I1536" s="12">
        <f t="shared" si="1566"/>
        <v>27.697707286314621</v>
      </c>
      <c r="J1536" s="12">
        <f t="shared" si="1502"/>
        <v>75.305049600766267</v>
      </c>
      <c r="K1536" s="12">
        <f t="shared" si="1499"/>
        <v>4.3215471923285742</v>
      </c>
      <c r="L1536" s="12">
        <f t="shared" si="1500"/>
        <v>0.9767107163536215</v>
      </c>
    </row>
    <row r="1537" spans="1:12" x14ac:dyDescent="0.25">
      <c r="A1537" s="11">
        <f>'Shiller Data '!A1536</f>
        <v>1998.04</v>
      </c>
      <c r="B1537" s="11">
        <f>'Shiller Data '!B1536</f>
        <v>1112.2</v>
      </c>
      <c r="C1537" s="11">
        <f>'Shiller Data '!C1536</f>
        <v>15.75</v>
      </c>
      <c r="D1537" s="11">
        <f>'Shiller Data '!D1536</f>
        <v>39.35</v>
      </c>
      <c r="E1537" s="75">
        <f>'Shiller Data '!E1536</f>
        <v>162.5</v>
      </c>
      <c r="F1537" s="12">
        <f t="shared" si="1511"/>
        <v>2150.3103692307695</v>
      </c>
      <c r="G1537" s="12">
        <f t="shared" si="1512"/>
        <v>30.450807692307695</v>
      </c>
      <c r="H1537" s="12">
        <f t="shared" ref="H1537:I1537" si="1567">AVERAGE(F1418:F1537)</f>
        <v>1069.285024781638</v>
      </c>
      <c r="I1537" s="12">
        <f t="shared" si="1567"/>
        <v>27.749272997816139</v>
      </c>
      <c r="J1537" s="12">
        <f t="shared" si="1502"/>
        <v>77.490692076869848</v>
      </c>
      <c r="K1537" s="12">
        <f t="shared" ref="K1537:K1600" si="1568">LN(J1537)</f>
        <v>4.350157826912513</v>
      </c>
      <c r="L1537" s="12">
        <f t="shared" ref="L1537:L1600" si="1569">K1537-$K$1854</f>
        <v>1.0053213509375603</v>
      </c>
    </row>
    <row r="1538" spans="1:12" x14ac:dyDescent="0.25">
      <c r="A1538" s="11">
        <f>'Shiller Data '!A1537</f>
        <v>1998.05</v>
      </c>
      <c r="B1538" s="11">
        <f>'Shiller Data '!B1537</f>
        <v>1108.42</v>
      </c>
      <c r="C1538" s="11">
        <f>'Shiller Data '!C1537</f>
        <v>15.85</v>
      </c>
      <c r="D1538" s="11">
        <f>'Shiller Data '!D1537</f>
        <v>39.159999999999997</v>
      </c>
      <c r="E1538" s="75">
        <f>'Shiller Data '!E1537</f>
        <v>162.80000000000001</v>
      </c>
      <c r="F1538" s="12">
        <f t="shared" si="1511"/>
        <v>2139.0531541769042</v>
      </c>
      <c r="G1538" s="12">
        <f t="shared" si="1512"/>
        <v>30.587676597051594</v>
      </c>
      <c r="H1538" s="12">
        <f t="shared" ref="H1538:I1538" si="1570">AVERAGE(F1419:F1538)</f>
        <v>1081.4040693288568</v>
      </c>
      <c r="I1538" s="12">
        <f t="shared" si="1570"/>
        <v>27.800587799440503</v>
      </c>
      <c r="J1538" s="12">
        <f t="shared" ref="J1538:J1601" si="1571">F1538/I1538</f>
        <v>76.942731197214229</v>
      </c>
      <c r="K1538" s="12">
        <f t="shared" si="1568"/>
        <v>4.343061394448398</v>
      </c>
      <c r="L1538" s="12">
        <f t="shared" si="1569"/>
        <v>0.9982249184734453</v>
      </c>
    </row>
    <row r="1539" spans="1:12" x14ac:dyDescent="0.25">
      <c r="A1539" s="11">
        <f>'Shiller Data '!A1538</f>
        <v>1998.06</v>
      </c>
      <c r="B1539" s="11">
        <f>'Shiller Data '!B1538</f>
        <v>1108.3900000000001</v>
      </c>
      <c r="C1539" s="11">
        <f>'Shiller Data '!C1538</f>
        <v>15.95</v>
      </c>
      <c r="D1539" s="11">
        <f>'Shiller Data '!D1538</f>
        <v>38.97</v>
      </c>
      <c r="E1539" s="75">
        <f>'Shiller Data '!E1538</f>
        <v>163</v>
      </c>
      <c r="F1539" s="12">
        <f t="shared" si="1511"/>
        <v>2136.3707254601231</v>
      </c>
      <c r="G1539" s="12">
        <f t="shared" si="1512"/>
        <v>30.742891104294483</v>
      </c>
      <c r="H1539" s="12">
        <f t="shared" ref="H1539:I1539" si="1572">AVERAGE(F1420:F1539)</f>
        <v>1093.2010024576912</v>
      </c>
      <c r="I1539" s="12">
        <f t="shared" si="1572"/>
        <v>27.851987933642953</v>
      </c>
      <c r="J1539" s="12">
        <f t="shared" si="1571"/>
        <v>76.704425211945463</v>
      </c>
      <c r="K1539" s="12">
        <f t="shared" si="1568"/>
        <v>4.339959401779911</v>
      </c>
      <c r="L1539" s="12">
        <f t="shared" si="1569"/>
        <v>0.99512292580495831</v>
      </c>
    </row>
    <row r="1540" spans="1:12" x14ac:dyDescent="0.25">
      <c r="A1540" s="11">
        <f>'Shiller Data '!A1539</f>
        <v>1998.07</v>
      </c>
      <c r="B1540" s="11">
        <f>'Shiller Data '!B1539</f>
        <v>1156.58</v>
      </c>
      <c r="C1540" s="11">
        <f>'Shiller Data '!C1539</f>
        <v>16.0167</v>
      </c>
      <c r="D1540" s="11">
        <f>'Shiller Data '!D1539</f>
        <v>38.676699999999997</v>
      </c>
      <c r="E1540" s="75">
        <f>'Shiller Data '!E1539</f>
        <v>163.19999999999999</v>
      </c>
      <c r="F1540" s="12">
        <f t="shared" si="1511"/>
        <v>2226.5228033088233</v>
      </c>
      <c r="G1540" s="12">
        <f t="shared" si="1512"/>
        <v>30.83361962316177</v>
      </c>
      <c r="H1540" s="12">
        <f t="shared" ref="H1540:I1540" si="1573">AVERAGE(F1421:F1540)</f>
        <v>1105.8098955443363</v>
      </c>
      <c r="I1540" s="12">
        <f t="shared" si="1573"/>
        <v>27.903314296378163</v>
      </c>
      <c r="J1540" s="12">
        <f t="shared" si="1571"/>
        <v>79.794205794321172</v>
      </c>
      <c r="K1540" s="12">
        <f t="shared" si="1568"/>
        <v>4.3794508927258757</v>
      </c>
      <c r="L1540" s="12">
        <f t="shared" si="1569"/>
        <v>1.034614416750923</v>
      </c>
    </row>
    <row r="1541" spans="1:12" x14ac:dyDescent="0.25">
      <c r="A1541" s="11">
        <f>'Shiller Data '!A1540</f>
        <v>1998.08</v>
      </c>
      <c r="B1541" s="11">
        <f>'Shiller Data '!B1540</f>
        <v>1074.6199999999999</v>
      </c>
      <c r="C1541" s="11">
        <f>'Shiller Data '!C1540</f>
        <v>16.083300000000001</v>
      </c>
      <c r="D1541" s="11">
        <f>'Shiller Data '!D1540</f>
        <v>38.383299999999998</v>
      </c>
      <c r="E1541" s="75">
        <f>'Shiller Data '!E1540</f>
        <v>163.4</v>
      </c>
      <c r="F1541" s="12">
        <f t="shared" si="1511"/>
        <v>2066.2101499388004</v>
      </c>
      <c r="G1541" s="12">
        <f t="shared" si="1512"/>
        <v>30.923933766829869</v>
      </c>
      <c r="H1541" s="12">
        <f t="shared" ref="H1541:I1541" si="1574">AVERAGE(F1422:F1541)</f>
        <v>1117.2266364646946</v>
      </c>
      <c r="I1541" s="12">
        <f t="shared" si="1574"/>
        <v>27.954570627996009</v>
      </c>
      <c r="J1541" s="12">
        <f t="shared" si="1571"/>
        <v>73.913142055901488</v>
      </c>
      <c r="K1541" s="12">
        <f t="shared" si="1568"/>
        <v>4.3028906478117595</v>
      </c>
      <c r="L1541" s="12">
        <f t="shared" si="1569"/>
        <v>0.95805417183680674</v>
      </c>
    </row>
    <row r="1542" spans="1:12" x14ac:dyDescent="0.25">
      <c r="A1542" s="11">
        <f>'Shiller Data '!A1541</f>
        <v>1998.09</v>
      </c>
      <c r="B1542" s="11">
        <f>'Shiller Data '!B1541</f>
        <v>1020.64</v>
      </c>
      <c r="C1542" s="11">
        <f>'Shiller Data '!C1541</f>
        <v>16.14</v>
      </c>
      <c r="D1542" s="11">
        <f>'Shiller Data '!D1541</f>
        <v>38.090000000000003</v>
      </c>
      <c r="E1542" s="75">
        <f>'Shiller Data '!E1541</f>
        <v>163.6</v>
      </c>
      <c r="F1542" s="12">
        <f t="shared" si="1511"/>
        <v>1960.0218337408312</v>
      </c>
      <c r="G1542" s="12">
        <f t="shared" si="1512"/>
        <v>30.9950152811736</v>
      </c>
      <c r="H1542" s="12">
        <f t="shared" ref="H1542:I1542" si="1575">AVERAGE(F1423:F1542)</f>
        <v>1127.7032444002923</v>
      </c>
      <c r="I1542" s="12">
        <f t="shared" si="1575"/>
        <v>28.006122334359709</v>
      </c>
      <c r="J1542" s="12">
        <f t="shared" si="1571"/>
        <v>69.985477116057254</v>
      </c>
      <c r="K1542" s="12">
        <f t="shared" si="1568"/>
        <v>4.2482877507539181</v>
      </c>
      <c r="L1542" s="12">
        <f t="shared" si="1569"/>
        <v>0.90345127477896536</v>
      </c>
    </row>
    <row r="1543" spans="1:12" x14ac:dyDescent="0.25">
      <c r="A1543" s="11">
        <f>'Shiller Data '!A1542</f>
        <v>1998.1</v>
      </c>
      <c r="B1543" s="11">
        <f>'Shiller Data '!B1542</f>
        <v>1032.47</v>
      </c>
      <c r="C1543" s="11">
        <f>'Shiller Data '!C1542</f>
        <v>16.166699999999999</v>
      </c>
      <c r="D1543" s="11">
        <f>'Shiller Data '!D1542</f>
        <v>37.963299999999997</v>
      </c>
      <c r="E1543" s="75">
        <f>'Shiller Data '!E1542</f>
        <v>164</v>
      </c>
      <c r="F1543" s="12">
        <f t="shared" si="1511"/>
        <v>1977.9040381097564</v>
      </c>
      <c r="G1543" s="12">
        <f t="shared" si="1512"/>
        <v>30.970566905487804</v>
      </c>
      <c r="H1543" s="12">
        <f t="shared" ref="H1543:I1543" si="1576">AVERAGE(F1424:F1543)</f>
        <v>1138.1436160295766</v>
      </c>
      <c r="I1543" s="12">
        <f t="shared" si="1576"/>
        <v>28.056197964700782</v>
      </c>
      <c r="J1543" s="12">
        <f t="shared" si="1571"/>
        <v>70.497935628992863</v>
      </c>
      <c r="K1543" s="12">
        <f t="shared" si="1568"/>
        <v>4.2555834275312439</v>
      </c>
      <c r="L1543" s="12">
        <f t="shared" si="1569"/>
        <v>0.91074695155629115</v>
      </c>
    </row>
    <row r="1544" spans="1:12" x14ac:dyDescent="0.25">
      <c r="A1544" s="11">
        <f>'Shiller Data '!A1543</f>
        <v>1998.11</v>
      </c>
      <c r="B1544" s="11">
        <f>'Shiller Data '!B1543</f>
        <v>1144.43</v>
      </c>
      <c r="C1544" s="11">
        <f>'Shiller Data '!C1543</f>
        <v>16.183299999999999</v>
      </c>
      <c r="D1544" s="11">
        <f>'Shiller Data '!D1543</f>
        <v>37.8367</v>
      </c>
      <c r="E1544" s="75">
        <f>'Shiller Data '!E1543</f>
        <v>164</v>
      </c>
      <c r="F1544" s="12">
        <f t="shared" si="1511"/>
        <v>2192.3859466463418</v>
      </c>
      <c r="G1544" s="12">
        <f t="shared" si="1512"/>
        <v>31.002367545731708</v>
      </c>
      <c r="H1544" s="12">
        <f t="shared" ref="H1544:I1544" si="1577">AVERAGE(F1425:F1544)</f>
        <v>1150.5156445957689</v>
      </c>
      <c r="I1544" s="12">
        <f t="shared" si="1577"/>
        <v>28.10475281478055</v>
      </c>
      <c r="J1544" s="12">
        <f t="shared" si="1571"/>
        <v>78.007658031895076</v>
      </c>
      <c r="K1544" s="12">
        <f t="shared" si="1568"/>
        <v>4.3568070017663523</v>
      </c>
      <c r="L1544" s="12">
        <f t="shared" si="1569"/>
        <v>1.0119705257913996</v>
      </c>
    </row>
    <row r="1545" spans="1:12" x14ac:dyDescent="0.25">
      <c r="A1545" s="11">
        <f>'Shiller Data '!A1544</f>
        <v>1998.12</v>
      </c>
      <c r="B1545" s="11">
        <f>'Shiller Data '!B1544</f>
        <v>1190.05</v>
      </c>
      <c r="C1545" s="11">
        <f>'Shiller Data '!C1544</f>
        <v>16.2</v>
      </c>
      <c r="D1545" s="11">
        <f>'Shiller Data '!D1544</f>
        <v>37.71</v>
      </c>
      <c r="E1545" s="75">
        <f>'Shiller Data '!E1544</f>
        <v>163.9</v>
      </c>
      <c r="F1545" s="12">
        <f t="shared" si="1511"/>
        <v>2281.1711943258083</v>
      </c>
      <c r="G1545" s="12">
        <f t="shared" si="1512"/>
        <v>31.053294691885295</v>
      </c>
      <c r="H1545" s="12">
        <f t="shared" ref="H1545:I1545" si="1578">AVERAGE(F1426:F1545)</f>
        <v>1163.5178397144593</v>
      </c>
      <c r="I1545" s="12">
        <f t="shared" si="1578"/>
        <v>28.151690280919702</v>
      </c>
      <c r="J1545" s="12">
        <f t="shared" si="1571"/>
        <v>81.031411313583249</v>
      </c>
      <c r="K1545" s="12">
        <f t="shared" si="1568"/>
        <v>4.3948368734946364</v>
      </c>
      <c r="L1545" s="12">
        <f t="shared" si="1569"/>
        <v>1.0500003975196837</v>
      </c>
    </row>
    <row r="1546" spans="1:12" x14ac:dyDescent="0.25">
      <c r="A1546" s="11">
        <f>'Shiller Data '!A1545</f>
        <v>1999.01</v>
      </c>
      <c r="B1546" s="11">
        <f>'Shiller Data '!B1545</f>
        <v>1248.77</v>
      </c>
      <c r="C1546" s="11">
        <f>'Shiller Data '!C1545</f>
        <v>16.283333330000001</v>
      </c>
      <c r="D1546" s="11">
        <f>'Shiller Data '!D1545</f>
        <v>37.933333330000004</v>
      </c>
      <c r="E1546" s="75">
        <f>'Shiller Data '!E1545</f>
        <v>164.3</v>
      </c>
      <c r="F1546" s="12">
        <f t="shared" si="1511"/>
        <v>2387.9020982958004</v>
      </c>
      <c r="G1546" s="12">
        <f t="shared" si="1512"/>
        <v>31.137043511580949</v>
      </c>
      <c r="H1546" s="12">
        <f t="shared" ref="H1546:I1546" si="1579">AVERAGE(F1427:F1546)</f>
        <v>1177.2468102005328</v>
      </c>
      <c r="I1546" s="12">
        <f t="shared" si="1579"/>
        <v>28.199006067907209</v>
      </c>
      <c r="J1546" s="12">
        <f t="shared" si="1571"/>
        <v>84.6803640009649</v>
      </c>
      <c r="K1546" s="12">
        <f t="shared" si="1568"/>
        <v>4.4388837448044844</v>
      </c>
      <c r="L1546" s="12">
        <f t="shared" si="1569"/>
        <v>1.0940472688295317</v>
      </c>
    </row>
    <row r="1547" spans="1:12" x14ac:dyDescent="0.25">
      <c r="A1547" s="11">
        <f>'Shiller Data '!A1546</f>
        <v>1999.02</v>
      </c>
      <c r="B1547" s="11">
        <f>'Shiller Data '!B1546</f>
        <v>1246.58</v>
      </c>
      <c r="C1547" s="11">
        <f>'Shiller Data '!C1546</f>
        <v>16.366666670000001</v>
      </c>
      <c r="D1547" s="11">
        <f>'Shiller Data '!D1546</f>
        <v>38.15666667</v>
      </c>
      <c r="E1547" s="75">
        <f>'Shiller Data '!E1546</f>
        <v>164.5</v>
      </c>
      <c r="F1547" s="12">
        <f t="shared" ref="F1547:F1610" si="1580">B1547*$E$1851/E1547</f>
        <v>2380.8162401215804</v>
      </c>
      <c r="G1547" s="12">
        <f t="shared" ref="G1547:G1610" si="1581">C1547*$E$1851/E1547</f>
        <v>31.258343471411859</v>
      </c>
      <c r="H1547" s="12">
        <f t="shared" ref="H1547:I1547" si="1582">AVERAGE(F1428:F1547)</f>
        <v>1190.756939367116</v>
      </c>
      <c r="I1547" s="12">
        <f t="shared" si="1582"/>
        <v>28.24641069159647</v>
      </c>
      <c r="J1547" s="12">
        <f t="shared" si="1571"/>
        <v>84.287390214498728</v>
      </c>
      <c r="K1547" s="12">
        <f t="shared" si="1568"/>
        <v>4.4342322715476019</v>
      </c>
      <c r="L1547" s="12">
        <f t="shared" si="1569"/>
        <v>1.0893957955726492</v>
      </c>
    </row>
    <row r="1548" spans="1:12" x14ac:dyDescent="0.25">
      <c r="A1548" s="11">
        <f>'Shiller Data '!A1547</f>
        <v>1999.03</v>
      </c>
      <c r="B1548" s="11">
        <f>'Shiller Data '!B1547</f>
        <v>1281.6600000000001</v>
      </c>
      <c r="C1548" s="11">
        <f>'Shiller Data '!C1547</f>
        <v>16.45</v>
      </c>
      <c r="D1548" s="11">
        <f>'Shiller Data '!D1547</f>
        <v>38.380000000000003</v>
      </c>
      <c r="E1548" s="75">
        <f>'Shiller Data '!E1547</f>
        <v>165</v>
      </c>
      <c r="F1548" s="12">
        <f t="shared" si="1580"/>
        <v>2440.3971545454547</v>
      </c>
      <c r="G1548" s="12">
        <f t="shared" si="1581"/>
        <v>31.322295454545454</v>
      </c>
      <c r="H1548" s="12">
        <f t="shared" ref="H1548:I1548" si="1583">AVERAGE(F1429:F1548)</f>
        <v>1204.8276363895272</v>
      </c>
      <c r="I1548" s="12">
        <f t="shared" si="1583"/>
        <v>28.293141748021306</v>
      </c>
      <c r="J1548" s="12">
        <f t="shared" si="1571"/>
        <v>86.254017891672461</v>
      </c>
      <c r="K1548" s="12">
        <f t="shared" si="1568"/>
        <v>4.4572966390777315</v>
      </c>
      <c r="L1548" s="12">
        <f t="shared" si="1569"/>
        <v>1.1124601631027788</v>
      </c>
    </row>
    <row r="1549" spans="1:12" x14ac:dyDescent="0.25">
      <c r="A1549" s="11">
        <f>'Shiller Data '!A1548</f>
        <v>1999.04</v>
      </c>
      <c r="B1549" s="11">
        <f>'Shiller Data '!B1548</f>
        <v>1334.76</v>
      </c>
      <c r="C1549" s="11">
        <f>'Shiller Data '!C1548</f>
        <v>16.45</v>
      </c>
      <c r="D1549" s="11">
        <f>'Shiller Data '!D1548</f>
        <v>39.26</v>
      </c>
      <c r="E1549" s="75">
        <f>'Shiller Data '!E1548</f>
        <v>166.2</v>
      </c>
      <c r="F1549" s="12">
        <f t="shared" si="1580"/>
        <v>2523.1541696750905</v>
      </c>
      <c r="G1549" s="12">
        <f t="shared" si="1581"/>
        <v>31.096141696750905</v>
      </c>
      <c r="H1549" s="12">
        <f t="shared" ref="H1549:I1549" si="1584">AVERAGE(F1430:F1549)</f>
        <v>1219.4245207509546</v>
      </c>
      <c r="I1549" s="12">
        <f t="shared" si="1584"/>
        <v>28.337749524244565</v>
      </c>
      <c r="J1549" s="12">
        <f t="shared" si="1571"/>
        <v>89.03862205135195</v>
      </c>
      <c r="K1549" s="12">
        <f t="shared" si="1568"/>
        <v>4.4890702312337938</v>
      </c>
      <c r="L1549" s="12">
        <f t="shared" si="1569"/>
        <v>1.1442337552588411</v>
      </c>
    </row>
    <row r="1550" spans="1:12" x14ac:dyDescent="0.25">
      <c r="A1550" s="11">
        <f>'Shiller Data '!A1549</f>
        <v>1999.05</v>
      </c>
      <c r="B1550" s="11">
        <f>'Shiller Data '!B1549</f>
        <v>1332.07</v>
      </c>
      <c r="C1550" s="11">
        <f>'Shiller Data '!C1549</f>
        <v>16.45</v>
      </c>
      <c r="D1550" s="11">
        <f>'Shiller Data '!D1549</f>
        <v>40.14</v>
      </c>
      <c r="E1550" s="75">
        <f>'Shiller Data '!E1549</f>
        <v>166.2</v>
      </c>
      <c r="F1550" s="12">
        <f t="shared" si="1580"/>
        <v>2518.0691471119135</v>
      </c>
      <c r="G1550" s="12">
        <f t="shared" si="1581"/>
        <v>31.096141696750905</v>
      </c>
      <c r="H1550" s="12">
        <f t="shared" ref="H1550:I1550" si="1585">AVERAGE(F1431:F1550)</f>
        <v>1233.7700665178131</v>
      </c>
      <c r="I1550" s="12">
        <f t="shared" si="1585"/>
        <v>28.381315915908388</v>
      </c>
      <c r="J1550" s="12">
        <f t="shared" si="1571"/>
        <v>88.722776441119038</v>
      </c>
      <c r="K1550" s="12">
        <f t="shared" si="1568"/>
        <v>4.4855166369744426</v>
      </c>
      <c r="L1550" s="12">
        <f t="shared" si="1569"/>
        <v>1.1406801609994899</v>
      </c>
    </row>
    <row r="1551" spans="1:12" x14ac:dyDescent="0.25">
      <c r="A1551" s="11">
        <f>'Shiller Data '!A1550</f>
        <v>1999.06</v>
      </c>
      <c r="B1551" s="11">
        <f>'Shiller Data '!B1550</f>
        <v>1322.55</v>
      </c>
      <c r="C1551" s="11">
        <f>'Shiller Data '!C1550</f>
        <v>16.45</v>
      </c>
      <c r="D1551" s="11">
        <f>'Shiller Data '!D1550</f>
        <v>41.02</v>
      </c>
      <c r="E1551" s="75">
        <f>'Shiller Data '!E1550</f>
        <v>166.2</v>
      </c>
      <c r="F1551" s="12">
        <f t="shared" si="1580"/>
        <v>2500.073082129964</v>
      </c>
      <c r="G1551" s="12">
        <f t="shared" si="1581"/>
        <v>31.096141696750905</v>
      </c>
      <c r="H1551" s="12">
        <f t="shared" ref="H1551:I1551" si="1586">AVERAGE(F1432:F1551)</f>
        <v>1247.7749430953268</v>
      </c>
      <c r="I1551" s="12">
        <f t="shared" si="1586"/>
        <v>28.42167560128086</v>
      </c>
      <c r="J1551" s="12">
        <f t="shared" si="1571"/>
        <v>87.963606270183973</v>
      </c>
      <c r="K1551" s="12">
        <f t="shared" si="1568"/>
        <v>4.4769231638250249</v>
      </c>
      <c r="L1551" s="12">
        <f t="shared" si="1569"/>
        <v>1.1320866878500722</v>
      </c>
    </row>
    <row r="1552" spans="1:12" x14ac:dyDescent="0.25">
      <c r="A1552" s="11">
        <f>'Shiller Data '!A1551</f>
        <v>1999.07</v>
      </c>
      <c r="B1552" s="11">
        <f>'Shiller Data '!B1551</f>
        <v>1380.99</v>
      </c>
      <c r="C1552" s="11">
        <f>'Shiller Data '!C1551</f>
        <v>16.513333333333335</v>
      </c>
      <c r="D1552" s="11">
        <f>'Shiller Data '!D1551</f>
        <v>42</v>
      </c>
      <c r="E1552" s="75">
        <f>'Shiller Data '!E1551</f>
        <v>166.7</v>
      </c>
      <c r="F1552" s="12">
        <f t="shared" si="1580"/>
        <v>2602.7146565686867</v>
      </c>
      <c r="G1552" s="12">
        <f t="shared" si="1581"/>
        <v>31.122234553089392</v>
      </c>
      <c r="H1552" s="12">
        <f t="shared" ref="H1552:I1552" si="1587">AVERAGE(F1433:F1552)</f>
        <v>1262.4790575632492</v>
      </c>
      <c r="I1552" s="12">
        <f t="shared" si="1587"/>
        <v>28.461658566239617</v>
      </c>
      <c r="J1552" s="12">
        <f t="shared" si="1571"/>
        <v>91.446345282771063</v>
      </c>
      <c r="K1552" s="12">
        <f t="shared" si="1568"/>
        <v>4.5157524099351836</v>
      </c>
      <c r="L1552" s="12">
        <f t="shared" si="1569"/>
        <v>1.1709159339602309</v>
      </c>
    </row>
    <row r="1553" spans="1:12" x14ac:dyDescent="0.25">
      <c r="A1553" s="11">
        <f>'Shiller Data '!A1552</f>
        <v>1999.08</v>
      </c>
      <c r="B1553" s="11">
        <f>'Shiller Data '!B1552</f>
        <v>1327.49</v>
      </c>
      <c r="C1553" s="11">
        <f>'Shiller Data '!C1552</f>
        <v>16.576666666666668</v>
      </c>
      <c r="D1553" s="11">
        <f>'Shiller Data '!D1552</f>
        <v>42.98</v>
      </c>
      <c r="E1553" s="75">
        <f>'Shiller Data '!E1552</f>
        <v>167.1</v>
      </c>
      <c r="F1553" s="12">
        <f t="shared" si="1580"/>
        <v>2495.8956956912029</v>
      </c>
      <c r="G1553" s="12">
        <f t="shared" si="1581"/>
        <v>31.166811789347697</v>
      </c>
      <c r="H1553" s="12">
        <f t="shared" ref="H1553:I1553" si="1588">AVERAGE(F1434:F1553)</f>
        <v>1275.9953462659728</v>
      </c>
      <c r="I1553" s="12">
        <f t="shared" si="1588"/>
        <v>28.499772215012538</v>
      </c>
      <c r="J1553" s="12">
        <f t="shared" si="1571"/>
        <v>87.575987515313017</v>
      </c>
      <c r="K1553" s="12">
        <f t="shared" si="1568"/>
        <v>4.4725068452439309</v>
      </c>
      <c r="L1553" s="12">
        <f t="shared" si="1569"/>
        <v>1.1276703692689782</v>
      </c>
    </row>
    <row r="1554" spans="1:12" x14ac:dyDescent="0.25">
      <c r="A1554" s="11">
        <f>'Shiller Data '!A1553</f>
        <v>1999.09</v>
      </c>
      <c r="B1554" s="11">
        <f>'Shiller Data '!B1553</f>
        <v>1318.17</v>
      </c>
      <c r="C1554" s="11">
        <f>'Shiller Data '!C1553</f>
        <v>16.64</v>
      </c>
      <c r="D1554" s="11">
        <f>'Shiller Data '!D1553</f>
        <v>43.96</v>
      </c>
      <c r="E1554" s="75">
        <f>'Shiller Data '!E1553</f>
        <v>167.9</v>
      </c>
      <c r="F1554" s="12">
        <f t="shared" si="1580"/>
        <v>2466.5637864800478</v>
      </c>
      <c r="G1554" s="12">
        <f t="shared" si="1581"/>
        <v>31.136819535437763</v>
      </c>
      <c r="H1554" s="12">
        <f t="shared" ref="H1554:I1554" si="1589">AVERAGE(F1435:F1554)</f>
        <v>1289.2758459866398</v>
      </c>
      <c r="I1554" s="12">
        <f t="shared" si="1589"/>
        <v>28.534505861141188</v>
      </c>
      <c r="J1554" s="12">
        <f t="shared" si="1571"/>
        <v>86.441440355869616</v>
      </c>
      <c r="K1554" s="12">
        <f t="shared" si="1568"/>
        <v>4.4594671945710012</v>
      </c>
      <c r="L1554" s="12">
        <f t="shared" si="1569"/>
        <v>1.1146307185960485</v>
      </c>
    </row>
    <row r="1555" spans="1:12" x14ac:dyDescent="0.25">
      <c r="A1555" s="11">
        <f>'Shiller Data '!A1554</f>
        <v>1999.1</v>
      </c>
      <c r="B1555" s="11">
        <f>'Shiller Data '!B1554</f>
        <v>1300.01</v>
      </c>
      <c r="C1555" s="11">
        <f>'Shiller Data '!C1554</f>
        <v>16.656666666666666</v>
      </c>
      <c r="D1555" s="11">
        <f>'Shiller Data '!D1554</f>
        <v>45.363333333333337</v>
      </c>
      <c r="E1555" s="75">
        <f>'Shiller Data '!E1554</f>
        <v>168.2</v>
      </c>
      <c r="F1555" s="12">
        <f t="shared" si="1580"/>
        <v>2428.2440056480382</v>
      </c>
      <c r="G1555" s="12">
        <f t="shared" si="1581"/>
        <v>31.112415279429253</v>
      </c>
      <c r="H1555" s="12">
        <f t="shared" ref="H1555:I1555" si="1590">AVERAGE(F1436:F1555)</f>
        <v>1302.2696790618386</v>
      </c>
      <c r="I1555" s="12">
        <f t="shared" si="1590"/>
        <v>28.568719378696677</v>
      </c>
      <c r="J1555" s="12">
        <f t="shared" si="1571"/>
        <v>84.996599723638582</v>
      </c>
      <c r="K1555" s="12">
        <f t="shared" si="1568"/>
        <v>4.4426112524388541</v>
      </c>
      <c r="L1555" s="12">
        <f t="shared" si="1569"/>
        <v>1.0977747764639014</v>
      </c>
    </row>
    <row r="1556" spans="1:12" x14ac:dyDescent="0.25">
      <c r="A1556" s="11">
        <f>'Shiller Data '!A1555</f>
        <v>1999.11</v>
      </c>
      <c r="B1556" s="11">
        <f>'Shiller Data '!B1555</f>
        <v>1391</v>
      </c>
      <c r="C1556" s="11">
        <f>'Shiller Data '!C1555</f>
        <v>16.673333333333332</v>
      </c>
      <c r="D1556" s="11">
        <f>'Shiller Data '!D1555</f>
        <v>46.766666666666673</v>
      </c>
      <c r="E1556" s="75">
        <f>'Shiller Data '!E1555</f>
        <v>168.3</v>
      </c>
      <c r="F1556" s="12">
        <f t="shared" si="1580"/>
        <v>2596.6573083778962</v>
      </c>
      <c r="G1556" s="12">
        <f t="shared" si="1581"/>
        <v>31.125041592394531</v>
      </c>
      <c r="H1556" s="12">
        <f t="shared" ref="H1556:I1556" si="1591">AVERAGE(F1437:F1556)</f>
        <v>1316.8339377410005</v>
      </c>
      <c r="I1556" s="12">
        <f t="shared" si="1591"/>
        <v>28.600941708520772</v>
      </c>
      <c r="J1556" s="12">
        <f t="shared" si="1571"/>
        <v>90.789224174541843</v>
      </c>
      <c r="K1556" s="12">
        <f t="shared" si="1568"/>
        <v>4.5085406020728058</v>
      </c>
      <c r="L1556" s="12">
        <f t="shared" si="1569"/>
        <v>1.1637041260978531</v>
      </c>
    </row>
    <row r="1557" spans="1:12" x14ac:dyDescent="0.25">
      <c r="A1557" s="11">
        <f>'Shiller Data '!A1556</f>
        <v>1999.12</v>
      </c>
      <c r="B1557" s="11">
        <f>'Shiller Data '!B1556</f>
        <v>1428.68</v>
      </c>
      <c r="C1557" s="11">
        <f>'Shiller Data '!C1556</f>
        <v>16.690000000000001</v>
      </c>
      <c r="D1557" s="11">
        <f>'Shiller Data '!D1556</f>
        <v>48.17</v>
      </c>
      <c r="E1557" s="75">
        <f>'Shiller Data '!E1556</f>
        <v>168.3</v>
      </c>
      <c r="F1557" s="12">
        <f t="shared" si="1580"/>
        <v>2666.9966666666669</v>
      </c>
      <c r="G1557" s="12">
        <f t="shared" si="1581"/>
        <v>31.15615418894831</v>
      </c>
      <c r="H1557" s="12">
        <f t="shared" ref="H1557:I1557" si="1592">AVERAGE(F1438:F1557)</f>
        <v>1331.8211750306295</v>
      </c>
      <c r="I1557" s="12">
        <f t="shared" si="1592"/>
        <v>28.630945379101423</v>
      </c>
      <c r="J1557" s="12">
        <f t="shared" si="1571"/>
        <v>93.150841907350596</v>
      </c>
      <c r="K1557" s="12">
        <f t="shared" si="1568"/>
        <v>4.5342201351962386</v>
      </c>
      <c r="L1557" s="12">
        <f t="shared" si="1569"/>
        <v>1.1893836592212859</v>
      </c>
    </row>
    <row r="1558" spans="1:12" x14ac:dyDescent="0.25">
      <c r="A1558" s="11">
        <f>'Shiller Data '!A1557</f>
        <v>2000.01</v>
      </c>
      <c r="B1558" s="11">
        <f>'Shiller Data '!B1557</f>
        <v>1425.59</v>
      </c>
      <c r="C1558" s="11">
        <f>'Shiller Data '!C1557</f>
        <v>16.713333333333335</v>
      </c>
      <c r="D1558" s="11">
        <f>'Shiller Data '!D1557</f>
        <v>49.096666666666671</v>
      </c>
      <c r="E1558" s="75">
        <f>'Shiller Data '!E1557</f>
        <v>168.8</v>
      </c>
      <c r="F1558" s="12">
        <f t="shared" si="1580"/>
        <v>2653.3456057464455</v>
      </c>
      <c r="G1558" s="12">
        <f t="shared" si="1581"/>
        <v>31.107295616113749</v>
      </c>
      <c r="H1558" s="12">
        <f t="shared" ref="H1558:I1558" si="1593">AVERAGE(F1439:F1558)</f>
        <v>1346.9458581430115</v>
      </c>
      <c r="I1558" s="12">
        <f t="shared" si="1593"/>
        <v>28.661241033306869</v>
      </c>
      <c r="J1558" s="12">
        <f t="shared" si="1571"/>
        <v>92.576089174332182</v>
      </c>
      <c r="K1558" s="12">
        <f t="shared" si="1568"/>
        <v>4.5280308920486636</v>
      </c>
      <c r="L1558" s="12">
        <f t="shared" si="1569"/>
        <v>1.1831944160737109</v>
      </c>
    </row>
    <row r="1559" spans="1:12" x14ac:dyDescent="0.25">
      <c r="A1559" s="11">
        <f>'Shiller Data '!A1558</f>
        <v>2000.02</v>
      </c>
      <c r="B1559" s="11">
        <f>'Shiller Data '!B1558</f>
        <v>1388.87</v>
      </c>
      <c r="C1559" s="11">
        <f>'Shiller Data '!C1558</f>
        <v>16.736666666666668</v>
      </c>
      <c r="D1559" s="11">
        <f>'Shiller Data '!D1558</f>
        <v>50.023333333333333</v>
      </c>
      <c r="E1559" s="75">
        <f>'Shiller Data '!E1558</f>
        <v>169.8</v>
      </c>
      <c r="F1559" s="12">
        <f t="shared" si="1580"/>
        <v>2569.7775750883388</v>
      </c>
      <c r="G1559" s="12">
        <f t="shared" si="1581"/>
        <v>30.967268845700826</v>
      </c>
      <c r="H1559" s="12">
        <f t="shared" ref="H1559:I1559" si="1594">AVERAGE(F1440:F1559)</f>
        <v>1361.6016134074198</v>
      </c>
      <c r="I1559" s="12">
        <f t="shared" si="1594"/>
        <v>28.689602046474171</v>
      </c>
      <c r="J1559" s="12">
        <f t="shared" si="1571"/>
        <v>89.571739995750605</v>
      </c>
      <c r="K1559" s="12">
        <f t="shared" si="1568"/>
        <v>4.4950398683981252</v>
      </c>
      <c r="L1559" s="12">
        <f t="shared" si="1569"/>
        <v>1.1502033924231725</v>
      </c>
    </row>
    <row r="1560" spans="1:12" x14ac:dyDescent="0.25">
      <c r="A1560" s="11">
        <f>'Shiller Data '!A1559</f>
        <v>2000.03</v>
      </c>
      <c r="B1560" s="11">
        <f>'Shiller Data '!B1559</f>
        <v>1442.21</v>
      </c>
      <c r="C1560" s="11">
        <f>'Shiller Data '!C1559</f>
        <v>16.760000000000002</v>
      </c>
      <c r="D1560" s="11">
        <f>'Shiller Data '!D1559</f>
        <v>50.95</v>
      </c>
      <c r="E1560" s="75">
        <f>'Shiller Data '!E1559</f>
        <v>171.2</v>
      </c>
      <c r="F1560" s="12">
        <f t="shared" si="1580"/>
        <v>2646.6491048481312</v>
      </c>
      <c r="G1560" s="12">
        <f t="shared" si="1581"/>
        <v>30.756851635514021</v>
      </c>
      <c r="H1560" s="12">
        <f t="shared" ref="H1560:I1560" si="1595">AVERAGE(F1441:F1560)</f>
        <v>1376.7717810643708</v>
      </c>
      <c r="I1560" s="12">
        <f t="shared" si="1595"/>
        <v>28.715628063405706</v>
      </c>
      <c r="J1560" s="12">
        <f t="shared" si="1571"/>
        <v>92.167550680214362</v>
      </c>
      <c r="K1560" s="12">
        <f t="shared" si="1568"/>
        <v>4.5236081237153458</v>
      </c>
      <c r="L1560" s="12">
        <f t="shared" si="1569"/>
        <v>1.1787716477403931</v>
      </c>
    </row>
    <row r="1561" spans="1:12" x14ac:dyDescent="0.25">
      <c r="A1561" s="11">
        <f>'Shiller Data '!A1560</f>
        <v>2000.04</v>
      </c>
      <c r="B1561" s="11">
        <f>'Shiller Data '!B1560</f>
        <v>1461.36</v>
      </c>
      <c r="C1561" s="11">
        <f>'Shiller Data '!C1560</f>
        <v>16.740000000000002</v>
      </c>
      <c r="D1561" s="11">
        <f>'Shiller Data '!D1560</f>
        <v>51.273333333333333</v>
      </c>
      <c r="E1561" s="75">
        <f>'Shiller Data '!E1560</f>
        <v>171.3</v>
      </c>
      <c r="F1561" s="12">
        <f t="shared" si="1580"/>
        <v>2680.2263747810857</v>
      </c>
      <c r="G1561" s="12">
        <f t="shared" si="1581"/>
        <v>30.702215411558672</v>
      </c>
      <c r="H1561" s="12">
        <f t="shared" ref="H1561:I1561" si="1596">AVERAGE(F1442:F1561)</f>
        <v>1392.2381295392404</v>
      </c>
      <c r="I1561" s="12">
        <f t="shared" si="1596"/>
        <v>28.739185753090858</v>
      </c>
      <c r="J1561" s="12">
        <f t="shared" si="1571"/>
        <v>93.260344875735782</v>
      </c>
      <c r="K1561" s="12">
        <f t="shared" si="1568"/>
        <v>4.5353949893760799</v>
      </c>
      <c r="L1561" s="12">
        <f t="shared" si="1569"/>
        <v>1.1905585134011272</v>
      </c>
    </row>
    <row r="1562" spans="1:12" x14ac:dyDescent="0.25">
      <c r="A1562" s="11">
        <f>'Shiller Data '!A1561</f>
        <v>2000.05</v>
      </c>
      <c r="B1562" s="11">
        <f>'Shiller Data '!B1561</f>
        <v>1418.48</v>
      </c>
      <c r="C1562" s="11">
        <f>'Shiller Data '!C1561</f>
        <v>16.72</v>
      </c>
      <c r="D1562" s="11">
        <f>'Shiller Data '!D1561</f>
        <v>51.596666666666671</v>
      </c>
      <c r="E1562" s="75">
        <f>'Shiller Data '!E1561</f>
        <v>171.5</v>
      </c>
      <c r="F1562" s="12">
        <f t="shared" si="1580"/>
        <v>2598.5478367346941</v>
      </c>
      <c r="G1562" s="12">
        <f t="shared" si="1581"/>
        <v>30.629772594752183</v>
      </c>
      <c r="H1562" s="12">
        <f t="shared" ref="H1562:I1562" si="1597">AVERAGE(F1443:F1562)</f>
        <v>1406.7951849285673</v>
      </c>
      <c r="I1562" s="12">
        <f t="shared" si="1597"/>
        <v>28.760316338213535</v>
      </c>
      <c r="J1562" s="12">
        <f t="shared" si="1571"/>
        <v>90.351851703453988</v>
      </c>
      <c r="K1562" s="12">
        <f t="shared" si="1568"/>
        <v>4.5037115116091186</v>
      </c>
      <c r="L1562" s="12">
        <f t="shared" si="1569"/>
        <v>1.1588750356341659</v>
      </c>
    </row>
    <row r="1563" spans="1:12" x14ac:dyDescent="0.25">
      <c r="A1563" s="11">
        <f>'Shiller Data '!A1562</f>
        <v>2000.06</v>
      </c>
      <c r="B1563" s="11">
        <f>'Shiller Data '!B1562</f>
        <v>1461.96</v>
      </c>
      <c r="C1563" s="11">
        <f>'Shiller Data '!C1562</f>
        <v>16.7</v>
      </c>
      <c r="D1563" s="11">
        <f>'Shiller Data '!D1562</f>
        <v>51.92</v>
      </c>
      <c r="E1563" s="75">
        <f>'Shiller Data '!E1562</f>
        <v>172.4</v>
      </c>
      <c r="F1563" s="12">
        <f t="shared" si="1580"/>
        <v>2664.2185788863112</v>
      </c>
      <c r="G1563" s="12">
        <f t="shared" si="1581"/>
        <v>30.433425174013919</v>
      </c>
      <c r="H1563" s="12">
        <f t="shared" ref="H1563:I1563" si="1598">AVERAGE(F1444:F1563)</f>
        <v>1421.733372325753</v>
      </c>
      <c r="I1563" s="12">
        <f t="shared" si="1598"/>
        <v>28.778921767396522</v>
      </c>
      <c r="J1563" s="12">
        <f t="shared" si="1571"/>
        <v>92.575343872145666</v>
      </c>
      <c r="K1563" s="12">
        <f t="shared" si="1568"/>
        <v>4.5280228413177106</v>
      </c>
      <c r="L1563" s="12">
        <f t="shared" si="1569"/>
        <v>1.1831863653427579</v>
      </c>
    </row>
    <row r="1564" spans="1:12" x14ac:dyDescent="0.25">
      <c r="A1564" s="11">
        <f>'Shiller Data '!A1563</f>
        <v>2000.07</v>
      </c>
      <c r="B1564" s="11">
        <f>'Shiller Data '!B1563</f>
        <v>1473</v>
      </c>
      <c r="C1564" s="11">
        <f>'Shiller Data '!C1563</f>
        <v>16.583333333333332</v>
      </c>
      <c r="D1564" s="11">
        <f>'Shiller Data '!D1563</f>
        <v>52.513333333333343</v>
      </c>
      <c r="E1564" s="75">
        <f>'Shiller Data '!E1563</f>
        <v>172.8</v>
      </c>
      <c r="F1564" s="12">
        <f t="shared" si="1580"/>
        <v>2678.1236979166665</v>
      </c>
      <c r="G1564" s="12">
        <f t="shared" si="1581"/>
        <v>30.150860821759252</v>
      </c>
      <c r="H1564" s="12">
        <f t="shared" ref="H1564:I1564" si="1599">AVERAGE(F1445:F1564)</f>
        <v>1436.822515025033</v>
      </c>
      <c r="I1564" s="12">
        <f t="shared" si="1599"/>
        <v>28.79473441301624</v>
      </c>
      <c r="J1564" s="12">
        <f t="shared" si="1571"/>
        <v>93.007410990603191</v>
      </c>
      <c r="K1564" s="12">
        <f t="shared" si="1568"/>
        <v>4.5326791780493325</v>
      </c>
      <c r="L1564" s="12">
        <f t="shared" si="1569"/>
        <v>1.1878427020743798</v>
      </c>
    </row>
    <row r="1565" spans="1:12" x14ac:dyDescent="0.25">
      <c r="A1565" s="11">
        <f>'Shiller Data '!A1564</f>
        <v>2000.08</v>
      </c>
      <c r="B1565" s="11">
        <f>'Shiller Data '!B1564</f>
        <v>1485.46</v>
      </c>
      <c r="C1565" s="11">
        <f>'Shiller Data '!C1564</f>
        <v>16.466666666666669</v>
      </c>
      <c r="D1565" s="11">
        <f>'Shiller Data '!D1564</f>
        <v>53.106666666666662</v>
      </c>
      <c r="E1565" s="75">
        <f>'Shiller Data '!E1564</f>
        <v>172.8</v>
      </c>
      <c r="F1565" s="12">
        <f t="shared" si="1580"/>
        <v>2700.777751736111</v>
      </c>
      <c r="G1565" s="12">
        <f t="shared" si="1581"/>
        <v>29.938744212962966</v>
      </c>
      <c r="H1565" s="12">
        <f t="shared" ref="H1565:I1565" si="1600">AVERAGE(F1446:F1565)</f>
        <v>1452.7488682974792</v>
      </c>
      <c r="I1565" s="12">
        <f t="shared" si="1600"/>
        <v>28.809800298333233</v>
      </c>
      <c r="J1565" s="12">
        <f t="shared" si="1571"/>
        <v>93.745104921548602</v>
      </c>
      <c r="K1565" s="12">
        <f t="shared" si="1568"/>
        <v>4.540579449317165</v>
      </c>
      <c r="L1565" s="12">
        <f t="shared" si="1569"/>
        <v>1.1957429733422122</v>
      </c>
    </row>
    <row r="1566" spans="1:12" x14ac:dyDescent="0.25">
      <c r="A1566" s="11">
        <f>'Shiller Data '!A1565</f>
        <v>2000.09</v>
      </c>
      <c r="B1566" s="11">
        <f>'Shiller Data '!B1565</f>
        <v>1468.05</v>
      </c>
      <c r="C1566" s="11">
        <f>'Shiller Data '!C1565</f>
        <v>16.350000000000001</v>
      </c>
      <c r="D1566" s="11">
        <f>'Shiller Data '!D1565</f>
        <v>53.7</v>
      </c>
      <c r="E1566" s="75">
        <f>'Shiller Data '!E1565</f>
        <v>173.7</v>
      </c>
      <c r="F1566" s="12">
        <f t="shared" si="1580"/>
        <v>2655.2942357512957</v>
      </c>
      <c r="G1566" s="12">
        <f t="shared" si="1581"/>
        <v>29.57260362694301</v>
      </c>
      <c r="H1566" s="12">
        <f t="shared" ref="H1566:I1566" si="1601">AVERAGE(F1447:F1566)</f>
        <v>1468.6533902978686</v>
      </c>
      <c r="I1566" s="12">
        <f t="shared" si="1601"/>
        <v>28.822836862720028</v>
      </c>
      <c r="J1566" s="12">
        <f t="shared" si="1571"/>
        <v>92.124666575957363</v>
      </c>
      <c r="K1566" s="12">
        <f t="shared" si="1568"/>
        <v>4.5231427312460433</v>
      </c>
      <c r="L1566" s="12">
        <f t="shared" si="1569"/>
        <v>1.1783062552710906</v>
      </c>
    </row>
    <row r="1567" spans="1:12" x14ac:dyDescent="0.25">
      <c r="A1567" s="11">
        <f>'Shiller Data '!A1566</f>
        <v>2000.1</v>
      </c>
      <c r="B1567" s="11">
        <f>'Shiller Data '!B1566</f>
        <v>1390.14</v>
      </c>
      <c r="C1567" s="11">
        <f>'Shiller Data '!C1566</f>
        <v>16.323333333333334</v>
      </c>
      <c r="D1567" s="11">
        <f>'Shiller Data '!D1566</f>
        <v>52.466666666666669</v>
      </c>
      <c r="E1567" s="75">
        <f>'Shiller Data '!E1566</f>
        <v>174</v>
      </c>
      <c r="F1567" s="12">
        <f t="shared" si="1580"/>
        <v>2510.041577586207</v>
      </c>
      <c r="G1567" s="12">
        <f t="shared" si="1581"/>
        <v>29.473466954022992</v>
      </c>
      <c r="H1567" s="12">
        <f t="shared" ref="H1567:I1567" si="1602">AVERAGE(F1448:F1567)</f>
        <v>1483.5473431447947</v>
      </c>
      <c r="I1567" s="12">
        <f t="shared" si="1602"/>
        <v>28.834549526007297</v>
      </c>
      <c r="J1567" s="12">
        <f t="shared" si="1571"/>
        <v>87.049793350240378</v>
      </c>
      <c r="K1567" s="12">
        <f t="shared" si="1568"/>
        <v>4.4664802922911093</v>
      </c>
      <c r="L1567" s="12">
        <f t="shared" si="1569"/>
        <v>1.1216438163161566</v>
      </c>
    </row>
    <row r="1568" spans="1:12" x14ac:dyDescent="0.25">
      <c r="A1568" s="11">
        <f>'Shiller Data '!A1567</f>
        <v>2000.11</v>
      </c>
      <c r="B1568" s="11">
        <f>'Shiller Data '!B1567</f>
        <v>1378.04</v>
      </c>
      <c r="C1568" s="11">
        <f>'Shiller Data '!C1567</f>
        <v>16.296666666666667</v>
      </c>
      <c r="D1568" s="11">
        <f>'Shiller Data '!D1567</f>
        <v>51.233333333333327</v>
      </c>
      <c r="E1568" s="75">
        <f>'Shiller Data '!E1567</f>
        <v>174.1</v>
      </c>
      <c r="F1568" s="12">
        <f t="shared" si="1580"/>
        <v>2486.7646008041356</v>
      </c>
      <c r="G1568" s="12">
        <f t="shared" si="1581"/>
        <v>29.408416140149342</v>
      </c>
      <c r="H1568" s="12">
        <f t="shared" ref="H1568:I1568" si="1603">AVERAGE(F1449:F1568)</f>
        <v>1498.1009597266082</v>
      </c>
      <c r="I1568" s="12">
        <f t="shared" si="1603"/>
        <v>28.84454999636429</v>
      </c>
      <c r="J1568" s="12">
        <f t="shared" si="1571"/>
        <v>86.212632927800215</v>
      </c>
      <c r="K1568" s="12">
        <f t="shared" si="1568"/>
        <v>4.4568167206184821</v>
      </c>
      <c r="L1568" s="12">
        <f t="shared" si="1569"/>
        <v>1.1119802446435294</v>
      </c>
    </row>
    <row r="1569" spans="1:12" x14ac:dyDescent="0.25">
      <c r="A1569" s="11">
        <f>'Shiller Data '!A1568</f>
        <v>2000.12</v>
      </c>
      <c r="B1569" s="11">
        <f>'Shiller Data '!B1568</f>
        <v>1330.93</v>
      </c>
      <c r="C1569" s="11">
        <f>'Shiller Data '!C1568</f>
        <v>16.27</v>
      </c>
      <c r="D1569" s="11">
        <f>'Shiller Data '!D1568</f>
        <v>50</v>
      </c>
      <c r="E1569" s="75">
        <f>'Shiller Data '!E1568</f>
        <v>174</v>
      </c>
      <c r="F1569" s="12">
        <f t="shared" si="1580"/>
        <v>2403.1317974137933</v>
      </c>
      <c r="G1569" s="12">
        <f t="shared" si="1581"/>
        <v>29.377168103448277</v>
      </c>
      <c r="H1569" s="12">
        <f t="shared" ref="H1569:I1569" si="1604">AVERAGE(F1450:F1569)</f>
        <v>1511.6942583840548</v>
      </c>
      <c r="I1569" s="12">
        <f t="shared" si="1604"/>
        <v>28.852789242891529</v>
      </c>
      <c r="J1569" s="12">
        <f t="shared" si="1571"/>
        <v>83.28941015662302</v>
      </c>
      <c r="K1569" s="12">
        <f t="shared" si="1568"/>
        <v>4.4223214121191115</v>
      </c>
      <c r="L1569" s="12">
        <f t="shared" si="1569"/>
        <v>1.0774849361441587</v>
      </c>
    </row>
    <row r="1570" spans="1:12" x14ac:dyDescent="0.25">
      <c r="A1570" s="11">
        <f>'Shiller Data '!A1569</f>
        <v>2001.01</v>
      </c>
      <c r="B1570" s="11">
        <f>'Shiller Data '!B1569</f>
        <v>1335.63</v>
      </c>
      <c r="C1570" s="11">
        <f>'Shiller Data '!C1569</f>
        <v>16.169999999999998</v>
      </c>
      <c r="D1570" s="11">
        <f>'Shiller Data '!D1569</f>
        <v>48.48</v>
      </c>
      <c r="E1570" s="75">
        <f>'Shiller Data '!E1569</f>
        <v>175.1</v>
      </c>
      <c r="F1570" s="12">
        <f t="shared" si="1580"/>
        <v>2396.4680482581384</v>
      </c>
      <c r="G1570" s="12">
        <f t="shared" si="1581"/>
        <v>29.013191033695033</v>
      </c>
      <c r="H1570" s="12">
        <f t="shared" ref="H1570:I1570" si="1605">AVERAGE(F1451:F1570)</f>
        <v>1525.3336701315502</v>
      </c>
      <c r="I1570" s="12">
        <f t="shared" si="1605"/>
        <v>28.859076578245375</v>
      </c>
      <c r="J1570" s="12">
        <f t="shared" si="1571"/>
        <v>83.040357918612344</v>
      </c>
      <c r="K1570" s="12">
        <f t="shared" si="1568"/>
        <v>4.419326729603525</v>
      </c>
      <c r="L1570" s="12">
        <f t="shared" si="1569"/>
        <v>1.0744902536285723</v>
      </c>
    </row>
    <row r="1571" spans="1:12" x14ac:dyDescent="0.25">
      <c r="A1571" s="11">
        <f>'Shiller Data '!A1570</f>
        <v>2001.02</v>
      </c>
      <c r="B1571" s="11">
        <f>'Shiller Data '!B1570</f>
        <v>1305.75</v>
      </c>
      <c r="C1571" s="11">
        <f>'Shiller Data '!C1570</f>
        <v>16.07</v>
      </c>
      <c r="D1571" s="11">
        <f>'Shiller Data '!D1570</f>
        <v>46.96</v>
      </c>
      <c r="E1571" s="75">
        <f>'Shiller Data '!E1570</f>
        <v>175.8</v>
      </c>
      <c r="F1571" s="12">
        <f t="shared" si="1580"/>
        <v>2333.5267704778157</v>
      </c>
      <c r="G1571" s="12">
        <f t="shared" si="1581"/>
        <v>28.718954778156998</v>
      </c>
      <c r="H1571" s="12">
        <f t="shared" ref="H1571:I1571" si="1606">AVERAGE(F1452:F1571)</f>
        <v>1537.7438069490831</v>
      </c>
      <c r="I1571" s="12">
        <f t="shared" si="1606"/>
        <v>28.86313314826241</v>
      </c>
      <c r="J1571" s="12">
        <f t="shared" si="1571"/>
        <v>80.848006295473724</v>
      </c>
      <c r="K1571" s="12">
        <f t="shared" si="1568"/>
        <v>4.3925709264175703</v>
      </c>
      <c r="L1571" s="12">
        <f t="shared" si="1569"/>
        <v>1.0477344504426176</v>
      </c>
    </row>
    <row r="1572" spans="1:12" x14ac:dyDescent="0.25">
      <c r="A1572" s="11">
        <f>'Shiller Data '!A1571</f>
        <v>2001.03</v>
      </c>
      <c r="B1572" s="11">
        <f>'Shiller Data '!B1571</f>
        <v>1185.8499999999999</v>
      </c>
      <c r="C1572" s="11">
        <f>'Shiller Data '!C1571</f>
        <v>15.97</v>
      </c>
      <c r="D1572" s="11">
        <f>'Shiller Data '!D1571</f>
        <v>45.44</v>
      </c>
      <c r="E1572" s="75">
        <f>'Shiller Data '!E1571</f>
        <v>176.2</v>
      </c>
      <c r="F1572" s="12">
        <f t="shared" si="1580"/>
        <v>2114.4405434165719</v>
      </c>
      <c r="G1572" s="12">
        <f t="shared" si="1581"/>
        <v>28.475452610669695</v>
      </c>
      <c r="H1572" s="12">
        <f t="shared" ref="H1572:I1572" si="1607">AVERAGE(F1453:F1572)</f>
        <v>1548.1443257368139</v>
      </c>
      <c r="I1572" s="12">
        <f t="shared" si="1607"/>
        <v>28.865573077425395</v>
      </c>
      <c r="J1572" s="12">
        <f t="shared" si="1571"/>
        <v>73.251292733564014</v>
      </c>
      <c r="K1572" s="12">
        <f t="shared" si="1568"/>
        <v>4.2938958959812297</v>
      </c>
      <c r="L1572" s="12">
        <f t="shared" si="1569"/>
        <v>0.94905942000627697</v>
      </c>
    </row>
    <row r="1573" spans="1:12" x14ac:dyDescent="0.25">
      <c r="A1573" s="11">
        <f>'Shiller Data '!A1572</f>
        <v>2001.04</v>
      </c>
      <c r="B1573" s="11">
        <f>'Shiller Data '!B1572</f>
        <v>1189.8399999999999</v>
      </c>
      <c r="C1573" s="11">
        <f>'Shiller Data '!C1572</f>
        <v>15.876666666666665</v>
      </c>
      <c r="D1573" s="11">
        <f>'Shiller Data '!D1572</f>
        <v>42.556666666666665</v>
      </c>
      <c r="E1573" s="75">
        <f>'Shiller Data '!E1572</f>
        <v>176.9</v>
      </c>
      <c r="F1573" s="12">
        <f t="shared" si="1580"/>
        <v>2113.1598756359522</v>
      </c>
      <c r="G1573" s="12">
        <f t="shared" si="1581"/>
        <v>28.197013849632558</v>
      </c>
      <c r="H1573" s="12">
        <f t="shared" ref="H1573:I1573" si="1608">AVERAGE(F1454:F1573)</f>
        <v>1558.401552757646</v>
      </c>
      <c r="I1573" s="12">
        <f t="shared" si="1608"/>
        <v>28.865652806374506</v>
      </c>
      <c r="J1573" s="12">
        <f t="shared" si="1571"/>
        <v>73.206723915465915</v>
      </c>
      <c r="K1573" s="12">
        <f t="shared" si="1568"/>
        <v>4.2932872735173513</v>
      </c>
      <c r="L1573" s="12">
        <f t="shared" si="1569"/>
        <v>0.94845079754239858</v>
      </c>
    </row>
    <row r="1574" spans="1:12" x14ac:dyDescent="0.25">
      <c r="A1574" s="11">
        <f>'Shiller Data '!A1573</f>
        <v>2001.05</v>
      </c>
      <c r="B1574" s="11">
        <f>'Shiller Data '!B1573</f>
        <v>1270.3699999999999</v>
      </c>
      <c r="C1574" s="11">
        <f>'Shiller Data '!C1573</f>
        <v>15.783333333333331</v>
      </c>
      <c r="D1574" s="11">
        <f>'Shiller Data '!D1573</f>
        <v>39.673333333333332</v>
      </c>
      <c r="E1574" s="75">
        <f>'Shiller Data '!E1573</f>
        <v>177.7</v>
      </c>
      <c r="F1574" s="12">
        <f t="shared" si="1580"/>
        <v>2246.0241685424871</v>
      </c>
      <c r="G1574" s="12">
        <f t="shared" si="1581"/>
        <v>27.905057681485648</v>
      </c>
      <c r="H1574" s="12">
        <f t="shared" ref="H1574:I1574" si="1609">AVERAGE(F1455:F1574)</f>
        <v>1569.8203008528012</v>
      </c>
      <c r="I1574" s="12">
        <f t="shared" si="1609"/>
        <v>28.863799396935558</v>
      </c>
      <c r="J1574" s="12">
        <f t="shared" si="1571"/>
        <v>77.814571036027417</v>
      </c>
      <c r="K1574" s="12">
        <f t="shared" si="1568"/>
        <v>4.3543287020288819</v>
      </c>
      <c r="L1574" s="12">
        <f t="shared" si="1569"/>
        <v>1.0094922260539292</v>
      </c>
    </row>
    <row r="1575" spans="1:12" x14ac:dyDescent="0.25">
      <c r="A1575" s="11">
        <f>'Shiller Data '!A1574</f>
        <v>2001.06</v>
      </c>
      <c r="B1575" s="11">
        <f>'Shiller Data '!B1574</f>
        <v>1238.71</v>
      </c>
      <c r="C1575" s="11">
        <f>'Shiller Data '!C1574</f>
        <v>15.69</v>
      </c>
      <c r="D1575" s="11">
        <f>'Shiller Data '!D1574</f>
        <v>36.79</v>
      </c>
      <c r="E1575" s="75">
        <f>'Shiller Data '!E1574</f>
        <v>178</v>
      </c>
      <c r="F1575" s="12">
        <f t="shared" si="1580"/>
        <v>2186.3579452247191</v>
      </c>
      <c r="G1575" s="12">
        <f t="shared" si="1581"/>
        <v>27.693290730337079</v>
      </c>
      <c r="H1575" s="12">
        <f t="shared" ref="H1575:I1575" si="1610">AVERAGE(F1456:F1575)</f>
        <v>1580.7575202033256</v>
      </c>
      <c r="I1575" s="12">
        <f t="shared" si="1610"/>
        <v>28.860678152408955</v>
      </c>
      <c r="J1575" s="12">
        <f t="shared" si="1571"/>
        <v>75.75559845402411</v>
      </c>
      <c r="K1575" s="12">
        <f t="shared" si="1568"/>
        <v>4.3275123486423084</v>
      </c>
      <c r="L1575" s="12">
        <f t="shared" si="1569"/>
        <v>0.98267587266735568</v>
      </c>
    </row>
    <row r="1576" spans="1:12" x14ac:dyDescent="0.25">
      <c r="A1576" s="11">
        <f>'Shiller Data '!A1575</f>
        <v>2001.07</v>
      </c>
      <c r="B1576" s="11">
        <f>'Shiller Data '!B1575</f>
        <v>1204.45</v>
      </c>
      <c r="C1576" s="11">
        <f>'Shiller Data '!C1575</f>
        <v>15.706666666666667</v>
      </c>
      <c r="D1576" s="11">
        <f>'Shiller Data '!D1575</f>
        <v>33.963333333333331</v>
      </c>
      <c r="E1576" s="75">
        <f>'Shiller Data '!E1575</f>
        <v>177.5</v>
      </c>
      <c r="F1576" s="12">
        <f t="shared" si="1580"/>
        <v>2131.8765000000003</v>
      </c>
      <c r="G1576" s="12">
        <f t="shared" si="1581"/>
        <v>27.800800000000002</v>
      </c>
      <c r="H1576" s="12">
        <f t="shared" ref="H1576:I1576" si="1611">AVERAGE(F1457:F1576)</f>
        <v>1591.2141292984065</v>
      </c>
      <c r="I1576" s="12">
        <f t="shared" si="1611"/>
        <v>28.85796394123054</v>
      </c>
      <c r="J1576" s="12">
        <f t="shared" si="1571"/>
        <v>73.874806425761108</v>
      </c>
      <c r="K1576" s="12">
        <f t="shared" si="1568"/>
        <v>4.3023718554285635</v>
      </c>
      <c r="L1576" s="12">
        <f t="shared" si="1569"/>
        <v>0.95753537945361078</v>
      </c>
    </row>
    <row r="1577" spans="1:12" x14ac:dyDescent="0.25">
      <c r="A1577" s="11">
        <f>'Shiller Data '!A1576</f>
        <v>2001.08</v>
      </c>
      <c r="B1577" s="11">
        <f>'Shiller Data '!B1576</f>
        <v>1178.5</v>
      </c>
      <c r="C1577" s="11">
        <f>'Shiller Data '!C1576</f>
        <v>15.723333333333333</v>
      </c>
      <c r="D1577" s="11">
        <f>'Shiller Data '!D1576</f>
        <v>31.136666666666667</v>
      </c>
      <c r="E1577" s="75">
        <f>'Shiller Data '!E1576</f>
        <v>177.5</v>
      </c>
      <c r="F1577" s="12">
        <f t="shared" si="1580"/>
        <v>2085.9449999999997</v>
      </c>
      <c r="G1577" s="12">
        <f t="shared" si="1581"/>
        <v>27.830299999999998</v>
      </c>
      <c r="H1577" s="12">
        <f t="shared" ref="H1577:I1577" si="1612">AVERAGE(F1458:F1577)</f>
        <v>1601.1336230758593</v>
      </c>
      <c r="I1577" s="12">
        <f t="shared" si="1612"/>
        <v>28.855350090419165</v>
      </c>
      <c r="J1577" s="12">
        <f t="shared" si="1571"/>
        <v>72.289713812642162</v>
      </c>
      <c r="K1577" s="12">
        <f t="shared" si="1568"/>
        <v>4.2806818481254396</v>
      </c>
      <c r="L1577" s="12">
        <f t="shared" si="1569"/>
        <v>0.93584537215048691</v>
      </c>
    </row>
    <row r="1578" spans="1:12" x14ac:dyDescent="0.25">
      <c r="A1578" s="11">
        <f>'Shiller Data '!A1577</f>
        <v>2001.09</v>
      </c>
      <c r="B1578" s="11">
        <f>'Shiller Data '!B1577</f>
        <v>1044.6400000000001</v>
      </c>
      <c r="C1578" s="11">
        <f>'Shiller Data '!C1577</f>
        <v>15.74</v>
      </c>
      <c r="D1578" s="11">
        <f>'Shiller Data '!D1577</f>
        <v>28.31</v>
      </c>
      <c r="E1578" s="75">
        <f>'Shiller Data '!E1577</f>
        <v>178.3</v>
      </c>
      <c r="F1578" s="12">
        <f t="shared" si="1580"/>
        <v>1840.7166124509256</v>
      </c>
      <c r="G1578" s="12">
        <f t="shared" si="1581"/>
        <v>27.734798093101517</v>
      </c>
      <c r="H1578" s="12">
        <f t="shared" ref="H1578:I1578" si="1613">AVERAGE(F1459:F1578)</f>
        <v>1609.0841672466725</v>
      </c>
      <c r="I1578" s="12">
        <f t="shared" si="1613"/>
        <v>28.852139770835439</v>
      </c>
      <c r="J1578" s="12">
        <f t="shared" si="1571"/>
        <v>63.798270321412147</v>
      </c>
      <c r="K1578" s="12">
        <f t="shared" si="1568"/>
        <v>4.1557260790335828</v>
      </c>
      <c r="L1578" s="12">
        <f t="shared" si="1569"/>
        <v>0.81088960305863012</v>
      </c>
    </row>
    <row r="1579" spans="1:12" x14ac:dyDescent="0.25">
      <c r="A1579" s="11">
        <f>'Shiller Data '!A1578</f>
        <v>2001.1</v>
      </c>
      <c r="B1579" s="11">
        <f>'Shiller Data '!B1578</f>
        <v>1076.5899999999999</v>
      </c>
      <c r="C1579" s="11">
        <f>'Shiller Data '!C1578</f>
        <v>15.740000000000002</v>
      </c>
      <c r="D1579" s="11">
        <f>'Shiller Data '!D1578</f>
        <v>27.103333333333335</v>
      </c>
      <c r="E1579" s="75">
        <f>'Shiller Data '!E1578</f>
        <v>177.7</v>
      </c>
      <c r="F1579" s="12">
        <f t="shared" si="1580"/>
        <v>1903.4196018570624</v>
      </c>
      <c r="G1579" s="12">
        <f t="shared" si="1581"/>
        <v>27.82844400675296</v>
      </c>
      <c r="H1579" s="12">
        <f t="shared" ref="H1579:I1579" si="1614">AVERAGE(F1460:F1579)</f>
        <v>1617.5740889652043</v>
      </c>
      <c r="I1579" s="12">
        <f t="shared" si="1614"/>
        <v>28.850559693144259</v>
      </c>
      <c r="J1579" s="12">
        <f t="shared" si="1571"/>
        <v>65.975136084079878</v>
      </c>
      <c r="K1579" s="12">
        <f t="shared" si="1568"/>
        <v>4.1892779450485698</v>
      </c>
      <c r="L1579" s="12">
        <f t="shared" si="1569"/>
        <v>0.84444146907361706</v>
      </c>
    </row>
    <row r="1580" spans="1:12" x14ac:dyDescent="0.25">
      <c r="A1580" s="11">
        <f>'Shiller Data '!A1579</f>
        <v>2001.11</v>
      </c>
      <c r="B1580" s="11">
        <f>'Shiller Data '!B1579</f>
        <v>1129.68</v>
      </c>
      <c r="C1580" s="11">
        <f>'Shiller Data '!C1579</f>
        <v>15.740000000000002</v>
      </c>
      <c r="D1580" s="11">
        <f>'Shiller Data '!D1579</f>
        <v>25.896666666666665</v>
      </c>
      <c r="E1580" s="75">
        <f>'Shiller Data '!E1579</f>
        <v>177.4</v>
      </c>
      <c r="F1580" s="12">
        <f t="shared" si="1580"/>
        <v>2000.6607328072155</v>
      </c>
      <c r="G1580" s="12">
        <f t="shared" si="1581"/>
        <v>27.875504509582868</v>
      </c>
      <c r="H1580" s="12">
        <f t="shared" ref="H1580:I1580" si="1615">AVERAGE(F1461:F1580)</f>
        <v>1626.9139917821392</v>
      </c>
      <c r="I1580" s="12">
        <f t="shared" si="1615"/>
        <v>28.850554918647433</v>
      </c>
      <c r="J1580" s="12">
        <f t="shared" si="1571"/>
        <v>69.345658634596901</v>
      </c>
      <c r="K1580" s="12">
        <f t="shared" si="1568"/>
        <v>4.2391035440024378</v>
      </c>
      <c r="L1580" s="12">
        <f t="shared" si="1569"/>
        <v>0.89426706802748512</v>
      </c>
    </row>
    <row r="1581" spans="1:12" x14ac:dyDescent="0.25">
      <c r="A1581" s="11">
        <f>'Shiller Data '!A1580</f>
        <v>2001.12</v>
      </c>
      <c r="B1581" s="11">
        <f>'Shiller Data '!B1580</f>
        <v>1144.93</v>
      </c>
      <c r="C1581" s="11">
        <f>'Shiller Data '!C1580</f>
        <v>15.74</v>
      </c>
      <c r="D1581" s="11">
        <f>'Shiller Data '!D1580</f>
        <v>24.69</v>
      </c>
      <c r="E1581" s="75">
        <f>'Shiller Data '!E1580</f>
        <v>176.7</v>
      </c>
      <c r="F1581" s="12">
        <f t="shared" si="1580"/>
        <v>2035.7010908319189</v>
      </c>
      <c r="G1581" s="12">
        <f t="shared" si="1581"/>
        <v>27.985933786078103</v>
      </c>
      <c r="H1581" s="12">
        <f t="shared" ref="H1581:I1581" si="1616">AVERAGE(F1462:F1581)</f>
        <v>1636.502041768586</v>
      </c>
      <c r="I1581" s="12">
        <f t="shared" si="1616"/>
        <v>28.852145761595235</v>
      </c>
      <c r="J1581" s="12">
        <f t="shared" si="1571"/>
        <v>70.556315209720651</v>
      </c>
      <c r="K1581" s="12">
        <f t="shared" si="1568"/>
        <v>4.2564111882504578</v>
      </c>
      <c r="L1581" s="12">
        <f t="shared" si="1569"/>
        <v>0.91157471227550513</v>
      </c>
    </row>
    <row r="1582" spans="1:12" x14ac:dyDescent="0.25">
      <c r="A1582" s="11">
        <f>'Shiller Data '!A1581</f>
        <v>2002.01</v>
      </c>
      <c r="B1582" s="11">
        <f>'Shiller Data '!B1581</f>
        <v>1140.21</v>
      </c>
      <c r="C1582" s="11">
        <f>'Shiller Data '!C1581</f>
        <v>15.736666666666668</v>
      </c>
      <c r="D1582" s="11">
        <f>'Shiller Data '!D1581</f>
        <v>24.693333333333332</v>
      </c>
      <c r="E1582" s="75">
        <f>'Shiller Data '!E1581</f>
        <v>177.1</v>
      </c>
      <c r="F1582" s="12">
        <f t="shared" si="1580"/>
        <v>2022.7299647092041</v>
      </c>
      <c r="G1582" s="12">
        <f t="shared" si="1581"/>
        <v>27.916811123658956</v>
      </c>
      <c r="H1582" s="12">
        <f t="shared" ref="H1582:I1582" si="1617">AVERAGE(F1463:F1582)</f>
        <v>1645.4700042430211</v>
      </c>
      <c r="I1582" s="12">
        <f t="shared" si="1617"/>
        <v>28.852737700780441</v>
      </c>
      <c r="J1582" s="12">
        <f t="shared" si="1571"/>
        <v>70.105304587941788</v>
      </c>
      <c r="K1582" s="12">
        <f t="shared" si="1568"/>
        <v>4.2499984629028589</v>
      </c>
      <c r="L1582" s="12">
        <f t="shared" si="1569"/>
        <v>0.90516198692790617</v>
      </c>
    </row>
    <row r="1583" spans="1:12" x14ac:dyDescent="0.25">
      <c r="A1583" s="11">
        <f>'Shiller Data '!A1582</f>
        <v>2002.02</v>
      </c>
      <c r="B1583" s="11">
        <f>'Shiller Data '!B1582</f>
        <v>1100.67</v>
      </c>
      <c r="C1583" s="11">
        <f>'Shiller Data '!C1582</f>
        <v>15.733333333333334</v>
      </c>
      <c r="D1583" s="11">
        <f>'Shiller Data '!D1582</f>
        <v>24.696666666666669</v>
      </c>
      <c r="E1583" s="75">
        <f>'Shiller Data '!E1582</f>
        <v>177.8</v>
      </c>
      <c r="F1583" s="12">
        <f t="shared" si="1580"/>
        <v>1944.8987471878515</v>
      </c>
      <c r="G1583" s="12">
        <f t="shared" si="1581"/>
        <v>27.801012373453318</v>
      </c>
      <c r="H1583" s="12">
        <f t="shared" ref="H1583:I1583" si="1618">AVERAGE(F1464:F1583)</f>
        <v>1653.884321724998</v>
      </c>
      <c r="I1583" s="12">
        <f t="shared" si="1618"/>
        <v>28.852446173300923</v>
      </c>
      <c r="J1583" s="12">
        <f t="shared" si="1571"/>
        <v>67.408452493279242</v>
      </c>
      <c r="K1583" s="12">
        <f t="shared" si="1568"/>
        <v>4.2107704179675016</v>
      </c>
      <c r="L1583" s="12">
        <f t="shared" si="1569"/>
        <v>0.86593394199254892</v>
      </c>
    </row>
    <row r="1584" spans="1:12" x14ac:dyDescent="0.25">
      <c r="A1584" s="11">
        <f>'Shiller Data '!A1583</f>
        <v>2002.03</v>
      </c>
      <c r="B1584" s="11">
        <f>'Shiller Data '!B1583</f>
        <v>1153.79</v>
      </c>
      <c r="C1584" s="11">
        <f>'Shiller Data '!C1583</f>
        <v>15.73</v>
      </c>
      <c r="D1584" s="11">
        <f>'Shiller Data '!D1583</f>
        <v>24.7</v>
      </c>
      <c r="E1584" s="75">
        <f>'Shiller Data '!E1583</f>
        <v>178.8</v>
      </c>
      <c r="F1584" s="12">
        <f t="shared" si="1580"/>
        <v>2027.3600293624158</v>
      </c>
      <c r="G1584" s="12">
        <f t="shared" si="1581"/>
        <v>27.639668624161072</v>
      </c>
      <c r="H1584" s="12">
        <f t="shared" ref="H1584:I1584" si="1619">AVERAGE(F1465:F1584)</f>
        <v>1663.1227115365666</v>
      </c>
      <c r="I1584" s="12">
        <f t="shared" si="1619"/>
        <v>28.851223981349843</v>
      </c>
      <c r="J1584" s="12">
        <f t="shared" si="1571"/>
        <v>70.269463460993975</v>
      </c>
      <c r="K1584" s="12">
        <f t="shared" si="1568"/>
        <v>4.2523373297828115</v>
      </c>
      <c r="L1584" s="12">
        <f t="shared" si="1569"/>
        <v>0.90750085380785883</v>
      </c>
    </row>
    <row r="1585" spans="1:12" x14ac:dyDescent="0.25">
      <c r="A1585" s="11">
        <f>'Shiller Data '!A1584</f>
        <v>2002.04</v>
      </c>
      <c r="B1585" s="11">
        <f>'Shiller Data '!B1584</f>
        <v>1111.93</v>
      </c>
      <c r="C1585" s="11">
        <f>'Shiller Data '!C1584</f>
        <v>15.833333333333332</v>
      </c>
      <c r="D1585" s="11">
        <f>'Shiller Data '!D1584</f>
        <v>25.38</v>
      </c>
      <c r="E1585" s="75">
        <f>'Shiller Data '!E1584</f>
        <v>179.8</v>
      </c>
      <c r="F1585" s="12">
        <f t="shared" si="1580"/>
        <v>1942.9399763626252</v>
      </c>
      <c r="G1585" s="12">
        <f t="shared" si="1581"/>
        <v>27.666504449388206</v>
      </c>
      <c r="H1585" s="12">
        <f t="shared" ref="H1585:I1585" si="1620">AVERAGE(F1466:F1585)</f>
        <v>1671.667639251775</v>
      </c>
      <c r="I1585" s="12">
        <f t="shared" si="1620"/>
        <v>28.85055739656428</v>
      </c>
      <c r="J1585" s="12">
        <f t="shared" si="1571"/>
        <v>67.344971871982054</v>
      </c>
      <c r="K1585" s="12">
        <f t="shared" si="1568"/>
        <v>4.209828243380219</v>
      </c>
      <c r="L1585" s="12">
        <f t="shared" si="1569"/>
        <v>0.86499176740526629</v>
      </c>
    </row>
    <row r="1586" spans="1:12" x14ac:dyDescent="0.25">
      <c r="A1586" s="11">
        <f>'Shiller Data '!A1585</f>
        <v>2002.05</v>
      </c>
      <c r="B1586" s="11">
        <f>'Shiller Data '!B1585</f>
        <v>1079.25</v>
      </c>
      <c r="C1586" s="11">
        <f>'Shiller Data '!C1585</f>
        <v>15.936666666666667</v>
      </c>
      <c r="D1586" s="11">
        <f>'Shiller Data '!D1585</f>
        <v>26.06</v>
      </c>
      <c r="E1586" s="75">
        <f>'Shiller Data '!E1585</f>
        <v>179.8</v>
      </c>
      <c r="F1586" s="12">
        <f t="shared" si="1580"/>
        <v>1885.8363111790879</v>
      </c>
      <c r="G1586" s="12">
        <f t="shared" si="1581"/>
        <v>27.847064794215793</v>
      </c>
      <c r="H1586" s="12">
        <f t="shared" ref="H1586:I1586" si="1621">AVERAGE(F1467:F1586)</f>
        <v>1679.6089659591073</v>
      </c>
      <c r="I1586" s="12">
        <f t="shared" si="1621"/>
        <v>28.851726506069888</v>
      </c>
      <c r="J1586" s="12">
        <f t="shared" si="1571"/>
        <v>65.363031594741543</v>
      </c>
      <c r="K1586" s="12">
        <f t="shared" si="1568"/>
        <v>4.1799568325045691</v>
      </c>
      <c r="L1586" s="12">
        <f t="shared" si="1569"/>
        <v>0.83512035652961636</v>
      </c>
    </row>
    <row r="1587" spans="1:12" x14ac:dyDescent="0.25">
      <c r="A1587" s="11">
        <f>'Shiller Data '!A1586</f>
        <v>2002.06</v>
      </c>
      <c r="B1587" s="11">
        <f>'Shiller Data '!B1586</f>
        <v>1014.02</v>
      </c>
      <c r="C1587" s="11">
        <f>'Shiller Data '!C1586</f>
        <v>16.04</v>
      </c>
      <c r="D1587" s="11">
        <f>'Shiller Data '!D1586</f>
        <v>26.74</v>
      </c>
      <c r="E1587" s="75">
        <f>'Shiller Data '!E1586</f>
        <v>179.9</v>
      </c>
      <c r="F1587" s="12">
        <f t="shared" si="1580"/>
        <v>1770.871225680934</v>
      </c>
      <c r="G1587" s="12">
        <f t="shared" si="1581"/>
        <v>28.012045580878265</v>
      </c>
      <c r="H1587" s="12">
        <f t="shared" ref="H1587:I1587" si="1622">AVERAGE(F1468:F1587)</f>
        <v>1686.742104249078</v>
      </c>
      <c r="I1587" s="12">
        <f t="shared" si="1622"/>
        <v>28.855093885435032</v>
      </c>
      <c r="J1587" s="12">
        <f t="shared" si="1571"/>
        <v>61.371182249897423</v>
      </c>
      <c r="K1587" s="12">
        <f t="shared" si="1568"/>
        <v>4.1169403805122968</v>
      </c>
      <c r="L1587" s="12">
        <f t="shared" si="1569"/>
        <v>0.77210390453734412</v>
      </c>
    </row>
    <row r="1588" spans="1:12" x14ac:dyDescent="0.25">
      <c r="A1588" s="11">
        <f>'Shiller Data '!A1587</f>
        <v>2002.07</v>
      </c>
      <c r="B1588" s="11">
        <f>'Shiller Data '!B1587</f>
        <v>903.59</v>
      </c>
      <c r="C1588" s="11">
        <f>'Shiller Data '!C1587</f>
        <v>15.96</v>
      </c>
      <c r="D1588" s="11">
        <f>'Shiller Data '!D1587</f>
        <v>27.84</v>
      </c>
      <c r="E1588" s="75">
        <f>'Shiller Data '!E1587</f>
        <v>180.1</v>
      </c>
      <c r="F1588" s="12">
        <f t="shared" si="1580"/>
        <v>1576.2653428650751</v>
      </c>
      <c r="G1588" s="12">
        <f t="shared" si="1581"/>
        <v>27.841382565241535</v>
      </c>
      <c r="H1588" s="12">
        <f t="shared" ref="H1588:I1588" si="1623">AVERAGE(F1469:F1588)</f>
        <v>1692.143465276512</v>
      </c>
      <c r="I1588" s="12">
        <f t="shared" si="1623"/>
        <v>28.857096137683925</v>
      </c>
      <c r="J1588" s="12">
        <f t="shared" si="1571"/>
        <v>54.623144870306639</v>
      </c>
      <c r="K1588" s="12">
        <f t="shared" si="1568"/>
        <v>4.0004576916547423</v>
      </c>
      <c r="L1588" s="12">
        <f t="shared" si="1569"/>
        <v>0.65562121567978959</v>
      </c>
    </row>
    <row r="1589" spans="1:12" x14ac:dyDescent="0.25">
      <c r="A1589" s="11">
        <f>'Shiller Data '!A1588</f>
        <v>2002.08</v>
      </c>
      <c r="B1589" s="11">
        <f>'Shiller Data '!B1588</f>
        <v>912.55</v>
      </c>
      <c r="C1589" s="11">
        <f>'Shiller Data '!C1588</f>
        <v>15.879999999999999</v>
      </c>
      <c r="D1589" s="11">
        <f>'Shiller Data '!D1588</f>
        <v>28.939999999999998</v>
      </c>
      <c r="E1589" s="75">
        <f>'Shiller Data '!E1588</f>
        <v>180.7</v>
      </c>
      <c r="F1589" s="12">
        <f t="shared" si="1580"/>
        <v>1586.6098298284451</v>
      </c>
      <c r="G1589" s="12">
        <f t="shared" si="1581"/>
        <v>27.609845047039293</v>
      </c>
      <c r="H1589" s="12">
        <f t="shared" ref="H1589:I1589" si="1624">AVERAGE(F1470:F1589)</f>
        <v>1697.5994723307365</v>
      </c>
      <c r="I1589" s="12">
        <f t="shared" si="1624"/>
        <v>28.857387076566575</v>
      </c>
      <c r="J1589" s="12">
        <f t="shared" si="1571"/>
        <v>54.981063448978709</v>
      </c>
      <c r="K1589" s="12">
        <f t="shared" si="1568"/>
        <v>4.0069888250196382</v>
      </c>
      <c r="L1589" s="12">
        <f t="shared" si="1569"/>
        <v>0.66215234904468545</v>
      </c>
    </row>
    <row r="1590" spans="1:12" x14ac:dyDescent="0.25">
      <c r="A1590" s="11">
        <f>'Shiller Data '!A1589</f>
        <v>2002.09</v>
      </c>
      <c r="B1590" s="11">
        <f>'Shiller Data '!B1589</f>
        <v>867.81</v>
      </c>
      <c r="C1590" s="11">
        <f>'Shiller Data '!C1589</f>
        <v>15.8</v>
      </c>
      <c r="D1590" s="11">
        <f>'Shiller Data '!D1589</f>
        <v>30.04</v>
      </c>
      <c r="E1590" s="75">
        <f>'Shiller Data '!E1589</f>
        <v>181</v>
      </c>
      <c r="F1590" s="12">
        <f t="shared" si="1580"/>
        <v>1506.3215842541438</v>
      </c>
      <c r="G1590" s="12">
        <f t="shared" si="1581"/>
        <v>27.42522099447514</v>
      </c>
      <c r="H1590" s="12">
        <f t="shared" ref="H1590:I1590" si="1625">AVERAGE(F1471:F1590)</f>
        <v>1702.3982035087922</v>
      </c>
      <c r="I1590" s="12">
        <f t="shared" si="1625"/>
        <v>28.856172976927471</v>
      </c>
      <c r="J1590" s="12">
        <f t="shared" si="1571"/>
        <v>52.201017281763356</v>
      </c>
      <c r="K1590" s="12">
        <f t="shared" si="1568"/>
        <v>3.9551019828550875</v>
      </c>
      <c r="L1590" s="12">
        <f t="shared" si="1569"/>
        <v>0.61026550688013481</v>
      </c>
    </row>
    <row r="1591" spans="1:12" x14ac:dyDescent="0.25">
      <c r="A1591" s="11">
        <f>'Shiller Data '!A1590</f>
        <v>2002.1</v>
      </c>
      <c r="B1591" s="11">
        <f>'Shiller Data '!B1590</f>
        <v>854.63</v>
      </c>
      <c r="C1591" s="11">
        <f>'Shiller Data '!C1590</f>
        <v>15.89</v>
      </c>
      <c r="D1591" s="11">
        <f>'Shiller Data '!D1590</f>
        <v>29.223333333333333</v>
      </c>
      <c r="E1591" s="75">
        <f>'Shiller Data '!E1590</f>
        <v>181.3</v>
      </c>
      <c r="F1591" s="12">
        <f t="shared" si="1580"/>
        <v>1480.9894111969111</v>
      </c>
      <c r="G1591" s="12">
        <f t="shared" si="1581"/>
        <v>27.535801158301155</v>
      </c>
      <c r="H1591" s="12">
        <f t="shared" ref="H1591:I1591" si="1626">AVERAGE(F1472:F1591)</f>
        <v>1707.1235861491145</v>
      </c>
      <c r="I1591" s="12">
        <f t="shared" si="1626"/>
        <v>28.856936089982661</v>
      </c>
      <c r="J1591" s="12">
        <f t="shared" si="1571"/>
        <v>51.321782970265467</v>
      </c>
      <c r="K1591" s="12">
        <f t="shared" si="1568"/>
        <v>3.9381152813548796</v>
      </c>
      <c r="L1591" s="12">
        <f t="shared" si="1569"/>
        <v>0.59327880537992694</v>
      </c>
    </row>
    <row r="1592" spans="1:12" x14ac:dyDescent="0.25">
      <c r="A1592" s="11">
        <f>'Shiller Data '!A1591</f>
        <v>2002.11</v>
      </c>
      <c r="B1592" s="11">
        <f>'Shiller Data '!B1591</f>
        <v>909.93</v>
      </c>
      <c r="C1592" s="11">
        <f>'Shiller Data '!C1591</f>
        <v>15.98</v>
      </c>
      <c r="D1592" s="11">
        <f>'Shiller Data '!D1591</f>
        <v>28.406666666666666</v>
      </c>
      <c r="E1592" s="75">
        <f>'Shiller Data '!E1591</f>
        <v>181.3</v>
      </c>
      <c r="F1592" s="12">
        <f t="shared" si="1580"/>
        <v>1576.8188513513512</v>
      </c>
      <c r="G1592" s="12">
        <f t="shared" si="1581"/>
        <v>27.691762272476559</v>
      </c>
      <c r="H1592" s="12">
        <f t="shared" ref="H1592:I1592" si="1627">AVERAGE(F1473:F1592)</f>
        <v>1712.4676307437089</v>
      </c>
      <c r="I1592" s="12">
        <f t="shared" si="1627"/>
        <v>28.859383681836629</v>
      </c>
      <c r="J1592" s="12">
        <f t="shared" si="1571"/>
        <v>54.637994654881055</v>
      </c>
      <c r="K1592" s="12">
        <f t="shared" si="1568"/>
        <v>4.000729513543666</v>
      </c>
      <c r="L1592" s="12">
        <f t="shared" si="1569"/>
        <v>0.65589303756871331</v>
      </c>
    </row>
    <row r="1593" spans="1:12" x14ac:dyDescent="0.25">
      <c r="A1593" s="11">
        <f>'Shiller Data '!A1592</f>
        <v>2002.12</v>
      </c>
      <c r="B1593" s="11">
        <f>'Shiller Data '!B1592</f>
        <v>899.18</v>
      </c>
      <c r="C1593" s="11">
        <f>'Shiller Data '!C1592</f>
        <v>16.07</v>
      </c>
      <c r="D1593" s="11">
        <f>'Shiller Data '!D1592</f>
        <v>27.59</v>
      </c>
      <c r="E1593" s="75">
        <f>'Shiller Data '!E1592</f>
        <v>180.9</v>
      </c>
      <c r="F1593" s="12">
        <f t="shared" si="1580"/>
        <v>1561.6355804311775</v>
      </c>
      <c r="G1593" s="12">
        <f t="shared" si="1581"/>
        <v>27.909299336650083</v>
      </c>
      <c r="H1593" s="12">
        <f t="shared" ref="H1593:I1593" si="1628">AVERAGE(F1474:F1593)</f>
        <v>1717.4434876771822</v>
      </c>
      <c r="I1593" s="12">
        <f t="shared" si="1628"/>
        <v>28.863359564257976</v>
      </c>
      <c r="J1593" s="12">
        <f t="shared" si="1571"/>
        <v>54.10442872925227</v>
      </c>
      <c r="K1593" s="12">
        <f t="shared" si="1568"/>
        <v>3.9909160444104774</v>
      </c>
      <c r="L1593" s="12">
        <f t="shared" si="1569"/>
        <v>0.64607956843552472</v>
      </c>
    </row>
    <row r="1594" spans="1:12" x14ac:dyDescent="0.25">
      <c r="A1594" s="11">
        <f>'Shiller Data '!A1593</f>
        <v>2003.01</v>
      </c>
      <c r="B1594" s="11">
        <f>'Shiller Data '!B1593</f>
        <v>895.84</v>
      </c>
      <c r="C1594" s="11">
        <f>'Shiller Data '!C1593</f>
        <v>16.119999999999997</v>
      </c>
      <c r="D1594" s="11">
        <f>'Shiller Data '!D1593</f>
        <v>28.5</v>
      </c>
      <c r="E1594" s="75">
        <f>'Shiller Data '!E1593</f>
        <v>181.7</v>
      </c>
      <c r="F1594" s="12">
        <f t="shared" si="1580"/>
        <v>1548.9847660979638</v>
      </c>
      <c r="G1594" s="12">
        <f t="shared" si="1581"/>
        <v>27.872872867363785</v>
      </c>
      <c r="H1594" s="12">
        <f t="shared" ref="H1594:I1594" si="1629">AVERAGE(F1475:F1594)</f>
        <v>1722.360904834474</v>
      </c>
      <c r="I1594" s="12">
        <f t="shared" si="1629"/>
        <v>28.867726274367023</v>
      </c>
      <c r="J1594" s="12">
        <f t="shared" si="1571"/>
        <v>53.658010727134346</v>
      </c>
      <c r="K1594" s="12">
        <f t="shared" si="1568"/>
        <v>3.9826307725088546</v>
      </c>
      <c r="L1594" s="12">
        <f t="shared" si="1569"/>
        <v>0.63779429653390185</v>
      </c>
    </row>
    <row r="1595" spans="1:12" x14ac:dyDescent="0.25">
      <c r="A1595" s="11">
        <f>'Shiller Data '!A1594</f>
        <v>2003.02</v>
      </c>
      <c r="B1595" s="11">
        <f>'Shiller Data '!B1594</f>
        <v>837.03</v>
      </c>
      <c r="C1595" s="11">
        <f>'Shiller Data '!C1594</f>
        <v>16.169999999999998</v>
      </c>
      <c r="D1595" s="11">
        <f>'Shiller Data '!D1594</f>
        <v>29.41</v>
      </c>
      <c r="E1595" s="75">
        <f>'Shiller Data '!E1594</f>
        <v>183.1</v>
      </c>
      <c r="F1595" s="12">
        <f t="shared" si="1580"/>
        <v>1436.2310226652103</v>
      </c>
      <c r="G1595" s="12">
        <f t="shared" si="1581"/>
        <v>27.745547515019116</v>
      </c>
      <c r="H1595" s="12">
        <f t="shared" ref="H1595:I1595" si="1630">AVERAGE(F1476:F1595)</f>
        <v>1726.2482541148952</v>
      </c>
      <c r="I1595" s="12">
        <f t="shared" si="1630"/>
        <v>28.871217182642077</v>
      </c>
      <c r="J1595" s="12">
        <f t="shared" si="1571"/>
        <v>49.746119589606344</v>
      </c>
      <c r="K1595" s="12">
        <f t="shared" si="1568"/>
        <v>3.9069324623637165</v>
      </c>
      <c r="L1595" s="12">
        <f t="shared" si="1569"/>
        <v>0.56209598638876379</v>
      </c>
    </row>
    <row r="1596" spans="1:12" x14ac:dyDescent="0.25">
      <c r="A1596" s="11">
        <f>'Shiller Data '!A1595</f>
        <v>2003.03</v>
      </c>
      <c r="B1596" s="11">
        <f>'Shiller Data '!B1595</f>
        <v>846.63</v>
      </c>
      <c r="C1596" s="11">
        <f>'Shiller Data '!C1595</f>
        <v>16.22</v>
      </c>
      <c r="D1596" s="11">
        <f>'Shiller Data '!D1595</f>
        <v>30.32</v>
      </c>
      <c r="E1596" s="75">
        <f>'Shiller Data '!E1595</f>
        <v>184.2</v>
      </c>
      <c r="F1596" s="12">
        <f t="shared" si="1580"/>
        <v>1444.0281229641696</v>
      </c>
      <c r="G1596" s="12">
        <f t="shared" si="1581"/>
        <v>27.665138436482085</v>
      </c>
      <c r="H1596" s="12">
        <f t="shared" ref="H1596:I1596" si="1631">AVERAGE(F1477:F1596)</f>
        <v>1730.0744739650374</v>
      </c>
      <c r="I1596" s="12">
        <f t="shared" si="1631"/>
        <v>28.874223791246934</v>
      </c>
      <c r="J1596" s="12">
        <f t="shared" si="1571"/>
        <v>50.010976343610629</v>
      </c>
      <c r="K1596" s="12">
        <f t="shared" si="1568"/>
        <v>3.9122425082078607</v>
      </c>
      <c r="L1596" s="12">
        <f t="shared" si="1569"/>
        <v>0.56740603223290798</v>
      </c>
    </row>
    <row r="1597" spans="1:12" x14ac:dyDescent="0.25">
      <c r="A1597" s="11">
        <f>'Shiller Data '!A1596</f>
        <v>2003.04</v>
      </c>
      <c r="B1597" s="11">
        <f>'Shiller Data '!B1596</f>
        <v>890.03</v>
      </c>
      <c r="C1597" s="11">
        <f>'Shiller Data '!C1596</f>
        <v>16.203333333333333</v>
      </c>
      <c r="D1597" s="11">
        <f>'Shiller Data '!D1596</f>
        <v>31.73</v>
      </c>
      <c r="E1597" s="75">
        <f>'Shiller Data '!E1596</f>
        <v>183.8</v>
      </c>
      <c r="F1597" s="12">
        <f t="shared" si="1580"/>
        <v>1521.3556868879218</v>
      </c>
      <c r="G1597" s="12">
        <f t="shared" si="1581"/>
        <v>27.696856637649617</v>
      </c>
      <c r="H1597" s="12">
        <f t="shared" ref="H1597:I1597" si="1632">AVERAGE(F1478:F1597)</f>
        <v>1734.6966128488259</v>
      </c>
      <c r="I1597" s="12">
        <f t="shared" si="1632"/>
        <v>28.877884950293311</v>
      </c>
      <c r="J1597" s="12">
        <f t="shared" si="1571"/>
        <v>52.682379249955062</v>
      </c>
      <c r="K1597" s="12">
        <f t="shared" si="1568"/>
        <v>3.9642810400532924</v>
      </c>
      <c r="L1597" s="12">
        <f t="shared" si="1569"/>
        <v>0.6194445640783397</v>
      </c>
    </row>
    <row r="1598" spans="1:12" x14ac:dyDescent="0.25">
      <c r="A1598" s="11">
        <f>'Shiller Data '!A1597</f>
        <v>2003.05</v>
      </c>
      <c r="B1598" s="11">
        <f>'Shiller Data '!B1597</f>
        <v>935.96</v>
      </c>
      <c r="C1598" s="11">
        <f>'Shiller Data '!C1597</f>
        <v>16.186666666666667</v>
      </c>
      <c r="D1598" s="11">
        <f>'Shiller Data '!D1597</f>
        <v>33.139999999999993</v>
      </c>
      <c r="E1598" s="75">
        <f>'Shiller Data '!E1597</f>
        <v>183.5</v>
      </c>
      <c r="F1598" s="12">
        <f t="shared" si="1580"/>
        <v>1602.4808337874661</v>
      </c>
      <c r="G1598" s="12">
        <f t="shared" si="1581"/>
        <v>27.713602179836517</v>
      </c>
      <c r="H1598" s="12">
        <f t="shared" ref="H1598:I1598" si="1633">AVERAGE(F1479:F1598)</f>
        <v>1739.9665687828385</v>
      </c>
      <c r="I1598" s="12">
        <f t="shared" si="1633"/>
        <v>28.881757405322926</v>
      </c>
      <c r="J1598" s="12">
        <f t="shared" si="1571"/>
        <v>55.484187173877714</v>
      </c>
      <c r="K1598" s="12">
        <f t="shared" si="1568"/>
        <v>4.0160980643701878</v>
      </c>
      <c r="L1598" s="12">
        <f t="shared" si="1569"/>
        <v>0.67126158839523509</v>
      </c>
    </row>
    <row r="1599" spans="1:12" x14ac:dyDescent="0.25">
      <c r="A1599" s="11">
        <f>'Shiller Data '!A1598</f>
        <v>2003.06</v>
      </c>
      <c r="B1599" s="11">
        <f>'Shiller Data '!B1598</f>
        <v>988</v>
      </c>
      <c r="C1599" s="11">
        <f>'Shiller Data '!C1598</f>
        <v>16.170000000000002</v>
      </c>
      <c r="D1599" s="11">
        <f>'Shiller Data '!D1598</f>
        <v>34.549999999999997</v>
      </c>
      <c r="E1599" s="75">
        <f>'Shiller Data '!E1598</f>
        <v>183.7</v>
      </c>
      <c r="F1599" s="12">
        <f t="shared" si="1580"/>
        <v>1689.7381600435494</v>
      </c>
      <c r="G1599" s="12">
        <f t="shared" si="1581"/>
        <v>27.654925149700606</v>
      </c>
      <c r="H1599" s="12">
        <f t="shared" ref="H1599:I1599" si="1634">AVERAGE(F1480:F1599)</f>
        <v>1745.9239175715206</v>
      </c>
      <c r="I1599" s="12">
        <f t="shared" si="1634"/>
        <v>28.885214249252797</v>
      </c>
      <c r="J1599" s="12">
        <f t="shared" si="1571"/>
        <v>58.498377248050346</v>
      </c>
      <c r="K1599" s="12">
        <f t="shared" si="1568"/>
        <v>4.0689990145035013</v>
      </c>
      <c r="L1599" s="12">
        <f t="shared" si="1569"/>
        <v>0.72416253852854862</v>
      </c>
    </row>
    <row r="1600" spans="1:12" x14ac:dyDescent="0.25">
      <c r="A1600" s="11">
        <f>'Shiller Data '!A1599</f>
        <v>2003.07</v>
      </c>
      <c r="B1600" s="11">
        <f>'Shiller Data '!B1599</f>
        <v>992.54</v>
      </c>
      <c r="C1600" s="11">
        <f>'Shiller Data '!C1599</f>
        <v>16.310000000000002</v>
      </c>
      <c r="D1600" s="11">
        <f>'Shiller Data '!D1599</f>
        <v>35.893333333333331</v>
      </c>
      <c r="E1600" s="75">
        <f>'Shiller Data '!E1599</f>
        <v>183.9</v>
      </c>
      <c r="F1600" s="12">
        <f t="shared" si="1580"/>
        <v>1695.6566313213702</v>
      </c>
      <c r="G1600" s="12">
        <f t="shared" si="1581"/>
        <v>27.86402528548124</v>
      </c>
      <c r="H1600" s="12">
        <f t="shared" ref="H1600:I1600" si="1635">AVERAGE(F1481:F1600)</f>
        <v>1751.9445478700438</v>
      </c>
      <c r="I1600" s="12">
        <f t="shared" si="1635"/>
        <v>28.890413594314172</v>
      </c>
      <c r="J1600" s="12">
        <f t="shared" si="1571"/>
        <v>58.692708769496015</v>
      </c>
      <c r="K1600" s="12">
        <f t="shared" si="1568"/>
        <v>4.0723155073558601</v>
      </c>
      <c r="L1600" s="12">
        <f t="shared" si="1569"/>
        <v>0.72747903138090741</v>
      </c>
    </row>
    <row r="1601" spans="1:12" x14ac:dyDescent="0.25">
      <c r="A1601" s="11">
        <f>'Shiller Data '!A1600</f>
        <v>2003.08</v>
      </c>
      <c r="B1601" s="11">
        <f>'Shiller Data '!B1600</f>
        <v>989.53</v>
      </c>
      <c r="C1601" s="11">
        <f>'Shiller Data '!C1600</f>
        <v>16.450000000000003</v>
      </c>
      <c r="D1601" s="11">
        <f>'Shiller Data '!D1600</f>
        <v>37.236666666666665</v>
      </c>
      <c r="E1601" s="75">
        <f>'Shiller Data '!E1600</f>
        <v>184.6</v>
      </c>
      <c r="F1601" s="12">
        <f t="shared" si="1580"/>
        <v>1684.1039423076925</v>
      </c>
      <c r="G1601" s="12">
        <f t="shared" si="1581"/>
        <v>27.996634615384622</v>
      </c>
      <c r="H1601" s="12">
        <f t="shared" ref="H1601:I1601" si="1636">AVERAGE(F1482:F1601)</f>
        <v>1757.7676347770509</v>
      </c>
      <c r="I1601" s="12">
        <f t="shared" si="1636"/>
        <v>28.897345091339243</v>
      </c>
      <c r="J1601" s="12">
        <f t="shared" si="1571"/>
        <v>58.278846620149594</v>
      </c>
      <c r="K1601" s="12">
        <f t="shared" ref="K1601:K1664" si="1637">LN(J1601)</f>
        <v>4.0652391908111589</v>
      </c>
      <c r="L1601" s="12">
        <f t="shared" ref="L1601:L1664" si="1638">K1601-$K$1854</f>
        <v>0.72040271483620621</v>
      </c>
    </row>
    <row r="1602" spans="1:12" x14ac:dyDescent="0.25">
      <c r="A1602" s="11">
        <f>'Shiller Data '!A1601</f>
        <v>2003.09</v>
      </c>
      <c r="B1602" s="11">
        <f>'Shiller Data '!B1601</f>
        <v>1019.44</v>
      </c>
      <c r="C1602" s="11">
        <f>'Shiller Data '!C1601</f>
        <v>16.59</v>
      </c>
      <c r="D1602" s="11">
        <f>'Shiller Data '!D1601</f>
        <v>38.58</v>
      </c>
      <c r="E1602" s="75">
        <f>'Shiller Data '!E1601</f>
        <v>185.2</v>
      </c>
      <c r="F1602" s="12">
        <f t="shared" si="1580"/>
        <v>1729.3874838012962</v>
      </c>
      <c r="G1602" s="12">
        <f t="shared" si="1581"/>
        <v>28.143430075593958</v>
      </c>
      <c r="H1602" s="12">
        <f t="shared" ref="H1602:I1602" si="1639">AVERAGE(F1483:F1602)</f>
        <v>1763.8928585824476</v>
      </c>
      <c r="I1602" s="12">
        <f t="shared" si="1639"/>
        <v>28.905967920650561</v>
      </c>
      <c r="J1602" s="12">
        <f t="shared" ref="J1602:J1665" si="1640">F1602/I1602</f>
        <v>59.828042726284686</v>
      </c>
      <c r="K1602" s="12">
        <f t="shared" si="1637"/>
        <v>4.0914744929488052</v>
      </c>
      <c r="L1602" s="12">
        <f t="shared" si="1638"/>
        <v>0.74663801697385246</v>
      </c>
    </row>
    <row r="1603" spans="1:12" x14ac:dyDescent="0.25">
      <c r="A1603" s="11">
        <f>'Shiller Data '!A1602</f>
        <v>2003.1</v>
      </c>
      <c r="B1603" s="11">
        <f>'Shiller Data '!B1602</f>
        <v>1038.73</v>
      </c>
      <c r="C1603" s="11">
        <f>'Shiller Data '!C1602</f>
        <v>16.856666666666669</v>
      </c>
      <c r="D1603" s="11">
        <f>'Shiller Data '!D1602</f>
        <v>41.966666666666669</v>
      </c>
      <c r="E1603" s="75">
        <f>'Shiller Data '!E1602</f>
        <v>185</v>
      </c>
      <c r="F1603" s="12">
        <f t="shared" si="1580"/>
        <v>1764.0162040540542</v>
      </c>
      <c r="G1603" s="12">
        <f t="shared" si="1581"/>
        <v>28.626720270270276</v>
      </c>
      <c r="H1603" s="12">
        <f t="shared" ref="H1603:I1603" si="1641">AVERAGE(F1484:F1603)</f>
        <v>1770.2570417459501</v>
      </c>
      <c r="I1603" s="12">
        <f t="shared" si="1641"/>
        <v>28.919189073898014</v>
      </c>
      <c r="J1603" s="12">
        <f t="shared" si="1640"/>
        <v>60.998121335505438</v>
      </c>
      <c r="K1603" s="12">
        <f t="shared" si="1637"/>
        <v>4.1108430659204505</v>
      </c>
      <c r="L1603" s="12">
        <f t="shared" si="1638"/>
        <v>0.76600658994549775</v>
      </c>
    </row>
    <row r="1604" spans="1:12" x14ac:dyDescent="0.25">
      <c r="A1604" s="11">
        <f>'Shiller Data '!A1603</f>
        <v>2003.11</v>
      </c>
      <c r="B1604" s="11">
        <f>'Shiller Data '!B1603</f>
        <v>1049.9000000000001</v>
      </c>
      <c r="C1604" s="11">
        <f>'Shiller Data '!C1603</f>
        <v>17.123333333333335</v>
      </c>
      <c r="D1604" s="11">
        <f>'Shiller Data '!D1603</f>
        <v>45.353333333333332</v>
      </c>
      <c r="E1604" s="75">
        <f>'Shiller Data '!E1603</f>
        <v>184.5</v>
      </c>
      <c r="F1604" s="12">
        <f t="shared" si="1580"/>
        <v>1787.8175203252033</v>
      </c>
      <c r="G1604" s="12">
        <f t="shared" si="1581"/>
        <v>29.158391598915994</v>
      </c>
      <c r="H1604" s="12">
        <f t="shared" ref="H1604:I1604" si="1642">AVERAGE(F1485:F1604)</f>
        <v>1776.8434231310337</v>
      </c>
      <c r="I1604" s="12">
        <f t="shared" si="1642"/>
        <v>28.936636232969914</v>
      </c>
      <c r="J1604" s="12">
        <f t="shared" si="1640"/>
        <v>61.783875151604327</v>
      </c>
      <c r="K1604" s="12">
        <f t="shared" si="1637"/>
        <v>4.1236424105411791</v>
      </c>
      <c r="L1604" s="12">
        <f t="shared" si="1638"/>
        <v>0.77880593456622638</v>
      </c>
    </row>
    <row r="1605" spans="1:12" x14ac:dyDescent="0.25">
      <c r="A1605" s="11">
        <f>'Shiller Data '!A1604</f>
        <v>2003.12</v>
      </c>
      <c r="B1605" s="11">
        <f>'Shiller Data '!B1604</f>
        <v>1080.6400000000001</v>
      </c>
      <c r="C1605" s="11">
        <f>'Shiller Data '!C1604</f>
        <v>17.39</v>
      </c>
      <c r="D1605" s="11">
        <f>'Shiller Data '!D1604</f>
        <v>48.74</v>
      </c>
      <c r="E1605" s="75">
        <f>'Shiller Data '!E1604</f>
        <v>184.3</v>
      </c>
      <c r="F1605" s="12">
        <f t="shared" si="1580"/>
        <v>1842.1599131850246</v>
      </c>
      <c r="G1605" s="12">
        <f t="shared" si="1581"/>
        <v>29.644618827997832</v>
      </c>
      <c r="H1605" s="12">
        <f t="shared" ref="H1605:I1605" si="1643">AVERAGE(F1486:F1605)</f>
        <v>1783.8277094874795</v>
      </c>
      <c r="I1605" s="12">
        <f t="shared" si="1643"/>
        <v>28.957776146385676</v>
      </c>
      <c r="J1605" s="12">
        <f t="shared" si="1640"/>
        <v>63.615379298211451</v>
      </c>
      <c r="K1605" s="12">
        <f t="shared" si="1637"/>
        <v>4.152855253979018</v>
      </c>
      <c r="L1605" s="12">
        <f t="shared" si="1638"/>
        <v>0.8080187780040653</v>
      </c>
    </row>
    <row r="1606" spans="1:12" x14ac:dyDescent="0.25">
      <c r="A1606" s="11">
        <f>'Shiller Data '!A1605</f>
        <v>2004.01</v>
      </c>
      <c r="B1606" s="11">
        <f>'Shiller Data '!B1605</f>
        <v>1132.52</v>
      </c>
      <c r="C1606" s="11">
        <f>'Shiller Data '!C1605</f>
        <v>17.600000000000001</v>
      </c>
      <c r="D1606" s="11">
        <f>'Shiller Data '!D1605</f>
        <v>49.826666666666675</v>
      </c>
      <c r="E1606" s="75">
        <f>'Shiller Data '!E1605</f>
        <v>185.2</v>
      </c>
      <c r="F1606" s="12">
        <f t="shared" si="1580"/>
        <v>1921.21744600432</v>
      </c>
      <c r="G1606" s="12">
        <f t="shared" si="1581"/>
        <v>29.856803455723547</v>
      </c>
      <c r="H1606" s="12">
        <f t="shared" ref="H1606:I1606" si="1644">AVERAGE(F1487:F1606)</f>
        <v>1791.3676295374016</v>
      </c>
      <c r="I1606" s="12">
        <f t="shared" si="1644"/>
        <v>28.980526909479991</v>
      </c>
      <c r="J1606" s="12">
        <f t="shared" si="1640"/>
        <v>66.293392525442982</v>
      </c>
      <c r="K1606" s="12">
        <f t="shared" si="1637"/>
        <v>4.1940902319756752</v>
      </c>
      <c r="L1606" s="12">
        <f t="shared" si="1638"/>
        <v>0.8492537560007225</v>
      </c>
    </row>
    <row r="1607" spans="1:12" x14ac:dyDescent="0.25">
      <c r="A1607" s="11">
        <f>'Shiller Data '!A1606</f>
        <v>2004.02</v>
      </c>
      <c r="B1607" s="11">
        <f>'Shiller Data '!B1606</f>
        <v>1143.3599999999999</v>
      </c>
      <c r="C1607" s="11">
        <f>'Shiller Data '!C1606</f>
        <v>17.810000000000002</v>
      </c>
      <c r="D1607" s="11">
        <f>'Shiller Data '!D1606</f>
        <v>50.913333333333334</v>
      </c>
      <c r="E1607" s="75">
        <f>'Shiller Data '!E1606</f>
        <v>186.2</v>
      </c>
      <c r="F1607" s="12">
        <f t="shared" si="1580"/>
        <v>1929.1897314715359</v>
      </c>
      <c r="G1607" s="12">
        <f t="shared" si="1581"/>
        <v>30.050788131041898</v>
      </c>
      <c r="H1607" s="12">
        <f t="shared" ref="H1607:I1607" si="1645">AVERAGE(F1488:F1607)</f>
        <v>1799.0280184891667</v>
      </c>
      <c r="I1607" s="12">
        <f t="shared" si="1645"/>
        <v>29.004890130698115</v>
      </c>
      <c r="J1607" s="12">
        <f t="shared" si="1640"/>
        <v>66.512568148973102</v>
      </c>
      <c r="K1607" s="12">
        <f t="shared" si="1637"/>
        <v>4.1973909245259557</v>
      </c>
      <c r="L1607" s="12">
        <f t="shared" si="1638"/>
        <v>0.85255444855100304</v>
      </c>
    </row>
    <row r="1608" spans="1:12" x14ac:dyDescent="0.25">
      <c r="A1608" s="11">
        <f>'Shiller Data '!A1607</f>
        <v>2004.03</v>
      </c>
      <c r="B1608" s="11">
        <f>'Shiller Data '!B1607</f>
        <v>1123.98</v>
      </c>
      <c r="C1608" s="11">
        <f>'Shiller Data '!C1607</f>
        <v>18.02</v>
      </c>
      <c r="D1608" s="11">
        <f>'Shiller Data '!D1607</f>
        <v>52</v>
      </c>
      <c r="E1608" s="75">
        <f>'Shiller Data '!E1607</f>
        <v>187.4</v>
      </c>
      <c r="F1608" s="12">
        <f t="shared" si="1580"/>
        <v>1884.3458724653146</v>
      </c>
      <c r="G1608" s="12">
        <f t="shared" si="1581"/>
        <v>30.210424226254002</v>
      </c>
      <c r="H1608" s="12">
        <f t="shared" ref="H1608:I1608" si="1646">AVERAGE(F1489:F1608)</f>
        <v>1806.4814948069256</v>
      </c>
      <c r="I1608" s="12">
        <f t="shared" si="1646"/>
        <v>29.030581378213093</v>
      </c>
      <c r="J1608" s="12">
        <f t="shared" si="1640"/>
        <v>64.908995376836685</v>
      </c>
      <c r="K1608" s="12">
        <f t="shared" si="1637"/>
        <v>4.1729862177547012</v>
      </c>
      <c r="L1608" s="12">
        <f t="shared" si="1638"/>
        <v>0.82814974177974854</v>
      </c>
    </row>
    <row r="1609" spans="1:12" x14ac:dyDescent="0.25">
      <c r="A1609" s="11">
        <f>'Shiller Data '!A1608</f>
        <v>2004.04</v>
      </c>
      <c r="B1609" s="11">
        <f>'Shiller Data '!B1608</f>
        <v>1133.3599999999999</v>
      </c>
      <c r="C1609" s="11">
        <f>'Shiller Data '!C1608</f>
        <v>18.213333333333335</v>
      </c>
      <c r="D1609" s="11">
        <f>'Shiller Data '!D1608</f>
        <v>53.383333333333333</v>
      </c>
      <c r="E1609" s="75">
        <f>'Shiller Data '!E1608</f>
        <v>188</v>
      </c>
      <c r="F1609" s="12">
        <f t="shared" si="1580"/>
        <v>1894.0073297872339</v>
      </c>
      <c r="G1609" s="12">
        <f t="shared" si="1581"/>
        <v>30.437095744680857</v>
      </c>
      <c r="H1609" s="12">
        <f t="shared" ref="H1609:I1609" si="1647">AVERAGE(F1490:F1609)</f>
        <v>1814.3211711502454</v>
      </c>
      <c r="I1609" s="12">
        <f t="shared" si="1647"/>
        <v>29.057699191717504</v>
      </c>
      <c r="J1609" s="12">
        <f t="shared" si="1640"/>
        <v>65.180911857160893</v>
      </c>
      <c r="K1609" s="12">
        <f t="shared" si="1637"/>
        <v>4.1771666631421951</v>
      </c>
      <c r="L1609" s="12">
        <f t="shared" si="1638"/>
        <v>0.83233018716724239</v>
      </c>
    </row>
    <row r="1610" spans="1:12" x14ac:dyDescent="0.25">
      <c r="A1610" s="11">
        <f>'Shiller Data '!A1609</f>
        <v>2004.05</v>
      </c>
      <c r="B1610" s="11">
        <f>'Shiller Data '!B1609</f>
        <v>1102.78</v>
      </c>
      <c r="C1610" s="11">
        <f>'Shiller Data '!C1609</f>
        <v>18.406666666666666</v>
      </c>
      <c r="D1610" s="11">
        <f>'Shiller Data '!D1609</f>
        <v>54.766666666666673</v>
      </c>
      <c r="E1610" s="75">
        <f>'Shiller Data '!E1609</f>
        <v>189.1</v>
      </c>
      <c r="F1610" s="12">
        <f t="shared" si="1580"/>
        <v>1832.1835351665784</v>
      </c>
      <c r="G1610" s="12">
        <f t="shared" si="1581"/>
        <v>30.581250661025912</v>
      </c>
      <c r="H1610" s="12">
        <f t="shared" ref="H1610:I1610" si="1648">AVERAGE(F1491:F1610)</f>
        <v>1821.585892276634</v>
      </c>
      <c r="I1610" s="12">
        <f t="shared" si="1648"/>
        <v>29.085401522226054</v>
      </c>
      <c r="J1610" s="12">
        <f t="shared" si="1640"/>
        <v>62.993235069025516</v>
      </c>
      <c r="K1610" s="12">
        <f t="shared" si="1637"/>
        <v>4.1430273407691649</v>
      </c>
      <c r="L1610" s="12">
        <f t="shared" si="1638"/>
        <v>0.7981908647942122</v>
      </c>
    </row>
    <row r="1611" spans="1:12" x14ac:dyDescent="0.25">
      <c r="A1611" s="11">
        <f>'Shiller Data '!A1610</f>
        <v>2004.06</v>
      </c>
      <c r="B1611" s="11">
        <f>'Shiller Data '!B1610</f>
        <v>1132.76</v>
      </c>
      <c r="C1611" s="11">
        <f>'Shiller Data '!C1610</f>
        <v>18.600000000000001</v>
      </c>
      <c r="D1611" s="11">
        <f>'Shiller Data '!D1610</f>
        <v>56.15</v>
      </c>
      <c r="E1611" s="75">
        <f>'Shiller Data '!E1610</f>
        <v>189.7</v>
      </c>
      <c r="F1611" s="12">
        <f t="shared" ref="F1611:F1674" si="1649">B1611*$E$1851/E1611</f>
        <v>1876.0404480759096</v>
      </c>
      <c r="G1611" s="12">
        <f t="shared" ref="G1611:G1674" si="1650">C1611*$E$1851/E1611</f>
        <v>30.804717975751192</v>
      </c>
      <c r="H1611" s="12">
        <f t="shared" ref="H1611:I1611" si="1651">AVERAGE(F1492:F1611)</f>
        <v>1829.1736046113881</v>
      </c>
      <c r="I1611" s="12">
        <f t="shared" si="1651"/>
        <v>29.114967471573529</v>
      </c>
      <c r="J1611" s="12">
        <f t="shared" si="1640"/>
        <v>64.435601719548075</v>
      </c>
      <c r="K1611" s="12">
        <f t="shared" si="1637"/>
        <v>4.16566630209278</v>
      </c>
      <c r="L1611" s="12">
        <f t="shared" si="1638"/>
        <v>0.82082982611782729</v>
      </c>
    </row>
    <row r="1612" spans="1:12" x14ac:dyDescent="0.25">
      <c r="A1612" s="11">
        <f>'Shiller Data '!A1611</f>
        <v>2004.07</v>
      </c>
      <c r="B1612" s="11">
        <f>'Shiller Data '!B1611</f>
        <v>1105.8499999999999</v>
      </c>
      <c r="C1612" s="11">
        <f>'Shiller Data '!C1611</f>
        <v>18.786666666666669</v>
      </c>
      <c r="D1612" s="11">
        <f>'Shiller Data '!D1611</f>
        <v>56.69</v>
      </c>
      <c r="E1612" s="75">
        <f>'Shiller Data '!E1611</f>
        <v>189.4</v>
      </c>
      <c r="F1612" s="12">
        <f t="shared" si="1649"/>
        <v>1834.3739374340018</v>
      </c>
      <c r="G1612" s="12">
        <f t="shared" si="1650"/>
        <v>31.163152059134113</v>
      </c>
      <c r="H1612" s="12">
        <f t="shared" ref="H1612:I1612" si="1652">AVERAGE(F1493:F1612)</f>
        <v>1836.4962965091422</v>
      </c>
      <c r="I1612" s="12">
        <f t="shared" si="1652"/>
        <v>29.147603338351129</v>
      </c>
      <c r="J1612" s="12">
        <f t="shared" si="1640"/>
        <v>62.933954333748382</v>
      </c>
      <c r="K1612" s="12">
        <f t="shared" si="1637"/>
        <v>4.1420858325859466</v>
      </c>
      <c r="L1612" s="12">
        <f t="shared" si="1638"/>
        <v>0.79724935661099394</v>
      </c>
    </row>
    <row r="1613" spans="1:12" x14ac:dyDescent="0.25">
      <c r="A1613" s="11">
        <f>'Shiller Data '!A1612</f>
        <v>2004.08</v>
      </c>
      <c r="B1613" s="11">
        <f>'Shiller Data '!B1612</f>
        <v>1088.94</v>
      </c>
      <c r="C1613" s="11">
        <f>'Shiller Data '!C1612</f>
        <v>18.973333333333333</v>
      </c>
      <c r="D1613" s="11">
        <f>'Shiller Data '!D1612</f>
        <v>57.23</v>
      </c>
      <c r="E1613" s="75">
        <f>'Shiller Data '!E1612</f>
        <v>189.5</v>
      </c>
      <c r="F1613" s="12">
        <f t="shared" si="1649"/>
        <v>1805.3705778364117</v>
      </c>
      <c r="G1613" s="12">
        <f t="shared" si="1650"/>
        <v>31.45618469656992</v>
      </c>
      <c r="H1613" s="12">
        <f t="shared" ref="H1613:I1613" si="1653">AVERAGE(F1494:F1613)</f>
        <v>1843.3837469620296</v>
      </c>
      <c r="I1613" s="12">
        <f t="shared" si="1653"/>
        <v>29.183068328272213</v>
      </c>
      <c r="J1613" s="12">
        <f t="shared" si="1640"/>
        <v>61.863631251117958</v>
      </c>
      <c r="K1613" s="12">
        <f t="shared" si="1637"/>
        <v>4.1249324666514093</v>
      </c>
      <c r="L1613" s="12">
        <f t="shared" si="1638"/>
        <v>0.78009599067645663</v>
      </c>
    </row>
    <row r="1614" spans="1:12" x14ac:dyDescent="0.25">
      <c r="A1614" s="11">
        <f>'Shiller Data '!A1613</f>
        <v>2004.09</v>
      </c>
      <c r="B1614" s="11">
        <f>'Shiller Data '!B1613</f>
        <v>1117.6600000000001</v>
      </c>
      <c r="C1614" s="11">
        <f>'Shiller Data '!C1613</f>
        <v>19.16</v>
      </c>
      <c r="D1614" s="11">
        <f>'Shiller Data '!D1613</f>
        <v>57.77</v>
      </c>
      <c r="E1614" s="75">
        <f>'Shiller Data '!E1613</f>
        <v>189.9</v>
      </c>
      <c r="F1614" s="12">
        <f t="shared" si="1649"/>
        <v>1849.0828357030018</v>
      </c>
      <c r="G1614" s="12">
        <f t="shared" si="1650"/>
        <v>31.698751974723535</v>
      </c>
      <c r="H1614" s="12">
        <f t="shared" ref="H1614:I1614" si="1654">AVERAGE(F1495:F1614)</f>
        <v>1850.6096404054717</v>
      </c>
      <c r="I1614" s="12">
        <f t="shared" si="1654"/>
        <v>29.22081110744578</v>
      </c>
      <c r="J1614" s="12">
        <f t="shared" si="1640"/>
        <v>63.279654657903571</v>
      </c>
      <c r="K1614" s="12">
        <f t="shared" si="1637"/>
        <v>4.1475638660788867</v>
      </c>
      <c r="L1614" s="12">
        <f t="shared" si="1638"/>
        <v>0.80272739010393401</v>
      </c>
    </row>
    <row r="1615" spans="1:12" x14ac:dyDescent="0.25">
      <c r="A1615" s="11">
        <f>'Shiller Data '!A1614</f>
        <v>2004.1</v>
      </c>
      <c r="B1615" s="11">
        <f>'Shiller Data '!B1614</f>
        <v>1117.21</v>
      </c>
      <c r="C1615" s="11">
        <f>'Shiller Data '!C1614</f>
        <v>19.253333333333334</v>
      </c>
      <c r="D1615" s="11">
        <f>'Shiller Data '!D1614</f>
        <v>58.03</v>
      </c>
      <c r="E1615" s="75">
        <f>'Shiller Data '!E1614</f>
        <v>190.9</v>
      </c>
      <c r="F1615" s="12">
        <f t="shared" si="1649"/>
        <v>1838.6561118386589</v>
      </c>
      <c r="G1615" s="12">
        <f t="shared" si="1650"/>
        <v>31.68630696699843</v>
      </c>
      <c r="H1615" s="12">
        <f t="shared" ref="H1615:I1615" si="1655">AVERAGE(F1496:F1615)</f>
        <v>1857.8092826557436</v>
      </c>
      <c r="I1615" s="12">
        <f t="shared" si="1655"/>
        <v>29.256967705219822</v>
      </c>
      <c r="J1615" s="12">
        <f t="shared" si="1640"/>
        <v>62.845067553279584</v>
      </c>
      <c r="K1615" s="12">
        <f t="shared" si="1637"/>
        <v>4.1406724522951439</v>
      </c>
      <c r="L1615" s="12">
        <f t="shared" si="1638"/>
        <v>0.79583597632019121</v>
      </c>
    </row>
    <row r="1616" spans="1:12" x14ac:dyDescent="0.25">
      <c r="A1616" s="11">
        <f>'Shiller Data '!A1615</f>
        <v>2004.11</v>
      </c>
      <c r="B1616" s="11">
        <f>'Shiller Data '!B1615</f>
        <v>1168.94</v>
      </c>
      <c r="C1616" s="11">
        <f>'Shiller Data '!C1615</f>
        <v>19.346666666666668</v>
      </c>
      <c r="D1616" s="11">
        <f>'Shiller Data '!D1615</f>
        <v>58.29</v>
      </c>
      <c r="E1616" s="75">
        <f>'Shiller Data '!E1615</f>
        <v>191</v>
      </c>
      <c r="F1616" s="12">
        <f t="shared" si="1649"/>
        <v>1922.7838979057592</v>
      </c>
      <c r="G1616" s="12">
        <f t="shared" si="1650"/>
        <v>31.823240837696339</v>
      </c>
      <c r="H1616" s="12">
        <f t="shared" ref="H1616:I1616" si="1656">AVERAGE(F1497:F1616)</f>
        <v>1865.7698110885253</v>
      </c>
      <c r="I1616" s="12">
        <f t="shared" si="1656"/>
        <v>29.29311129411445</v>
      </c>
      <c r="J1616" s="12">
        <f t="shared" si="1640"/>
        <v>65.639456273532929</v>
      </c>
      <c r="K1616" s="12">
        <f t="shared" si="1637"/>
        <v>4.1841769827252566</v>
      </c>
      <c r="L1616" s="12">
        <f t="shared" si="1638"/>
        <v>0.83934050675030392</v>
      </c>
    </row>
    <row r="1617" spans="1:12" x14ac:dyDescent="0.25">
      <c r="A1617" s="11">
        <f>'Shiller Data '!A1616</f>
        <v>2004.12</v>
      </c>
      <c r="B1617" s="11">
        <f>'Shiller Data '!B1616</f>
        <v>1199.21</v>
      </c>
      <c r="C1617" s="11">
        <f>'Shiller Data '!C1616</f>
        <v>19.440000000000001</v>
      </c>
      <c r="D1617" s="11">
        <f>'Shiller Data '!D1616</f>
        <v>58.55</v>
      </c>
      <c r="E1617" s="75">
        <f>'Shiller Data '!E1616</f>
        <v>190.3</v>
      </c>
      <c r="F1617" s="12">
        <f t="shared" si="1649"/>
        <v>1979.8308026799791</v>
      </c>
      <c r="G1617" s="12">
        <f t="shared" si="1650"/>
        <v>32.09438780872307</v>
      </c>
      <c r="H1617" s="12">
        <f t="shared" ref="H1617:I1617" si="1657">AVERAGE(F1498:F1617)</f>
        <v>1874.3075172180729</v>
      </c>
      <c r="I1617" s="12">
        <f t="shared" si="1657"/>
        <v>29.33023248677566</v>
      </c>
      <c r="J1617" s="12">
        <f t="shared" si="1640"/>
        <v>67.501367524878646</v>
      </c>
      <c r="K1617" s="12">
        <f t="shared" si="1637"/>
        <v>4.2121478573010922</v>
      </c>
      <c r="L1617" s="12">
        <f t="shared" si="1638"/>
        <v>0.8673113813261395</v>
      </c>
    </row>
    <row r="1618" spans="1:12" x14ac:dyDescent="0.25">
      <c r="A1618" s="11">
        <f>'Shiller Data '!A1617</f>
        <v>2005.01</v>
      </c>
      <c r="B1618" s="11">
        <f>'Shiller Data '!B1617</f>
        <v>1181.4100000000001</v>
      </c>
      <c r="C1618" s="11">
        <f>'Shiller Data '!C1617</f>
        <v>19.703333333333333</v>
      </c>
      <c r="D1618" s="11">
        <f>'Shiller Data '!D1617</f>
        <v>59.106666666666662</v>
      </c>
      <c r="E1618" s="75">
        <f>'Shiller Data '!E1617</f>
        <v>190.7</v>
      </c>
      <c r="F1618" s="12">
        <f t="shared" si="1649"/>
        <v>1946.3528408495022</v>
      </c>
      <c r="G1618" s="12">
        <f t="shared" si="1650"/>
        <v>32.460905873099108</v>
      </c>
      <c r="H1618" s="12">
        <f t="shared" ref="H1618:I1618" si="1658">AVERAGE(F1499:F1618)</f>
        <v>1882.4227818681995</v>
      </c>
      <c r="I1618" s="12">
        <f t="shared" si="1658"/>
        <v>29.371153292537837</v>
      </c>
      <c r="J1618" s="12">
        <f t="shared" si="1640"/>
        <v>66.267497958413543</v>
      </c>
      <c r="K1618" s="12">
        <f t="shared" si="1637"/>
        <v>4.1936995501197485</v>
      </c>
      <c r="L1618" s="12">
        <f t="shared" si="1638"/>
        <v>0.84886307414479578</v>
      </c>
    </row>
    <row r="1619" spans="1:12" x14ac:dyDescent="0.25">
      <c r="A1619" s="11">
        <f>'Shiller Data '!A1618</f>
        <v>2005.02</v>
      </c>
      <c r="B1619" s="11">
        <f>'Shiller Data '!B1618</f>
        <v>1199.6300000000001</v>
      </c>
      <c r="C1619" s="11">
        <f>'Shiller Data '!C1618</f>
        <v>19.966666666666669</v>
      </c>
      <c r="D1619" s="11">
        <f>'Shiller Data '!D1618</f>
        <v>59.663333333333334</v>
      </c>
      <c r="E1619" s="75">
        <f>'Shiller Data '!E1618</f>
        <v>191.8</v>
      </c>
      <c r="F1619" s="12">
        <f t="shared" si="1649"/>
        <v>1965.0352202815434</v>
      </c>
      <c r="G1619" s="12">
        <f t="shared" si="1650"/>
        <v>32.706087069864445</v>
      </c>
      <c r="H1619" s="12">
        <f t="shared" ref="H1619:I1619" si="1659">AVERAGE(F1500:F1619)</f>
        <v>1890.4367314341639</v>
      </c>
      <c r="I1619" s="12">
        <f t="shared" si="1659"/>
        <v>29.415030144693933</v>
      </c>
      <c r="J1619" s="12">
        <f t="shared" si="1640"/>
        <v>66.80378060520222</v>
      </c>
      <c r="K1619" s="12">
        <f t="shared" si="1637"/>
        <v>4.2017596748273744</v>
      </c>
      <c r="L1619" s="12">
        <f t="shared" si="1638"/>
        <v>0.85692319885242174</v>
      </c>
    </row>
    <row r="1620" spans="1:12" x14ac:dyDescent="0.25">
      <c r="A1620" s="11">
        <f>'Shiller Data '!A1619</f>
        <v>2005.03</v>
      </c>
      <c r="B1620" s="11">
        <f>'Shiller Data '!B1619</f>
        <v>1194.9000000000001</v>
      </c>
      <c r="C1620" s="11">
        <f>'Shiller Data '!C1619</f>
        <v>20.23</v>
      </c>
      <c r="D1620" s="11">
        <f>'Shiller Data '!D1619</f>
        <v>60.22</v>
      </c>
      <c r="E1620" s="75">
        <f>'Shiller Data '!E1619</f>
        <v>193.3</v>
      </c>
      <c r="F1620" s="12">
        <f t="shared" si="1649"/>
        <v>1942.0988489394724</v>
      </c>
      <c r="G1620" s="12">
        <f t="shared" si="1650"/>
        <v>32.880290998448011</v>
      </c>
      <c r="H1620" s="12">
        <f t="shared" ref="H1620:I1620" si="1660">AVERAGE(F1501:F1620)</f>
        <v>1898.0929602144056</v>
      </c>
      <c r="I1620" s="12">
        <f t="shared" si="1660"/>
        <v>29.461286821662505</v>
      </c>
      <c r="J1620" s="12">
        <f t="shared" si="1640"/>
        <v>65.92036731781424</v>
      </c>
      <c r="K1620" s="12">
        <f t="shared" si="1637"/>
        <v>4.1884474577612716</v>
      </c>
      <c r="L1620" s="12">
        <f t="shared" si="1638"/>
        <v>0.84361098178631888</v>
      </c>
    </row>
    <row r="1621" spans="1:12" x14ac:dyDescent="0.25">
      <c r="A1621" s="11">
        <f>'Shiller Data '!A1620</f>
        <v>2005.04</v>
      </c>
      <c r="B1621" s="11">
        <f>'Shiller Data '!B1620</f>
        <v>1164.43</v>
      </c>
      <c r="C1621" s="11">
        <f>'Shiller Data '!C1620</f>
        <v>20.463333333333331</v>
      </c>
      <c r="D1621" s="11">
        <f>'Shiller Data '!D1620</f>
        <v>61.233333333333327</v>
      </c>
      <c r="E1621" s="75">
        <f>'Shiller Data '!E1620</f>
        <v>194.6</v>
      </c>
      <c r="F1621" s="12">
        <f t="shared" si="1649"/>
        <v>1879.9321441418297</v>
      </c>
      <c r="G1621" s="12">
        <f t="shared" si="1650"/>
        <v>33.037347122302158</v>
      </c>
      <c r="H1621" s="12">
        <f t="shared" ref="H1621:I1621" si="1661">AVERAGE(F1502:F1621)</f>
        <v>1905.0048028984709</v>
      </c>
      <c r="I1621" s="12">
        <f t="shared" si="1661"/>
        <v>29.508338568995054</v>
      </c>
      <c r="J1621" s="12">
        <f t="shared" si="1640"/>
        <v>63.708505300840912</v>
      </c>
      <c r="K1621" s="12">
        <f t="shared" si="1637"/>
        <v>4.1543180748712487</v>
      </c>
      <c r="L1621" s="12">
        <f t="shared" si="1638"/>
        <v>0.80948159889629601</v>
      </c>
    </row>
    <row r="1622" spans="1:12" x14ac:dyDescent="0.25">
      <c r="A1622" s="11">
        <f>'Shiller Data '!A1621</f>
        <v>2005.05</v>
      </c>
      <c r="B1622" s="11">
        <f>'Shiller Data '!B1621</f>
        <v>1178.28</v>
      </c>
      <c r="C1622" s="11">
        <f>'Shiller Data '!C1621</f>
        <v>20.696666666666665</v>
      </c>
      <c r="D1622" s="11">
        <f>'Shiller Data '!D1621</f>
        <v>62.24666666666667</v>
      </c>
      <c r="E1622" s="75">
        <f>'Shiller Data '!E1621</f>
        <v>194.4</v>
      </c>
      <c r="F1622" s="12">
        <f t="shared" si="1649"/>
        <v>1904.2495833333332</v>
      </c>
      <c r="G1622" s="12">
        <f t="shared" si="1650"/>
        <v>33.448432355967078</v>
      </c>
      <c r="H1622" s="12">
        <f t="shared" ref="H1622:I1622" si="1662">AVERAGE(F1503:F1622)</f>
        <v>1911.8630365730949</v>
      </c>
      <c r="I1622" s="12">
        <f t="shared" si="1662"/>
        <v>29.558175348018167</v>
      </c>
      <c r="J1622" s="12">
        <f t="shared" si="1640"/>
        <v>64.423786682117054</v>
      </c>
      <c r="K1622" s="12">
        <f t="shared" si="1637"/>
        <v>4.1654829233322461</v>
      </c>
      <c r="L1622" s="12">
        <f t="shared" si="1638"/>
        <v>0.82064644735729342</v>
      </c>
    </row>
    <row r="1623" spans="1:12" x14ac:dyDescent="0.25">
      <c r="A1623" s="11">
        <f>'Shiller Data '!A1622</f>
        <v>2005.06</v>
      </c>
      <c r="B1623" s="11">
        <f>'Shiller Data '!B1622</f>
        <v>1202.25</v>
      </c>
      <c r="C1623" s="11">
        <f>'Shiller Data '!C1622</f>
        <v>20.93</v>
      </c>
      <c r="D1623" s="11">
        <f>'Shiller Data '!D1622</f>
        <v>63.26</v>
      </c>
      <c r="E1623" s="75">
        <f>'Shiller Data '!E1622</f>
        <v>194.5</v>
      </c>
      <c r="F1623" s="12">
        <f t="shared" si="1649"/>
        <v>1941.9891709511567</v>
      </c>
      <c r="G1623" s="12">
        <f t="shared" si="1650"/>
        <v>33.808137532133678</v>
      </c>
      <c r="H1623" s="12">
        <f t="shared" ref="H1623:I1623" si="1663">AVERAGE(F1504:F1623)</f>
        <v>1918.786701180748</v>
      </c>
      <c r="I1623" s="12">
        <f t="shared" si="1663"/>
        <v>29.610544909419826</v>
      </c>
      <c r="J1623" s="12">
        <f t="shared" si="1640"/>
        <v>65.584378027888405</v>
      </c>
      <c r="K1623" s="12">
        <f t="shared" si="1637"/>
        <v>4.1833375277714797</v>
      </c>
      <c r="L1623" s="12">
        <f t="shared" si="1638"/>
        <v>0.83850105179652701</v>
      </c>
    </row>
    <row r="1624" spans="1:12" x14ac:dyDescent="0.25">
      <c r="A1624" s="11">
        <f>'Shiller Data '!A1623</f>
        <v>2005.07</v>
      </c>
      <c r="B1624" s="11">
        <f>'Shiller Data '!B1623</f>
        <v>1222.24</v>
      </c>
      <c r="C1624" s="11">
        <f>'Shiller Data '!C1623</f>
        <v>21.11</v>
      </c>
      <c r="D1624" s="11">
        <f>'Shiller Data '!D1623</f>
        <v>64.33</v>
      </c>
      <c r="E1624" s="75">
        <f>'Shiller Data '!E1623</f>
        <v>195.4</v>
      </c>
      <c r="F1624" s="12">
        <f t="shared" si="1649"/>
        <v>1965.1855271238487</v>
      </c>
      <c r="G1624" s="12">
        <f t="shared" si="1650"/>
        <v>33.941833418628455</v>
      </c>
      <c r="H1624" s="12">
        <f t="shared" ref="H1624:I1624" si="1664">AVERAGE(F1505:F1624)</f>
        <v>1925.594300805687</v>
      </c>
      <c r="I1624" s="12">
        <f t="shared" si="1664"/>
        <v>29.662655160585988</v>
      </c>
      <c r="J1624" s="12">
        <f t="shared" si="1640"/>
        <v>66.251167216314244</v>
      </c>
      <c r="K1624" s="12">
        <f t="shared" si="1637"/>
        <v>4.1934530830705903</v>
      </c>
      <c r="L1624" s="12">
        <f t="shared" si="1638"/>
        <v>0.84861660709563758</v>
      </c>
    </row>
    <row r="1625" spans="1:12" x14ac:dyDescent="0.25">
      <c r="A1625" s="11">
        <f>'Shiller Data '!A1624</f>
        <v>2005.08</v>
      </c>
      <c r="B1625" s="11">
        <f>'Shiller Data '!B1624</f>
        <v>1224.27</v>
      </c>
      <c r="C1625" s="11">
        <f>'Shiller Data '!C1624</f>
        <v>21.29</v>
      </c>
      <c r="D1625" s="11">
        <f>'Shiller Data '!D1624</f>
        <v>65.399999999999991</v>
      </c>
      <c r="E1625" s="75">
        <f>'Shiller Data '!E1624</f>
        <v>196.4</v>
      </c>
      <c r="F1625" s="12">
        <f t="shared" si="1649"/>
        <v>1958.4268189918532</v>
      </c>
      <c r="G1625" s="12">
        <f t="shared" si="1650"/>
        <v>34.056953920570265</v>
      </c>
      <c r="H1625" s="12">
        <f t="shared" ref="H1625:I1625" si="1665">AVERAGE(F1506:F1625)</f>
        <v>1932.3408168496078</v>
      </c>
      <c r="I1625" s="12">
        <f t="shared" si="1665"/>
        <v>29.71512976296528</v>
      </c>
      <c r="J1625" s="12">
        <f t="shared" si="1640"/>
        <v>65.906722757532435</v>
      </c>
      <c r="K1625" s="12">
        <f t="shared" si="1637"/>
        <v>4.1882404508354156</v>
      </c>
      <c r="L1625" s="12">
        <f t="shared" si="1638"/>
        <v>0.84340397486046292</v>
      </c>
    </row>
    <row r="1626" spans="1:12" x14ac:dyDescent="0.25">
      <c r="A1626" s="11">
        <f>'Shiller Data '!A1625</f>
        <v>2005.09</v>
      </c>
      <c r="B1626" s="11">
        <f>'Shiller Data '!B1625</f>
        <v>1225.92</v>
      </c>
      <c r="C1626" s="11">
        <f>'Shiller Data '!C1625</f>
        <v>21.47</v>
      </c>
      <c r="D1626" s="11">
        <f>'Shiller Data '!D1625</f>
        <v>66.47</v>
      </c>
      <c r="E1626" s="75">
        <f>'Shiller Data '!E1625</f>
        <v>198.8</v>
      </c>
      <c r="F1626" s="12">
        <f t="shared" si="1649"/>
        <v>1937.3914285714286</v>
      </c>
      <c r="G1626" s="12">
        <f t="shared" si="1650"/>
        <v>33.930267857142852</v>
      </c>
      <c r="H1626" s="12">
        <f t="shared" ref="H1626:I1626" si="1666">AVERAGE(F1507:F1626)</f>
        <v>1938.5948041269762</v>
      </c>
      <c r="I1626" s="12">
        <f t="shared" si="1666"/>
        <v>29.765805379572889</v>
      </c>
      <c r="J1626" s="12">
        <f t="shared" si="1640"/>
        <v>65.087821541055447</v>
      </c>
      <c r="K1626" s="12">
        <f t="shared" si="1637"/>
        <v>4.175737458612101</v>
      </c>
      <c r="L1626" s="12">
        <f t="shared" si="1638"/>
        <v>0.83090098263714829</v>
      </c>
    </row>
    <row r="1627" spans="1:12" x14ac:dyDescent="0.25">
      <c r="A1627" s="11">
        <f>'Shiller Data '!A1626</f>
        <v>2005.1</v>
      </c>
      <c r="B1627" s="11">
        <f>'Shiller Data '!B1626</f>
        <v>1191.96</v>
      </c>
      <c r="C1627" s="11">
        <f>'Shiller Data '!C1626</f>
        <v>21.72</v>
      </c>
      <c r="D1627" s="11">
        <f>'Shiller Data '!D1626</f>
        <v>67.589999999999989</v>
      </c>
      <c r="E1627" s="75">
        <f>'Shiller Data '!E1626</f>
        <v>199.2</v>
      </c>
      <c r="F1627" s="12">
        <f t="shared" si="1649"/>
        <v>1879.9399246987955</v>
      </c>
      <c r="G1627" s="12">
        <f t="shared" si="1650"/>
        <v>34.256430722891572</v>
      </c>
      <c r="H1627" s="12">
        <f t="shared" ref="H1627:I1627" si="1667">AVERAGE(F1508:F1627)</f>
        <v>1944.3315139201991</v>
      </c>
      <c r="I1627" s="12">
        <f t="shared" si="1667"/>
        <v>29.81876160664449</v>
      </c>
      <c r="J1627" s="12">
        <f t="shared" si="1640"/>
        <v>63.045539901961924</v>
      </c>
      <c r="K1627" s="12">
        <f t="shared" si="1637"/>
        <v>4.1438573208439644</v>
      </c>
      <c r="L1627" s="12">
        <f t="shared" si="1638"/>
        <v>0.7990208448690117</v>
      </c>
    </row>
    <row r="1628" spans="1:12" x14ac:dyDescent="0.25">
      <c r="A1628" s="11">
        <f>'Shiller Data '!A1627</f>
        <v>2005.11</v>
      </c>
      <c r="B1628" s="11">
        <f>'Shiller Data '!B1627</f>
        <v>1237.3699999999999</v>
      </c>
      <c r="C1628" s="11">
        <f>'Shiller Data '!C1627</f>
        <v>21.97</v>
      </c>
      <c r="D1628" s="11">
        <f>'Shiller Data '!D1627</f>
        <v>68.709999999999994</v>
      </c>
      <c r="E1628" s="75">
        <f>'Shiller Data '!E1627</f>
        <v>197.6</v>
      </c>
      <c r="F1628" s="12">
        <f t="shared" si="1649"/>
        <v>1967.3619420546559</v>
      </c>
      <c r="G1628" s="12">
        <f t="shared" si="1650"/>
        <v>34.931299342105262</v>
      </c>
      <c r="H1628" s="12">
        <f t="shared" ref="H1628:I1628" si="1668">AVERAGE(F1509:F1628)</f>
        <v>1950.5753375177244</v>
      </c>
      <c r="I1628" s="12">
        <f t="shared" si="1668"/>
        <v>29.875997206630775</v>
      </c>
      <c r="J1628" s="12">
        <f t="shared" si="1640"/>
        <v>65.850921341564899</v>
      </c>
      <c r="K1628" s="12">
        <f t="shared" si="1637"/>
        <v>4.1873934196109976</v>
      </c>
      <c r="L1628" s="12">
        <f t="shared" si="1638"/>
        <v>0.84255694363604494</v>
      </c>
    </row>
    <row r="1629" spans="1:12" x14ac:dyDescent="0.25">
      <c r="A1629" s="11">
        <f>'Shiller Data '!A1628</f>
        <v>2005.12</v>
      </c>
      <c r="B1629" s="11">
        <f>'Shiller Data '!B1628</f>
        <v>1262.07</v>
      </c>
      <c r="C1629" s="11">
        <f>'Shiller Data '!C1628</f>
        <v>22.22</v>
      </c>
      <c r="D1629" s="11">
        <f>'Shiller Data '!D1628</f>
        <v>69.83</v>
      </c>
      <c r="E1629" s="75">
        <f>'Shiller Data '!E1628</f>
        <v>196.8</v>
      </c>
      <c r="F1629" s="12">
        <f t="shared" si="1649"/>
        <v>2014.7908650914633</v>
      </c>
      <c r="G1629" s="12">
        <f t="shared" si="1650"/>
        <v>35.472400914634143</v>
      </c>
      <c r="H1629" s="12">
        <f t="shared" ref="H1629:I1629" si="1669">AVERAGE(F1510:F1629)</f>
        <v>1956.8830393657995</v>
      </c>
      <c r="I1629" s="12">
        <f t="shared" si="1669"/>
        <v>29.936395702309191</v>
      </c>
      <c r="J1629" s="12">
        <f t="shared" si="1640"/>
        <v>67.302386203294645</v>
      </c>
      <c r="K1629" s="12">
        <f t="shared" si="1637"/>
        <v>4.2091956922374987</v>
      </c>
      <c r="L1629" s="12">
        <f t="shared" si="1638"/>
        <v>0.86435921626254597</v>
      </c>
    </row>
    <row r="1630" spans="1:12" x14ac:dyDescent="0.25">
      <c r="A1630" s="11">
        <f>'Shiller Data '!A1629</f>
        <v>2006.01</v>
      </c>
      <c r="B1630" s="11">
        <f>'Shiller Data '!B1629</f>
        <v>1278.73</v>
      </c>
      <c r="C1630" s="11">
        <f>'Shiller Data '!C1629</f>
        <v>22.406666666666666</v>
      </c>
      <c r="D1630" s="11">
        <f>'Shiller Data '!D1629</f>
        <v>70.776666666666657</v>
      </c>
      <c r="E1630" s="75">
        <f>'Shiller Data '!E1629</f>
        <v>198.3</v>
      </c>
      <c r="F1630" s="12">
        <f t="shared" si="1649"/>
        <v>2025.9455257186082</v>
      </c>
      <c r="G1630" s="12">
        <f t="shared" si="1650"/>
        <v>35.499820978315682</v>
      </c>
      <c r="H1630" s="12">
        <f t="shared" ref="H1630:I1630" si="1670">AVERAGE(F1511:F1630)</f>
        <v>1963.3473412694564</v>
      </c>
      <c r="I1630" s="12">
        <f t="shared" si="1670"/>
        <v>29.996642077069119</v>
      </c>
      <c r="J1630" s="12">
        <f t="shared" si="1640"/>
        <v>67.539077224491692</v>
      </c>
      <c r="K1630" s="12">
        <f t="shared" si="1637"/>
        <v>4.2127063522122015</v>
      </c>
      <c r="L1630" s="12">
        <f t="shared" si="1638"/>
        <v>0.86786987623724876</v>
      </c>
    </row>
    <row r="1631" spans="1:12" x14ac:dyDescent="0.25">
      <c r="A1631" s="11">
        <f>'Shiller Data '!A1630</f>
        <v>2006.02</v>
      </c>
      <c r="B1631" s="11">
        <f>'Shiller Data '!B1630</f>
        <v>1276.6500000000001</v>
      </c>
      <c r="C1631" s="11">
        <f>'Shiller Data '!C1630</f>
        <v>22.593333333333334</v>
      </c>
      <c r="D1631" s="11">
        <f>'Shiller Data '!D1630</f>
        <v>71.723333333333343</v>
      </c>
      <c r="E1631" s="75">
        <f>'Shiller Data '!E1630</f>
        <v>198.7</v>
      </c>
      <c r="F1631" s="12">
        <f t="shared" si="1649"/>
        <v>2018.5783278812282</v>
      </c>
      <c r="G1631" s="12">
        <f t="shared" si="1650"/>
        <v>35.723505284348271</v>
      </c>
      <c r="H1631" s="12">
        <f t="shared" ref="H1631:I1631" si="1671">AVERAGE(F1512:F1631)</f>
        <v>1969.1902804500462</v>
      </c>
      <c r="I1631" s="12">
        <f t="shared" si="1671"/>
        <v>30.057765261168843</v>
      </c>
      <c r="J1631" s="12">
        <f t="shared" si="1640"/>
        <v>67.156633580108434</v>
      </c>
      <c r="K1631" s="12">
        <f t="shared" si="1637"/>
        <v>4.2070277055823908</v>
      </c>
      <c r="L1631" s="12">
        <f t="shared" si="1638"/>
        <v>0.8621912296074381</v>
      </c>
    </row>
    <row r="1632" spans="1:12" x14ac:dyDescent="0.25">
      <c r="A1632" s="11">
        <f>'Shiller Data '!A1631</f>
        <v>2006.03</v>
      </c>
      <c r="B1632" s="11">
        <f>'Shiller Data '!B1631</f>
        <v>1293.74</v>
      </c>
      <c r="C1632" s="11">
        <f>'Shiller Data '!C1631</f>
        <v>22.78</v>
      </c>
      <c r="D1632" s="11">
        <f>'Shiller Data '!D1631</f>
        <v>72.67</v>
      </c>
      <c r="E1632" s="75">
        <f>'Shiller Data '!E1631</f>
        <v>199.8</v>
      </c>
      <c r="F1632" s="12">
        <f t="shared" si="1649"/>
        <v>2034.3381606606606</v>
      </c>
      <c r="G1632" s="12">
        <f t="shared" si="1650"/>
        <v>35.820352852852857</v>
      </c>
      <c r="H1632" s="12">
        <f t="shared" ref="H1632:I1632" si="1672">AVERAGE(F1513:F1632)</f>
        <v>1975.2624938071897</v>
      </c>
      <c r="I1632" s="12">
        <f t="shared" si="1672"/>
        <v>30.119174030125667</v>
      </c>
      <c r="J1632" s="12">
        <f t="shared" si="1640"/>
        <v>67.542959797831244</v>
      </c>
      <c r="K1632" s="12">
        <f t="shared" si="1637"/>
        <v>4.2127638368848679</v>
      </c>
      <c r="L1632" s="12">
        <f t="shared" si="1638"/>
        <v>0.86792736090991518</v>
      </c>
    </row>
    <row r="1633" spans="1:12" x14ac:dyDescent="0.25">
      <c r="A1633" s="11">
        <f>'Shiller Data '!A1632</f>
        <v>2006.04</v>
      </c>
      <c r="B1633" s="11">
        <f>'Shiller Data '!B1632</f>
        <v>1302.17</v>
      </c>
      <c r="C1633" s="11">
        <f>'Shiller Data '!C1632</f>
        <v>23</v>
      </c>
      <c r="D1633" s="11">
        <f>'Shiller Data '!D1632</f>
        <v>73.276666666666657</v>
      </c>
      <c r="E1633" s="75">
        <f>'Shiller Data '!E1632</f>
        <v>201.5</v>
      </c>
      <c r="F1633" s="12">
        <f t="shared" si="1649"/>
        <v>2030.318906947891</v>
      </c>
      <c r="G1633" s="12">
        <f t="shared" si="1650"/>
        <v>35.861166253101743</v>
      </c>
      <c r="H1633" s="12">
        <f t="shared" ref="H1633:I1633" si="1673">AVERAGE(F1514:F1633)</f>
        <v>1981.3413064754534</v>
      </c>
      <c r="I1633" s="12">
        <f t="shared" si="1673"/>
        <v>30.18088329984521</v>
      </c>
      <c r="J1633" s="12">
        <f t="shared" si="1640"/>
        <v>67.271686079456259</v>
      </c>
      <c r="K1633" s="12">
        <f t="shared" si="1637"/>
        <v>4.2087394360827997</v>
      </c>
      <c r="L1633" s="12">
        <f t="shared" si="1638"/>
        <v>0.86390296010784695</v>
      </c>
    </row>
    <row r="1634" spans="1:12" x14ac:dyDescent="0.25">
      <c r="A1634" s="11">
        <f>'Shiller Data '!A1633</f>
        <v>2006.05</v>
      </c>
      <c r="B1634" s="11">
        <f>'Shiller Data '!B1633</f>
        <v>1290.01</v>
      </c>
      <c r="C1634" s="11">
        <f>'Shiller Data '!C1633</f>
        <v>23.22</v>
      </c>
      <c r="D1634" s="11">
        <f>'Shiller Data '!D1633</f>
        <v>73.883333333333326</v>
      </c>
      <c r="E1634" s="75">
        <f>'Shiller Data '!E1633</f>
        <v>202.5</v>
      </c>
      <c r="F1634" s="12">
        <f t="shared" si="1649"/>
        <v>2001.4266259259259</v>
      </c>
      <c r="G1634" s="12">
        <f t="shared" si="1650"/>
        <v>36.025399999999998</v>
      </c>
      <c r="H1634" s="12">
        <f t="shared" ref="H1634:I1634" si="1674">AVERAGE(F1515:F1634)</f>
        <v>1986.9650545794336</v>
      </c>
      <c r="I1634" s="12">
        <f t="shared" si="1674"/>
        <v>30.243469193443548</v>
      </c>
      <c r="J1634" s="12">
        <f t="shared" si="1640"/>
        <v>66.177150945362214</v>
      </c>
      <c r="K1634" s="12">
        <f t="shared" si="1637"/>
        <v>4.1923352514815964</v>
      </c>
      <c r="L1634" s="12">
        <f t="shared" si="1638"/>
        <v>0.84749877550664365</v>
      </c>
    </row>
    <row r="1635" spans="1:12" x14ac:dyDescent="0.25">
      <c r="A1635" s="11">
        <f>'Shiller Data '!A1634</f>
        <v>2006.06</v>
      </c>
      <c r="B1635" s="11">
        <f>'Shiller Data '!B1634</f>
        <v>1253.17</v>
      </c>
      <c r="C1635" s="11">
        <f>'Shiller Data '!C1634</f>
        <v>23.44</v>
      </c>
      <c r="D1635" s="11">
        <f>'Shiller Data '!D1634</f>
        <v>74.489999999999995</v>
      </c>
      <c r="E1635" s="75">
        <f>'Shiller Data '!E1634</f>
        <v>202.9</v>
      </c>
      <c r="F1635" s="12">
        <f t="shared" si="1649"/>
        <v>1940.4370860029571</v>
      </c>
      <c r="G1635" s="12">
        <f t="shared" si="1650"/>
        <v>36.295032035485463</v>
      </c>
      <c r="H1635" s="12">
        <f t="shared" ref="H1635:I1635" si="1675">AVERAGE(F1516:F1635)</f>
        <v>1991.9661449791711</v>
      </c>
      <c r="I1635" s="12">
        <f t="shared" si="1675"/>
        <v>30.30750632756185</v>
      </c>
      <c r="J1635" s="12">
        <f t="shared" si="1640"/>
        <v>64.024966786472646</v>
      </c>
      <c r="K1635" s="12">
        <f t="shared" si="1637"/>
        <v>4.15927311332673</v>
      </c>
      <c r="L1635" s="12">
        <f t="shared" si="1638"/>
        <v>0.81443663735177729</v>
      </c>
    </row>
    <row r="1636" spans="1:12" x14ac:dyDescent="0.25">
      <c r="A1636" s="11">
        <f>'Shiller Data '!A1635</f>
        <v>2006.07</v>
      </c>
      <c r="B1636" s="11">
        <f>'Shiller Data '!B1635</f>
        <v>1260.24</v>
      </c>
      <c r="C1636" s="11">
        <f>'Shiller Data '!C1635</f>
        <v>23.66</v>
      </c>
      <c r="D1636" s="11">
        <f>'Shiller Data '!D1635</f>
        <v>75.849999999999994</v>
      </c>
      <c r="E1636" s="75">
        <f>'Shiller Data '!E1635</f>
        <v>203.5</v>
      </c>
      <c r="F1636" s="12">
        <f t="shared" si="1649"/>
        <v>1945.6309680589682</v>
      </c>
      <c r="G1636" s="12">
        <f t="shared" si="1650"/>
        <v>36.527668304668303</v>
      </c>
      <c r="H1636" s="12">
        <f t="shared" ref="H1636:I1636" si="1676">AVERAGE(F1517:F1636)</f>
        <v>1997.4392537761594</v>
      </c>
      <c r="I1636" s="12">
        <f t="shared" si="1676"/>
        <v>30.371769805472301</v>
      </c>
      <c r="J1636" s="12">
        <f t="shared" si="1640"/>
        <v>64.060506862804218</v>
      </c>
      <c r="K1636" s="12">
        <f t="shared" si="1637"/>
        <v>4.1598280564632315</v>
      </c>
      <c r="L1636" s="12">
        <f t="shared" si="1638"/>
        <v>0.8149915804882788</v>
      </c>
    </row>
    <row r="1637" spans="1:12" x14ac:dyDescent="0.25">
      <c r="A1637" s="11">
        <f>'Shiller Data '!A1636</f>
        <v>2006.08</v>
      </c>
      <c r="B1637" s="11">
        <f>'Shiller Data '!B1636</f>
        <v>1287.1500000000001</v>
      </c>
      <c r="C1637" s="11">
        <f>'Shiller Data '!C1636</f>
        <v>23.88</v>
      </c>
      <c r="D1637" s="11">
        <f>'Shiller Data '!D1636</f>
        <v>77.209999999999994</v>
      </c>
      <c r="E1637" s="75">
        <f>'Shiller Data '!E1636</f>
        <v>203.9</v>
      </c>
      <c r="F1637" s="12">
        <f t="shared" si="1649"/>
        <v>1983.2778384011774</v>
      </c>
      <c r="G1637" s="12">
        <f t="shared" si="1650"/>
        <v>36.794992643452673</v>
      </c>
      <c r="H1637" s="12">
        <f t="shared" ref="H1637:I1637" si="1677">AVERAGE(F1518:F1637)</f>
        <v>2002.9368229105364</v>
      </c>
      <c r="I1637" s="12">
        <f t="shared" si="1677"/>
        <v>30.436555225731627</v>
      </c>
      <c r="J1637" s="12">
        <f t="shared" si="1640"/>
        <v>65.161048078281794</v>
      </c>
      <c r="K1637" s="12">
        <f t="shared" si="1637"/>
        <v>4.1768618682926668</v>
      </c>
      <c r="L1637" s="12">
        <f t="shared" si="1638"/>
        <v>0.83202539231771411</v>
      </c>
    </row>
    <row r="1638" spans="1:12" x14ac:dyDescent="0.25">
      <c r="A1638" s="11">
        <f>'Shiller Data '!A1637</f>
        <v>2006.09</v>
      </c>
      <c r="B1638" s="11">
        <f>'Shiller Data '!B1637</f>
        <v>1317.74</v>
      </c>
      <c r="C1638" s="11">
        <f>'Shiller Data '!C1637</f>
        <v>24.1</v>
      </c>
      <c r="D1638" s="11">
        <f>'Shiller Data '!D1637</f>
        <v>78.569999999999993</v>
      </c>
      <c r="E1638" s="75">
        <f>'Shiller Data '!E1637</f>
        <v>202.9</v>
      </c>
      <c r="F1638" s="12">
        <f t="shared" si="1649"/>
        <v>2040.418750616067</v>
      </c>
      <c r="G1638" s="12">
        <f t="shared" si="1650"/>
        <v>37.316991128634797</v>
      </c>
      <c r="H1638" s="12">
        <f t="shared" ref="H1638:I1638" si="1678">AVERAGE(F1519:F1638)</f>
        <v>2008.7430995712473</v>
      </c>
      <c r="I1638" s="12">
        <f t="shared" si="1678"/>
        <v>30.504300034566576</v>
      </c>
      <c r="J1638" s="12">
        <f t="shared" si="1640"/>
        <v>66.889545024928438</v>
      </c>
      <c r="K1638" s="12">
        <f t="shared" si="1637"/>
        <v>4.2030426772672742</v>
      </c>
      <c r="L1638" s="12">
        <f t="shared" si="1638"/>
        <v>0.8582062012923215</v>
      </c>
    </row>
    <row r="1639" spans="1:12" x14ac:dyDescent="0.25">
      <c r="A1639" s="11">
        <f>'Shiller Data '!A1638</f>
        <v>2006.1</v>
      </c>
      <c r="B1639" s="11">
        <f>'Shiller Data '!B1638</f>
        <v>1363.38</v>
      </c>
      <c r="C1639" s="11">
        <f>'Shiller Data '!C1638</f>
        <v>24.36</v>
      </c>
      <c r="D1639" s="11">
        <f>'Shiller Data '!D1638</f>
        <v>79.55</v>
      </c>
      <c r="E1639" s="75">
        <f>'Shiller Data '!E1638</f>
        <v>201.8</v>
      </c>
      <c r="F1639" s="12">
        <f t="shared" si="1649"/>
        <v>2122.5961917740337</v>
      </c>
      <c r="G1639" s="12">
        <f t="shared" si="1650"/>
        <v>37.925188305252725</v>
      </c>
      <c r="H1639" s="12">
        <f t="shared" ref="H1639:I1639" si="1679">AVERAGE(F1520:F1639)</f>
        <v>2014.8299484687957</v>
      </c>
      <c r="I1639" s="12">
        <f t="shared" si="1679"/>
        <v>30.576558289395042</v>
      </c>
      <c r="J1639" s="12">
        <f t="shared" si="1640"/>
        <v>69.419068414584132</v>
      </c>
      <c r="K1639" s="12">
        <f t="shared" si="1637"/>
        <v>4.2401615907899259</v>
      </c>
      <c r="L1639" s="12">
        <f t="shared" si="1638"/>
        <v>0.89532511481497323</v>
      </c>
    </row>
    <row r="1640" spans="1:12" x14ac:dyDescent="0.25">
      <c r="A1640" s="11">
        <f>'Shiller Data '!A1639</f>
        <v>2006.11</v>
      </c>
      <c r="B1640" s="11">
        <f>'Shiller Data '!B1639</f>
        <v>1388.64</v>
      </c>
      <c r="C1640" s="11">
        <f>'Shiller Data '!C1639</f>
        <v>24.619999999999997</v>
      </c>
      <c r="D1640" s="11">
        <f>'Shiller Data '!D1639</f>
        <v>80.53</v>
      </c>
      <c r="E1640" s="75">
        <f>'Shiller Data '!E1639</f>
        <v>201.5</v>
      </c>
      <c r="F1640" s="12">
        <f t="shared" si="1649"/>
        <v>2165.1413002481395</v>
      </c>
      <c r="G1640" s="12">
        <f t="shared" si="1650"/>
        <v>38.387039702233245</v>
      </c>
      <c r="H1640" s="12">
        <f t="shared" ref="H1640:I1640" si="1680">AVERAGE(F1521:F1640)</f>
        <v>2020.7285554449074</v>
      </c>
      <c r="I1640" s="12">
        <f t="shared" si="1680"/>
        <v>30.651805819700535</v>
      </c>
      <c r="J1640" s="12">
        <f t="shared" si="1640"/>
        <v>70.636663724933271</v>
      </c>
      <c r="K1640" s="12">
        <f t="shared" si="1637"/>
        <v>4.2575493259183812</v>
      </c>
      <c r="L1640" s="12">
        <f t="shared" si="1638"/>
        <v>0.91271284994342849</v>
      </c>
    </row>
    <row r="1641" spans="1:12" x14ac:dyDescent="0.25">
      <c r="A1641" s="11">
        <f>'Shiller Data '!A1640</f>
        <v>2006.12</v>
      </c>
      <c r="B1641" s="11">
        <f>'Shiller Data '!B1640</f>
        <v>1416.42</v>
      </c>
      <c r="C1641" s="11">
        <f>'Shiller Data '!C1640</f>
        <v>24.88</v>
      </c>
      <c r="D1641" s="11">
        <f>'Shiller Data '!D1640</f>
        <v>81.510000000000005</v>
      </c>
      <c r="E1641" s="75">
        <f>'Shiller Data '!E1640</f>
        <v>201.8</v>
      </c>
      <c r="F1641" s="12">
        <f t="shared" si="1649"/>
        <v>2205.172217542121</v>
      </c>
      <c r="G1641" s="12">
        <f t="shared" si="1650"/>
        <v>38.734757185332008</v>
      </c>
      <c r="H1641" s="12">
        <f t="shared" ref="H1641:I1641" si="1681">AVERAGE(F1522:F1641)</f>
        <v>2026.8356248518103</v>
      </c>
      <c r="I1641" s="12">
        <f t="shared" si="1681"/>
        <v>30.728630377791834</v>
      </c>
      <c r="J1641" s="12">
        <f t="shared" si="1640"/>
        <v>71.762788983131543</v>
      </c>
      <c r="K1641" s="12">
        <f t="shared" si="1637"/>
        <v>4.2733660824235544</v>
      </c>
      <c r="L1641" s="12">
        <f t="shared" si="1638"/>
        <v>0.92852960644860172</v>
      </c>
    </row>
    <row r="1642" spans="1:12" x14ac:dyDescent="0.25">
      <c r="A1642" s="11">
        <f>'Shiller Data '!A1641</f>
        <v>2007.01</v>
      </c>
      <c r="B1642" s="11">
        <f>'Shiller Data '!B1641</f>
        <v>1424.16</v>
      </c>
      <c r="C1642" s="11">
        <f>'Shiller Data '!C1641</f>
        <v>25.083333333333332</v>
      </c>
      <c r="D1642" s="11">
        <f>'Shiller Data '!D1641</f>
        <v>82.056666666666672</v>
      </c>
      <c r="E1642" s="75">
        <f>'Shiller Data '!E1641</f>
        <v>202.416</v>
      </c>
      <c r="F1642" s="12">
        <f t="shared" si="1649"/>
        <v>2210.4748043632917</v>
      </c>
      <c r="G1642" s="12">
        <f t="shared" si="1650"/>
        <v>38.932476928701284</v>
      </c>
      <c r="H1642" s="12">
        <f t="shared" ref="H1642:I1642" si="1682">AVERAGE(F1523:F1642)</f>
        <v>2032.6474503742388</v>
      </c>
      <c r="I1642" s="12">
        <f t="shared" si="1682"/>
        <v>30.806998492806311</v>
      </c>
      <c r="J1642" s="12">
        <f t="shared" si="1640"/>
        <v>71.752358636283759</v>
      </c>
      <c r="K1642" s="12">
        <f t="shared" si="1637"/>
        <v>4.2732207270789901</v>
      </c>
      <c r="L1642" s="12">
        <f t="shared" si="1638"/>
        <v>0.92838425110403744</v>
      </c>
    </row>
    <row r="1643" spans="1:12" x14ac:dyDescent="0.25">
      <c r="A1643" s="11">
        <f>'Shiller Data '!A1642</f>
        <v>2007.02</v>
      </c>
      <c r="B1643" s="11">
        <f>'Shiller Data '!B1642</f>
        <v>1444.8</v>
      </c>
      <c r="C1643" s="11">
        <f>'Shiller Data '!C1642</f>
        <v>25.286666666666665</v>
      </c>
      <c r="D1643" s="11">
        <f>'Shiller Data '!D1642</f>
        <v>82.603333333333339</v>
      </c>
      <c r="E1643" s="75">
        <f>'Shiller Data '!E1642</f>
        <v>203.499</v>
      </c>
      <c r="F1643" s="12">
        <f t="shared" si="1649"/>
        <v>2230.5762681880501</v>
      </c>
      <c r="G1643" s="12">
        <f t="shared" si="1650"/>
        <v>39.039201666838657</v>
      </c>
      <c r="H1643" s="12">
        <f t="shared" ref="H1643:I1643" si="1683">AVERAGE(F1524:F1643)</f>
        <v>2038.1385632686001</v>
      </c>
      <c r="I1643" s="12">
        <f t="shared" si="1683"/>
        <v>30.886150884907789</v>
      </c>
      <c r="J1643" s="12">
        <f t="shared" si="1640"/>
        <v>72.219302317725806</v>
      </c>
      <c r="K1643" s="12">
        <f t="shared" si="1637"/>
        <v>4.2797073552892977</v>
      </c>
      <c r="L1643" s="12">
        <f t="shared" si="1638"/>
        <v>0.93487087931434498</v>
      </c>
    </row>
    <row r="1644" spans="1:12" x14ac:dyDescent="0.25">
      <c r="A1644" s="11">
        <f>'Shiller Data '!A1643</f>
        <v>2007.03</v>
      </c>
      <c r="B1644" s="11">
        <f>'Shiller Data '!B1643</f>
        <v>1406.95</v>
      </c>
      <c r="C1644" s="11">
        <f>'Shiller Data '!C1643</f>
        <v>25.49</v>
      </c>
      <c r="D1644" s="11">
        <f>'Shiller Data '!D1643</f>
        <v>83.15</v>
      </c>
      <c r="E1644" s="75">
        <f>'Shiller Data '!E1643</f>
        <v>205.352</v>
      </c>
      <c r="F1644" s="12">
        <f t="shared" si="1649"/>
        <v>2152.5405949296819</v>
      </c>
      <c r="G1644" s="12">
        <f t="shared" si="1650"/>
        <v>38.99801681989949</v>
      </c>
      <c r="H1644" s="12">
        <f t="shared" ref="H1644:I1644" si="1684">AVERAGE(F1525:F1644)</f>
        <v>2043.1140646846807</v>
      </c>
      <c r="I1644" s="12">
        <f t="shared" si="1684"/>
        <v>30.964703342781949</v>
      </c>
      <c r="J1644" s="12">
        <f t="shared" si="1640"/>
        <v>69.515944367393772</v>
      </c>
      <c r="K1644" s="12">
        <f t="shared" si="1637"/>
        <v>4.2415561416172514</v>
      </c>
      <c r="L1644" s="12">
        <f t="shared" si="1638"/>
        <v>0.89671966564229866</v>
      </c>
    </row>
    <row r="1645" spans="1:12" x14ac:dyDescent="0.25">
      <c r="A1645" s="11">
        <f>'Shiller Data '!A1644</f>
        <v>2007.04</v>
      </c>
      <c r="B1645" s="11">
        <f>'Shiller Data '!B1644</f>
        <v>1463.64</v>
      </c>
      <c r="C1645" s="11">
        <f>'Shiller Data '!C1644</f>
        <v>25.716666666666669</v>
      </c>
      <c r="D1645" s="11">
        <f>'Shiller Data '!D1644</f>
        <v>83.740000000000009</v>
      </c>
      <c r="E1645" s="75">
        <f>'Shiller Data '!E1644</f>
        <v>206.68600000000001</v>
      </c>
      <c r="F1645" s="12">
        <f t="shared" si="1649"/>
        <v>2224.8197604095103</v>
      </c>
      <c r="G1645" s="12">
        <f t="shared" si="1650"/>
        <v>39.090861258140372</v>
      </c>
      <c r="H1645" s="12">
        <f t="shared" ref="H1645:I1645" si="1685">AVERAGE(F1526:F1645)</f>
        <v>2049.1694339037613</v>
      </c>
      <c r="I1645" s="12">
        <f t="shared" si="1685"/>
        <v>31.04379294151552</v>
      </c>
      <c r="J1645" s="12">
        <f t="shared" si="1640"/>
        <v>71.667136957166463</v>
      </c>
      <c r="K1645" s="12">
        <f t="shared" si="1637"/>
        <v>4.2720323016310422</v>
      </c>
      <c r="L1645" s="12">
        <f t="shared" si="1638"/>
        <v>0.92719582565608949</v>
      </c>
    </row>
    <row r="1646" spans="1:12" x14ac:dyDescent="0.25">
      <c r="A1646" s="11">
        <f>'Shiller Data '!A1645</f>
        <v>2007.05</v>
      </c>
      <c r="B1646" s="11">
        <f>'Shiller Data '!B1645</f>
        <v>1511.14</v>
      </c>
      <c r="C1646" s="11">
        <f>'Shiller Data '!C1645</f>
        <v>25.943333333333335</v>
      </c>
      <c r="D1646" s="11">
        <f>'Shiller Data '!D1645</f>
        <v>84.330000000000013</v>
      </c>
      <c r="E1646" s="75">
        <f>'Shiller Data '!E1645</f>
        <v>207.94900000000001</v>
      </c>
      <c r="F1646" s="12">
        <f t="shared" si="1649"/>
        <v>2283.0713756738432</v>
      </c>
      <c r="G1646" s="12">
        <f t="shared" si="1650"/>
        <v>39.195892983375735</v>
      </c>
      <c r="H1646" s="12">
        <f t="shared" ref="H1646:I1646" si="1686">AVERAGE(F1527:F1646)</f>
        <v>2054.5714574565086</v>
      </c>
      <c r="I1646" s="12">
        <f t="shared" si="1686"/>
        <v>31.123057541460259</v>
      </c>
      <c r="J1646" s="12">
        <f t="shared" si="1640"/>
        <v>73.356268825210165</v>
      </c>
      <c r="K1646" s="12">
        <f t="shared" si="1637"/>
        <v>4.2953279654934793</v>
      </c>
      <c r="L1646" s="12">
        <f t="shared" si="1638"/>
        <v>0.95049148951852658</v>
      </c>
    </row>
    <row r="1647" spans="1:12" x14ac:dyDescent="0.25">
      <c r="A1647" s="11">
        <f>'Shiller Data '!A1646</f>
        <v>2007.06</v>
      </c>
      <c r="B1647" s="11">
        <f>'Shiller Data '!B1646</f>
        <v>1514.19</v>
      </c>
      <c r="C1647" s="11">
        <f>'Shiller Data '!C1646</f>
        <v>26.17</v>
      </c>
      <c r="D1647" s="11">
        <f>'Shiller Data '!D1646</f>
        <v>84.92</v>
      </c>
      <c r="E1647" s="75">
        <f>'Shiller Data '!E1646</f>
        <v>208.352</v>
      </c>
      <c r="F1647" s="12">
        <f t="shared" si="1649"/>
        <v>2283.2545079960837</v>
      </c>
      <c r="G1647" s="12">
        <f t="shared" si="1650"/>
        <v>39.46187101635693</v>
      </c>
      <c r="H1647" s="12">
        <f t="shared" ref="H1647:I1647" si="1687">AVERAGE(F1528:F1647)</f>
        <v>2059.2864339007679</v>
      </c>
      <c r="I1647" s="12">
        <f t="shared" si="1687"/>
        <v>31.204303378636496</v>
      </c>
      <c r="J1647" s="12">
        <f t="shared" si="1640"/>
        <v>73.171141822678081</v>
      </c>
      <c r="K1647" s="12">
        <f t="shared" si="1637"/>
        <v>4.2928011058401649</v>
      </c>
      <c r="L1647" s="12">
        <f t="shared" si="1638"/>
        <v>0.94796462986521224</v>
      </c>
    </row>
    <row r="1648" spans="1:12" x14ac:dyDescent="0.25">
      <c r="A1648" s="11">
        <f>'Shiller Data '!A1647</f>
        <v>2007.07</v>
      </c>
      <c r="B1648" s="11">
        <f>'Shiller Data '!B1647</f>
        <v>1520.71</v>
      </c>
      <c r="C1648" s="11">
        <f>'Shiller Data '!C1647</f>
        <v>26.440000000000005</v>
      </c>
      <c r="D1648" s="11">
        <f>'Shiller Data '!D1647</f>
        <v>82.813333333333333</v>
      </c>
      <c r="E1648" s="75">
        <f>'Shiller Data '!E1647</f>
        <v>208.29900000000001</v>
      </c>
      <c r="F1648" s="12">
        <f t="shared" si="1649"/>
        <v>2293.6695051344464</v>
      </c>
      <c r="G1648" s="12">
        <f t="shared" si="1650"/>
        <v>39.879149683867908</v>
      </c>
      <c r="H1648" s="12">
        <f t="shared" ref="H1648:I1648" si="1688">AVERAGE(F1529:F1648)</f>
        <v>2063.306733476265</v>
      </c>
      <c r="I1648" s="12">
        <f t="shared" si="1688"/>
        <v>31.288410170005182</v>
      </c>
      <c r="J1648" s="12">
        <f t="shared" si="1640"/>
        <v>73.307320272005583</v>
      </c>
      <c r="K1648" s="12">
        <f t="shared" si="1637"/>
        <v>4.2946604711914063</v>
      </c>
      <c r="L1648" s="12">
        <f t="shared" si="1638"/>
        <v>0.94982399521645355</v>
      </c>
    </row>
    <row r="1649" spans="1:12" x14ac:dyDescent="0.25">
      <c r="A1649" s="11">
        <f>'Shiller Data '!A1648</f>
        <v>2007.08</v>
      </c>
      <c r="B1649" s="11">
        <f>'Shiller Data '!B1648</f>
        <v>1454.62</v>
      </c>
      <c r="C1649" s="11">
        <f>'Shiller Data '!C1648</f>
        <v>26.71</v>
      </c>
      <c r="D1649" s="11">
        <f>'Shiller Data '!D1648</f>
        <v>80.706666666666663</v>
      </c>
      <c r="E1649" s="75">
        <f>'Shiller Data '!E1648</f>
        <v>207.917</v>
      </c>
      <c r="F1649" s="12">
        <f t="shared" si="1649"/>
        <v>2198.0176632983353</v>
      </c>
      <c r="G1649" s="12">
        <f t="shared" si="1650"/>
        <v>40.360404632617829</v>
      </c>
      <c r="H1649" s="12">
        <f t="shared" ref="H1649:I1649" si="1689">AVERAGE(F1530:F1649)</f>
        <v>2066.5263444452935</v>
      </c>
      <c r="I1649" s="12">
        <f t="shared" si="1689"/>
        <v>31.376068961331097</v>
      </c>
      <c r="J1649" s="12">
        <f t="shared" si="1640"/>
        <v>70.053953094227481</v>
      </c>
      <c r="K1649" s="12">
        <f t="shared" si="1637"/>
        <v>4.2492657036565387</v>
      </c>
      <c r="L1649" s="12">
        <f t="shared" si="1638"/>
        <v>0.90442922768158596</v>
      </c>
    </row>
    <row r="1650" spans="1:12" x14ac:dyDescent="0.25">
      <c r="A1650" s="11">
        <f>'Shiller Data '!A1649</f>
        <v>2007.09</v>
      </c>
      <c r="B1650" s="11">
        <f>'Shiller Data '!B1649</f>
        <v>1497.12</v>
      </c>
      <c r="C1650" s="11">
        <f>'Shiller Data '!C1649</f>
        <v>26.98</v>
      </c>
      <c r="D1650" s="11">
        <f>'Shiller Data '!D1649</f>
        <v>78.599999999999994</v>
      </c>
      <c r="E1650" s="75">
        <f>'Shiller Data '!E1649</f>
        <v>208.49</v>
      </c>
      <c r="F1650" s="12">
        <f t="shared" si="1649"/>
        <v>2256.0203175212237</v>
      </c>
      <c r="G1650" s="12">
        <f t="shared" si="1650"/>
        <v>40.656345628087678</v>
      </c>
      <c r="H1650" s="12">
        <f t="shared" ref="H1650:I1650" si="1690">AVERAGE(F1531:F1650)</f>
        <v>2070.1079313293108</v>
      </c>
      <c r="I1650" s="12">
        <f t="shared" si="1690"/>
        <v>31.465890103041588</v>
      </c>
      <c r="J1650" s="12">
        <f t="shared" si="1640"/>
        <v>71.697330351482734</v>
      </c>
      <c r="K1650" s="12">
        <f t="shared" si="1637"/>
        <v>4.2724535133207935</v>
      </c>
      <c r="L1650" s="12">
        <f t="shared" si="1638"/>
        <v>0.92761703734584078</v>
      </c>
    </row>
    <row r="1651" spans="1:12" x14ac:dyDescent="0.25">
      <c r="A1651" s="11">
        <f>'Shiller Data '!A1650</f>
        <v>2007.1</v>
      </c>
      <c r="B1651" s="11">
        <f>'Shiller Data '!B1650</f>
        <v>1539.66</v>
      </c>
      <c r="C1651" s="11">
        <f>'Shiller Data '!C1650</f>
        <v>27.230000000000004</v>
      </c>
      <c r="D1651" s="11">
        <f>'Shiller Data '!D1650</f>
        <v>74.460000000000008</v>
      </c>
      <c r="E1651" s="75">
        <f>'Shiller Data '!E1650</f>
        <v>208.93600000000001</v>
      </c>
      <c r="F1651" s="12">
        <f t="shared" si="1649"/>
        <v>2315.1715381743693</v>
      </c>
      <c r="G1651" s="12">
        <f t="shared" si="1650"/>
        <v>40.945482109354067</v>
      </c>
      <c r="H1651" s="12">
        <f t="shared" ref="H1651:I1651" si="1691">AVERAGE(F1532:F1651)</f>
        <v>2073.9910288730907</v>
      </c>
      <c r="I1651" s="12">
        <f t="shared" si="1691"/>
        <v>31.557818394933687</v>
      </c>
      <c r="J1651" s="12">
        <f t="shared" si="1640"/>
        <v>73.362851297288927</v>
      </c>
      <c r="K1651" s="12">
        <f t="shared" si="1637"/>
        <v>4.2954176943860416</v>
      </c>
      <c r="L1651" s="12">
        <f t="shared" si="1638"/>
        <v>0.95058121841108889</v>
      </c>
    </row>
    <row r="1652" spans="1:12" x14ac:dyDescent="0.25">
      <c r="A1652" s="11">
        <f>'Shiller Data '!A1651</f>
        <v>2007.11</v>
      </c>
      <c r="B1652" s="11">
        <f>'Shiller Data '!B1651</f>
        <v>1463.39</v>
      </c>
      <c r="C1652" s="11">
        <f>'Shiller Data '!C1651</f>
        <v>27.480000000000004</v>
      </c>
      <c r="D1652" s="11">
        <f>'Shiller Data '!D1651</f>
        <v>70.320000000000007</v>
      </c>
      <c r="E1652" s="75">
        <f>'Shiller Data '!E1651</f>
        <v>210.17699999999999</v>
      </c>
      <c r="F1652" s="12">
        <f t="shared" si="1649"/>
        <v>2187.4922244108539</v>
      </c>
      <c r="G1652" s="12">
        <f t="shared" si="1650"/>
        <v>41.0774204598981</v>
      </c>
      <c r="H1652" s="12">
        <f t="shared" ref="H1652:I1652" si="1692">AVERAGE(F1533:F1652)</f>
        <v>2076.9990166564935</v>
      </c>
      <c r="I1652" s="12">
        <f t="shared" si="1692"/>
        <v>31.649774258028295</v>
      </c>
      <c r="J1652" s="12">
        <f t="shared" si="1640"/>
        <v>69.115571143638533</v>
      </c>
      <c r="K1652" s="12">
        <f t="shared" si="1637"/>
        <v>4.235780047553428</v>
      </c>
      <c r="L1652" s="12">
        <f t="shared" si="1638"/>
        <v>0.89094357157847526</v>
      </c>
    </row>
    <row r="1653" spans="1:12" x14ac:dyDescent="0.25">
      <c r="A1653" s="11">
        <f>'Shiller Data '!A1652</f>
        <v>2007.12</v>
      </c>
      <c r="B1653" s="11">
        <f>'Shiller Data '!B1652</f>
        <v>1479.22</v>
      </c>
      <c r="C1653" s="11">
        <f>'Shiller Data '!C1652</f>
        <v>27.73</v>
      </c>
      <c r="D1653" s="11">
        <f>'Shiller Data '!D1652</f>
        <v>66.180000000000007</v>
      </c>
      <c r="E1653" s="75">
        <f>'Shiller Data '!E1652</f>
        <v>210.036</v>
      </c>
      <c r="F1653" s="12">
        <f t="shared" si="1649"/>
        <v>2212.6394689481804</v>
      </c>
      <c r="G1653" s="12">
        <f t="shared" si="1650"/>
        <v>41.478950037136499</v>
      </c>
      <c r="H1653" s="12">
        <f t="shared" ref="H1653:I1653" si="1693">AVERAGE(F1534:F1653)</f>
        <v>2079.8170654057876</v>
      </c>
      <c r="I1653" s="12">
        <f t="shared" si="1693"/>
        <v>31.743845457707472</v>
      </c>
      <c r="J1653" s="12">
        <f t="shared" si="1640"/>
        <v>69.702943579916749</v>
      </c>
      <c r="K1653" s="12">
        <f t="shared" si="1637"/>
        <v>4.2442425490112656</v>
      </c>
      <c r="L1653" s="12">
        <f t="shared" si="1638"/>
        <v>0.89940607303631293</v>
      </c>
    </row>
    <row r="1654" spans="1:12" x14ac:dyDescent="0.25">
      <c r="A1654" s="11">
        <f>'Shiller Data '!A1653</f>
        <v>2008.01</v>
      </c>
      <c r="B1654" s="11">
        <f>'Shiller Data '!B1653</f>
        <v>1378.76</v>
      </c>
      <c r="C1654" s="11">
        <f>'Shiller Data '!C1653</f>
        <v>27.92</v>
      </c>
      <c r="D1654" s="11">
        <f>'Shiller Data '!D1653</f>
        <v>64.25</v>
      </c>
      <c r="E1654" s="75">
        <f>'Shiller Data '!E1653</f>
        <v>211.08</v>
      </c>
      <c r="F1654" s="12">
        <f t="shared" si="1649"/>
        <v>2052.1694286526435</v>
      </c>
      <c r="G1654" s="12">
        <f t="shared" si="1650"/>
        <v>41.556594656054578</v>
      </c>
      <c r="H1654" s="12">
        <f t="shared" ref="H1654:I1654" si="1694">AVERAGE(F1535:F1654)</f>
        <v>2081.3108232270679</v>
      </c>
      <c r="I1654" s="12">
        <f t="shared" si="1694"/>
        <v>31.838220686998849</v>
      </c>
      <c r="J1654" s="12">
        <f t="shared" si="1640"/>
        <v>64.456159432635872</v>
      </c>
      <c r="K1654" s="12">
        <f t="shared" si="1637"/>
        <v>4.1659852939830042</v>
      </c>
      <c r="L1654" s="12">
        <f t="shared" si="1638"/>
        <v>0.82114881800805151</v>
      </c>
    </row>
    <row r="1655" spans="1:12" x14ac:dyDescent="0.25">
      <c r="A1655" s="11">
        <f>'Shiller Data '!A1654</f>
        <v>2008.02</v>
      </c>
      <c r="B1655" s="11">
        <f>'Shiller Data '!B1654</f>
        <v>1354.87</v>
      </c>
      <c r="C1655" s="11">
        <f>'Shiller Data '!C1654</f>
        <v>28.11</v>
      </c>
      <c r="D1655" s="11">
        <f>'Shiller Data '!D1654</f>
        <v>62.32</v>
      </c>
      <c r="E1655" s="75">
        <f>'Shiller Data '!E1654</f>
        <v>211.69300000000001</v>
      </c>
      <c r="F1655" s="12">
        <f t="shared" si="1649"/>
        <v>2010.7716469132185</v>
      </c>
      <c r="G1655" s="12">
        <f t="shared" si="1650"/>
        <v>41.718239384391545</v>
      </c>
      <c r="H1655" s="12">
        <f t="shared" ref="H1655:I1655" si="1695">AVERAGE(F1536:F1655)</f>
        <v>2081.5121005142437</v>
      </c>
      <c r="I1655" s="12">
        <f t="shared" si="1695"/>
        <v>31.933601218002195</v>
      </c>
      <c r="J1655" s="12">
        <f t="shared" si="1640"/>
        <v>62.967268651794569</v>
      </c>
      <c r="K1655" s="12">
        <f t="shared" si="1637"/>
        <v>4.1426150461715459</v>
      </c>
      <c r="L1655" s="12">
        <f t="shared" si="1638"/>
        <v>0.79777857019659315</v>
      </c>
    </row>
    <row r="1656" spans="1:12" x14ac:dyDescent="0.25">
      <c r="A1656" s="11">
        <f>'Shiller Data '!A1655</f>
        <v>2008.03</v>
      </c>
      <c r="B1656" s="11">
        <f>'Shiller Data '!B1655</f>
        <v>1316.94</v>
      </c>
      <c r="C1656" s="11">
        <f>'Shiller Data '!C1655</f>
        <v>28.3</v>
      </c>
      <c r="D1656" s="11">
        <f>'Shiller Data '!D1655</f>
        <v>60.39</v>
      </c>
      <c r="E1656" s="75">
        <f>'Shiller Data '!E1655</f>
        <v>213.52799999999999</v>
      </c>
      <c r="F1656" s="12">
        <f t="shared" si="1649"/>
        <v>1937.6832288973815</v>
      </c>
      <c r="G1656" s="12">
        <f t="shared" si="1650"/>
        <v>41.639281499381816</v>
      </c>
      <c r="H1656" s="12">
        <f t="shared" ref="H1656:I1656" si="1696">AVERAGE(F1537:F1656)</f>
        <v>2080.2779839131931</v>
      </c>
      <c r="I1656" s="12">
        <f t="shared" si="1696"/>
        <v>32.028144706452657</v>
      </c>
      <c r="J1656" s="12">
        <f t="shared" si="1640"/>
        <v>60.49939035360358</v>
      </c>
      <c r="K1656" s="12">
        <f t="shared" si="1637"/>
        <v>4.1026332881860839</v>
      </c>
      <c r="L1656" s="12">
        <f t="shared" si="1638"/>
        <v>0.75779681221113115</v>
      </c>
    </row>
    <row r="1657" spans="1:12" x14ac:dyDescent="0.25">
      <c r="A1657" s="11">
        <f>'Shiller Data '!A1656</f>
        <v>2008.04</v>
      </c>
      <c r="B1657" s="11">
        <f>'Shiller Data '!B1656</f>
        <v>1370.47</v>
      </c>
      <c r="C1657" s="11">
        <f>'Shiller Data '!C1656</f>
        <v>28.436666666666667</v>
      </c>
      <c r="D1657" s="11">
        <f>'Shiller Data '!D1656</f>
        <v>57.383333333333326</v>
      </c>
      <c r="E1657" s="75">
        <f>'Shiller Data '!E1656</f>
        <v>214.82300000000001</v>
      </c>
      <c r="F1657" s="12">
        <f t="shared" si="1649"/>
        <v>2004.2891694557848</v>
      </c>
      <c r="G1657" s="12">
        <f t="shared" si="1650"/>
        <v>41.58814349487718</v>
      </c>
      <c r="H1657" s="12">
        <f t="shared" ref="H1657:I1657" si="1697">AVERAGE(F1538:F1657)</f>
        <v>2079.0611405817349</v>
      </c>
      <c r="I1657" s="12">
        <f t="shared" si="1697"/>
        <v>32.120955838140745</v>
      </c>
      <c r="J1657" s="12">
        <f t="shared" si="1640"/>
        <v>62.398179542212496</v>
      </c>
      <c r="K1657" s="12">
        <f t="shared" si="1637"/>
        <v>4.1335361009468077</v>
      </c>
      <c r="L1657" s="12">
        <f t="shared" si="1638"/>
        <v>0.78869962497185497</v>
      </c>
    </row>
    <row r="1658" spans="1:12" x14ac:dyDescent="0.25">
      <c r="A1658" s="11">
        <f>'Shiller Data '!A1657</f>
        <v>2008.05</v>
      </c>
      <c r="B1658" s="11">
        <f>'Shiller Data '!B1657</f>
        <v>1403.22</v>
      </c>
      <c r="C1658" s="11">
        <f>'Shiller Data '!C1657</f>
        <v>28.573333333333334</v>
      </c>
      <c r="D1658" s="11">
        <f>'Shiller Data '!D1657</f>
        <v>54.376666666666665</v>
      </c>
      <c r="E1658" s="75">
        <f>'Shiller Data '!E1657</f>
        <v>216.63200000000001</v>
      </c>
      <c r="F1658" s="12">
        <f t="shared" si="1649"/>
        <v>2035.0485777724437</v>
      </c>
      <c r="G1658" s="12">
        <f t="shared" si="1650"/>
        <v>41.43906255770154</v>
      </c>
      <c r="H1658" s="12">
        <f t="shared" ref="H1658:I1658" si="1698">AVERAGE(F1539:F1658)</f>
        <v>2078.1944357783646</v>
      </c>
      <c r="I1658" s="12">
        <f t="shared" si="1698"/>
        <v>32.211384054479495</v>
      </c>
      <c r="J1658" s="12">
        <f t="shared" si="1640"/>
        <v>63.177930334522166</v>
      </c>
      <c r="K1658" s="12">
        <f t="shared" si="1637"/>
        <v>4.1459550365993607</v>
      </c>
      <c r="L1658" s="12">
        <f t="shared" si="1638"/>
        <v>0.801118560624408</v>
      </c>
    </row>
    <row r="1659" spans="1:12" x14ac:dyDescent="0.25">
      <c r="A1659" s="11">
        <f>'Shiller Data '!A1658</f>
        <v>2008.06</v>
      </c>
      <c r="B1659" s="11">
        <f>'Shiller Data '!B1658</f>
        <v>1341.25</v>
      </c>
      <c r="C1659" s="11">
        <f>'Shiller Data '!C1658</f>
        <v>28.71</v>
      </c>
      <c r="D1659" s="11">
        <f>'Shiller Data '!D1658</f>
        <v>51.37</v>
      </c>
      <c r="E1659" s="75">
        <f>'Shiller Data '!E1658</f>
        <v>218.815</v>
      </c>
      <c r="F1659" s="12">
        <f t="shared" si="1649"/>
        <v>1925.7693428238467</v>
      </c>
      <c r="G1659" s="12">
        <f t="shared" si="1650"/>
        <v>41.221873500445589</v>
      </c>
      <c r="H1659" s="12">
        <f t="shared" ref="H1659:I1659" si="1699">AVERAGE(F1540:F1659)</f>
        <v>2076.4394242563958</v>
      </c>
      <c r="I1659" s="12">
        <f t="shared" si="1699"/>
        <v>32.29870890778075</v>
      </c>
      <c r="J1659" s="12">
        <f t="shared" si="1640"/>
        <v>59.623725156392531</v>
      </c>
      <c r="K1659" s="12">
        <f t="shared" si="1637"/>
        <v>4.0880535679550647</v>
      </c>
      <c r="L1659" s="12">
        <f t="shared" si="1638"/>
        <v>0.74321709198011199</v>
      </c>
    </row>
    <row r="1660" spans="1:12" x14ac:dyDescent="0.25">
      <c r="A1660" s="11">
        <f>'Shiller Data '!A1659</f>
        <v>2008.07</v>
      </c>
      <c r="B1660" s="11">
        <f>'Shiller Data '!B1659</f>
        <v>1257.33</v>
      </c>
      <c r="C1660" s="11">
        <f>'Shiller Data '!C1659</f>
        <v>28.756666666666668</v>
      </c>
      <c r="D1660" s="11">
        <f>'Shiller Data '!D1659</f>
        <v>49.563333333333333</v>
      </c>
      <c r="E1660" s="75">
        <f>'Shiller Data '!E1659</f>
        <v>219.964</v>
      </c>
      <c r="F1660" s="12">
        <f t="shared" si="1649"/>
        <v>1795.8468328908368</v>
      </c>
      <c r="G1660" s="12">
        <f t="shared" si="1650"/>
        <v>41.073201751195654</v>
      </c>
      <c r="H1660" s="12">
        <f t="shared" ref="H1660:I1660" si="1700">AVERAGE(F1541:F1660)</f>
        <v>2072.8504578362458</v>
      </c>
      <c r="I1660" s="12">
        <f t="shared" si="1700"/>
        <v>32.384038758847694</v>
      </c>
      <c r="J1660" s="12">
        <f t="shared" si="1640"/>
        <v>55.454690079389515</v>
      </c>
      <c r="K1660" s="12">
        <f t="shared" si="1637"/>
        <v>4.0155662923545767</v>
      </c>
      <c r="L1660" s="12">
        <f t="shared" si="1638"/>
        <v>0.67072981637962403</v>
      </c>
    </row>
    <row r="1661" spans="1:12" x14ac:dyDescent="0.25">
      <c r="A1661" s="11">
        <f>'Shiller Data '!A1660</f>
        <v>2008.08</v>
      </c>
      <c r="B1661" s="11">
        <f>'Shiller Data '!B1660</f>
        <v>1281.47</v>
      </c>
      <c r="C1661" s="11">
        <f>'Shiller Data '!C1660</f>
        <v>28.803333333333335</v>
      </c>
      <c r="D1661" s="11">
        <f>'Shiller Data '!D1660</f>
        <v>47.756666666666668</v>
      </c>
      <c r="E1661" s="75">
        <f>'Shiller Data '!E1660</f>
        <v>219.08600000000001</v>
      </c>
      <c r="F1661" s="12">
        <f t="shared" si="1649"/>
        <v>1837.6611798563122</v>
      </c>
      <c r="G1661" s="12">
        <f t="shared" si="1650"/>
        <v>41.304726226230798</v>
      </c>
      <c r="H1661" s="12">
        <f t="shared" ref="H1661:I1661" si="1701">AVERAGE(F1542:F1661)</f>
        <v>2070.9458830855583</v>
      </c>
      <c r="I1661" s="12">
        <f t="shared" si="1701"/>
        <v>32.470545362676035</v>
      </c>
      <c r="J1661" s="12">
        <f t="shared" si="1640"/>
        <v>56.594712510392611</v>
      </c>
      <c r="K1661" s="12">
        <f t="shared" si="1637"/>
        <v>4.035915562301053</v>
      </c>
      <c r="L1661" s="12">
        <f t="shared" si="1638"/>
        <v>0.69107908632610027</v>
      </c>
    </row>
    <row r="1662" spans="1:12" x14ac:dyDescent="0.25">
      <c r="A1662" s="11">
        <f>'Shiller Data '!A1661</f>
        <v>2008.09</v>
      </c>
      <c r="B1662" s="11">
        <f>'Shiller Data '!B1661</f>
        <v>1216.95</v>
      </c>
      <c r="C1662" s="11">
        <f>'Shiller Data '!C1661</f>
        <v>28.85</v>
      </c>
      <c r="D1662" s="11">
        <f>'Shiller Data '!D1661</f>
        <v>45.95</v>
      </c>
      <c r="E1662" s="75">
        <f>'Shiller Data '!E1661</f>
        <v>218.78299999999999</v>
      </c>
      <c r="F1662" s="12">
        <f t="shared" si="1649"/>
        <v>1747.5547288866139</v>
      </c>
      <c r="G1662" s="12">
        <f t="shared" si="1650"/>
        <v>41.428944433525466</v>
      </c>
      <c r="H1662" s="12">
        <f t="shared" ref="H1662:I1662" si="1702">AVERAGE(F1543:F1662)</f>
        <v>2069.1753238784399</v>
      </c>
      <c r="I1662" s="12">
        <f t="shared" si="1702"/>
        <v>32.557494772278964</v>
      </c>
      <c r="J1662" s="12">
        <f t="shared" si="1640"/>
        <v>53.67595821207248</v>
      </c>
      <c r="K1662" s="12">
        <f t="shared" si="1637"/>
        <v>3.9829651957167687</v>
      </c>
      <c r="L1662" s="12">
        <f t="shared" si="1638"/>
        <v>0.63812871974181595</v>
      </c>
    </row>
    <row r="1663" spans="1:12" x14ac:dyDescent="0.25">
      <c r="A1663" s="11">
        <f>'Shiller Data '!A1662</f>
        <v>2008.1</v>
      </c>
      <c r="B1663" s="11">
        <f>'Shiller Data '!B1662</f>
        <v>968.8</v>
      </c>
      <c r="C1663" s="11">
        <f>'Shiller Data '!C1662</f>
        <v>28.696666666666665</v>
      </c>
      <c r="D1663" s="11">
        <f>'Shiller Data '!D1662</f>
        <v>35.593333333333334</v>
      </c>
      <c r="E1663" s="75">
        <f>'Shiller Data '!E1662</f>
        <v>216.57300000000001</v>
      </c>
      <c r="F1663" s="12">
        <f t="shared" si="1649"/>
        <v>1405.4048288567826</v>
      </c>
      <c r="G1663" s="12">
        <f t="shared" si="1650"/>
        <v>41.6292670369806</v>
      </c>
      <c r="H1663" s="12">
        <f t="shared" ref="H1663:I1663" si="1703">AVERAGE(F1544:F1663)</f>
        <v>2064.4044971346652</v>
      </c>
      <c r="I1663" s="12">
        <f t="shared" si="1703"/>
        <v>32.646317273374741</v>
      </c>
      <c r="J1663" s="12">
        <f t="shared" si="1640"/>
        <v>43.049414030016315</v>
      </c>
      <c r="K1663" s="12">
        <f t="shared" si="1637"/>
        <v>3.7623486193993694</v>
      </c>
      <c r="L1663" s="12">
        <f t="shared" si="1638"/>
        <v>0.41751214342441667</v>
      </c>
    </row>
    <row r="1664" spans="1:12" x14ac:dyDescent="0.25">
      <c r="A1664" s="11">
        <f>'Shiller Data '!A1663</f>
        <v>2008.11</v>
      </c>
      <c r="B1664" s="11">
        <f>'Shiller Data '!B1663</f>
        <v>883.04</v>
      </c>
      <c r="C1664" s="11">
        <f>'Shiller Data '!C1663</f>
        <v>28.543333333333333</v>
      </c>
      <c r="D1664" s="11">
        <f>'Shiller Data '!D1663</f>
        <v>25.236666666666668</v>
      </c>
      <c r="E1664" s="75">
        <f>'Shiller Data '!E1663</f>
        <v>212.42500000000001</v>
      </c>
      <c r="F1664" s="12">
        <f t="shared" si="1649"/>
        <v>1306.0096128045193</v>
      </c>
      <c r="G1664" s="12">
        <f t="shared" si="1650"/>
        <v>42.215378368836056</v>
      </c>
      <c r="H1664" s="12">
        <f t="shared" ref="H1664:I1664" si="1704">AVERAGE(F1545:F1664)</f>
        <v>2057.0180276859833</v>
      </c>
      <c r="I1664" s="12">
        <f t="shared" si="1704"/>
        <v>32.739759030233941</v>
      </c>
      <c r="J1664" s="12">
        <f t="shared" si="1640"/>
        <v>39.890629970686966</v>
      </c>
      <c r="K1664" s="12">
        <f t="shared" si="1637"/>
        <v>3.6861414584897032</v>
      </c>
      <c r="L1664" s="12">
        <f t="shared" si="1638"/>
        <v>0.3413049825147505</v>
      </c>
    </row>
    <row r="1665" spans="1:12" x14ac:dyDescent="0.25">
      <c r="A1665" s="11">
        <f>'Shiller Data '!A1664</f>
        <v>2008.12</v>
      </c>
      <c r="B1665" s="11">
        <f>'Shiller Data '!B1664</f>
        <v>877.56</v>
      </c>
      <c r="C1665" s="11">
        <f>'Shiller Data '!C1664</f>
        <v>28.39</v>
      </c>
      <c r="D1665" s="11">
        <f>'Shiller Data '!D1664</f>
        <v>14.88</v>
      </c>
      <c r="E1665" s="75">
        <f>'Shiller Data '!E1664</f>
        <v>210.22800000000001</v>
      </c>
      <c r="F1665" s="12">
        <f t="shared" si="1649"/>
        <v>1311.4685627033507</v>
      </c>
      <c r="G1665" s="12">
        <f t="shared" si="1650"/>
        <v>42.427403818711113</v>
      </c>
      <c r="H1665" s="12">
        <f t="shared" ref="H1665:I1665" si="1705">AVERAGE(F1546:F1665)</f>
        <v>2048.9371724224625</v>
      </c>
      <c r="I1665" s="12">
        <f t="shared" si="1705"/>
        <v>32.834543272957482</v>
      </c>
      <c r="J1665" s="12">
        <f t="shared" si="1640"/>
        <v>39.94173306450331</v>
      </c>
      <c r="K1665" s="12">
        <f t="shared" ref="K1665:K1728" si="1706">LN(J1665)</f>
        <v>3.6874217187464096</v>
      </c>
      <c r="L1665" s="12">
        <f t="shared" ref="L1665:L1728" si="1707">K1665-$K$1854</f>
        <v>0.34258524277145685</v>
      </c>
    </row>
    <row r="1666" spans="1:12" x14ac:dyDescent="0.25">
      <c r="A1666" s="11">
        <f>'Shiller Data '!A1665</f>
        <v>2009.01</v>
      </c>
      <c r="B1666" s="11">
        <f>'Shiller Data '!B1665</f>
        <v>865.58</v>
      </c>
      <c r="C1666" s="11">
        <f>'Shiller Data '!C1665</f>
        <v>28.013333333333335</v>
      </c>
      <c r="D1666" s="11">
        <f>'Shiller Data '!D1665</f>
        <v>12.206666666666667</v>
      </c>
      <c r="E1666" s="75">
        <f>'Shiller Data '!E1665</f>
        <v>211.143</v>
      </c>
      <c r="F1666" s="12">
        <f t="shared" si="1649"/>
        <v>1287.9593285119565</v>
      </c>
      <c r="G1666" s="12">
        <f t="shared" si="1650"/>
        <v>41.683072609558458</v>
      </c>
      <c r="H1666" s="12">
        <f t="shared" ref="H1666:I1666" si="1708">AVERAGE(F1547:F1666)</f>
        <v>2039.7709826742639</v>
      </c>
      <c r="I1666" s="12">
        <f t="shared" si="1708"/>
        <v>32.922426848773966</v>
      </c>
      <c r="J1666" s="12">
        <f t="shared" ref="J1666:J1729" si="1709">F1666/I1666</f>
        <v>39.121032432635516</v>
      </c>
      <c r="K1666" s="12">
        <f t="shared" si="1706"/>
        <v>3.6666602362456571</v>
      </c>
      <c r="L1666" s="12">
        <f t="shared" si="1707"/>
        <v>0.32182376027070436</v>
      </c>
    </row>
    <row r="1667" spans="1:12" x14ac:dyDescent="0.25">
      <c r="A1667" s="11">
        <f>'Shiller Data '!A1666</f>
        <v>2009.02</v>
      </c>
      <c r="B1667" s="11">
        <f>'Shiller Data '!B1666</f>
        <v>805.23</v>
      </c>
      <c r="C1667" s="11">
        <f>'Shiller Data '!C1666</f>
        <v>27.63666666666667</v>
      </c>
      <c r="D1667" s="11">
        <f>'Shiller Data '!D1666</f>
        <v>9.5333333333333332</v>
      </c>
      <c r="E1667" s="75">
        <f>'Shiller Data '!E1666</f>
        <v>212.19300000000001</v>
      </c>
      <c r="F1667" s="12">
        <f t="shared" si="1649"/>
        <v>1192.2312953301948</v>
      </c>
      <c r="G1667" s="12">
        <f t="shared" si="1650"/>
        <v>40.9191149095399</v>
      </c>
      <c r="H1667" s="12">
        <f t="shared" ref="H1667:I1667" si="1710">AVERAGE(F1548:F1667)</f>
        <v>2029.8661081343357</v>
      </c>
      <c r="I1667" s="12">
        <f t="shared" si="1710"/>
        <v>33.002933277425036</v>
      </c>
      <c r="J1667" s="12">
        <f t="shared" si="1709"/>
        <v>36.125010019812862</v>
      </c>
      <c r="K1667" s="12">
        <f t="shared" si="1706"/>
        <v>3.5869854237976195</v>
      </c>
      <c r="L1667" s="12">
        <f t="shared" si="1707"/>
        <v>0.24214894782266683</v>
      </c>
    </row>
    <row r="1668" spans="1:12" x14ac:dyDescent="0.25">
      <c r="A1668" s="11">
        <f>'Shiller Data '!A1667</f>
        <v>2009.03</v>
      </c>
      <c r="B1668" s="11">
        <f>'Shiller Data '!B1667</f>
        <v>757.13</v>
      </c>
      <c r="C1668" s="11">
        <f>'Shiller Data '!C1667</f>
        <v>27.26</v>
      </c>
      <c r="D1668" s="11">
        <f>'Shiller Data '!D1667</f>
        <v>6.86</v>
      </c>
      <c r="E1668" s="75">
        <f>'Shiller Data '!E1667</f>
        <v>212.709</v>
      </c>
      <c r="F1668" s="12">
        <f t="shared" si="1649"/>
        <v>1118.2945608789473</v>
      </c>
      <c r="G1668" s="12">
        <f t="shared" si="1650"/>
        <v>40.263507891062439</v>
      </c>
      <c r="H1668" s="12">
        <f t="shared" ref="H1668:I1668" si="1711">AVERAGE(F1549:F1668)</f>
        <v>2018.8485865204482</v>
      </c>
      <c r="I1668" s="12">
        <f t="shared" si="1711"/>
        <v>33.077443381062679</v>
      </c>
      <c r="J1668" s="12">
        <f t="shared" si="1709"/>
        <v>33.808373518951811</v>
      </c>
      <c r="K1668" s="12">
        <f t="shared" si="1706"/>
        <v>3.5207085090542636</v>
      </c>
      <c r="L1668" s="12">
        <f t="shared" si="1707"/>
        <v>0.17587203307931087</v>
      </c>
    </row>
    <row r="1669" spans="1:12" x14ac:dyDescent="0.25">
      <c r="A1669" s="11">
        <f>'Shiller Data '!A1668</f>
        <v>2009.04</v>
      </c>
      <c r="B1669" s="11">
        <f>'Shiller Data '!B1668</f>
        <v>848.15</v>
      </c>
      <c r="C1669" s="11">
        <f>'Shiller Data '!C1668</f>
        <v>26.703333333333333</v>
      </c>
      <c r="D1669" s="11">
        <f>'Shiller Data '!D1668</f>
        <v>7.0766666666666662</v>
      </c>
      <c r="E1669" s="75">
        <f>'Shiller Data '!E1668</f>
        <v>213.24</v>
      </c>
      <c r="F1669" s="12">
        <f t="shared" si="1649"/>
        <v>1249.6132350872256</v>
      </c>
      <c r="G1669" s="12">
        <f t="shared" si="1650"/>
        <v>39.343086428437438</v>
      </c>
      <c r="H1669" s="12">
        <f t="shared" ref="H1669:I1669" si="1712">AVERAGE(F1550:F1669)</f>
        <v>2008.2357453988827</v>
      </c>
      <c r="I1669" s="12">
        <f t="shared" si="1712"/>
        <v>33.146167920493404</v>
      </c>
      <c r="J1669" s="12">
        <f t="shared" si="1709"/>
        <v>37.700081592678551</v>
      </c>
      <c r="K1669" s="12">
        <f t="shared" si="1706"/>
        <v>3.6296622587136538</v>
      </c>
      <c r="L1669" s="12">
        <f t="shared" si="1707"/>
        <v>0.28482578273870107</v>
      </c>
    </row>
    <row r="1670" spans="1:12" x14ac:dyDescent="0.25">
      <c r="A1670" s="11">
        <f>'Shiller Data '!A1669</f>
        <v>2009.05</v>
      </c>
      <c r="B1670" s="11">
        <f>'Shiller Data '!B1669</f>
        <v>902.41</v>
      </c>
      <c r="C1670" s="11">
        <f>'Shiller Data '!C1669</f>
        <v>26.146666666666668</v>
      </c>
      <c r="D1670" s="11">
        <f>'Shiller Data '!D1669</f>
        <v>7.293333333333333</v>
      </c>
      <c r="E1670" s="75">
        <f>'Shiller Data '!E1669</f>
        <v>213.85599999999999</v>
      </c>
      <c r="F1670" s="12">
        <f t="shared" si="1649"/>
        <v>1325.726945935583</v>
      </c>
      <c r="G1670" s="12">
        <f t="shared" si="1650"/>
        <v>38.411964125392792</v>
      </c>
      <c r="H1670" s="12">
        <f t="shared" ref="H1670:I1670" si="1713">AVERAGE(F1551:F1670)</f>
        <v>1998.2995603890799</v>
      </c>
      <c r="I1670" s="12">
        <f t="shared" si="1713"/>
        <v>33.207133107398754</v>
      </c>
      <c r="J1670" s="12">
        <f t="shared" si="1709"/>
        <v>39.922956963731473</v>
      </c>
      <c r="K1670" s="12">
        <f t="shared" si="1706"/>
        <v>3.686951520937813</v>
      </c>
      <c r="L1670" s="12">
        <f t="shared" si="1707"/>
        <v>0.34211504496286027</v>
      </c>
    </row>
    <row r="1671" spans="1:12" x14ac:dyDescent="0.25">
      <c r="A1671" s="11">
        <f>'Shiller Data '!A1670</f>
        <v>2009.06</v>
      </c>
      <c r="B1671" s="11">
        <f>'Shiller Data '!B1670</f>
        <v>926.12</v>
      </c>
      <c r="C1671" s="11">
        <f>'Shiller Data '!C1670</f>
        <v>25.59</v>
      </c>
      <c r="D1671" s="11">
        <f>'Shiller Data '!D1670</f>
        <v>7.51</v>
      </c>
      <c r="E1671" s="75">
        <f>'Shiller Data '!E1670</f>
        <v>215.69300000000001</v>
      </c>
      <c r="F1671" s="12">
        <f t="shared" si="1649"/>
        <v>1348.9716912463546</v>
      </c>
      <c r="G1671" s="12">
        <f t="shared" si="1650"/>
        <v>37.273987797471406</v>
      </c>
      <c r="H1671" s="12">
        <f t="shared" ref="H1671:I1671" si="1714">AVERAGE(F1552:F1671)</f>
        <v>1988.7070487983829</v>
      </c>
      <c r="I1671" s="12">
        <f t="shared" si="1714"/>
        <v>33.258615158238094</v>
      </c>
      <c r="J1671" s="12">
        <f t="shared" si="1709"/>
        <v>40.560067965193582</v>
      </c>
      <c r="K1671" s="12">
        <f t="shared" si="1706"/>
        <v>3.7027840349519772</v>
      </c>
      <c r="L1671" s="12">
        <f t="shared" si="1707"/>
        <v>0.35794755897702446</v>
      </c>
    </row>
    <row r="1672" spans="1:12" x14ac:dyDescent="0.25">
      <c r="A1672" s="11">
        <f>'Shiller Data '!A1671</f>
        <v>2009.07</v>
      </c>
      <c r="B1672" s="11">
        <f>'Shiller Data '!B1671</f>
        <v>935.82</v>
      </c>
      <c r="C1672" s="11">
        <f>'Shiller Data '!C1671</f>
        <v>25.026666666666664</v>
      </c>
      <c r="D1672" s="11">
        <f>'Shiller Data '!D1671</f>
        <v>9.1866666666666674</v>
      </c>
      <c r="E1672" s="75">
        <f>'Shiller Data '!E1671</f>
        <v>215.351</v>
      </c>
      <c r="F1672" s="12">
        <f t="shared" si="1649"/>
        <v>1365.2653040849591</v>
      </c>
      <c r="G1672" s="12">
        <f t="shared" si="1650"/>
        <v>36.511337305143691</v>
      </c>
      <c r="H1672" s="12">
        <f t="shared" ref="H1672:I1672" si="1715">AVERAGE(F1553:F1672)</f>
        <v>1978.3949708610187</v>
      </c>
      <c r="I1672" s="12">
        <f t="shared" si="1715"/>
        <v>33.30352434783854</v>
      </c>
      <c r="J1672" s="12">
        <f t="shared" si="1709"/>
        <v>40.994619362967434</v>
      </c>
      <c r="K1672" s="12">
        <f t="shared" si="1706"/>
        <v>3.7134408230426605</v>
      </c>
      <c r="L1672" s="12">
        <f t="shared" si="1707"/>
        <v>0.36860434706770784</v>
      </c>
    </row>
    <row r="1673" spans="1:12" x14ac:dyDescent="0.25">
      <c r="A1673" s="11">
        <f>'Shiller Data '!A1672</f>
        <v>2009.08</v>
      </c>
      <c r="B1673" s="11">
        <f>'Shiller Data '!B1672</f>
        <v>1009.73</v>
      </c>
      <c r="C1673" s="11">
        <f>'Shiller Data '!C1672</f>
        <v>24.463333333333331</v>
      </c>
      <c r="D1673" s="11">
        <f>'Shiller Data '!D1672</f>
        <v>10.863333333333333</v>
      </c>
      <c r="E1673" s="75">
        <f>'Shiller Data '!E1672</f>
        <v>215.834</v>
      </c>
      <c r="F1673" s="12">
        <f t="shared" si="1649"/>
        <v>1469.7958743756776</v>
      </c>
      <c r="G1673" s="12">
        <f t="shared" si="1650"/>
        <v>35.609624757915803</v>
      </c>
      <c r="H1673" s="12">
        <f t="shared" ref="H1673:I1673" si="1716">AVERAGE(F1554:F1673)</f>
        <v>1969.8441390167222</v>
      </c>
      <c r="I1673" s="12">
        <f t="shared" si="1716"/>
        <v>33.340547789243281</v>
      </c>
      <c r="J1673" s="12">
        <f t="shared" si="1709"/>
        <v>44.084334896557408</v>
      </c>
      <c r="K1673" s="12">
        <f t="shared" si="1706"/>
        <v>3.7861045015828876</v>
      </c>
      <c r="L1673" s="12">
        <f t="shared" si="1707"/>
        <v>0.44126802560793488</v>
      </c>
    </row>
    <row r="1674" spans="1:12" x14ac:dyDescent="0.25">
      <c r="A1674" s="11">
        <f>'Shiller Data '!A1673</f>
        <v>2009.09</v>
      </c>
      <c r="B1674" s="11">
        <f>'Shiller Data '!B1673</f>
        <v>1044.55</v>
      </c>
      <c r="C1674" s="11">
        <f>'Shiller Data '!C1673</f>
        <v>23.9</v>
      </c>
      <c r="D1674" s="11">
        <f>'Shiller Data '!D1673</f>
        <v>12.54</v>
      </c>
      <c r="E1674" s="75">
        <f>'Shiller Data '!E1673</f>
        <v>215.96899999999999</v>
      </c>
      <c r="F1674" s="12">
        <f t="shared" si="1649"/>
        <v>1519.5305634141939</v>
      </c>
      <c r="G1674" s="12">
        <f t="shared" si="1650"/>
        <v>34.767871777894051</v>
      </c>
      <c r="H1674" s="12">
        <f t="shared" ref="H1674:I1674" si="1717">AVERAGE(F1555:F1674)</f>
        <v>1961.9521954911734</v>
      </c>
      <c r="I1674" s="12">
        <f t="shared" si="1717"/>
        <v>33.370806557930415</v>
      </c>
      <c r="J1674" s="12">
        <f t="shared" si="1709"/>
        <v>45.534726910970768</v>
      </c>
      <c r="K1674" s="12">
        <f t="shared" si="1706"/>
        <v>3.8184752636584522</v>
      </c>
      <c r="L1674" s="12">
        <f t="shared" si="1707"/>
        <v>0.47363878768349954</v>
      </c>
    </row>
    <row r="1675" spans="1:12" x14ac:dyDescent="0.25">
      <c r="A1675" s="11">
        <f>'Shiller Data '!A1674</f>
        <v>2009.1</v>
      </c>
      <c r="B1675" s="11">
        <f>'Shiller Data '!B1674</f>
        <v>1067.6600000000001</v>
      </c>
      <c r="C1675" s="11">
        <f>'Shiller Data '!C1674</f>
        <v>23.403333333333332</v>
      </c>
      <c r="D1675" s="11">
        <f>'Shiller Data '!D1674</f>
        <v>25.349999999999998</v>
      </c>
      <c r="E1675" s="75">
        <f>'Shiller Data '!E1674</f>
        <v>216.17699999999999</v>
      </c>
      <c r="F1675" s="12">
        <f t="shared" ref="F1675:F1738" si="1718">B1675*$E$1851/E1675</f>
        <v>1551.6548037025218</v>
      </c>
      <c r="G1675" s="12">
        <f t="shared" ref="G1675:G1738" si="1719">C1675*$E$1851/E1675</f>
        <v>34.012601941927223</v>
      </c>
      <c r="H1675" s="12">
        <f t="shared" ref="H1675:I1675" si="1720">AVERAGE(F1556:F1675)</f>
        <v>1954.6472854749611</v>
      </c>
      <c r="I1675" s="12">
        <f t="shared" si="1720"/>
        <v>33.394974780117899</v>
      </c>
      <c r="J1675" s="12">
        <f t="shared" si="1709"/>
        <v>46.463721380808416</v>
      </c>
      <c r="K1675" s="12">
        <f t="shared" si="1706"/>
        <v>3.838671822731365</v>
      </c>
      <c r="L1675" s="12">
        <f t="shared" si="1707"/>
        <v>0.49383534675641227</v>
      </c>
    </row>
    <row r="1676" spans="1:12" x14ac:dyDescent="0.25">
      <c r="A1676" s="11">
        <f>'Shiller Data '!A1675</f>
        <v>2009.11</v>
      </c>
      <c r="B1676" s="11">
        <f>'Shiller Data '!B1675</f>
        <v>1088.07</v>
      </c>
      <c r="C1676" s="11">
        <f>'Shiller Data '!C1675</f>
        <v>22.906666666666666</v>
      </c>
      <c r="D1676" s="11">
        <f>'Shiller Data '!D1675</f>
        <v>38.159999999999997</v>
      </c>
      <c r="E1676" s="75">
        <f>'Shiller Data '!E1675</f>
        <v>216.33</v>
      </c>
      <c r="F1676" s="12">
        <f t="shared" si="1718"/>
        <v>1580.1987345721811</v>
      </c>
      <c r="G1676" s="12">
        <f t="shared" si="1719"/>
        <v>33.267239865021033</v>
      </c>
      <c r="H1676" s="12">
        <f t="shared" ref="H1676:I1676" si="1721">AVERAGE(F1557:F1676)</f>
        <v>1946.1767973599133</v>
      </c>
      <c r="I1676" s="12">
        <f t="shared" si="1721"/>
        <v>33.412826432389785</v>
      </c>
      <c r="J1676" s="12">
        <f t="shared" si="1709"/>
        <v>47.293177599616811</v>
      </c>
      <c r="K1676" s="12">
        <f t="shared" si="1706"/>
        <v>3.85636604830019</v>
      </c>
      <c r="L1676" s="12">
        <f t="shared" si="1707"/>
        <v>0.51152957232523733</v>
      </c>
    </row>
    <row r="1677" spans="1:12" x14ac:dyDescent="0.25">
      <c r="A1677" s="11">
        <f>'Shiller Data '!A1676</f>
        <v>2009.12</v>
      </c>
      <c r="B1677" s="11">
        <f>'Shiller Data '!B1676</f>
        <v>1110.3800000000001</v>
      </c>
      <c r="C1677" s="11">
        <f>'Shiller Data '!C1676</f>
        <v>22.41</v>
      </c>
      <c r="D1677" s="11">
        <f>'Shiller Data '!D1676</f>
        <v>50.97</v>
      </c>
      <c r="E1677" s="75">
        <f>'Shiller Data '!E1676</f>
        <v>215.94900000000001</v>
      </c>
      <c r="F1677" s="12">
        <f t="shared" si="1718"/>
        <v>1615.4445563535835</v>
      </c>
      <c r="G1677" s="12">
        <f t="shared" si="1719"/>
        <v>32.603354264201272</v>
      </c>
      <c r="H1677" s="12">
        <f t="shared" ref="H1677:I1677" si="1722">AVERAGE(F1558:F1677)</f>
        <v>1937.413863107304</v>
      </c>
      <c r="I1677" s="12">
        <f t="shared" si="1722"/>
        <v>33.424886433016887</v>
      </c>
      <c r="J1677" s="12">
        <f t="shared" si="1709"/>
        <v>48.330592224775899</v>
      </c>
      <c r="K1677" s="12">
        <f t="shared" si="1706"/>
        <v>3.8780647395534014</v>
      </c>
      <c r="L1677" s="12">
        <f t="shared" si="1707"/>
        <v>0.53322826357844866</v>
      </c>
    </row>
    <row r="1678" spans="1:12" x14ac:dyDescent="0.25">
      <c r="A1678" s="11">
        <f>'Shiller Data '!A1677</f>
        <v>2010.01</v>
      </c>
      <c r="B1678" s="11">
        <f>'Shiller Data '!B1677</f>
        <v>1123.58</v>
      </c>
      <c r="C1678" s="11">
        <f>'Shiller Data '!C1677</f>
        <v>22.24</v>
      </c>
      <c r="D1678" s="11">
        <f>'Shiller Data '!D1677</f>
        <v>54.289999999999992</v>
      </c>
      <c r="E1678" s="75">
        <f>'Shiller Data '!E1677</f>
        <v>216.68700000000001</v>
      </c>
      <c r="F1678" s="12">
        <f t="shared" si="1718"/>
        <v>1629.0813315981115</v>
      </c>
      <c r="G1678" s="12">
        <f t="shared" si="1719"/>
        <v>32.245829237563854</v>
      </c>
      <c r="H1678" s="12">
        <f t="shared" ref="H1678:I1678" si="1723">AVERAGE(F1559:F1678)</f>
        <v>1928.8783274894013</v>
      </c>
      <c r="I1678" s="12">
        <f t="shared" si="1723"/>
        <v>33.434374213195639</v>
      </c>
      <c r="J1678" s="12">
        <f t="shared" si="1709"/>
        <v>48.724744217140376</v>
      </c>
      <c r="K1678" s="12">
        <f t="shared" si="1706"/>
        <v>3.8861869958598945</v>
      </c>
      <c r="L1678" s="12">
        <f t="shared" si="1707"/>
        <v>0.54135051988494176</v>
      </c>
    </row>
    <row r="1679" spans="1:12" x14ac:dyDescent="0.25">
      <c r="A1679" s="11">
        <f>'Shiller Data '!A1678</f>
        <v>2010.02</v>
      </c>
      <c r="B1679" s="11">
        <f>'Shiller Data '!B1678</f>
        <v>1089.1600000000001</v>
      </c>
      <c r="C1679" s="11">
        <f>'Shiller Data '!C1678</f>
        <v>22.07</v>
      </c>
      <c r="D1679" s="11">
        <f>'Shiller Data '!D1678</f>
        <v>57.61</v>
      </c>
      <c r="E1679" s="75">
        <f>'Shiller Data '!E1678</f>
        <v>216.74100000000001</v>
      </c>
      <c r="F1679" s="12">
        <f t="shared" si="1718"/>
        <v>1578.7822470137169</v>
      </c>
      <c r="G1679" s="12">
        <f t="shared" si="1719"/>
        <v>31.991373344221905</v>
      </c>
      <c r="H1679" s="12">
        <f t="shared" ref="H1679:I1679" si="1724">AVERAGE(F1560:F1679)</f>
        <v>1920.6200330887791</v>
      </c>
      <c r="I1679" s="12">
        <f t="shared" si="1724"/>
        <v>33.442908417349983</v>
      </c>
      <c r="J1679" s="12">
        <f t="shared" si="1709"/>
        <v>47.208281866856233</v>
      </c>
      <c r="K1679" s="12">
        <f t="shared" si="1706"/>
        <v>3.8545693404804813</v>
      </c>
      <c r="L1679" s="12">
        <f t="shared" si="1707"/>
        <v>0.50973286450552857</v>
      </c>
    </row>
    <row r="1680" spans="1:12" x14ac:dyDescent="0.25">
      <c r="A1680" s="11">
        <f>'Shiller Data '!A1679</f>
        <v>2010.03</v>
      </c>
      <c r="B1680" s="11">
        <f>'Shiller Data '!B1679</f>
        <v>1152.05</v>
      </c>
      <c r="C1680" s="11">
        <f>'Shiller Data '!C1679</f>
        <v>21.9</v>
      </c>
      <c r="D1680" s="11">
        <f>'Shiller Data '!D1679</f>
        <v>60.93</v>
      </c>
      <c r="E1680" s="75">
        <f>'Shiller Data '!E1679</f>
        <v>217.631</v>
      </c>
      <c r="F1680" s="12">
        <f t="shared" si="1718"/>
        <v>1663.1146700148417</v>
      </c>
      <c r="G1680" s="12">
        <f t="shared" si="1719"/>
        <v>31.615130656937659</v>
      </c>
      <c r="H1680" s="12">
        <f t="shared" ref="H1680:I1680" si="1725">AVERAGE(F1561:F1680)</f>
        <v>1912.423912798502</v>
      </c>
      <c r="I1680" s="12">
        <f t="shared" si="1725"/>
        <v>33.450060742528514</v>
      </c>
      <c r="J1680" s="12">
        <f t="shared" si="1709"/>
        <v>49.719331836678926</v>
      </c>
      <c r="K1680" s="12">
        <f t="shared" si="1706"/>
        <v>3.9063938280300672</v>
      </c>
      <c r="L1680" s="12">
        <f t="shared" si="1707"/>
        <v>0.56155735205511448</v>
      </c>
    </row>
    <row r="1681" spans="1:12" x14ac:dyDescent="0.25">
      <c r="A1681" s="11">
        <f>'Shiller Data '!A1680</f>
        <v>2010.04</v>
      </c>
      <c r="B1681" s="11">
        <f>'Shiller Data '!B1680</f>
        <v>1197.32</v>
      </c>
      <c r="C1681" s="11">
        <f>'Shiller Data '!C1680</f>
        <v>21.946666666666665</v>
      </c>
      <c r="D1681" s="11">
        <f>'Shiller Data '!D1680</f>
        <v>62.986666666666665</v>
      </c>
      <c r="E1681" s="75">
        <f>'Shiller Data '!E1680</f>
        <v>218.00899999999999</v>
      </c>
      <c r="F1681" s="12">
        <f t="shared" si="1718"/>
        <v>1725.4700998582628</v>
      </c>
      <c r="G1681" s="12">
        <f t="shared" si="1719"/>
        <v>31.62756583443803</v>
      </c>
      <c r="H1681" s="12">
        <f t="shared" ref="H1681:I1681" si="1726">AVERAGE(F1562:F1681)</f>
        <v>1904.4676105074789</v>
      </c>
      <c r="I1681" s="12">
        <f t="shared" si="1726"/>
        <v>33.4577719960525</v>
      </c>
      <c r="J1681" s="12">
        <f t="shared" si="1709"/>
        <v>51.57157804954381</v>
      </c>
      <c r="K1681" s="12">
        <f t="shared" si="1706"/>
        <v>3.9429707077409755</v>
      </c>
      <c r="L1681" s="12">
        <f t="shared" si="1707"/>
        <v>0.59813423176602276</v>
      </c>
    </row>
    <row r="1682" spans="1:12" x14ac:dyDescent="0.25">
      <c r="A1682" s="11">
        <f>'Shiller Data '!A1681</f>
        <v>2010.05</v>
      </c>
      <c r="B1682" s="11">
        <f>'Shiller Data '!B1681</f>
        <v>1125.06</v>
      </c>
      <c r="C1682" s="11">
        <f>'Shiller Data '!C1681</f>
        <v>21.993333333333332</v>
      </c>
      <c r="D1682" s="11">
        <f>'Shiller Data '!D1681</f>
        <v>65.043333333333322</v>
      </c>
      <c r="E1682" s="75">
        <f>'Shiller Data '!E1681</f>
        <v>218.178</v>
      </c>
      <c r="F1682" s="12">
        <f t="shared" si="1718"/>
        <v>1620.0795932678823</v>
      </c>
      <c r="G1682" s="12">
        <f t="shared" si="1719"/>
        <v>31.670266938004751</v>
      </c>
      <c r="H1682" s="12">
        <f t="shared" ref="H1682:I1682" si="1727">AVERAGE(F1563:F1682)</f>
        <v>1896.3137084785888</v>
      </c>
      <c r="I1682" s="12">
        <f t="shared" si="1727"/>
        <v>33.466442782246276</v>
      </c>
      <c r="J1682" s="12">
        <f t="shared" si="1709"/>
        <v>48.409076632647782</v>
      </c>
      <c r="K1682" s="12">
        <f t="shared" si="1706"/>
        <v>3.8796873298727261</v>
      </c>
      <c r="L1682" s="12">
        <f t="shared" si="1707"/>
        <v>0.53485085389777343</v>
      </c>
    </row>
    <row r="1683" spans="1:12" x14ac:dyDescent="0.25">
      <c r="A1683" s="11">
        <f>'Shiller Data '!A1682</f>
        <v>2010.06</v>
      </c>
      <c r="B1683" s="11">
        <f>'Shiller Data '!B1682</f>
        <v>1083.3599999999999</v>
      </c>
      <c r="C1683" s="11">
        <f>'Shiller Data '!C1682</f>
        <v>22.04</v>
      </c>
      <c r="D1683" s="11">
        <f>'Shiller Data '!D1682</f>
        <v>67.099999999999994</v>
      </c>
      <c r="E1683" s="75">
        <f>'Shiller Data '!E1682</f>
        <v>217.965</v>
      </c>
      <c r="F1683" s="12">
        <f t="shared" si="1718"/>
        <v>1561.5563416144792</v>
      </c>
      <c r="G1683" s="12">
        <f t="shared" si="1719"/>
        <v>31.768481178170809</v>
      </c>
      <c r="H1683" s="12">
        <f t="shared" ref="H1683:I1683" si="1728">AVERAGE(F1564:F1683)</f>
        <v>1887.1248565013232</v>
      </c>
      <c r="I1683" s="12">
        <f t="shared" si="1728"/>
        <v>33.477568248947577</v>
      </c>
      <c r="J1683" s="12">
        <f t="shared" si="1709"/>
        <v>46.644855743474416</v>
      </c>
      <c r="K1683" s="12">
        <f t="shared" si="1706"/>
        <v>3.8425626477610075</v>
      </c>
      <c r="L1683" s="12">
        <f t="shared" si="1707"/>
        <v>0.49772617178605483</v>
      </c>
    </row>
    <row r="1684" spans="1:12" x14ac:dyDescent="0.25">
      <c r="A1684" s="11">
        <f>'Shiller Data '!A1683</f>
        <v>2010.07</v>
      </c>
      <c r="B1684" s="11">
        <f>'Shiller Data '!B1683</f>
        <v>1079.8</v>
      </c>
      <c r="C1684" s="11">
        <f>'Shiller Data '!C1683</f>
        <v>22.143333333333334</v>
      </c>
      <c r="D1684" s="11">
        <f>'Shiller Data '!D1683</f>
        <v>68.686666666666667</v>
      </c>
      <c r="E1684" s="75">
        <f>'Shiller Data '!E1683</f>
        <v>218.011</v>
      </c>
      <c r="F1684" s="12">
        <f t="shared" si="1718"/>
        <v>1556.0965501740736</v>
      </c>
      <c r="G1684" s="12">
        <f t="shared" si="1719"/>
        <v>31.910691433001091</v>
      </c>
      <c r="H1684" s="12">
        <f t="shared" ref="H1684:I1684" si="1729">AVERAGE(F1565:F1684)</f>
        <v>1877.7746302701348</v>
      </c>
      <c r="I1684" s="12">
        <f t="shared" si="1729"/>
        <v>33.492233504041259</v>
      </c>
      <c r="J1684" s="12">
        <f t="shared" si="1709"/>
        <v>46.461414703391192</v>
      </c>
      <c r="K1684" s="12">
        <f t="shared" si="1706"/>
        <v>3.8386221768009978</v>
      </c>
      <c r="L1684" s="12">
        <f t="shared" si="1707"/>
        <v>0.49378570082604512</v>
      </c>
    </row>
    <row r="1685" spans="1:12" x14ac:dyDescent="0.25">
      <c r="A1685" s="11">
        <f>'Shiller Data '!A1684</f>
        <v>2010.08</v>
      </c>
      <c r="B1685" s="11">
        <f>'Shiller Data '!B1684</f>
        <v>1087.28</v>
      </c>
      <c r="C1685" s="11">
        <f>'Shiller Data '!C1684</f>
        <v>22.246666666666666</v>
      </c>
      <c r="D1685" s="11">
        <f>'Shiller Data '!D1684</f>
        <v>70.273333333333326</v>
      </c>
      <c r="E1685" s="75">
        <f>'Shiller Data '!E1684</f>
        <v>218.31200000000001</v>
      </c>
      <c r="F1685" s="12">
        <f t="shared" si="1718"/>
        <v>1564.7156088533841</v>
      </c>
      <c r="G1685" s="12">
        <f t="shared" si="1719"/>
        <v>32.015402268313238</v>
      </c>
      <c r="H1685" s="12">
        <f t="shared" ref="H1685:I1685" si="1730">AVERAGE(F1566:F1685)</f>
        <v>1868.3074457461121</v>
      </c>
      <c r="I1685" s="12">
        <f t="shared" si="1730"/>
        <v>33.509538987835853</v>
      </c>
      <c r="J1685" s="12">
        <f t="shared" si="1709"/>
        <v>46.694632517068783</v>
      </c>
      <c r="K1685" s="12">
        <f t="shared" si="1706"/>
        <v>3.8436292226746001</v>
      </c>
      <c r="L1685" s="12">
        <f t="shared" si="1707"/>
        <v>0.49879274669964735</v>
      </c>
    </row>
    <row r="1686" spans="1:12" x14ac:dyDescent="0.25">
      <c r="A1686" s="11">
        <f>'Shiller Data '!A1685</f>
        <v>2010.09</v>
      </c>
      <c r="B1686" s="11">
        <f>'Shiller Data '!B1685</f>
        <v>1122.08</v>
      </c>
      <c r="C1686" s="11">
        <f>'Shiller Data '!C1685</f>
        <v>22.35</v>
      </c>
      <c r="D1686" s="11">
        <f>'Shiller Data '!D1685</f>
        <v>71.86</v>
      </c>
      <c r="E1686" s="75">
        <f>'Shiller Data '!E1685</f>
        <v>218.43899999999999</v>
      </c>
      <c r="F1686" s="12">
        <f t="shared" si="1718"/>
        <v>1613.8578001181108</v>
      </c>
      <c r="G1686" s="12">
        <f t="shared" si="1719"/>
        <v>32.145410160273585</v>
      </c>
      <c r="H1686" s="12">
        <f t="shared" ref="H1686:I1686" si="1731">AVERAGE(F1567:F1686)</f>
        <v>1859.6288087825023</v>
      </c>
      <c r="I1686" s="12">
        <f t="shared" si="1731"/>
        <v>33.530979042280272</v>
      </c>
      <c r="J1686" s="12">
        <f t="shared" si="1709"/>
        <v>48.130351281516312</v>
      </c>
      <c r="K1686" s="12">
        <f t="shared" si="1706"/>
        <v>3.8739129818862708</v>
      </c>
      <c r="L1686" s="12">
        <f t="shared" si="1707"/>
        <v>0.52907650591131805</v>
      </c>
    </row>
    <row r="1687" spans="1:12" x14ac:dyDescent="0.25">
      <c r="A1687" s="11">
        <f>'Shiller Data '!A1686</f>
        <v>2010.1</v>
      </c>
      <c r="B1687" s="11">
        <f>'Shiller Data '!B1686</f>
        <v>1171.58</v>
      </c>
      <c r="C1687" s="11">
        <f>'Shiller Data '!C1686</f>
        <v>22.476666666666667</v>
      </c>
      <c r="D1687" s="11">
        <f>'Shiller Data '!D1686</f>
        <v>73.69</v>
      </c>
      <c r="E1687" s="75">
        <f>'Shiller Data '!E1686</f>
        <v>218.71100000000001</v>
      </c>
      <c r="F1687" s="12">
        <f t="shared" si="1718"/>
        <v>1682.9567168546619</v>
      </c>
      <c r="G1687" s="12">
        <f t="shared" si="1719"/>
        <v>32.287387237038828</v>
      </c>
      <c r="H1687" s="12">
        <f t="shared" ref="H1687:I1687" si="1732">AVERAGE(F1568:F1687)</f>
        <v>1852.7364349430727</v>
      </c>
      <c r="I1687" s="12">
        <f t="shared" si="1732"/>
        <v>33.554428377972073</v>
      </c>
      <c r="J1687" s="12">
        <f t="shared" si="1709"/>
        <v>50.156024054324078</v>
      </c>
      <c r="K1687" s="12">
        <f t="shared" si="1706"/>
        <v>3.9151386279183367</v>
      </c>
      <c r="L1687" s="12">
        <f t="shared" si="1707"/>
        <v>0.57030215194338396</v>
      </c>
    </row>
    <row r="1688" spans="1:12" x14ac:dyDescent="0.25">
      <c r="A1688" s="11">
        <f>'Shiller Data '!A1687</f>
        <v>2010.11</v>
      </c>
      <c r="B1688" s="11">
        <f>'Shiller Data '!B1687</f>
        <v>1198.8900000000001</v>
      </c>
      <c r="C1688" s="11">
        <f>'Shiller Data '!C1687</f>
        <v>22.603333333333335</v>
      </c>
      <c r="D1688" s="11">
        <f>'Shiller Data '!D1687</f>
        <v>75.52</v>
      </c>
      <c r="E1688" s="75">
        <f>'Shiller Data '!E1687</f>
        <v>218.803</v>
      </c>
      <c r="F1688" s="12">
        <f t="shared" si="1718"/>
        <v>1721.4629861107937</v>
      </c>
      <c r="G1688" s="12">
        <f t="shared" si="1719"/>
        <v>32.455689592921495</v>
      </c>
      <c r="H1688" s="12">
        <f t="shared" ref="H1688:I1688" si="1733">AVERAGE(F1569:F1688)</f>
        <v>1846.358921487295</v>
      </c>
      <c r="I1688" s="12">
        <f t="shared" si="1733"/>
        <v>33.579822323411832</v>
      </c>
      <c r="J1688" s="12">
        <f t="shared" si="1709"/>
        <v>51.264803295596678</v>
      </c>
      <c r="K1688" s="12">
        <f t="shared" si="1706"/>
        <v>3.9370044211030222</v>
      </c>
      <c r="L1688" s="12">
        <f t="shared" si="1707"/>
        <v>0.59216794512806947</v>
      </c>
    </row>
    <row r="1689" spans="1:12" x14ac:dyDescent="0.25">
      <c r="A1689" s="11">
        <f>'Shiller Data '!A1688</f>
        <v>2010.12</v>
      </c>
      <c r="B1689" s="11">
        <f>'Shiller Data '!B1688</f>
        <v>1241.53</v>
      </c>
      <c r="C1689" s="11">
        <f>'Shiller Data '!C1688</f>
        <v>22.73</v>
      </c>
      <c r="D1689" s="11">
        <f>'Shiller Data '!D1688</f>
        <v>77.349999999999994</v>
      </c>
      <c r="E1689" s="75">
        <f>'Shiller Data '!E1688</f>
        <v>219.179</v>
      </c>
      <c r="F1689" s="12">
        <f t="shared" si="1718"/>
        <v>1779.6307481556171</v>
      </c>
      <c r="G1689" s="12">
        <f t="shared" si="1719"/>
        <v>32.581578299015874</v>
      </c>
      <c r="H1689" s="12">
        <f t="shared" ref="H1689:I1689" si="1734">AVERAGE(F1570:F1689)</f>
        <v>1841.1630794101434</v>
      </c>
      <c r="I1689" s="12">
        <f t="shared" si="1734"/>
        <v>33.606525741708232</v>
      </c>
      <c r="J1689" s="12">
        <f t="shared" si="1709"/>
        <v>52.954916013438464</v>
      </c>
      <c r="K1689" s="12">
        <f t="shared" si="1706"/>
        <v>3.9694409102956678</v>
      </c>
      <c r="L1689" s="12">
        <f t="shared" si="1707"/>
        <v>0.62460443432071511</v>
      </c>
    </row>
    <row r="1690" spans="1:12" x14ac:dyDescent="0.25">
      <c r="A1690" s="11">
        <f>'Shiller Data '!A1689</f>
        <v>2011.01</v>
      </c>
      <c r="B1690" s="11">
        <f>'Shiller Data '!B1689</f>
        <v>1282.6199999999999</v>
      </c>
      <c r="C1690" s="11">
        <f>'Shiller Data '!C1689</f>
        <v>22.963333333333335</v>
      </c>
      <c r="D1690" s="11">
        <f>'Shiller Data '!D1689</f>
        <v>78.67</v>
      </c>
      <c r="E1690" s="75">
        <f>'Shiller Data '!E1689</f>
        <v>220.22300000000001</v>
      </c>
      <c r="F1690" s="12">
        <f t="shared" si="1718"/>
        <v>1829.8140453086189</v>
      </c>
      <c r="G1690" s="12">
        <f t="shared" si="1719"/>
        <v>32.759998955604097</v>
      </c>
      <c r="H1690" s="12">
        <f t="shared" ref="H1690:I1690" si="1735">AVERAGE(F1571:F1690)</f>
        <v>1836.4409627188975</v>
      </c>
      <c r="I1690" s="12">
        <f t="shared" si="1735"/>
        <v>33.637749141057476</v>
      </c>
      <c r="J1690" s="12">
        <f t="shared" si="1709"/>
        <v>54.397636347052405</v>
      </c>
      <c r="K1690" s="12">
        <f t="shared" si="1706"/>
        <v>3.9963207034152268</v>
      </c>
      <c r="L1690" s="12">
        <f t="shared" si="1707"/>
        <v>0.65148422744027412</v>
      </c>
    </row>
    <row r="1691" spans="1:12" x14ac:dyDescent="0.25">
      <c r="A1691" s="11">
        <f>'Shiller Data '!A1690</f>
        <v>2011.02</v>
      </c>
      <c r="B1691" s="11">
        <f>'Shiller Data '!B1690</f>
        <v>1321.12</v>
      </c>
      <c r="C1691" s="11">
        <f>'Shiller Data '!C1690</f>
        <v>23.196666666666665</v>
      </c>
      <c r="D1691" s="11">
        <f>'Shiller Data '!D1690</f>
        <v>79.990000000000009</v>
      </c>
      <c r="E1691" s="75">
        <f>'Shiller Data '!E1690</f>
        <v>221.309</v>
      </c>
      <c r="F1691" s="12">
        <f t="shared" si="1718"/>
        <v>1875.4902692615303</v>
      </c>
      <c r="G1691" s="12">
        <f t="shared" si="1719"/>
        <v>32.930485203945615</v>
      </c>
      <c r="H1691" s="12">
        <f t="shared" ref="H1691:I1691" si="1736">AVERAGE(F1572:F1691)</f>
        <v>1832.6239918754284</v>
      </c>
      <c r="I1691" s="12">
        <f t="shared" si="1736"/>
        <v>33.67284522793905</v>
      </c>
      <c r="J1691" s="12">
        <f t="shared" si="1709"/>
        <v>55.697410081206847</v>
      </c>
      <c r="K1691" s="12">
        <f t="shared" si="1706"/>
        <v>4.0199336482077879</v>
      </c>
      <c r="L1691" s="12">
        <f t="shared" si="1707"/>
        <v>0.67509717223283516</v>
      </c>
    </row>
    <row r="1692" spans="1:12" x14ac:dyDescent="0.25">
      <c r="A1692" s="11">
        <f>'Shiller Data '!A1691</f>
        <v>2011.03</v>
      </c>
      <c r="B1692" s="11">
        <f>'Shiller Data '!B1691</f>
        <v>1304.49</v>
      </c>
      <c r="C1692" s="11">
        <f>'Shiller Data '!C1691</f>
        <v>23.43</v>
      </c>
      <c r="D1692" s="11">
        <f>'Shiller Data '!D1691</f>
        <v>81.31</v>
      </c>
      <c r="E1692" s="75">
        <f>'Shiller Data '!E1691</f>
        <v>223.46700000000001</v>
      </c>
      <c r="F1692" s="12">
        <f t="shared" si="1718"/>
        <v>1833.9985132032919</v>
      </c>
      <c r="G1692" s="12">
        <f t="shared" si="1719"/>
        <v>32.940524775470202</v>
      </c>
      <c r="H1692" s="12">
        <f t="shared" ref="H1692:I1692" si="1737">AVERAGE(F1573:F1692)</f>
        <v>1830.2869749569841</v>
      </c>
      <c r="I1692" s="12">
        <f t="shared" si="1737"/>
        <v>33.710054162645719</v>
      </c>
      <c r="J1692" s="12">
        <f t="shared" si="1709"/>
        <v>54.40508948323064</v>
      </c>
      <c r="K1692" s="12">
        <f t="shared" si="1706"/>
        <v>3.996457706162778</v>
      </c>
      <c r="L1692" s="12">
        <f t="shared" si="1707"/>
        <v>0.65162123018782525</v>
      </c>
    </row>
    <row r="1693" spans="1:12" x14ac:dyDescent="0.25">
      <c r="A1693" s="11">
        <f>'Shiller Data '!A1692</f>
        <v>2011.04</v>
      </c>
      <c r="B1693" s="11">
        <f>'Shiller Data '!B1692</f>
        <v>1331.51</v>
      </c>
      <c r="C1693" s="11">
        <f>'Shiller Data '!C1692</f>
        <v>23.733333333333334</v>
      </c>
      <c r="D1693" s="11">
        <f>'Shiller Data '!D1692</f>
        <v>82.163333333333341</v>
      </c>
      <c r="E1693" s="75">
        <f>'Shiller Data '!E1692</f>
        <v>224.90600000000001</v>
      </c>
      <c r="F1693" s="12">
        <f t="shared" si="1718"/>
        <v>1860.0088670377847</v>
      </c>
      <c r="G1693" s="12">
        <f t="shared" si="1719"/>
        <v>33.153495238010549</v>
      </c>
      <c r="H1693" s="12">
        <f t="shared" ref="H1693:I1693" si="1738">AVERAGE(F1574:F1693)</f>
        <v>1828.1773832186661</v>
      </c>
      <c r="I1693" s="12">
        <f t="shared" si="1738"/>
        <v>33.75135817421554</v>
      </c>
      <c r="J1693" s="12">
        <f t="shared" si="1709"/>
        <v>55.109156124530259</v>
      </c>
      <c r="K1693" s="12">
        <f t="shared" si="1706"/>
        <v>4.0093158752126774</v>
      </c>
      <c r="L1693" s="12">
        <f t="shared" si="1707"/>
        <v>0.6644793992377247</v>
      </c>
    </row>
    <row r="1694" spans="1:12" x14ac:dyDescent="0.25">
      <c r="A1694" s="11">
        <f>'Shiller Data '!A1693</f>
        <v>2011.05</v>
      </c>
      <c r="B1694" s="11">
        <f>'Shiller Data '!B1693</f>
        <v>1338.31</v>
      </c>
      <c r="C1694" s="11">
        <f>'Shiller Data '!C1693</f>
        <v>24.036666666666665</v>
      </c>
      <c r="D1694" s="11">
        <f>'Shiller Data '!D1693</f>
        <v>83.016666666666666</v>
      </c>
      <c r="E1694" s="75">
        <f>'Shiller Data '!E1693</f>
        <v>225.964</v>
      </c>
      <c r="F1694" s="12">
        <f t="shared" si="1718"/>
        <v>1860.7545637800711</v>
      </c>
      <c r="G1694" s="12">
        <f t="shared" si="1719"/>
        <v>33.420012701138234</v>
      </c>
      <c r="H1694" s="12">
        <f t="shared" ref="H1694:I1694" si="1739">AVERAGE(F1575:F1694)</f>
        <v>1824.9668031789793</v>
      </c>
      <c r="I1694" s="12">
        <f t="shared" si="1739"/>
        <v>33.797316132712645</v>
      </c>
      <c r="J1694" s="12">
        <f t="shared" si="1709"/>
        <v>55.056281879703299</v>
      </c>
      <c r="K1694" s="12">
        <f t="shared" si="1706"/>
        <v>4.0083559689145716</v>
      </c>
      <c r="L1694" s="12">
        <f t="shared" si="1707"/>
        <v>0.66351949293961887</v>
      </c>
    </row>
    <row r="1695" spans="1:12" x14ac:dyDescent="0.25">
      <c r="A1695" s="11">
        <f>'Shiller Data '!A1694</f>
        <v>2011.06</v>
      </c>
      <c r="B1695" s="11">
        <f>'Shiller Data '!B1694</f>
        <v>1287.29</v>
      </c>
      <c r="C1695" s="11">
        <f>'Shiller Data '!C1694</f>
        <v>24.34</v>
      </c>
      <c r="D1695" s="11">
        <f>'Shiller Data '!D1694</f>
        <v>83.87</v>
      </c>
      <c r="E1695" s="75">
        <f>'Shiller Data '!E1694</f>
        <v>225.72200000000001</v>
      </c>
      <c r="F1695" s="12">
        <f t="shared" si="1718"/>
        <v>1791.7364534693118</v>
      </c>
      <c r="G1695" s="12">
        <f t="shared" si="1719"/>
        <v>33.878042459308354</v>
      </c>
      <c r="H1695" s="12">
        <f t="shared" ref="H1695:I1695" si="1740">AVERAGE(F1576:F1695)</f>
        <v>1821.6782907476843</v>
      </c>
      <c r="I1695" s="12">
        <f t="shared" si="1740"/>
        <v>33.848855730454069</v>
      </c>
      <c r="J1695" s="12">
        <f t="shared" si="1709"/>
        <v>52.93344235141376</v>
      </c>
      <c r="K1695" s="12">
        <f t="shared" si="1706"/>
        <v>3.9690353196783295</v>
      </c>
      <c r="L1695" s="12">
        <f t="shared" si="1707"/>
        <v>0.62419884370337675</v>
      </c>
    </row>
    <row r="1696" spans="1:12" x14ac:dyDescent="0.25">
      <c r="A1696" s="11">
        <f>'Shiller Data '!A1695</f>
        <v>2011.07</v>
      </c>
      <c r="B1696" s="11">
        <f>'Shiller Data '!B1695</f>
        <v>1325.19</v>
      </c>
      <c r="C1696" s="11">
        <f>'Shiller Data '!C1695</f>
        <v>24.619999999999997</v>
      </c>
      <c r="D1696" s="11">
        <f>'Shiller Data '!D1695</f>
        <v>84.906666666666666</v>
      </c>
      <c r="E1696" s="75">
        <f>'Shiller Data '!E1695</f>
        <v>225.922</v>
      </c>
      <c r="F1696" s="12">
        <f t="shared" si="1718"/>
        <v>1842.8553582652421</v>
      </c>
      <c r="G1696" s="12">
        <f t="shared" si="1719"/>
        <v>34.237429289754871</v>
      </c>
      <c r="H1696" s="12">
        <f t="shared" ref="H1696:I1696" si="1741">AVERAGE(F1577:F1696)</f>
        <v>1819.2697812332283</v>
      </c>
      <c r="I1696" s="12">
        <f t="shared" si="1741"/>
        <v>33.902494307868693</v>
      </c>
      <c r="J1696" s="12">
        <f t="shared" si="1709"/>
        <v>54.357515453885632</v>
      </c>
      <c r="K1696" s="12">
        <f t="shared" si="1706"/>
        <v>3.9955828828279265</v>
      </c>
      <c r="L1696" s="12">
        <f t="shared" si="1707"/>
        <v>0.6507464068529738</v>
      </c>
    </row>
    <row r="1697" spans="1:12" x14ac:dyDescent="0.25">
      <c r="A1697" s="11">
        <f>'Shiller Data '!A1696</f>
        <v>2011.08</v>
      </c>
      <c r="B1697" s="11">
        <f>'Shiller Data '!B1696</f>
        <v>1185.31</v>
      </c>
      <c r="C1697" s="11">
        <f>'Shiller Data '!C1696</f>
        <v>24.9</v>
      </c>
      <c r="D1697" s="11">
        <f>'Shiller Data '!D1696</f>
        <v>85.943333333333342</v>
      </c>
      <c r="E1697" s="75">
        <f>'Shiller Data '!E1696</f>
        <v>226.54499999999999</v>
      </c>
      <c r="F1697" s="12">
        <f t="shared" si="1718"/>
        <v>1643.8004336886713</v>
      </c>
      <c r="G1697" s="12">
        <f t="shared" si="1719"/>
        <v>34.53158312917963</v>
      </c>
      <c r="H1697" s="12">
        <f t="shared" ref="H1697:I1697" si="1742">AVERAGE(F1578:F1697)</f>
        <v>1815.5852431806338</v>
      </c>
      <c r="I1697" s="12">
        <f t="shared" si="1742"/>
        <v>33.958338333945186</v>
      </c>
      <c r="J1697" s="12">
        <f t="shared" si="1709"/>
        <v>48.406386011105482</v>
      </c>
      <c r="K1697" s="12">
        <f t="shared" si="1706"/>
        <v>3.8796317473971684</v>
      </c>
      <c r="L1697" s="12">
        <f t="shared" si="1707"/>
        <v>0.53479527142221572</v>
      </c>
    </row>
    <row r="1698" spans="1:12" x14ac:dyDescent="0.25">
      <c r="A1698" s="11">
        <f>'Shiller Data '!A1697</f>
        <v>2011.09</v>
      </c>
      <c r="B1698" s="11">
        <f>'Shiller Data '!B1697</f>
        <v>1173.8800000000001</v>
      </c>
      <c r="C1698" s="11">
        <f>'Shiller Data '!C1697</f>
        <v>25.18</v>
      </c>
      <c r="D1698" s="11">
        <f>'Shiller Data '!D1697</f>
        <v>86.98</v>
      </c>
      <c r="E1698" s="75">
        <f>'Shiller Data '!E1697</f>
        <v>226.88900000000001</v>
      </c>
      <c r="F1698" s="12">
        <f t="shared" si="1718"/>
        <v>1625.4809576488947</v>
      </c>
      <c r="G1698" s="12">
        <f t="shared" si="1719"/>
        <v>34.866945951544587</v>
      </c>
      <c r="H1698" s="12">
        <f t="shared" ref="H1698:I1698" si="1743">AVERAGE(F1579:F1698)</f>
        <v>1813.79161272395</v>
      </c>
      <c r="I1698" s="12">
        <f t="shared" si="1743"/>
        <v>34.017772899432217</v>
      </c>
      <c r="J1698" s="12">
        <f t="shared" si="1709"/>
        <v>47.783285591750932</v>
      </c>
      <c r="K1698" s="12">
        <f t="shared" si="1706"/>
        <v>3.8666759045345249</v>
      </c>
      <c r="L1698" s="12">
        <f t="shared" si="1707"/>
        <v>0.52183942855957222</v>
      </c>
    </row>
    <row r="1699" spans="1:12" x14ac:dyDescent="0.25">
      <c r="A1699" s="11">
        <f>'Shiller Data '!A1698</f>
        <v>2011.1</v>
      </c>
      <c r="B1699" s="11">
        <f>'Shiller Data '!B1698</f>
        <v>1207.22</v>
      </c>
      <c r="C1699" s="11">
        <f>'Shiller Data '!C1698</f>
        <v>25.596666666666664</v>
      </c>
      <c r="D1699" s="11">
        <f>'Shiller Data '!D1698</f>
        <v>86.97</v>
      </c>
      <c r="E1699" s="75">
        <f>'Shiller Data '!E1698</f>
        <v>226.42099999999999</v>
      </c>
      <c r="F1699" s="12">
        <f t="shared" si="1718"/>
        <v>1675.1023248726931</v>
      </c>
      <c r="G1699" s="12">
        <f t="shared" si="1719"/>
        <v>35.517168239695081</v>
      </c>
      <c r="H1699" s="12">
        <f t="shared" ref="H1699:I1699" si="1744">AVERAGE(F1580:F1699)</f>
        <v>1811.8889687490803</v>
      </c>
      <c r="I1699" s="12">
        <f t="shared" si="1744"/>
        <v>34.081845601373395</v>
      </c>
      <c r="J1699" s="12">
        <f t="shared" si="1709"/>
        <v>49.149401838883733</v>
      </c>
      <c r="K1699" s="12">
        <f t="shared" si="1706"/>
        <v>3.8948646764048513</v>
      </c>
      <c r="L1699" s="12">
        <f t="shared" si="1707"/>
        <v>0.55002820042989864</v>
      </c>
    </row>
    <row r="1700" spans="1:12" x14ac:dyDescent="0.25">
      <c r="A1700" s="11">
        <f>'Shiller Data '!A1699</f>
        <v>2011.11</v>
      </c>
      <c r="B1700" s="11">
        <f>'Shiller Data '!B1699</f>
        <v>1226.42</v>
      </c>
      <c r="C1700" s="11">
        <f>'Shiller Data '!C1699</f>
        <v>26.013333333333335</v>
      </c>
      <c r="D1700" s="11">
        <f>'Shiller Data '!D1699</f>
        <v>86.960000000000008</v>
      </c>
      <c r="E1700" s="75">
        <f>'Shiller Data '!E1699</f>
        <v>226.23</v>
      </c>
      <c r="F1700" s="12">
        <f t="shared" si="1718"/>
        <v>1703.1804071078109</v>
      </c>
      <c r="G1700" s="12">
        <f t="shared" si="1719"/>
        <v>36.125796755514308</v>
      </c>
      <c r="H1700" s="12">
        <f t="shared" ref="H1700:I1700" si="1745">AVERAGE(F1581:F1700)</f>
        <v>1809.4099660349182</v>
      </c>
      <c r="I1700" s="12">
        <f t="shared" si="1745"/>
        <v>34.150598036756158</v>
      </c>
      <c r="J1700" s="12">
        <f t="shared" si="1709"/>
        <v>49.872637816611125</v>
      </c>
      <c r="K1700" s="12">
        <f t="shared" si="1706"/>
        <v>3.9094725120154492</v>
      </c>
      <c r="L1700" s="12">
        <f t="shared" si="1707"/>
        <v>0.5646360360404965</v>
      </c>
    </row>
    <row r="1701" spans="1:12" x14ac:dyDescent="0.25">
      <c r="A1701" s="11">
        <f>'Shiller Data '!A1700</f>
        <v>2011.12</v>
      </c>
      <c r="B1701" s="11">
        <f>'Shiller Data '!B1700</f>
        <v>1243.32</v>
      </c>
      <c r="C1701" s="11">
        <f>'Shiller Data '!C1700</f>
        <v>26.43</v>
      </c>
      <c r="D1701" s="11">
        <f>'Shiller Data '!D1700</f>
        <v>86.95</v>
      </c>
      <c r="E1701" s="75">
        <f>'Shiller Data '!E1700</f>
        <v>225.672</v>
      </c>
      <c r="F1701" s="12">
        <f t="shared" si="1718"/>
        <v>1730.9194804849515</v>
      </c>
      <c r="G1701" s="12">
        <f t="shared" si="1719"/>
        <v>36.795195017547591</v>
      </c>
      <c r="H1701" s="12">
        <f t="shared" ref="H1701:I1701" si="1746">AVERAGE(F1582:F1701)</f>
        <v>1806.8701192820267</v>
      </c>
      <c r="I1701" s="12">
        <f t="shared" si="1746"/>
        <v>34.224008547018407</v>
      </c>
      <c r="J1701" s="12">
        <f t="shared" si="1709"/>
        <v>50.576176022950094</v>
      </c>
      <c r="K1701" s="12">
        <f t="shared" si="1706"/>
        <v>3.9234806358324001</v>
      </c>
      <c r="L1701" s="12">
        <f t="shared" si="1707"/>
        <v>0.57864415985744744</v>
      </c>
    </row>
    <row r="1702" spans="1:12" x14ac:dyDescent="0.25">
      <c r="A1702" s="11">
        <f>'Shiller Data '!A1701</f>
        <v>2012.01</v>
      </c>
      <c r="B1702" s="11">
        <f>'Shiller Data '!B1701</f>
        <v>1300.58</v>
      </c>
      <c r="C1702" s="11">
        <f>'Shiller Data '!C1701</f>
        <v>26.736666666666668</v>
      </c>
      <c r="D1702" s="11">
        <f>'Shiller Data '!D1701</f>
        <v>87.48</v>
      </c>
      <c r="E1702" s="75">
        <f>'Shiller Data '!E1701</f>
        <v>226.66499999999999</v>
      </c>
      <c r="F1702" s="12">
        <f t="shared" si="1718"/>
        <v>1802.7032029647278</v>
      </c>
      <c r="G1702" s="12">
        <f t="shared" si="1719"/>
        <v>37.059061831337004</v>
      </c>
      <c r="H1702" s="12">
        <f t="shared" ref="H1702:I1702" si="1747">AVERAGE(F1583:F1702)</f>
        <v>1805.0365629341563</v>
      </c>
      <c r="I1702" s="12">
        <f t="shared" si="1747"/>
        <v>34.300193969582388</v>
      </c>
      <c r="J1702" s="12">
        <f t="shared" si="1709"/>
        <v>52.556647480284674</v>
      </c>
      <c r="K1702" s="12">
        <f t="shared" si="1706"/>
        <v>3.9618915875203529</v>
      </c>
      <c r="L1702" s="12">
        <f t="shared" si="1707"/>
        <v>0.61705511154540016</v>
      </c>
    </row>
    <row r="1703" spans="1:12" x14ac:dyDescent="0.25">
      <c r="A1703" s="11">
        <f>'Shiller Data '!A1702</f>
        <v>2012.02</v>
      </c>
      <c r="B1703" s="11">
        <f>'Shiller Data '!B1702</f>
        <v>1352.49</v>
      </c>
      <c r="C1703" s="11">
        <f>'Shiller Data '!C1702</f>
        <v>27.043333333333337</v>
      </c>
      <c r="D1703" s="11">
        <f>'Shiller Data '!D1702</f>
        <v>88.01</v>
      </c>
      <c r="E1703" s="75">
        <f>'Shiller Data '!E1702</f>
        <v>227.66300000000001</v>
      </c>
      <c r="F1703" s="12">
        <f t="shared" si="1718"/>
        <v>1866.4365564452721</v>
      </c>
      <c r="G1703" s="12">
        <f t="shared" si="1719"/>
        <v>37.319807127201173</v>
      </c>
      <c r="H1703" s="12">
        <f t="shared" ref="H1703:I1703" si="1748">AVERAGE(F1584:F1703)</f>
        <v>1804.3827113446348</v>
      </c>
      <c r="I1703" s="12">
        <f t="shared" si="1748"/>
        <v>34.379517259196952</v>
      </c>
      <c r="J1703" s="12">
        <f t="shared" si="1709"/>
        <v>54.289201979587915</v>
      </c>
      <c r="K1703" s="12">
        <f t="shared" si="1706"/>
        <v>3.9943253485937773</v>
      </c>
      <c r="L1703" s="12">
        <f t="shared" si="1707"/>
        <v>0.6494888726188246</v>
      </c>
    </row>
    <row r="1704" spans="1:12" x14ac:dyDescent="0.25">
      <c r="A1704" s="11">
        <f>'Shiller Data '!A1703</f>
        <v>2012.03</v>
      </c>
      <c r="B1704" s="11">
        <f>'Shiller Data '!B1703</f>
        <v>1389.24</v>
      </c>
      <c r="C1704" s="11">
        <f>'Shiller Data '!C1703</f>
        <v>27.35</v>
      </c>
      <c r="D1704" s="11">
        <f>'Shiller Data '!D1703</f>
        <v>88.54</v>
      </c>
      <c r="E1704" s="75">
        <f>'Shiller Data '!E1703</f>
        <v>229.392</v>
      </c>
      <c r="F1704" s="12">
        <f t="shared" si="1718"/>
        <v>1902.7013888888889</v>
      </c>
      <c r="G1704" s="12">
        <f t="shared" si="1719"/>
        <v>37.458526234567906</v>
      </c>
      <c r="H1704" s="12">
        <f t="shared" ref="H1704:I1704" si="1749">AVERAGE(F1585:F1704)</f>
        <v>1803.3438893406887</v>
      </c>
      <c r="I1704" s="12">
        <f t="shared" si="1749"/>
        <v>34.46134107261701</v>
      </c>
      <c r="J1704" s="12">
        <f t="shared" si="1709"/>
        <v>55.212633335409457</v>
      </c>
      <c r="K1704" s="12">
        <f t="shared" si="1706"/>
        <v>4.0111917918694138</v>
      </c>
      <c r="L1704" s="12">
        <f t="shared" si="1707"/>
        <v>0.66635531589446106</v>
      </c>
    </row>
    <row r="1705" spans="1:12" x14ac:dyDescent="0.25">
      <c r="A1705" s="11">
        <f>'Shiller Data '!A1704</f>
        <v>2012.04</v>
      </c>
      <c r="B1705" s="11">
        <f>'Shiller Data '!B1704</f>
        <v>1386.43</v>
      </c>
      <c r="C1705" s="11">
        <f>'Shiller Data '!C1704</f>
        <v>27.673333333333332</v>
      </c>
      <c r="D1705" s="11">
        <f>'Shiller Data '!D1704</f>
        <v>88.333333333333343</v>
      </c>
      <c r="E1705" s="75">
        <f>'Shiller Data '!E1704</f>
        <v>230.08500000000001</v>
      </c>
      <c r="F1705" s="12">
        <f t="shared" si="1718"/>
        <v>1893.1336038855209</v>
      </c>
      <c r="G1705" s="12">
        <f t="shared" si="1719"/>
        <v>37.787206901797163</v>
      </c>
      <c r="H1705" s="12">
        <f t="shared" ref="H1705:I1705" si="1750">AVERAGE(F1586:F1705)</f>
        <v>1802.9288362367124</v>
      </c>
      <c r="I1705" s="12">
        <f t="shared" si="1750"/>
        <v>34.54568025972042</v>
      </c>
      <c r="J1705" s="12">
        <f t="shared" si="1709"/>
        <v>54.800877842109749</v>
      </c>
      <c r="K1705" s="12">
        <f t="shared" si="1706"/>
        <v>4.0037062128422685</v>
      </c>
      <c r="L1705" s="12">
        <f t="shared" si="1707"/>
        <v>0.65886973686731576</v>
      </c>
    </row>
    <row r="1706" spans="1:12" x14ac:dyDescent="0.25">
      <c r="A1706" s="11">
        <f>'Shiller Data '!A1705</f>
        <v>2012.05</v>
      </c>
      <c r="B1706" s="11">
        <f>'Shiller Data '!B1705</f>
        <v>1341.27</v>
      </c>
      <c r="C1706" s="11">
        <f>'Shiller Data '!C1705</f>
        <v>27.996666666666666</v>
      </c>
      <c r="D1706" s="11">
        <f>'Shiller Data '!D1705</f>
        <v>88.126666666666665</v>
      </c>
      <c r="E1706" s="75">
        <f>'Shiller Data '!E1705</f>
        <v>229.815</v>
      </c>
      <c r="F1706" s="12">
        <f t="shared" si="1718"/>
        <v>1833.6205306442139</v>
      </c>
      <c r="G1706" s="12">
        <f t="shared" si="1719"/>
        <v>38.273623349215676</v>
      </c>
      <c r="H1706" s="12">
        <f t="shared" ref="H1706:I1706" si="1751">AVERAGE(F1587:F1706)</f>
        <v>1802.4937047322555</v>
      </c>
      <c r="I1706" s="12">
        <f t="shared" si="1751"/>
        <v>34.632568247678755</v>
      </c>
      <c r="J1706" s="12">
        <f t="shared" si="1709"/>
        <v>52.944977038112448</v>
      </c>
      <c r="K1706" s="12">
        <f t="shared" si="1706"/>
        <v>3.9692532051891032</v>
      </c>
      <c r="L1706" s="12">
        <f t="shared" si="1707"/>
        <v>0.62441672921415048</v>
      </c>
    </row>
    <row r="1707" spans="1:12" x14ac:dyDescent="0.25">
      <c r="A1707" s="11">
        <f>'Shiller Data '!A1706</f>
        <v>2012.06</v>
      </c>
      <c r="B1707" s="11">
        <f>'Shiller Data '!B1706</f>
        <v>1323.48</v>
      </c>
      <c r="C1707" s="11">
        <f>'Shiller Data '!C1706</f>
        <v>28.32</v>
      </c>
      <c r="D1707" s="11">
        <f>'Shiller Data '!D1706</f>
        <v>87.92</v>
      </c>
      <c r="E1707" s="75">
        <f>'Shiller Data '!E1706</f>
        <v>229.47800000000001</v>
      </c>
      <c r="F1707" s="12">
        <f t="shared" si="1718"/>
        <v>1811.9572638771474</v>
      </c>
      <c r="G1707" s="12">
        <f t="shared" si="1719"/>
        <v>38.772501067640469</v>
      </c>
      <c r="H1707" s="12">
        <f t="shared" ref="H1707:I1707" si="1752">AVERAGE(F1588:F1707)</f>
        <v>1802.8360883838907</v>
      </c>
      <c r="I1707" s="12">
        <f t="shared" si="1752"/>
        <v>34.722238710068446</v>
      </c>
      <c r="J1707" s="12">
        <f t="shared" si="1709"/>
        <v>52.184344419927399</v>
      </c>
      <c r="K1707" s="12">
        <f t="shared" si="1706"/>
        <v>3.9547825345779355</v>
      </c>
      <c r="L1707" s="12">
        <f t="shared" si="1707"/>
        <v>0.60994605860298279</v>
      </c>
    </row>
    <row r="1708" spans="1:12" x14ac:dyDescent="0.25">
      <c r="A1708" s="11">
        <f>'Shiller Data '!A1707</f>
        <v>2012.07</v>
      </c>
      <c r="B1708" s="11">
        <f>'Shiller Data '!B1707</f>
        <v>1359.78</v>
      </c>
      <c r="C1708" s="11">
        <f>'Shiller Data '!C1707</f>
        <v>28.743333333333332</v>
      </c>
      <c r="D1708" s="11">
        <f>'Shiller Data '!D1707</f>
        <v>87.446666666666673</v>
      </c>
      <c r="E1708" s="75">
        <f>'Shiller Data '!E1707</f>
        <v>229.10400000000001</v>
      </c>
      <c r="F1708" s="12">
        <f t="shared" si="1718"/>
        <v>1864.6941192646134</v>
      </c>
      <c r="G1708" s="12">
        <f t="shared" si="1719"/>
        <v>39.41632075389343</v>
      </c>
      <c r="H1708" s="12">
        <f t="shared" ref="H1708:I1708" si="1753">AVERAGE(F1589:F1708)</f>
        <v>1805.2396615205535</v>
      </c>
      <c r="I1708" s="12">
        <f t="shared" si="1753"/>
        <v>34.8186965283072</v>
      </c>
      <c r="J1708" s="12">
        <f t="shared" si="1709"/>
        <v>53.554391898290575</v>
      </c>
      <c r="K1708" s="12">
        <f t="shared" si="1706"/>
        <v>3.9806978084381059</v>
      </c>
      <c r="L1708" s="12">
        <f t="shared" si="1707"/>
        <v>0.63586133246315324</v>
      </c>
    </row>
    <row r="1709" spans="1:12" x14ac:dyDescent="0.25">
      <c r="A1709" s="11">
        <f>'Shiller Data '!A1708</f>
        <v>2012.08</v>
      </c>
      <c r="B1709" s="11">
        <f>'Shiller Data '!B1708</f>
        <v>1403.45</v>
      </c>
      <c r="C1709" s="11">
        <f>'Shiller Data '!C1708</f>
        <v>29.166666666666664</v>
      </c>
      <c r="D1709" s="11">
        <f>'Shiller Data '!D1708</f>
        <v>86.973333333333329</v>
      </c>
      <c r="E1709" s="75">
        <f>'Shiller Data '!E1708</f>
        <v>230.37899999999999</v>
      </c>
      <c r="F1709" s="12">
        <f t="shared" si="1718"/>
        <v>1913.928369122186</v>
      </c>
      <c r="G1709" s="12">
        <f t="shared" si="1719"/>
        <v>39.775489519444051</v>
      </c>
      <c r="H1709" s="12">
        <f t="shared" ref="H1709:I1709" si="1754">AVERAGE(F1590:F1709)</f>
        <v>1807.9673160146676</v>
      </c>
      <c r="I1709" s="12">
        <f t="shared" si="1754"/>
        <v>34.920076898910573</v>
      </c>
      <c r="J1709" s="12">
        <f t="shared" si="1709"/>
        <v>54.808824581422854</v>
      </c>
      <c r="K1709" s="12">
        <f t="shared" si="1706"/>
        <v>4.0038512134973434</v>
      </c>
      <c r="L1709" s="12">
        <f t="shared" si="1707"/>
        <v>0.6590147375223907</v>
      </c>
    </row>
    <row r="1710" spans="1:12" x14ac:dyDescent="0.25">
      <c r="A1710" s="11">
        <f>'Shiller Data '!A1709</f>
        <v>2012.09</v>
      </c>
      <c r="B1710" s="11">
        <f>'Shiller Data '!B1709</f>
        <v>1443.42</v>
      </c>
      <c r="C1710" s="11">
        <f>'Shiller Data '!C1709</f>
        <v>29.59</v>
      </c>
      <c r="D1710" s="11">
        <f>'Shiller Data '!D1709</f>
        <v>86.5</v>
      </c>
      <c r="E1710" s="75">
        <f>'Shiller Data '!E1709</f>
        <v>231.40700000000001</v>
      </c>
      <c r="F1710" s="12">
        <f t="shared" si="1718"/>
        <v>1959.6921376622142</v>
      </c>
      <c r="G1710" s="12">
        <f t="shared" si="1719"/>
        <v>40.173539478062466</v>
      </c>
      <c r="H1710" s="12">
        <f t="shared" ref="H1710:I1710" si="1755">AVERAGE(F1591:F1710)</f>
        <v>1811.7454039597349</v>
      </c>
      <c r="I1710" s="12">
        <f t="shared" si="1755"/>
        <v>35.0263128862738</v>
      </c>
      <c r="J1710" s="12">
        <f t="shared" si="1709"/>
        <v>55.949141550385207</v>
      </c>
      <c r="K1710" s="12">
        <f t="shared" si="1706"/>
        <v>4.0244430914835725</v>
      </c>
      <c r="L1710" s="12">
        <f t="shared" si="1707"/>
        <v>0.67960661550861978</v>
      </c>
    </row>
    <row r="1711" spans="1:12" x14ac:dyDescent="0.25">
      <c r="A1711" s="11">
        <f>'Shiller Data '!A1710</f>
        <v>2012.1</v>
      </c>
      <c r="B1711" s="11">
        <f>'Shiller Data '!B1710</f>
        <v>1437.82</v>
      </c>
      <c r="C1711" s="11">
        <f>'Shiller Data '!C1710</f>
        <v>30.143333333333331</v>
      </c>
      <c r="D1711" s="11">
        <f>'Shiller Data '!D1710</f>
        <v>86.50333333333333</v>
      </c>
      <c r="E1711" s="75">
        <f>'Shiller Data '!E1710</f>
        <v>231.31700000000001</v>
      </c>
      <c r="F1711" s="12">
        <f t="shared" si="1718"/>
        <v>1952.848681679254</v>
      </c>
      <c r="G1711" s="12">
        <f t="shared" si="1719"/>
        <v>40.940707989468997</v>
      </c>
      <c r="H1711" s="12">
        <f t="shared" ref="H1711:I1711" si="1756">AVERAGE(F1592:F1711)</f>
        <v>1815.6775645470877</v>
      </c>
      <c r="I1711" s="12">
        <f t="shared" si="1756"/>
        <v>35.138020443200205</v>
      </c>
      <c r="J1711" s="12">
        <f t="shared" si="1709"/>
        <v>55.576513902824679</v>
      </c>
      <c r="K1711" s="12">
        <f t="shared" si="1706"/>
        <v>4.017760700195832</v>
      </c>
      <c r="L1711" s="12">
        <f t="shared" si="1707"/>
        <v>0.67292422422087927</v>
      </c>
    </row>
    <row r="1712" spans="1:12" x14ac:dyDescent="0.25">
      <c r="A1712" s="11">
        <f>'Shiller Data '!A1711</f>
        <v>2012.11</v>
      </c>
      <c r="B1712" s="11">
        <f>'Shiller Data '!B1711</f>
        <v>1394.51</v>
      </c>
      <c r="C1712" s="11">
        <f>'Shiller Data '!C1711</f>
        <v>30.696666666666665</v>
      </c>
      <c r="D1712" s="11">
        <f>'Shiller Data '!D1711</f>
        <v>86.506666666666675</v>
      </c>
      <c r="E1712" s="75">
        <f>'Shiller Data '!E1711</f>
        <v>230.221</v>
      </c>
      <c r="F1712" s="12">
        <f t="shared" si="1718"/>
        <v>1903.0417696474256</v>
      </c>
      <c r="G1712" s="12">
        <f t="shared" si="1719"/>
        <v>41.890727822396734</v>
      </c>
      <c r="H1712" s="12">
        <f t="shared" ref="H1712:I1712" si="1757">AVERAGE(F1593:F1712)</f>
        <v>1818.3960888662216</v>
      </c>
      <c r="I1712" s="12">
        <f t="shared" si="1757"/>
        <v>35.256345156116211</v>
      </c>
      <c r="J1712" s="12">
        <f t="shared" si="1709"/>
        <v>53.977284407124344</v>
      </c>
      <c r="K1712" s="12">
        <f t="shared" si="1706"/>
        <v>3.9885632989350763</v>
      </c>
      <c r="L1712" s="12">
        <f t="shared" si="1707"/>
        <v>0.64372682296012362</v>
      </c>
    </row>
    <row r="1713" spans="1:12" x14ac:dyDescent="0.25">
      <c r="A1713" s="11">
        <f>'Shiller Data '!A1712</f>
        <v>2012.12</v>
      </c>
      <c r="B1713" s="11">
        <f>'Shiller Data '!B1712</f>
        <v>1422.29</v>
      </c>
      <c r="C1713" s="11">
        <f>'Shiller Data '!C1712</f>
        <v>31.25</v>
      </c>
      <c r="D1713" s="11">
        <f>'Shiller Data '!D1712</f>
        <v>86.51</v>
      </c>
      <c r="E1713" s="75">
        <f>'Shiller Data '!E1712</f>
        <v>229.601</v>
      </c>
      <c r="F1713" s="12">
        <f t="shared" si="1718"/>
        <v>1946.1934431905786</v>
      </c>
      <c r="G1713" s="12">
        <f t="shared" si="1719"/>
        <v>42.76100169424349</v>
      </c>
      <c r="H1713" s="12">
        <f t="shared" ref="H1713:I1713" si="1758">AVERAGE(F1594:F1713)</f>
        <v>1821.6007377225499</v>
      </c>
      <c r="I1713" s="12">
        <f t="shared" si="1758"/>
        <v>35.380109342429485</v>
      </c>
      <c r="J1713" s="12">
        <f t="shared" si="1709"/>
        <v>55.008124038119128</v>
      </c>
      <c r="K1713" s="12">
        <f t="shared" si="1706"/>
        <v>4.0074808841084391</v>
      </c>
      <c r="L1713" s="12">
        <f t="shared" si="1707"/>
        <v>0.66264440813348635</v>
      </c>
    </row>
    <row r="1714" spans="1:12" x14ac:dyDescent="0.25">
      <c r="A1714" s="11">
        <f>'Shiller Data '!A1713</f>
        <v>2013.01</v>
      </c>
      <c r="B1714" s="11">
        <f>'Shiller Data '!B1713</f>
        <v>1480.4</v>
      </c>
      <c r="C1714" s="11">
        <f>'Shiller Data '!C1713</f>
        <v>31.536666666666665</v>
      </c>
      <c r="D1714" s="11">
        <f>'Shiller Data '!D1713</f>
        <v>86.906666666666666</v>
      </c>
      <c r="E1714" s="75">
        <f>'Shiller Data '!E1713</f>
        <v>230.28</v>
      </c>
      <c r="F1714" s="12">
        <f t="shared" si="1718"/>
        <v>2019.7354090672227</v>
      </c>
      <c r="G1714" s="12">
        <f t="shared" si="1719"/>
        <v>43.0260215824214</v>
      </c>
      <c r="H1714" s="12">
        <f t="shared" ref="H1714:I1714" si="1759">AVERAGE(F1595:F1714)</f>
        <v>1825.5236597472936</v>
      </c>
      <c r="I1714" s="12">
        <f t="shared" si="1759"/>
        <v>35.506385581721624</v>
      </c>
      <c r="J1714" s="12">
        <f t="shared" si="1709"/>
        <v>56.883723194482648</v>
      </c>
      <c r="K1714" s="12">
        <f t="shared" si="1706"/>
        <v>4.0410092403584414</v>
      </c>
      <c r="L1714" s="12">
        <f t="shared" si="1707"/>
        <v>0.69617276438348874</v>
      </c>
    </row>
    <row r="1715" spans="1:12" x14ac:dyDescent="0.25">
      <c r="A1715" s="11">
        <f>'Shiller Data '!A1714</f>
        <v>2013.02</v>
      </c>
      <c r="B1715" s="11">
        <f>'Shiller Data '!B1714</f>
        <v>1512.31</v>
      </c>
      <c r="C1715" s="11">
        <f>'Shiller Data '!C1714</f>
        <v>31.823333333333331</v>
      </c>
      <c r="D1715" s="11">
        <f>'Shiller Data '!D1714</f>
        <v>87.303333333333342</v>
      </c>
      <c r="E1715" s="75">
        <f>'Shiller Data '!E1714</f>
        <v>232.166</v>
      </c>
      <c r="F1715" s="12">
        <f t="shared" si="1718"/>
        <v>2046.5098000999285</v>
      </c>
      <c r="G1715" s="12">
        <f t="shared" si="1719"/>
        <v>43.064426961742896</v>
      </c>
      <c r="H1715" s="12">
        <f t="shared" ref="H1715:I1715" si="1760">AVERAGE(F1596:F1715)</f>
        <v>1830.6093162259162</v>
      </c>
      <c r="I1715" s="12">
        <f t="shared" si="1760"/>
        <v>35.634042910444329</v>
      </c>
      <c r="J1715" s="12">
        <f t="shared" si="1709"/>
        <v>57.431310986609859</v>
      </c>
      <c r="K1715" s="12">
        <f t="shared" si="1706"/>
        <v>4.0505896421728584</v>
      </c>
      <c r="L1715" s="12">
        <f t="shared" si="1707"/>
        <v>0.70575316619790573</v>
      </c>
    </row>
    <row r="1716" spans="1:12" x14ac:dyDescent="0.25">
      <c r="A1716" s="11">
        <f>'Shiller Data '!A1715</f>
        <v>2013.03</v>
      </c>
      <c r="B1716" s="11">
        <f>'Shiller Data '!B1715</f>
        <v>1550.83</v>
      </c>
      <c r="C1716" s="11">
        <f>'Shiller Data '!C1715</f>
        <v>32.11</v>
      </c>
      <c r="D1716" s="11">
        <f>'Shiller Data '!D1715</f>
        <v>87.7</v>
      </c>
      <c r="E1716" s="75">
        <f>'Shiller Data '!E1715</f>
        <v>232.773</v>
      </c>
      <c r="F1716" s="12">
        <f t="shared" si="1718"/>
        <v>2093.1637915479887</v>
      </c>
      <c r="G1716" s="12">
        <f t="shared" si="1719"/>
        <v>43.339043832403249</v>
      </c>
      <c r="H1716" s="12">
        <f t="shared" ref="H1716:I1716" si="1761">AVERAGE(F1597:F1716)</f>
        <v>1836.0187801307814</v>
      </c>
      <c r="I1716" s="12">
        <f t="shared" si="1761"/>
        <v>35.764658788743667</v>
      </c>
      <c r="J1716" s="12">
        <f t="shared" si="1709"/>
        <v>58.526038341704442</v>
      </c>
      <c r="K1716" s="12">
        <f t="shared" si="1706"/>
        <v>4.0694717550684478</v>
      </c>
      <c r="L1716" s="12">
        <f t="shared" si="1707"/>
        <v>0.72463527909349512</v>
      </c>
    </row>
    <row r="1717" spans="1:12" x14ac:dyDescent="0.25">
      <c r="A1717" s="11">
        <f>'Shiller Data '!A1716</f>
        <v>2013.04</v>
      </c>
      <c r="B1717" s="11">
        <f>'Shiller Data '!B1716</f>
        <v>1570.7</v>
      </c>
      <c r="C1717" s="11">
        <f>'Shiller Data '!C1716</f>
        <v>32.49666666666667</v>
      </c>
      <c r="D1717" s="11">
        <f>'Shiller Data '!D1716</f>
        <v>88.783333333333331</v>
      </c>
      <c r="E1717" s="75">
        <f>'Shiller Data '!E1716</f>
        <v>232.53100000000001</v>
      </c>
      <c r="F1717" s="12">
        <f t="shared" si="1718"/>
        <v>2122.1887511772625</v>
      </c>
      <c r="G1717" s="12">
        <f t="shared" si="1719"/>
        <v>43.906576972532704</v>
      </c>
      <c r="H1717" s="12">
        <f t="shared" ref="H1717:I1717" si="1762">AVERAGE(F1598:F1717)</f>
        <v>1841.0257223331926</v>
      </c>
      <c r="I1717" s="12">
        <f t="shared" si="1762"/>
        <v>35.899739791534365</v>
      </c>
      <c r="J1717" s="12">
        <f t="shared" si="1709"/>
        <v>59.114321259724079</v>
      </c>
      <c r="K1717" s="12">
        <f t="shared" si="1706"/>
        <v>4.0794732175562594</v>
      </c>
      <c r="L1717" s="12">
        <f t="shared" si="1707"/>
        <v>0.73463674158130665</v>
      </c>
    </row>
    <row r="1718" spans="1:12" x14ac:dyDescent="0.25">
      <c r="A1718" s="11">
        <f>'Shiller Data '!A1717</f>
        <v>2013.05</v>
      </c>
      <c r="B1718" s="11">
        <f>'Shiller Data '!B1717</f>
        <v>1639.84</v>
      </c>
      <c r="C1718" s="11">
        <f>'Shiller Data '!C1717</f>
        <v>32.88333333333334</v>
      </c>
      <c r="D1718" s="11">
        <f>'Shiller Data '!D1717</f>
        <v>89.866666666666674</v>
      </c>
      <c r="E1718" s="75">
        <f>'Shiller Data '!E1717</f>
        <v>232.94499999999999</v>
      </c>
      <c r="F1718" s="12">
        <f t="shared" si="1718"/>
        <v>2211.6668398119727</v>
      </c>
      <c r="G1718" s="12">
        <f t="shared" si="1719"/>
        <v>44.350045075017718</v>
      </c>
      <c r="H1718" s="12">
        <f t="shared" ref="H1718:I1718" si="1763">AVERAGE(F1599:F1718)</f>
        <v>1846.1022723833967</v>
      </c>
      <c r="I1718" s="12">
        <f t="shared" si="1763"/>
        <v>36.038376815660875</v>
      </c>
      <c r="J1718" s="12">
        <f t="shared" si="1709"/>
        <v>61.369768431159429</v>
      </c>
      <c r="K1718" s="12">
        <f t="shared" si="1706"/>
        <v>4.1169173430707549</v>
      </c>
      <c r="L1718" s="12">
        <f t="shared" si="1707"/>
        <v>0.77208086709580215</v>
      </c>
    </row>
    <row r="1719" spans="1:12" x14ac:dyDescent="0.25">
      <c r="A1719" s="11">
        <f>'Shiller Data '!A1718</f>
        <v>2013.06</v>
      </c>
      <c r="B1719" s="11">
        <f>'Shiller Data '!B1718</f>
        <v>1618.77</v>
      </c>
      <c r="C1719" s="11">
        <f>'Shiller Data '!C1718</f>
        <v>33.270000000000003</v>
      </c>
      <c r="D1719" s="11">
        <f>'Shiller Data '!D1718</f>
        <v>90.95</v>
      </c>
      <c r="E1719" s="75">
        <f>'Shiller Data '!E1718</f>
        <v>233.50399999999999</v>
      </c>
      <c r="F1719" s="12">
        <f t="shared" si="1718"/>
        <v>2178.0229235901743</v>
      </c>
      <c r="G1719" s="12">
        <f t="shared" si="1719"/>
        <v>44.764125025695499</v>
      </c>
      <c r="H1719" s="12">
        <f t="shared" ref="H1719:I1719" si="1764">AVERAGE(F1600:F1719)</f>
        <v>1850.1713120796189</v>
      </c>
      <c r="I1719" s="12">
        <f t="shared" si="1764"/>
        <v>36.180953481294175</v>
      </c>
      <c r="J1719" s="12">
        <f t="shared" si="1709"/>
        <v>60.198052124752003</v>
      </c>
      <c r="K1719" s="12">
        <f t="shared" si="1706"/>
        <v>4.0976399950595903</v>
      </c>
      <c r="L1719" s="12">
        <f t="shared" si="1707"/>
        <v>0.75280351908463761</v>
      </c>
    </row>
    <row r="1720" spans="1:12" x14ac:dyDescent="0.25">
      <c r="A1720" s="11">
        <f>'Shiller Data '!A1719</f>
        <v>2013.07</v>
      </c>
      <c r="B1720" s="11">
        <f>'Shiller Data '!B1719</f>
        <v>1668.68</v>
      </c>
      <c r="C1720" s="11">
        <f>'Shiller Data '!C1719</f>
        <v>33.646666666666668</v>
      </c>
      <c r="D1720" s="11">
        <f>'Shiller Data '!D1719</f>
        <v>92.09</v>
      </c>
      <c r="E1720" s="75">
        <f>'Shiller Data '!E1719</f>
        <v>233.596</v>
      </c>
      <c r="F1720" s="12">
        <f t="shared" si="1718"/>
        <v>2244.2915931779658</v>
      </c>
      <c r="G1720" s="12">
        <f t="shared" si="1719"/>
        <v>45.25309294679704</v>
      </c>
      <c r="H1720" s="12">
        <f t="shared" ref="H1720:I1720" si="1765">AVERAGE(F1601:F1720)</f>
        <v>1854.7432700950906</v>
      </c>
      <c r="I1720" s="12">
        <f t="shared" si="1765"/>
        <v>36.325862378471804</v>
      </c>
      <c r="J1720" s="12">
        <f t="shared" si="1709"/>
        <v>61.782197206914077</v>
      </c>
      <c r="K1720" s="12">
        <f t="shared" si="1706"/>
        <v>4.1236152518776672</v>
      </c>
      <c r="L1720" s="12">
        <f t="shared" si="1707"/>
        <v>0.77877877590271449</v>
      </c>
    </row>
    <row r="1721" spans="1:12" x14ac:dyDescent="0.25">
      <c r="A1721" s="11">
        <f>'Shiller Data '!A1720</f>
        <v>2013.08</v>
      </c>
      <c r="B1721" s="11">
        <f>'Shiller Data '!B1720</f>
        <v>1670.09</v>
      </c>
      <c r="C1721" s="11">
        <f>'Shiller Data '!C1720</f>
        <v>34.023333333333333</v>
      </c>
      <c r="D1721" s="11">
        <f>'Shiller Data '!D1720</f>
        <v>93.23</v>
      </c>
      <c r="E1721" s="75">
        <f>'Shiller Data '!E1720</f>
        <v>233.87700000000001</v>
      </c>
      <c r="F1721" s="12">
        <f t="shared" si="1718"/>
        <v>2243.4892090714352</v>
      </c>
      <c r="G1721" s="12">
        <f t="shared" si="1719"/>
        <v>45.704711237103261</v>
      </c>
      <c r="H1721" s="12">
        <f t="shared" ref="H1721:I1721" si="1766">AVERAGE(F1602:F1721)</f>
        <v>1859.4048139847882</v>
      </c>
      <c r="I1721" s="12">
        <f t="shared" si="1766"/>
        <v>36.473429683652782</v>
      </c>
      <c r="J1721" s="12">
        <f t="shared" si="1709"/>
        <v>61.510234396107705</v>
      </c>
      <c r="K1721" s="12">
        <f t="shared" si="1706"/>
        <v>4.1192035739122144</v>
      </c>
      <c r="L1721" s="12">
        <f t="shared" si="1707"/>
        <v>0.77436709793726166</v>
      </c>
    </row>
    <row r="1722" spans="1:12" x14ac:dyDescent="0.25">
      <c r="A1722" s="11">
        <f>'Shiller Data '!A1721</f>
        <v>2013.09</v>
      </c>
      <c r="B1722" s="11">
        <f>'Shiller Data '!B1721</f>
        <v>1687.17</v>
      </c>
      <c r="C1722" s="11">
        <f>'Shiller Data '!C1721</f>
        <v>34.4</v>
      </c>
      <c r="D1722" s="11">
        <f>'Shiller Data '!D1721</f>
        <v>94.37</v>
      </c>
      <c r="E1722" s="75">
        <f>'Shiller Data '!E1721</f>
        <v>234.149</v>
      </c>
      <c r="F1722" s="12">
        <f t="shared" si="1718"/>
        <v>2263.8005490093919</v>
      </c>
      <c r="G1722" s="12">
        <f t="shared" si="1719"/>
        <v>46.157019675505772</v>
      </c>
      <c r="H1722" s="12">
        <f t="shared" ref="H1722:I1722" si="1767">AVERAGE(F1603:F1722)</f>
        <v>1863.858256194856</v>
      </c>
      <c r="I1722" s="12">
        <f t="shared" si="1767"/>
        <v>36.623542930318713</v>
      </c>
      <c r="J1722" s="12">
        <f t="shared" si="1709"/>
        <v>61.812713022237673</v>
      </c>
      <c r="K1722" s="12">
        <f t="shared" si="1706"/>
        <v>4.124109055641707</v>
      </c>
      <c r="L1722" s="12">
        <f t="shared" si="1707"/>
        <v>0.77927257966675434</v>
      </c>
    </row>
    <row r="1723" spans="1:12" x14ac:dyDescent="0.25">
      <c r="A1723" s="11">
        <f>'Shiller Data '!A1722</f>
        <v>2013.1</v>
      </c>
      <c r="B1723" s="11">
        <f>'Shiller Data '!B1722</f>
        <v>1720.03</v>
      </c>
      <c r="C1723" s="11">
        <f>'Shiller Data '!C1722</f>
        <v>34.596666666666664</v>
      </c>
      <c r="D1723" s="11">
        <f>'Shiller Data '!D1722</f>
        <v>96.313333333333333</v>
      </c>
      <c r="E1723" s="75">
        <f>'Shiller Data '!E1722</f>
        <v>233.54599999999999</v>
      </c>
      <c r="F1723" s="12">
        <f t="shared" si="1718"/>
        <v>2313.8500563058242</v>
      </c>
      <c r="G1723" s="12">
        <f t="shared" si="1719"/>
        <v>46.540757495311418</v>
      </c>
      <c r="H1723" s="12">
        <f t="shared" ref="H1723:I1723" si="1768">AVERAGE(F1604:F1723)</f>
        <v>1868.4402049636205</v>
      </c>
      <c r="I1723" s="12">
        <f t="shared" si="1768"/>
        <v>36.772826573860726</v>
      </c>
      <c r="J1723" s="12">
        <f t="shared" si="1709"/>
        <v>62.922822961631702</v>
      </c>
      <c r="K1723" s="12">
        <f t="shared" si="1706"/>
        <v>4.1419089430709777</v>
      </c>
      <c r="L1723" s="12">
        <f t="shared" si="1707"/>
        <v>0.79707246709602497</v>
      </c>
    </row>
    <row r="1724" spans="1:12" x14ac:dyDescent="0.25">
      <c r="A1724" s="11">
        <f>'Shiller Data '!A1723</f>
        <v>2013.11</v>
      </c>
      <c r="B1724" s="11">
        <f>'Shiller Data '!B1723</f>
        <v>1783.54</v>
      </c>
      <c r="C1724" s="11">
        <f>'Shiller Data '!C1723</f>
        <v>34.793333333333337</v>
      </c>
      <c r="D1724" s="11">
        <f>'Shiller Data '!D1723</f>
        <v>98.256666666666661</v>
      </c>
      <c r="E1724" s="75">
        <f>'Shiller Data '!E1723</f>
        <v>233.06899999999999</v>
      </c>
      <c r="F1724" s="12">
        <f t="shared" si="1718"/>
        <v>2404.1965233471633</v>
      </c>
      <c r="G1724" s="12">
        <f t="shared" si="1719"/>
        <v>46.901112975127546</v>
      </c>
      <c r="H1724" s="12">
        <f t="shared" ref="H1724:I1724" si="1769">AVERAGE(F1605:F1724)</f>
        <v>1873.5766966554704</v>
      </c>
      <c r="I1724" s="12">
        <f t="shared" si="1769"/>
        <v>36.920682585329153</v>
      </c>
      <c r="J1724" s="12">
        <f t="shared" si="1709"/>
        <v>65.117878516755752</v>
      </c>
      <c r="K1724" s="12">
        <f t="shared" si="1706"/>
        <v>4.1761991431039611</v>
      </c>
      <c r="L1724" s="12">
        <f t="shared" si="1707"/>
        <v>0.83136266712900841</v>
      </c>
    </row>
    <row r="1725" spans="1:12" x14ac:dyDescent="0.25">
      <c r="A1725" s="11">
        <f>'Shiller Data '!A1724</f>
        <v>2013.12</v>
      </c>
      <c r="B1725" s="11">
        <f>'Shiller Data '!B1724</f>
        <v>1807.78</v>
      </c>
      <c r="C1725" s="11">
        <f>'Shiller Data '!C1724</f>
        <v>34.99</v>
      </c>
      <c r="D1725" s="11">
        <f>'Shiller Data '!D1724</f>
        <v>100.2</v>
      </c>
      <c r="E1725" s="75">
        <f>'Shiller Data '!E1724</f>
        <v>233.04900000000001</v>
      </c>
      <c r="F1725" s="12">
        <f t="shared" si="1718"/>
        <v>2437.0809636600029</v>
      </c>
      <c r="G1725" s="12">
        <f t="shared" si="1719"/>
        <v>47.170265695197152</v>
      </c>
      <c r="H1725" s="12">
        <f t="shared" ref="H1725:I1725" si="1770">AVERAGE(F1606:F1725)</f>
        <v>1878.5343720760952</v>
      </c>
      <c r="I1725" s="12">
        <f t="shared" si="1770"/>
        <v>37.066729642555813</v>
      </c>
      <c r="J1725" s="12">
        <f t="shared" si="1709"/>
        <v>65.748475443110664</v>
      </c>
      <c r="K1725" s="12">
        <f t="shared" si="1706"/>
        <v>4.1858364836120234</v>
      </c>
      <c r="L1725" s="12">
        <f t="shared" si="1707"/>
        <v>0.84100000763707072</v>
      </c>
    </row>
    <row r="1726" spans="1:12" x14ac:dyDescent="0.25">
      <c r="A1726" s="11">
        <f>'Shiller Data '!A1725</f>
        <v>2014.01</v>
      </c>
      <c r="B1726" s="11">
        <f>'Shiller Data '!B1725</f>
        <v>1822.36</v>
      </c>
      <c r="C1726" s="11">
        <f>'Shiller Data '!C1725</f>
        <v>35.403333333333336</v>
      </c>
      <c r="D1726" s="11">
        <f>'Shiller Data '!D1725</f>
        <v>100.41666666666666</v>
      </c>
      <c r="E1726" s="75">
        <f>'Shiller Data '!E1725</f>
        <v>233.916</v>
      </c>
      <c r="F1726" s="12">
        <f t="shared" si="1718"/>
        <v>2447.6305725132097</v>
      </c>
      <c r="G1726" s="12">
        <f t="shared" si="1719"/>
        <v>47.550583329058298</v>
      </c>
      <c r="H1726" s="12">
        <f t="shared" ref="H1726:I1726" si="1771">AVERAGE(F1607:F1726)</f>
        <v>1882.921148130336</v>
      </c>
      <c r="I1726" s="12">
        <f t="shared" si="1771"/>
        <v>37.21417780816693</v>
      </c>
      <c r="J1726" s="12">
        <f t="shared" si="1709"/>
        <v>65.771453695157518</v>
      </c>
      <c r="K1726" s="12">
        <f t="shared" si="1706"/>
        <v>4.1861859097777945</v>
      </c>
      <c r="L1726" s="12">
        <f t="shared" si="1707"/>
        <v>0.84134943380284177</v>
      </c>
    </row>
    <row r="1727" spans="1:12" x14ac:dyDescent="0.25">
      <c r="A1727" s="11">
        <f>'Shiller Data '!A1726</f>
        <v>2014.02</v>
      </c>
      <c r="B1727" s="11">
        <f>'Shiller Data '!B1726</f>
        <v>1817.04</v>
      </c>
      <c r="C1727" s="11">
        <f>'Shiller Data '!C1726</f>
        <v>35.816666666666663</v>
      </c>
      <c r="D1727" s="11">
        <f>'Shiller Data '!D1726</f>
        <v>100.63333333333333</v>
      </c>
      <c r="E1727" s="75">
        <f>'Shiller Data '!E1726</f>
        <v>234.78100000000001</v>
      </c>
      <c r="F1727" s="12">
        <f t="shared" si="1718"/>
        <v>2431.4937835685168</v>
      </c>
      <c r="G1727" s="12">
        <f t="shared" si="1719"/>
        <v>47.928500389724888</v>
      </c>
      <c r="H1727" s="12">
        <f t="shared" ref="H1727:I1727" si="1772">AVERAGE(F1608:F1727)</f>
        <v>1887.1070152311443</v>
      </c>
      <c r="I1727" s="12">
        <f t="shared" si="1772"/>
        <v>37.363158743655958</v>
      </c>
      <c r="J1727" s="12">
        <f t="shared" si="1709"/>
        <v>65.077307843555118</v>
      </c>
      <c r="K1727" s="12">
        <f t="shared" si="1706"/>
        <v>4.1755759146168252</v>
      </c>
      <c r="L1727" s="12">
        <f t="shared" si="1707"/>
        <v>0.8307394386418725</v>
      </c>
    </row>
    <row r="1728" spans="1:12" x14ac:dyDescent="0.25">
      <c r="A1728" s="11">
        <f>'Shiller Data '!A1727</f>
        <v>2014.03</v>
      </c>
      <c r="B1728" s="11">
        <f>'Shiller Data '!B1727</f>
        <v>1863.52</v>
      </c>
      <c r="C1728" s="11">
        <f>'Shiller Data '!C1727</f>
        <v>36.229999999999997</v>
      </c>
      <c r="D1728" s="11">
        <f>'Shiller Data '!D1727</f>
        <v>100.85</v>
      </c>
      <c r="E1728" s="75">
        <f>'Shiller Data '!E1727</f>
        <v>236.29300000000001</v>
      </c>
      <c r="F1728" s="12">
        <f t="shared" si="1718"/>
        <v>2477.7348292162696</v>
      </c>
      <c r="G1728" s="12">
        <f t="shared" si="1719"/>
        <v>48.171381505165193</v>
      </c>
      <c r="H1728" s="12">
        <f t="shared" ref="H1728:I1728" si="1773">AVERAGE(F1609:F1728)</f>
        <v>1892.051923204069</v>
      </c>
      <c r="I1728" s="12">
        <f t="shared" si="1773"/>
        <v>37.512833387646886</v>
      </c>
      <c r="J1728" s="12">
        <f t="shared" si="1709"/>
        <v>66.05032479450611</v>
      </c>
      <c r="K1728" s="12">
        <f t="shared" si="1706"/>
        <v>4.190416948359819</v>
      </c>
      <c r="L1728" s="12">
        <f t="shared" si="1707"/>
        <v>0.84558047238486633</v>
      </c>
    </row>
    <row r="1729" spans="1:12" x14ac:dyDescent="0.25">
      <c r="A1729" s="11">
        <f>'Shiller Data '!A1728</f>
        <v>2014.04</v>
      </c>
      <c r="B1729" s="11">
        <f>'Shiller Data '!B1728</f>
        <v>1864.26</v>
      </c>
      <c r="C1729" s="11">
        <f>'Shiller Data '!C1728</f>
        <v>36.61333333333333</v>
      </c>
      <c r="D1729" s="11">
        <f>'Shiller Data '!D1728</f>
        <v>101.60666666666667</v>
      </c>
      <c r="E1729" s="75">
        <f>'Shiller Data '!E1728</f>
        <v>237.072</v>
      </c>
      <c r="F1729" s="12">
        <f t="shared" si="1718"/>
        <v>2470.5738573091717</v>
      </c>
      <c r="G1729" s="12">
        <f t="shared" si="1719"/>
        <v>48.521099075386374</v>
      </c>
      <c r="H1729" s="12">
        <f t="shared" ref="H1729:I1729" si="1774">AVERAGE(F1610:F1729)</f>
        <v>1896.856644266752</v>
      </c>
      <c r="I1729" s="12">
        <f t="shared" si="1774"/>
        <v>37.663533415402775</v>
      </c>
      <c r="J1729" s="12">
        <f t="shared" si="1709"/>
        <v>65.595912896977765</v>
      </c>
      <c r="K1729" s="12">
        <f t="shared" ref="K1729:K1792" si="1775">LN(J1729)</f>
        <v>4.1835133906093764</v>
      </c>
      <c r="L1729" s="12">
        <f t="shared" ref="L1729:L1792" si="1776">K1729-$K$1854</f>
        <v>0.83867691463442373</v>
      </c>
    </row>
    <row r="1730" spans="1:12" x14ac:dyDescent="0.25">
      <c r="A1730" s="11">
        <f>'Shiller Data '!A1729</f>
        <v>2014.05</v>
      </c>
      <c r="B1730" s="11">
        <f>'Shiller Data '!B1729</f>
        <v>1889.77</v>
      </c>
      <c r="C1730" s="11">
        <f>'Shiller Data '!C1729</f>
        <v>36.99666666666667</v>
      </c>
      <c r="D1730" s="11">
        <f>'Shiller Data '!D1729</f>
        <v>102.36333333333334</v>
      </c>
      <c r="E1730" s="75">
        <f>'Shiller Data '!E1729</f>
        <v>237.9</v>
      </c>
      <c r="F1730" s="12">
        <f t="shared" si="1718"/>
        <v>2495.6641015132409</v>
      </c>
      <c r="G1730" s="12">
        <f t="shared" si="1719"/>
        <v>48.858460487599835</v>
      </c>
      <c r="H1730" s="12">
        <f t="shared" ref="H1730:I1730" si="1777">AVERAGE(F1611:F1730)</f>
        <v>1902.3856489863074</v>
      </c>
      <c r="I1730" s="12">
        <f t="shared" si="1777"/>
        <v>37.815843497290885</v>
      </c>
      <c r="J1730" s="12">
        <f t="shared" ref="J1730:J1793" si="1778">F1730/I1730</f>
        <v>65.995198591617537</v>
      </c>
      <c r="K1730" s="12">
        <f t="shared" si="1775"/>
        <v>4.1895819907682617</v>
      </c>
      <c r="L1730" s="12">
        <f t="shared" si="1776"/>
        <v>0.84474551479330895</v>
      </c>
    </row>
    <row r="1731" spans="1:12" x14ac:dyDescent="0.25">
      <c r="A1731" s="11">
        <f>'Shiller Data '!A1730</f>
        <v>2014.06</v>
      </c>
      <c r="B1731" s="11">
        <f>'Shiller Data '!B1730</f>
        <v>1947.09</v>
      </c>
      <c r="C1731" s="11">
        <f>'Shiller Data '!C1730</f>
        <v>37.380000000000003</v>
      </c>
      <c r="D1731" s="11">
        <f>'Shiller Data '!D1730</f>
        <v>103.12</v>
      </c>
      <c r="E1731" s="75">
        <f>'Shiller Data '!E1730</f>
        <v>238.34299999999999</v>
      </c>
      <c r="F1731" s="12">
        <f t="shared" si="1718"/>
        <v>2566.58261727846</v>
      </c>
      <c r="G1731" s="12">
        <f t="shared" si="1719"/>
        <v>49.272944873564576</v>
      </c>
      <c r="H1731" s="12">
        <f t="shared" ref="H1731:I1731" si="1779">AVERAGE(F1612:F1731)</f>
        <v>1908.1401670629957</v>
      </c>
      <c r="I1731" s="12">
        <f t="shared" si="1779"/>
        <v>37.969745388106006</v>
      </c>
      <c r="J1731" s="12">
        <f t="shared" si="1778"/>
        <v>67.595465575137624</v>
      </c>
      <c r="K1731" s="12">
        <f t="shared" si="1775"/>
        <v>4.2135409035082727</v>
      </c>
      <c r="L1731" s="12">
        <f t="shared" si="1776"/>
        <v>0.86870442753332</v>
      </c>
    </row>
    <row r="1732" spans="1:12" x14ac:dyDescent="0.25">
      <c r="A1732" s="11">
        <f>'Shiller Data '!A1731</f>
        <v>2014.07</v>
      </c>
      <c r="B1732" s="11">
        <f>'Shiller Data '!B1731</f>
        <v>1973.1</v>
      </c>
      <c r="C1732" s="11">
        <f>'Shiller Data '!C1731</f>
        <v>37.75</v>
      </c>
      <c r="D1732" s="11">
        <f>'Shiller Data '!D1731</f>
        <v>104.06666666666666</v>
      </c>
      <c r="E1732" s="75">
        <f>'Shiller Data '!E1731</f>
        <v>238.25</v>
      </c>
      <c r="F1732" s="12">
        <f t="shared" si="1718"/>
        <v>2601.8832843651626</v>
      </c>
      <c r="G1732" s="12">
        <f t="shared" si="1719"/>
        <v>49.780089192025187</v>
      </c>
      <c r="H1732" s="12">
        <f t="shared" ref="H1732:I1732" si="1780">AVERAGE(F1613:F1732)</f>
        <v>1914.5360782874222</v>
      </c>
      <c r="I1732" s="12">
        <f t="shared" si="1780"/>
        <v>38.124886530880083</v>
      </c>
      <c r="J1732" s="12">
        <f t="shared" si="1778"/>
        <v>68.246322051547892</v>
      </c>
      <c r="K1732" s="12">
        <f t="shared" si="1775"/>
        <v>4.2231235432583762</v>
      </c>
      <c r="L1732" s="12">
        <f t="shared" si="1776"/>
        <v>0.87828706728342354</v>
      </c>
    </row>
    <row r="1733" spans="1:12" x14ac:dyDescent="0.25">
      <c r="A1733" s="11">
        <f>'Shiller Data '!A1732</f>
        <v>2014.08</v>
      </c>
      <c r="B1733" s="11">
        <f>'Shiller Data '!B1732</f>
        <v>1961.53</v>
      </c>
      <c r="C1733" s="11">
        <f>'Shiller Data '!C1732</f>
        <v>38.120000000000005</v>
      </c>
      <c r="D1733" s="11">
        <f>'Shiller Data '!D1732</f>
        <v>105.01333333333334</v>
      </c>
      <c r="E1733" s="75">
        <f>'Shiller Data '!E1732</f>
        <v>237.852</v>
      </c>
      <c r="F1733" s="12">
        <f t="shared" si="1718"/>
        <v>2590.9544075727763</v>
      </c>
      <c r="G1733" s="12">
        <f t="shared" si="1719"/>
        <v>50.352113919580255</v>
      </c>
      <c r="H1733" s="12">
        <f t="shared" ref="H1733:I1733" si="1781">AVERAGE(F1614:F1733)</f>
        <v>1921.0826102018916</v>
      </c>
      <c r="I1733" s="12">
        <f t="shared" si="1781"/>
        <v>38.282352607738503</v>
      </c>
      <c r="J1733" s="12">
        <f t="shared" si="1778"/>
        <v>67.680124942191597</v>
      </c>
      <c r="K1733" s="12">
        <f t="shared" si="1775"/>
        <v>4.2147925613688351</v>
      </c>
      <c r="L1733" s="12">
        <f t="shared" si="1776"/>
        <v>0.86995608539388236</v>
      </c>
    </row>
    <row r="1734" spans="1:12" x14ac:dyDescent="0.25">
      <c r="A1734" s="11">
        <f>'Shiller Data '!A1733</f>
        <v>2014.09</v>
      </c>
      <c r="B1734" s="11">
        <f>'Shiller Data '!B1733</f>
        <v>1993.23</v>
      </c>
      <c r="C1734" s="11">
        <f>'Shiller Data '!C1733</f>
        <v>38.49</v>
      </c>
      <c r="D1734" s="11">
        <f>'Shiller Data '!D1733</f>
        <v>105.96</v>
      </c>
      <c r="E1734" s="75">
        <f>'Shiller Data '!E1733</f>
        <v>238.03100000000001</v>
      </c>
      <c r="F1734" s="12">
        <f t="shared" si="1718"/>
        <v>2630.8465504493115</v>
      </c>
      <c r="G1734" s="12">
        <f t="shared" si="1719"/>
        <v>50.802608693825597</v>
      </c>
      <c r="H1734" s="12">
        <f t="shared" ref="H1734:I1734" si="1782">AVERAGE(F1615:F1734)</f>
        <v>1927.5973078247778</v>
      </c>
      <c r="I1734" s="12">
        <f t="shared" si="1782"/>
        <v>38.441551413731013</v>
      </c>
      <c r="J1734" s="12">
        <f t="shared" si="1778"/>
        <v>68.437574803747239</v>
      </c>
      <c r="K1734" s="12">
        <f t="shared" si="1775"/>
        <v>4.2259220130330135</v>
      </c>
      <c r="L1734" s="12">
        <f t="shared" si="1776"/>
        <v>0.88108553705806081</v>
      </c>
    </row>
    <row r="1735" spans="1:12" x14ac:dyDescent="0.25">
      <c r="A1735" s="11">
        <f>'Shiller Data '!A1734</f>
        <v>2014.1</v>
      </c>
      <c r="B1735" s="11">
        <f>'Shiller Data '!B1734</f>
        <v>1937.27</v>
      </c>
      <c r="C1735" s="11">
        <f>'Shiller Data '!C1734</f>
        <v>38.806666666666665</v>
      </c>
      <c r="D1735" s="11">
        <f>'Shiller Data '!D1734</f>
        <v>104.74333333333334</v>
      </c>
      <c r="E1735" s="75">
        <f>'Shiller Data '!E1734</f>
        <v>237.43299999999999</v>
      </c>
      <c r="F1735" s="12">
        <f t="shared" si="1718"/>
        <v>2563.4254810830848</v>
      </c>
      <c r="G1735" s="12">
        <f t="shared" si="1719"/>
        <v>51.349578617968014</v>
      </c>
      <c r="H1735" s="12">
        <f t="shared" ref="H1735:I1735" si="1783">AVERAGE(F1616:F1735)</f>
        <v>1933.6370525684811</v>
      </c>
      <c r="I1735" s="12">
        <f t="shared" si="1783"/>
        <v>38.605412010822427</v>
      </c>
      <c r="J1735" s="12">
        <f t="shared" si="1778"/>
        <v>66.400676681405926</v>
      </c>
      <c r="K1735" s="12">
        <f t="shared" si="1775"/>
        <v>4.1957072474154895</v>
      </c>
      <c r="L1735" s="12">
        <f t="shared" si="1776"/>
        <v>0.8508707714405368</v>
      </c>
    </row>
    <row r="1736" spans="1:12" x14ac:dyDescent="0.25">
      <c r="A1736" s="11">
        <f>'Shiller Data '!A1735</f>
        <v>2014.11</v>
      </c>
      <c r="B1736" s="11">
        <f>'Shiller Data '!B1735</f>
        <v>2044.57</v>
      </c>
      <c r="C1736" s="11">
        <f>'Shiller Data '!C1735</f>
        <v>39.123333333333335</v>
      </c>
      <c r="D1736" s="11">
        <f>'Shiller Data '!D1735</f>
        <v>103.52666666666667</v>
      </c>
      <c r="E1736" s="75">
        <f>'Shiller Data '!E1735</f>
        <v>236.15100000000001</v>
      </c>
      <c r="F1736" s="12">
        <f t="shared" si="1718"/>
        <v>2720.093413747983</v>
      </c>
      <c r="G1736" s="12">
        <f t="shared" si="1719"/>
        <v>52.049634555856215</v>
      </c>
      <c r="H1736" s="12">
        <f t="shared" ref="H1736:I1736" si="1784">AVERAGE(F1617:F1736)</f>
        <v>1940.281298533833</v>
      </c>
      <c r="I1736" s="12">
        <f t="shared" si="1784"/>
        <v>38.773965291807095</v>
      </c>
      <c r="J1736" s="12">
        <f t="shared" si="1778"/>
        <v>70.152572564527887</v>
      </c>
      <c r="K1736" s="12">
        <f t="shared" si="1775"/>
        <v>4.2506724782143008</v>
      </c>
      <c r="L1736" s="12">
        <f t="shared" si="1776"/>
        <v>0.90583600223934813</v>
      </c>
    </row>
    <row r="1737" spans="1:12" x14ac:dyDescent="0.25">
      <c r="A1737" s="11">
        <f>'Shiller Data '!A1736</f>
        <v>2014.12</v>
      </c>
      <c r="B1737" s="11">
        <f>'Shiller Data '!B1736</f>
        <v>2054.27</v>
      </c>
      <c r="C1737" s="11">
        <f>'Shiller Data '!C1736</f>
        <v>39.44</v>
      </c>
      <c r="D1737" s="11">
        <f>'Shiller Data '!D1736</f>
        <v>102.31</v>
      </c>
      <c r="E1737" s="75">
        <f>'Shiller Data '!E1736</f>
        <v>234.81200000000001</v>
      </c>
      <c r="F1737" s="12">
        <f t="shared" si="1718"/>
        <v>2748.5830249305827</v>
      </c>
      <c r="G1737" s="12">
        <f t="shared" si="1719"/>
        <v>52.77013951586801</v>
      </c>
      <c r="H1737" s="12">
        <f t="shared" ref="H1737:I1737" si="1785">AVERAGE(F1618:F1737)</f>
        <v>1946.6875670525883</v>
      </c>
      <c r="I1737" s="12">
        <f t="shared" si="1785"/>
        <v>38.946263222699969</v>
      </c>
      <c r="J1737" s="12">
        <f t="shared" si="1778"/>
        <v>70.573728966340511</v>
      </c>
      <c r="K1737" s="12">
        <f t="shared" si="1775"/>
        <v>4.2566579642903841</v>
      </c>
      <c r="L1737" s="12">
        <f t="shared" si="1776"/>
        <v>0.91182148831543142</v>
      </c>
    </row>
    <row r="1738" spans="1:12" x14ac:dyDescent="0.25">
      <c r="A1738" s="11">
        <f>'Shiller Data '!A1737</f>
        <v>2015.01</v>
      </c>
      <c r="B1738" s="11">
        <f>'Shiller Data '!B1737</f>
        <v>2028.18</v>
      </c>
      <c r="C1738" s="11">
        <f>'Shiller Data '!C1737</f>
        <v>39.896666666666668</v>
      </c>
      <c r="D1738" s="11">
        <f>'Shiller Data '!D1737</f>
        <v>101.28999999999999</v>
      </c>
      <c r="E1738" s="75">
        <f>'Shiller Data '!E1737</f>
        <v>233.70699999999999</v>
      </c>
      <c r="F1738" s="12">
        <f t="shared" si="1718"/>
        <v>2726.5056309823844</v>
      </c>
      <c r="G1738" s="12">
        <f t="shared" si="1719"/>
        <v>53.633546491974997</v>
      </c>
      <c r="H1738" s="12">
        <f t="shared" ref="H1738:I1738" si="1786">AVERAGE(F1619:F1738)</f>
        <v>1953.1888403036953</v>
      </c>
      <c r="I1738" s="12">
        <f t="shared" si="1786"/>
        <v>39.122701894523935</v>
      </c>
      <c r="J1738" s="12">
        <f t="shared" si="1778"/>
        <v>69.691138365983292</v>
      </c>
      <c r="K1738" s="12">
        <f t="shared" si="1775"/>
        <v>4.2440731700276402</v>
      </c>
      <c r="L1738" s="12">
        <f t="shared" si="1776"/>
        <v>0.89923669405268747</v>
      </c>
    </row>
    <row r="1739" spans="1:12" x14ac:dyDescent="0.25">
      <c r="A1739" s="11">
        <f>'Shiller Data '!A1738</f>
        <v>2015.02</v>
      </c>
      <c r="B1739" s="11">
        <f>'Shiller Data '!B1738</f>
        <v>2082.1999999999998</v>
      </c>
      <c r="C1739" s="11">
        <f>'Shiller Data '!C1738</f>
        <v>40.353333333333332</v>
      </c>
      <c r="D1739" s="11">
        <f>'Shiller Data '!D1738</f>
        <v>100.27000000000001</v>
      </c>
      <c r="E1739" s="75">
        <f>'Shiller Data '!E1738</f>
        <v>234.72200000000001</v>
      </c>
      <c r="F1739" s="12">
        <f t="shared" ref="F1739:F1802" si="1787">B1739*$E$1851/E1739</f>
        <v>2787.0211782449023</v>
      </c>
      <c r="G1739" s="12">
        <f t="shared" ref="G1739:G1802" si="1788">C1739*$E$1851/E1739</f>
        <v>54.012868414549978</v>
      </c>
      <c r="H1739" s="12">
        <f t="shared" ref="H1739:I1739" si="1789">AVERAGE(F1620:F1739)</f>
        <v>1960.0387232867236</v>
      </c>
      <c r="I1739" s="12">
        <f t="shared" si="1789"/>
        <v>39.30025840572965</v>
      </c>
      <c r="J1739" s="12">
        <f t="shared" si="1778"/>
        <v>70.916103132761535</v>
      </c>
      <c r="K1739" s="12">
        <f t="shared" si="1775"/>
        <v>4.2614975323297566</v>
      </c>
      <c r="L1739" s="12">
        <f t="shared" si="1776"/>
        <v>0.91666105635480388</v>
      </c>
    </row>
    <row r="1740" spans="1:12" x14ac:dyDescent="0.25">
      <c r="A1740" s="11">
        <f>'Shiller Data '!A1739</f>
        <v>2015.03</v>
      </c>
      <c r="B1740" s="11">
        <f>'Shiller Data '!B1739</f>
        <v>2079.9899999999998</v>
      </c>
      <c r="C1740" s="11">
        <f>'Shiller Data '!C1739</f>
        <v>40.81</v>
      </c>
      <c r="D1740" s="11">
        <f>'Shiller Data '!D1739</f>
        <v>99.25</v>
      </c>
      <c r="E1740" s="75">
        <f>'Shiller Data '!E1739</f>
        <v>236.119</v>
      </c>
      <c r="F1740" s="12">
        <f t="shared" si="1787"/>
        <v>2767.5911648363744</v>
      </c>
      <c r="G1740" s="12">
        <f t="shared" si="1788"/>
        <v>54.300931945332657</v>
      </c>
      <c r="H1740" s="12">
        <f t="shared" ref="H1740:I1740" si="1790">AVERAGE(F1621:F1740)</f>
        <v>1966.9178259191976</v>
      </c>
      <c r="I1740" s="12">
        <f t="shared" si="1790"/>
        <v>39.478763746953696</v>
      </c>
      <c r="J1740" s="12">
        <f t="shared" si="1778"/>
        <v>70.103288506594396</v>
      </c>
      <c r="K1740" s="12">
        <f t="shared" si="1775"/>
        <v>4.24996970458922</v>
      </c>
      <c r="L1740" s="12">
        <f t="shared" si="1776"/>
        <v>0.90513322861426726</v>
      </c>
    </row>
    <row r="1741" spans="1:12" x14ac:dyDescent="0.25">
      <c r="A1741" s="11">
        <f>'Shiller Data '!A1740</f>
        <v>2015.04</v>
      </c>
      <c r="B1741" s="11">
        <f>'Shiller Data '!B1740</f>
        <v>2094.86</v>
      </c>
      <c r="C1741" s="11">
        <f>'Shiller Data '!C1740</f>
        <v>41.120000000000005</v>
      </c>
      <c r="D1741" s="11">
        <f>'Shiller Data '!D1740</f>
        <v>97.803333333333342</v>
      </c>
      <c r="E1741" s="75">
        <f>'Shiller Data '!E1740</f>
        <v>236.59899999999999</v>
      </c>
      <c r="F1741" s="12">
        <f t="shared" si="1787"/>
        <v>2781.7219874133034</v>
      </c>
      <c r="G1741" s="12">
        <f t="shared" si="1788"/>
        <v>54.602411675450881</v>
      </c>
      <c r="H1741" s="12">
        <f t="shared" ref="H1741:I1741" si="1791">AVERAGE(F1622:F1741)</f>
        <v>1974.4327412797932</v>
      </c>
      <c r="I1741" s="12">
        <f t="shared" si="1791"/>
        <v>39.658472618229929</v>
      </c>
      <c r="J1741" s="12">
        <f t="shared" si="1778"/>
        <v>70.141934466094924</v>
      </c>
      <c r="K1741" s="12">
        <f t="shared" si="1775"/>
        <v>4.2505208244014971</v>
      </c>
      <c r="L1741" s="12">
        <f t="shared" si="1776"/>
        <v>0.90568434842654444</v>
      </c>
    </row>
    <row r="1742" spans="1:12" x14ac:dyDescent="0.25">
      <c r="A1742" s="11">
        <f>'Shiller Data '!A1741</f>
        <v>2015.05</v>
      </c>
      <c r="B1742" s="11">
        <f>'Shiller Data '!B1741</f>
        <v>2111.94</v>
      </c>
      <c r="C1742" s="11">
        <f>'Shiller Data '!C1741</f>
        <v>41.43</v>
      </c>
      <c r="D1742" s="11">
        <f>'Shiller Data '!D1741</f>
        <v>96.356666666666669</v>
      </c>
      <c r="E1742" s="75">
        <f>'Shiller Data '!E1741</f>
        <v>237.80500000000001</v>
      </c>
      <c r="F1742" s="12">
        <f t="shared" si="1787"/>
        <v>2790.1799772923196</v>
      </c>
      <c r="G1742" s="12">
        <f t="shared" si="1788"/>
        <v>54.73505708458611</v>
      </c>
      <c r="H1742" s="12">
        <f t="shared" ref="H1742:I1742" si="1792">AVERAGE(F1623:F1742)</f>
        <v>1981.815494562785</v>
      </c>
      <c r="I1742" s="12">
        <f t="shared" si="1792"/>
        <v>39.835861157635094</v>
      </c>
      <c r="J1742" s="12">
        <f t="shared" si="1778"/>
        <v>70.041914400977944</v>
      </c>
      <c r="K1742" s="12">
        <f t="shared" si="1775"/>
        <v>4.2490938400106737</v>
      </c>
      <c r="L1742" s="12">
        <f t="shared" si="1776"/>
        <v>0.90425736403572099</v>
      </c>
    </row>
    <row r="1743" spans="1:12" x14ac:dyDescent="0.25">
      <c r="A1743" s="11">
        <f>'Shiller Data '!A1742</f>
        <v>2015.06</v>
      </c>
      <c r="B1743" s="11">
        <f>'Shiller Data '!B1742</f>
        <v>2099.29</v>
      </c>
      <c r="C1743" s="11">
        <f>'Shiller Data '!C1742</f>
        <v>41.74</v>
      </c>
      <c r="D1743" s="11">
        <f>'Shiller Data '!D1742</f>
        <v>94.91</v>
      </c>
      <c r="E1743" s="75">
        <f>'Shiller Data '!E1742</f>
        <v>238.63800000000001</v>
      </c>
      <c r="F1743" s="12">
        <f t="shared" si="1787"/>
        <v>2763.7863028939232</v>
      </c>
      <c r="G1743" s="12">
        <f t="shared" si="1788"/>
        <v>54.952122042591711</v>
      </c>
      <c r="H1743" s="12">
        <f t="shared" ref="H1743:I1743" si="1793">AVERAGE(F1624:F1743)</f>
        <v>1988.663803995641</v>
      </c>
      <c r="I1743" s="12">
        <f t="shared" si="1793"/>
        <v>40.012061028555571</v>
      </c>
      <c r="J1743" s="12">
        <f t="shared" si="1778"/>
        <v>69.073830036435282</v>
      </c>
      <c r="K1743" s="12">
        <f t="shared" si="1775"/>
        <v>4.235175933082763</v>
      </c>
      <c r="L1743" s="12">
        <f t="shared" si="1776"/>
        <v>0.89033945710781026</v>
      </c>
    </row>
    <row r="1744" spans="1:12" x14ac:dyDescent="0.25">
      <c r="A1744" s="11">
        <f>'Shiller Data '!A1743</f>
        <v>2015.07</v>
      </c>
      <c r="B1744" s="11">
        <f>'Shiller Data '!B1743</f>
        <v>2094.14</v>
      </c>
      <c r="C1744" s="11">
        <f>'Shiller Data '!C1743</f>
        <v>41.99666666666667</v>
      </c>
      <c r="D1744" s="11">
        <f>'Shiller Data '!D1743</f>
        <v>93.493333333333339</v>
      </c>
      <c r="E1744" s="75">
        <f>'Shiller Data '!E1743</f>
        <v>238.654</v>
      </c>
      <c r="F1744" s="12">
        <f t="shared" si="1787"/>
        <v>2756.8213166341229</v>
      </c>
      <c r="G1744" s="12">
        <f t="shared" si="1788"/>
        <v>55.28632560107939</v>
      </c>
      <c r="H1744" s="12">
        <f t="shared" ref="H1744:I1744" si="1794">AVERAGE(F1625:F1744)</f>
        <v>1995.2607689082265</v>
      </c>
      <c r="I1744" s="12">
        <f t="shared" si="1794"/>
        <v>40.18993179674267</v>
      </c>
      <c r="J1744" s="12">
        <f t="shared" si="1778"/>
        <v>68.594824459432374</v>
      </c>
      <c r="K1744" s="12">
        <f t="shared" si="1775"/>
        <v>4.2282170866879287</v>
      </c>
      <c r="L1744" s="12">
        <f t="shared" si="1776"/>
        <v>0.88338061071297602</v>
      </c>
    </row>
    <row r="1745" spans="1:12" x14ac:dyDescent="0.25">
      <c r="A1745" s="11">
        <f>'Shiller Data '!A1744</f>
        <v>2015.08</v>
      </c>
      <c r="B1745" s="11">
        <f>'Shiller Data '!B1744</f>
        <v>2039.87</v>
      </c>
      <c r="C1745" s="11">
        <f>'Shiller Data '!C1744</f>
        <v>42.25333333333333</v>
      </c>
      <c r="D1745" s="11">
        <f>'Shiller Data '!D1744</f>
        <v>92.076666666666668</v>
      </c>
      <c r="E1745" s="75">
        <f>'Shiller Data '!E1744</f>
        <v>238.316</v>
      </c>
      <c r="F1745" s="12">
        <f t="shared" si="1787"/>
        <v>2689.1864467765486</v>
      </c>
      <c r="G1745" s="12">
        <f t="shared" si="1788"/>
        <v>55.70310428170999</v>
      </c>
      <c r="H1745" s="12">
        <f t="shared" ref="H1745:I1745" si="1795">AVERAGE(F1626:F1745)</f>
        <v>2001.3504324730991</v>
      </c>
      <c r="I1745" s="12">
        <f t="shared" si="1795"/>
        <v>40.370316383085502</v>
      </c>
      <c r="J1745" s="12">
        <f t="shared" si="1778"/>
        <v>66.612964368623906</v>
      </c>
      <c r="K1745" s="12">
        <f t="shared" si="1775"/>
        <v>4.1988992187920555</v>
      </c>
      <c r="L1745" s="12">
        <f t="shared" si="1776"/>
        <v>0.85406274281710282</v>
      </c>
    </row>
    <row r="1746" spans="1:12" x14ac:dyDescent="0.25">
      <c r="A1746" s="11">
        <f>'Shiller Data '!A1745</f>
        <v>2015.09</v>
      </c>
      <c r="B1746" s="11">
        <f>'Shiller Data '!B1745</f>
        <v>1944.41</v>
      </c>
      <c r="C1746" s="11">
        <f>'Shiller Data '!C1745</f>
        <v>42.51</v>
      </c>
      <c r="D1746" s="11">
        <f>'Shiller Data '!D1745</f>
        <v>90.66</v>
      </c>
      <c r="E1746" s="75">
        <f>'Shiller Data '!E1745</f>
        <v>237.94499999999999</v>
      </c>
      <c r="F1746" s="12">
        <f t="shared" si="1787"/>
        <v>2567.3370390216228</v>
      </c>
      <c r="G1746" s="12">
        <f t="shared" si="1788"/>
        <v>56.128850154447463</v>
      </c>
      <c r="H1746" s="12">
        <f t="shared" ref="H1746:I1746" si="1796">AVERAGE(F1627:F1746)</f>
        <v>2006.5999792268508</v>
      </c>
      <c r="I1746" s="12">
        <f t="shared" si="1796"/>
        <v>40.555304568896375</v>
      </c>
      <c r="J1746" s="12">
        <f t="shared" si="1778"/>
        <v>63.304592736078845</v>
      </c>
      <c r="K1746" s="12">
        <f t="shared" si="1775"/>
        <v>4.1479578815904743</v>
      </c>
      <c r="L1746" s="12">
        <f t="shared" si="1776"/>
        <v>0.80312140561552159</v>
      </c>
    </row>
    <row r="1747" spans="1:12" x14ac:dyDescent="0.25">
      <c r="A1747" s="11">
        <f>'Shiller Data '!A1746</f>
        <v>2015.1</v>
      </c>
      <c r="B1747" s="11">
        <f>'Shiller Data '!B1746</f>
        <v>2024.81</v>
      </c>
      <c r="C1747" s="11">
        <f>'Shiller Data '!C1746</f>
        <v>42.803333333333335</v>
      </c>
      <c r="D1747" s="11">
        <f>'Shiller Data '!D1746</f>
        <v>89.283333333333331</v>
      </c>
      <c r="E1747" s="75">
        <f>'Shiller Data '!E1746</f>
        <v>237.83799999999999</v>
      </c>
      <c r="F1747" s="12">
        <f t="shared" si="1787"/>
        <v>2674.6974064279048</v>
      </c>
      <c r="G1747" s="12">
        <f t="shared" si="1788"/>
        <v>56.541583977329111</v>
      </c>
      <c r="H1747" s="12">
        <f t="shared" ref="H1747:I1747" si="1797">AVERAGE(F1628:F1747)</f>
        <v>2013.2229582412604</v>
      </c>
      <c r="I1747" s="12">
        <f t="shared" si="1797"/>
        <v>40.741014179350024</v>
      </c>
      <c r="J1747" s="12">
        <f t="shared" si="1778"/>
        <v>65.651222982652229</v>
      </c>
      <c r="K1747" s="12">
        <f t="shared" si="1775"/>
        <v>4.184356229404723</v>
      </c>
      <c r="L1747" s="12">
        <f t="shared" si="1776"/>
        <v>0.83951975342977025</v>
      </c>
    </row>
    <row r="1748" spans="1:12" x14ac:dyDescent="0.25">
      <c r="A1748" s="11">
        <f>'Shiller Data '!A1747</f>
        <v>2015.11</v>
      </c>
      <c r="B1748" s="11">
        <f>'Shiller Data '!B1747</f>
        <v>2080.62</v>
      </c>
      <c r="C1748" s="11">
        <f>'Shiller Data '!C1747</f>
        <v>43.096666666666664</v>
      </c>
      <c r="D1748" s="11">
        <f>'Shiller Data '!D1747</f>
        <v>87.906666666666666</v>
      </c>
      <c r="E1748" s="75">
        <f>'Shiller Data '!E1747</f>
        <v>237.33600000000001</v>
      </c>
      <c r="F1748" s="12">
        <f t="shared" si="1787"/>
        <v>2754.2336118414401</v>
      </c>
      <c r="G1748" s="12">
        <f t="shared" si="1788"/>
        <v>57.0494794300064</v>
      </c>
      <c r="H1748" s="12">
        <f t="shared" ref="H1748:I1748" si="1798">AVERAGE(F1629:F1748)</f>
        <v>2019.7802221561503</v>
      </c>
      <c r="I1748" s="12">
        <f t="shared" si="1798"/>
        <v>40.925332346749201</v>
      </c>
      <c r="J1748" s="12">
        <f t="shared" si="1778"/>
        <v>67.298991942339484</v>
      </c>
      <c r="K1748" s="12">
        <f t="shared" si="1775"/>
        <v>4.2091452579699951</v>
      </c>
      <c r="L1748" s="12">
        <f t="shared" si="1776"/>
        <v>0.86430878199504235</v>
      </c>
    </row>
    <row r="1749" spans="1:12" x14ac:dyDescent="0.25">
      <c r="A1749" s="11">
        <f>'Shiller Data '!A1748</f>
        <v>2015.12</v>
      </c>
      <c r="B1749" s="11">
        <f>'Shiller Data '!B1748</f>
        <v>2054.08</v>
      </c>
      <c r="C1749" s="11">
        <f>'Shiller Data '!C1748</f>
        <v>43.39</v>
      </c>
      <c r="D1749" s="11">
        <f>'Shiller Data '!D1748</f>
        <v>86.53</v>
      </c>
      <c r="E1749" s="75">
        <f>'Shiller Data '!E1748</f>
        <v>236.52500000000001</v>
      </c>
      <c r="F1749" s="12">
        <f t="shared" si="1787"/>
        <v>2728.4244117957933</v>
      </c>
      <c r="G1749" s="12">
        <f t="shared" si="1788"/>
        <v>57.634724659126945</v>
      </c>
      <c r="H1749" s="12">
        <f t="shared" ref="H1749:I1749" si="1799">AVERAGE(F1630:F1749)</f>
        <v>2025.7271683786864</v>
      </c>
      <c r="I1749" s="12">
        <f t="shared" si="1799"/>
        <v>41.11001837795331</v>
      </c>
      <c r="J1749" s="12">
        <f t="shared" si="1778"/>
        <v>66.368844370524698</v>
      </c>
      <c r="K1749" s="12">
        <f t="shared" si="1775"/>
        <v>4.1952277350810476</v>
      </c>
      <c r="L1749" s="12">
        <f t="shared" si="1776"/>
        <v>0.85039125910609492</v>
      </c>
    </row>
    <row r="1750" spans="1:12" x14ac:dyDescent="0.25">
      <c r="A1750" s="11">
        <f>'Shiller Data '!A1749</f>
        <v>2016.01</v>
      </c>
      <c r="B1750" s="11">
        <f>'Shiller Data '!B1749</f>
        <v>1918.6</v>
      </c>
      <c r="C1750" s="11">
        <f>'Shiller Data '!C1749</f>
        <v>43.553333333333335</v>
      </c>
      <c r="D1750" s="11">
        <f>'Shiller Data '!D1749</f>
        <v>86.5</v>
      </c>
      <c r="E1750" s="75">
        <f>'Shiller Data '!E1749</f>
        <v>236.916</v>
      </c>
      <c r="F1750" s="12">
        <f t="shared" si="1787"/>
        <v>2544.2610672136962</v>
      </c>
      <c r="G1750" s="12">
        <f t="shared" si="1788"/>
        <v>57.756202620338016</v>
      </c>
      <c r="H1750" s="12">
        <f t="shared" ref="H1750:I1750" si="1800">AVERAGE(F1631:F1750)</f>
        <v>2030.046464557812</v>
      </c>
      <c r="I1750" s="12">
        <f t="shared" si="1800"/>
        <v>41.295488224970164</v>
      </c>
      <c r="J1750" s="12">
        <f t="shared" si="1778"/>
        <v>61.61111483542787</v>
      </c>
      <c r="K1750" s="12">
        <f t="shared" si="1775"/>
        <v>4.1208422899029848</v>
      </c>
      <c r="L1750" s="12">
        <f t="shared" si="1776"/>
        <v>0.77600581392803214</v>
      </c>
    </row>
    <row r="1751" spans="1:12" x14ac:dyDescent="0.25">
      <c r="A1751" s="11">
        <f>'Shiller Data '!A1750</f>
        <v>2016.02</v>
      </c>
      <c r="B1751" s="11">
        <f>'Shiller Data '!B1750</f>
        <v>1904.42</v>
      </c>
      <c r="C1751" s="11">
        <f>'Shiller Data '!C1750</f>
        <v>43.716666666666669</v>
      </c>
      <c r="D1751" s="11">
        <f>'Shiller Data '!D1750</f>
        <v>86.47</v>
      </c>
      <c r="E1751" s="75">
        <f>'Shiller Data '!E1750</f>
        <v>237.11099999999999</v>
      </c>
      <c r="F1751" s="12">
        <f t="shared" si="1787"/>
        <v>2523.3799929147108</v>
      </c>
      <c r="G1751" s="12">
        <f t="shared" si="1788"/>
        <v>57.925122621894396</v>
      </c>
      <c r="H1751" s="12">
        <f t="shared" ref="H1751:I1751" si="1801">AVERAGE(F1632:F1751)</f>
        <v>2034.2531450997578</v>
      </c>
      <c r="I1751" s="12">
        <f t="shared" si="1801"/>
        <v>41.480501702783044</v>
      </c>
      <c r="J1751" s="12">
        <f t="shared" si="1778"/>
        <v>60.832918825217824</v>
      </c>
      <c r="K1751" s="12">
        <f t="shared" si="1775"/>
        <v>4.1081310704991862</v>
      </c>
      <c r="L1751" s="12">
        <f t="shared" si="1776"/>
        <v>0.76329459452423354</v>
      </c>
    </row>
    <row r="1752" spans="1:12" x14ac:dyDescent="0.25">
      <c r="A1752" s="11">
        <f>'Shiller Data '!A1751</f>
        <v>2016.03</v>
      </c>
      <c r="B1752" s="11">
        <f>'Shiller Data '!B1751</f>
        <v>2021.95</v>
      </c>
      <c r="C1752" s="11">
        <f>'Shiller Data '!C1751</f>
        <v>43.88</v>
      </c>
      <c r="D1752" s="11">
        <f>'Shiller Data '!D1751</f>
        <v>86.44</v>
      </c>
      <c r="E1752" s="75">
        <f>'Shiller Data '!E1751</f>
        <v>238.13200000000001</v>
      </c>
      <c r="F1752" s="12">
        <f t="shared" si="1787"/>
        <v>2667.6219124267213</v>
      </c>
      <c r="G1752" s="12">
        <f t="shared" si="1788"/>
        <v>57.892257235482845</v>
      </c>
      <c r="H1752" s="12">
        <f t="shared" ref="H1752:I1752" si="1802">AVERAGE(F1633:F1752)</f>
        <v>2039.5305096978086</v>
      </c>
      <c r="I1752" s="12">
        <f t="shared" si="1802"/>
        <v>41.66443423930496</v>
      </c>
      <c r="J1752" s="12">
        <f t="shared" si="1778"/>
        <v>64.026356318794512</v>
      </c>
      <c r="K1752" s="12">
        <f t="shared" si="1775"/>
        <v>4.1592948160672902</v>
      </c>
      <c r="L1752" s="12">
        <f t="shared" si="1776"/>
        <v>0.81445834009233753</v>
      </c>
    </row>
    <row r="1753" spans="1:12" x14ac:dyDescent="0.25">
      <c r="A1753" s="11">
        <f>'Shiller Data '!A1752</f>
        <v>2016.04</v>
      </c>
      <c r="B1753" s="11">
        <f>'Shiller Data '!B1752</f>
        <v>2075.54</v>
      </c>
      <c r="C1753" s="11">
        <f>'Shiller Data '!C1752</f>
        <v>44.073333333333338</v>
      </c>
      <c r="D1753" s="11">
        <f>'Shiller Data '!D1752</f>
        <v>86.6</v>
      </c>
      <c r="E1753" s="75">
        <f>'Shiller Data '!E1752</f>
        <v>239.261</v>
      </c>
      <c r="F1753" s="12">
        <f t="shared" si="1787"/>
        <v>2725.4035530236856</v>
      </c>
      <c r="G1753" s="12">
        <f t="shared" si="1788"/>
        <v>57.872948370189881</v>
      </c>
      <c r="H1753" s="12">
        <f t="shared" ref="H1753:I1753" si="1803">AVERAGE(F1634:F1753)</f>
        <v>2045.3228817484401</v>
      </c>
      <c r="I1753" s="12">
        <f t="shared" si="1803"/>
        <v>41.847865756947371</v>
      </c>
      <c r="J1753" s="12">
        <f t="shared" si="1778"/>
        <v>65.12646472469693</v>
      </c>
      <c r="K1753" s="12">
        <f t="shared" si="1775"/>
        <v>4.1763309907948463</v>
      </c>
      <c r="L1753" s="12">
        <f t="shared" si="1776"/>
        <v>0.83149451481989356</v>
      </c>
    </row>
    <row r="1754" spans="1:12" x14ac:dyDescent="0.25">
      <c r="A1754" s="11">
        <f>'Shiller Data '!A1753</f>
        <v>2016.05</v>
      </c>
      <c r="B1754" s="11">
        <f>'Shiller Data '!B1753</f>
        <v>2065.5500000000002</v>
      </c>
      <c r="C1754" s="11">
        <f>'Shiller Data '!C1753</f>
        <v>44.266666666666666</v>
      </c>
      <c r="D1754" s="11">
        <f>'Shiller Data '!D1753</f>
        <v>86.759999999999991</v>
      </c>
      <c r="E1754" s="75">
        <f>'Shiller Data '!E1753</f>
        <v>240.22900000000001</v>
      </c>
      <c r="F1754" s="12">
        <f t="shared" si="1787"/>
        <v>2701.3565025454882</v>
      </c>
      <c r="G1754" s="12">
        <f t="shared" si="1788"/>
        <v>57.892594149748774</v>
      </c>
      <c r="H1754" s="12">
        <f t="shared" ref="H1754:I1754" si="1804">AVERAGE(F1635:F1754)</f>
        <v>2051.1556307202695</v>
      </c>
      <c r="I1754" s="12">
        <f t="shared" si="1804"/>
        <v>42.030092374861944</v>
      </c>
      <c r="J1754" s="12">
        <f t="shared" si="1778"/>
        <v>64.271962061191189</v>
      </c>
      <c r="K1754" s="12">
        <f t="shared" si="1775"/>
        <v>4.1631234873315766</v>
      </c>
      <c r="L1754" s="12">
        <f t="shared" si="1776"/>
        <v>0.81828701135662385</v>
      </c>
    </row>
    <row r="1755" spans="1:12" x14ac:dyDescent="0.25">
      <c r="A1755" s="11">
        <f>'Shiller Data '!A1754</f>
        <v>2016.06</v>
      </c>
      <c r="B1755" s="11">
        <f>'Shiller Data '!B1754</f>
        <v>2083.89</v>
      </c>
      <c r="C1755" s="11">
        <f>'Shiller Data '!C1754</f>
        <v>44.46</v>
      </c>
      <c r="D1755" s="11">
        <f>'Shiller Data '!D1754</f>
        <v>86.92</v>
      </c>
      <c r="E1755" s="75">
        <f>'Shiller Data '!E1754</f>
        <v>241.018</v>
      </c>
      <c r="F1755" s="12">
        <f t="shared" si="1787"/>
        <v>2716.4201045150157</v>
      </c>
      <c r="G1755" s="12">
        <f t="shared" si="1788"/>
        <v>57.95509256570049</v>
      </c>
      <c r="H1755" s="12">
        <f t="shared" ref="H1755:I1755" si="1805">AVERAGE(F1636:F1755)</f>
        <v>2057.6221558745365</v>
      </c>
      <c r="I1755" s="12">
        <f t="shared" si="1805"/>
        <v>42.210592879280405</v>
      </c>
      <c r="J1755" s="12">
        <f t="shared" si="1778"/>
        <v>64.353990769184492</v>
      </c>
      <c r="K1755" s="12">
        <f t="shared" si="1775"/>
        <v>4.1643989487343287</v>
      </c>
      <c r="L1755" s="12">
        <f t="shared" si="1776"/>
        <v>0.81956247275937599</v>
      </c>
    </row>
    <row r="1756" spans="1:12" x14ac:dyDescent="0.25">
      <c r="A1756" s="11">
        <f>'Shiller Data '!A1755</f>
        <v>2016.07</v>
      </c>
      <c r="B1756" s="11">
        <f>'Shiller Data '!B1755</f>
        <v>2148.9</v>
      </c>
      <c r="C1756" s="11">
        <f>'Shiller Data '!C1755</f>
        <v>44.65</v>
      </c>
      <c r="D1756" s="11">
        <f>'Shiller Data '!D1755</f>
        <v>87.643333333333331</v>
      </c>
      <c r="E1756" s="75">
        <f>'Shiller Data '!E1755</f>
        <v>240.62799999999999</v>
      </c>
      <c r="F1756" s="12">
        <f t="shared" si="1787"/>
        <v>2805.7028172116302</v>
      </c>
      <c r="G1756" s="12">
        <f t="shared" si="1788"/>
        <v>58.29709655567931</v>
      </c>
      <c r="H1756" s="12">
        <f t="shared" ref="H1756:I1756" si="1806">AVERAGE(F1637:F1756)</f>
        <v>2064.7894212841425</v>
      </c>
      <c r="I1756" s="12">
        <f t="shared" si="1806"/>
        <v>42.392004781372158</v>
      </c>
      <c r="J1756" s="12">
        <f t="shared" si="1778"/>
        <v>66.184716473812742</v>
      </c>
      <c r="K1756" s="12">
        <f t="shared" si="1775"/>
        <v>4.1924495673129796</v>
      </c>
      <c r="L1756" s="12">
        <f t="shared" si="1776"/>
        <v>0.84761309133802687</v>
      </c>
    </row>
    <row r="1757" spans="1:12" x14ac:dyDescent="0.25">
      <c r="A1757" s="11">
        <f>'Shiller Data '!A1756</f>
        <v>2016.08</v>
      </c>
      <c r="B1757" s="11">
        <f>'Shiller Data '!B1756</f>
        <v>2170.9499999999998</v>
      </c>
      <c r="C1757" s="11">
        <f>'Shiller Data '!C1756</f>
        <v>44.84</v>
      </c>
      <c r="D1757" s="11">
        <f>'Shiller Data '!D1756</f>
        <v>88.366666666666674</v>
      </c>
      <c r="E1757" s="75">
        <f>'Shiller Data '!E1756</f>
        <v>240.84899999999999</v>
      </c>
      <c r="F1757" s="12">
        <f t="shared" si="1787"/>
        <v>2831.8914184821192</v>
      </c>
      <c r="G1757" s="12">
        <f t="shared" si="1788"/>
        <v>58.491448999165463</v>
      </c>
      <c r="H1757" s="12">
        <f t="shared" ref="H1757:I1757" si="1807">AVERAGE(F1638:F1757)</f>
        <v>2071.8612011181503</v>
      </c>
      <c r="I1757" s="12">
        <f t="shared" si="1807"/>
        <v>42.572808584336421</v>
      </c>
      <c r="J1757" s="12">
        <f t="shared" si="1778"/>
        <v>66.518783060134808</v>
      </c>
      <c r="K1757" s="12">
        <f t="shared" si="1775"/>
        <v>4.1974843598118454</v>
      </c>
      <c r="L1757" s="12">
        <f t="shared" si="1776"/>
        <v>0.85264788383689272</v>
      </c>
    </row>
    <row r="1758" spans="1:12" x14ac:dyDescent="0.25">
      <c r="A1758" s="11">
        <f>'Shiller Data '!A1757</f>
        <v>2016.09</v>
      </c>
      <c r="B1758" s="11">
        <f>'Shiller Data '!B1757</f>
        <v>2157.69</v>
      </c>
      <c r="C1758" s="11">
        <f>'Shiller Data '!C1757</f>
        <v>45.03</v>
      </c>
      <c r="D1758" s="11">
        <f>'Shiller Data '!D1757</f>
        <v>89.09</v>
      </c>
      <c r="E1758" s="75">
        <f>'Shiller Data '!E1757</f>
        <v>241.428</v>
      </c>
      <c r="F1758" s="12">
        <f t="shared" si="1787"/>
        <v>2807.844391495601</v>
      </c>
      <c r="G1758" s="12">
        <f t="shared" si="1788"/>
        <v>58.598423753665692</v>
      </c>
      <c r="H1758" s="12">
        <f t="shared" ref="H1758:I1758" si="1808">AVERAGE(F1639:F1758)</f>
        <v>2078.2564147921462</v>
      </c>
      <c r="I1758" s="12">
        <f t="shared" si="1808"/>
        <v>42.750153856211689</v>
      </c>
      <c r="J1758" s="12">
        <f t="shared" si="1778"/>
        <v>65.680334179373133</v>
      </c>
      <c r="K1758" s="12">
        <f t="shared" si="1775"/>
        <v>4.1847995531241207</v>
      </c>
      <c r="L1758" s="12">
        <f t="shared" si="1776"/>
        <v>0.83996307714916796</v>
      </c>
    </row>
    <row r="1759" spans="1:12" x14ac:dyDescent="0.25">
      <c r="A1759" s="11">
        <f>'Shiller Data '!A1758</f>
        <v>2016.1</v>
      </c>
      <c r="B1759" s="11">
        <f>'Shiller Data '!B1758</f>
        <v>2143.02</v>
      </c>
      <c r="C1759" s="11">
        <f>'Shiller Data '!C1758</f>
        <v>45.25333333333333</v>
      </c>
      <c r="D1759" s="11">
        <f>'Shiller Data '!D1758</f>
        <v>90.91</v>
      </c>
      <c r="E1759" s="75">
        <f>'Shiller Data '!E1758</f>
        <v>241.72900000000001</v>
      </c>
      <c r="F1759" s="12">
        <f t="shared" si="1787"/>
        <v>2785.2814867061875</v>
      </c>
      <c r="G1759" s="12">
        <f t="shared" si="1788"/>
        <v>58.815723392724912</v>
      </c>
      <c r="H1759" s="12">
        <f t="shared" ref="H1759:I1759" si="1809">AVERAGE(F1640:F1759)</f>
        <v>2083.7787922499147</v>
      </c>
      <c r="I1759" s="12">
        <f t="shared" si="1809"/>
        <v>42.924241648607293</v>
      </c>
      <c r="J1759" s="12">
        <f t="shared" si="1778"/>
        <v>64.888309722684596</v>
      </c>
      <c r="K1759" s="12">
        <f t="shared" si="1775"/>
        <v>4.1726674799456021</v>
      </c>
      <c r="L1759" s="12">
        <f t="shared" si="1776"/>
        <v>0.82783100397064935</v>
      </c>
    </row>
    <row r="1760" spans="1:12" x14ac:dyDescent="0.25">
      <c r="A1760" s="11">
        <f>'Shiller Data '!A1759</f>
        <v>2016.11</v>
      </c>
      <c r="B1760" s="11">
        <f>'Shiller Data '!B1759</f>
        <v>2164.9899999999998</v>
      </c>
      <c r="C1760" s="11">
        <f>'Shiller Data '!C1759</f>
        <v>45.476666666666667</v>
      </c>
      <c r="D1760" s="11">
        <f>'Shiller Data '!D1759</f>
        <v>92.73</v>
      </c>
      <c r="E1760" s="75">
        <f>'Shiller Data '!E1759</f>
        <v>241.35300000000001</v>
      </c>
      <c r="F1760" s="12">
        <f t="shared" si="1787"/>
        <v>2818.219509390809</v>
      </c>
      <c r="G1760" s="12">
        <f t="shared" si="1788"/>
        <v>59.198069839612515</v>
      </c>
      <c r="H1760" s="12">
        <f t="shared" ref="H1760:I1760" si="1810">AVERAGE(F1641:F1760)</f>
        <v>2089.2211106594373</v>
      </c>
      <c r="I1760" s="12">
        <f t="shared" si="1810"/>
        <v>43.097666899752113</v>
      </c>
      <c r="J1760" s="12">
        <f t="shared" si="1778"/>
        <v>65.391463439219692</v>
      </c>
      <c r="K1760" s="12">
        <f t="shared" si="1775"/>
        <v>4.1803917214912749</v>
      </c>
      <c r="L1760" s="12">
        <f t="shared" si="1776"/>
        <v>0.83555524551632221</v>
      </c>
    </row>
    <row r="1761" spans="1:12" x14ac:dyDescent="0.25">
      <c r="A1761" s="11">
        <f>'Shiller Data '!A1760</f>
        <v>2016.12</v>
      </c>
      <c r="B1761" s="11">
        <f>'Shiller Data '!B1760</f>
        <v>2246.63</v>
      </c>
      <c r="C1761" s="11">
        <f>'Shiller Data '!C1760</f>
        <v>45.7</v>
      </c>
      <c r="D1761" s="11">
        <f>'Shiller Data '!D1760</f>
        <v>94.55</v>
      </c>
      <c r="E1761" s="75">
        <f>'Shiller Data '!E1760</f>
        <v>241.43199999999999</v>
      </c>
      <c r="F1761" s="12">
        <f t="shared" si="1787"/>
        <v>2923.5353236107894</v>
      </c>
      <c r="G1761" s="12">
        <f t="shared" si="1788"/>
        <v>59.469322625004146</v>
      </c>
      <c r="H1761" s="12">
        <f t="shared" ref="H1761:I1761" si="1811">AVERAGE(F1642:F1761)</f>
        <v>2095.207469876676</v>
      </c>
      <c r="I1761" s="12">
        <f t="shared" si="1811"/>
        <v>43.270454945082719</v>
      </c>
      <c r="J1761" s="12">
        <f t="shared" si="1778"/>
        <v>67.564238169467686</v>
      </c>
      <c r="K1761" s="12">
        <f t="shared" si="1775"/>
        <v>4.2130788219061319</v>
      </c>
      <c r="L1761" s="12">
        <f t="shared" si="1776"/>
        <v>0.86824234593117922</v>
      </c>
    </row>
    <row r="1762" spans="1:12" x14ac:dyDescent="0.25">
      <c r="A1762" s="11">
        <f>'Shiller Data '!A1761</f>
        <v>2017.01</v>
      </c>
      <c r="B1762" s="11">
        <f>'Shiller Data '!B1761</f>
        <v>2275.12</v>
      </c>
      <c r="C1762" s="11">
        <f>'Shiller Data '!C1761</f>
        <v>45.926666666666669</v>
      </c>
      <c r="D1762" s="11">
        <f>'Shiller Data '!D1761</f>
        <v>96.463333333333338</v>
      </c>
      <c r="E1762" s="75">
        <f>'Shiller Data '!E1761</f>
        <v>242.839</v>
      </c>
      <c r="F1762" s="12">
        <f t="shared" si="1787"/>
        <v>2943.4556475689656</v>
      </c>
      <c r="G1762" s="12">
        <f t="shared" si="1788"/>
        <v>59.418011522037247</v>
      </c>
      <c r="H1762" s="12">
        <f t="shared" ref="H1762:I1762" si="1812">AVERAGE(F1643:F1762)</f>
        <v>2101.3156435700566</v>
      </c>
      <c r="I1762" s="12">
        <f t="shared" si="1812"/>
        <v>43.441167733360516</v>
      </c>
      <c r="J1762" s="12">
        <f t="shared" si="1778"/>
        <v>67.7572864899888</v>
      </c>
      <c r="K1762" s="12">
        <f t="shared" si="1775"/>
        <v>4.2159320036444905</v>
      </c>
      <c r="L1762" s="12">
        <f t="shared" si="1776"/>
        <v>0.87109552766953779</v>
      </c>
    </row>
    <row r="1763" spans="1:12" x14ac:dyDescent="0.25">
      <c r="A1763" s="11">
        <f>'Shiller Data '!A1762</f>
        <v>2017.02</v>
      </c>
      <c r="B1763" s="11">
        <f>'Shiller Data '!B1762</f>
        <v>2329.91</v>
      </c>
      <c r="C1763" s="11">
        <f>'Shiller Data '!C1762</f>
        <v>46.153333333333336</v>
      </c>
      <c r="D1763" s="11">
        <f>'Shiller Data '!D1762</f>
        <v>98.376666666666665</v>
      </c>
      <c r="E1763" s="75">
        <f>'Shiller Data '!E1762</f>
        <v>243.60300000000001</v>
      </c>
      <c r="F1763" s="12">
        <f t="shared" si="1787"/>
        <v>3004.8869441263037</v>
      </c>
      <c r="G1763" s="12">
        <f t="shared" si="1788"/>
        <v>59.523993957381485</v>
      </c>
      <c r="H1763" s="12">
        <f t="shared" ref="H1763:I1763" si="1813">AVERAGE(F1644:F1763)</f>
        <v>2107.7682325362089</v>
      </c>
      <c r="I1763" s="12">
        <f t="shared" si="1813"/>
        <v>43.611874335781707</v>
      </c>
      <c r="J1763" s="12">
        <f t="shared" si="1778"/>
        <v>68.900660425431894</v>
      </c>
      <c r="K1763" s="12">
        <f t="shared" si="1775"/>
        <v>4.2326657632484483</v>
      </c>
      <c r="L1763" s="12">
        <f t="shared" si="1776"/>
        <v>0.88782928727349564</v>
      </c>
    </row>
    <row r="1764" spans="1:12" x14ac:dyDescent="0.25">
      <c r="A1764" s="11">
        <f>'Shiller Data '!A1763</f>
        <v>2017.03</v>
      </c>
      <c r="B1764" s="11">
        <f>'Shiller Data '!B1763</f>
        <v>2366.8200000000002</v>
      </c>
      <c r="C1764" s="11">
        <f>'Shiller Data '!C1763</f>
        <v>46.38</v>
      </c>
      <c r="D1764" s="11">
        <f>'Shiller Data '!D1763</f>
        <v>100.29</v>
      </c>
      <c r="E1764" s="75">
        <f>'Shiller Data '!E1763</f>
        <v>243.80099999999999</v>
      </c>
      <c r="F1764" s="12">
        <f t="shared" si="1787"/>
        <v>3050.0107608254275</v>
      </c>
      <c r="G1764" s="12">
        <f t="shared" si="1788"/>
        <v>59.767747056000601</v>
      </c>
      <c r="H1764" s="12">
        <f t="shared" ref="H1764:I1764" si="1814">AVERAGE(F1645:F1764)</f>
        <v>2115.24715058534</v>
      </c>
      <c r="I1764" s="12">
        <f t="shared" si="1814"/>
        <v>43.784955421082536</v>
      </c>
      <c r="J1764" s="12">
        <f t="shared" si="1778"/>
        <v>69.658875554246691</v>
      </c>
      <c r="K1764" s="12">
        <f t="shared" si="1775"/>
        <v>4.2436101228932275</v>
      </c>
      <c r="L1764" s="12">
        <f t="shared" si="1776"/>
        <v>0.89877364691827477</v>
      </c>
    </row>
    <row r="1765" spans="1:12" x14ac:dyDescent="0.25">
      <c r="A1765" s="11">
        <f>'Shiller Data '!A1764</f>
        <v>2017.04</v>
      </c>
      <c r="B1765" s="11">
        <f>'Shiller Data '!B1764</f>
        <v>2359.31</v>
      </c>
      <c r="C1765" s="11">
        <f>'Shiller Data '!C1764</f>
        <v>46.660000000000004</v>
      </c>
      <c r="D1765" s="11">
        <f>'Shiller Data '!D1764</f>
        <v>101.53333333333333</v>
      </c>
      <c r="E1765" s="75">
        <f>'Shiller Data '!E1764</f>
        <v>244.524</v>
      </c>
      <c r="F1765" s="12">
        <f t="shared" si="1787"/>
        <v>3031.3434233449475</v>
      </c>
      <c r="G1765" s="12">
        <f t="shared" si="1788"/>
        <v>59.950783972125443</v>
      </c>
      <c r="H1765" s="12">
        <f t="shared" ref="H1765:I1765" si="1815">AVERAGE(F1646:F1765)</f>
        <v>2121.9681811098021</v>
      </c>
      <c r="I1765" s="12">
        <f t="shared" si="1815"/>
        <v>43.958788110365752</v>
      </c>
      <c r="J1765" s="12">
        <f t="shared" si="1778"/>
        <v>68.958757819580072</v>
      </c>
      <c r="K1765" s="12">
        <f t="shared" si="1775"/>
        <v>4.2335086131360669</v>
      </c>
      <c r="L1765" s="12">
        <f t="shared" si="1776"/>
        <v>0.88867213716111415</v>
      </c>
    </row>
    <row r="1766" spans="1:12" x14ac:dyDescent="0.25">
      <c r="A1766" s="11">
        <f>'Shiller Data '!A1765</f>
        <v>2017.05</v>
      </c>
      <c r="B1766" s="11">
        <f>'Shiller Data '!B1765</f>
        <v>2395.35</v>
      </c>
      <c r="C1766" s="11">
        <f>'Shiller Data '!C1765</f>
        <v>46.94</v>
      </c>
      <c r="D1766" s="11">
        <f>'Shiller Data '!D1765</f>
        <v>102.77666666666667</v>
      </c>
      <c r="E1766" s="75">
        <f>'Shiller Data '!E1765</f>
        <v>244.733</v>
      </c>
      <c r="F1766" s="12">
        <f t="shared" si="1787"/>
        <v>3075.0208850052918</v>
      </c>
      <c r="G1766" s="12">
        <f t="shared" si="1788"/>
        <v>60.259035356899147</v>
      </c>
      <c r="H1766" s="12">
        <f t="shared" ref="H1766:I1766" si="1816">AVERAGE(F1647:F1766)</f>
        <v>2128.5677603542308</v>
      </c>
      <c r="I1766" s="12">
        <f t="shared" si="1816"/>
        <v>44.13431429681178</v>
      </c>
      <c r="J1766" s="12">
        <f t="shared" si="1778"/>
        <v>69.674151145187906</v>
      </c>
      <c r="K1766" s="12">
        <f t="shared" si="1775"/>
        <v>4.2438293902322677</v>
      </c>
      <c r="L1766" s="12">
        <f t="shared" si="1776"/>
        <v>0.89899291425731498</v>
      </c>
    </row>
    <row r="1767" spans="1:12" x14ac:dyDescent="0.25">
      <c r="A1767" s="11">
        <f>'Shiller Data '!A1766</f>
        <v>2017.06</v>
      </c>
      <c r="B1767" s="11">
        <f>'Shiller Data '!B1766</f>
        <v>2433.9899999999998</v>
      </c>
      <c r="C1767" s="11">
        <f>'Shiller Data '!C1766</f>
        <v>47.22</v>
      </c>
      <c r="D1767" s="11">
        <f>'Shiller Data '!D1766</f>
        <v>104.02</v>
      </c>
      <c r="E1767" s="75">
        <f>'Shiller Data '!E1766</f>
        <v>244.95500000000001</v>
      </c>
      <c r="F1767" s="12">
        <f t="shared" si="1787"/>
        <v>3121.7930160641749</v>
      </c>
      <c r="G1767" s="12">
        <f t="shared" si="1788"/>
        <v>60.563546365659001</v>
      </c>
      <c r="H1767" s="12">
        <f t="shared" ref="H1767:I1767" si="1817">AVERAGE(F1648:F1767)</f>
        <v>2135.5555812547982</v>
      </c>
      <c r="I1767" s="12">
        <f t="shared" si="1817"/>
        <v>44.310161591389289</v>
      </c>
      <c r="J1767" s="12">
        <f t="shared" si="1778"/>
        <v>70.45320766040328</v>
      </c>
      <c r="K1767" s="12">
        <f t="shared" si="1775"/>
        <v>4.2549487683288119</v>
      </c>
      <c r="L1767" s="12">
        <f t="shared" si="1776"/>
        <v>0.91011229235385915</v>
      </c>
    </row>
    <row r="1768" spans="1:12" x14ac:dyDescent="0.25">
      <c r="A1768" s="11">
        <f>'Shiller Data '!A1767</f>
        <v>2017.07</v>
      </c>
      <c r="B1768" s="11">
        <f>'Shiller Data '!B1767</f>
        <v>2454.1</v>
      </c>
      <c r="C1768" s="11">
        <f>'Shiller Data '!C1767</f>
        <v>47.536666666666669</v>
      </c>
      <c r="D1768" s="11">
        <f>'Shiller Data '!D1767</f>
        <v>105.03999999999999</v>
      </c>
      <c r="E1768" s="75">
        <f>'Shiller Data '!E1767</f>
        <v>244.786</v>
      </c>
      <c r="F1768" s="12">
        <f t="shared" si="1787"/>
        <v>3149.7588403748582</v>
      </c>
      <c r="G1768" s="12">
        <f t="shared" si="1788"/>
        <v>61.01179091124493</v>
      </c>
      <c r="H1768" s="12">
        <f t="shared" ref="H1768:I1768" si="1818">AVERAGE(F1649:F1768)</f>
        <v>2142.689659048468</v>
      </c>
      <c r="I1768" s="12">
        <f t="shared" si="1818"/>
        <v>44.486266934950763</v>
      </c>
      <c r="J1768" s="12">
        <f t="shared" si="1778"/>
        <v>70.802947907059405</v>
      </c>
      <c r="K1768" s="12">
        <f t="shared" si="1775"/>
        <v>4.2599006369382328</v>
      </c>
      <c r="L1768" s="12">
        <f t="shared" si="1776"/>
        <v>0.91506416096328014</v>
      </c>
    </row>
    <row r="1769" spans="1:12" x14ac:dyDescent="0.25">
      <c r="A1769" s="11">
        <f>'Shiller Data '!A1768</f>
        <v>2017.08</v>
      </c>
      <c r="B1769" s="11">
        <f>'Shiller Data '!B1768</f>
        <v>2456.2199999999998</v>
      </c>
      <c r="C1769" s="11">
        <f>'Shiller Data '!C1768</f>
        <v>47.853333333333339</v>
      </c>
      <c r="D1769" s="11">
        <f>'Shiller Data '!D1768</f>
        <v>106.06</v>
      </c>
      <c r="E1769" s="75">
        <f>'Shiller Data '!E1768</f>
        <v>245.51900000000001</v>
      </c>
      <c r="F1769" s="12">
        <f t="shared" si="1787"/>
        <v>3143.0680252852117</v>
      </c>
      <c r="G1769" s="12">
        <f t="shared" si="1788"/>
        <v>61.234857587396498</v>
      </c>
      <c r="H1769" s="12">
        <f t="shared" ref="H1769:I1769" si="1819">AVERAGE(F1650:F1769)</f>
        <v>2150.5650787316927</v>
      </c>
      <c r="I1769" s="12">
        <f t="shared" si="1819"/>
        <v>44.660220709573913</v>
      </c>
      <c r="J1769" s="12">
        <f t="shared" si="1778"/>
        <v>70.377350925438336</v>
      </c>
      <c r="K1769" s="12">
        <f t="shared" si="1775"/>
        <v>4.253871491591962</v>
      </c>
      <c r="L1769" s="12">
        <f t="shared" si="1776"/>
        <v>0.90903501561700928</v>
      </c>
    </row>
    <row r="1770" spans="1:12" x14ac:dyDescent="0.25">
      <c r="A1770" s="11">
        <f>'Shiller Data '!A1769</f>
        <v>2017.09</v>
      </c>
      <c r="B1770" s="11">
        <f>'Shiller Data '!B1769</f>
        <v>2492.84</v>
      </c>
      <c r="C1770" s="11">
        <f>'Shiller Data '!C1769</f>
        <v>48.17</v>
      </c>
      <c r="D1770" s="11">
        <f>'Shiller Data '!D1769</f>
        <v>107.08</v>
      </c>
      <c r="E1770" s="75">
        <f>'Shiller Data '!E1769</f>
        <v>246.81899999999999</v>
      </c>
      <c r="F1770" s="12">
        <f t="shared" si="1787"/>
        <v>3173.1268946069799</v>
      </c>
      <c r="G1770" s="12">
        <f t="shared" si="1788"/>
        <v>61.315416357735835</v>
      </c>
      <c r="H1770" s="12">
        <f t="shared" ref="H1770:I1770" si="1820">AVERAGE(F1651:F1770)</f>
        <v>2158.2076335407405</v>
      </c>
      <c r="I1770" s="12">
        <f t="shared" si="1820"/>
        <v>44.832379632320986</v>
      </c>
      <c r="J1770" s="12">
        <f t="shared" si="1778"/>
        <v>70.777570154214587</v>
      </c>
      <c r="K1770" s="12">
        <f t="shared" si="1775"/>
        <v>4.2595421447747048</v>
      </c>
      <c r="L1770" s="12">
        <f t="shared" si="1776"/>
        <v>0.91470566879975213</v>
      </c>
    </row>
    <row r="1771" spans="1:12" x14ac:dyDescent="0.25">
      <c r="A1771" s="11">
        <f>'Shiller Data '!A1770</f>
        <v>2017.1</v>
      </c>
      <c r="B1771" s="11">
        <f>'Shiller Data '!B1770</f>
        <v>2557</v>
      </c>
      <c r="C1771" s="11">
        <f>'Shiller Data '!C1770</f>
        <v>48.423333333333332</v>
      </c>
      <c r="D1771" s="11">
        <f>'Shiller Data '!D1770</f>
        <v>108.01333333333334</v>
      </c>
      <c r="E1771" s="75">
        <f>'Shiller Data '!E1770</f>
        <v>246.66300000000001</v>
      </c>
      <c r="F1771" s="12">
        <f t="shared" si="1787"/>
        <v>3256.8543924301575</v>
      </c>
      <c r="G1771" s="12">
        <f t="shared" si="1788"/>
        <v>61.67686580476196</v>
      </c>
      <c r="H1771" s="12">
        <f t="shared" ref="H1771:I1771" si="1821">AVERAGE(F1652:F1771)</f>
        <v>2166.0549906595384</v>
      </c>
      <c r="I1771" s="12">
        <f t="shared" si="1821"/>
        <v>45.005141163116051</v>
      </c>
      <c r="J1771" s="12">
        <f t="shared" si="1778"/>
        <v>72.366274346880871</v>
      </c>
      <c r="K1771" s="12">
        <f t="shared" si="1775"/>
        <v>4.2817403669238852</v>
      </c>
      <c r="L1771" s="12">
        <f t="shared" si="1776"/>
        <v>0.93690389094893245</v>
      </c>
    </row>
    <row r="1772" spans="1:12" x14ac:dyDescent="0.25">
      <c r="A1772" s="11">
        <f>'Shiller Data '!A1771</f>
        <v>2017.11</v>
      </c>
      <c r="B1772" s="11">
        <f>'Shiller Data '!B1771</f>
        <v>2593.61</v>
      </c>
      <c r="C1772" s="11">
        <f>'Shiller Data '!C1771</f>
        <v>48.676666666666662</v>
      </c>
      <c r="D1772" s="11">
        <f>'Shiller Data '!D1771</f>
        <v>108.94666666666666</v>
      </c>
      <c r="E1772" s="75">
        <f>'Shiller Data '!E1771</f>
        <v>246.66900000000001</v>
      </c>
      <c r="F1772" s="12">
        <f t="shared" si="1787"/>
        <v>3303.404245162546</v>
      </c>
      <c r="G1772" s="12">
        <f t="shared" si="1788"/>
        <v>61.998028734863311</v>
      </c>
      <c r="H1772" s="12">
        <f t="shared" ref="H1772:I1772" si="1822">AVERAGE(F1653:F1772)</f>
        <v>2175.3542574991357</v>
      </c>
      <c r="I1772" s="12">
        <f t="shared" si="1822"/>
        <v>45.179479565407426</v>
      </c>
      <c r="J1772" s="12">
        <f t="shared" si="1778"/>
        <v>73.117359406057957</v>
      </c>
      <c r="K1772" s="12">
        <f t="shared" si="1775"/>
        <v>4.2920658133381364</v>
      </c>
      <c r="L1772" s="12">
        <f t="shared" si="1776"/>
        <v>0.94722933736318371</v>
      </c>
    </row>
    <row r="1773" spans="1:12" x14ac:dyDescent="0.25">
      <c r="A1773" s="11">
        <f>'Shiller Data '!A1772</f>
        <v>2017.12</v>
      </c>
      <c r="B1773" s="11">
        <f>'Shiller Data '!B1772</f>
        <v>2664.34</v>
      </c>
      <c r="C1773" s="11">
        <f>'Shiller Data '!C1772</f>
        <v>48.93</v>
      </c>
      <c r="D1773" s="11">
        <f>'Shiller Data '!D1772</f>
        <v>109.88</v>
      </c>
      <c r="E1773" s="75">
        <f>'Shiller Data '!E1772</f>
        <v>246.524</v>
      </c>
      <c r="F1773" s="12">
        <f t="shared" si="1787"/>
        <v>3395.4869282503937</v>
      </c>
      <c r="G1773" s="12">
        <f t="shared" si="1788"/>
        <v>62.357347560480925</v>
      </c>
      <c r="H1773" s="12">
        <f t="shared" ref="H1773:I1773" si="1823">AVERAGE(F1654:F1773)</f>
        <v>2185.2113196599876</v>
      </c>
      <c r="I1773" s="12">
        <f t="shared" si="1823"/>
        <v>45.353466211435297</v>
      </c>
      <c r="J1773" s="12">
        <f t="shared" si="1778"/>
        <v>74.867197854753272</v>
      </c>
      <c r="K1773" s="12">
        <f t="shared" si="1775"/>
        <v>4.3157158487324336</v>
      </c>
      <c r="L1773" s="12">
        <f t="shared" si="1776"/>
        <v>0.97087937275748093</v>
      </c>
    </row>
    <row r="1774" spans="1:12" x14ac:dyDescent="0.25">
      <c r="A1774" s="11">
        <f>'Shiller Data '!A1773</f>
        <v>2018.01</v>
      </c>
      <c r="B1774" s="11">
        <f>'Shiller Data '!B1773</f>
        <v>2789.8</v>
      </c>
      <c r="C1774" s="11">
        <f>'Shiller Data '!C1773</f>
        <v>49.286666666666662</v>
      </c>
      <c r="D1774" s="11">
        <f>'Shiller Data '!D1773</f>
        <v>111.73333333333332</v>
      </c>
      <c r="E1774" s="75">
        <f>'Shiller Data '!E1773</f>
        <v>247.86699999999999</v>
      </c>
      <c r="F1774" s="12">
        <f t="shared" si="1787"/>
        <v>3536.1117655839626</v>
      </c>
      <c r="G1774" s="12">
        <f t="shared" si="1788"/>
        <v>62.471561361536629</v>
      </c>
      <c r="H1774" s="12">
        <f t="shared" ref="H1774:I1774" si="1824">AVERAGE(F1655:F1774)</f>
        <v>2197.5775058010822</v>
      </c>
      <c r="I1774" s="12">
        <f t="shared" si="1824"/>
        <v>45.527757600647639</v>
      </c>
      <c r="J1774" s="12">
        <f t="shared" si="1778"/>
        <v>77.669359352186959</v>
      </c>
      <c r="K1774" s="12">
        <f t="shared" si="1775"/>
        <v>4.3524608340672559</v>
      </c>
      <c r="L1774" s="12">
        <f t="shared" si="1776"/>
        <v>1.0076243580923032</v>
      </c>
    </row>
    <row r="1775" spans="1:12" x14ac:dyDescent="0.25">
      <c r="A1775" s="11">
        <f>'Shiller Data '!A1774</f>
        <v>2018.02</v>
      </c>
      <c r="B1775" s="11">
        <f>'Shiller Data '!B1774</f>
        <v>2705.16</v>
      </c>
      <c r="C1775" s="11">
        <f>'Shiller Data '!C1774</f>
        <v>49.643333333333331</v>
      </c>
      <c r="D1775" s="11">
        <f>'Shiller Data '!D1774</f>
        <v>113.58666666666666</v>
      </c>
      <c r="E1775" s="75">
        <f>'Shiller Data '!E1774</f>
        <v>248.99100000000001</v>
      </c>
      <c r="F1775" s="12">
        <f t="shared" si="1787"/>
        <v>3413.3508560550381</v>
      </c>
      <c r="G1775" s="12">
        <f t="shared" si="1788"/>
        <v>62.639590386801125</v>
      </c>
      <c r="H1775" s="12">
        <f t="shared" ref="H1775:I1775" si="1825">AVERAGE(F1656:F1775)</f>
        <v>2209.2656658772639</v>
      </c>
      <c r="I1775" s="12">
        <f t="shared" si="1825"/>
        <v>45.702102192334387</v>
      </c>
      <c r="J1775" s="12">
        <f t="shared" si="1778"/>
        <v>74.686955135896554</v>
      </c>
      <c r="K1775" s="12">
        <f t="shared" si="1775"/>
        <v>4.3133054468476253</v>
      </c>
      <c r="L1775" s="12">
        <f t="shared" si="1776"/>
        <v>0.96846897087267259</v>
      </c>
    </row>
    <row r="1776" spans="1:12" x14ac:dyDescent="0.25">
      <c r="A1776" s="11">
        <f>'Shiller Data '!A1775</f>
        <v>2018.03</v>
      </c>
      <c r="B1776" s="11">
        <f>'Shiller Data '!B1775</f>
        <v>2702.77</v>
      </c>
      <c r="C1776" s="11">
        <f>'Shiller Data '!C1775</f>
        <v>50</v>
      </c>
      <c r="D1776" s="11">
        <f>'Shiller Data '!D1775</f>
        <v>115.44</v>
      </c>
      <c r="E1776" s="75">
        <f>'Shiller Data '!E1775</f>
        <v>249.554</v>
      </c>
      <c r="F1776" s="12">
        <f t="shared" si="1787"/>
        <v>3402.6413712062317</v>
      </c>
      <c r="G1776" s="12">
        <f t="shared" si="1788"/>
        <v>62.947297979595596</v>
      </c>
      <c r="H1776" s="12">
        <f t="shared" ref="H1776:I1776" si="1826">AVERAGE(F1657:F1776)</f>
        <v>2221.4736503965037</v>
      </c>
      <c r="I1776" s="12">
        <f t="shared" si="1826"/>
        <v>45.879668996336164</v>
      </c>
      <c r="J1776" s="12">
        <f t="shared" si="1778"/>
        <v>74.164470791582175</v>
      </c>
      <c r="K1776" s="12">
        <f t="shared" si="1775"/>
        <v>4.3062852051953699</v>
      </c>
      <c r="L1776" s="12">
        <f t="shared" si="1776"/>
        <v>0.96144872922041724</v>
      </c>
    </row>
    <row r="1777" spans="1:12" x14ac:dyDescent="0.25">
      <c r="A1777" s="11">
        <f>'Shiller Data '!A1776</f>
        <v>2018.04</v>
      </c>
      <c r="B1777" s="11">
        <f>'Shiller Data '!B1776</f>
        <v>2653.63</v>
      </c>
      <c r="C1777" s="11">
        <f>'Shiller Data '!C1776</f>
        <v>50.33</v>
      </c>
      <c r="D1777" s="11">
        <f>'Shiller Data '!D1776</f>
        <v>117.78666666666666</v>
      </c>
      <c r="E1777" s="75">
        <f>'Shiller Data '!E1776</f>
        <v>250.54599999999999</v>
      </c>
      <c r="F1777" s="12">
        <f t="shared" si="1787"/>
        <v>3327.5494529946604</v>
      </c>
      <c r="G1777" s="12">
        <f t="shared" si="1788"/>
        <v>63.111874665730049</v>
      </c>
      <c r="H1777" s="12">
        <f t="shared" ref="H1777:I1777" si="1827">AVERAGE(F1658:F1777)</f>
        <v>2232.5008194259945</v>
      </c>
      <c r="I1777" s="12">
        <f t="shared" si="1827"/>
        <v>46.059033422759939</v>
      </c>
      <c r="J1777" s="12">
        <f t="shared" si="1778"/>
        <v>72.245316623391432</v>
      </c>
      <c r="K1777" s="12">
        <f t="shared" si="1775"/>
        <v>4.2800675030699447</v>
      </c>
      <c r="L1777" s="12">
        <f t="shared" si="1776"/>
        <v>0.93523102709499195</v>
      </c>
    </row>
    <row r="1778" spans="1:12" x14ac:dyDescent="0.25">
      <c r="A1778" s="11">
        <f>'Shiller Data '!A1777</f>
        <v>2018.05</v>
      </c>
      <c r="B1778" s="11">
        <f>'Shiller Data '!B1777</f>
        <v>2701.49</v>
      </c>
      <c r="C1778" s="11">
        <f>'Shiller Data '!C1777</f>
        <v>50.66</v>
      </c>
      <c r="D1778" s="11">
        <f>'Shiller Data '!D1777</f>
        <v>120.13333333333333</v>
      </c>
      <c r="E1778" s="75">
        <f>'Shiller Data '!E1777</f>
        <v>251.58799999999999</v>
      </c>
      <c r="F1778" s="12">
        <f t="shared" si="1787"/>
        <v>3373.5337963257389</v>
      </c>
      <c r="G1778" s="12">
        <f t="shared" si="1788"/>
        <v>63.262578103884131</v>
      </c>
      <c r="H1778" s="12">
        <f t="shared" ref="H1778:I1778" si="1828">AVERAGE(F1659:F1778)</f>
        <v>2243.6548629139384</v>
      </c>
      <c r="I1778" s="12">
        <f t="shared" si="1828"/>
        <v>46.240896052311463</v>
      </c>
      <c r="J1778" s="12">
        <f t="shared" si="1778"/>
        <v>72.955632012608987</v>
      </c>
      <c r="K1778" s="12">
        <f t="shared" si="1775"/>
        <v>4.2898514757256692</v>
      </c>
      <c r="L1778" s="12">
        <f t="shared" si="1776"/>
        <v>0.94501499975071646</v>
      </c>
    </row>
    <row r="1779" spans="1:12" x14ac:dyDescent="0.25">
      <c r="A1779" s="11">
        <f>'Shiller Data '!A1778</f>
        <v>2018.06</v>
      </c>
      <c r="B1779" s="11">
        <f>'Shiller Data '!B1778</f>
        <v>2754.35</v>
      </c>
      <c r="C1779" s="11">
        <f>'Shiller Data '!C1778</f>
        <v>50.99</v>
      </c>
      <c r="D1779" s="11">
        <f>'Shiller Data '!D1778</f>
        <v>122.48</v>
      </c>
      <c r="E1779" s="75">
        <f>'Shiller Data '!E1778</f>
        <v>251.989</v>
      </c>
      <c r="F1779" s="12">
        <f t="shared" si="1787"/>
        <v>3434.0701826270192</v>
      </c>
      <c r="G1779" s="12">
        <f t="shared" si="1788"/>
        <v>63.573343479278861</v>
      </c>
      <c r="H1779" s="12">
        <f t="shared" ref="H1779:I1779" si="1829">AVERAGE(F1660:F1779)</f>
        <v>2256.2240365789653</v>
      </c>
      <c r="I1779" s="12">
        <f t="shared" si="1829"/>
        <v>46.427158302135084</v>
      </c>
      <c r="J1779" s="12">
        <f t="shared" si="1778"/>
        <v>73.966839845743777</v>
      </c>
      <c r="K1779" s="12">
        <f t="shared" si="1775"/>
        <v>4.3036168825801413</v>
      </c>
      <c r="L1779" s="12">
        <f t="shared" si="1776"/>
        <v>0.9587804066051886</v>
      </c>
    </row>
    <row r="1780" spans="1:12" x14ac:dyDescent="0.25">
      <c r="A1780" s="11">
        <f>'Shiller Data '!A1779</f>
        <v>2018.07</v>
      </c>
      <c r="B1780" s="11">
        <f>'Shiller Data '!B1779</f>
        <v>2793.64</v>
      </c>
      <c r="C1780" s="11">
        <f>'Shiller Data '!C1779</f>
        <v>51.44</v>
      </c>
      <c r="D1780" s="11">
        <f>'Shiller Data '!D1779</f>
        <v>125.11666666666667</v>
      </c>
      <c r="E1780" s="75">
        <f>'Shiller Data '!E1779</f>
        <v>252.006</v>
      </c>
      <c r="F1780" s="12">
        <f t="shared" si="1787"/>
        <v>3482.8212304468939</v>
      </c>
      <c r="G1780" s="12">
        <f t="shared" si="1788"/>
        <v>64.130068331706383</v>
      </c>
      <c r="H1780" s="12">
        <f t="shared" ref="H1780:I1780" si="1830">AVERAGE(F1661:F1780)</f>
        <v>2270.2821565585991</v>
      </c>
      <c r="I1780" s="12">
        <f t="shared" si="1830"/>
        <v>46.619298856972669</v>
      </c>
      <c r="J1780" s="12">
        <f t="shared" si="1778"/>
        <v>74.707713668799244</v>
      </c>
      <c r="K1780" s="12">
        <f t="shared" si="1775"/>
        <v>4.3135833487728057</v>
      </c>
      <c r="L1780" s="12">
        <f t="shared" si="1776"/>
        <v>0.96874687279785299</v>
      </c>
    </row>
    <row r="1781" spans="1:12" x14ac:dyDescent="0.25">
      <c r="A1781" s="11">
        <f>'Shiller Data '!A1780</f>
        <v>2018.08</v>
      </c>
      <c r="B1781" s="11">
        <f>'Shiller Data '!B1780</f>
        <v>2857.82</v>
      </c>
      <c r="C1781" s="11">
        <f>'Shiller Data '!C1780</f>
        <v>51.89</v>
      </c>
      <c r="D1781" s="11">
        <f>'Shiller Data '!D1780</f>
        <v>127.75333333333333</v>
      </c>
      <c r="E1781" s="75">
        <f>'Shiller Data '!E1780</f>
        <v>252.14599999999999</v>
      </c>
      <c r="F1781" s="12">
        <f t="shared" si="1787"/>
        <v>3560.8560060441177</v>
      </c>
      <c r="G1781" s="12">
        <f t="shared" si="1788"/>
        <v>64.655163080120246</v>
      </c>
      <c r="H1781" s="12">
        <f t="shared" ref="H1781:I1781" si="1831">AVERAGE(F1662:F1781)</f>
        <v>2284.6421134434981</v>
      </c>
      <c r="I1781" s="12">
        <f t="shared" si="1831"/>
        <v>46.813885830755083</v>
      </c>
      <c r="J1781" s="12">
        <f t="shared" si="1778"/>
        <v>76.064098137838414</v>
      </c>
      <c r="K1781" s="12">
        <f t="shared" si="1775"/>
        <v>4.3315763813778139</v>
      </c>
      <c r="L1781" s="12">
        <f t="shared" si="1776"/>
        <v>0.98673990540286116</v>
      </c>
    </row>
    <row r="1782" spans="1:12" x14ac:dyDescent="0.25">
      <c r="A1782" s="11">
        <f>'Shiller Data '!A1781</f>
        <v>2018.09</v>
      </c>
      <c r="B1782" s="11">
        <f>'Shiller Data '!B1781</f>
        <v>2901.5</v>
      </c>
      <c r="C1782" s="11">
        <f>'Shiller Data '!C1781</f>
        <v>52.34</v>
      </c>
      <c r="D1782" s="11">
        <f>'Shiller Data '!D1781</f>
        <v>130.38999999999999</v>
      </c>
      <c r="E1782" s="75">
        <f>'Shiller Data '!E1781</f>
        <v>252.43899999999999</v>
      </c>
      <c r="F1782" s="12">
        <f t="shared" si="1787"/>
        <v>3611.0853017956815</v>
      </c>
      <c r="G1782" s="12">
        <f t="shared" si="1788"/>
        <v>65.140170496634838</v>
      </c>
      <c r="H1782" s="12">
        <f t="shared" ref="H1782:I1782" si="1832">AVERAGE(F1663:F1782)</f>
        <v>2300.1715348844068</v>
      </c>
      <c r="I1782" s="12">
        <f t="shared" si="1832"/>
        <v>47.011479381280992</v>
      </c>
      <c r="J1782" s="12">
        <f t="shared" si="1778"/>
        <v>76.812841231997936</v>
      </c>
      <c r="K1782" s="12">
        <f t="shared" si="1775"/>
        <v>4.3413718297183124</v>
      </c>
      <c r="L1782" s="12">
        <f t="shared" si="1776"/>
        <v>0.99653535374335966</v>
      </c>
    </row>
    <row r="1783" spans="1:12" x14ac:dyDescent="0.25">
      <c r="A1783" s="11">
        <f>'Shiller Data '!A1782</f>
        <v>2018.1</v>
      </c>
      <c r="B1783" s="11">
        <f>'Shiller Data '!B1782</f>
        <v>2785.46</v>
      </c>
      <c r="C1783" s="11">
        <f>'Shiller Data '!C1782</f>
        <v>52.81</v>
      </c>
      <c r="D1783" s="11">
        <f>'Shiller Data '!D1782</f>
        <v>131.05666666666667</v>
      </c>
      <c r="E1783" s="75">
        <f>'Shiller Data '!E1782</f>
        <v>252.88499999999999</v>
      </c>
      <c r="F1783" s="12">
        <f t="shared" si="1787"/>
        <v>3460.5528026573347</v>
      </c>
      <c r="G1783" s="12">
        <f t="shared" si="1788"/>
        <v>65.609196868141652</v>
      </c>
      <c r="H1783" s="12">
        <f t="shared" ref="H1783:I1783" si="1833">AVERAGE(F1664:F1783)</f>
        <v>2317.2977679994119</v>
      </c>
      <c r="I1783" s="12">
        <f t="shared" si="1833"/>
        <v>47.211312129874003</v>
      </c>
      <c r="J1783" s="12">
        <f t="shared" si="1778"/>
        <v>73.299229496898334</v>
      </c>
      <c r="K1783" s="12">
        <f t="shared" si="1775"/>
        <v>4.2945500971988633</v>
      </c>
      <c r="L1783" s="12">
        <f t="shared" si="1776"/>
        <v>0.94971362122391056</v>
      </c>
    </row>
    <row r="1784" spans="1:12" x14ac:dyDescent="0.25">
      <c r="A1784" s="11">
        <f>'Shiller Data '!A1783</f>
        <v>2018.11</v>
      </c>
      <c r="B1784" s="11">
        <f>'Shiller Data '!B1783</f>
        <v>2723.23</v>
      </c>
      <c r="C1784" s="11">
        <f>'Shiller Data '!C1783</f>
        <v>53.28</v>
      </c>
      <c r="D1784" s="11">
        <f>'Shiller Data '!D1783</f>
        <v>131.72333333333333</v>
      </c>
      <c r="E1784" s="75">
        <f>'Shiller Data '!E1783</f>
        <v>252.03800000000001</v>
      </c>
      <c r="F1784" s="12">
        <f t="shared" si="1787"/>
        <v>3394.610278013633</v>
      </c>
      <c r="G1784" s="12">
        <f t="shared" si="1788"/>
        <v>66.415556384354744</v>
      </c>
      <c r="H1784" s="12">
        <f t="shared" ref="H1784:I1784" si="1834">AVERAGE(F1665:F1784)</f>
        <v>2334.7027735428205</v>
      </c>
      <c r="I1784" s="12">
        <f t="shared" si="1834"/>
        <v>47.412980280003325</v>
      </c>
      <c r="J1784" s="12">
        <f t="shared" si="1778"/>
        <v>71.596644167195024</v>
      </c>
      <c r="K1784" s="12">
        <f t="shared" si="1775"/>
        <v>4.271048203694952</v>
      </c>
      <c r="L1784" s="12">
        <f t="shared" si="1776"/>
        <v>0.92621172771999927</v>
      </c>
    </row>
    <row r="1785" spans="1:12" x14ac:dyDescent="0.25">
      <c r="A1785" s="11">
        <f>'Shiller Data '!A1784</f>
        <v>2018.12</v>
      </c>
      <c r="B1785" s="11">
        <f>'Shiller Data '!B1784</f>
        <v>2567.31</v>
      </c>
      <c r="C1785" s="11">
        <f>'Shiller Data '!C1784</f>
        <v>53.75</v>
      </c>
      <c r="D1785" s="11">
        <f>'Shiller Data '!D1784</f>
        <v>132.38999999999999</v>
      </c>
      <c r="E1785" s="75">
        <f>'Shiller Data '!E1784</f>
        <v>251.233</v>
      </c>
      <c r="F1785" s="12">
        <f t="shared" si="1787"/>
        <v>3210.5042699406526</v>
      </c>
      <c r="G1785" s="12">
        <f t="shared" si="1788"/>
        <v>67.216115120227045</v>
      </c>
      <c r="H1785" s="12">
        <f t="shared" ref="H1785:I1785" si="1835">AVERAGE(F1666:F1785)</f>
        <v>2350.5280711031314</v>
      </c>
      <c r="I1785" s="12">
        <f t="shared" si="1835"/>
        <v>47.619552874182631</v>
      </c>
      <c r="J1785" s="12">
        <f t="shared" si="1778"/>
        <v>67.419874319761959</v>
      </c>
      <c r="K1785" s="12">
        <f t="shared" si="1775"/>
        <v>4.2109398456653748</v>
      </c>
      <c r="L1785" s="12">
        <f t="shared" si="1776"/>
        <v>0.86610336969042212</v>
      </c>
    </row>
    <row r="1786" spans="1:12" x14ac:dyDescent="0.25">
      <c r="A1786" s="11">
        <f>'Shiller Data '!A1785</f>
        <v>2019.01</v>
      </c>
      <c r="B1786" s="11">
        <f>'Shiller Data '!B1785</f>
        <v>2607.39</v>
      </c>
      <c r="C1786" s="11">
        <f>'Shiller Data '!C1785</f>
        <v>54.146666666666668</v>
      </c>
      <c r="D1786" s="11">
        <f>'Shiller Data '!D1785</f>
        <v>133.05666666666664</v>
      </c>
      <c r="E1786" s="75">
        <f>'Shiller Data '!E1785</f>
        <v>251.71199999999999</v>
      </c>
      <c r="F1786" s="12">
        <f t="shared" si="1787"/>
        <v>3254.4207397740274</v>
      </c>
      <c r="G1786" s="12">
        <f t="shared" si="1788"/>
        <v>67.58330552377322</v>
      </c>
      <c r="H1786" s="12">
        <f t="shared" ref="H1786:I1786" si="1836">AVERAGE(F1667:F1786)</f>
        <v>2366.9152495303151</v>
      </c>
      <c r="I1786" s="12">
        <f t="shared" si="1836"/>
        <v>47.83538814846775</v>
      </c>
      <c r="J1786" s="12">
        <f t="shared" si="1778"/>
        <v>68.033747937263726</v>
      </c>
      <c r="K1786" s="12">
        <f t="shared" si="1775"/>
        <v>4.220003875258425</v>
      </c>
      <c r="L1786" s="12">
        <f t="shared" si="1776"/>
        <v>0.87516739928347231</v>
      </c>
    </row>
    <row r="1787" spans="1:12" x14ac:dyDescent="0.25">
      <c r="A1787" s="11">
        <f>'Shiller Data '!A1786</f>
        <v>2019.02</v>
      </c>
      <c r="B1787" s="11">
        <f>'Shiller Data '!B1786</f>
        <v>2754.86</v>
      </c>
      <c r="C1787" s="11">
        <f>'Shiller Data '!C1786</f>
        <v>54.543333333333337</v>
      </c>
      <c r="D1787" s="11">
        <f>'Shiller Data '!D1786</f>
        <v>133.7233333333333</v>
      </c>
      <c r="E1787" s="75">
        <f>'Shiller Data '!E1786</f>
        <v>252.77600000000001</v>
      </c>
      <c r="F1787" s="12">
        <f t="shared" si="1787"/>
        <v>3424.0123290976994</v>
      </c>
      <c r="G1787" s="12">
        <f t="shared" si="1788"/>
        <v>67.791846338259958</v>
      </c>
      <c r="H1787" s="12">
        <f t="shared" ref="H1787:I1787" si="1837">AVERAGE(F1668:F1787)</f>
        <v>2385.513424811711</v>
      </c>
      <c r="I1787" s="12">
        <f t="shared" si="1837"/>
        <v>48.059327577040428</v>
      </c>
      <c r="J1787" s="12">
        <f t="shared" si="1778"/>
        <v>71.245531340589679</v>
      </c>
      <c r="K1787" s="12">
        <f t="shared" si="1775"/>
        <v>4.2661320991550911</v>
      </c>
      <c r="L1787" s="12">
        <f t="shared" si="1776"/>
        <v>0.92129562318013836</v>
      </c>
    </row>
    <row r="1788" spans="1:12" x14ac:dyDescent="0.25">
      <c r="A1788" s="11">
        <f>'Shiller Data '!A1787</f>
        <v>2019.03</v>
      </c>
      <c r="B1788" s="11">
        <f>'Shiller Data '!B1787</f>
        <v>2803.98</v>
      </c>
      <c r="C1788" s="11">
        <f>'Shiller Data '!C1787</f>
        <v>54.94</v>
      </c>
      <c r="D1788" s="11">
        <f>'Shiller Data '!D1787</f>
        <v>134.38999999999999</v>
      </c>
      <c r="E1788" s="75">
        <f>'Shiller Data '!E1787</f>
        <v>254.202</v>
      </c>
      <c r="F1788" s="12">
        <f t="shared" si="1787"/>
        <v>3465.5133181485594</v>
      </c>
      <c r="G1788" s="12">
        <f t="shared" si="1788"/>
        <v>67.901804470460505</v>
      </c>
      <c r="H1788" s="12">
        <f t="shared" ref="H1788:I1788" si="1838">AVERAGE(F1669:F1788)</f>
        <v>2405.0735811222912</v>
      </c>
      <c r="I1788" s="12">
        <f t="shared" si="1838"/>
        <v>48.289646715202089</v>
      </c>
      <c r="J1788" s="12">
        <f t="shared" si="1778"/>
        <v>71.765141264899327</v>
      </c>
      <c r="K1788" s="12">
        <f t="shared" si="1775"/>
        <v>4.2733988604586575</v>
      </c>
      <c r="L1788" s="12">
        <f t="shared" si="1776"/>
        <v>0.92856238448370476</v>
      </c>
    </row>
    <row r="1789" spans="1:12" x14ac:dyDescent="0.25">
      <c r="A1789" s="11">
        <f>'Shiller Data '!A1788</f>
        <v>2019.04</v>
      </c>
      <c r="B1789" s="11">
        <f>'Shiller Data '!B1788</f>
        <v>2903.8</v>
      </c>
      <c r="C1789" s="11">
        <f>'Shiller Data '!C1788</f>
        <v>55.319091580592705</v>
      </c>
      <c r="D1789" s="11">
        <f>'Shiller Data '!D1788</f>
        <v>134.68333333333334</v>
      </c>
      <c r="E1789" s="75">
        <f>'Shiller Data '!E1788</f>
        <v>255.548</v>
      </c>
      <c r="F1789" s="12">
        <f t="shared" si="1787"/>
        <v>3569.9804537699379</v>
      </c>
      <c r="G1789" s="12">
        <f t="shared" si="1788"/>
        <v>68.010219596055194</v>
      </c>
      <c r="H1789" s="12">
        <f t="shared" ref="H1789:I1789" si="1839">AVERAGE(F1670:F1789)</f>
        <v>2424.4099746113134</v>
      </c>
      <c r="I1789" s="12">
        <f t="shared" si="1839"/>
        <v>48.528539491598899</v>
      </c>
      <c r="J1789" s="12">
        <f t="shared" si="1778"/>
        <v>73.564555850438509</v>
      </c>
      <c r="K1789" s="12">
        <f t="shared" si="1775"/>
        <v>4.2981633316198042</v>
      </c>
      <c r="L1789" s="12">
        <f t="shared" si="1776"/>
        <v>0.95332685564485153</v>
      </c>
    </row>
    <row r="1790" spans="1:12" x14ac:dyDescent="0.25">
      <c r="A1790" s="11">
        <f>'Shiller Data '!A1789</f>
        <v>2019.05</v>
      </c>
      <c r="B1790" s="11">
        <f>'Shiller Data '!B1789</f>
        <v>2854.71</v>
      </c>
      <c r="C1790" s="11">
        <f>'Shiller Data '!C1789</f>
        <v>55.698183161185412</v>
      </c>
      <c r="D1790" s="11">
        <f>'Shiller Data '!D1789</f>
        <v>134.97666666666666</v>
      </c>
      <c r="E1790" s="75">
        <f>'Shiller Data '!E1789</f>
        <v>256.09199999999998</v>
      </c>
      <c r="F1790" s="12">
        <f t="shared" si="1787"/>
        <v>3502.1731028302333</v>
      </c>
      <c r="G1790" s="12">
        <f t="shared" si="1788"/>
        <v>68.330821324623287</v>
      </c>
      <c r="H1790" s="12">
        <f t="shared" ref="H1790:I1790" si="1840">AVERAGE(F1671:F1790)</f>
        <v>2442.5470259187691</v>
      </c>
      <c r="I1790" s="12">
        <f t="shared" si="1840"/>
        <v>48.77786330159249</v>
      </c>
      <c r="J1790" s="12">
        <f t="shared" si="1778"/>
        <v>71.798411528942381</v>
      </c>
      <c r="K1790" s="12">
        <f t="shared" si="1775"/>
        <v>4.2738623522571144</v>
      </c>
      <c r="L1790" s="12">
        <f t="shared" si="1776"/>
        <v>0.92902587628216171</v>
      </c>
    </row>
    <row r="1791" spans="1:12" x14ac:dyDescent="0.25">
      <c r="A1791" s="11">
        <f>'Shiller Data '!A1790</f>
        <v>2019.06</v>
      </c>
      <c r="B1791" s="11">
        <f>'Shiller Data '!B1790</f>
        <v>2890.17</v>
      </c>
      <c r="C1791" s="11">
        <f>'Shiller Data '!C1790</f>
        <v>56.077274741778119</v>
      </c>
      <c r="D1791" s="11">
        <f>'Shiller Data '!D1790</f>
        <v>135.27000000000001</v>
      </c>
      <c r="E1791" s="75">
        <f>'Shiller Data '!E1790</f>
        <v>256.14299999999997</v>
      </c>
      <c r="F1791" s="12">
        <f t="shared" si="1787"/>
        <v>3544.9696448858654</v>
      </c>
      <c r="G1791" s="12">
        <f t="shared" si="1788"/>
        <v>68.782195070714963</v>
      </c>
      <c r="H1791" s="12">
        <f t="shared" ref="H1791:I1791" si="1841">AVERAGE(F1672:F1791)</f>
        <v>2460.8470088657646</v>
      </c>
      <c r="I1791" s="12">
        <f t="shared" si="1841"/>
        <v>49.040431695536199</v>
      </c>
      <c r="J1791" s="12">
        <f t="shared" si="1778"/>
        <v>72.286672900730977</v>
      </c>
      <c r="K1791" s="12">
        <f t="shared" si="1775"/>
        <v>4.2806397816167827</v>
      </c>
      <c r="L1791" s="12">
        <f t="shared" si="1776"/>
        <v>0.93580330564183001</v>
      </c>
    </row>
    <row r="1792" spans="1:12" x14ac:dyDescent="0.25">
      <c r="A1792" s="11">
        <f>'Shiller Data '!A1791</f>
        <v>2019.07</v>
      </c>
      <c r="B1792" s="11">
        <f>'Shiller Data '!B1791</f>
        <v>2996.1136363636365</v>
      </c>
      <c r="C1792" s="11">
        <f>'Shiller Data '!C1791</f>
        <v>56.458183161185417</v>
      </c>
      <c r="D1792" s="11">
        <f>'Shiller Data '!D1791</f>
        <v>134.48000000000002</v>
      </c>
      <c r="E1792" s="75">
        <f>'Shiller Data '!E1791</f>
        <v>256.57100000000003</v>
      </c>
      <c r="F1792" s="12">
        <f t="shared" si="1787"/>
        <v>3668.7856449269225</v>
      </c>
      <c r="G1792" s="12">
        <f t="shared" si="1788"/>
        <v>69.133883777455083</v>
      </c>
      <c r="H1792" s="12">
        <f t="shared" ref="H1792:I1792" si="1842">AVERAGE(F1673:F1792)</f>
        <v>2480.0430117061142</v>
      </c>
      <c r="I1792" s="12">
        <f t="shared" si="1842"/>
        <v>49.312286249472123</v>
      </c>
      <c r="J1792" s="12">
        <f t="shared" si="1778"/>
        <v>74.39901744499214</v>
      </c>
      <c r="K1792" s="12">
        <f t="shared" si="1775"/>
        <v>4.3094427353673268</v>
      </c>
      <c r="L1792" s="12">
        <f t="shared" si="1776"/>
        <v>0.9646062593923741</v>
      </c>
    </row>
    <row r="1793" spans="1:12" x14ac:dyDescent="0.25">
      <c r="A1793" s="11">
        <f>'Shiller Data '!A1792</f>
        <v>2019.08</v>
      </c>
      <c r="B1793" s="11">
        <f>'Shiller Data '!B1792</f>
        <v>2897.4981818181818</v>
      </c>
      <c r="C1793" s="11">
        <f>'Shiller Data '!C1792</f>
        <v>56.839091580592708</v>
      </c>
      <c r="D1793" s="11">
        <f>'Shiller Data '!D1792</f>
        <v>133.69</v>
      </c>
      <c r="E1793" s="75">
        <f>'Shiller Data '!E1792</f>
        <v>256.55799999999999</v>
      </c>
      <c r="F1793" s="12">
        <f t="shared" si="1787"/>
        <v>3548.2093377432288</v>
      </c>
      <c r="G1793" s="12">
        <f t="shared" si="1788"/>
        <v>69.603838497855122</v>
      </c>
      <c r="H1793" s="12">
        <f t="shared" ref="H1793:I1793" si="1843">AVERAGE(F1674:F1793)</f>
        <v>2497.3631239008441</v>
      </c>
      <c r="I1793" s="12">
        <f t="shared" si="1843"/>
        <v>49.595571363971615</v>
      </c>
      <c r="J1793" s="12">
        <f t="shared" si="1778"/>
        <v>71.542866432642867</v>
      </c>
      <c r="K1793" s="12">
        <f t="shared" ref="K1793:K1856" si="1844">LN(J1793)</f>
        <v>4.2702968005798088</v>
      </c>
      <c r="L1793" s="12">
        <f t="shared" ref="L1793:L1851" si="1845">K1793-$K$1854</f>
        <v>0.92546032460485605</v>
      </c>
    </row>
    <row r="1794" spans="1:12" x14ac:dyDescent="0.25">
      <c r="A1794" s="11">
        <f>'Shiller Data '!A1793</f>
        <v>2019.09</v>
      </c>
      <c r="B1794" s="11">
        <f>'Shiller Data '!B1793</f>
        <v>2982.1559999999999</v>
      </c>
      <c r="C1794" s="11">
        <f>'Shiller Data '!C1793</f>
        <v>57.22</v>
      </c>
      <c r="D1794" s="11">
        <f>'Shiller Data '!D1793</f>
        <v>132.9</v>
      </c>
      <c r="E1794" s="75">
        <f>'Shiller Data '!E1793</f>
        <v>256.75900000000001</v>
      </c>
      <c r="F1794" s="12">
        <f t="shared" si="1787"/>
        <v>3649.0205262522441</v>
      </c>
      <c r="G1794" s="12">
        <f t="shared" si="1788"/>
        <v>70.015436654606063</v>
      </c>
      <c r="H1794" s="12">
        <f t="shared" ref="H1794:I1794" si="1846">AVERAGE(F1675:F1794)</f>
        <v>2515.1088735911608</v>
      </c>
      <c r="I1794" s="12">
        <f t="shared" si="1846"/>
        <v>49.889301071277536</v>
      </c>
      <c r="J1794" s="12">
        <f t="shared" ref="J1794:J1851" si="1847">F1794/I1794</f>
        <v>73.142346112222299</v>
      </c>
      <c r="K1794" s="12">
        <f t="shared" si="1844"/>
        <v>4.2924074892128266</v>
      </c>
      <c r="L1794" s="12">
        <f t="shared" si="1845"/>
        <v>0.94757101323787385</v>
      </c>
    </row>
    <row r="1795" spans="1:12" x14ac:dyDescent="0.25">
      <c r="A1795" s="11">
        <f>'Shiller Data '!A1794</f>
        <v>2019.1</v>
      </c>
      <c r="B1795" s="11">
        <f>'Shiller Data '!B1794</f>
        <v>2977.68</v>
      </c>
      <c r="C1795" s="11">
        <f>'Shiller Data '!C1794</f>
        <v>57.56</v>
      </c>
      <c r="D1795" s="11">
        <f>'Shiller Data '!D1794</f>
        <v>135.09</v>
      </c>
      <c r="E1795" s="75">
        <f>'Shiller Data '!E1794</f>
        <v>257.346</v>
      </c>
      <c r="F1795" s="12">
        <f t="shared" si="1787"/>
        <v>3635.2327761068755</v>
      </c>
      <c r="G1795" s="12">
        <f t="shared" si="1788"/>
        <v>70.270814389965267</v>
      </c>
      <c r="H1795" s="12">
        <f t="shared" ref="H1795:I1795" si="1848">AVERAGE(F1676:F1795)</f>
        <v>2532.472023361197</v>
      </c>
      <c r="I1795" s="12">
        <f t="shared" si="1848"/>
        <v>50.191452841677872</v>
      </c>
      <c r="J1795" s="12">
        <f t="shared" si="1847"/>
        <v>72.42732717010054</v>
      </c>
      <c r="K1795" s="12">
        <f t="shared" si="1844"/>
        <v>4.2825836752772695</v>
      </c>
      <c r="L1795" s="12">
        <f t="shared" si="1845"/>
        <v>0.93774719930231676</v>
      </c>
    </row>
    <row r="1796" spans="1:12" x14ac:dyDescent="0.25">
      <c r="A1796" s="11">
        <f>'Shiller Data '!A1795</f>
        <v>2019.11</v>
      </c>
      <c r="B1796" s="11">
        <f>'Shiller Data '!B1795</f>
        <v>3104.9044999999996</v>
      </c>
      <c r="C1796" s="11">
        <f>'Shiller Data '!C1795</f>
        <v>57.900000000000006</v>
      </c>
      <c r="D1796" s="11">
        <f>'Shiller Data '!D1795</f>
        <v>137.28</v>
      </c>
      <c r="E1796" s="75">
        <f>'Shiller Data '!E1795</f>
        <v>257.20800000000003</v>
      </c>
      <c r="F1796" s="12">
        <f t="shared" si="1787"/>
        <v>3792.5856555297651</v>
      </c>
      <c r="G1796" s="12">
        <f t="shared" si="1788"/>
        <v>70.723820798730983</v>
      </c>
      <c r="H1796" s="12">
        <f t="shared" ref="H1796:I1796" si="1849">AVERAGE(F1677:F1796)</f>
        <v>2550.9085810358433</v>
      </c>
      <c r="I1796" s="12">
        <f t="shared" si="1849"/>
        <v>50.503591016125455</v>
      </c>
      <c r="J1796" s="12">
        <f t="shared" si="1847"/>
        <v>75.095366076420547</v>
      </c>
      <c r="K1796" s="12">
        <f t="shared" si="1844"/>
        <v>4.3187588534898005</v>
      </c>
      <c r="L1796" s="12">
        <f t="shared" si="1845"/>
        <v>0.97392237751484778</v>
      </c>
    </row>
    <row r="1797" spans="1:12" x14ac:dyDescent="0.25">
      <c r="A1797" s="11">
        <f>'Shiller Data '!A1796</f>
        <v>2019.12</v>
      </c>
      <c r="B1797" s="11">
        <f>'Shiller Data '!B1796</f>
        <v>3176.7495238095235</v>
      </c>
      <c r="C1797" s="11">
        <f>'Shiller Data '!C1796</f>
        <v>58.24</v>
      </c>
      <c r="D1797" s="11">
        <f>'Shiller Data '!D1796</f>
        <v>139.47</v>
      </c>
      <c r="E1797" s="75">
        <f>'Shiller Data '!E1796</f>
        <v>256.97399999999999</v>
      </c>
      <c r="F1797" s="12">
        <f t="shared" si="1787"/>
        <v>3883.8765075177143</v>
      </c>
      <c r="G1797" s="12">
        <f t="shared" si="1788"/>
        <v>71.203903896892299</v>
      </c>
      <c r="H1797" s="12">
        <f t="shared" ref="H1797:I1797" si="1850">AVERAGE(F1678:F1797)</f>
        <v>2569.8121806288777</v>
      </c>
      <c r="I1797" s="12">
        <f t="shared" si="1850"/>
        <v>50.825262263064545</v>
      </c>
      <c r="J1797" s="12">
        <f t="shared" si="1847"/>
        <v>76.416261020264002</v>
      </c>
      <c r="K1797" s="12">
        <f t="shared" si="1844"/>
        <v>4.3361955141045039</v>
      </c>
      <c r="L1797" s="12">
        <f t="shared" si="1845"/>
        <v>0.99135903812955117</v>
      </c>
    </row>
    <row r="1798" spans="1:12" x14ac:dyDescent="0.25">
      <c r="A1798" s="11">
        <f>'Shiller Data '!A1797</f>
        <v>2020.01</v>
      </c>
      <c r="B1798" s="11">
        <f>'Shiller Data '!B1797</f>
        <v>3278.2028571428577</v>
      </c>
      <c r="C1798" s="11">
        <f>'Shiller Data '!C1797</f>
        <v>58.686867862126704</v>
      </c>
      <c r="D1798" s="11">
        <f>'Shiller Data '!D1797</f>
        <v>131.75666666666666</v>
      </c>
      <c r="E1798" s="75">
        <f>'Shiller Data '!E1797</f>
        <v>257.971</v>
      </c>
      <c r="F1798" s="12">
        <f t="shared" si="1787"/>
        <v>3992.4231120663071</v>
      </c>
      <c r="G1798" s="12">
        <f t="shared" si="1788"/>
        <v>71.472943511416631</v>
      </c>
      <c r="H1798" s="12">
        <f t="shared" ref="H1798:I1798" si="1851">AVERAGE(F1679:F1798)</f>
        <v>2589.5066954661129</v>
      </c>
      <c r="I1798" s="12">
        <f t="shared" si="1851"/>
        <v>51.152154882013306</v>
      </c>
      <c r="J1798" s="12">
        <f t="shared" si="1847"/>
        <v>78.049949631157531</v>
      </c>
      <c r="K1798" s="12">
        <f t="shared" si="1844"/>
        <v>4.3573490016205225</v>
      </c>
      <c r="L1798" s="12">
        <f t="shared" si="1845"/>
        <v>1.0125125256455698</v>
      </c>
    </row>
    <row r="1799" spans="1:12" x14ac:dyDescent="0.25">
      <c r="A1799" s="11">
        <f>'Shiller Data '!A1798</f>
        <v>2020.02</v>
      </c>
      <c r="B1799" s="11">
        <f>'Shiller Data '!B1798</f>
        <v>3277.3142105263164</v>
      </c>
      <c r="C1799" s="11">
        <f>'Shiller Data '!C1798</f>
        <v>59.133735724253413</v>
      </c>
      <c r="D1799" s="11">
        <f>'Shiller Data '!D1798</f>
        <v>124.04333333333332</v>
      </c>
      <c r="E1799" s="75">
        <f>'Shiller Data '!E1798</f>
        <v>258.678</v>
      </c>
      <c r="F1799" s="12">
        <f t="shared" si="1787"/>
        <v>3980.4320123555367</v>
      </c>
      <c r="G1799" s="12">
        <f t="shared" si="1788"/>
        <v>71.820338108255498</v>
      </c>
      <c r="H1799" s="12">
        <f t="shared" ref="H1799:I1799" si="1852">AVERAGE(F1680:F1799)</f>
        <v>2609.5204435106275</v>
      </c>
      <c r="I1799" s="12">
        <f t="shared" si="1852"/>
        <v>51.484062921713601</v>
      </c>
      <c r="J1799" s="12">
        <f t="shared" si="1847"/>
        <v>77.313867369173266</v>
      </c>
      <c r="K1799" s="12">
        <f t="shared" si="1844"/>
        <v>4.3478733362588553</v>
      </c>
      <c r="L1799" s="12">
        <f t="shared" si="1845"/>
        <v>1.0030368602839026</v>
      </c>
    </row>
    <row r="1800" spans="1:12" x14ac:dyDescent="0.25">
      <c r="A1800" s="11">
        <f>'Shiller Data '!A1799</f>
        <v>2020.03</v>
      </c>
      <c r="B1800" s="11">
        <f>'Shiller Data '!B1799</f>
        <v>2652.3936363636367</v>
      </c>
      <c r="C1800" s="11">
        <f>'Shiller Data '!C1799</f>
        <v>59.580603586380121</v>
      </c>
      <c r="D1800" s="11">
        <f>'Shiller Data '!D1799</f>
        <v>116.33</v>
      </c>
      <c r="E1800" s="75">
        <f>'Shiller Data '!E1799</f>
        <v>258.11500000000001</v>
      </c>
      <c r="F1800" s="12">
        <f t="shared" si="1787"/>
        <v>3228.4670426149023</v>
      </c>
      <c r="G1800" s="12">
        <f t="shared" si="1788"/>
        <v>72.520915606419521</v>
      </c>
      <c r="H1800" s="12">
        <f t="shared" ref="H1800:I1800" si="1853">AVERAGE(F1681:F1800)</f>
        <v>2622.565046615628</v>
      </c>
      <c r="I1800" s="12">
        <f t="shared" si="1853"/>
        <v>51.82494446295928</v>
      </c>
      <c r="J1800" s="12">
        <f t="shared" si="1847"/>
        <v>62.295619919523055</v>
      </c>
      <c r="K1800" s="12">
        <f t="shared" si="1844"/>
        <v>4.1318911170541179</v>
      </c>
      <c r="L1800" s="12">
        <f t="shared" si="1845"/>
        <v>0.78705464107916523</v>
      </c>
    </row>
    <row r="1801" spans="1:12" x14ac:dyDescent="0.25">
      <c r="A1801" s="11">
        <f>'Shiller Data '!A1800</f>
        <v>2020.04</v>
      </c>
      <c r="B1801" s="11">
        <f>'Shiller Data '!B1800</f>
        <v>2761.9752380952382</v>
      </c>
      <c r="C1801" s="11">
        <f>'Shiller Data '!C1800</f>
        <v>59.613735724253416</v>
      </c>
      <c r="D1801" s="11">
        <f>'Shiller Data '!D1800</f>
        <v>110.63</v>
      </c>
      <c r="E1801" s="75">
        <f>'Shiller Data '!E1800</f>
        <v>256.38900000000001</v>
      </c>
      <c r="F1801" s="12">
        <f t="shared" si="1787"/>
        <v>3384.4804981047214</v>
      </c>
      <c r="G1801" s="12">
        <f t="shared" si="1788"/>
        <v>73.049722964586309</v>
      </c>
      <c r="H1801" s="12">
        <f t="shared" ref="H1801:I1801" si="1854">AVERAGE(F1682:F1801)</f>
        <v>2636.3901332676819</v>
      </c>
      <c r="I1801" s="12">
        <f t="shared" si="1854"/>
        <v>52.170129105710515</v>
      </c>
      <c r="J1801" s="12">
        <f t="shared" si="1847"/>
        <v>64.873914558403072</v>
      </c>
      <c r="K1801" s="12">
        <f t="shared" si="1844"/>
        <v>4.172445610069059</v>
      </c>
      <c r="L1801" s="12">
        <f t="shared" si="1845"/>
        <v>0.8276091340941063</v>
      </c>
    </row>
    <row r="1802" spans="1:12" x14ac:dyDescent="0.25">
      <c r="A1802" s="11">
        <f>'Shiller Data '!A1801</f>
        <v>2020.05</v>
      </c>
      <c r="B1802" s="11">
        <f>'Shiller Data '!B1801</f>
        <v>2919.6149999999998</v>
      </c>
      <c r="C1802" s="11">
        <f>'Shiller Data '!C1801</f>
        <v>59.646867862126712</v>
      </c>
      <c r="D1802" s="11">
        <f>'Shiller Data '!D1801</f>
        <v>104.93</v>
      </c>
      <c r="E1802" s="75">
        <f>'Shiller Data '!E1801</f>
        <v>256.39400000000001</v>
      </c>
      <c r="F1802" s="12">
        <f t="shared" si="1787"/>
        <v>3577.5799848085367</v>
      </c>
      <c r="G1802" s="12">
        <f t="shared" si="1788"/>
        <v>73.08889720735921</v>
      </c>
      <c r="H1802" s="12">
        <f t="shared" ref="H1802:I1802" si="1855">AVERAGE(F1683:F1802)</f>
        <v>2652.7026365305201</v>
      </c>
      <c r="I1802" s="12">
        <f t="shared" si="1855"/>
        <v>52.515284357955132</v>
      </c>
      <c r="J1802" s="12">
        <f t="shared" si="1847"/>
        <v>68.12454752073711</v>
      </c>
      <c r="K1802" s="12">
        <f t="shared" si="1844"/>
        <v>4.2213376110639134</v>
      </c>
      <c r="L1802" s="12">
        <f t="shared" si="1845"/>
        <v>0.87650113508896066</v>
      </c>
    </row>
    <row r="1803" spans="1:12" x14ac:dyDescent="0.25">
      <c r="A1803" s="11">
        <f>'Shiller Data '!A1802</f>
        <v>2020.06</v>
      </c>
      <c r="B1803" s="11">
        <f>'Shiller Data '!B1802</f>
        <v>3104.6609090909087</v>
      </c>
      <c r="C1803" s="11">
        <f>'Shiller Data '!C1802</f>
        <v>59.68</v>
      </c>
      <c r="D1803" s="11">
        <f>'Shiller Data '!D1802</f>
        <v>99.23</v>
      </c>
      <c r="E1803" s="75">
        <f>'Shiller Data '!E1802</f>
        <v>257.79700000000003</v>
      </c>
      <c r="F1803" s="12">
        <f t="shared" ref="F1803:F1851" si="1856">B1803*$E$1851/E1803</f>
        <v>3783.6237082418966</v>
      </c>
      <c r="G1803" s="12">
        <f t="shared" ref="G1803:G1851" si="1857">C1803*$E$1851/E1803</f>
        <v>72.731505797197016</v>
      </c>
      <c r="H1803" s="12">
        <f t="shared" ref="H1803:I1803" si="1858">AVERAGE(F1684:F1803)</f>
        <v>2671.2198645857488</v>
      </c>
      <c r="I1803" s="12">
        <f t="shared" si="1858"/>
        <v>52.856642896447021</v>
      </c>
      <c r="J1803" s="12">
        <f t="shared" si="1847"/>
        <v>71.582747236794873</v>
      </c>
      <c r="K1803" s="12">
        <f t="shared" si="1844"/>
        <v>4.270854084551023</v>
      </c>
      <c r="L1803" s="12">
        <f t="shared" si="1845"/>
        <v>0.92601760857607029</v>
      </c>
    </row>
    <row r="1804" spans="1:12" x14ac:dyDescent="0.25">
      <c r="A1804" s="11">
        <f>'Shiller Data '!A1803</f>
        <v>2020.07</v>
      </c>
      <c r="B1804" s="11">
        <f>'Shiller Data '!B1803</f>
        <v>3207.6190909090906</v>
      </c>
      <c r="C1804" s="11">
        <f>'Shiller Data '!C1803</f>
        <v>59.403333333333336</v>
      </c>
      <c r="D1804" s="11">
        <f>'Shiller Data '!D1803</f>
        <v>98.893333333333345</v>
      </c>
      <c r="E1804" s="75">
        <f>'Shiller Data '!E1803</f>
        <v>259.101</v>
      </c>
      <c r="F1804" s="12">
        <f t="shared" si="1856"/>
        <v>3889.4243090005962</v>
      </c>
      <c r="G1804" s="12">
        <f t="shared" si="1857"/>
        <v>72.029989270593333</v>
      </c>
      <c r="H1804" s="12">
        <f t="shared" ref="H1804:I1804" si="1859">AVERAGE(F1685:F1804)</f>
        <v>2690.6642625759696</v>
      </c>
      <c r="I1804" s="12">
        <f t="shared" si="1859"/>
        <v>53.190970378426961</v>
      </c>
      <c r="J1804" s="12">
        <f t="shared" si="1847"/>
        <v>73.121890451129232</v>
      </c>
      <c r="K1804" s="12">
        <f t="shared" si="1844"/>
        <v>4.2921277809026188</v>
      </c>
      <c r="L1804" s="12">
        <f t="shared" si="1845"/>
        <v>0.94729130492766611</v>
      </c>
    </row>
    <row r="1805" spans="1:12" x14ac:dyDescent="0.25">
      <c r="A1805" s="11">
        <f>'Shiller Data '!A1804</f>
        <v>2020.08</v>
      </c>
      <c r="B1805" s="11">
        <f>'Shiller Data '!B1804</f>
        <v>3391.71</v>
      </c>
      <c r="C1805" s="11">
        <f>'Shiller Data '!C1804</f>
        <v>59.126666666666665</v>
      </c>
      <c r="D1805" s="11">
        <f>'Shiller Data '!D1804</f>
        <v>98.556666666666672</v>
      </c>
      <c r="E1805" s="75">
        <f>'Shiller Data '!E1804</f>
        <v>259.91800000000001</v>
      </c>
      <c r="F1805" s="12">
        <f t="shared" si="1856"/>
        <v>4099.7179466216276</v>
      </c>
      <c r="G1805" s="12">
        <f t="shared" si="1857"/>
        <v>71.469157580467694</v>
      </c>
      <c r="H1805" s="12">
        <f t="shared" ref="H1805:I1805" si="1860">AVERAGE(F1686:F1805)</f>
        <v>2711.7892820573716</v>
      </c>
      <c r="I1805" s="12">
        <f t="shared" si="1860"/>
        <v>53.519751672694902</v>
      </c>
      <c r="J1805" s="12">
        <f t="shared" si="1847"/>
        <v>76.601961303816211</v>
      </c>
      <c r="K1805" s="12">
        <f t="shared" si="1844"/>
        <v>4.3386226809072186</v>
      </c>
      <c r="L1805" s="12">
        <f t="shared" si="1845"/>
        <v>0.99378620493226588</v>
      </c>
    </row>
    <row r="1806" spans="1:12" x14ac:dyDescent="0.25">
      <c r="A1806" s="11">
        <f>'Shiller Data '!A1805</f>
        <v>2020.09</v>
      </c>
      <c r="B1806" s="11">
        <f>'Shiller Data '!B1805</f>
        <v>3365.5166666666664</v>
      </c>
      <c r="C1806" s="11">
        <f>'Shiller Data '!C1805</f>
        <v>58.85</v>
      </c>
      <c r="D1806" s="11">
        <f>'Shiller Data '!D1805</f>
        <v>98.22</v>
      </c>
      <c r="E1806" s="75">
        <f>'Shiller Data '!E1805</f>
        <v>260.27999999999997</v>
      </c>
      <c r="F1806" s="12">
        <f t="shared" si="1856"/>
        <v>4062.3989501690489</v>
      </c>
      <c r="G1806" s="12">
        <f t="shared" si="1857"/>
        <v>71.03580278930383</v>
      </c>
      <c r="H1806" s="12">
        <f t="shared" ref="H1806:I1806" si="1861">AVERAGE(F1687:F1806)</f>
        <v>2732.1937916411293</v>
      </c>
      <c r="I1806" s="12">
        <f t="shared" si="1861"/>
        <v>53.843838277936811</v>
      </c>
      <c r="J1806" s="12">
        <f t="shared" si="1847"/>
        <v>75.447796444215754</v>
      </c>
      <c r="K1806" s="12">
        <f t="shared" si="1844"/>
        <v>4.3234409792766435</v>
      </c>
      <c r="L1806" s="12">
        <f t="shared" si="1845"/>
        <v>0.9786045033016908</v>
      </c>
    </row>
    <row r="1807" spans="1:12" x14ac:dyDescent="0.25">
      <c r="A1807" s="11">
        <f>'Shiller Data '!A1806</f>
        <v>2020.1</v>
      </c>
      <c r="B1807" s="11">
        <f>'Shiller Data '!B1806</f>
        <v>3418.701363636364</v>
      </c>
      <c r="C1807" s="11">
        <f>'Shiller Data '!C1806</f>
        <v>58.659615378670054</v>
      </c>
      <c r="D1807" s="11">
        <f>'Shiller Data '!D1806</f>
        <v>96.856666666666669</v>
      </c>
      <c r="E1807" s="75">
        <f>'Shiller Data '!E1806</f>
        <v>260.38799999999998</v>
      </c>
      <c r="F1807" s="12">
        <f t="shared" si="1856"/>
        <v>4124.8847908523239</v>
      </c>
      <c r="G1807" s="12">
        <f t="shared" si="1857"/>
        <v>70.776628191751016</v>
      </c>
      <c r="H1807" s="12">
        <f t="shared" ref="H1807:I1807" si="1862">AVERAGE(F1688:F1807)</f>
        <v>2752.5431922577768</v>
      </c>
      <c r="I1807" s="12">
        <f t="shared" si="1862"/>
        <v>54.164581952559416</v>
      </c>
      <c r="J1807" s="12">
        <f t="shared" si="1847"/>
        <v>76.154650182016454</v>
      </c>
      <c r="K1807" s="12">
        <f t="shared" si="1844"/>
        <v>4.332766143557035</v>
      </c>
      <c r="L1807" s="12">
        <f t="shared" si="1845"/>
        <v>0.98792966758208234</v>
      </c>
    </row>
    <row r="1808" spans="1:12" x14ac:dyDescent="0.25">
      <c r="A1808" s="11">
        <f>'Shiller Data '!A1807</f>
        <v>2020.11</v>
      </c>
      <c r="B1808" s="11">
        <f>'Shiller Data '!B1807</f>
        <v>3548.9925000000012</v>
      </c>
      <c r="C1808" s="11">
        <f>'Shiller Data '!C1807</f>
        <v>58.469230757340114</v>
      </c>
      <c r="D1808" s="11">
        <f>'Shiller Data '!D1807</f>
        <v>95.493333333333339</v>
      </c>
      <c r="E1808" s="75">
        <f>'Shiller Data '!E1807</f>
        <v>260.22899999999998</v>
      </c>
      <c r="F1808" s="12">
        <f t="shared" si="1856"/>
        <v>4284.7058501838783</v>
      </c>
      <c r="G1808" s="12">
        <f t="shared" si="1857"/>
        <v>70.590020993768306</v>
      </c>
      <c r="H1808" s="12">
        <f t="shared" ref="H1808:I1808" si="1863">AVERAGE(F1689:F1808)</f>
        <v>2773.9035494583859</v>
      </c>
      <c r="I1808" s="12">
        <f t="shared" si="1863"/>
        <v>54.482368047566489</v>
      </c>
      <c r="J1808" s="12">
        <f t="shared" si="1847"/>
        <v>78.643899003124531</v>
      </c>
      <c r="K1808" s="12">
        <f t="shared" si="1844"/>
        <v>4.364930055015801</v>
      </c>
      <c r="L1808" s="12">
        <f t="shared" si="1845"/>
        <v>1.0200935790408483</v>
      </c>
    </row>
    <row r="1809" spans="1:16" x14ac:dyDescent="0.25">
      <c r="A1809" s="11">
        <f>'Shiller Data '!A1808</f>
        <v>2020.12</v>
      </c>
      <c r="B1809" s="11">
        <f>'Shiller Data '!B1808</f>
        <v>3695.3099999999995</v>
      </c>
      <c r="C1809" s="11">
        <f>'Shiller Data '!C1808</f>
        <v>58.278846136010173</v>
      </c>
      <c r="D1809" s="11">
        <f>'Shiller Data '!D1808</f>
        <v>94.13</v>
      </c>
      <c r="E1809" s="75">
        <f>'Shiller Data '!E1808</f>
        <v>260.47399999999999</v>
      </c>
      <c r="F1809" s="12">
        <f t="shared" si="1856"/>
        <v>4457.1589458064909</v>
      </c>
      <c r="G1809" s="12">
        <f t="shared" si="1857"/>
        <v>70.293988976945855</v>
      </c>
      <c r="H1809" s="12">
        <f t="shared" ref="H1809:I1809" si="1864">AVERAGE(F1690:F1809)</f>
        <v>2796.2162844388099</v>
      </c>
      <c r="I1809" s="12">
        <f t="shared" si="1864"/>
        <v>54.796638136549241</v>
      </c>
      <c r="J1809" s="12">
        <f t="shared" si="1847"/>
        <v>81.340007295695301</v>
      </c>
      <c r="K1809" s="12">
        <f t="shared" si="1844"/>
        <v>4.3986379901728938</v>
      </c>
      <c r="L1809" s="12">
        <f t="shared" si="1845"/>
        <v>1.0538015141979411</v>
      </c>
    </row>
    <row r="1810" spans="1:16" x14ac:dyDescent="0.25">
      <c r="A1810" s="11">
        <f>'Shiller Data '!A1809</f>
        <v>2021.01</v>
      </c>
      <c r="B1810" s="11">
        <f>'Shiller Data '!B1809</f>
        <v>3793.7484210526318</v>
      </c>
      <c r="C1810" s="11">
        <f>'Shiller Data '!C1809</f>
        <v>58.063693112307661</v>
      </c>
      <c r="D1810" s="11">
        <f>'Shiller Data '!D1809</f>
        <v>105.48666666666665</v>
      </c>
      <c r="E1810" s="75">
        <f>'Shiller Data '!E1809</f>
        <v>261.58199999999999</v>
      </c>
      <c r="F1810" s="12">
        <f t="shared" si="1856"/>
        <v>4556.5096611548606</v>
      </c>
      <c r="G1810" s="12">
        <f t="shared" si="1857"/>
        <v>69.737828992664859</v>
      </c>
      <c r="H1810" s="12">
        <f t="shared" ref="H1810:I1810" si="1865">AVERAGE(F1691:F1810)</f>
        <v>2818.9387479041957</v>
      </c>
      <c r="I1810" s="12">
        <f t="shared" si="1865"/>
        <v>55.104786720191399</v>
      </c>
      <c r="J1810" s="12">
        <f t="shared" si="1847"/>
        <v>82.688091767629913</v>
      </c>
      <c r="K1810" s="12">
        <f t="shared" si="1844"/>
        <v>4.4150755985253616</v>
      </c>
      <c r="L1810" s="12">
        <f t="shared" si="1845"/>
        <v>1.0702391225504089</v>
      </c>
    </row>
    <row r="1811" spans="1:16" x14ac:dyDescent="0.25">
      <c r="A1811" s="11">
        <f>'Shiller Data '!A1810</f>
        <v>2021.02</v>
      </c>
      <c r="B1811" s="11">
        <f>'Shiller Data '!B1810</f>
        <v>3883.4321052631576</v>
      </c>
      <c r="C1811" s="11">
        <f>'Shiller Data '!C1810</f>
        <v>57.848540088605162</v>
      </c>
      <c r="D1811" s="11">
        <f>'Shiller Data '!D1810</f>
        <v>116.84333333333332</v>
      </c>
      <c r="E1811" s="75">
        <f>'Shiller Data '!E1810</f>
        <v>263.01400000000001</v>
      </c>
      <c r="F1811" s="12">
        <f t="shared" si="1856"/>
        <v>4638.8301826938969</v>
      </c>
      <c r="G1811" s="12">
        <f t="shared" si="1857"/>
        <v>69.10113181175727</v>
      </c>
      <c r="H1811" s="12">
        <f t="shared" ref="H1811:I1811" si="1866">AVERAGE(F1692:F1811)</f>
        <v>2841.9665805161326</v>
      </c>
      <c r="I1811" s="12">
        <f t="shared" si="1866"/>
        <v>55.406208775256502</v>
      </c>
      <c r="J1811" s="12">
        <f t="shared" si="1847"/>
        <v>83.724013702332968</v>
      </c>
      <c r="K1811" s="12">
        <f t="shared" si="1844"/>
        <v>4.42752583840584</v>
      </c>
      <c r="L1811" s="12">
        <f t="shared" si="1845"/>
        <v>1.0826893624308873</v>
      </c>
    </row>
    <row r="1812" spans="1:16" x14ac:dyDescent="0.25">
      <c r="A1812" s="11">
        <f>'Shiller Data '!A1811</f>
        <v>2021.03</v>
      </c>
      <c r="B1812" s="11">
        <f>'Shiller Data '!B1811</f>
        <v>3910.5082608695648</v>
      </c>
      <c r="C1812" s="11">
        <f>'Shiller Data '!C1811</f>
        <v>57.633387064902649</v>
      </c>
      <c r="D1812" s="11">
        <f>'Shiller Data '!D1811</f>
        <v>128.19999999999999</v>
      </c>
      <c r="E1812" s="75">
        <f>'Shiller Data '!E1811</f>
        <v>264.87700000000001</v>
      </c>
      <c r="F1812" s="12">
        <f t="shared" si="1856"/>
        <v>4638.3186643562694</v>
      </c>
      <c r="G1812" s="12">
        <f t="shared" si="1857"/>
        <v>68.359915663178725</v>
      </c>
      <c r="H1812" s="12">
        <f t="shared" ref="H1812:I1812" si="1867">AVERAGE(F1693:F1812)</f>
        <v>2865.3359151090726</v>
      </c>
      <c r="I1812" s="12">
        <f t="shared" si="1867"/>
        <v>55.701370365987401</v>
      </c>
      <c r="J1812" s="12">
        <f t="shared" si="1847"/>
        <v>83.271176882724205</v>
      </c>
      <c r="K1812" s="12">
        <f t="shared" si="1844"/>
        <v>4.4221024734818775</v>
      </c>
      <c r="L1812" s="12">
        <f t="shared" si="1845"/>
        <v>1.0772659975069248</v>
      </c>
    </row>
    <row r="1813" spans="1:16" x14ac:dyDescent="0.25">
      <c r="A1813" s="11">
        <f>'Shiller Data '!A1812</f>
        <v>2021.04</v>
      </c>
      <c r="B1813" s="11">
        <f>'Shiller Data '!B1812</f>
        <v>4141.1761904761906</v>
      </c>
      <c r="C1813" s="11">
        <f>'Shiller Data '!C1812</f>
        <v>57.710605421407152</v>
      </c>
      <c r="D1813" s="11">
        <f>'Shiller Data '!D1812</f>
        <v>138.38666666666666</v>
      </c>
      <c r="E1813" s="75">
        <f>'Shiller Data '!E1812</f>
        <v>267.05399999999997</v>
      </c>
      <c r="F1813" s="12">
        <f t="shared" si="1856"/>
        <v>4871.8762109642894</v>
      </c>
      <c r="G1813" s="12">
        <f t="shared" si="1857"/>
        <v>67.893495166784973</v>
      </c>
      <c r="H1813" s="12">
        <f t="shared" ref="H1813:I1813" si="1868">AVERAGE(F1694:F1813)</f>
        <v>2890.4348096417939</v>
      </c>
      <c r="I1813" s="12">
        <f t="shared" si="1868"/>
        <v>55.990870365393867</v>
      </c>
      <c r="J1813" s="12">
        <f t="shared" si="1847"/>
        <v>87.011974973252734</v>
      </c>
      <c r="K1813" s="12">
        <f t="shared" si="1844"/>
        <v>4.4660457525533248</v>
      </c>
      <c r="L1813" s="12">
        <f t="shared" si="1845"/>
        <v>1.1212092765783721</v>
      </c>
    </row>
    <row r="1814" spans="1:16" x14ac:dyDescent="0.25">
      <c r="A1814" s="11">
        <f>'Shiller Data '!A1813</f>
        <v>2021.05</v>
      </c>
      <c r="B1814" s="11">
        <f>'Shiller Data '!B1813</f>
        <v>4167.8495000000012</v>
      </c>
      <c r="C1814" s="11">
        <f>'Shiller Data '!C1813</f>
        <v>57.787823777911655</v>
      </c>
      <c r="D1814" s="11">
        <f>'Shiller Data '!D1813</f>
        <v>148.57333333333332</v>
      </c>
      <c r="E1814" s="75">
        <f>'Shiller Data '!E1813</f>
        <v>269.19499999999999</v>
      </c>
      <c r="F1814" s="12">
        <f t="shared" si="1856"/>
        <v>4864.2586848288429</v>
      </c>
      <c r="G1814" s="12">
        <f t="shared" si="1857"/>
        <v>67.443635786048745</v>
      </c>
      <c r="H1814" s="12">
        <f t="shared" ref="H1814:I1814" si="1869">AVERAGE(F1695:F1814)</f>
        <v>2915.4640106505335</v>
      </c>
      <c r="I1814" s="12">
        <f t="shared" si="1869"/>
        <v>56.274400557768111</v>
      </c>
      <c r="J1814" s="12">
        <f t="shared" si="1847"/>
        <v>86.438214118966414</v>
      </c>
      <c r="K1814" s="12">
        <f t="shared" si="1844"/>
        <v>4.4594298710708662</v>
      </c>
      <c r="L1814" s="12">
        <f t="shared" si="1845"/>
        <v>1.1145933950959135</v>
      </c>
    </row>
    <row r="1815" spans="1:16" x14ac:dyDescent="0.25">
      <c r="A1815" s="11">
        <f>'Shiller Data '!A1814</f>
        <v>2021.06</v>
      </c>
      <c r="B1815" s="11">
        <f>'Shiller Data '!B1814</f>
        <v>4238.4895454545458</v>
      </c>
      <c r="C1815" s="11">
        <f>'Shiller Data '!C1814</f>
        <v>57.86504213441615</v>
      </c>
      <c r="D1815" s="11">
        <f>'Shiller Data '!D1814</f>
        <v>158.76</v>
      </c>
      <c r="E1815" s="75">
        <f>'Shiller Data '!E1814</f>
        <v>271.69600000000003</v>
      </c>
      <c r="F1815" s="12">
        <f t="shared" si="1856"/>
        <v>4901.1669400476339</v>
      </c>
      <c r="G1815" s="12">
        <f t="shared" si="1857"/>
        <v>66.912098862626593</v>
      </c>
      <c r="H1815" s="12">
        <f t="shared" ref="H1815:I1815" si="1870">AVERAGE(F1696:F1815)</f>
        <v>2941.3759313720197</v>
      </c>
      <c r="I1815" s="12">
        <f t="shared" si="1870"/>
        <v>56.549684361129103</v>
      </c>
      <c r="J1815" s="12">
        <f t="shared" si="1847"/>
        <v>86.670102502226854</v>
      </c>
      <c r="K1815" s="12">
        <f t="shared" si="1844"/>
        <v>4.4621089858180687</v>
      </c>
      <c r="L1815" s="12">
        <f t="shared" si="1845"/>
        <v>1.117272509843116</v>
      </c>
      <c r="P1815" s="12" t="s">
        <v>522</v>
      </c>
    </row>
    <row r="1816" spans="1:16" x14ac:dyDescent="0.25">
      <c r="A1816" s="11">
        <f>'Shiller Data '!A1815</f>
        <v>2021.07</v>
      </c>
      <c r="B1816" s="11">
        <f>'Shiller Data '!B1815</f>
        <v>4363.7128571428575</v>
      </c>
      <c r="C1816" s="11">
        <f>'Shiller Data '!C1815</f>
        <v>58.328189005792169</v>
      </c>
      <c r="D1816" s="11">
        <f>'Shiller Data '!D1815</f>
        <v>164.31666666666666</v>
      </c>
      <c r="E1816" s="75">
        <f>'Shiller Data '!E1815</f>
        <v>273.00299999999999</v>
      </c>
      <c r="F1816" s="12">
        <f t="shared" si="1856"/>
        <v>5021.8110676177821</v>
      </c>
      <c r="G1816" s="12">
        <f t="shared" si="1857"/>
        <v>67.12475240526571</v>
      </c>
      <c r="H1816" s="12">
        <f t="shared" ref="H1816:I1816" si="1871">AVERAGE(F1697:F1816)</f>
        <v>2967.8672289499577</v>
      </c>
      <c r="I1816" s="12">
        <f t="shared" si="1871"/>
        <v>56.823745387091691</v>
      </c>
      <c r="J1816" s="12">
        <f t="shared" si="1847"/>
        <v>88.375221193331555</v>
      </c>
      <c r="K1816" s="12">
        <f t="shared" si="1844"/>
        <v>4.4815916271084451</v>
      </c>
      <c r="L1816" s="12">
        <f t="shared" si="1845"/>
        <v>1.1367551511334923</v>
      </c>
    </row>
    <row r="1817" spans="1:16" x14ac:dyDescent="0.25">
      <c r="A1817" s="11">
        <f>'Shiller Data '!A1816</f>
        <v>2021.08</v>
      </c>
      <c r="B1817" s="11">
        <f>'Shiller Data '!B1816</f>
        <v>4454.2063636363628</v>
      </c>
      <c r="C1817" s="11">
        <f>'Shiller Data '!C1816</f>
        <v>58.791335877168187</v>
      </c>
      <c r="D1817" s="11">
        <f>'Shiller Data '!D1816</f>
        <v>169.87333333333333</v>
      </c>
      <c r="E1817" s="75">
        <f>'Shiller Data '!E1816</f>
        <v>273.56700000000001</v>
      </c>
      <c r="F1817" s="12">
        <f t="shared" si="1856"/>
        <v>5115.3841080812172</v>
      </c>
      <c r="G1817" s="12">
        <f t="shared" si="1857"/>
        <v>67.518260423257615</v>
      </c>
      <c r="H1817" s="12">
        <f t="shared" ref="H1817:I1817" si="1872">AVERAGE(F1698:F1817)</f>
        <v>2996.7970929032294</v>
      </c>
      <c r="I1817" s="12">
        <f t="shared" si="1872"/>
        <v>57.098634364542335</v>
      </c>
      <c r="J1817" s="12">
        <f t="shared" si="1847"/>
        <v>89.588554350046209</v>
      </c>
      <c r="K1817" s="12">
        <f t="shared" si="1844"/>
        <v>4.495227570192279</v>
      </c>
      <c r="L1817" s="12">
        <f t="shared" si="1845"/>
        <v>1.1503910942173263</v>
      </c>
    </row>
    <row r="1818" spans="1:16" x14ac:dyDescent="0.25">
      <c r="A1818" s="11">
        <f>'Shiller Data '!A1817</f>
        <v>2021.09</v>
      </c>
      <c r="B1818" s="11">
        <f>'Shiller Data '!B1817</f>
        <v>4445.5433333333331</v>
      </c>
      <c r="C1818" s="11">
        <f>'Shiller Data '!C1817</f>
        <v>59.254482748544206</v>
      </c>
      <c r="D1818" s="11">
        <f>'Shiller Data '!D1817</f>
        <v>175.43</v>
      </c>
      <c r="E1818" s="75">
        <f>'Shiller Data '!E1817</f>
        <v>274.31</v>
      </c>
      <c r="F1818" s="12">
        <f t="shared" si="1856"/>
        <v>5091.6064917429185</v>
      </c>
      <c r="G1818" s="12">
        <f t="shared" si="1857"/>
        <v>67.865834703524769</v>
      </c>
      <c r="H1818" s="12">
        <f t="shared" ref="H1818:I1818" si="1873">AVERAGE(F1699:F1818)</f>
        <v>3025.6814723540137</v>
      </c>
      <c r="I1818" s="12">
        <f t="shared" si="1873"/>
        <v>57.373625104142171</v>
      </c>
      <c r="J1818" s="12">
        <f t="shared" si="1847"/>
        <v>88.744723424759201</v>
      </c>
      <c r="K1818" s="12">
        <f t="shared" si="1844"/>
        <v>4.485763972219134</v>
      </c>
      <c r="L1818" s="12">
        <f t="shared" si="1845"/>
        <v>1.1409274962441813</v>
      </c>
    </row>
    <row r="1819" spans="1:16" x14ac:dyDescent="0.25">
      <c r="A1819" s="11">
        <f>'Shiller Data '!A1818</f>
        <v>2021.1</v>
      </c>
      <c r="B1819" s="11">
        <f>'Shiller Data '!B1818</f>
        <v>4460.7071428571426</v>
      </c>
      <c r="C1819" s="11">
        <f>'Shiller Data '!C1818</f>
        <v>59.635360926493661</v>
      </c>
      <c r="D1819" s="11">
        <f>'Shiller Data '!D1818</f>
        <v>182.91</v>
      </c>
      <c r="E1819" s="75">
        <f>'Shiller Data '!E1818</f>
        <v>276.589</v>
      </c>
      <c r="F1819" s="12">
        <f t="shared" si="1856"/>
        <v>5066.8778100616546</v>
      </c>
      <c r="G1819" s="12">
        <f t="shared" si="1857"/>
        <v>67.739279288334487</v>
      </c>
      <c r="H1819" s="12">
        <f t="shared" ref="H1819:I1819" si="1874">AVERAGE(F1700:F1819)</f>
        <v>3053.9462680639217</v>
      </c>
      <c r="I1819" s="12">
        <f t="shared" si="1874"/>
        <v>57.642142696214158</v>
      </c>
      <c r="J1819" s="12">
        <f t="shared" si="1847"/>
        <v>87.902315442455588</v>
      </c>
      <c r="K1819" s="12">
        <f t="shared" si="1844"/>
        <v>4.4762261461241195</v>
      </c>
      <c r="L1819" s="12">
        <f t="shared" si="1845"/>
        <v>1.1313896701491668</v>
      </c>
    </row>
    <row r="1820" spans="1:16" x14ac:dyDescent="0.25">
      <c r="A1820" s="11">
        <f>'Shiller Data '!A1819</f>
        <v>2021.11</v>
      </c>
      <c r="B1820" s="11">
        <f>'Shiller Data '!B1819</f>
        <v>4667.3866666666672</v>
      </c>
      <c r="C1820" s="11">
        <f>'Shiller Data '!C1819</f>
        <v>60.016239104443123</v>
      </c>
      <c r="D1820" s="11">
        <f>'Shiller Data '!D1819</f>
        <v>190.39</v>
      </c>
      <c r="E1820" s="75">
        <f>'Shiller Data '!E1819</f>
        <v>277.94799999999998</v>
      </c>
      <c r="F1820" s="12">
        <f t="shared" si="1856"/>
        <v>5275.7213795386197</v>
      </c>
      <c r="G1820" s="12">
        <f t="shared" si="1857"/>
        <v>67.838595423023079</v>
      </c>
      <c r="H1820" s="12">
        <f t="shared" ref="H1820:I1820" si="1875">AVERAGE(F1701:F1820)</f>
        <v>3083.7174428341782</v>
      </c>
      <c r="I1820" s="12">
        <f t="shared" si="1875"/>
        <v>57.906416018443409</v>
      </c>
      <c r="J1820" s="12">
        <f t="shared" si="1847"/>
        <v>91.107717284010164</v>
      </c>
      <c r="K1820" s="12">
        <f t="shared" si="1844"/>
        <v>4.5120425129064667</v>
      </c>
      <c r="L1820" s="12">
        <f t="shared" si="1845"/>
        <v>1.167206036931514</v>
      </c>
    </row>
    <row r="1821" spans="1:16" x14ac:dyDescent="0.25">
      <c r="A1821" s="11">
        <f>'Shiller Data '!A1820</f>
        <v>2021.12</v>
      </c>
      <c r="B1821" s="11">
        <f>'Shiller Data '!B1820</f>
        <v>4674.7727272727261</v>
      </c>
      <c r="C1821" s="11">
        <f>'Shiller Data '!C1820</f>
        <v>60.397117282392585</v>
      </c>
      <c r="D1821" s="11">
        <f>'Shiller Data '!D1820</f>
        <v>197.87</v>
      </c>
      <c r="E1821" s="75">
        <f>'Shiller Data '!E1820</f>
        <v>278.80200000000002</v>
      </c>
      <c r="F1821" s="12">
        <f t="shared" si="1856"/>
        <v>5267.8844541678636</v>
      </c>
      <c r="G1821" s="12">
        <f t="shared" si="1857"/>
        <v>68.06000072523041</v>
      </c>
      <c r="H1821" s="12">
        <f t="shared" ref="H1821:I1821" si="1876">AVERAGE(F1702:F1821)</f>
        <v>3113.1921509482031</v>
      </c>
      <c r="I1821" s="12">
        <f t="shared" si="1876"/>
        <v>58.166956066007423</v>
      </c>
      <c r="J1821" s="12">
        <f t="shared" si="1847"/>
        <v>90.564898190476185</v>
      </c>
      <c r="K1821" s="12">
        <f t="shared" si="1844"/>
        <v>4.5060667007845412</v>
      </c>
      <c r="L1821" s="12">
        <f t="shared" si="1845"/>
        <v>1.1612302248095885</v>
      </c>
    </row>
    <row r="1822" spans="1:16" x14ac:dyDescent="0.25">
      <c r="A1822" s="11">
        <f>'Shiller Data '!A1821</f>
        <v>2022.01</v>
      </c>
      <c r="B1822" s="11">
        <f>'Shiller Data '!B1821</f>
        <v>4573.8154999999997</v>
      </c>
      <c r="C1822" s="11">
        <f>'Shiller Data '!C1821</f>
        <v>60.921402962953294</v>
      </c>
      <c r="D1822" s="11">
        <f>'Shiller Data '!D1821</f>
        <v>197.88333333333333</v>
      </c>
      <c r="E1822" s="75">
        <f>'Shiller Data '!E1821</f>
        <v>281.14800000000002</v>
      </c>
      <c r="F1822" s="12">
        <f t="shared" si="1856"/>
        <v>5111.1104639282503</v>
      </c>
      <c r="G1822" s="12">
        <f t="shared" si="1857"/>
        <v>68.077958142636092</v>
      </c>
      <c r="H1822" s="12">
        <f t="shared" ref="H1822:I1822" si="1877">AVERAGE(F1703:F1822)</f>
        <v>3140.7622114562323</v>
      </c>
      <c r="I1822" s="12">
        <f t="shared" si="1877"/>
        <v>58.42544686860159</v>
      </c>
      <c r="J1822" s="12">
        <f t="shared" si="1847"/>
        <v>87.480896387889018</v>
      </c>
      <c r="K1822" s="12">
        <f t="shared" si="1844"/>
        <v>4.4714204425312065</v>
      </c>
      <c r="L1822" s="12">
        <f t="shared" si="1845"/>
        <v>1.1265839665562538</v>
      </c>
    </row>
    <row r="1823" spans="1:16" x14ac:dyDescent="0.25">
      <c r="A1823" s="11">
        <f>'Shiller Data '!A1822</f>
        <v>2022.02</v>
      </c>
      <c r="B1823" s="11">
        <f>'Shiller Data '!B1822</f>
        <v>4435.9805263157887</v>
      </c>
      <c r="C1823" s="11">
        <f>'Shiller Data '!C1822</f>
        <v>61.445688643514018</v>
      </c>
      <c r="D1823" s="11">
        <f>'Shiller Data '!D1822</f>
        <v>197.89666666666665</v>
      </c>
      <c r="E1823" s="75">
        <f>'Shiller Data '!E1822</f>
        <v>283.71600000000001</v>
      </c>
      <c r="F1823" s="12">
        <f t="shared" si="1856"/>
        <v>4912.2156729097514</v>
      </c>
      <c r="G1823" s="12">
        <f t="shared" si="1857"/>
        <v>68.042335397284674</v>
      </c>
      <c r="H1823" s="12">
        <f t="shared" ref="H1823:I1823" si="1878">AVERAGE(F1704:F1823)</f>
        <v>3166.1437040934356</v>
      </c>
      <c r="I1823" s="12">
        <f t="shared" si="1878"/>
        <v>58.681467937518946</v>
      </c>
      <c r="J1823" s="12">
        <f t="shared" si="1847"/>
        <v>83.709829449734116</v>
      </c>
      <c r="K1823" s="12">
        <f t="shared" si="1844"/>
        <v>4.4273564072757203</v>
      </c>
      <c r="L1823" s="12">
        <f t="shared" si="1845"/>
        <v>1.0825199313007676</v>
      </c>
    </row>
    <row r="1824" spans="1:16" x14ac:dyDescent="0.25">
      <c r="A1824" s="11">
        <f>'Shiller Data '!A1823</f>
        <v>2022.03</v>
      </c>
      <c r="B1824" s="11">
        <f>'Shiller Data '!B1823</f>
        <v>4391.2652173913057</v>
      </c>
      <c r="C1824" s="11">
        <f>'Shiller Data '!C1823</f>
        <v>61.969974324074734</v>
      </c>
      <c r="D1824" s="11">
        <f>'Shiller Data '!D1823</f>
        <v>197.91</v>
      </c>
      <c r="E1824" s="75">
        <f>'Shiller Data '!E1823</f>
        <v>287.50400000000002</v>
      </c>
      <c r="F1824" s="12">
        <f t="shared" si="1856"/>
        <v>4798.6314961667085</v>
      </c>
      <c r="G1824" s="12">
        <f t="shared" si="1857"/>
        <v>67.718768028501088</v>
      </c>
      <c r="H1824" s="12">
        <f t="shared" ref="H1824:I1824" si="1879">AVERAGE(F1705:F1824)</f>
        <v>3190.2764549874178</v>
      </c>
      <c r="I1824" s="12">
        <f t="shared" si="1879"/>
        <v>58.933636619135058</v>
      </c>
      <c r="J1824" s="12">
        <f t="shared" si="1847"/>
        <v>81.424323551902603</v>
      </c>
      <c r="K1824" s="12">
        <f t="shared" si="1844"/>
        <v>4.3996740435060833</v>
      </c>
      <c r="L1824" s="12">
        <f t="shared" si="1845"/>
        <v>1.0548375675311306</v>
      </c>
    </row>
    <row r="1825" spans="1:12" x14ac:dyDescent="0.25">
      <c r="A1825" s="11">
        <f>'Shiller Data '!A1824</f>
        <v>2022.04</v>
      </c>
      <c r="B1825" s="11">
        <f>'Shiller Data '!B1824</f>
        <v>4391.2959999999994</v>
      </c>
      <c r="C1825" s="11">
        <f>'Shiller Data '!C1824</f>
        <v>62.653316216049816</v>
      </c>
      <c r="D1825" s="11">
        <f>'Shiller Data '!D1824</f>
        <v>196.02666666666664</v>
      </c>
      <c r="E1825" s="75">
        <f>'Shiller Data '!E1824</f>
        <v>289.10899999999998</v>
      </c>
      <c r="F1825" s="12">
        <f t="shared" si="1856"/>
        <v>4772.0251559100552</v>
      </c>
      <c r="G1825" s="12">
        <f t="shared" si="1857"/>
        <v>68.085412844904354</v>
      </c>
      <c r="H1825" s="12">
        <f t="shared" ref="H1825:I1825" si="1880">AVERAGE(F1706:F1825)</f>
        <v>3214.2672179209553</v>
      </c>
      <c r="I1825" s="12">
        <f t="shared" si="1880"/>
        <v>59.186121668660945</v>
      </c>
      <c r="J1825" s="12">
        <f t="shared" si="1847"/>
        <v>80.627434631129802</v>
      </c>
      <c r="K1825" s="12">
        <f t="shared" si="1844"/>
        <v>4.3898389716352701</v>
      </c>
      <c r="L1825" s="12">
        <f t="shared" si="1845"/>
        <v>1.0450024956603174</v>
      </c>
    </row>
    <row r="1826" spans="1:12" x14ac:dyDescent="0.25">
      <c r="A1826" s="11">
        <f>'Shiller Data '!A1825</f>
        <v>2022.05</v>
      </c>
      <c r="B1826" s="11">
        <f>'Shiller Data '!B1825</f>
        <v>4040.3599999999997</v>
      </c>
      <c r="C1826" s="11">
        <f>'Shiller Data '!C1825</f>
        <v>63.336658108024906</v>
      </c>
      <c r="D1826" s="11">
        <f>'Shiller Data '!D1825</f>
        <v>194.14333333333332</v>
      </c>
      <c r="E1826" s="75">
        <f>'Shiller Data '!E1825</f>
        <v>292.29599999999999</v>
      </c>
      <c r="F1826" s="12">
        <f t="shared" si="1856"/>
        <v>4342.7898534362421</v>
      </c>
      <c r="G1826" s="12">
        <f t="shared" si="1857"/>
        <v>68.077546600325448</v>
      </c>
      <c r="H1826" s="12">
        <f t="shared" ref="H1826:I1826" si="1881">AVERAGE(F1707:F1826)</f>
        <v>3235.1769622775555</v>
      </c>
      <c r="I1826" s="12">
        <f t="shared" si="1881"/>
        <v>59.434487695753539</v>
      </c>
      <c r="J1826" s="12">
        <f t="shared" si="1847"/>
        <v>73.06851664419284</v>
      </c>
      <c r="K1826" s="12">
        <f t="shared" si="1844"/>
        <v>4.2913975851207153</v>
      </c>
      <c r="L1826" s="12">
        <f t="shared" si="1845"/>
        <v>0.94656110914576264</v>
      </c>
    </row>
    <row r="1827" spans="1:12" x14ac:dyDescent="0.25">
      <c r="A1827" s="11">
        <f>'Shiller Data '!A1826</f>
        <v>2022.06</v>
      </c>
      <c r="B1827" s="11">
        <f>'Shiller Data '!B1826</f>
        <v>3898.9466666666676</v>
      </c>
      <c r="C1827" s="11">
        <f>'Shiller Data '!C1826</f>
        <v>64.02</v>
      </c>
      <c r="D1827" s="11">
        <f>'Shiller Data '!D1826</f>
        <v>192.26</v>
      </c>
      <c r="E1827" s="75">
        <f>'Shiller Data '!E1826</f>
        <v>296.31099999999998</v>
      </c>
      <c r="F1827" s="12">
        <f t="shared" si="1856"/>
        <v>4134.0063953076342</v>
      </c>
      <c r="G1827" s="12">
        <f t="shared" si="1857"/>
        <v>67.879638285450085</v>
      </c>
      <c r="H1827" s="12">
        <f t="shared" ref="H1827:I1827" si="1882">AVERAGE(F1708:F1827)</f>
        <v>3254.5273717061432</v>
      </c>
      <c r="I1827" s="12">
        <f t="shared" si="1882"/>
        <v>59.677047172568599</v>
      </c>
      <c r="J1827" s="12">
        <f t="shared" si="1847"/>
        <v>69.272971622628958</v>
      </c>
      <c r="K1827" s="12">
        <f t="shared" si="1844"/>
        <v>4.2380548102428399</v>
      </c>
      <c r="L1827" s="12">
        <f t="shared" si="1845"/>
        <v>0.89321833426788722</v>
      </c>
    </row>
    <row r="1828" spans="1:12" x14ac:dyDescent="0.25">
      <c r="A1828" s="11">
        <f>'Shiller Data '!A1827</f>
        <v>2022.07</v>
      </c>
      <c r="B1828" s="11">
        <f>'Shiller Data '!B1827</f>
        <v>3911.729499999999</v>
      </c>
      <c r="C1828" s="11">
        <f>'Shiller Data '!C1827</f>
        <v>64.452768447835695</v>
      </c>
      <c r="D1828" s="11">
        <f>'Shiller Data '!D1827</f>
        <v>190.58333333333331</v>
      </c>
      <c r="E1828" s="75">
        <f>'Shiller Data '!E1827</f>
        <v>296.27600000000001</v>
      </c>
      <c r="F1828" s="12">
        <f t="shared" si="1856"/>
        <v>4148.0498442752696</v>
      </c>
      <c r="G1828" s="12">
        <f t="shared" si="1857"/>
        <v>68.346570519038934</v>
      </c>
      <c r="H1828" s="12">
        <f t="shared" ref="H1828:I1828" si="1883">AVERAGE(F1709:F1828)</f>
        <v>3273.5553360812323</v>
      </c>
      <c r="I1828" s="12">
        <f t="shared" si="1883"/>
        <v>59.918132587278151</v>
      </c>
      <c r="J1828" s="12">
        <f t="shared" si="1847"/>
        <v>69.228623542850301</v>
      </c>
      <c r="K1828" s="12">
        <f t="shared" si="1844"/>
        <v>4.2374144121125328</v>
      </c>
      <c r="L1828" s="12">
        <f t="shared" si="1845"/>
        <v>0.89257793613758007</v>
      </c>
    </row>
    <row r="1829" spans="1:12" x14ac:dyDescent="0.25">
      <c r="A1829" s="11">
        <f>'Shiller Data '!A1828</f>
        <v>2022.08</v>
      </c>
      <c r="B1829" s="11">
        <f>'Shiller Data '!B1828</f>
        <v>4158.5630434782615</v>
      </c>
      <c r="C1829" s="11">
        <f>'Shiller Data '!C1828</f>
        <v>64.885536895671393</v>
      </c>
      <c r="D1829" s="11">
        <f>'Shiller Data '!D1828</f>
        <v>188.90666666666664</v>
      </c>
      <c r="E1829" s="75">
        <f>'Shiller Data '!E1828</f>
        <v>296.17099999999999</v>
      </c>
      <c r="F1829" s="12">
        <f t="shared" si="1856"/>
        <v>4411.3587899719514</v>
      </c>
      <c r="G1829" s="12">
        <f t="shared" si="1857"/>
        <v>68.829877179729138</v>
      </c>
      <c r="H1829" s="12">
        <f t="shared" ref="H1829:I1829" si="1884">AVERAGE(F1710:F1829)</f>
        <v>3294.3672562549805</v>
      </c>
      <c r="I1829" s="12">
        <f t="shared" si="1884"/>
        <v>60.160252484447206</v>
      </c>
      <c r="J1829" s="12">
        <f t="shared" si="1847"/>
        <v>73.326799802118316</v>
      </c>
      <c r="K1829" s="12">
        <f t="shared" si="1844"/>
        <v>4.2949261601077033</v>
      </c>
      <c r="L1829" s="12">
        <f t="shared" si="1845"/>
        <v>0.95008968413275063</v>
      </c>
    </row>
    <row r="1830" spans="1:12" x14ac:dyDescent="0.25">
      <c r="A1830" s="11">
        <f>'Shiller Data '!A1829</f>
        <v>2022.09</v>
      </c>
      <c r="B1830" s="11">
        <f>'Shiller Data '!B1829</f>
        <v>3850.5204761904752</v>
      </c>
      <c r="C1830" s="11">
        <f>'Shiller Data '!C1829</f>
        <v>65.318305343507092</v>
      </c>
      <c r="D1830" s="11">
        <f>'Shiller Data '!D1829</f>
        <v>187.23</v>
      </c>
      <c r="E1830" s="75">
        <f>'Shiller Data '!E1829</f>
        <v>296.80799999999999</v>
      </c>
      <c r="F1830" s="12">
        <f t="shared" si="1856"/>
        <v>4075.8243396645053</v>
      </c>
      <c r="G1830" s="12">
        <f t="shared" si="1857"/>
        <v>69.140247504434996</v>
      </c>
      <c r="H1830" s="12">
        <f t="shared" ref="H1830:I1830" si="1885">AVERAGE(F1711:F1830)</f>
        <v>3312.001691271666</v>
      </c>
      <c r="I1830" s="12">
        <f t="shared" si="1885"/>
        <v>60.401641718000306</v>
      </c>
      <c r="J1830" s="12">
        <f t="shared" si="1847"/>
        <v>67.478701302416226</v>
      </c>
      <c r="K1830" s="12">
        <f t="shared" si="1844"/>
        <v>4.2118120118259439</v>
      </c>
      <c r="L1830" s="12">
        <f t="shared" si="1845"/>
        <v>0.86697553585099119</v>
      </c>
    </row>
    <row r="1831" spans="1:12" x14ac:dyDescent="0.25">
      <c r="A1831" s="11">
        <f>'Shiller Data '!A1830</f>
        <v>2022.1</v>
      </c>
      <c r="B1831" s="11">
        <f>'Shiller Data '!B1830</f>
        <v>3726.0509523809519</v>
      </c>
      <c r="C1831" s="11">
        <f>'Shiller Data '!C1830</f>
        <v>65.852203562338062</v>
      </c>
      <c r="D1831" s="11">
        <f>'Shiller Data '!D1830</f>
        <v>182.40333333333334</v>
      </c>
      <c r="E1831" s="75">
        <f>'Shiller Data '!E1830</f>
        <v>298.012</v>
      </c>
      <c r="F1831" s="12">
        <f t="shared" si="1856"/>
        <v>3928.1373164982806</v>
      </c>
      <c r="G1831" s="12">
        <f t="shared" si="1857"/>
        <v>69.42376835227293</v>
      </c>
      <c r="H1831" s="12">
        <f t="shared" ref="H1831:I1831" si="1886">AVERAGE(F1712:F1831)</f>
        <v>3328.462429895158</v>
      </c>
      <c r="I1831" s="12">
        <f t="shared" si="1886"/>
        <v>60.639000554357004</v>
      </c>
      <c r="J1831" s="12">
        <f t="shared" si="1847"/>
        <v>64.779057711828301</v>
      </c>
      <c r="K1831" s="12">
        <f t="shared" si="1844"/>
        <v>4.1709823676637603</v>
      </c>
      <c r="L1831" s="12">
        <f t="shared" si="1845"/>
        <v>0.82614589168880759</v>
      </c>
    </row>
    <row r="1832" spans="1:12" x14ac:dyDescent="0.25">
      <c r="A1832" s="11">
        <f>'Shiller Data '!A1831</f>
        <v>2022.11</v>
      </c>
      <c r="B1832" s="11">
        <f>'Shiller Data '!B1831</f>
        <v>3917.488571428571</v>
      </c>
      <c r="C1832" s="11">
        <f>'Shiller Data '!C1831</f>
        <v>66.386101781169032</v>
      </c>
      <c r="D1832" s="11">
        <f>'Shiller Data '!D1831</f>
        <v>177.57666666666665</v>
      </c>
      <c r="E1832" s="75">
        <f>'Shiller Data '!E1831</f>
        <v>297.71100000000001</v>
      </c>
      <c r="F1832" s="12">
        <f t="shared" si="1856"/>
        <v>4134.1333438420861</v>
      </c>
      <c r="G1832" s="12">
        <f t="shared" si="1857"/>
        <v>70.057382922024317</v>
      </c>
      <c r="H1832" s="12">
        <f t="shared" ref="H1832:I1832" si="1887">AVERAGE(F1713:F1832)</f>
        <v>3347.0548596801141</v>
      </c>
      <c r="I1832" s="12">
        <f t="shared" si="1887"/>
        <v>60.873722680187242</v>
      </c>
      <c r="J1832" s="12">
        <f t="shared" si="1847"/>
        <v>67.913266378690437</v>
      </c>
      <c r="K1832" s="12">
        <f t="shared" si="1844"/>
        <v>4.2182313966097045</v>
      </c>
      <c r="L1832" s="12">
        <f t="shared" si="1845"/>
        <v>0.87339492063475177</v>
      </c>
    </row>
    <row r="1833" spans="1:12" x14ac:dyDescent="0.25">
      <c r="A1833" s="11">
        <f>'Shiller Data '!A1832</f>
        <v>2022.12</v>
      </c>
      <c r="B1833" s="11">
        <f>'Shiller Data '!B1832</f>
        <v>3912.3809523809532</v>
      </c>
      <c r="C1833" s="11">
        <f>'Shiller Data '!C1832</f>
        <v>66.92</v>
      </c>
      <c r="D1833" s="11">
        <f>'Shiller Data '!D1832</f>
        <v>172.75</v>
      </c>
      <c r="E1833" s="75">
        <f>'Shiller Data '!E1832</f>
        <v>296.79700000000003</v>
      </c>
      <c r="F1833" s="12">
        <f t="shared" si="1856"/>
        <v>4141.4579180863884</v>
      </c>
      <c r="G1833" s="12">
        <f t="shared" si="1857"/>
        <v>70.838286775135856</v>
      </c>
      <c r="H1833" s="12">
        <f t="shared" ref="H1833:I1833" si="1888">AVERAGE(F1714:F1833)</f>
        <v>3365.3487303042461</v>
      </c>
      <c r="I1833" s="12">
        <f t="shared" si="1888"/>
        <v>61.107700055861343</v>
      </c>
      <c r="J1833" s="12">
        <f t="shared" si="1847"/>
        <v>67.773094295816932</v>
      </c>
      <c r="K1833" s="12">
        <f t="shared" si="1844"/>
        <v>4.2161652768900639</v>
      </c>
      <c r="L1833" s="12">
        <f t="shared" si="1845"/>
        <v>0.87132880091511122</v>
      </c>
    </row>
    <row r="1834" spans="1:12" x14ac:dyDescent="0.25">
      <c r="A1834" s="11">
        <f>'Shiller Data '!A1833</f>
        <v>2023.01</v>
      </c>
      <c r="B1834" s="11">
        <f>'Shiller Data '!B1833</f>
        <v>3960.6565000000001</v>
      </c>
      <c r="C1834" s="11">
        <f>'Shiller Data '!C1833</f>
        <v>67.349999999999994</v>
      </c>
      <c r="D1834" s="11">
        <f>'Shiller Data '!D1833</f>
        <v>173.55666666666667</v>
      </c>
      <c r="E1834" s="75">
        <f>'Shiller Data '!E1833</f>
        <v>299.17</v>
      </c>
      <c r="F1834" s="12">
        <f t="shared" si="1856"/>
        <v>4159.3049299311424</v>
      </c>
      <c r="G1834" s="12">
        <f t="shared" si="1857"/>
        <v>70.727968212053341</v>
      </c>
      <c r="H1834" s="12">
        <f t="shared" ref="H1834:I1834" si="1889">AVERAGE(F1715:F1834)</f>
        <v>3383.1784763114451</v>
      </c>
      <c r="I1834" s="12">
        <f t="shared" si="1889"/>
        <v>61.338549611108277</v>
      </c>
      <c r="J1834" s="12">
        <f t="shared" si="1847"/>
        <v>67.808987273117737</v>
      </c>
      <c r="K1834" s="12">
        <f t="shared" si="1844"/>
        <v>4.2166947418123302</v>
      </c>
      <c r="L1834" s="12">
        <f t="shared" si="1845"/>
        <v>0.87185826583737747</v>
      </c>
    </row>
    <row r="1835" spans="1:12" x14ac:dyDescent="0.25">
      <c r="A1835" s="11">
        <f>'Shiller Data '!A1834</f>
        <v>2023.02</v>
      </c>
      <c r="B1835" s="11">
        <f>'Shiller Data '!B1834</f>
        <v>4079.6847368421049</v>
      </c>
      <c r="C1835" s="11">
        <f>'Shiller Data '!C1834</f>
        <v>67.78</v>
      </c>
      <c r="D1835" s="11">
        <f>'Shiller Data '!D1834</f>
        <v>174.36333333333332</v>
      </c>
      <c r="E1835" s="75">
        <f>'Shiller Data '!E1834</f>
        <v>300.83999999999997</v>
      </c>
      <c r="F1835" s="12">
        <f t="shared" si="1856"/>
        <v>4260.5203835838602</v>
      </c>
      <c r="G1835" s="12">
        <f t="shared" si="1857"/>
        <v>70.784408655763869</v>
      </c>
      <c r="H1835" s="12">
        <f t="shared" ref="H1835:I1835" si="1890">AVERAGE(F1716:F1835)</f>
        <v>3401.6285645071448</v>
      </c>
      <c r="I1835" s="12">
        <f t="shared" si="1890"/>
        <v>61.569549458558456</v>
      </c>
      <c r="J1835" s="12">
        <f t="shared" si="1847"/>
        <v>69.198498625551139</v>
      </c>
      <c r="K1835" s="12">
        <f t="shared" si="1844"/>
        <v>4.2369791662257033</v>
      </c>
      <c r="L1835" s="12">
        <f t="shared" si="1845"/>
        <v>0.89214269025075055</v>
      </c>
    </row>
    <row r="1836" spans="1:12" x14ac:dyDescent="0.25">
      <c r="A1836" s="11">
        <f>'Shiller Data '!A1835</f>
        <v>2023.03</v>
      </c>
      <c r="B1836" s="11">
        <f>'Shiller Data '!B1835</f>
        <v>3968.5591304347827</v>
      </c>
      <c r="C1836" s="11">
        <f>'Shiller Data '!C1835</f>
        <v>68.209999999999994</v>
      </c>
      <c r="D1836" s="11">
        <f>'Shiller Data '!D1835</f>
        <v>175.17</v>
      </c>
      <c r="E1836" s="75">
        <f>'Shiller Data '!E1835</f>
        <v>301.83600000000001</v>
      </c>
      <c r="F1836" s="12">
        <f t="shared" si="1856"/>
        <v>4130.7930956027376</v>
      </c>
      <c r="G1836" s="12">
        <f t="shared" si="1857"/>
        <v>70.998412217230538</v>
      </c>
      <c r="H1836" s="12">
        <f t="shared" ref="H1836:I1836" si="1891">AVERAGE(F1717:F1836)</f>
        <v>3418.6088087076005</v>
      </c>
      <c r="I1836" s="12">
        <f t="shared" si="1891"/>
        <v>61.800044195098664</v>
      </c>
      <c r="J1836" s="12">
        <f t="shared" si="1847"/>
        <v>66.841264426318148</v>
      </c>
      <c r="K1836" s="12">
        <f t="shared" si="1844"/>
        <v>4.2023206207582913</v>
      </c>
      <c r="L1836" s="12">
        <f t="shared" si="1845"/>
        <v>0.85748414478333856</v>
      </c>
    </row>
    <row r="1837" spans="1:12" x14ac:dyDescent="0.25">
      <c r="A1837" s="11">
        <f>'Shiller Data '!A1836</f>
        <v>2023.04</v>
      </c>
      <c r="B1837" s="11">
        <f>'Shiller Data '!B1836</f>
        <v>4121.4673684210529</v>
      </c>
      <c r="C1837" s="11">
        <f>'Shiller Data '!C1836</f>
        <v>68.376666666666665</v>
      </c>
      <c r="D1837" s="11">
        <f>'Shiller Data '!D1836</f>
        <v>177.11666666666665</v>
      </c>
      <c r="E1837" s="75">
        <f>'Shiller Data '!E1836</f>
        <v>303.363</v>
      </c>
      <c r="F1837" s="12">
        <f t="shared" si="1856"/>
        <v>4268.358403871548</v>
      </c>
      <c r="G1837" s="12">
        <f t="shared" si="1857"/>
        <v>70.813643226102059</v>
      </c>
      <c r="H1837" s="12">
        <f t="shared" ref="H1837:I1837" si="1892">AVERAGE(F1718:F1837)</f>
        <v>3436.4935558133861</v>
      </c>
      <c r="I1837" s="12">
        <f t="shared" si="1892"/>
        <v>62.024269747211754</v>
      </c>
      <c r="J1837" s="12">
        <f t="shared" si="1847"/>
        <v>68.817551923913271</v>
      </c>
      <c r="K1837" s="12">
        <f t="shared" si="1844"/>
        <v>4.2314588275761134</v>
      </c>
      <c r="L1837" s="12">
        <f t="shared" si="1845"/>
        <v>0.88662235160116065</v>
      </c>
    </row>
    <row r="1838" spans="1:12" x14ac:dyDescent="0.25">
      <c r="A1838" s="11">
        <f>'Shiller Data '!A1837</f>
        <v>2023.05</v>
      </c>
      <c r="B1838" s="11">
        <f>'Shiller Data '!B1837</f>
        <v>4146.1731818181825</v>
      </c>
      <c r="C1838" s="11">
        <f>'Shiller Data '!C1837</f>
        <v>68.543333333333322</v>
      </c>
      <c r="D1838" s="11">
        <f>'Shiller Data '!D1837</f>
        <v>179.06333333333333</v>
      </c>
      <c r="E1838" s="75">
        <f>'Shiller Data '!E1837</f>
        <v>304.12700000000001</v>
      </c>
      <c r="F1838" s="12">
        <f t="shared" si="1856"/>
        <v>4283.1578892953521</v>
      </c>
      <c r="G1838" s="12">
        <f t="shared" si="1857"/>
        <v>70.807924814304542</v>
      </c>
      <c r="H1838" s="12">
        <f t="shared" ref="H1838:I1838" si="1893">AVERAGE(F1719:F1838)</f>
        <v>3453.7559812257477</v>
      </c>
      <c r="I1838" s="12">
        <f t="shared" si="1893"/>
        <v>62.244752078372478</v>
      </c>
      <c r="J1838" s="12">
        <f t="shared" si="1847"/>
        <v>68.811550311943094</v>
      </c>
      <c r="K1838" s="12">
        <f t="shared" si="1844"/>
        <v>4.2313716132896513</v>
      </c>
      <c r="L1838" s="12">
        <f t="shared" si="1845"/>
        <v>0.88653513731469857</v>
      </c>
    </row>
    <row r="1839" spans="1:12" x14ac:dyDescent="0.25">
      <c r="A1839" s="11">
        <f>'Shiller Data '!A1838</f>
        <v>2023.06</v>
      </c>
      <c r="B1839" s="11">
        <f>'Shiller Data '!B1838</f>
        <v>4345.3728571428574</v>
      </c>
      <c r="C1839" s="11">
        <f>'Shiller Data '!C1838</f>
        <v>68.709999999999994</v>
      </c>
      <c r="D1839" s="11">
        <f>'Shiller Data '!D1838</f>
        <v>181.01</v>
      </c>
      <c r="E1839" s="75">
        <f>'Shiller Data '!E1838</f>
        <v>305.10899999999998</v>
      </c>
      <c r="F1839" s="12">
        <f t="shared" si="1856"/>
        <v>4474.4911405198054</v>
      </c>
      <c r="G1839" s="12">
        <f t="shared" si="1857"/>
        <v>70.75164695240062</v>
      </c>
      <c r="H1839" s="12">
        <f t="shared" ref="H1839:I1839" si="1894">AVERAGE(F1720:F1839)</f>
        <v>3472.8932163668273</v>
      </c>
      <c r="I1839" s="12">
        <f t="shared" si="1894"/>
        <v>62.461314761095011</v>
      </c>
      <c r="J1839" s="12">
        <f t="shared" si="1847"/>
        <v>71.63619846354581</v>
      </c>
      <c r="K1839" s="12">
        <f t="shared" si="1844"/>
        <v>4.2716005113449267</v>
      </c>
      <c r="L1839" s="12">
        <f t="shared" si="1845"/>
        <v>0.92676403536997398</v>
      </c>
    </row>
    <row r="1840" spans="1:12" x14ac:dyDescent="0.25">
      <c r="A1840" s="11">
        <f>'Shiller Data '!A1839</f>
        <v>2023.07</v>
      </c>
      <c r="B1840" s="11">
        <f>'Shiller Data '!B1839</f>
        <v>4508.0755000000008</v>
      </c>
      <c r="C1840" s="11">
        <f>'Shiller Data '!C1839</f>
        <v>68.911045363540723</v>
      </c>
      <c r="D1840" s="11">
        <f>'Shiller Data '!D1839</f>
        <v>182.09</v>
      </c>
      <c r="E1840" s="75">
        <f>'Shiller Data '!E1839</f>
        <v>305.69099999999997</v>
      </c>
      <c r="F1840" s="12">
        <f t="shared" si="1856"/>
        <v>4633.1904446401768</v>
      </c>
      <c r="G1840" s="12">
        <f t="shared" si="1857"/>
        <v>70.823569150188945</v>
      </c>
      <c r="H1840" s="12">
        <f t="shared" ref="H1840:I1840" si="1895">AVERAGE(F1721:F1840)</f>
        <v>3492.8007067956792</v>
      </c>
      <c r="I1840" s="12">
        <f t="shared" si="1895"/>
        <v>62.674402062789937</v>
      </c>
      <c r="J1840" s="12">
        <f t="shared" si="1847"/>
        <v>73.924765010098469</v>
      </c>
      <c r="K1840" s="12">
        <f t="shared" si="1844"/>
        <v>4.3030478869725615</v>
      </c>
      <c r="L1840" s="12">
        <f t="shared" si="1845"/>
        <v>0.95821141099760876</v>
      </c>
    </row>
    <row r="1841" spans="1:12" x14ac:dyDescent="0.25">
      <c r="A1841" s="11">
        <f>'Shiller Data '!A1840</f>
        <v>2023.08</v>
      </c>
      <c r="B1841" s="11">
        <f>'Shiller Data '!B1840</f>
        <v>4457.358695652174</v>
      </c>
      <c r="C1841" s="11">
        <f>'Shiller Data '!C1840</f>
        <v>69.112090727081437</v>
      </c>
      <c r="D1841" s="11">
        <f>'Shiller Data '!D1840</f>
        <v>183.17</v>
      </c>
      <c r="E1841" s="75">
        <f>'Shiller Data '!E1840</f>
        <v>307.02600000000001</v>
      </c>
      <c r="F1841" s="12">
        <f t="shared" si="1856"/>
        <v>4561.1468351426975</v>
      </c>
      <c r="G1841" s="12">
        <f t="shared" si="1857"/>
        <v>70.721343157194539</v>
      </c>
      <c r="H1841" s="12">
        <f t="shared" ref="H1841:I1841" si="1896">AVERAGE(F1722:F1841)</f>
        <v>3512.1145203462734</v>
      </c>
      <c r="I1841" s="12">
        <f t="shared" si="1896"/>
        <v>62.882873995457381</v>
      </c>
      <c r="J1841" s="12">
        <f t="shared" si="1847"/>
        <v>72.534007199992033</v>
      </c>
      <c r="K1841" s="12">
        <f t="shared" si="1844"/>
        <v>4.2840555167115886</v>
      </c>
      <c r="L1841" s="12">
        <f t="shared" si="1845"/>
        <v>0.93921904073663587</v>
      </c>
    </row>
    <row r="1842" spans="1:12" x14ac:dyDescent="0.25">
      <c r="A1842" s="11">
        <f>'Shiller Data '!A1841</f>
        <v>2023.09</v>
      </c>
      <c r="B1842" s="11">
        <f>'Shiller Data '!B1841</f>
        <v>4409.0949999999993</v>
      </c>
      <c r="C1842" s="11">
        <f>'Shiller Data '!C1841</f>
        <v>69.313136090622152</v>
      </c>
      <c r="D1842" s="11">
        <f>'Shiller Data '!D1841</f>
        <v>184.25</v>
      </c>
      <c r="E1842" s="75">
        <f>'Shiller Data '!E1841</f>
        <v>307.78899999999999</v>
      </c>
      <c r="F1842" s="12">
        <f t="shared" si="1856"/>
        <v>4500.5748146457472</v>
      </c>
      <c r="G1842" s="12">
        <f t="shared" si="1857"/>
        <v>70.751243648314968</v>
      </c>
      <c r="H1842" s="12">
        <f t="shared" ref="H1842:I1842" si="1897">AVERAGE(F1723:F1842)</f>
        <v>3530.7543058932433</v>
      </c>
      <c r="I1842" s="12">
        <f t="shared" si="1897"/>
        <v>63.087825861897457</v>
      </c>
      <c r="J1842" s="12">
        <f t="shared" si="1847"/>
        <v>71.338245583192872</v>
      </c>
      <c r="K1842" s="12">
        <f t="shared" si="1844"/>
        <v>4.2674325872985603</v>
      </c>
      <c r="L1842" s="12">
        <f t="shared" si="1845"/>
        <v>0.92259611132360764</v>
      </c>
    </row>
    <row r="1843" spans="1:12" x14ac:dyDescent="0.25">
      <c r="A1843" s="11">
        <f>'Shiller Data '!A1842</f>
        <v>2023.1</v>
      </c>
      <c r="B1843" s="11">
        <f>'Shiller Data '!B1842</f>
        <v>4269.4009090909085</v>
      </c>
      <c r="C1843" s="11">
        <f>'Shiller Data '!C1842</f>
        <v>69.643321374994017</v>
      </c>
      <c r="D1843" s="11">
        <f>'Shiller Data '!D1842</f>
        <v>186.97666666666666</v>
      </c>
      <c r="E1843" s="75">
        <f>'Shiller Data '!E1842</f>
        <v>307.67099999999999</v>
      </c>
      <c r="F1843" s="12">
        <f t="shared" si="1856"/>
        <v>4359.653755516887</v>
      </c>
      <c r="G1843" s="12">
        <f t="shared" si="1857"/>
        <v>71.115543853625283</v>
      </c>
      <c r="H1843" s="12">
        <f t="shared" ref="H1843:I1843" si="1898">AVERAGE(F1724:F1843)</f>
        <v>3547.8026700533342</v>
      </c>
      <c r="I1843" s="12">
        <f t="shared" si="1898"/>
        <v>63.292615748216718</v>
      </c>
      <c r="J1843" s="12">
        <f t="shared" si="1847"/>
        <v>68.880922426400446</v>
      </c>
      <c r="K1843" s="12">
        <f t="shared" si="1844"/>
        <v>4.2323792518184309</v>
      </c>
      <c r="L1843" s="12">
        <f t="shared" si="1845"/>
        <v>0.88754277584347818</v>
      </c>
    </row>
    <row r="1844" spans="1:12" x14ac:dyDescent="0.25">
      <c r="A1844" s="11">
        <f>'Shiller Data '!A1843</f>
        <v>2023.11</v>
      </c>
      <c r="B1844" s="11">
        <f>'Shiller Data '!B1843</f>
        <v>4460.0633333333317</v>
      </c>
      <c r="C1844" s="11">
        <f>'Shiller Data '!C1843</f>
        <v>69.973506659365881</v>
      </c>
      <c r="D1844" s="11">
        <f>'Shiller Data '!D1843</f>
        <v>189.70333333333332</v>
      </c>
      <c r="E1844" s="75">
        <f>'Shiller Data '!E1843</f>
        <v>307.05099999999999</v>
      </c>
      <c r="F1844" s="12">
        <f t="shared" si="1856"/>
        <v>4563.5428568869656</v>
      </c>
      <c r="G1844" s="12">
        <f t="shared" si="1857"/>
        <v>71.596986997945876</v>
      </c>
      <c r="H1844" s="12">
        <f t="shared" ref="H1844:I1844" si="1899">AVERAGE(F1725:F1844)</f>
        <v>3565.7972228328322</v>
      </c>
      <c r="I1844" s="12">
        <f t="shared" si="1899"/>
        <v>63.498414698406883</v>
      </c>
      <c r="J1844" s="12">
        <f t="shared" si="1847"/>
        <v>71.86861087102794</v>
      </c>
      <c r="K1844" s="12">
        <f t="shared" si="1844"/>
        <v>4.27483960293719</v>
      </c>
      <c r="L1844" s="12">
        <f t="shared" si="1845"/>
        <v>0.9300031269622373</v>
      </c>
    </row>
    <row r="1845" spans="1:12" x14ac:dyDescent="0.25">
      <c r="A1845" s="11">
        <f>'Shiller Data '!A1844</f>
        <v>2023.12</v>
      </c>
      <c r="B1845" s="11">
        <f>'Shiller Data '!B1844</f>
        <v>4685.0515000000005</v>
      </c>
      <c r="C1845" s="11">
        <f>'Shiller Data '!C1844</f>
        <v>70.303691943737746</v>
      </c>
      <c r="D1845" s="11">
        <f>'Shiller Data '!D1844</f>
        <v>192.42999999999998</v>
      </c>
      <c r="E1845" s="75">
        <f>'Shiller Data '!E1844</f>
        <v>306.74599999999998</v>
      </c>
      <c r="F1845" s="12">
        <f t="shared" si="1856"/>
        <v>4798.5175194216072</v>
      </c>
      <c r="G1845" s="12">
        <f t="shared" si="1857"/>
        <v>72.006358408663218</v>
      </c>
      <c r="H1845" s="12">
        <f t="shared" ref="H1845:I1845" si="1900">AVERAGE(F1726:F1845)</f>
        <v>3585.4758607975118</v>
      </c>
      <c r="I1845" s="12">
        <f t="shared" si="1900"/>
        <v>63.705382137685767</v>
      </c>
      <c r="J1845" s="12">
        <f t="shared" si="1847"/>
        <v>75.32358112303011</v>
      </c>
      <c r="K1845" s="12">
        <f t="shared" si="1844"/>
        <v>4.321793248105199</v>
      </c>
      <c r="L1845" s="12">
        <f t="shared" si="1845"/>
        <v>0.97695677213024634</v>
      </c>
    </row>
    <row r="1846" spans="1:12" x14ac:dyDescent="0.25">
      <c r="A1846" s="11">
        <f>'Shiller Data '!A1845</f>
        <v>2024.01</v>
      </c>
      <c r="B1846" s="11">
        <f>'Shiller Data '!B1845</f>
        <v>4815.6139130434785</v>
      </c>
      <c r="C1846" s="11">
        <f>'Shiller Data '!C1845</f>
        <v>70.477403206648589</v>
      </c>
      <c r="D1846" s="11">
        <f>'Shiller Data '!D1845</f>
        <v>192.08333333333331</v>
      </c>
      <c r="E1846" s="75">
        <f>'Shiller Data '!E1845</f>
        <v>308.41699999999997</v>
      </c>
      <c r="F1846" s="12">
        <f t="shared" si="1856"/>
        <v>4905.5191546848428</v>
      </c>
      <c r="G1846" s="12">
        <f t="shared" si="1857"/>
        <v>71.79318310096015</v>
      </c>
      <c r="H1846" s="12">
        <f t="shared" ref="H1846:I1846" si="1901">AVERAGE(F1727:F1846)</f>
        <v>3605.9582656489424</v>
      </c>
      <c r="I1846" s="12">
        <f t="shared" si="1901"/>
        <v>63.907403802451611</v>
      </c>
      <c r="J1846" s="12">
        <f t="shared" si="1847"/>
        <v>76.759794058425783</v>
      </c>
      <c r="K1846" s="12">
        <f t="shared" si="1844"/>
        <v>4.3406809882076276</v>
      </c>
      <c r="L1846" s="12">
        <f t="shared" si="1845"/>
        <v>0.99584451223267489</v>
      </c>
    </row>
    <row r="1847" spans="1:12" x14ac:dyDescent="0.25">
      <c r="A1847" s="11">
        <f>'Shiller Data '!A1846</f>
        <v>2024.02</v>
      </c>
      <c r="B1847" s="11">
        <f>'Shiller Data '!B1846</f>
        <v>5011.9615000000003</v>
      </c>
      <c r="C1847" s="11">
        <f>'Shiller Data '!C1846</f>
        <v>70.651114469559431</v>
      </c>
      <c r="D1847" s="11">
        <f>'Shiller Data '!D1846</f>
        <v>191.73666666666665</v>
      </c>
      <c r="E1847" s="75">
        <f>'Shiller Data '!E1846</f>
        <v>310.32600000000002</v>
      </c>
      <c r="F1847" s="12">
        <f t="shared" si="1856"/>
        <v>5074.1252884466658</v>
      </c>
      <c r="G1847" s="12">
        <f t="shared" si="1857"/>
        <v>71.52740630328698</v>
      </c>
      <c r="H1847" s="12">
        <f t="shared" ref="H1847:I1847" si="1902">AVERAGE(F1728:F1847)</f>
        <v>3627.9801948562604</v>
      </c>
      <c r="I1847" s="12">
        <f t="shared" si="1902"/>
        <v>64.104061351731303</v>
      </c>
      <c r="J1847" s="12">
        <f t="shared" si="1847"/>
        <v>79.154505681091692</v>
      </c>
      <c r="K1847" s="12">
        <f t="shared" si="1844"/>
        <v>4.3714017105576177</v>
      </c>
      <c r="L1847" s="12">
        <f t="shared" si="1845"/>
        <v>1.026565234582665</v>
      </c>
    </row>
    <row r="1848" spans="1:12" x14ac:dyDescent="0.25">
      <c r="A1848" s="11">
        <f>'Shiller Data '!A1847</f>
        <v>2024.03</v>
      </c>
      <c r="B1848" s="11">
        <f>'Shiller Data '!B1847</f>
        <v>5170.5724999999993</v>
      </c>
      <c r="C1848" s="11">
        <f>'Shiller Data '!C1847</f>
        <v>70.824825732470273</v>
      </c>
      <c r="D1848" s="11">
        <f>'Shiller Data '!D1847</f>
        <v>191.39</v>
      </c>
      <c r="E1848" s="75">
        <f>'Shiller Data '!E1847</f>
        <v>312.33199999999999</v>
      </c>
      <c r="F1848" s="12">
        <f t="shared" si="1856"/>
        <v>5201.0828707513156</v>
      </c>
      <c r="G1848" s="12">
        <f t="shared" si="1857"/>
        <v>71.242746899129287</v>
      </c>
      <c r="H1848" s="12">
        <f t="shared" ref="H1848:I1848" si="1903">AVERAGE(F1729:F1848)</f>
        <v>3650.6747618690524</v>
      </c>
      <c r="I1848" s="12">
        <f t="shared" si="1903"/>
        <v>64.296322730014325</v>
      </c>
      <c r="J1848" s="12">
        <f t="shared" si="1847"/>
        <v>80.8923846639115</v>
      </c>
      <c r="K1848" s="12">
        <f t="shared" si="1844"/>
        <v>4.3931196869255453</v>
      </c>
      <c r="L1848" s="12">
        <f t="shared" si="1845"/>
        <v>1.0482832109505926</v>
      </c>
    </row>
    <row r="1849" spans="1:12" x14ac:dyDescent="0.25">
      <c r="A1849" s="11">
        <f>'Shiller Data '!A1848</f>
        <v>2024.04</v>
      </c>
      <c r="B1849" s="11">
        <f>'Shiller Data '!B1848</f>
        <v>5112.4927272727282</v>
      </c>
      <c r="C1849" s="11">
        <f>'Shiller Data '!C1848</f>
        <v>71.208483689883664</v>
      </c>
      <c r="D1849" s="11">
        <f>'Shiller Data '!D1848</f>
        <v>193.17999999999998</v>
      </c>
      <c r="E1849" s="75">
        <f>'Shiller Data '!E1848</f>
        <v>313.548</v>
      </c>
      <c r="F1849" s="12">
        <f t="shared" si="1856"/>
        <v>5122.7161474189261</v>
      </c>
      <c r="G1849" s="12">
        <f t="shared" si="1857"/>
        <v>71.350878855132876</v>
      </c>
      <c r="H1849" s="12">
        <f t="shared" ref="H1849:I1849" si="1904">AVERAGE(F1730:F1849)</f>
        <v>3672.7759476199672</v>
      </c>
      <c r="I1849" s="12">
        <f t="shared" si="1904"/>
        <v>64.486570894845542</v>
      </c>
      <c r="J1849" s="12">
        <f t="shared" si="1847"/>
        <v>79.438495121290259</v>
      </c>
      <c r="K1849" s="12">
        <f t="shared" si="1844"/>
        <v>4.3749830759684905</v>
      </c>
      <c r="L1849" s="12">
        <f t="shared" si="1845"/>
        <v>1.0301465999935377</v>
      </c>
    </row>
    <row r="1850" spans="1:12" x14ac:dyDescent="0.25">
      <c r="A1850" s="11">
        <f>'Shiller Data '!A1849</f>
        <v>2024.05</v>
      </c>
      <c r="B1850" s="11">
        <f>'Shiller Data '!B1849</f>
        <v>5235.2254545454543</v>
      </c>
      <c r="C1850" s="11">
        <f>'Shiller Data '!C1849</f>
        <v>71.592141647297069</v>
      </c>
      <c r="D1850" s="11">
        <f>'Shiller Data '!D1849</f>
        <v>194.96999999999997</v>
      </c>
      <c r="E1850" s="75">
        <f>'Shiller Data '!E1849</f>
        <v>314.06900000000002</v>
      </c>
      <c r="F1850" s="12">
        <f t="shared" si="1856"/>
        <v>5236.9923716820758</v>
      </c>
      <c r="G1850" s="12">
        <f t="shared" si="1857"/>
        <v>71.616304385468027</v>
      </c>
      <c r="H1850" s="12">
        <f t="shared" ref="H1850:I1850" si="1905">AVERAGE(F1731:F1850)</f>
        <v>3695.6203498713744</v>
      </c>
      <c r="I1850" s="12">
        <f t="shared" si="1905"/>
        <v>64.676219593994446</v>
      </c>
      <c r="J1850" s="12">
        <f t="shared" si="1847"/>
        <v>80.972456407584474</v>
      </c>
      <c r="K1850" s="12">
        <f t="shared" si="1844"/>
        <v>4.3941090524934401</v>
      </c>
      <c r="L1850" s="12">
        <f t="shared" si="1845"/>
        <v>1.0492725765184874</v>
      </c>
    </row>
    <row r="1851" spans="1:12" x14ac:dyDescent="0.25">
      <c r="A1851" s="11">
        <f>'Shiller Data '!A1850</f>
        <v>2024.06</v>
      </c>
      <c r="B1851" s="11">
        <f>'Shiller Data '!B1850</f>
        <v>5415.1405263157876</v>
      </c>
      <c r="C1851" s="11">
        <f>'Shiller Data '!C1850</f>
        <v>71.97579960471046</v>
      </c>
      <c r="D1851" s="11">
        <f>'Shiller Data '!D1850</f>
        <v>196.76</v>
      </c>
      <c r="E1851" s="75">
        <f>'Shiller Data '!E1850</f>
        <v>314.17500000000001</v>
      </c>
      <c r="F1851" s="12">
        <f t="shared" si="1856"/>
        <v>5415.1405263157876</v>
      </c>
      <c r="G1851" s="12">
        <f t="shared" si="1857"/>
        <v>71.97579960471046</v>
      </c>
      <c r="H1851" s="12">
        <f t="shared" ref="H1851:I1851" si="1906">AVERAGE(F1732:F1851)</f>
        <v>3719.3583324466858</v>
      </c>
      <c r="I1851" s="12">
        <f t="shared" si="1906"/>
        <v>64.86541005008732</v>
      </c>
      <c r="J1851" s="12">
        <f t="shared" si="1847"/>
        <v>83.482714780255947</v>
      </c>
      <c r="K1851" s="12">
        <f t="shared" si="1844"/>
        <v>4.4246396018078791</v>
      </c>
      <c r="L1851" s="12">
        <f t="shared" si="1845"/>
        <v>1.0798031258329264</v>
      </c>
    </row>
    <row r="1854" spans="1:12" x14ac:dyDescent="0.25">
      <c r="K1854" s="12">
        <f>AVERAGE(K129:K1839)</f>
        <v>3.3448364759749527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175CDD-E479-44F9-8528-02C3CA1E9420}">
  <dimension ref="B4:U508"/>
  <sheetViews>
    <sheetView workbookViewId="0">
      <pane ySplit="7" topLeftCell="A490" activePane="bottomLeft" state="frozen"/>
      <selection pane="bottomLeft" activeCell="N505" sqref="N505"/>
    </sheetView>
  </sheetViews>
  <sheetFormatPr defaultColWidth="9.140625" defaultRowHeight="12.75" x14ac:dyDescent="0.2"/>
  <cols>
    <col min="1" max="6" width="9.140625" style="1"/>
    <col min="9" max="9" width="9.140625" style="1"/>
    <col min="10" max="14" width="8.85546875" customWidth="1"/>
    <col min="15" max="16384" width="9.140625" style="1"/>
  </cols>
  <sheetData>
    <row r="4" spans="4:21" x14ac:dyDescent="0.2">
      <c r="R4" s="1" t="s">
        <v>19</v>
      </c>
    </row>
    <row r="6" spans="4:21" ht="15" x14ac:dyDescent="0.25">
      <c r="D6" s="3"/>
      <c r="E6" s="3" t="s">
        <v>18</v>
      </c>
      <c r="F6" s="3" t="s">
        <v>17</v>
      </c>
      <c r="I6" s="3" t="s">
        <v>11</v>
      </c>
      <c r="K6" s="2" t="s">
        <v>9</v>
      </c>
      <c r="M6" s="2" t="s">
        <v>16</v>
      </c>
      <c r="S6" s="4" t="s">
        <v>15</v>
      </c>
    </row>
    <row r="7" spans="4:21" s="4" customFormat="1" ht="39" x14ac:dyDescent="0.25">
      <c r="D7" s="5"/>
      <c r="E7" s="5"/>
      <c r="F7" s="5" t="s">
        <v>14</v>
      </c>
      <c r="G7" s="4" t="s">
        <v>10</v>
      </c>
      <c r="I7" s="5" t="s">
        <v>13</v>
      </c>
      <c r="J7" s="4" t="s">
        <v>12</v>
      </c>
      <c r="K7" s="4" t="s">
        <v>11</v>
      </c>
      <c r="L7" s="4" t="s">
        <v>10</v>
      </c>
      <c r="M7" s="4" t="s">
        <v>9</v>
      </c>
      <c r="N7" s="4" t="s">
        <v>5</v>
      </c>
      <c r="O7" s="4" t="s">
        <v>8</v>
      </c>
      <c r="P7" s="5" t="s">
        <v>7</v>
      </c>
      <c r="Q7" s="5"/>
      <c r="R7" s="4" t="s">
        <v>6</v>
      </c>
      <c r="T7" s="4" t="s">
        <v>5</v>
      </c>
    </row>
    <row r="8" spans="4:21" ht="15" x14ac:dyDescent="0.25">
      <c r="D8" s="3">
        <v>1900</v>
      </c>
      <c r="E8" s="3" t="s">
        <v>1</v>
      </c>
      <c r="F8" s="3">
        <v>19969.780888835932</v>
      </c>
      <c r="I8" s="3">
        <v>26802.084633486131</v>
      </c>
      <c r="K8">
        <f t="shared" ref="K8:K71" si="0">F8/I8</f>
        <v>0.74508312177650471</v>
      </c>
      <c r="M8">
        <f t="shared" ref="M8:M71" si="1">$M$215*K8/$K$215</f>
        <v>0.83706730477412727</v>
      </c>
      <c r="N8">
        <f t="shared" ref="N8:N39" si="2">LN(M8)</f>
        <v>-0.17785079980900653</v>
      </c>
      <c r="O8" s="1">
        <f t="shared" ref="O8:O39" si="3">N8-$N$508</f>
        <v>1.8454112590370386E-2</v>
      </c>
      <c r="P8" s="1">
        <f t="shared" ref="P8:P39" si="4">EXP(O8)</f>
        <v>1.0186254420142054</v>
      </c>
      <c r="S8" s="1">
        <f t="shared" ref="S8:S39" si="5">S9*$R$191/$K$191</f>
        <v>0.13352008194142051</v>
      </c>
      <c r="T8" s="1">
        <f t="shared" ref="T8:T71" si="6">LN(S8)</f>
        <v>-2.0135033859272742</v>
      </c>
      <c r="U8" s="1">
        <f t="shared" ref="U8:U71" si="7">T8-$T$508</f>
        <v>-1.5016357449473323</v>
      </c>
    </row>
    <row r="9" spans="4:21" ht="15" x14ac:dyDescent="0.25">
      <c r="D9" s="3"/>
      <c r="E9" s="3" t="s">
        <v>4</v>
      </c>
      <c r="F9" s="3">
        <v>18693.756550891147</v>
      </c>
      <c r="I9" s="3">
        <v>26985.245082455196</v>
      </c>
      <c r="K9">
        <f t="shared" si="0"/>
        <v>0.69273992115954997</v>
      </c>
      <c r="M9">
        <f t="shared" si="1"/>
        <v>0.77826207810462777</v>
      </c>
      <c r="N9">
        <f t="shared" si="2"/>
        <v>-0.25069195021177798</v>
      </c>
      <c r="O9" s="1">
        <f t="shared" si="3"/>
        <v>-5.4387037812401062E-2</v>
      </c>
      <c r="P9" s="1">
        <f t="shared" si="4"/>
        <v>0.94706548540458968</v>
      </c>
      <c r="S9" s="1">
        <f t="shared" si="5"/>
        <v>0.13454736210990195</v>
      </c>
      <c r="T9" s="1">
        <f t="shared" si="6"/>
        <v>-2.0058390072789858</v>
      </c>
      <c r="U9" s="1">
        <f t="shared" si="7"/>
        <v>-1.4939713662990439</v>
      </c>
    </row>
    <row r="10" spans="4:21" ht="15" x14ac:dyDescent="0.25">
      <c r="D10" s="3"/>
      <c r="E10" s="3" t="s">
        <v>3</v>
      </c>
      <c r="F10" s="3">
        <v>18502.352900199425</v>
      </c>
      <c r="I10" s="3">
        <v>27168.405531424261</v>
      </c>
      <c r="K10">
        <f t="shared" si="0"/>
        <v>0.6810246143741755</v>
      </c>
      <c r="M10">
        <f t="shared" si="1"/>
        <v>0.76510045896600898</v>
      </c>
      <c r="N10">
        <f t="shared" si="2"/>
        <v>-0.26774813486735882</v>
      </c>
      <c r="O10" s="1">
        <f t="shared" si="3"/>
        <v>-7.1443222467981904E-2</v>
      </c>
      <c r="P10" s="1">
        <f t="shared" si="4"/>
        <v>0.93104913876647089</v>
      </c>
      <c r="S10" s="1">
        <f t="shared" si="5"/>
        <v>0.13558254599241062</v>
      </c>
      <c r="T10" s="1">
        <f t="shared" si="6"/>
        <v>-1.9981746286306972</v>
      </c>
      <c r="U10" s="1">
        <f t="shared" si="7"/>
        <v>-1.4863069876507553</v>
      </c>
    </row>
    <row r="11" spans="4:21" ht="15" x14ac:dyDescent="0.25">
      <c r="D11" s="3"/>
      <c r="E11" s="3" t="s">
        <v>2</v>
      </c>
      <c r="F11" s="3">
        <v>21915.718004201735</v>
      </c>
      <c r="I11" s="3">
        <v>27351.565980393327</v>
      </c>
      <c r="K11">
        <f t="shared" si="0"/>
        <v>0.80126008214344213</v>
      </c>
      <c r="M11">
        <f t="shared" si="1"/>
        <v>0.90017958772671391</v>
      </c>
      <c r="N11">
        <f t="shared" si="2"/>
        <v>-0.10516099364509593</v>
      </c>
      <c r="O11" s="1">
        <f t="shared" si="3"/>
        <v>9.1143918754280989E-2</v>
      </c>
      <c r="P11" s="1">
        <f t="shared" si="4"/>
        <v>1.0954266463527877</v>
      </c>
      <c r="S11" s="1">
        <f t="shared" si="5"/>
        <v>0.1366256943987405</v>
      </c>
      <c r="T11" s="1">
        <f t="shared" si="6"/>
        <v>-1.9905102499824088</v>
      </c>
      <c r="U11" s="1">
        <f t="shared" si="7"/>
        <v>-1.4786426090024669</v>
      </c>
    </row>
    <row r="12" spans="4:21" ht="15" x14ac:dyDescent="0.25">
      <c r="D12" s="3">
        <v>1901</v>
      </c>
      <c r="E12" s="3" t="s">
        <v>1</v>
      </c>
      <c r="F12" s="3">
        <v>24930.090982454854</v>
      </c>
      <c r="I12" s="3">
        <v>27534.726429362392</v>
      </c>
      <c r="K12">
        <f t="shared" si="0"/>
        <v>0.90540543580160593</v>
      </c>
      <c r="M12">
        <f t="shared" si="1"/>
        <v>1.017182198500572</v>
      </c>
      <c r="N12">
        <f t="shared" si="2"/>
        <v>1.7036253921709058E-2</v>
      </c>
      <c r="O12" s="1">
        <f t="shared" si="3"/>
        <v>0.21334116632108596</v>
      </c>
      <c r="P12" s="1">
        <f t="shared" si="4"/>
        <v>1.2378068772333821</v>
      </c>
      <c r="S12" s="1">
        <f t="shared" si="5"/>
        <v>0.13767686860654552</v>
      </c>
      <c r="T12" s="1">
        <f t="shared" si="6"/>
        <v>-1.9828458713341206</v>
      </c>
      <c r="U12" s="1">
        <f t="shared" si="7"/>
        <v>-1.4709782303541787</v>
      </c>
    </row>
    <row r="13" spans="4:21" ht="15" x14ac:dyDescent="0.25">
      <c r="D13" s="3"/>
      <c r="E13" s="3" t="s">
        <v>4</v>
      </c>
      <c r="F13" s="3">
        <v>28216.48113859737</v>
      </c>
      <c r="I13" s="3">
        <v>27717.886878331457</v>
      </c>
      <c r="K13">
        <f t="shared" si="0"/>
        <v>1.0179881771815618</v>
      </c>
      <c r="M13">
        <f t="shared" si="1"/>
        <v>1.1436638340881651</v>
      </c>
      <c r="N13">
        <f t="shared" si="2"/>
        <v>0.1342369984533128</v>
      </c>
      <c r="O13" s="1">
        <f t="shared" si="3"/>
        <v>0.33054191085268969</v>
      </c>
      <c r="P13" s="1">
        <f t="shared" si="4"/>
        <v>1.3917221134662163</v>
      </c>
      <c r="S13" s="1">
        <f t="shared" si="5"/>
        <v>0.13873613036493915</v>
      </c>
      <c r="T13" s="1">
        <f t="shared" si="6"/>
        <v>-1.9751814926858322</v>
      </c>
      <c r="U13" s="1">
        <f t="shared" si="7"/>
        <v>-1.4633138517058903</v>
      </c>
    </row>
    <row r="14" spans="4:21" ht="15" x14ac:dyDescent="0.25">
      <c r="D14" s="3"/>
      <c r="E14" s="3" t="s">
        <v>3</v>
      </c>
      <c r="F14" s="3">
        <v>26556.688130444585</v>
      </c>
      <c r="I14" s="3">
        <v>27901.047327300523</v>
      </c>
      <c r="K14">
        <f t="shared" si="0"/>
        <v>0.95181689127703417</v>
      </c>
      <c r="M14">
        <f t="shared" si="1"/>
        <v>1.06932337686042</v>
      </c>
      <c r="N14">
        <f t="shared" si="2"/>
        <v>6.7026090376745437E-2</v>
      </c>
      <c r="O14" s="1">
        <f t="shared" si="3"/>
        <v>0.26333100277612237</v>
      </c>
      <c r="P14" s="1">
        <f t="shared" si="4"/>
        <v>1.301257367475948</v>
      </c>
      <c r="S14" s="1">
        <f t="shared" si="5"/>
        <v>0.13980354189812175</v>
      </c>
      <c r="T14" s="1">
        <f t="shared" si="6"/>
        <v>-1.9675171140375438</v>
      </c>
      <c r="U14" s="1">
        <f t="shared" si="7"/>
        <v>-1.455649473057602</v>
      </c>
    </row>
    <row r="15" spans="4:21" ht="15" x14ac:dyDescent="0.25">
      <c r="D15" s="3"/>
      <c r="E15" s="3" t="s">
        <v>2</v>
      </c>
      <c r="F15" s="3">
        <v>26390.708829629308</v>
      </c>
      <c r="I15" s="3">
        <v>28084.207776269588</v>
      </c>
      <c r="K15">
        <f t="shared" si="0"/>
        <v>0.93969924449600317</v>
      </c>
      <c r="M15">
        <f t="shared" si="1"/>
        <v>1.0557097468710332</v>
      </c>
      <c r="N15">
        <f t="shared" si="2"/>
        <v>5.4213286585302368E-2</v>
      </c>
      <c r="O15" s="1">
        <f t="shared" si="3"/>
        <v>0.25051819898467931</v>
      </c>
      <c r="P15" s="1">
        <f t="shared" si="4"/>
        <v>1.2846909697845477</v>
      </c>
      <c r="S15" s="1">
        <f t="shared" si="5"/>
        <v>0.14087916590903582</v>
      </c>
      <c r="T15" s="1">
        <f t="shared" si="6"/>
        <v>-1.9598527353892554</v>
      </c>
      <c r="U15" s="1">
        <f t="shared" si="7"/>
        <v>-1.4479850944093136</v>
      </c>
    </row>
    <row r="16" spans="4:21" ht="15" x14ac:dyDescent="0.25">
      <c r="D16" s="3">
        <v>1902</v>
      </c>
      <c r="E16" s="3" t="s">
        <v>1</v>
      </c>
      <c r="F16" s="3">
        <v>30657.952102145493</v>
      </c>
      <c r="I16" s="3">
        <v>28614.221459795644</v>
      </c>
      <c r="K16">
        <f t="shared" si="0"/>
        <v>1.0714235977107183</v>
      </c>
      <c r="M16">
        <f t="shared" si="1"/>
        <v>1.2036961206002601</v>
      </c>
      <c r="N16">
        <f t="shared" si="2"/>
        <v>0.18539692350250417</v>
      </c>
      <c r="O16" s="1">
        <f t="shared" si="3"/>
        <v>0.38170183590188111</v>
      </c>
      <c r="P16" s="1">
        <f t="shared" si="4"/>
        <v>1.464775276616588</v>
      </c>
      <c r="S16" s="1">
        <f t="shared" si="5"/>
        <v>0.14196306558304933</v>
      </c>
      <c r="T16" s="1">
        <f t="shared" si="6"/>
        <v>-1.952188356740967</v>
      </c>
      <c r="U16" s="1">
        <f t="shared" si="7"/>
        <v>-1.4403207157610252</v>
      </c>
    </row>
    <row r="17" spans="4:21" ht="15" x14ac:dyDescent="0.25">
      <c r="D17" s="3"/>
      <c r="E17" s="3" t="s">
        <v>4</v>
      </c>
      <c r="F17" s="3">
        <v>31443.094777932147</v>
      </c>
      <c r="I17" s="3">
        <v>29144.235143321701</v>
      </c>
      <c r="K17">
        <f t="shared" si="0"/>
        <v>1.0788787087156488</v>
      </c>
      <c r="M17">
        <f t="shared" si="1"/>
        <v>1.2120716017959823</v>
      </c>
      <c r="N17">
        <f t="shared" si="2"/>
        <v>0.19233096329154678</v>
      </c>
      <c r="O17" s="1">
        <f t="shared" si="3"/>
        <v>0.38863587569092373</v>
      </c>
      <c r="P17" s="1">
        <f t="shared" si="4"/>
        <v>1.4749673820618918</v>
      </c>
      <c r="S17" s="1">
        <f t="shared" si="5"/>
        <v>0.14305530459166738</v>
      </c>
      <c r="T17" s="1">
        <f t="shared" si="6"/>
        <v>-1.9445239780926786</v>
      </c>
      <c r="U17" s="1">
        <f t="shared" si="7"/>
        <v>-1.4326563371127368</v>
      </c>
    </row>
    <row r="18" spans="4:21" ht="15" x14ac:dyDescent="0.25">
      <c r="D18" s="3"/>
      <c r="E18" s="3" t="s">
        <v>3</v>
      </c>
      <c r="F18" s="3">
        <v>33088.155622437516</v>
      </c>
      <c r="I18" s="3">
        <v>29674.248826847757</v>
      </c>
      <c r="K18">
        <f t="shared" si="0"/>
        <v>1.1150461066600288</v>
      </c>
      <c r="M18">
        <f t="shared" si="1"/>
        <v>1.2527040432419938</v>
      </c>
      <c r="N18">
        <f t="shared" si="2"/>
        <v>0.22530444948473211</v>
      </c>
      <c r="O18" s="1">
        <f t="shared" si="3"/>
        <v>0.42160936188410902</v>
      </c>
      <c r="P18" s="1">
        <f t="shared" si="4"/>
        <v>1.5244129145680601</v>
      </c>
      <c r="S18" s="1">
        <f t="shared" si="5"/>
        <v>0.14415594709627255</v>
      </c>
      <c r="T18" s="1">
        <f t="shared" si="6"/>
        <v>-1.9368595994443902</v>
      </c>
      <c r="U18" s="1">
        <f t="shared" si="7"/>
        <v>-1.4249919584644484</v>
      </c>
    </row>
    <row r="19" spans="4:21" ht="15" x14ac:dyDescent="0.25">
      <c r="D19" s="3"/>
      <c r="E19" s="3" t="s">
        <v>2</v>
      </c>
      <c r="F19" s="3">
        <v>30097.135905155032</v>
      </c>
      <c r="I19" s="3">
        <v>30204.262510373814</v>
      </c>
      <c r="K19">
        <f t="shared" si="0"/>
        <v>0.99645326201287021</v>
      </c>
      <c r="M19">
        <f t="shared" si="1"/>
        <v>1.1194703275223257</v>
      </c>
      <c r="N19">
        <f t="shared" si="2"/>
        <v>0.11285565158912668</v>
      </c>
      <c r="O19" s="1">
        <f t="shared" si="3"/>
        <v>0.30916056398850361</v>
      </c>
      <c r="P19" s="1">
        <f t="shared" si="4"/>
        <v>1.3622810862286854</v>
      </c>
      <c r="S19" s="1">
        <f t="shared" si="5"/>
        <v>0.14526505775189386</v>
      </c>
      <c r="T19" s="1">
        <f t="shared" si="6"/>
        <v>-1.9291952207961021</v>
      </c>
      <c r="U19" s="1">
        <f t="shared" si="7"/>
        <v>-1.4173275798161602</v>
      </c>
    </row>
    <row r="20" spans="4:21" ht="15" x14ac:dyDescent="0.25">
      <c r="D20" s="3">
        <v>1903</v>
      </c>
      <c r="E20" s="3" t="s">
        <v>1</v>
      </c>
      <c r="F20" s="3">
        <v>30488.434122003939</v>
      </c>
      <c r="I20" s="3">
        <v>30674.844569737605</v>
      </c>
      <c r="K20">
        <f t="shared" si="0"/>
        <v>0.99392301899656343</v>
      </c>
      <c r="M20">
        <f t="shared" si="1"/>
        <v>1.1166277135371456</v>
      </c>
      <c r="N20">
        <f t="shared" si="2"/>
        <v>0.11031317316085436</v>
      </c>
      <c r="O20" s="1">
        <f t="shared" si="3"/>
        <v>0.30661808556023129</v>
      </c>
      <c r="P20" s="1">
        <f t="shared" si="4"/>
        <v>1.3588219152508976</v>
      </c>
      <c r="S20" s="1">
        <f t="shared" si="5"/>
        <v>0.14638270171100484</v>
      </c>
      <c r="T20" s="1">
        <f t="shared" si="6"/>
        <v>-1.9215308421478137</v>
      </c>
      <c r="U20" s="1">
        <f t="shared" si="7"/>
        <v>-1.4096632011678718</v>
      </c>
    </row>
    <row r="21" spans="4:21" ht="15" x14ac:dyDescent="0.25">
      <c r="D21" s="3"/>
      <c r="E21" s="3" t="s">
        <v>4</v>
      </c>
      <c r="F21" s="3">
        <v>27092.445172770829</v>
      </c>
      <c r="I21" s="3">
        <v>31145.426629101396</v>
      </c>
      <c r="K21">
        <f t="shared" si="0"/>
        <v>0.86986913023873702</v>
      </c>
      <c r="M21">
        <f t="shared" si="1"/>
        <v>0.97725876090046049</v>
      </c>
      <c r="N21">
        <f t="shared" si="2"/>
        <v>-2.3003809498440331E-2</v>
      </c>
      <c r="O21" s="1">
        <f t="shared" si="3"/>
        <v>0.17330110290093659</v>
      </c>
      <c r="P21" s="1">
        <f t="shared" si="4"/>
        <v>1.1892241300155659</v>
      </c>
      <c r="S21" s="1">
        <f t="shared" si="5"/>
        <v>0.14750894462735076</v>
      </c>
      <c r="T21" s="1">
        <f t="shared" si="6"/>
        <v>-1.9138664634995255</v>
      </c>
      <c r="U21" s="1">
        <f t="shared" si="7"/>
        <v>-1.4019988225195836</v>
      </c>
    </row>
    <row r="22" spans="4:21" ht="15" x14ac:dyDescent="0.25">
      <c r="D22" s="3"/>
      <c r="E22" s="3" t="s">
        <v>3</v>
      </c>
      <c r="F22" s="3">
        <v>24413.387223931375</v>
      </c>
      <c r="I22" s="3">
        <v>31616.008688465186</v>
      </c>
      <c r="K22">
        <f t="shared" si="0"/>
        <v>0.77218435332852053</v>
      </c>
      <c r="M22">
        <f t="shared" si="1"/>
        <v>0.86751431691045944</v>
      </c>
      <c r="N22">
        <f t="shared" si="2"/>
        <v>-0.1421232636541255</v>
      </c>
      <c r="O22" s="1">
        <f t="shared" si="3"/>
        <v>5.4181648745251415E-2</v>
      </c>
      <c r="P22" s="1">
        <f t="shared" si="4"/>
        <v>1.0556763470232737</v>
      </c>
      <c r="S22" s="1">
        <f t="shared" si="5"/>
        <v>0.14864385265980529</v>
      </c>
      <c r="T22" s="1">
        <f t="shared" si="6"/>
        <v>-1.9062020848512371</v>
      </c>
      <c r="U22" s="1">
        <f t="shared" si="7"/>
        <v>-1.3943344438712952</v>
      </c>
    </row>
    <row r="23" spans="4:21" ht="15" x14ac:dyDescent="0.25">
      <c r="D23" s="3"/>
      <c r="E23" s="3" t="s">
        <v>2</v>
      </c>
      <c r="F23" s="3">
        <v>24790.71932940172</v>
      </c>
      <c r="I23" s="3">
        <v>32086.590747828977</v>
      </c>
      <c r="K23">
        <f t="shared" si="0"/>
        <v>0.77261930144694768</v>
      </c>
      <c r="M23">
        <f t="shared" si="1"/>
        <v>0.86800296151744005</v>
      </c>
      <c r="N23">
        <f t="shared" si="2"/>
        <v>-0.14156015244115569</v>
      </c>
      <c r="O23" s="1">
        <f t="shared" si="3"/>
        <v>5.4744759958221229E-2</v>
      </c>
      <c r="P23" s="1">
        <f t="shared" si="4"/>
        <v>1.0562709776174144</v>
      </c>
      <c r="S23" s="1">
        <f t="shared" si="5"/>
        <v>0.14978749247625694</v>
      </c>
      <c r="T23" s="1">
        <f t="shared" si="6"/>
        <v>-1.8985377062029487</v>
      </c>
      <c r="U23" s="1">
        <f t="shared" si="7"/>
        <v>-1.3866700652230068</v>
      </c>
    </row>
    <row r="24" spans="4:21" ht="15" x14ac:dyDescent="0.25">
      <c r="D24" s="3">
        <v>1904</v>
      </c>
      <c r="E24" s="3" t="s">
        <v>1</v>
      </c>
      <c r="F24" s="3">
        <v>26381.429657371129</v>
      </c>
      <c r="I24" s="3">
        <v>32260.393567671072</v>
      </c>
      <c r="K24">
        <f t="shared" si="0"/>
        <v>0.81776527623669804</v>
      </c>
      <c r="M24">
        <f t="shared" si="1"/>
        <v>0.9187224293649382</v>
      </c>
      <c r="N24">
        <f t="shared" si="2"/>
        <v>-8.4771237759854345E-2</v>
      </c>
      <c r="O24" s="1">
        <f t="shared" si="3"/>
        <v>0.11153367463952257</v>
      </c>
      <c r="P24" s="1">
        <f t="shared" si="4"/>
        <v>1.1179913913287396</v>
      </c>
      <c r="S24" s="1">
        <f t="shared" si="5"/>
        <v>0.15093993125752533</v>
      </c>
      <c r="T24" s="1">
        <f t="shared" si="6"/>
        <v>-1.8908733275546603</v>
      </c>
      <c r="U24" s="1">
        <f t="shared" si="7"/>
        <v>-1.3790056865747184</v>
      </c>
    </row>
    <row r="25" spans="4:21" ht="15" x14ac:dyDescent="0.25">
      <c r="D25" s="3"/>
      <c r="E25" s="3" t="s">
        <v>4</v>
      </c>
      <c r="F25" s="3">
        <v>26503.565905784886</v>
      </c>
      <c r="I25" s="3">
        <v>32434.196387513166</v>
      </c>
      <c r="K25">
        <f t="shared" si="0"/>
        <v>0.8171488385014678</v>
      </c>
      <c r="M25">
        <f t="shared" si="1"/>
        <v>0.91802988935361707</v>
      </c>
      <c r="N25">
        <f t="shared" si="2"/>
        <v>-8.5525329682952927E-2</v>
      </c>
      <c r="O25" s="1">
        <f t="shared" si="3"/>
        <v>0.11077958271642399</v>
      </c>
      <c r="P25" s="1">
        <f t="shared" si="4"/>
        <v>1.1171486408460471</v>
      </c>
      <c r="S25" s="1">
        <f t="shared" si="5"/>
        <v>0.15210123670130749</v>
      </c>
      <c r="T25" s="1">
        <f t="shared" si="6"/>
        <v>-1.8832089489063717</v>
      </c>
      <c r="U25" s="1">
        <f t="shared" si="7"/>
        <v>-1.3713413079264298</v>
      </c>
    </row>
    <row r="26" spans="4:21" ht="15" x14ac:dyDescent="0.25">
      <c r="D26" s="3"/>
      <c r="E26" s="3" t="s">
        <v>3</v>
      </c>
      <c r="F26" s="3">
        <v>29801.244612956274</v>
      </c>
      <c r="I26" s="3">
        <v>32607.99920735526</v>
      </c>
      <c r="K26">
        <f t="shared" si="0"/>
        <v>0.91392435406567729</v>
      </c>
      <c r="M26">
        <f t="shared" si="1"/>
        <v>1.0267528192037965</v>
      </c>
      <c r="N26">
        <f t="shared" si="2"/>
        <v>2.6401219605615447E-2</v>
      </c>
      <c r="O26" s="1">
        <f t="shared" si="3"/>
        <v>0.22270613200499237</v>
      </c>
      <c r="P26" s="1">
        <f t="shared" si="4"/>
        <v>1.2494533454308265</v>
      </c>
      <c r="S26" s="1">
        <f t="shared" si="5"/>
        <v>0.15327147702615471</v>
      </c>
      <c r="T26" s="1">
        <f t="shared" si="6"/>
        <v>-1.8755445702580835</v>
      </c>
      <c r="U26" s="1">
        <f t="shared" si="7"/>
        <v>-1.3636769292781417</v>
      </c>
    </row>
    <row r="27" spans="4:21" ht="15" x14ac:dyDescent="0.25">
      <c r="D27" s="3"/>
      <c r="E27" s="3" t="s">
        <v>2</v>
      </c>
      <c r="F27" s="3">
        <v>33587.468313782687</v>
      </c>
      <c r="I27" s="3">
        <v>32781.802027197351</v>
      </c>
      <c r="K27">
        <f t="shared" si="0"/>
        <v>1.0245766320569234</v>
      </c>
      <c r="M27">
        <f t="shared" si="1"/>
        <v>1.1510656661844225</v>
      </c>
      <c r="N27">
        <f t="shared" si="2"/>
        <v>0.14068817953237742</v>
      </c>
      <c r="O27" s="1">
        <f t="shared" si="3"/>
        <v>0.33699309193175431</v>
      </c>
      <c r="P27" s="1">
        <f t="shared" si="4"/>
        <v>1.400729387370911</v>
      </c>
      <c r="S27" s="1">
        <f t="shared" si="5"/>
        <v>0.15445072097547993</v>
      </c>
      <c r="T27" s="1">
        <f t="shared" si="6"/>
        <v>-1.8678801916097951</v>
      </c>
      <c r="U27" s="1">
        <f t="shared" si="7"/>
        <v>-1.3560125506298533</v>
      </c>
    </row>
    <row r="28" spans="4:21" ht="15" x14ac:dyDescent="0.25">
      <c r="D28" s="3">
        <v>1905</v>
      </c>
      <c r="E28" s="3" t="s">
        <v>1</v>
      </c>
      <c r="F28" s="3">
        <v>37025.635325712021</v>
      </c>
      <c r="I28" s="3">
        <v>33315.751266515668</v>
      </c>
      <c r="K28">
        <f t="shared" si="0"/>
        <v>1.1113552574431964</v>
      </c>
      <c r="M28">
        <f t="shared" si="1"/>
        <v>1.2485575405016081</v>
      </c>
      <c r="N28">
        <f t="shared" si="2"/>
        <v>0.22198891738221943</v>
      </c>
      <c r="O28" s="1">
        <f t="shared" si="3"/>
        <v>0.41829382978159635</v>
      </c>
      <c r="P28" s="1">
        <f t="shared" si="4"/>
        <v>1.5193670441074068</v>
      </c>
      <c r="S28" s="1">
        <f t="shared" si="5"/>
        <v>0.15563903782159588</v>
      </c>
      <c r="T28" s="1">
        <f t="shared" si="6"/>
        <v>-1.8602158129615067</v>
      </c>
      <c r="U28" s="1">
        <f t="shared" si="7"/>
        <v>-1.3483481719815649</v>
      </c>
    </row>
    <row r="29" spans="4:21" ht="15" x14ac:dyDescent="0.25">
      <c r="D29" s="3"/>
      <c r="E29" s="3" t="s">
        <v>4</v>
      </c>
      <c r="F29" s="3">
        <v>35184.581635483242</v>
      </c>
      <c r="I29" s="3">
        <v>33849.700505833986</v>
      </c>
      <c r="K29">
        <f t="shared" si="0"/>
        <v>1.0394355373814663</v>
      </c>
      <c r="M29">
        <f t="shared" si="1"/>
        <v>1.1677589765928684</v>
      </c>
      <c r="N29">
        <f t="shared" si="2"/>
        <v>0.15508650745498653</v>
      </c>
      <c r="O29" s="1">
        <f t="shared" si="3"/>
        <v>0.35139141985436345</v>
      </c>
      <c r="P29" s="1">
        <f t="shared" si="4"/>
        <v>1.421043441684706</v>
      </c>
      <c r="S29" s="1">
        <f t="shared" si="5"/>
        <v>0.15683649736978436</v>
      </c>
      <c r="T29" s="1">
        <f t="shared" si="6"/>
        <v>-1.8525514343132183</v>
      </c>
      <c r="U29" s="1">
        <f t="shared" si="7"/>
        <v>-1.3406837933332765</v>
      </c>
    </row>
    <row r="30" spans="4:21" ht="15" x14ac:dyDescent="0.25">
      <c r="D30" s="3"/>
      <c r="E30" s="3" t="s">
        <v>3</v>
      </c>
      <c r="F30" s="3">
        <v>37762.056801803534</v>
      </c>
      <c r="I30" s="3">
        <v>34383.649745152303</v>
      </c>
      <c r="K30">
        <f t="shared" si="0"/>
        <v>1.0982562084505747</v>
      </c>
      <c r="M30">
        <f t="shared" si="1"/>
        <v>1.2338413493614642</v>
      </c>
      <c r="N30">
        <f t="shared" si="2"/>
        <v>0.21013235106021264</v>
      </c>
      <c r="O30" s="1">
        <f t="shared" si="3"/>
        <v>0.40643726345958953</v>
      </c>
      <c r="P30" s="1">
        <f t="shared" si="4"/>
        <v>1.5014589420714066</v>
      </c>
      <c r="S30" s="1">
        <f t="shared" si="5"/>
        <v>0.15804316996239676</v>
      </c>
      <c r="T30" s="1">
        <f t="shared" si="6"/>
        <v>-1.8448870556649299</v>
      </c>
      <c r="U30" s="1">
        <f t="shared" si="7"/>
        <v>-1.3330194146849881</v>
      </c>
    </row>
    <row r="31" spans="4:21" ht="15" x14ac:dyDescent="0.25">
      <c r="D31" s="3"/>
      <c r="E31" s="3" t="s">
        <v>2</v>
      </c>
      <c r="F31" s="3">
        <v>39030.338232850016</v>
      </c>
      <c r="I31" s="3">
        <v>34917.59898447062</v>
      </c>
      <c r="K31">
        <f t="shared" si="0"/>
        <v>1.1177841365956609</v>
      </c>
      <c r="M31">
        <f t="shared" si="1"/>
        <v>1.2557800964656205</v>
      </c>
      <c r="N31">
        <f t="shared" si="2"/>
        <v>0.22775697028545794</v>
      </c>
      <c r="O31" s="1">
        <f t="shared" si="3"/>
        <v>0.42406188268483486</v>
      </c>
      <c r="P31" s="1">
        <f t="shared" si="4"/>
        <v>1.5281561572639644</v>
      </c>
      <c r="S31" s="1">
        <f t="shared" si="5"/>
        <v>0.15925912648298626</v>
      </c>
      <c r="T31" s="1">
        <f t="shared" si="6"/>
        <v>-1.8372226770166415</v>
      </c>
      <c r="U31" s="1">
        <f t="shared" si="7"/>
        <v>-1.3253550360366997</v>
      </c>
    </row>
    <row r="32" spans="4:21" ht="15" x14ac:dyDescent="0.25">
      <c r="D32" s="3">
        <v>1906</v>
      </c>
      <c r="E32" s="3" t="s">
        <v>1</v>
      </c>
      <c r="F32" s="3">
        <v>37996.289343010278</v>
      </c>
      <c r="I32" s="3">
        <v>35758.764877304769</v>
      </c>
      <c r="K32">
        <f t="shared" si="0"/>
        <v>1.0625727558930764</v>
      </c>
      <c r="M32">
        <f t="shared" si="1"/>
        <v>1.1937525987451267</v>
      </c>
      <c r="N32">
        <f t="shared" si="2"/>
        <v>0.17710178976970184</v>
      </c>
      <c r="O32" s="1">
        <f t="shared" si="3"/>
        <v>0.37340670216907879</v>
      </c>
      <c r="P32" s="1">
        <f t="shared" si="4"/>
        <v>1.452675025791959</v>
      </c>
      <c r="S32" s="1">
        <f t="shared" si="5"/>
        <v>0.16048443836047169</v>
      </c>
      <c r="T32" s="1">
        <f t="shared" si="6"/>
        <v>-1.8295582983683532</v>
      </c>
      <c r="U32" s="1">
        <f t="shared" si="7"/>
        <v>-1.3176906573884113</v>
      </c>
    </row>
    <row r="33" spans="4:21" ht="15" x14ac:dyDescent="0.25">
      <c r="D33" s="3"/>
      <c r="E33" s="3" t="s">
        <v>4</v>
      </c>
      <c r="F33" s="3">
        <v>36962.917457112511</v>
      </c>
      <c r="I33" s="3">
        <v>36599.930770138919</v>
      </c>
      <c r="K33">
        <f t="shared" si="0"/>
        <v>1.0099176878025613</v>
      </c>
      <c r="M33">
        <f t="shared" si="1"/>
        <v>1.1345970030256378</v>
      </c>
      <c r="N33">
        <f t="shared" si="2"/>
        <v>0.12627752446989229</v>
      </c>
      <c r="O33" s="1">
        <f t="shared" si="3"/>
        <v>0.32258243686926924</v>
      </c>
      <c r="P33" s="1">
        <f t="shared" si="4"/>
        <v>1.3806887058225776</v>
      </c>
      <c r="S33" s="1">
        <f t="shared" si="5"/>
        <v>0.16171917757333351</v>
      </c>
      <c r="T33" s="1">
        <f t="shared" si="6"/>
        <v>-1.8218939197200648</v>
      </c>
      <c r="U33" s="1">
        <f t="shared" si="7"/>
        <v>-1.3100262787401229</v>
      </c>
    </row>
    <row r="34" spans="4:21" ht="15" x14ac:dyDescent="0.25">
      <c r="D34" s="3"/>
      <c r="E34" s="3" t="s">
        <v>3</v>
      </c>
      <c r="F34" s="3">
        <v>39864.307752133165</v>
      </c>
      <c r="I34" s="3">
        <v>37441.096662973068</v>
      </c>
      <c r="K34">
        <f t="shared" si="0"/>
        <v>1.064720622661582</v>
      </c>
      <c r="M34">
        <f t="shared" si="1"/>
        <v>1.196165630250444</v>
      </c>
      <c r="N34">
        <f t="shared" si="2"/>
        <v>0.17912113277149888</v>
      </c>
      <c r="O34" s="1">
        <f t="shared" si="3"/>
        <v>0.3754260451708758</v>
      </c>
      <c r="P34" s="1">
        <f t="shared" si="4"/>
        <v>1.455611438753831</v>
      </c>
      <c r="S34" s="1">
        <f t="shared" si="5"/>
        <v>0.16296341665384204</v>
      </c>
      <c r="T34" s="1">
        <f t="shared" si="6"/>
        <v>-1.8142295410717764</v>
      </c>
      <c r="U34" s="1">
        <f t="shared" si="7"/>
        <v>-1.3023619000918345</v>
      </c>
    </row>
    <row r="35" spans="4:21" ht="15" x14ac:dyDescent="0.25">
      <c r="D35" s="3"/>
      <c r="E35" s="3" t="s">
        <v>2</v>
      </c>
      <c r="F35" s="3">
        <v>39109.151373977104</v>
      </c>
      <c r="I35" s="3">
        <v>38282.262555807218</v>
      </c>
      <c r="K35">
        <f t="shared" si="0"/>
        <v>1.0215997896405538</v>
      </c>
      <c r="M35">
        <f t="shared" si="1"/>
        <v>1.1477213179024932</v>
      </c>
      <c r="N35">
        <f t="shared" si="2"/>
        <v>0.13777851398740926</v>
      </c>
      <c r="O35" s="1">
        <f t="shared" si="3"/>
        <v>0.33408342638678618</v>
      </c>
      <c r="P35" s="1">
        <f t="shared" si="4"/>
        <v>1.3966596569830436</v>
      </c>
      <c r="S35" s="1">
        <f t="shared" si="5"/>
        <v>0.16421722869231817</v>
      </c>
      <c r="T35" s="1">
        <f t="shared" si="6"/>
        <v>-1.806565162423488</v>
      </c>
      <c r="U35" s="1">
        <f t="shared" si="7"/>
        <v>-1.2946975214435461</v>
      </c>
    </row>
    <row r="36" spans="4:21" ht="15" x14ac:dyDescent="0.25">
      <c r="D36" s="3">
        <v>1907</v>
      </c>
      <c r="E36" s="3" t="s">
        <v>1</v>
      </c>
      <c r="F36" s="3">
        <v>33323.289392809806</v>
      </c>
      <c r="I36" s="3">
        <v>38936.651589735389</v>
      </c>
      <c r="K36">
        <f t="shared" si="0"/>
        <v>0.85583346364571844</v>
      </c>
      <c r="M36">
        <f t="shared" si="1"/>
        <v>0.96149032210169449</v>
      </c>
      <c r="N36">
        <f t="shared" si="2"/>
        <v>-3.9270779420813681E-2</v>
      </c>
      <c r="O36" s="1">
        <f t="shared" si="3"/>
        <v>0.15703413297856322</v>
      </c>
      <c r="P36" s="1">
        <f t="shared" si="4"/>
        <v>1.1700355500176873</v>
      </c>
      <c r="S36" s="1">
        <f t="shared" si="5"/>
        <v>0.16548068734142693</v>
      </c>
      <c r="T36" s="1">
        <f t="shared" si="6"/>
        <v>-1.7989007837751998</v>
      </c>
      <c r="U36" s="1">
        <f t="shared" si="7"/>
        <v>-1.2870331427952579</v>
      </c>
    </row>
    <row r="37" spans="4:21" ht="15" x14ac:dyDescent="0.25">
      <c r="D37" s="3"/>
      <c r="E37" s="3" t="s">
        <v>4</v>
      </c>
      <c r="F37" s="3">
        <v>31287.974711332801</v>
      </c>
      <c r="I37" s="3">
        <v>39591.040623663561</v>
      </c>
      <c r="K37">
        <f t="shared" si="0"/>
        <v>0.79027916969254863</v>
      </c>
      <c r="M37">
        <f t="shared" si="1"/>
        <v>0.88784302752210986</v>
      </c>
      <c r="N37">
        <f t="shared" si="2"/>
        <v>-0.11896032242420267</v>
      </c>
      <c r="O37" s="1">
        <f t="shared" si="3"/>
        <v>7.7344589975174252E-2</v>
      </c>
      <c r="P37" s="1">
        <f t="shared" si="4"/>
        <v>1.0804143121955714</v>
      </c>
      <c r="S37" s="1">
        <f t="shared" si="5"/>
        <v>0.16675386682050417</v>
      </c>
      <c r="T37" s="1">
        <f t="shared" si="6"/>
        <v>-1.7912364051269114</v>
      </c>
      <c r="U37" s="1">
        <f t="shared" si="7"/>
        <v>-1.2793687641469695</v>
      </c>
    </row>
    <row r="38" spans="4:21" ht="15" x14ac:dyDescent="0.25">
      <c r="D38" s="3"/>
      <c r="E38" s="3" t="s">
        <v>3</v>
      </c>
      <c r="F38" s="3">
        <v>29731.557601968034</v>
      </c>
      <c r="I38" s="3">
        <v>40245.429657591732</v>
      </c>
      <c r="K38">
        <f t="shared" si="0"/>
        <v>0.73875612348841191</v>
      </c>
      <c r="M38">
        <f t="shared" si="1"/>
        <v>0.82995920736924078</v>
      </c>
      <c r="N38">
        <f t="shared" si="2"/>
        <v>-0.18637872714718626</v>
      </c>
      <c r="O38" s="1">
        <f t="shared" si="3"/>
        <v>9.9261852521906613E-3</v>
      </c>
      <c r="P38" s="1">
        <f t="shared" si="4"/>
        <v>1.0099756132374305</v>
      </c>
      <c r="S38" s="1">
        <f t="shared" si="5"/>
        <v>0.16803684191991622</v>
      </c>
      <c r="T38" s="1">
        <f t="shared" si="6"/>
        <v>-1.7835720264786232</v>
      </c>
      <c r="U38" s="1">
        <f t="shared" si="7"/>
        <v>-1.2717043854986814</v>
      </c>
    </row>
    <row r="39" spans="4:21" ht="15" x14ac:dyDescent="0.25">
      <c r="D39" s="3"/>
      <c r="E39" s="3" t="s">
        <v>2</v>
      </c>
      <c r="F39" s="3">
        <v>26219.642073144965</v>
      </c>
      <c r="I39" s="3">
        <v>40899.818691519904</v>
      </c>
      <c r="K39">
        <f t="shared" si="0"/>
        <v>0.64106988519685781</v>
      </c>
      <c r="M39">
        <f t="shared" si="1"/>
        <v>0.72021312158317441</v>
      </c>
      <c r="N39">
        <f t="shared" si="2"/>
        <v>-0.32820810857319049</v>
      </c>
      <c r="O39" s="1">
        <f t="shared" si="3"/>
        <v>-0.13190319617381357</v>
      </c>
      <c r="P39" s="1">
        <f t="shared" si="4"/>
        <v>0.87642583234696081</v>
      </c>
      <c r="S39" s="1">
        <f t="shared" si="5"/>
        <v>0.16932968800545348</v>
      </c>
      <c r="T39" s="1">
        <f t="shared" si="6"/>
        <v>-1.7759076478303348</v>
      </c>
      <c r="U39" s="1">
        <f t="shared" si="7"/>
        <v>-1.264040006850393</v>
      </c>
    </row>
    <row r="40" spans="4:21" ht="15" x14ac:dyDescent="0.25">
      <c r="D40" s="3">
        <v>1908</v>
      </c>
      <c r="E40" s="3" t="s">
        <v>1</v>
      </c>
      <c r="F40" s="3">
        <v>28250.956285861426</v>
      </c>
      <c r="I40" s="3">
        <v>40862.958219316126</v>
      </c>
      <c r="K40">
        <f t="shared" si="0"/>
        <v>0.69135856817402552</v>
      </c>
      <c r="M40">
        <f t="shared" si="1"/>
        <v>0.77671019028602062</v>
      </c>
      <c r="N40">
        <f t="shared" ref="N40:N71" si="8">LN(M40)</f>
        <v>-0.25268798366574996</v>
      </c>
      <c r="O40" s="1">
        <f t="shared" ref="O40:O71" si="9">N40-$N$508</f>
        <v>-5.6383071266373042E-2</v>
      </c>
      <c r="P40" s="1">
        <f t="shared" ref="P40:P71" si="10">EXP(O40)</f>
        <v>0.9451769963832537</v>
      </c>
      <c r="S40" s="1">
        <f t="shared" ref="S40:S71" si="11">S41*$R$191/$K$191</f>
        <v>0.17063248102275758</v>
      </c>
      <c r="T40" s="1">
        <f t="shared" si="6"/>
        <v>-1.7682432691820467</v>
      </c>
      <c r="U40" s="1">
        <f t="shared" si="7"/>
        <v>-1.2563756282021048</v>
      </c>
    </row>
    <row r="41" spans="4:21" ht="15" x14ac:dyDescent="0.25">
      <c r="D41" s="3"/>
      <c r="E41" s="3" t="s">
        <v>4</v>
      </c>
      <c r="F41" s="3">
        <v>31417.366233476172</v>
      </c>
      <c r="I41" s="3">
        <v>40826.097747112348</v>
      </c>
      <c r="K41">
        <f t="shared" si="0"/>
        <v>0.76954124854360684</v>
      </c>
      <c r="M41">
        <f t="shared" si="1"/>
        <v>0.86454490781517868</v>
      </c>
      <c r="N41">
        <f t="shared" si="8"/>
        <v>-0.14555202863170633</v>
      </c>
      <c r="O41" s="1">
        <f t="shared" si="9"/>
        <v>5.0752883767670592E-2</v>
      </c>
      <c r="P41" s="1">
        <f t="shared" si="10"/>
        <v>1.0520628793427775</v>
      </c>
      <c r="S41" s="1">
        <f t="shared" si="11"/>
        <v>0.17194529750178258</v>
      </c>
      <c r="T41" s="1">
        <f t="shared" si="6"/>
        <v>-1.7605788905337583</v>
      </c>
      <c r="U41" s="1">
        <f t="shared" si="7"/>
        <v>-1.2487112495538164</v>
      </c>
    </row>
    <row r="42" spans="4:21" ht="15" x14ac:dyDescent="0.25">
      <c r="D42" s="3"/>
      <c r="E42" s="3" t="s">
        <v>3</v>
      </c>
      <c r="F42" s="3">
        <v>33596.843210405801</v>
      </c>
      <c r="I42" s="3">
        <v>40789.23727490857</v>
      </c>
      <c r="K42">
        <f t="shared" si="0"/>
        <v>0.82366931707921009</v>
      </c>
      <c r="M42">
        <f t="shared" si="1"/>
        <v>0.92535535314334094</v>
      </c>
      <c r="N42">
        <f t="shared" si="8"/>
        <v>-7.7577449682038807E-2</v>
      </c>
      <c r="O42" s="1">
        <f t="shared" si="9"/>
        <v>0.11872746271733811</v>
      </c>
      <c r="P42" s="1">
        <f t="shared" si="10"/>
        <v>1.1260629823191979</v>
      </c>
      <c r="S42" s="1">
        <f t="shared" si="11"/>
        <v>0.17326821456129068</v>
      </c>
      <c r="T42" s="1">
        <f t="shared" si="6"/>
        <v>-1.7529145118854699</v>
      </c>
      <c r="U42" s="1">
        <f t="shared" si="7"/>
        <v>-1.241046870905528</v>
      </c>
    </row>
    <row r="43" spans="4:21" ht="15" x14ac:dyDescent="0.25">
      <c r="D43" s="3"/>
      <c r="E43" s="3" t="s">
        <v>2</v>
      </c>
      <c r="F43" s="3">
        <v>37133.353022027462</v>
      </c>
      <c r="I43" s="3">
        <v>40752.376802704792</v>
      </c>
      <c r="K43">
        <f t="shared" si="0"/>
        <v>0.91119478016710109</v>
      </c>
      <c r="M43">
        <f t="shared" si="1"/>
        <v>1.0236862659566697</v>
      </c>
      <c r="N43">
        <f t="shared" si="8"/>
        <v>2.3410098771409024E-2</v>
      </c>
      <c r="O43" s="1">
        <f t="shared" si="9"/>
        <v>0.21971501117078596</v>
      </c>
      <c r="P43" s="1">
        <f t="shared" si="10"/>
        <v>1.2457216632363373</v>
      </c>
      <c r="S43" s="1">
        <f t="shared" si="11"/>
        <v>0.17460130991338232</v>
      </c>
      <c r="T43" s="1">
        <f t="shared" si="6"/>
        <v>-1.7452501332371815</v>
      </c>
      <c r="U43" s="1">
        <f t="shared" si="7"/>
        <v>-1.2333824922572396</v>
      </c>
    </row>
    <row r="44" spans="4:21" ht="15" x14ac:dyDescent="0.25">
      <c r="D44" s="3">
        <v>1909</v>
      </c>
      <c r="E44" s="3" t="s">
        <v>1</v>
      </c>
      <c r="F44" s="3">
        <v>35895.912012656408</v>
      </c>
      <c r="I44" s="3">
        <v>41012.363410181912</v>
      </c>
      <c r="K44">
        <f t="shared" si="0"/>
        <v>0.87524612160597237</v>
      </c>
      <c r="M44">
        <f t="shared" si="1"/>
        <v>0.9832995683486736</v>
      </c>
      <c r="N44">
        <f t="shared" si="8"/>
        <v>-1.684145617845419E-2</v>
      </c>
      <c r="O44" s="1">
        <f t="shared" si="9"/>
        <v>0.17946345622092272</v>
      </c>
      <c r="P44" s="1">
        <f t="shared" si="10"/>
        <v>1.1965751758896122</v>
      </c>
      <c r="S44" s="1">
        <f t="shared" si="11"/>
        <v>0.17594466186806126</v>
      </c>
      <c r="T44" s="1">
        <f t="shared" si="6"/>
        <v>-1.7375857545888933</v>
      </c>
      <c r="U44" s="1">
        <f t="shared" si="7"/>
        <v>-1.2257181136089514</v>
      </c>
    </row>
    <row r="45" spans="4:21" ht="15" x14ac:dyDescent="0.25">
      <c r="D45" s="3"/>
      <c r="E45" s="3" t="s">
        <v>4</v>
      </c>
      <c r="F45" s="3">
        <v>39437.212749331033</v>
      </c>
      <c r="I45" s="3">
        <v>41272.350017659031</v>
      </c>
      <c r="K45">
        <f t="shared" si="0"/>
        <v>0.95553591526669046</v>
      </c>
      <c r="M45">
        <f t="shared" si="1"/>
        <v>1.0735015326881745</v>
      </c>
      <c r="N45">
        <f t="shared" si="8"/>
        <v>7.092576608432824E-2</v>
      </c>
      <c r="O45" s="1">
        <f t="shared" si="9"/>
        <v>0.26723067848370519</v>
      </c>
      <c r="P45" s="1">
        <f t="shared" si="10"/>
        <v>1.3063417565120232</v>
      </c>
      <c r="S45" s="1">
        <f t="shared" si="11"/>
        <v>0.17729834933783478</v>
      </c>
      <c r="T45" s="1">
        <f t="shared" si="6"/>
        <v>-1.7299213759406049</v>
      </c>
      <c r="U45" s="1">
        <f t="shared" si="7"/>
        <v>-1.218053734960663</v>
      </c>
    </row>
    <row r="46" spans="4:21" ht="15" x14ac:dyDescent="0.25">
      <c r="D46" s="3"/>
      <c r="E46" s="3" t="s">
        <v>3</v>
      </c>
      <c r="F46" s="3">
        <v>41006.652848539095</v>
      </c>
      <c r="I46" s="3">
        <v>41532.336625136151</v>
      </c>
      <c r="K46">
        <f t="shared" si="0"/>
        <v>0.98734278349562199</v>
      </c>
      <c r="M46">
        <f t="shared" si="1"/>
        <v>1.1092351155375839</v>
      </c>
      <c r="N46">
        <f t="shared" si="8"/>
        <v>0.10367069269470422</v>
      </c>
      <c r="O46" s="1">
        <f t="shared" si="9"/>
        <v>0.29997560509408117</v>
      </c>
      <c r="P46" s="1">
        <f t="shared" si="10"/>
        <v>1.3498258782990435</v>
      </c>
      <c r="S46" s="1">
        <f t="shared" si="11"/>
        <v>0.17866245184234913</v>
      </c>
      <c r="T46" s="1">
        <f t="shared" si="6"/>
        <v>-1.7222569972923165</v>
      </c>
      <c r="U46" s="1">
        <f t="shared" si="7"/>
        <v>-1.2103893563123747</v>
      </c>
    </row>
    <row r="47" spans="4:21" ht="15" x14ac:dyDescent="0.25">
      <c r="D47" s="3"/>
      <c r="E47" s="3" t="s">
        <v>2</v>
      </c>
      <c r="F47" s="3">
        <v>41449.315440623432</v>
      </c>
      <c r="I47" s="3">
        <v>41792.323232613271</v>
      </c>
      <c r="K47">
        <f t="shared" si="0"/>
        <v>0.99179256462770249</v>
      </c>
      <c r="M47">
        <f t="shared" si="1"/>
        <v>1.1142342440780137</v>
      </c>
      <c r="N47">
        <f t="shared" si="8"/>
        <v>0.10816739236134691</v>
      </c>
      <c r="O47" s="1">
        <f t="shared" si="9"/>
        <v>0.30447230476072384</v>
      </c>
      <c r="P47" s="1">
        <f t="shared" si="10"/>
        <v>1.3559093073018704</v>
      </c>
      <c r="S47" s="1">
        <f t="shared" si="11"/>
        <v>0.18003704951306088</v>
      </c>
      <c r="T47" s="1">
        <f t="shared" si="6"/>
        <v>-1.7145926186440281</v>
      </c>
      <c r="U47" s="1">
        <f t="shared" si="7"/>
        <v>-1.2027249776640863</v>
      </c>
    </row>
    <row r="48" spans="4:21" ht="15" x14ac:dyDescent="0.25">
      <c r="D48" s="3">
        <v>1910</v>
      </c>
      <c r="E48" s="3" t="s">
        <v>1</v>
      </c>
      <c r="F48" s="3">
        <v>42099.850274223929</v>
      </c>
      <c r="I48" s="3">
        <v>42327.099110621428</v>
      </c>
      <c r="K48">
        <f t="shared" si="0"/>
        <v>0.99463112660275665</v>
      </c>
      <c r="M48">
        <f t="shared" si="1"/>
        <v>1.1174232405167301</v>
      </c>
      <c r="N48">
        <f t="shared" si="8"/>
        <v>0.11102535657078562</v>
      </c>
      <c r="O48" s="1">
        <f t="shared" si="9"/>
        <v>0.30733026897016252</v>
      </c>
      <c r="P48" s="1">
        <f t="shared" si="10"/>
        <v>1.3597899903585882</v>
      </c>
      <c r="S48" s="1">
        <f t="shared" si="11"/>
        <v>0.18142222309794395</v>
      </c>
      <c r="T48" s="1">
        <f t="shared" si="6"/>
        <v>-1.7069282399957397</v>
      </c>
      <c r="U48" s="1">
        <f t="shared" si="7"/>
        <v>-1.1950605990157979</v>
      </c>
    </row>
    <row r="49" spans="4:21" ht="15" x14ac:dyDescent="0.25">
      <c r="D49" s="3"/>
      <c r="E49" s="3" t="s">
        <v>4</v>
      </c>
      <c r="F49" s="3">
        <v>38464.722640104192</v>
      </c>
      <c r="I49" s="3">
        <v>42861.874988629585</v>
      </c>
      <c r="K49">
        <f t="shared" si="0"/>
        <v>0.8974111060308988</v>
      </c>
      <c r="M49">
        <f t="shared" si="1"/>
        <v>1.0082009293252803</v>
      </c>
      <c r="N49">
        <f t="shared" si="8"/>
        <v>8.1674844327611611E-3</v>
      </c>
      <c r="O49" s="1">
        <f t="shared" si="9"/>
        <v>0.20447239683213808</v>
      </c>
      <c r="P49" s="1">
        <f t="shared" si="10"/>
        <v>1.2268775896703006</v>
      </c>
      <c r="S49" s="1">
        <f t="shared" si="11"/>
        <v>0.18281805396623313</v>
      </c>
      <c r="T49" s="1">
        <f t="shared" si="6"/>
        <v>-1.6992638613474513</v>
      </c>
      <c r="U49" s="1">
        <f t="shared" si="7"/>
        <v>-1.1873962203675095</v>
      </c>
    </row>
    <row r="50" spans="4:21" ht="15" x14ac:dyDescent="0.25">
      <c r="D50" s="3"/>
      <c r="E50" s="3" t="s">
        <v>3</v>
      </c>
      <c r="F50" s="3">
        <v>37661.613046519597</v>
      </c>
      <c r="I50" s="3">
        <v>43396.650866637741</v>
      </c>
      <c r="K50">
        <f t="shared" si="0"/>
        <v>0.86784607324324425</v>
      </c>
      <c r="M50">
        <f t="shared" si="1"/>
        <v>0.97498594754967105</v>
      </c>
      <c r="N50">
        <f t="shared" si="8"/>
        <v>-2.5332220857722989E-2</v>
      </c>
      <c r="O50" s="1">
        <f t="shared" si="9"/>
        <v>0.17097269154165393</v>
      </c>
      <c r="P50" s="1">
        <f t="shared" si="10"/>
        <v>1.1864583482309239</v>
      </c>
      <c r="S50" s="1">
        <f t="shared" si="11"/>
        <v>0.18422462411320384</v>
      </c>
      <c r="T50" s="1">
        <f t="shared" si="6"/>
        <v>-1.6915994826991629</v>
      </c>
      <c r="U50" s="1">
        <f t="shared" si="7"/>
        <v>-1.1797318417192211</v>
      </c>
    </row>
    <row r="51" spans="4:21" ht="15" x14ac:dyDescent="0.25">
      <c r="D51" s="3"/>
      <c r="E51" s="3" t="s">
        <v>2</v>
      </c>
      <c r="F51" s="3">
        <v>38253.378010213513</v>
      </c>
      <c r="I51" s="3">
        <v>43931.426744645898</v>
      </c>
      <c r="K51">
        <f t="shared" si="0"/>
        <v>0.87075200704415112</v>
      </c>
      <c r="M51">
        <f t="shared" si="1"/>
        <v>0.97825063319813588</v>
      </c>
      <c r="N51">
        <f t="shared" si="8"/>
        <v>-2.1989370615427165E-2</v>
      </c>
      <c r="O51" s="1">
        <f t="shared" si="9"/>
        <v>0.17431554178394976</v>
      </c>
      <c r="P51" s="1">
        <f t="shared" si="10"/>
        <v>1.1904311373277365</v>
      </c>
      <c r="S51" s="1">
        <f t="shared" si="11"/>
        <v>0.18564201616498877</v>
      </c>
      <c r="T51" s="1">
        <f t="shared" si="6"/>
        <v>-1.6839351040508748</v>
      </c>
      <c r="U51" s="1">
        <f t="shared" si="7"/>
        <v>-1.1720674630709329</v>
      </c>
    </row>
    <row r="52" spans="4:21" ht="15" x14ac:dyDescent="0.25">
      <c r="D52" s="3">
        <v>1911</v>
      </c>
      <c r="E52" s="3" t="s">
        <v>1</v>
      </c>
      <c r="F52" s="3">
        <v>39338.624805422522</v>
      </c>
      <c r="I52" s="3">
        <v>44042.425478264238</v>
      </c>
      <c r="K52">
        <f t="shared" si="0"/>
        <v>0.89319841898436925</v>
      </c>
      <c r="M52">
        <f t="shared" si="1"/>
        <v>1.003468165303613</v>
      </c>
      <c r="N52">
        <f t="shared" si="8"/>
        <v>3.4621650874852449E-3</v>
      </c>
      <c r="O52" s="1">
        <f t="shared" si="9"/>
        <v>0.19976707748686218</v>
      </c>
      <c r="P52" s="1">
        <f t="shared" si="10"/>
        <v>1.2211182990899325</v>
      </c>
      <c r="S52" s="1">
        <f t="shared" si="11"/>
        <v>0.18707031338343172</v>
      </c>
      <c r="T52" s="1">
        <f t="shared" si="6"/>
        <v>-1.6762707254025864</v>
      </c>
      <c r="U52" s="1">
        <f t="shared" si="7"/>
        <v>-1.1644030844226445</v>
      </c>
    </row>
    <row r="53" spans="4:21" ht="15" x14ac:dyDescent="0.25">
      <c r="D53" s="3"/>
      <c r="E53" s="3" t="s">
        <v>4</v>
      </c>
      <c r="F53" s="3">
        <v>40815.933676870794</v>
      </c>
      <c r="I53" s="3">
        <v>44153.424211882579</v>
      </c>
      <c r="K53">
        <f t="shared" si="0"/>
        <v>0.92441151293281576</v>
      </c>
      <c r="M53">
        <f t="shared" si="1"/>
        <v>1.038534669511616</v>
      </c>
      <c r="N53">
        <f t="shared" si="8"/>
        <v>3.7810747995966953E-2</v>
      </c>
      <c r="O53" s="1">
        <f t="shared" si="9"/>
        <v>0.23411566039534387</v>
      </c>
      <c r="P53" s="1">
        <f t="shared" si="10"/>
        <v>1.2637906542817394</v>
      </c>
      <c r="S53" s="1">
        <f t="shared" si="11"/>
        <v>0.18850959967097852</v>
      </c>
      <c r="T53" s="1">
        <f t="shared" si="6"/>
        <v>-1.668606346754298</v>
      </c>
      <c r="U53" s="1">
        <f t="shared" si="7"/>
        <v>-1.1567387057743561</v>
      </c>
    </row>
    <row r="54" spans="4:21" ht="15" x14ac:dyDescent="0.25">
      <c r="D54" s="3"/>
      <c r="E54" s="3" t="s">
        <v>3</v>
      </c>
      <c r="F54" s="3">
        <v>36595.051187018595</v>
      </c>
      <c r="I54" s="3">
        <v>44264.422945500919</v>
      </c>
      <c r="K54">
        <f t="shared" si="0"/>
        <v>0.82673733784070835</v>
      </c>
      <c r="M54">
        <f t="shared" si="1"/>
        <v>0.92880213618641294</v>
      </c>
      <c r="N54">
        <f t="shared" si="8"/>
        <v>-7.3859548658795113E-2</v>
      </c>
      <c r="O54" s="1">
        <f t="shared" si="9"/>
        <v>0.12244536374058181</v>
      </c>
      <c r="P54" s="1">
        <f t="shared" si="10"/>
        <v>1.1302573653523802</v>
      </c>
      <c r="S54" s="1">
        <f t="shared" si="11"/>
        <v>0.18995995957560571</v>
      </c>
      <c r="T54" s="1">
        <f t="shared" si="6"/>
        <v>-1.6609419681060096</v>
      </c>
      <c r="U54" s="1">
        <f t="shared" si="7"/>
        <v>-1.1490743271260677</v>
      </c>
    </row>
    <row r="55" spans="4:21" ht="15" x14ac:dyDescent="0.25">
      <c r="D55" s="3"/>
      <c r="E55" s="3" t="s">
        <v>2</v>
      </c>
      <c r="F55" s="3">
        <v>38452.239482553559</v>
      </c>
      <c r="I55" s="3">
        <v>44375.421679119259</v>
      </c>
      <c r="K55">
        <f t="shared" si="0"/>
        <v>0.86652110622415024</v>
      </c>
      <c r="M55">
        <f t="shared" si="1"/>
        <v>0.97349740682290853</v>
      </c>
      <c r="N55">
        <f t="shared" si="8"/>
        <v>-2.6860117940345221E-2</v>
      </c>
      <c r="O55" s="1">
        <f t="shared" si="9"/>
        <v>0.16944479445903171</v>
      </c>
      <c r="P55" s="1">
        <f t="shared" si="10"/>
        <v>1.1846469461523734</v>
      </c>
      <c r="S55" s="1">
        <f t="shared" si="11"/>
        <v>0.19142147829578723</v>
      </c>
      <c r="T55" s="1">
        <f t="shared" si="6"/>
        <v>-1.6532775894577212</v>
      </c>
      <c r="U55" s="1">
        <f t="shared" si="7"/>
        <v>-1.1414099484777793</v>
      </c>
    </row>
    <row r="56" spans="4:21" ht="15" x14ac:dyDescent="0.25">
      <c r="D56" s="3">
        <v>1912</v>
      </c>
      <c r="E56" s="3" t="s">
        <v>1</v>
      </c>
      <c r="F56" s="3">
        <v>40430.785722405213</v>
      </c>
      <c r="I56" s="3">
        <v>44811.029790444743</v>
      </c>
      <c r="K56">
        <f t="shared" si="0"/>
        <v>0.90225076083894085</v>
      </c>
      <c r="M56">
        <f t="shared" si="1"/>
        <v>1.0136380633681852</v>
      </c>
      <c r="N56">
        <f t="shared" si="8"/>
        <v>1.3545901971825454E-2</v>
      </c>
      <c r="O56" s="1">
        <f t="shared" si="9"/>
        <v>0.20985081437120237</v>
      </c>
      <c r="P56" s="1">
        <f t="shared" si="10"/>
        <v>1.2334940266475385</v>
      </c>
      <c r="S56" s="1">
        <f t="shared" si="11"/>
        <v>0.19289424168549918</v>
      </c>
      <c r="T56" s="1">
        <f t="shared" si="6"/>
        <v>-1.645613210809433</v>
      </c>
      <c r="U56" s="1">
        <f t="shared" si="7"/>
        <v>-1.1337455698294912</v>
      </c>
    </row>
    <row r="57" spans="4:21" ht="15" x14ac:dyDescent="0.25">
      <c r="D57" s="3"/>
      <c r="E57" s="3" t="s">
        <v>4</v>
      </c>
      <c r="F57" s="3">
        <v>41648.056690391597</v>
      </c>
      <c r="I57" s="3">
        <v>45246.637901770227</v>
      </c>
      <c r="K57">
        <f t="shared" si="0"/>
        <v>0.92046743408447063</v>
      </c>
      <c r="M57">
        <f t="shared" si="1"/>
        <v>1.0341036746938441</v>
      </c>
      <c r="N57">
        <f t="shared" si="8"/>
        <v>3.3535036721329889E-2</v>
      </c>
      <c r="O57" s="1">
        <f t="shared" si="9"/>
        <v>0.22983994912070682</v>
      </c>
      <c r="P57" s="1">
        <f t="shared" si="10"/>
        <v>1.2583985860106779</v>
      </c>
      <c r="S57" s="1">
        <f t="shared" si="11"/>
        <v>0.19437833625926315</v>
      </c>
      <c r="T57" s="1">
        <f t="shared" si="6"/>
        <v>-1.6379488321611444</v>
      </c>
      <c r="U57" s="1">
        <f t="shared" si="7"/>
        <v>-1.1260811911812025</v>
      </c>
    </row>
    <row r="58" spans="4:21" ht="15" x14ac:dyDescent="0.25">
      <c r="D58" s="3"/>
      <c r="E58" s="3" t="s">
        <v>3</v>
      </c>
      <c r="F58" s="3">
        <v>42865.327658377995</v>
      </c>
      <c r="I58" s="3">
        <v>45682.246013095712</v>
      </c>
      <c r="K58">
        <f t="shared" si="0"/>
        <v>0.93833669312340307</v>
      </c>
      <c r="M58">
        <f t="shared" si="1"/>
        <v>1.0541789818171166</v>
      </c>
      <c r="N58">
        <f t="shared" si="8"/>
        <v>5.2762247673448739E-2</v>
      </c>
      <c r="O58" s="1">
        <f t="shared" si="9"/>
        <v>0.24906716007282564</v>
      </c>
      <c r="P58" s="1">
        <f t="shared" si="10"/>
        <v>1.2828281850111218</v>
      </c>
      <c r="S58" s="1">
        <f t="shared" si="11"/>
        <v>0.19587384919722831</v>
      </c>
      <c r="T58" s="1">
        <f t="shared" si="6"/>
        <v>-1.630284453512856</v>
      </c>
      <c r="U58" s="1">
        <f t="shared" si="7"/>
        <v>-1.1184168125329141</v>
      </c>
    </row>
    <row r="59" spans="4:21" ht="15" x14ac:dyDescent="0.25">
      <c r="D59" s="3"/>
      <c r="E59" s="3" t="s">
        <v>2</v>
      </c>
      <c r="F59" s="3">
        <v>40778.57742754418</v>
      </c>
      <c r="I59" s="3">
        <v>46117.854124421196</v>
      </c>
      <c r="K59">
        <f t="shared" si="0"/>
        <v>0.88422538736359679</v>
      </c>
      <c r="M59">
        <f t="shared" si="1"/>
        <v>0.99338736871202682</v>
      </c>
      <c r="N59">
        <f t="shared" si="8"/>
        <v>-6.6345915980741453E-3</v>
      </c>
      <c r="O59" s="1">
        <f t="shared" si="9"/>
        <v>0.18967032080130278</v>
      </c>
      <c r="P59" s="1">
        <f t="shared" si="10"/>
        <v>1.2088509989273362</v>
      </c>
      <c r="S59" s="1">
        <f t="shared" si="11"/>
        <v>0.19738086835029262</v>
      </c>
      <c r="T59" s="1">
        <f t="shared" si="6"/>
        <v>-1.6226200748645678</v>
      </c>
      <c r="U59" s="1">
        <f t="shared" si="7"/>
        <v>-1.110752433884626</v>
      </c>
    </row>
    <row r="60" spans="4:21" ht="15" x14ac:dyDescent="0.25">
      <c r="D60" s="3">
        <v>1913</v>
      </c>
      <c r="E60" s="3" t="s">
        <v>1</v>
      </c>
      <c r="F60" s="3">
        <v>42373.148392011302</v>
      </c>
      <c r="I60" s="3">
        <v>46921.009184384333</v>
      </c>
      <c r="K60">
        <f t="shared" si="0"/>
        <v>0.90307410536501009</v>
      </c>
      <c r="M60">
        <f t="shared" si="1"/>
        <v>1.0145630538332679</v>
      </c>
      <c r="N60">
        <f t="shared" si="8"/>
        <v>1.4458030972612279E-2</v>
      </c>
      <c r="O60" s="1">
        <f t="shared" si="9"/>
        <v>0.2107629433719892</v>
      </c>
      <c r="P60" s="1">
        <f t="shared" si="10"/>
        <v>1.2346196455983445</v>
      </c>
      <c r="S60" s="1">
        <f t="shared" si="11"/>
        <v>0.19889948224526358</v>
      </c>
      <c r="T60" s="1">
        <f t="shared" si="6"/>
        <v>-1.6149556962162794</v>
      </c>
      <c r="U60" s="1">
        <f t="shared" si="7"/>
        <v>-1.1030880552363376</v>
      </c>
    </row>
    <row r="61" spans="4:21" ht="15" x14ac:dyDescent="0.25">
      <c r="D61" s="3"/>
      <c r="E61" s="3" t="s">
        <v>4</v>
      </c>
      <c r="F61" s="3">
        <v>39098.859652628598</v>
      </c>
      <c r="I61" s="3">
        <v>47724.16424434747</v>
      </c>
      <c r="K61">
        <f t="shared" si="0"/>
        <v>0.81926756123884414</v>
      </c>
      <c r="M61">
        <f t="shared" si="1"/>
        <v>0.92041017885354659</v>
      </c>
      <c r="N61">
        <f t="shared" si="8"/>
        <v>-8.2935861719163742E-2</v>
      </c>
      <c r="O61" s="1">
        <f t="shared" si="9"/>
        <v>0.11336905068021318</v>
      </c>
      <c r="P61" s="1">
        <f t="shared" si="10"/>
        <v>1.120045210130451</v>
      </c>
      <c r="S61" s="1">
        <f t="shared" si="11"/>
        <v>0.20042978009005841</v>
      </c>
      <c r="T61" s="1">
        <f t="shared" si="6"/>
        <v>-1.6072913175679913</v>
      </c>
      <c r="U61" s="1">
        <f t="shared" si="7"/>
        <v>-1.0954236765880494</v>
      </c>
    </row>
    <row r="62" spans="4:21" ht="15" x14ac:dyDescent="0.25">
      <c r="D62" s="3"/>
      <c r="E62" s="3" t="s">
        <v>3</v>
      </c>
      <c r="F62" s="3">
        <v>41073.063157256402</v>
      </c>
      <c r="I62" s="3">
        <v>48527.319304310608</v>
      </c>
      <c r="K62">
        <f t="shared" si="0"/>
        <v>0.84639052282469562</v>
      </c>
      <c r="M62">
        <f t="shared" si="1"/>
        <v>0.95088160370347241</v>
      </c>
      <c r="N62">
        <f t="shared" si="8"/>
        <v>-5.0365720818565239E-2</v>
      </c>
      <c r="O62" s="1">
        <f t="shared" si="9"/>
        <v>0.14593919158081167</v>
      </c>
      <c r="P62" s="1">
        <f t="shared" si="10"/>
        <v>1.157125822919328</v>
      </c>
      <c r="S62" s="1">
        <f t="shared" si="11"/>
        <v>0.2019718517789445</v>
      </c>
      <c r="T62" s="1">
        <f t="shared" si="6"/>
        <v>-1.5996269389197029</v>
      </c>
      <c r="U62" s="1">
        <f t="shared" si="7"/>
        <v>-1.087759297939761</v>
      </c>
    </row>
    <row r="63" spans="4:21" ht="15" x14ac:dyDescent="0.25">
      <c r="D63" s="3"/>
      <c r="E63" s="3" t="s">
        <v>2</v>
      </c>
      <c r="F63" s="3">
        <v>38713.649212701224</v>
      </c>
      <c r="I63" s="3">
        <v>49330.474364273745</v>
      </c>
      <c r="K63">
        <f t="shared" si="0"/>
        <v>0.78478161241316857</v>
      </c>
      <c r="M63">
        <f t="shared" si="1"/>
        <v>0.88166676970577407</v>
      </c>
      <c r="N63">
        <f t="shared" si="8"/>
        <v>-0.12594110648930099</v>
      </c>
      <c r="O63" s="1">
        <f t="shared" si="9"/>
        <v>7.0363805910075933E-2</v>
      </c>
      <c r="P63" s="1">
        <f t="shared" si="10"/>
        <v>1.0728984370535404</v>
      </c>
      <c r="S63" s="1">
        <f t="shared" si="11"/>
        <v>0.20352578789781997</v>
      </c>
      <c r="T63" s="1">
        <f t="shared" si="6"/>
        <v>-1.5919625602714145</v>
      </c>
      <c r="U63" s="1">
        <f t="shared" si="7"/>
        <v>-1.0800949192914726</v>
      </c>
    </row>
    <row r="64" spans="4:21" ht="15" x14ac:dyDescent="0.25">
      <c r="D64" s="3">
        <v>1914</v>
      </c>
      <c r="E64" s="3" t="s">
        <v>1</v>
      </c>
      <c r="F64" s="3">
        <v>37740.528126428107</v>
      </c>
      <c r="I64" s="3">
        <v>49532.514193992734</v>
      </c>
      <c r="K64">
        <f t="shared" si="0"/>
        <v>0.76193443318096798</v>
      </c>
      <c r="M64">
        <f t="shared" si="1"/>
        <v>0.85599899361122156</v>
      </c>
      <c r="N64">
        <f t="shared" si="8"/>
        <v>-0.15548607852891136</v>
      </c>
      <c r="O64" s="1">
        <f t="shared" si="9"/>
        <v>4.081883387046556E-2</v>
      </c>
      <c r="P64" s="1">
        <f t="shared" si="10"/>
        <v>1.0416633743283388</v>
      </c>
      <c r="S64" s="1">
        <f t="shared" si="11"/>
        <v>0.20509167972953501</v>
      </c>
      <c r="T64" s="1">
        <f t="shared" si="6"/>
        <v>-1.5842981816231261</v>
      </c>
      <c r="U64" s="1">
        <f t="shared" si="7"/>
        <v>-1.0724305406431842</v>
      </c>
    </row>
    <row r="65" spans="4:21" ht="15" x14ac:dyDescent="0.25">
      <c r="D65" s="3"/>
      <c r="E65" s="3" t="s">
        <v>4</v>
      </c>
      <c r="F65" s="3">
        <v>36878.665104310166</v>
      </c>
      <c r="I65" s="3">
        <v>49734.554023711724</v>
      </c>
      <c r="K65">
        <f t="shared" si="0"/>
        <v>0.74150991857145609</v>
      </c>
      <c r="M65">
        <f t="shared" si="1"/>
        <v>0.83305297202541495</v>
      </c>
      <c r="N65">
        <f t="shared" si="8"/>
        <v>-0.1826580469699266</v>
      </c>
      <c r="O65" s="1">
        <f t="shared" si="9"/>
        <v>1.3646865429450317E-2</v>
      </c>
      <c r="P65" s="1">
        <f t="shared" si="10"/>
        <v>1.0137404089383373</v>
      </c>
      <c r="S65" s="1">
        <f t="shared" si="11"/>
        <v>0.20666961925925409</v>
      </c>
      <c r="T65" s="1">
        <f t="shared" si="6"/>
        <v>-1.5766338029748377</v>
      </c>
      <c r="U65" s="1">
        <f t="shared" si="7"/>
        <v>-1.0647661619948958</v>
      </c>
    </row>
    <row r="66" spans="4:21" ht="15" x14ac:dyDescent="0.25">
      <c r="D66" s="3"/>
      <c r="E66" s="3" t="s">
        <v>3</v>
      </c>
      <c r="F66" s="3">
        <v>34837.410578241332</v>
      </c>
      <c r="I66" s="3">
        <v>49936.593853430713</v>
      </c>
      <c r="K66">
        <f t="shared" si="0"/>
        <v>0.69763289583772747</v>
      </c>
      <c r="M66">
        <f t="shared" si="1"/>
        <v>0.78375911461838543</v>
      </c>
      <c r="N66">
        <f t="shared" si="8"/>
        <v>-0.24365355760548618</v>
      </c>
      <c r="O66" s="1">
        <f t="shared" si="9"/>
        <v>-4.7348645206109263E-2</v>
      </c>
      <c r="P66" s="1">
        <f t="shared" si="10"/>
        <v>0.9537548175725753</v>
      </c>
      <c r="S66" s="1">
        <f t="shared" si="11"/>
        <v>0.20825969917985951</v>
      </c>
      <c r="T66" s="1">
        <f t="shared" si="6"/>
        <v>-1.5689694243265495</v>
      </c>
      <c r="U66" s="1">
        <f t="shared" si="7"/>
        <v>-1.0571017833466076</v>
      </c>
    </row>
    <row r="67" spans="4:21" ht="15" x14ac:dyDescent="0.25">
      <c r="D67" s="3"/>
      <c r="E67" s="3" t="s">
        <v>2</v>
      </c>
      <c r="F67" s="3">
        <v>33340.490592457521</v>
      </c>
      <c r="I67" s="3">
        <v>50138.633683149703</v>
      </c>
      <c r="K67">
        <f t="shared" si="0"/>
        <v>0.66496607791812234</v>
      </c>
      <c r="M67">
        <f t="shared" si="1"/>
        <v>0.74705941705133572</v>
      </c>
      <c r="N67">
        <f t="shared" si="8"/>
        <v>-0.2916105561138202</v>
      </c>
      <c r="O67" s="1">
        <f t="shared" si="9"/>
        <v>-9.5305643714443278E-2</v>
      </c>
      <c r="P67" s="1">
        <f t="shared" si="10"/>
        <v>0.90909503281833604</v>
      </c>
      <c r="S67" s="1">
        <f t="shared" si="11"/>
        <v>0.20986201289739634</v>
      </c>
      <c r="T67" s="1">
        <f t="shared" si="6"/>
        <v>-1.5613050456782611</v>
      </c>
      <c r="U67" s="1">
        <f t="shared" si="7"/>
        <v>-1.0494374046983193</v>
      </c>
    </row>
    <row r="68" spans="4:21" ht="15" x14ac:dyDescent="0.25">
      <c r="D68" s="3">
        <v>1915</v>
      </c>
      <c r="E68" s="3" t="s">
        <v>1</v>
      </c>
      <c r="F68" s="3">
        <v>36612.060905789476</v>
      </c>
      <c r="I68" s="3">
        <v>51729.777555430097</v>
      </c>
      <c r="K68">
        <f t="shared" si="0"/>
        <v>0.70775600893621649</v>
      </c>
      <c r="M68">
        <f t="shared" si="1"/>
        <v>0.79513197591347418</v>
      </c>
      <c r="N68">
        <f t="shared" si="8"/>
        <v>-0.22924717066718286</v>
      </c>
      <c r="O68" s="1">
        <f t="shared" si="9"/>
        <v>-3.2942258267805946E-2</v>
      </c>
      <c r="P68" s="1">
        <f t="shared" si="10"/>
        <v>0.96759442855439715</v>
      </c>
      <c r="S68" s="1">
        <f t="shared" si="11"/>
        <v>0.21147665453655948</v>
      </c>
      <c r="T68" s="1">
        <f t="shared" si="6"/>
        <v>-1.5536406670299729</v>
      </c>
      <c r="U68" s="1">
        <f t="shared" si="7"/>
        <v>-1.0417730260500311</v>
      </c>
    </row>
    <row r="69" spans="4:21" ht="15" x14ac:dyDescent="0.25">
      <c r="D69" s="3"/>
      <c r="E69" s="3" t="s">
        <v>4</v>
      </c>
      <c r="F69" s="3">
        <v>38885.200750666758</v>
      </c>
      <c r="I69" s="3">
        <v>53320.921427710491</v>
      </c>
      <c r="K69">
        <f t="shared" si="0"/>
        <v>0.72926723150096207</v>
      </c>
      <c r="M69">
        <f t="shared" si="1"/>
        <v>0.81929886490665849</v>
      </c>
      <c r="N69">
        <f t="shared" si="8"/>
        <v>-0.19930634727819546</v>
      </c>
      <c r="O69" s="1">
        <f t="shared" si="9"/>
        <v>-3.001434878818543E-3</v>
      </c>
      <c r="P69" s="1">
        <f t="shared" si="10"/>
        <v>0.99700306492376678</v>
      </c>
      <c r="S69" s="1">
        <f t="shared" si="11"/>
        <v>0.21310371894622276</v>
      </c>
      <c r="T69" s="1">
        <f t="shared" si="6"/>
        <v>-1.5459762883816845</v>
      </c>
      <c r="U69" s="1">
        <f t="shared" si="7"/>
        <v>-1.0341086474017427</v>
      </c>
    </row>
    <row r="70" spans="4:21" ht="15" x14ac:dyDescent="0.25">
      <c r="D70" s="3"/>
      <c r="E70" s="3" t="s">
        <v>3</v>
      </c>
      <c r="F70" s="3">
        <v>41883.810758802756</v>
      </c>
      <c r="I70" s="3">
        <v>54912.065299990885</v>
      </c>
      <c r="K70">
        <f t="shared" si="0"/>
        <v>0.76274331569914033</v>
      </c>
      <c r="M70">
        <f t="shared" si="1"/>
        <v>0.85690773666226672</v>
      </c>
      <c r="N70">
        <f t="shared" si="8"/>
        <v>-0.15442502468372274</v>
      </c>
      <c r="O70" s="1">
        <f t="shared" si="9"/>
        <v>4.1879887715654179E-2</v>
      </c>
      <c r="P70" s="1">
        <f t="shared" si="10"/>
        <v>1.0427692218351865</v>
      </c>
      <c r="S70" s="1">
        <f t="shared" si="11"/>
        <v>0.21474330170501066</v>
      </c>
      <c r="T70" s="1">
        <f t="shared" si="6"/>
        <v>-1.5383119097333962</v>
      </c>
      <c r="U70" s="1">
        <f t="shared" si="7"/>
        <v>-1.0264442687534543</v>
      </c>
    </row>
    <row r="71" spans="4:21" ht="15" x14ac:dyDescent="0.25">
      <c r="D71" s="3"/>
      <c r="E71" s="3" t="s">
        <v>2</v>
      </c>
      <c r="F71" s="3">
        <v>45849.714317950362</v>
      </c>
      <c r="I71" s="3">
        <v>56503.209172271279</v>
      </c>
      <c r="K71">
        <f t="shared" si="0"/>
        <v>0.81145327831133041</v>
      </c>
      <c r="M71">
        <f t="shared" si="1"/>
        <v>0.91163118419147393</v>
      </c>
      <c r="N71">
        <f t="shared" si="8"/>
        <v>-9.2519773999694493E-2</v>
      </c>
      <c r="O71" s="1">
        <f t="shared" si="9"/>
        <v>0.10378513839968243</v>
      </c>
      <c r="P71" s="1">
        <f t="shared" si="10"/>
        <v>1.109362069996926</v>
      </c>
      <c r="S71" s="1">
        <f t="shared" si="11"/>
        <v>0.21639549912691286</v>
      </c>
      <c r="T71" s="1">
        <f t="shared" si="6"/>
        <v>-1.5306475310851078</v>
      </c>
      <c r="U71" s="1">
        <f t="shared" si="7"/>
        <v>-1.0187798901051659</v>
      </c>
    </row>
    <row r="72" spans="4:21" ht="15" x14ac:dyDescent="0.25">
      <c r="D72" s="3">
        <v>1916</v>
      </c>
      <c r="E72" s="3" t="s">
        <v>1</v>
      </c>
      <c r="F72" s="3">
        <v>44316.562965272082</v>
      </c>
      <c r="I72" s="3">
        <v>60680.919571265593</v>
      </c>
      <c r="K72">
        <f t="shared" ref="K72:K135" si="12">F72/I72</f>
        <v>0.73032121593387045</v>
      </c>
      <c r="M72">
        <f t="shared" ref="M72:M135" si="13">$M$215*K72/$K$215</f>
        <v>0.82048296891162498</v>
      </c>
      <c r="N72">
        <f t="shared" ref="N72:N103" si="14">LN(M72)</f>
        <v>-0.19786212563070482</v>
      </c>
      <c r="O72" s="1">
        <f t="shared" ref="O72:O103" si="15">N72-$N$508</f>
        <v>-1.557213231327903E-3</v>
      </c>
      <c r="P72" s="1">
        <f t="shared" ref="P72:P103" si="16">EXP(O72)</f>
        <v>0.99844399859608979</v>
      </c>
      <c r="S72" s="1">
        <f t="shared" ref="S72:S103" si="17">S73*$R$191/$K$191</f>
        <v>0.21806040826694209</v>
      </c>
      <c r="T72" s="1">
        <f t="shared" ref="T72:T135" si="18">LN(S72)</f>
        <v>-1.5229831524368194</v>
      </c>
      <c r="U72" s="1">
        <f t="shared" ref="U72:U135" si="19">T72-$T$508</f>
        <v>-1.0111155114568775</v>
      </c>
    </row>
    <row r="73" spans="4:21" ht="15" x14ac:dyDescent="0.25">
      <c r="D73" s="3"/>
      <c r="E73" s="3" t="s">
        <v>4</v>
      </c>
      <c r="F73" s="3">
        <v>45234.790551248268</v>
      </c>
      <c r="I73" s="3">
        <v>64858.629970259906</v>
      </c>
      <c r="K73">
        <f t="shared" si="12"/>
        <v>0.69743672618416552</v>
      </c>
      <c r="M73">
        <f t="shared" si="13"/>
        <v>0.78353872685440817</v>
      </c>
      <c r="N73">
        <f t="shared" si="14"/>
        <v>-0.24393479038664376</v>
      </c>
      <c r="O73" s="1">
        <f t="shared" si="15"/>
        <v>-4.7629877987266839E-2</v>
      </c>
      <c r="P73" s="1">
        <f t="shared" si="16"/>
        <v>0.95348662816628083</v>
      </c>
      <c r="S73" s="1">
        <f t="shared" si="17"/>
        <v>0.21973812692683536</v>
      </c>
      <c r="T73" s="1">
        <f t="shared" si="18"/>
        <v>-1.515318773788531</v>
      </c>
      <c r="U73" s="1">
        <f t="shared" si="19"/>
        <v>-1.0034511328085891</v>
      </c>
    </row>
    <row r="74" spans="4:21" ht="15" x14ac:dyDescent="0.25">
      <c r="D74" s="3"/>
      <c r="E74" s="3" t="s">
        <v>3</v>
      </c>
      <c r="F74" s="3">
        <v>46781.279117102917</v>
      </c>
      <c r="I74" s="3">
        <v>69036.34036925422</v>
      </c>
      <c r="K74">
        <f t="shared" si="12"/>
        <v>0.67763266225996621</v>
      </c>
      <c r="M74">
        <f t="shared" si="13"/>
        <v>0.76128975364846763</v>
      </c>
      <c r="N74">
        <f t="shared" si="14"/>
        <v>-0.27274123978002651</v>
      </c>
      <c r="O74" s="1">
        <f t="shared" si="15"/>
        <v>-7.6436327380649594E-2</v>
      </c>
      <c r="P74" s="1">
        <f t="shared" si="16"/>
        <v>0.92641189948316871</v>
      </c>
      <c r="S74" s="1">
        <f t="shared" si="17"/>
        <v>0.22142875366079912</v>
      </c>
      <c r="T74" s="1">
        <f t="shared" si="18"/>
        <v>-1.5076543951402426</v>
      </c>
      <c r="U74" s="1">
        <f t="shared" si="19"/>
        <v>-0.99578675416030071</v>
      </c>
    </row>
    <row r="75" spans="4:21" ht="15" x14ac:dyDescent="0.25">
      <c r="D75" s="3"/>
      <c r="E75" s="3" t="s">
        <v>2</v>
      </c>
      <c r="F75" s="3">
        <v>47361.212329298411</v>
      </c>
      <c r="I75" s="3">
        <v>73214.050768248533</v>
      </c>
      <c r="K75">
        <f t="shared" si="12"/>
        <v>0.64688692719947161</v>
      </c>
      <c r="M75">
        <f t="shared" si="13"/>
        <v>0.72674830608618135</v>
      </c>
      <c r="N75">
        <f t="shared" si="14"/>
        <v>-0.31917507035263609</v>
      </c>
      <c r="O75" s="1">
        <f t="shared" si="15"/>
        <v>-0.12287015795325917</v>
      </c>
      <c r="P75" s="1">
        <f t="shared" si="16"/>
        <v>0.88437848461883051</v>
      </c>
      <c r="S75" s="1">
        <f t="shared" si="17"/>
        <v>0.22313238778129871</v>
      </c>
      <c r="T75" s="1">
        <f t="shared" si="18"/>
        <v>-1.4999900164919542</v>
      </c>
      <c r="U75" s="1">
        <f t="shared" si="19"/>
        <v>-0.98812237551201232</v>
      </c>
    </row>
    <row r="76" spans="4:21" ht="15" x14ac:dyDescent="0.25">
      <c r="D76" s="3">
        <v>1917</v>
      </c>
      <c r="E76" s="3" t="s">
        <v>1</v>
      </c>
      <c r="F76" s="3">
        <v>45231.471932213979</v>
      </c>
      <c r="I76" s="3">
        <v>79471.998106086743</v>
      </c>
      <c r="K76">
        <f t="shared" si="12"/>
        <v>0.56914980131536053</v>
      </c>
      <c r="M76">
        <f t="shared" si="13"/>
        <v>0.63941414893932469</v>
      </c>
      <c r="N76">
        <f t="shared" si="14"/>
        <v>-0.44720291413809782</v>
      </c>
      <c r="O76" s="1">
        <f t="shared" si="15"/>
        <v>-0.2508980017387209</v>
      </c>
      <c r="P76" s="1">
        <f t="shared" si="16"/>
        <v>0.77810173253536452</v>
      </c>
      <c r="S76" s="1">
        <f t="shared" si="17"/>
        <v>0.22484912936489215</v>
      </c>
      <c r="T76" s="1">
        <f t="shared" si="18"/>
        <v>-1.4923256378436658</v>
      </c>
      <c r="U76" s="1">
        <f t="shared" si="19"/>
        <v>-0.98045799686372392</v>
      </c>
    </row>
    <row r="77" spans="4:21" ht="15" x14ac:dyDescent="0.25">
      <c r="D77" s="3"/>
      <c r="E77" s="3" t="s">
        <v>4</v>
      </c>
      <c r="F77" s="3">
        <v>43919.710662429032</v>
      </c>
      <c r="I77" s="3">
        <v>85729.945443924953</v>
      </c>
      <c r="K77">
        <f t="shared" si="12"/>
        <v>0.51230302824765528</v>
      </c>
      <c r="M77">
        <f t="shared" si="13"/>
        <v>0.57554936160736303</v>
      </c>
      <c r="N77">
        <f t="shared" si="14"/>
        <v>-0.55243028280878381</v>
      </c>
      <c r="O77" s="1">
        <f t="shared" si="15"/>
        <v>-0.35612537040940689</v>
      </c>
      <c r="P77" s="1">
        <f t="shared" si="16"/>
        <v>0.70038480720076823</v>
      </c>
      <c r="S77" s="1">
        <f t="shared" si="17"/>
        <v>0.22657907925810908</v>
      </c>
      <c r="T77" s="1">
        <f t="shared" si="18"/>
        <v>-1.4846612591953774</v>
      </c>
      <c r="U77" s="1">
        <f t="shared" si="19"/>
        <v>-0.97279361821543553</v>
      </c>
    </row>
    <row r="78" spans="4:21" ht="15" x14ac:dyDescent="0.25">
      <c r="D78" s="3"/>
      <c r="E78" s="3" t="s">
        <v>3</v>
      </c>
      <c r="F78" s="3">
        <v>39450.005595013688</v>
      </c>
      <c r="I78" s="3">
        <v>91987.892781763163</v>
      </c>
      <c r="K78">
        <f t="shared" si="12"/>
        <v>0.42886084681390541</v>
      </c>
      <c r="M78">
        <f t="shared" si="13"/>
        <v>0.48180583168993996</v>
      </c>
      <c r="N78">
        <f t="shared" si="14"/>
        <v>-0.73021408491044248</v>
      </c>
      <c r="O78" s="1">
        <f t="shared" si="15"/>
        <v>-0.53390917251106562</v>
      </c>
      <c r="P78" s="1">
        <f t="shared" si="16"/>
        <v>0.58630850287793523</v>
      </c>
      <c r="S78" s="1">
        <f t="shared" si="17"/>
        <v>0.22832233908337463</v>
      </c>
      <c r="T78" s="1">
        <f t="shared" si="18"/>
        <v>-1.476996880547089</v>
      </c>
      <c r="U78" s="1">
        <f t="shared" si="19"/>
        <v>-0.96512923956714713</v>
      </c>
    </row>
    <row r="79" spans="4:21" ht="15" x14ac:dyDescent="0.25">
      <c r="D79" s="3"/>
      <c r="E79" s="3" t="s">
        <v>2</v>
      </c>
      <c r="F79" s="3">
        <v>33036.950498287326</v>
      </c>
      <c r="I79" s="3">
        <v>98245.840119601373</v>
      </c>
      <c r="K79">
        <f t="shared" si="12"/>
        <v>0.33626818660280361</v>
      </c>
      <c r="M79">
        <f t="shared" si="13"/>
        <v>0.37778215129844889</v>
      </c>
      <c r="N79">
        <f t="shared" si="14"/>
        <v>-0.97343756881463384</v>
      </c>
      <c r="O79" s="1">
        <f t="shared" si="15"/>
        <v>-0.77713265641525697</v>
      </c>
      <c r="P79" s="1">
        <f t="shared" si="16"/>
        <v>0.45972230507234851</v>
      </c>
      <c r="S79" s="1">
        <f t="shared" si="17"/>
        <v>0.23007901124497915</v>
      </c>
      <c r="T79" s="1">
        <f t="shared" si="18"/>
        <v>-1.4693325018988006</v>
      </c>
      <c r="U79" s="1">
        <f t="shared" si="19"/>
        <v>-0.95746486091885874</v>
      </c>
    </row>
    <row r="80" spans="4:21" ht="15" x14ac:dyDescent="0.25">
      <c r="D80" s="3">
        <v>1918</v>
      </c>
      <c r="E80" s="3" t="s">
        <v>1</v>
      </c>
      <c r="F80" s="3">
        <v>36466.433895777292</v>
      </c>
      <c r="I80" s="3">
        <v>103385.91328170687</v>
      </c>
      <c r="K80">
        <f t="shared" si="12"/>
        <v>0.35272149501076827</v>
      </c>
      <c r="M80">
        <f t="shared" si="13"/>
        <v>0.396266701707851</v>
      </c>
      <c r="N80">
        <f t="shared" si="14"/>
        <v>-0.92566780525846437</v>
      </c>
      <c r="O80" s="1">
        <f t="shared" si="15"/>
        <v>-0.7293628928590874</v>
      </c>
      <c r="P80" s="1">
        <f t="shared" si="16"/>
        <v>0.48221611557458982</v>
      </c>
      <c r="S80" s="1">
        <f t="shared" si="17"/>
        <v>0.23184919893509368</v>
      </c>
      <c r="T80" s="1">
        <f t="shared" si="18"/>
        <v>-1.4616681232505124</v>
      </c>
      <c r="U80" s="1">
        <f t="shared" si="19"/>
        <v>-0.94980048227057057</v>
      </c>
    </row>
    <row r="81" spans="4:21" ht="15" x14ac:dyDescent="0.25">
      <c r="D81" s="3"/>
      <c r="E81" s="3" t="s">
        <v>4</v>
      </c>
      <c r="F81" s="3">
        <v>37317.985236750108</v>
      </c>
      <c r="I81" s="3">
        <v>108525.98644381238</v>
      </c>
      <c r="K81">
        <f t="shared" si="12"/>
        <v>0.34386220719653082</v>
      </c>
      <c r="M81">
        <f t="shared" si="13"/>
        <v>0.38631369115622227</v>
      </c>
      <c r="N81">
        <f t="shared" si="14"/>
        <v>-0.9511055681667262</v>
      </c>
      <c r="O81" s="1">
        <f t="shared" si="15"/>
        <v>-0.75480065576734923</v>
      </c>
      <c r="P81" s="1">
        <f t="shared" si="16"/>
        <v>0.47010431797515956</v>
      </c>
      <c r="S81" s="1">
        <f t="shared" si="17"/>
        <v>0.23363300613983182</v>
      </c>
      <c r="T81" s="1">
        <f t="shared" si="18"/>
        <v>-1.454003744602224</v>
      </c>
      <c r="U81" s="1">
        <f t="shared" si="19"/>
        <v>-0.94213610362228217</v>
      </c>
    </row>
    <row r="82" spans="4:21" ht="15" x14ac:dyDescent="0.25">
      <c r="D82" s="3"/>
      <c r="E82" s="3" t="s">
        <v>3</v>
      </c>
      <c r="F82" s="3">
        <v>37768.806534912183</v>
      </c>
      <c r="I82" s="3">
        <v>113666.05960591788</v>
      </c>
      <c r="K82">
        <f t="shared" si="12"/>
        <v>0.33227866494059233</v>
      </c>
      <c r="M82">
        <f t="shared" si="13"/>
        <v>0.37330010352750648</v>
      </c>
      <c r="N82">
        <f t="shared" si="14"/>
        <v>-0.98537261573105472</v>
      </c>
      <c r="O82" s="1">
        <f t="shared" si="15"/>
        <v>-0.78906770333167775</v>
      </c>
      <c r="P82" s="1">
        <f t="shared" si="16"/>
        <v>0.45426811056998778</v>
      </c>
      <c r="S82" s="1">
        <f t="shared" si="17"/>
        <v>0.2354305376453581</v>
      </c>
      <c r="T82" s="1">
        <f t="shared" si="18"/>
        <v>-1.4463393659539356</v>
      </c>
      <c r="U82" s="1">
        <f t="shared" si="19"/>
        <v>-0.93447172497399378</v>
      </c>
    </row>
    <row r="83" spans="4:21" ht="15" x14ac:dyDescent="0.25">
      <c r="D83" s="3"/>
      <c r="E83" s="3" t="s">
        <v>2</v>
      </c>
      <c r="F83" s="3">
        <v>39572.091727560517</v>
      </c>
      <c r="I83" s="3">
        <v>118806.13276802338</v>
      </c>
      <c r="K83">
        <f t="shared" si="12"/>
        <v>0.33308122068771967</v>
      </c>
      <c r="M83">
        <f t="shared" si="13"/>
        <v>0.37420173873644413</v>
      </c>
      <c r="N83">
        <f t="shared" si="14"/>
        <v>-0.98296021860979987</v>
      </c>
      <c r="O83" s="1">
        <f t="shared" si="15"/>
        <v>-0.7866553062104229</v>
      </c>
      <c r="P83" s="1">
        <f t="shared" si="16"/>
        <v>0.45536530855872959</v>
      </c>
      <c r="S83" s="1">
        <f t="shared" si="17"/>
        <v>0.23724189904404352</v>
      </c>
      <c r="T83" s="1">
        <f t="shared" si="18"/>
        <v>-1.4386749873056472</v>
      </c>
      <c r="U83" s="1">
        <f t="shared" si="19"/>
        <v>-0.92680734632570538</v>
      </c>
    </row>
    <row r="84" spans="4:21" ht="15" x14ac:dyDescent="0.25">
      <c r="D84" s="3">
        <v>1919</v>
      </c>
      <c r="E84" s="3" t="s">
        <v>1</v>
      </c>
      <c r="F84" s="3">
        <v>42316.758519664458</v>
      </c>
      <c r="I84" s="3">
        <v>123732.69495961422</v>
      </c>
      <c r="K84">
        <f t="shared" si="12"/>
        <v>0.34200142923805588</v>
      </c>
      <c r="M84">
        <f t="shared" si="13"/>
        <v>0.38422319098924768</v>
      </c>
      <c r="N84">
        <f t="shared" si="14"/>
        <v>-0.95653166870663098</v>
      </c>
      <c r="O84" s="1">
        <f t="shared" si="15"/>
        <v>-0.760226756307254</v>
      </c>
      <c r="P84" s="1">
        <f t="shared" si="16"/>
        <v>0.46756039272032013</v>
      </c>
      <c r="S84" s="1">
        <f t="shared" si="17"/>
        <v>0.23906719674066826</v>
      </c>
      <c r="T84" s="1">
        <f t="shared" si="18"/>
        <v>-1.4310106086573591</v>
      </c>
      <c r="U84" s="1">
        <f t="shared" si="19"/>
        <v>-0.91914296767741721</v>
      </c>
    </row>
    <row r="85" spans="4:21" ht="15" x14ac:dyDescent="0.25">
      <c r="D85" s="3"/>
      <c r="E85" s="3" t="s">
        <v>4</v>
      </c>
      <c r="F85" s="3">
        <v>47997.210094348484</v>
      </c>
      <c r="I85" s="3">
        <v>128659.25715120506</v>
      </c>
      <c r="K85">
        <f t="shared" si="12"/>
        <v>0.37305679480132864</v>
      </c>
      <c r="M85">
        <f t="shared" si="13"/>
        <v>0.4191124944656745</v>
      </c>
      <c r="N85">
        <f t="shared" si="14"/>
        <v>-0.86961591188353338</v>
      </c>
      <c r="O85" s="1">
        <f t="shared" si="15"/>
        <v>-0.6733109994841564</v>
      </c>
      <c r="P85" s="1">
        <f t="shared" si="16"/>
        <v>0.51001711271469719</v>
      </c>
      <c r="S85" s="1">
        <f t="shared" si="17"/>
        <v>0.24090653795867237</v>
      </c>
      <c r="T85" s="1">
        <f t="shared" si="18"/>
        <v>-1.4233462300090707</v>
      </c>
      <c r="U85" s="1">
        <f t="shared" si="19"/>
        <v>-0.91147858902912882</v>
      </c>
    </row>
    <row r="86" spans="4:21" ht="15" x14ac:dyDescent="0.25">
      <c r="D86" s="3"/>
      <c r="E86" s="3" t="s">
        <v>3</v>
      </c>
      <c r="F86" s="3">
        <v>46954.92540174591</v>
      </c>
      <c r="I86" s="3">
        <v>133585.8193427959</v>
      </c>
      <c r="K86">
        <f t="shared" si="12"/>
        <v>0.35149633121801954</v>
      </c>
      <c r="M86">
        <f t="shared" si="13"/>
        <v>0.39489028540753562</v>
      </c>
      <c r="N86">
        <f t="shared" si="14"/>
        <v>-0.92914731112497639</v>
      </c>
      <c r="O86" s="1">
        <f t="shared" si="15"/>
        <v>-0.73284239872559942</v>
      </c>
      <c r="P86" s="1">
        <f t="shared" si="16"/>
        <v>0.48054115747467618</v>
      </c>
      <c r="S86" s="1">
        <f t="shared" si="17"/>
        <v>0.24276003074645428</v>
      </c>
      <c r="T86" s="1">
        <f t="shared" si="18"/>
        <v>-1.4156818513607821</v>
      </c>
      <c r="U86" s="1">
        <f t="shared" si="19"/>
        <v>-0.9038142103808402</v>
      </c>
    </row>
    <row r="87" spans="4:21" ht="15" x14ac:dyDescent="0.25">
      <c r="D87" s="3"/>
      <c r="E87" s="3" t="s">
        <v>2</v>
      </c>
      <c r="F87" s="3">
        <v>46485.897290074754</v>
      </c>
      <c r="I87" s="3">
        <v>138512.38153438675</v>
      </c>
      <c r="K87">
        <f t="shared" si="12"/>
        <v>0.33560824509059706</v>
      </c>
      <c r="M87">
        <f t="shared" si="13"/>
        <v>0.37704073675450622</v>
      </c>
      <c r="N87">
        <f t="shared" si="14"/>
        <v>-0.97540204231991223</v>
      </c>
      <c r="O87" s="1">
        <f t="shared" si="15"/>
        <v>-0.77909712992053537</v>
      </c>
      <c r="P87" s="1">
        <f t="shared" si="16"/>
        <v>0.45882007927373947</v>
      </c>
      <c r="S87" s="1">
        <f t="shared" si="17"/>
        <v>0.24462778398371779</v>
      </c>
      <c r="T87" s="1">
        <f t="shared" si="18"/>
        <v>-1.4080174727124939</v>
      </c>
      <c r="U87" s="1">
        <f t="shared" si="19"/>
        <v>-0.89614983173255203</v>
      </c>
    </row>
    <row r="88" spans="4:21" ht="15" x14ac:dyDescent="0.25">
      <c r="D88" s="3">
        <v>1920</v>
      </c>
      <c r="E88" s="3" t="s">
        <v>1</v>
      </c>
      <c r="F88" s="3">
        <v>49236.174043118961</v>
      </c>
      <c r="I88" s="3">
        <v>139606.92722327207</v>
      </c>
      <c r="K88">
        <f t="shared" si="12"/>
        <v>0.35267715594352994</v>
      </c>
      <c r="M88">
        <f t="shared" si="13"/>
        <v>0.39621688876426836</v>
      </c>
      <c r="N88">
        <f t="shared" si="14"/>
        <v>-0.92579351876028859</v>
      </c>
      <c r="O88" s="1">
        <f t="shared" si="15"/>
        <v>-0.72948860636091162</v>
      </c>
      <c r="P88" s="1">
        <f t="shared" si="16"/>
        <v>0.48215549830834914</v>
      </c>
      <c r="S88" s="1">
        <f t="shared" si="17"/>
        <v>0.24650990738786824</v>
      </c>
      <c r="T88" s="1">
        <f t="shared" si="18"/>
        <v>-1.4003530940642057</v>
      </c>
      <c r="U88" s="1">
        <f t="shared" si="19"/>
        <v>-0.88848545308426385</v>
      </c>
    </row>
    <row r="89" spans="4:21" ht="15" x14ac:dyDescent="0.25">
      <c r="D89" s="3"/>
      <c r="E89" s="3" t="s">
        <v>4</v>
      </c>
      <c r="F89" s="3">
        <v>44976.989437312819</v>
      </c>
      <c r="I89" s="3">
        <v>140701.47291215739</v>
      </c>
      <c r="K89">
        <f t="shared" si="12"/>
        <v>0.31966253448812726</v>
      </c>
      <c r="M89">
        <f t="shared" si="13"/>
        <v>0.35912644960102358</v>
      </c>
      <c r="N89">
        <f t="shared" si="14"/>
        <v>-1.0240807252104303</v>
      </c>
      <c r="O89" s="1">
        <f t="shared" si="15"/>
        <v>-0.82777581281105328</v>
      </c>
      <c r="P89" s="1">
        <f t="shared" si="16"/>
        <v>0.43702022092780912</v>
      </c>
      <c r="S89" s="1">
        <f t="shared" si="17"/>
        <v>0.24840651152045751</v>
      </c>
      <c r="T89" s="1">
        <f t="shared" si="18"/>
        <v>-1.3926887154159173</v>
      </c>
      <c r="U89" s="1">
        <f t="shared" si="19"/>
        <v>-0.88082107443597546</v>
      </c>
    </row>
    <row r="90" spans="4:21" ht="15" x14ac:dyDescent="0.25">
      <c r="D90" s="3"/>
      <c r="E90" s="3" t="s">
        <v>3</v>
      </c>
      <c r="F90" s="3">
        <v>44693.043796925747</v>
      </c>
      <c r="I90" s="3">
        <v>141796.01860104271</v>
      </c>
      <c r="K90">
        <f t="shared" si="12"/>
        <v>0.31519251554357175</v>
      </c>
      <c r="M90">
        <f t="shared" si="13"/>
        <v>0.35410458479044105</v>
      </c>
      <c r="N90">
        <f t="shared" si="14"/>
        <v>-1.0381629722202237</v>
      </c>
      <c r="O90" s="1">
        <f t="shared" si="15"/>
        <v>-0.84185805982084672</v>
      </c>
      <c r="P90" s="1">
        <f t="shared" si="16"/>
        <v>0.43090912420566979</v>
      </c>
      <c r="S90" s="1">
        <f t="shared" si="17"/>
        <v>0.25031770779367868</v>
      </c>
      <c r="T90" s="1">
        <f t="shared" si="18"/>
        <v>-1.3850243367676287</v>
      </c>
      <c r="U90" s="1">
        <f t="shared" si="19"/>
        <v>-0.87315669578768684</v>
      </c>
    </row>
    <row r="91" spans="4:21" ht="15" x14ac:dyDescent="0.25">
      <c r="D91" s="3"/>
      <c r="E91" s="3" t="s">
        <v>2</v>
      </c>
      <c r="F91" s="3">
        <v>38673.396220719733</v>
      </c>
      <c r="I91" s="3">
        <v>142890.56428992804</v>
      </c>
      <c r="K91">
        <f t="shared" si="12"/>
        <v>0.27065045486313971</v>
      </c>
      <c r="M91">
        <f t="shared" si="13"/>
        <v>0.30406358722501936</v>
      </c>
      <c r="N91">
        <f t="shared" si="14"/>
        <v>-1.1905184309452437</v>
      </c>
      <c r="O91" s="1">
        <f t="shared" si="15"/>
        <v>-0.9942135185458667</v>
      </c>
      <c r="P91" s="1">
        <f t="shared" si="16"/>
        <v>0.37001433955312152</v>
      </c>
      <c r="S91" s="1">
        <f t="shared" si="17"/>
        <v>0.25224360847691074</v>
      </c>
      <c r="T91" s="1">
        <f t="shared" si="18"/>
        <v>-1.3773599581193403</v>
      </c>
      <c r="U91" s="1">
        <f t="shared" si="19"/>
        <v>-0.86549231713939845</v>
      </c>
    </row>
    <row r="92" spans="4:21" ht="15" x14ac:dyDescent="0.25">
      <c r="D92" s="3">
        <v>1921</v>
      </c>
      <c r="E92" s="3" t="s">
        <v>1</v>
      </c>
      <c r="F92" s="3">
        <v>39180.591370563598</v>
      </c>
      <c r="I92" s="3">
        <v>137161.9866581168</v>
      </c>
      <c r="K92">
        <f t="shared" si="12"/>
        <v>0.28565196761274103</v>
      </c>
      <c r="M92">
        <f t="shared" si="13"/>
        <v>0.32091711064788675</v>
      </c>
      <c r="N92">
        <f t="shared" si="14"/>
        <v>-1.1365724114779614</v>
      </c>
      <c r="O92" s="1">
        <f t="shared" si="15"/>
        <v>-0.94026749907858442</v>
      </c>
      <c r="P92" s="1">
        <f t="shared" si="16"/>
        <v>0.39052335674708244</v>
      </c>
      <c r="S92" s="1">
        <f t="shared" si="17"/>
        <v>0.25418432670331365</v>
      </c>
      <c r="T92" s="1">
        <f t="shared" si="18"/>
        <v>-1.3696955794710521</v>
      </c>
      <c r="U92" s="1">
        <f t="shared" si="19"/>
        <v>-0.85782793849111028</v>
      </c>
    </row>
    <row r="93" spans="4:21" ht="15" x14ac:dyDescent="0.25">
      <c r="D93" s="3"/>
      <c r="E93" s="3" t="s">
        <v>4</v>
      </c>
      <c r="F93" s="3">
        <v>37301.289749591801</v>
      </c>
      <c r="I93" s="3">
        <v>131433.40902630554</v>
      </c>
      <c r="K93">
        <f t="shared" si="12"/>
        <v>0.28380371494530887</v>
      </c>
      <c r="M93">
        <f t="shared" si="13"/>
        <v>0.3188406820808562</v>
      </c>
      <c r="N93">
        <f t="shared" si="14"/>
        <v>-1.1430637301672188</v>
      </c>
      <c r="O93" s="1">
        <f t="shared" si="15"/>
        <v>-0.94675881776784188</v>
      </c>
      <c r="P93" s="1">
        <f t="shared" si="16"/>
        <v>0.38799655519260867</v>
      </c>
      <c r="S93" s="1">
        <f t="shared" si="17"/>
        <v>0.25613997647647424</v>
      </c>
      <c r="T93" s="1">
        <f t="shared" si="18"/>
        <v>-1.362031200822764</v>
      </c>
      <c r="U93" s="1">
        <f t="shared" si="19"/>
        <v>-0.8501635598428221</v>
      </c>
    </row>
    <row r="94" spans="4:21" ht="15" x14ac:dyDescent="0.25">
      <c r="D94" s="3"/>
      <c r="E94" s="3" t="s">
        <v>3</v>
      </c>
      <c r="F94" s="3">
        <v>37642.980953404862</v>
      </c>
      <c r="I94" s="3">
        <v>125704.83139449429</v>
      </c>
      <c r="K94">
        <f t="shared" si="12"/>
        <v>0.29945532352110993</v>
      </c>
      <c r="M94">
        <f t="shared" si="13"/>
        <v>0.33642455886320444</v>
      </c>
      <c r="N94">
        <f t="shared" si="14"/>
        <v>-1.0893813486039479</v>
      </c>
      <c r="O94" s="1">
        <f t="shared" si="15"/>
        <v>-0.89307643620457089</v>
      </c>
      <c r="P94" s="1">
        <f t="shared" si="16"/>
        <v>0.40939433785307944</v>
      </c>
      <c r="S94" s="1">
        <f t="shared" si="17"/>
        <v>0.25811067267710297</v>
      </c>
      <c r="T94" s="1">
        <f t="shared" si="18"/>
        <v>-1.3543668221744753</v>
      </c>
      <c r="U94" s="1">
        <f t="shared" si="19"/>
        <v>-0.84249918119453349</v>
      </c>
    </row>
    <row r="95" spans="4:21" ht="15" x14ac:dyDescent="0.25">
      <c r="D95" s="3"/>
      <c r="E95" s="3" t="s">
        <v>2</v>
      </c>
      <c r="F95" s="3">
        <v>41629.378331223823</v>
      </c>
      <c r="I95" s="3">
        <v>119976.25376268305</v>
      </c>
      <c r="K95">
        <f t="shared" si="12"/>
        <v>0.34698014836809371</v>
      </c>
      <c r="M95">
        <f t="shared" si="13"/>
        <v>0.38981655752997879</v>
      </c>
      <c r="N95">
        <f t="shared" si="14"/>
        <v>-0.94207901582265363</v>
      </c>
      <c r="O95" s="1">
        <f t="shared" si="15"/>
        <v>-0.74577410342327677</v>
      </c>
      <c r="P95" s="1">
        <f t="shared" si="16"/>
        <v>0.47436694869545415</v>
      </c>
      <c r="S95" s="1">
        <f t="shared" si="17"/>
        <v>0.26009653106978226</v>
      </c>
      <c r="T95" s="1">
        <f t="shared" si="18"/>
        <v>-1.346702443526187</v>
      </c>
      <c r="U95" s="1">
        <f t="shared" si="19"/>
        <v>-0.83483480254624509</v>
      </c>
    </row>
    <row r="96" spans="4:21" ht="15" x14ac:dyDescent="0.25">
      <c r="D96" s="3">
        <v>1922</v>
      </c>
      <c r="E96" s="3" t="s">
        <v>1</v>
      </c>
      <c r="F96" s="3">
        <v>41282.500543653528</v>
      </c>
      <c r="I96" s="3">
        <v>119227.78729510288</v>
      </c>
      <c r="K96">
        <f t="shared" si="12"/>
        <v>0.34624898675234533</v>
      </c>
      <c r="M96">
        <f t="shared" si="13"/>
        <v>0.3889951304097542</v>
      </c>
      <c r="N96">
        <f t="shared" si="14"/>
        <v>-0.94418845366889737</v>
      </c>
      <c r="O96" s="1">
        <f t="shared" si="15"/>
        <v>-0.74788354126952039</v>
      </c>
      <c r="P96" s="1">
        <f t="shared" si="16"/>
        <v>0.47336735576111183</v>
      </c>
      <c r="S96" s="1">
        <f t="shared" si="17"/>
        <v>0.26209766830976711</v>
      </c>
      <c r="T96" s="1">
        <f t="shared" si="18"/>
        <v>-1.3390380648778986</v>
      </c>
      <c r="U96" s="1">
        <f t="shared" si="19"/>
        <v>-0.8271704238979567</v>
      </c>
    </row>
    <row r="97" spans="4:21" ht="15" x14ac:dyDescent="0.25">
      <c r="D97" s="3"/>
      <c r="E97" s="3" t="s">
        <v>4</v>
      </c>
      <c r="F97" s="3">
        <v>45069.396588355587</v>
      </c>
      <c r="I97" s="3">
        <v>118479.32082752272</v>
      </c>
      <c r="K97">
        <f t="shared" si="12"/>
        <v>0.38039884322063039</v>
      </c>
      <c r="M97">
        <f t="shared" si="13"/>
        <v>0.42736095494242327</v>
      </c>
      <c r="N97">
        <f t="shared" si="14"/>
        <v>-0.8501262951077655</v>
      </c>
      <c r="O97" s="1">
        <f t="shared" si="15"/>
        <v>-0.65382138270838852</v>
      </c>
      <c r="P97" s="1">
        <f t="shared" si="16"/>
        <v>0.52005464691433023</v>
      </c>
      <c r="S97" s="1">
        <f t="shared" si="17"/>
        <v>0.2641142019498377</v>
      </c>
      <c r="T97" s="1">
        <f t="shared" si="18"/>
        <v>-1.3313736862296102</v>
      </c>
      <c r="U97" s="1">
        <f t="shared" si="19"/>
        <v>-0.8195060452496683</v>
      </c>
    </row>
    <row r="98" spans="4:21" ht="15" x14ac:dyDescent="0.25">
      <c r="D98" s="3"/>
      <c r="E98" s="3" t="s">
        <v>3</v>
      </c>
      <c r="F98" s="3">
        <v>48322.926992958775</v>
      </c>
      <c r="I98" s="3">
        <v>117730.85435994256</v>
      </c>
      <c r="K98">
        <f t="shared" si="12"/>
        <v>0.41045252967603074</v>
      </c>
      <c r="M98">
        <f t="shared" si="13"/>
        <v>0.46112491708904502</v>
      </c>
      <c r="N98">
        <f t="shared" si="14"/>
        <v>-0.77408630286678815</v>
      </c>
      <c r="O98" s="1">
        <f t="shared" si="15"/>
        <v>-0.57778139046741117</v>
      </c>
      <c r="P98" s="1">
        <f t="shared" si="16"/>
        <v>0.56114194141215312</v>
      </c>
      <c r="S98" s="1">
        <f t="shared" si="17"/>
        <v>0.26614625044720464</v>
      </c>
      <c r="T98" s="1">
        <f t="shared" si="18"/>
        <v>-1.3237093075813218</v>
      </c>
      <c r="U98" s="1">
        <f t="shared" si="19"/>
        <v>-0.81184166660137991</v>
      </c>
    </row>
    <row r="99" spans="4:21" ht="15" x14ac:dyDescent="0.25">
      <c r="D99" s="3"/>
      <c r="E99" s="3" t="s">
        <v>2</v>
      </c>
      <c r="F99" s="3">
        <v>46829.503200681902</v>
      </c>
      <c r="I99" s="3">
        <v>116982.3878923624</v>
      </c>
      <c r="K99">
        <f t="shared" si="12"/>
        <v>0.40031242347156198</v>
      </c>
      <c r="M99">
        <f t="shared" si="13"/>
        <v>0.44973296480530495</v>
      </c>
      <c r="N99">
        <f t="shared" si="14"/>
        <v>-0.79910128389985369</v>
      </c>
      <c r="O99" s="1">
        <f t="shared" si="15"/>
        <v>-0.60279637150047671</v>
      </c>
      <c r="P99" s="1">
        <f t="shared" si="16"/>
        <v>0.54727909864640834</v>
      </c>
      <c r="S99" s="1">
        <f t="shared" si="17"/>
        <v>0.26819393317046764</v>
      </c>
      <c r="T99" s="1">
        <f t="shared" si="18"/>
        <v>-1.3160449289330336</v>
      </c>
      <c r="U99" s="1">
        <f t="shared" si="19"/>
        <v>-0.80417728795309174</v>
      </c>
    </row>
    <row r="100" spans="4:21" ht="15" x14ac:dyDescent="0.25">
      <c r="D100" s="3">
        <v>1923</v>
      </c>
      <c r="E100" s="3" t="s">
        <v>1</v>
      </c>
      <c r="F100" s="3">
        <v>56257.829032528753</v>
      </c>
      <c r="I100" s="3">
        <v>119709.83792867626</v>
      </c>
      <c r="K100">
        <f t="shared" si="12"/>
        <v>0.46995159300146622</v>
      </c>
      <c r="M100">
        <f t="shared" si="13"/>
        <v>0.52796943298098709</v>
      </c>
      <c r="N100">
        <f t="shared" si="14"/>
        <v>-0.6387168890331506</v>
      </c>
      <c r="O100" s="1">
        <f t="shared" si="15"/>
        <v>-0.44241197663377368</v>
      </c>
      <c r="P100" s="1">
        <f t="shared" si="16"/>
        <v>0.64248489216212679</v>
      </c>
      <c r="S100" s="1">
        <f t="shared" si="17"/>
        <v>0.27025737040662762</v>
      </c>
      <c r="T100" s="1">
        <f t="shared" si="18"/>
        <v>-1.3083805502847452</v>
      </c>
      <c r="U100" s="1">
        <f t="shared" si="19"/>
        <v>-0.79651290930480334</v>
      </c>
    </row>
    <row r="101" spans="4:21" ht="15" x14ac:dyDescent="0.25">
      <c r="D101" s="3"/>
      <c r="E101" s="3" t="s">
        <v>4</v>
      </c>
      <c r="F101" s="3">
        <v>49755.068306605492</v>
      </c>
      <c r="I101" s="3">
        <v>122437.28796499013</v>
      </c>
      <c r="K101">
        <f t="shared" si="12"/>
        <v>0.40637185888038063</v>
      </c>
      <c r="M101">
        <f t="shared" si="13"/>
        <v>0.45654046737497683</v>
      </c>
      <c r="N101">
        <f t="shared" si="14"/>
        <v>-0.78407793583336527</v>
      </c>
      <c r="O101" s="1">
        <f t="shared" si="15"/>
        <v>-0.58777302343398841</v>
      </c>
      <c r="P101" s="1">
        <f t="shared" si="16"/>
        <v>0.55556313420065329</v>
      </c>
      <c r="S101" s="1">
        <f t="shared" si="17"/>
        <v>0.27233668336815264</v>
      </c>
      <c r="T101" s="1">
        <f t="shared" si="18"/>
        <v>-1.3007161716364566</v>
      </c>
      <c r="U101" s="1">
        <f t="shared" si="19"/>
        <v>-0.78884853065651472</v>
      </c>
    </row>
    <row r="102" spans="4:21" ht="15" x14ac:dyDescent="0.25">
      <c r="D102" s="3"/>
      <c r="E102" s="3" t="s">
        <v>3</v>
      </c>
      <c r="F102" s="3">
        <v>48621.559556215201</v>
      </c>
      <c r="I102" s="3">
        <v>125164.73800130399</v>
      </c>
      <c r="K102">
        <f t="shared" si="12"/>
        <v>0.38846052276887</v>
      </c>
      <c r="M102">
        <f t="shared" si="13"/>
        <v>0.4364178885571694</v>
      </c>
      <c r="N102">
        <f t="shared" si="14"/>
        <v>-0.82915503466909035</v>
      </c>
      <c r="O102" s="1">
        <f t="shared" si="15"/>
        <v>-0.63285012226971338</v>
      </c>
      <c r="P102" s="1">
        <f t="shared" si="16"/>
        <v>0.53107601037458807</v>
      </c>
      <c r="S102" s="1">
        <f t="shared" si="17"/>
        <v>0.27443199420009817</v>
      </c>
      <c r="T102" s="1">
        <f t="shared" si="18"/>
        <v>-1.2930517929881684</v>
      </c>
      <c r="U102" s="1">
        <f t="shared" si="19"/>
        <v>-0.78118415200822655</v>
      </c>
    </row>
    <row r="103" spans="4:21" ht="15" x14ac:dyDescent="0.25">
      <c r="D103" s="3"/>
      <c r="E103" s="3" t="s">
        <v>2</v>
      </c>
      <c r="F103" s="3">
        <v>51007.89376756319</v>
      </c>
      <c r="I103" s="3">
        <v>127892.18803761786</v>
      </c>
      <c r="K103">
        <f t="shared" si="12"/>
        <v>0.3988351012695151</v>
      </c>
      <c r="M103">
        <f t="shared" si="13"/>
        <v>0.44807325989747948</v>
      </c>
      <c r="N103">
        <f t="shared" si="14"/>
        <v>-0.80279853337928797</v>
      </c>
      <c r="O103" s="1">
        <f t="shared" si="15"/>
        <v>-0.606493620979911</v>
      </c>
      <c r="P103" s="1">
        <f t="shared" si="16"/>
        <v>0.54525940723604682</v>
      </c>
      <c r="S103" s="1">
        <f t="shared" si="17"/>
        <v>0.27654342598728254</v>
      </c>
      <c r="T103" s="1">
        <f t="shared" si="18"/>
        <v>-1.28538741433988</v>
      </c>
      <c r="U103" s="1">
        <f t="shared" si="19"/>
        <v>-0.77351977335993816</v>
      </c>
    </row>
    <row r="104" spans="4:21" ht="15" x14ac:dyDescent="0.25">
      <c r="D104" s="3">
        <v>1924</v>
      </c>
      <c r="E104" s="3" t="s">
        <v>1</v>
      </c>
      <c r="F104" s="3">
        <v>50555.601984549576</v>
      </c>
      <c r="I104" s="3">
        <v>128125.72387283799</v>
      </c>
      <c r="K104">
        <f t="shared" si="12"/>
        <v>0.39457807890884516</v>
      </c>
      <c r="M104">
        <f t="shared" si="13"/>
        <v>0.44329068714866598</v>
      </c>
      <c r="N104">
        <f t="shared" ref="N104:N135" si="20">LN(M104)</f>
        <v>-0.81352954546293077</v>
      </c>
      <c r="O104" s="1">
        <f t="shared" ref="O104:O135" si="21">N104-$N$508</f>
        <v>-0.6172246330635538</v>
      </c>
      <c r="P104" s="1">
        <f t="shared" ref="P104:P135" si="22">EXP(O104)</f>
        <v>0.53943950452041056</v>
      </c>
      <c r="S104" s="1">
        <f t="shared" ref="S104:S135" si="23">S105*$R$191/$K$191</f>
        <v>0.27867110276151713</v>
      </c>
      <c r="T104" s="1">
        <f t="shared" si="18"/>
        <v>-1.2777230356915914</v>
      </c>
      <c r="U104" s="1">
        <f t="shared" si="19"/>
        <v>-0.76585539471164954</v>
      </c>
    </row>
    <row r="105" spans="4:21" ht="15" x14ac:dyDescent="0.25">
      <c r="D105" s="3"/>
      <c r="E105" s="3" t="s">
        <v>4</v>
      </c>
      <c r="F105" s="3">
        <v>50148.832773179645</v>
      </c>
      <c r="I105" s="3">
        <v>128359.25970805812</v>
      </c>
      <c r="K105">
        <f t="shared" si="12"/>
        <v>0.39069119662452689</v>
      </c>
      <c r="M105">
        <f t="shared" si="13"/>
        <v>0.43892395009260299</v>
      </c>
      <c r="N105">
        <f t="shared" si="20"/>
        <v>-0.82342911532698482</v>
      </c>
      <c r="O105" s="1">
        <f t="shared" si="21"/>
        <v>-0.62712420292760784</v>
      </c>
      <c r="P105" s="1">
        <f t="shared" si="22"/>
        <v>0.53412563138437608</v>
      </c>
      <c r="S105" s="1">
        <f t="shared" si="23"/>
        <v>0.28081514950889225</v>
      </c>
      <c r="T105" s="1">
        <f t="shared" si="18"/>
        <v>-1.2700586570433032</v>
      </c>
      <c r="U105" s="1">
        <f t="shared" si="19"/>
        <v>-0.75819101606336137</v>
      </c>
    </row>
    <row r="106" spans="4:21" ht="15" x14ac:dyDescent="0.25">
      <c r="D106" s="3"/>
      <c r="E106" s="3" t="s">
        <v>3</v>
      </c>
      <c r="F106" s="3">
        <v>53751.645788170528</v>
      </c>
      <c r="I106" s="3">
        <v>128592.79554327825</v>
      </c>
      <c r="K106">
        <f t="shared" si="12"/>
        <v>0.41799888991510625</v>
      </c>
      <c r="M106">
        <f t="shared" si="13"/>
        <v>0.4696029126865246</v>
      </c>
      <c r="N106">
        <f t="shared" si="20"/>
        <v>-0.75586780800340436</v>
      </c>
      <c r="O106" s="1">
        <f t="shared" si="21"/>
        <v>-0.5595628956040275</v>
      </c>
      <c r="P106" s="1">
        <f t="shared" si="22"/>
        <v>0.57145879641726816</v>
      </c>
      <c r="S106" s="1">
        <f t="shared" si="23"/>
        <v>0.28297569217711949</v>
      </c>
      <c r="T106" s="1">
        <f t="shared" si="18"/>
        <v>-1.2623942783950148</v>
      </c>
      <c r="U106" s="1">
        <f t="shared" si="19"/>
        <v>-0.75052663741507297</v>
      </c>
    </row>
    <row r="107" spans="4:21" ht="15" x14ac:dyDescent="0.25">
      <c r="D107" s="3"/>
      <c r="E107" s="3" t="s">
        <v>2</v>
      </c>
      <c r="F107" s="3">
        <v>59039.64553597974</v>
      </c>
      <c r="I107" s="3">
        <v>128826.33137849838</v>
      </c>
      <c r="K107">
        <f t="shared" si="12"/>
        <v>0.4582886503421279</v>
      </c>
      <c r="M107">
        <f t="shared" si="13"/>
        <v>0.51486664257780312</v>
      </c>
      <c r="N107">
        <f t="shared" si="20"/>
        <v>-0.66384735830168973</v>
      </c>
      <c r="O107" s="1">
        <f t="shared" si="21"/>
        <v>-0.46754244590231281</v>
      </c>
      <c r="P107" s="1">
        <f t="shared" si="22"/>
        <v>0.62654013408838471</v>
      </c>
      <c r="S107" s="1">
        <f t="shared" si="23"/>
        <v>0.28515285768293008</v>
      </c>
      <c r="T107" s="1">
        <f t="shared" si="18"/>
        <v>-1.2547298997467264</v>
      </c>
      <c r="U107" s="1">
        <f t="shared" si="19"/>
        <v>-0.74286225876678458</v>
      </c>
    </row>
    <row r="108" spans="4:21" ht="15" x14ac:dyDescent="0.25">
      <c r="D108" s="3">
        <v>1925</v>
      </c>
      <c r="E108" s="3" t="s">
        <v>1</v>
      </c>
      <c r="F108" s="3">
        <v>62333.02736460646</v>
      </c>
      <c r="I108" s="3">
        <v>129779.12076109828</v>
      </c>
      <c r="K108">
        <f t="shared" si="12"/>
        <v>0.48030089123003977</v>
      </c>
      <c r="M108">
        <f t="shared" si="13"/>
        <v>0.5395964030750624</v>
      </c>
      <c r="N108">
        <f t="shared" si="20"/>
        <v>-0.61693382058057111</v>
      </c>
      <c r="O108" s="1">
        <f t="shared" si="21"/>
        <v>-0.42062890818119419</v>
      </c>
      <c r="P108" s="1">
        <f t="shared" si="22"/>
        <v>0.65663372760679783</v>
      </c>
      <c r="S108" s="1">
        <f t="shared" si="23"/>
        <v>0.2873467739195304</v>
      </c>
      <c r="T108" s="1">
        <f t="shared" si="18"/>
        <v>-1.2470655210984383</v>
      </c>
      <c r="U108" s="1">
        <f t="shared" si="19"/>
        <v>-0.73519788011849641</v>
      </c>
    </row>
    <row r="109" spans="4:21" ht="15" x14ac:dyDescent="0.25">
      <c r="D109" s="3"/>
      <c r="E109" s="3" t="s">
        <v>4</v>
      </c>
      <c r="F109" s="3">
        <v>64792.752217300265</v>
      </c>
      <c r="I109" s="3">
        <v>130731.91014369819</v>
      </c>
      <c r="K109">
        <f t="shared" si="12"/>
        <v>0.49561543272856051</v>
      </c>
      <c r="M109">
        <f t="shared" si="13"/>
        <v>0.55680160018844382</v>
      </c>
      <c r="N109">
        <f t="shared" si="20"/>
        <v>-0.58554629606439768</v>
      </c>
      <c r="O109" s="1">
        <f t="shared" si="21"/>
        <v>-0.38924138366502076</v>
      </c>
      <c r="P109" s="1">
        <f t="shared" si="22"/>
        <v>0.67757069577483386</v>
      </c>
      <c r="S109" s="1">
        <f t="shared" si="23"/>
        <v>0.28955756976411479</v>
      </c>
      <c r="T109" s="1">
        <f t="shared" si="18"/>
        <v>-1.2394011424501499</v>
      </c>
      <c r="U109" s="1">
        <f t="shared" si="19"/>
        <v>-0.72753350147020801</v>
      </c>
    </row>
    <row r="110" spans="4:21" ht="15" x14ac:dyDescent="0.25">
      <c r="D110" s="3"/>
      <c r="E110" s="3" t="s">
        <v>3</v>
      </c>
      <c r="F110" s="3">
        <v>69052.275742696846</v>
      </c>
      <c r="I110" s="3">
        <v>131684.69952629809</v>
      </c>
      <c r="K110">
        <f t="shared" si="12"/>
        <v>0.52437584617722999</v>
      </c>
      <c r="M110">
        <f t="shared" si="13"/>
        <v>0.58911262840267398</v>
      </c>
      <c r="N110">
        <f t="shared" si="20"/>
        <v>-0.52913789391176957</v>
      </c>
      <c r="O110" s="1">
        <f t="shared" si="21"/>
        <v>-0.33283298151239266</v>
      </c>
      <c r="P110" s="1">
        <f t="shared" si="22"/>
        <v>0.71688991802726054</v>
      </c>
      <c r="S110" s="1">
        <f t="shared" si="23"/>
        <v>0.29178537508543612</v>
      </c>
      <c r="T110" s="1">
        <f t="shared" si="18"/>
        <v>-1.2317367638018615</v>
      </c>
      <c r="U110" s="1">
        <f t="shared" si="19"/>
        <v>-0.71986912282191962</v>
      </c>
    </row>
    <row r="111" spans="4:21" ht="15" x14ac:dyDescent="0.25">
      <c r="D111" s="3"/>
      <c r="E111" s="3" t="s">
        <v>2</v>
      </c>
      <c r="F111" s="3">
        <v>74751.63820625568</v>
      </c>
      <c r="I111" s="3">
        <v>132637.488908898</v>
      </c>
      <c r="K111">
        <f t="shared" si="12"/>
        <v>0.56357850876986082</v>
      </c>
      <c r="M111">
        <f t="shared" si="13"/>
        <v>0.63315505287491458</v>
      </c>
      <c r="N111">
        <f t="shared" si="20"/>
        <v>-0.45703993758366007</v>
      </c>
      <c r="O111" s="1">
        <f t="shared" si="21"/>
        <v>-0.26073502518428315</v>
      </c>
      <c r="P111" s="1">
        <f t="shared" si="22"/>
        <v>0.7704850517035412</v>
      </c>
      <c r="S111" s="1">
        <f t="shared" si="23"/>
        <v>0.29403032075143487</v>
      </c>
      <c r="T111" s="1">
        <f t="shared" si="18"/>
        <v>-1.2240723851535731</v>
      </c>
      <c r="U111" s="1">
        <f t="shared" si="19"/>
        <v>-0.71220474417363122</v>
      </c>
    </row>
    <row r="112" spans="4:21" ht="15" x14ac:dyDescent="0.25">
      <c r="D112" s="3">
        <v>1926</v>
      </c>
      <c r="E112" s="3" t="s">
        <v>1</v>
      </c>
      <c r="F112" s="3">
        <v>69037.880975575026</v>
      </c>
      <c r="I112" s="3">
        <v>133192.03793617355</v>
      </c>
      <c r="K112">
        <f t="shared" si="12"/>
        <v>0.51833339323675187</v>
      </c>
      <c r="M112">
        <f t="shared" si="13"/>
        <v>0.58232420487074521</v>
      </c>
      <c r="N112">
        <f t="shared" si="20"/>
        <v>-0.54072793330463254</v>
      </c>
      <c r="O112" s="1">
        <f t="shared" si="21"/>
        <v>-0.34442302090525562</v>
      </c>
      <c r="P112" s="1">
        <f t="shared" si="22"/>
        <v>0.70862909971390342</v>
      </c>
      <c r="S112" s="1">
        <f t="shared" si="23"/>
        <v>0.29629253863692651</v>
      </c>
      <c r="T112" s="1">
        <f t="shared" si="18"/>
        <v>-1.2164080065052847</v>
      </c>
      <c r="U112" s="1">
        <f t="shared" si="19"/>
        <v>-0.70454036552534283</v>
      </c>
    </row>
    <row r="113" spans="4:21" ht="15" x14ac:dyDescent="0.25">
      <c r="D113" s="3"/>
      <c r="E113" s="3" t="s">
        <v>4</v>
      </c>
      <c r="F113" s="3">
        <v>70791.595140915626</v>
      </c>
      <c r="I113" s="3">
        <v>133746.58696344914</v>
      </c>
      <c r="K113">
        <f t="shared" si="12"/>
        <v>0.52929646092772342</v>
      </c>
      <c r="M113">
        <f t="shared" si="13"/>
        <v>0.59464071729187962</v>
      </c>
      <c r="N113">
        <f t="shared" si="20"/>
        <v>-0.51979789230341633</v>
      </c>
      <c r="O113" s="1">
        <f t="shared" si="21"/>
        <v>-0.32349297990403941</v>
      </c>
      <c r="P113" s="1">
        <f t="shared" si="22"/>
        <v>0.72361703776559561</v>
      </c>
      <c r="S113" s="1">
        <f t="shared" si="23"/>
        <v>0.29857216163134825</v>
      </c>
      <c r="T113" s="1">
        <f t="shared" si="18"/>
        <v>-1.2087436278569963</v>
      </c>
      <c r="U113" s="1">
        <f t="shared" si="19"/>
        <v>-0.69687598687705443</v>
      </c>
    </row>
    <row r="114" spans="4:21" ht="15" x14ac:dyDescent="0.25">
      <c r="D114" s="3"/>
      <c r="E114" s="3" t="s">
        <v>3</v>
      </c>
      <c r="F114" s="3">
        <v>77864.908941122732</v>
      </c>
      <c r="I114" s="3">
        <v>134301.13599072472</v>
      </c>
      <c r="K114">
        <f t="shared" si="12"/>
        <v>0.5797784833815578</v>
      </c>
      <c r="M114">
        <f t="shared" si="13"/>
        <v>0.65135499418252363</v>
      </c>
      <c r="N114">
        <f t="shared" si="20"/>
        <v>-0.42870047943489858</v>
      </c>
      <c r="O114" s="1">
        <f t="shared" si="21"/>
        <v>-0.23239556703552167</v>
      </c>
      <c r="P114" s="1">
        <f t="shared" si="22"/>
        <v>0.79263252198861989</v>
      </c>
      <c r="S114" s="1">
        <f t="shared" si="23"/>
        <v>0.30086932364656549</v>
      </c>
      <c r="T114" s="1">
        <f t="shared" si="18"/>
        <v>-1.2010792492087079</v>
      </c>
      <c r="U114" s="1">
        <f t="shared" si="19"/>
        <v>-0.68921160822876604</v>
      </c>
    </row>
    <row r="115" spans="4:21" ht="15" x14ac:dyDescent="0.25">
      <c r="D115" s="3"/>
      <c r="E115" s="3" t="s">
        <v>2</v>
      </c>
      <c r="F115" s="3">
        <v>78858.680301482396</v>
      </c>
      <c r="I115" s="3">
        <v>134855.68501800031</v>
      </c>
      <c r="K115">
        <f t="shared" si="12"/>
        <v>0.58476348469073791</v>
      </c>
      <c r="M115">
        <f t="shared" si="13"/>
        <v>0.65695541846836936</v>
      </c>
      <c r="N115">
        <f t="shared" si="20"/>
        <v>-0.42013911901239109</v>
      </c>
      <c r="O115" s="1">
        <f t="shared" si="21"/>
        <v>-0.22383420661301417</v>
      </c>
      <c r="P115" s="1">
        <f t="shared" si="22"/>
        <v>0.79944766651893462</v>
      </c>
      <c r="S115" s="1">
        <f t="shared" si="23"/>
        <v>0.30318415962473799</v>
      </c>
      <c r="T115" s="1">
        <f t="shared" si="18"/>
        <v>-1.1934148705604197</v>
      </c>
      <c r="U115" s="1">
        <f t="shared" si="19"/>
        <v>-0.68154722958047786</v>
      </c>
    </row>
    <row r="116" spans="4:21" ht="15" x14ac:dyDescent="0.25">
      <c r="D116" s="3">
        <v>1927</v>
      </c>
      <c r="E116" s="3" t="s">
        <v>1</v>
      </c>
      <c r="F116" s="3">
        <v>79695.933513248485</v>
      </c>
      <c r="I116" s="3">
        <v>135041.24825802163</v>
      </c>
      <c r="K116">
        <f t="shared" si="12"/>
        <v>0.59015992921640104</v>
      </c>
      <c r="M116">
        <f t="shared" si="13"/>
        <v>0.66301808066327927</v>
      </c>
      <c r="N116">
        <f t="shared" si="20"/>
        <v>-0.41095301818278285</v>
      </c>
      <c r="O116" s="1">
        <f t="shared" si="21"/>
        <v>-0.21464810578340593</v>
      </c>
      <c r="P116" s="1">
        <f t="shared" si="22"/>
        <v>0.80682530738825442</v>
      </c>
      <c r="S116" s="1">
        <f t="shared" si="23"/>
        <v>0.30551680554624699</v>
      </c>
      <c r="T116" s="1">
        <f t="shared" si="18"/>
        <v>-1.1857504919121313</v>
      </c>
      <c r="U116" s="1">
        <f t="shared" si="19"/>
        <v>-0.67388285093218947</v>
      </c>
    </row>
    <row r="117" spans="4:21" ht="15" x14ac:dyDescent="0.25">
      <c r="D117" s="3"/>
      <c r="E117" s="3" t="s">
        <v>4</v>
      </c>
      <c r="F117" s="3">
        <v>85556.773612997131</v>
      </c>
      <c r="I117" s="3">
        <v>135226.81149804295</v>
      </c>
      <c r="K117">
        <f t="shared" si="12"/>
        <v>0.63269090400933792</v>
      </c>
      <c r="M117">
        <f t="shared" si="13"/>
        <v>0.71079971387818253</v>
      </c>
      <c r="N117">
        <f t="shared" si="20"/>
        <v>-0.34136458523663665</v>
      </c>
      <c r="O117" s="1">
        <f t="shared" si="21"/>
        <v>-0.14505967283725973</v>
      </c>
      <c r="P117" s="1">
        <f t="shared" si="22"/>
        <v>0.8649706763162941</v>
      </c>
      <c r="S117" s="1">
        <f t="shared" si="23"/>
        <v>0.30786739843768307</v>
      </c>
      <c r="T117" s="1">
        <f t="shared" si="18"/>
        <v>-1.1780861132638429</v>
      </c>
      <c r="U117" s="1">
        <f t="shared" si="19"/>
        <v>-0.66621847228390108</v>
      </c>
    </row>
    <row r="118" spans="4:21" ht="15" x14ac:dyDescent="0.25">
      <c r="D118" s="3"/>
      <c r="E118" s="3" t="s">
        <v>3</v>
      </c>
      <c r="F118" s="3">
        <v>97335.913029158575</v>
      </c>
      <c r="I118" s="3">
        <v>135412.37473806427</v>
      </c>
      <c r="K118">
        <f t="shared" si="12"/>
        <v>0.7188110630024831</v>
      </c>
      <c r="M118">
        <f t="shared" si="13"/>
        <v>0.80755183088122351</v>
      </c>
      <c r="N118">
        <f t="shared" si="20"/>
        <v>-0.21374803909540074</v>
      </c>
      <c r="O118" s="1">
        <f t="shared" si="21"/>
        <v>-1.7443126696023825E-2</v>
      </c>
      <c r="P118" s="1">
        <f t="shared" si="22"/>
        <v>0.98270812393363516</v>
      </c>
      <c r="S118" s="1">
        <f t="shared" si="23"/>
        <v>0.31023607637989531</v>
      </c>
      <c r="T118" s="1">
        <f t="shared" si="18"/>
        <v>-1.1704217346155545</v>
      </c>
      <c r="U118" s="1">
        <f t="shared" si="19"/>
        <v>-0.65855409363561268</v>
      </c>
    </row>
    <row r="119" spans="4:21" ht="15" x14ac:dyDescent="0.25">
      <c r="D119" s="3"/>
      <c r="E119" s="3" t="s">
        <v>2</v>
      </c>
      <c r="F119" s="3">
        <v>100323.7922956971</v>
      </c>
      <c r="I119" s="3">
        <v>135597.9379780856</v>
      </c>
      <c r="K119">
        <f t="shared" si="12"/>
        <v>0.73986222645886213</v>
      </c>
      <c r="M119">
        <f t="shared" si="13"/>
        <v>0.8312018642020379</v>
      </c>
      <c r="N119">
        <f t="shared" si="20"/>
        <v>-0.18488259641566201</v>
      </c>
      <c r="O119" s="1">
        <f t="shared" si="21"/>
        <v>1.1422315983714904E-2</v>
      </c>
      <c r="P119" s="1">
        <f t="shared" si="22"/>
        <v>1.0114877997227472</v>
      </c>
      <c r="S119" s="1">
        <f t="shared" si="23"/>
        <v>0.31262297851610271</v>
      </c>
      <c r="T119" s="1">
        <f t="shared" si="18"/>
        <v>-1.1627573559672661</v>
      </c>
      <c r="U119" s="1">
        <f t="shared" si="19"/>
        <v>-0.65088971498732429</v>
      </c>
    </row>
    <row r="120" spans="4:21" ht="15" x14ac:dyDescent="0.25">
      <c r="D120" s="3">
        <v>1928</v>
      </c>
      <c r="E120" s="3" t="s">
        <v>1</v>
      </c>
      <c r="F120" s="3">
        <v>104900.81516659902</v>
      </c>
      <c r="I120" s="3">
        <v>135890.3682611704</v>
      </c>
      <c r="K120">
        <f t="shared" si="12"/>
        <v>0.77195180577469669</v>
      </c>
      <c r="M120">
        <f t="shared" si="13"/>
        <v>0.86725306021517012</v>
      </c>
      <c r="N120">
        <f t="shared" si="20"/>
        <v>-0.14242446449604743</v>
      </c>
      <c r="O120" s="1">
        <f t="shared" si="21"/>
        <v>5.3880447903329493E-2</v>
      </c>
      <c r="P120" s="1">
        <f t="shared" si="22"/>
        <v>1.0553584243004528</v>
      </c>
      <c r="S120" s="1">
        <f t="shared" si="23"/>
        <v>0.31502824506006794</v>
      </c>
      <c r="T120" s="1">
        <f t="shared" si="18"/>
        <v>-1.1550929773189778</v>
      </c>
      <c r="U120" s="1">
        <f t="shared" si="19"/>
        <v>-0.64322533633903589</v>
      </c>
    </row>
    <row r="121" spans="4:21" ht="15" x14ac:dyDescent="0.25">
      <c r="D121" s="3"/>
      <c r="E121" s="3" t="s">
        <v>4</v>
      </c>
      <c r="F121" s="3">
        <v>109326.76736814868</v>
      </c>
      <c r="I121" s="3">
        <v>136182.7985442552</v>
      </c>
      <c r="K121">
        <f t="shared" si="12"/>
        <v>0.80279424814890155</v>
      </c>
      <c r="M121">
        <f t="shared" si="13"/>
        <v>0.90190315408559751</v>
      </c>
      <c r="N121">
        <f t="shared" si="20"/>
        <v>-0.10324813265992312</v>
      </c>
      <c r="O121" s="1">
        <f t="shared" si="21"/>
        <v>9.3056779739453796E-2</v>
      </c>
      <c r="P121" s="1">
        <f t="shared" si="22"/>
        <v>1.0975240506285793</v>
      </c>
      <c r="S121" s="1">
        <f t="shared" si="23"/>
        <v>0.31745201730433381</v>
      </c>
      <c r="T121" s="1">
        <f t="shared" si="18"/>
        <v>-1.1474285986706896</v>
      </c>
      <c r="U121" s="1">
        <f t="shared" si="19"/>
        <v>-0.63556095769074772</v>
      </c>
    </row>
    <row r="122" spans="4:21" ht="15" x14ac:dyDescent="0.25">
      <c r="D122" s="3"/>
      <c r="E122" s="3" t="s">
        <v>3</v>
      </c>
      <c r="F122" s="3">
        <v>121684.94559325487</v>
      </c>
      <c r="I122" s="3">
        <v>136475.22882734</v>
      </c>
      <c r="K122">
        <f t="shared" si="12"/>
        <v>0.89162660974324592</v>
      </c>
      <c r="M122">
        <f t="shared" si="13"/>
        <v>1.0017023084661247</v>
      </c>
      <c r="N122">
        <f t="shared" si="20"/>
        <v>1.7008611813184782E-3</v>
      </c>
      <c r="O122" s="1">
        <f t="shared" si="21"/>
        <v>0.1980057735806954</v>
      </c>
      <c r="P122" s="1">
        <f t="shared" si="22"/>
        <v>1.2189694316197048</v>
      </c>
      <c r="S122" s="1">
        <f t="shared" si="23"/>
        <v>0.31989443762852332</v>
      </c>
      <c r="T122" s="1">
        <f t="shared" si="18"/>
        <v>-1.1397642200224012</v>
      </c>
      <c r="U122" s="1">
        <f t="shared" si="19"/>
        <v>-0.62789657904245932</v>
      </c>
    </row>
    <row r="123" spans="4:21" ht="15" x14ac:dyDescent="0.25">
      <c r="D123" s="3"/>
      <c r="E123" s="3" t="s">
        <v>2</v>
      </c>
      <c r="F123" s="3">
        <v>133065.96554009683</v>
      </c>
      <c r="I123" s="3">
        <v>136767.65911042481</v>
      </c>
      <c r="K123">
        <f t="shared" si="12"/>
        <v>0.97293443790436407</v>
      </c>
      <c r="M123">
        <f t="shared" si="13"/>
        <v>1.0930479886817617</v>
      </c>
      <c r="N123">
        <f t="shared" si="20"/>
        <v>8.8970113703376472E-2</v>
      </c>
      <c r="O123" s="1">
        <f t="shared" si="21"/>
        <v>0.2852750261027534</v>
      </c>
      <c r="P123" s="1">
        <f t="shared" si="22"/>
        <v>1.3301277976854406</v>
      </c>
      <c r="S123" s="1">
        <f t="shared" si="23"/>
        <v>0.32235564950770329</v>
      </c>
      <c r="T123" s="1">
        <f t="shared" si="18"/>
        <v>-1.1320998413741128</v>
      </c>
      <c r="U123" s="1">
        <f t="shared" si="19"/>
        <v>-0.62023220039417093</v>
      </c>
    </row>
    <row r="124" spans="4:21" ht="15" x14ac:dyDescent="0.25">
      <c r="D124" s="3">
        <v>1929</v>
      </c>
      <c r="E124" s="3" t="s">
        <v>1</v>
      </c>
      <c r="F124" s="3">
        <v>224009.67947848077</v>
      </c>
      <c r="I124" s="3">
        <v>137428.35435423616</v>
      </c>
      <c r="K124">
        <f t="shared" si="12"/>
        <v>1.630010637405088</v>
      </c>
      <c r="M124">
        <f t="shared" si="13"/>
        <v>1.831243482945395</v>
      </c>
      <c r="N124">
        <f t="shared" si="20"/>
        <v>0.60499523497575836</v>
      </c>
      <c r="O124" s="1">
        <f t="shared" si="21"/>
        <v>0.80130014737513533</v>
      </c>
      <c r="P124" s="1">
        <f t="shared" si="22"/>
        <v>2.2284363415128596</v>
      </c>
      <c r="S124" s="1">
        <f t="shared" si="23"/>
        <v>0.32483579752081271</v>
      </c>
      <c r="T124" s="1">
        <f t="shared" si="18"/>
        <v>-1.1244354627258244</v>
      </c>
      <c r="U124" s="1">
        <f t="shared" si="19"/>
        <v>-0.61256782174588253</v>
      </c>
    </row>
    <row r="125" spans="4:21" ht="15" x14ac:dyDescent="0.25">
      <c r="D125" s="3"/>
      <c r="E125" s="3" t="s">
        <v>4</v>
      </c>
      <c r="F125" s="3">
        <v>230352.06914519353</v>
      </c>
      <c r="I125" s="3">
        <v>138089.04959804751</v>
      </c>
      <c r="K125">
        <f t="shared" si="12"/>
        <v>1.6681414624527227</v>
      </c>
      <c r="M125">
        <f t="shared" si="13"/>
        <v>1.8740817462459176</v>
      </c>
      <c r="N125">
        <f t="shared" si="20"/>
        <v>0.62811880412734689</v>
      </c>
      <c r="O125" s="1">
        <f t="shared" si="21"/>
        <v>0.82442371652672386</v>
      </c>
      <c r="P125" s="1">
        <f t="shared" si="22"/>
        <v>2.2805661339927967</v>
      </c>
      <c r="S125" s="1">
        <f t="shared" si="23"/>
        <v>0.32733502735915565</v>
      </c>
      <c r="T125" s="1">
        <f t="shared" si="18"/>
        <v>-1.116771084077536</v>
      </c>
      <c r="U125" s="1">
        <f t="shared" si="19"/>
        <v>-0.60490344309759414</v>
      </c>
    </row>
    <row r="126" spans="4:21" ht="15" x14ac:dyDescent="0.25">
      <c r="D126" s="3"/>
      <c r="E126" s="3" t="s">
        <v>3</v>
      </c>
      <c r="F126" s="3">
        <v>275717.77301126416</v>
      </c>
      <c r="I126" s="3">
        <v>138749.74484185886</v>
      </c>
      <c r="K126">
        <f t="shared" si="12"/>
        <v>1.9871587751423667</v>
      </c>
      <c r="M126">
        <f t="shared" si="13"/>
        <v>2.2324833182379167</v>
      </c>
      <c r="N126">
        <f t="shared" si="20"/>
        <v>0.80311456150674387</v>
      </c>
      <c r="O126" s="1">
        <f t="shared" si="21"/>
        <v>0.99941947390612085</v>
      </c>
      <c r="P126" s="1">
        <f t="shared" si="22"/>
        <v>2.7167042528833054</v>
      </c>
      <c r="S126" s="1">
        <f t="shared" si="23"/>
        <v>0.32985348583495949</v>
      </c>
      <c r="T126" s="1">
        <f t="shared" si="18"/>
        <v>-1.1091067054292476</v>
      </c>
      <c r="U126" s="1">
        <f t="shared" si="19"/>
        <v>-0.59723906444930575</v>
      </c>
    </row>
    <row r="127" spans="4:21" ht="15" x14ac:dyDescent="0.25">
      <c r="D127" s="3"/>
      <c r="E127" s="3" t="s">
        <v>2</v>
      </c>
      <c r="F127" s="3">
        <v>188509.91509396335</v>
      </c>
      <c r="I127" s="3">
        <v>139410.44008567021</v>
      </c>
      <c r="K127">
        <f t="shared" si="12"/>
        <v>1.3521936734302011</v>
      </c>
      <c r="M127">
        <f t="shared" si="13"/>
        <v>1.5191286457437203</v>
      </c>
      <c r="N127">
        <f t="shared" si="20"/>
        <v>0.41813691110307272</v>
      </c>
      <c r="O127" s="1">
        <f t="shared" si="21"/>
        <v>0.61444182350244958</v>
      </c>
      <c r="P127" s="1">
        <f t="shared" si="22"/>
        <v>1.8486244528027431</v>
      </c>
      <c r="S127" s="1">
        <f t="shared" si="23"/>
        <v>0.33239132088999934</v>
      </c>
      <c r="T127" s="1">
        <f t="shared" si="18"/>
        <v>-1.1014423267809592</v>
      </c>
      <c r="U127" s="1">
        <f t="shared" si="19"/>
        <v>-0.58957468580101735</v>
      </c>
    </row>
    <row r="128" spans="4:21" ht="15" x14ac:dyDescent="0.25">
      <c r="D128" s="3">
        <v>1930</v>
      </c>
      <c r="E128" s="3" t="s">
        <v>1</v>
      </c>
      <c r="F128" s="3">
        <v>140354.47031302482</v>
      </c>
      <c r="I128" s="3">
        <v>135721.22499282999</v>
      </c>
      <c r="K128">
        <f t="shared" si="12"/>
        <v>1.034137956833499</v>
      </c>
      <c r="M128">
        <f t="shared" si="13"/>
        <v>1.1618073836208818</v>
      </c>
      <c r="N128">
        <f t="shared" si="20"/>
        <v>0.14997688188479844</v>
      </c>
      <c r="O128" s="1">
        <f t="shared" si="21"/>
        <v>0.34628179428417538</v>
      </c>
      <c r="P128" s="1">
        <f t="shared" si="22"/>
        <v>1.4138009607190751</v>
      </c>
      <c r="S128" s="1">
        <f t="shared" si="23"/>
        <v>0.33494868160428848</v>
      </c>
      <c r="T128" s="1">
        <f t="shared" si="18"/>
        <v>-1.0937779481326708</v>
      </c>
      <c r="U128" s="1">
        <f t="shared" si="19"/>
        <v>-0.58191030715272896</v>
      </c>
    </row>
    <row r="129" spans="4:21" ht="15" x14ac:dyDescent="0.25">
      <c r="D129" s="3"/>
      <c r="E129" s="3" t="s">
        <v>4</v>
      </c>
      <c r="F129" s="3">
        <v>126166.59152616098</v>
      </c>
      <c r="I129" s="3">
        <v>132032.00989998976</v>
      </c>
      <c r="K129">
        <f t="shared" si="12"/>
        <v>0.95557578515791997</v>
      </c>
      <c r="M129">
        <f t="shared" si="13"/>
        <v>1.0735463247139465</v>
      </c>
      <c r="N129">
        <f t="shared" si="20"/>
        <v>7.096749037624292E-2</v>
      </c>
      <c r="O129" s="1">
        <f t="shared" si="21"/>
        <v>0.26727240277561981</v>
      </c>
      <c r="P129" s="1">
        <f t="shared" si="22"/>
        <v>1.3063962638339441</v>
      </c>
      <c r="S129" s="1">
        <f t="shared" si="23"/>
        <v>0.33752571820483562</v>
      </c>
      <c r="T129" s="1">
        <f t="shared" si="18"/>
        <v>-1.0861135694843824</v>
      </c>
      <c r="U129" s="1">
        <f t="shared" si="19"/>
        <v>-0.57424592850444056</v>
      </c>
    </row>
    <row r="130" spans="4:21" ht="15" x14ac:dyDescent="0.25">
      <c r="D130" s="3"/>
      <c r="E130" s="3" t="s">
        <v>3</v>
      </c>
      <c r="F130" s="3">
        <v>121828.14925249189</v>
      </c>
      <c r="I130" s="3">
        <v>128342.79480714953</v>
      </c>
      <c r="K130">
        <f t="shared" si="12"/>
        <v>0.94924027044567105</v>
      </c>
      <c r="M130">
        <f t="shared" si="13"/>
        <v>1.0664286594903747</v>
      </c>
      <c r="N130">
        <f t="shared" si="20"/>
        <v>6.4315364512209774E-2</v>
      </c>
      <c r="O130" s="1">
        <f t="shared" si="21"/>
        <v>0.26062027691158668</v>
      </c>
      <c r="P130" s="1">
        <f t="shared" si="22"/>
        <v>1.2977347919987416</v>
      </c>
      <c r="S130" s="1">
        <f t="shared" si="23"/>
        <v>0.34012258207446988</v>
      </c>
      <c r="T130" s="1">
        <f t="shared" si="18"/>
        <v>-1.078449190836094</v>
      </c>
      <c r="U130" s="1">
        <f t="shared" si="19"/>
        <v>-0.56658154985615217</v>
      </c>
    </row>
    <row r="131" spans="4:21" ht="15" x14ac:dyDescent="0.25">
      <c r="D131" s="3"/>
      <c r="E131" s="3" t="s">
        <v>2</v>
      </c>
      <c r="F131" s="3">
        <v>90931.404952172714</v>
      </c>
      <c r="I131" s="3">
        <v>124653.57971430931</v>
      </c>
      <c r="K131">
        <f t="shared" si="12"/>
        <v>0.72947287322655574</v>
      </c>
      <c r="M131">
        <f t="shared" si="13"/>
        <v>0.81952989411663613</v>
      </c>
      <c r="N131">
        <f t="shared" si="20"/>
        <v>-0.1990244029807989</v>
      </c>
      <c r="O131" s="1">
        <f t="shared" si="21"/>
        <v>-2.719490581421985E-3</v>
      </c>
      <c r="P131" s="1">
        <f t="shared" si="22"/>
        <v>0.99728420388330974</v>
      </c>
      <c r="S131" s="1">
        <f t="shared" si="23"/>
        <v>0.34273942576073352</v>
      </c>
      <c r="T131" s="1">
        <f t="shared" si="18"/>
        <v>-1.0707848121878056</v>
      </c>
      <c r="U131" s="1">
        <f t="shared" si="19"/>
        <v>-0.55891717120786377</v>
      </c>
    </row>
    <row r="132" spans="4:21" ht="15" x14ac:dyDescent="0.25">
      <c r="D132" s="3">
        <v>1931</v>
      </c>
      <c r="E132" s="3" t="s">
        <v>1</v>
      </c>
      <c r="F132" s="3">
        <v>104573.58517346942</v>
      </c>
      <c r="I132" s="3">
        <v>121412.7790955399</v>
      </c>
      <c r="K132">
        <f t="shared" si="12"/>
        <v>0.86130624760001828</v>
      </c>
      <c r="M132">
        <f t="shared" si="13"/>
        <v>0.96763874820389129</v>
      </c>
      <c r="N132">
        <f t="shared" si="20"/>
        <v>-3.2896455364017203E-2</v>
      </c>
      <c r="O132" s="1">
        <f t="shared" si="21"/>
        <v>0.16340845703535972</v>
      </c>
      <c r="P132" s="1">
        <f t="shared" si="22"/>
        <v>1.1775175568053398</v>
      </c>
      <c r="S132" s="1">
        <f t="shared" si="23"/>
        <v>0.34537640298484273</v>
      </c>
      <c r="T132" s="1">
        <f t="shared" si="18"/>
        <v>-1.0631204335395172</v>
      </c>
      <c r="U132" s="1">
        <f t="shared" si="19"/>
        <v>-0.55125279255957538</v>
      </c>
    </row>
    <row r="133" spans="4:21" ht="15" x14ac:dyDescent="0.25">
      <c r="D133" s="3"/>
      <c r="E133" s="3" t="s">
        <v>4</v>
      </c>
      <c r="F133" s="3">
        <v>82740.195456703979</v>
      </c>
      <c r="I133" s="3">
        <v>118171.97847677048</v>
      </c>
      <c r="K133">
        <f t="shared" si="12"/>
        <v>0.70016764145967592</v>
      </c>
      <c r="M133">
        <f t="shared" si="13"/>
        <v>0.78660678707806153</v>
      </c>
      <c r="N133">
        <f t="shared" si="20"/>
        <v>-0.24002679064883042</v>
      </c>
      <c r="O133" s="1">
        <f t="shared" si="21"/>
        <v>-4.3721878249453505E-2</v>
      </c>
      <c r="P133" s="1">
        <f t="shared" si="22"/>
        <v>0.95722014419733448</v>
      </c>
      <c r="S133" s="1">
        <f t="shared" si="23"/>
        <v>0.348033668650718</v>
      </c>
      <c r="T133" s="1">
        <f t="shared" si="18"/>
        <v>-1.0554560548912288</v>
      </c>
      <c r="U133" s="1">
        <f t="shared" si="19"/>
        <v>-0.54358841391128698</v>
      </c>
    </row>
    <row r="134" spans="4:21" ht="15" x14ac:dyDescent="0.25">
      <c r="D134" s="3"/>
      <c r="E134" s="3" t="s">
        <v>3</v>
      </c>
      <c r="F134" s="3">
        <v>70570.765122769153</v>
      </c>
      <c r="I134" s="3">
        <v>114931.17785800107</v>
      </c>
      <c r="K134">
        <f t="shared" si="12"/>
        <v>0.61402629328275249</v>
      </c>
      <c r="M134">
        <f t="shared" si="13"/>
        <v>0.68983086498208912</v>
      </c>
      <c r="N134">
        <f t="shared" si="20"/>
        <v>-0.37130883465280101</v>
      </c>
      <c r="O134" s="1">
        <f t="shared" si="21"/>
        <v>-0.17500392225342409</v>
      </c>
      <c r="P134" s="1">
        <f t="shared" si="22"/>
        <v>0.83945372821249042</v>
      </c>
      <c r="S134" s="1">
        <f t="shared" si="23"/>
        <v>0.35071137885408338</v>
      </c>
      <c r="T134" s="1">
        <f t="shared" si="18"/>
        <v>-1.0477916762429407</v>
      </c>
      <c r="U134" s="1">
        <f t="shared" si="19"/>
        <v>-0.53592403526299881</v>
      </c>
    </row>
    <row r="135" spans="4:21" ht="15" x14ac:dyDescent="0.25">
      <c r="D135" s="3"/>
      <c r="E135" s="3" t="s">
        <v>2</v>
      </c>
      <c r="F135" s="3">
        <v>50348.035303142147</v>
      </c>
      <c r="I135" s="3">
        <v>111690.37723923166</v>
      </c>
      <c r="K135">
        <f t="shared" si="12"/>
        <v>0.45078221192950912</v>
      </c>
      <c r="M135">
        <f t="shared" si="13"/>
        <v>0.50643349735298282</v>
      </c>
      <c r="N135">
        <f t="shared" si="20"/>
        <v>-0.68036226232843433</v>
      </c>
      <c r="O135" s="1">
        <f t="shared" si="21"/>
        <v>-0.48405734992905741</v>
      </c>
      <c r="P135" s="1">
        <f t="shared" si="22"/>
        <v>0.61627785740739494</v>
      </c>
      <c r="S135" s="1">
        <f t="shared" si="23"/>
        <v>0.35340969089163626</v>
      </c>
      <c r="T135" s="1">
        <f t="shared" si="18"/>
        <v>-1.0401272975946523</v>
      </c>
      <c r="U135" s="1">
        <f t="shared" si="19"/>
        <v>-0.52825965661471042</v>
      </c>
    </row>
    <row r="136" spans="4:21" ht="15" x14ac:dyDescent="0.25">
      <c r="D136" s="3">
        <v>1932</v>
      </c>
      <c r="E136" s="3" t="s">
        <v>1</v>
      </c>
      <c r="F136" s="3">
        <v>53195.889163146829</v>
      </c>
      <c r="I136" s="3">
        <v>109280.99987308111</v>
      </c>
      <c r="K136">
        <f t="shared" ref="K136:K199" si="24">F136/I136</f>
        <v>0.48678076907173712</v>
      </c>
      <c r="M136">
        <f t="shared" ref="M136:M199" si="25">$M$215*K136/$K$215</f>
        <v>0.54687625376780469</v>
      </c>
      <c r="N136">
        <f t="shared" ref="N136:N167" si="26">LN(M136)</f>
        <v>-0.60353272926890045</v>
      </c>
      <c r="O136" s="1">
        <f t="shared" ref="O136:O167" si="27">N136-$N$508</f>
        <v>-0.40722781686952353</v>
      </c>
      <c r="P136" s="1">
        <f t="shared" ref="P136:P167" si="28">EXP(O136)</f>
        <v>0.66549256259820033</v>
      </c>
      <c r="S136" s="1">
        <f t="shared" ref="S136:S167" si="29">S137*$R$191/$K$191</f>
        <v>0.35612876327028731</v>
      </c>
      <c r="T136" s="1">
        <f t="shared" ref="T136:T199" si="30">LN(S136)</f>
        <v>-1.0324629189463639</v>
      </c>
      <c r="U136" s="1">
        <f t="shared" ref="U136:U199" si="31">T136-$T$508</f>
        <v>-0.52059527796642202</v>
      </c>
    </row>
    <row r="137" spans="4:21" ht="15" x14ac:dyDescent="0.25">
      <c r="D137" s="3"/>
      <c r="E137" s="3" t="s">
        <v>4</v>
      </c>
      <c r="F137" s="3">
        <v>30719.659964674378</v>
      </c>
      <c r="I137" s="3">
        <v>106871.62250693055</v>
      </c>
      <c r="K137">
        <f t="shared" si="24"/>
        <v>0.28744449877405231</v>
      </c>
      <c r="M137">
        <f t="shared" si="25"/>
        <v>0.32293093861428185</v>
      </c>
      <c r="N137">
        <f t="shared" si="26"/>
        <v>-1.1303167909602823</v>
      </c>
      <c r="O137" s="1">
        <f t="shared" si="27"/>
        <v>-0.93401187856090528</v>
      </c>
      <c r="P137" s="1">
        <f t="shared" si="28"/>
        <v>0.39297397976235271</v>
      </c>
      <c r="S137" s="1">
        <f t="shared" si="29"/>
        <v>0.35886875571647153</v>
      </c>
      <c r="T137" s="1">
        <f t="shared" si="30"/>
        <v>-1.0247985402980755</v>
      </c>
      <c r="U137" s="1">
        <f t="shared" si="31"/>
        <v>-0.51293089931813363</v>
      </c>
    </row>
    <row r="138" spans="4:21" ht="15" x14ac:dyDescent="0.25">
      <c r="D138" s="3"/>
      <c r="E138" s="3" t="s">
        <v>3</v>
      </c>
      <c r="F138" s="3">
        <v>53195.889163146829</v>
      </c>
      <c r="I138" s="3">
        <v>104462.24514078</v>
      </c>
      <c r="K138">
        <f t="shared" si="24"/>
        <v>0.50923555291633493</v>
      </c>
      <c r="M138">
        <f t="shared" si="25"/>
        <v>0.57210319133051213</v>
      </c>
      <c r="N138">
        <f t="shared" si="26"/>
        <v>-0.55843589944928818</v>
      </c>
      <c r="O138" s="1">
        <f t="shared" si="27"/>
        <v>-0.36213098704991126</v>
      </c>
      <c r="P138" s="1">
        <f t="shared" si="28"/>
        <v>0.69619116984151108</v>
      </c>
      <c r="S138" s="1">
        <f t="shared" si="29"/>
        <v>0.36162982918553133</v>
      </c>
      <c r="T138" s="1">
        <f t="shared" si="30"/>
        <v>-1.0171341616497871</v>
      </c>
      <c r="U138" s="1">
        <f t="shared" si="31"/>
        <v>-0.50526652066984523</v>
      </c>
    </row>
    <row r="139" spans="4:21" ht="15" x14ac:dyDescent="0.25">
      <c r="D139" s="3"/>
      <c r="E139" s="3" t="s">
        <v>2</v>
      </c>
      <c r="F139" s="3">
        <v>43922.02955116966</v>
      </c>
      <c r="I139" s="3">
        <v>102052.86777462944</v>
      </c>
      <c r="K139">
        <f t="shared" si="24"/>
        <v>0.43038505932205434</v>
      </c>
      <c r="M139">
        <f t="shared" si="25"/>
        <v>0.48351821574322146</v>
      </c>
      <c r="N139">
        <f t="shared" si="26"/>
        <v>-0.72666629004516181</v>
      </c>
      <c r="O139" s="1">
        <f t="shared" si="27"/>
        <v>-0.53036137764578495</v>
      </c>
      <c r="P139" s="1">
        <f t="shared" si="28"/>
        <v>0.58839229942956683</v>
      </c>
      <c r="S139" s="1">
        <f t="shared" si="29"/>
        <v>0.36441214587117127</v>
      </c>
      <c r="T139" s="1">
        <f t="shared" si="30"/>
        <v>-1.0094697830014989</v>
      </c>
      <c r="U139" s="1">
        <f t="shared" si="31"/>
        <v>-0.49760214202155706</v>
      </c>
    </row>
    <row r="140" spans="4:21" ht="15" x14ac:dyDescent="0.25">
      <c r="D140" s="3">
        <v>1933</v>
      </c>
      <c r="E140" s="3" t="s">
        <v>1</v>
      </c>
      <c r="F140" s="3">
        <v>37300.054985772571</v>
      </c>
      <c r="I140" s="3">
        <v>101014.84758543818</v>
      </c>
      <c r="K140">
        <f t="shared" si="24"/>
        <v>0.3692531927469796</v>
      </c>
      <c r="M140">
        <f t="shared" si="25"/>
        <v>0.41483931899435805</v>
      </c>
      <c r="N140">
        <f t="shared" si="26"/>
        <v>-0.87986401687231153</v>
      </c>
      <c r="O140" s="1">
        <f t="shared" si="27"/>
        <v>-0.68355910447293455</v>
      </c>
      <c r="P140" s="1">
        <f t="shared" si="28"/>
        <v>0.50481709447429002</v>
      </c>
      <c r="S140" s="1">
        <f t="shared" si="29"/>
        <v>0.36721586921498606</v>
      </c>
      <c r="T140" s="1">
        <f t="shared" si="30"/>
        <v>-1.0018054043532105</v>
      </c>
      <c r="U140" s="1">
        <f t="shared" si="31"/>
        <v>-0.48993776337326866</v>
      </c>
    </row>
    <row r="141" spans="4:21" ht="15" x14ac:dyDescent="0.25">
      <c r="D141" s="3"/>
      <c r="E141" s="3" t="s">
        <v>4</v>
      </c>
      <c r="F141" s="3">
        <v>62206.672761184105</v>
      </c>
      <c r="I141" s="3">
        <v>99976.827396246925</v>
      </c>
      <c r="K141">
        <f t="shared" si="24"/>
        <v>0.62221091008054241</v>
      </c>
      <c r="M141">
        <f t="shared" si="25"/>
        <v>0.69902591305565165</v>
      </c>
      <c r="N141">
        <f t="shared" si="26"/>
        <v>-0.35806746582508764</v>
      </c>
      <c r="O141" s="1">
        <f t="shared" si="27"/>
        <v>-0.16176255342571072</v>
      </c>
      <c r="P141" s="1">
        <f t="shared" si="28"/>
        <v>0.85064316286709307</v>
      </c>
      <c r="S141" s="1">
        <f t="shared" si="29"/>
        <v>0.37004116391606134</v>
      </c>
      <c r="T141" s="1">
        <f t="shared" si="30"/>
        <v>-0.99414102570492213</v>
      </c>
      <c r="U141" s="1">
        <f t="shared" si="31"/>
        <v>-0.48227338472498027</v>
      </c>
    </row>
    <row r="142" spans="4:21" ht="15" x14ac:dyDescent="0.25">
      <c r="D142" s="3"/>
      <c r="E142" s="3" t="s">
        <v>3</v>
      </c>
      <c r="F142" s="3">
        <v>63344.234630734143</v>
      </c>
      <c r="I142" s="3">
        <v>98938.807207055666</v>
      </c>
      <c r="K142">
        <f t="shared" si="24"/>
        <v>0.64023648979484415</v>
      </c>
      <c r="M142">
        <f t="shared" si="25"/>
        <v>0.71927683941198339</v>
      </c>
      <c r="N142">
        <f t="shared" si="26"/>
        <v>-0.32950896141495195</v>
      </c>
      <c r="O142" s="1">
        <f t="shared" si="27"/>
        <v>-0.13320404901557503</v>
      </c>
      <c r="P142" s="1">
        <f t="shared" si="28"/>
        <v>0.87528647254274905</v>
      </c>
      <c r="S142" s="1">
        <f t="shared" si="29"/>
        <v>0.37288819594064876</v>
      </c>
      <c r="T142" s="1">
        <f t="shared" si="30"/>
        <v>-0.98647664705663385</v>
      </c>
      <c r="U142" s="1">
        <f t="shared" si="31"/>
        <v>-0.47460900607669199</v>
      </c>
    </row>
    <row r="143" spans="4:21" ht="15" x14ac:dyDescent="0.25">
      <c r="D143" s="3"/>
      <c r="E143" s="3" t="s">
        <v>2</v>
      </c>
      <c r="F143" s="3">
        <v>59692.062312705057</v>
      </c>
      <c r="I143" s="3">
        <v>97900.787017864408</v>
      </c>
      <c r="K143">
        <f t="shared" si="24"/>
        <v>0.60971994333214885</v>
      </c>
      <c r="M143">
        <f t="shared" si="25"/>
        <v>0.68499287490928851</v>
      </c>
      <c r="N143">
        <f t="shared" si="26"/>
        <v>-0.37834684236628824</v>
      </c>
      <c r="O143" s="1">
        <f t="shared" si="27"/>
        <v>-0.18204192996691132</v>
      </c>
      <c r="P143" s="1">
        <f t="shared" si="28"/>
        <v>0.83356638827189067</v>
      </c>
      <c r="S143" s="1">
        <f t="shared" si="29"/>
        <v>0.37575713253191534</v>
      </c>
      <c r="T143" s="1">
        <f t="shared" si="30"/>
        <v>-0.97881226840834556</v>
      </c>
      <c r="U143" s="1">
        <f t="shared" si="31"/>
        <v>-0.4669446274284037</v>
      </c>
    </row>
    <row r="144" spans="4:21" ht="15" x14ac:dyDescent="0.25">
      <c r="D144" s="3">
        <v>1934</v>
      </c>
      <c r="E144" s="3" t="s">
        <v>1</v>
      </c>
      <c r="F144" s="3">
        <v>64740.725795685459</v>
      </c>
      <c r="I144" s="3">
        <v>97832.735000429879</v>
      </c>
      <c r="K144">
        <f t="shared" si="24"/>
        <v>0.66174911490924782</v>
      </c>
      <c r="M144">
        <f t="shared" si="25"/>
        <v>0.74344530410649245</v>
      </c>
      <c r="N144">
        <f t="shared" si="26"/>
        <v>-0.29646008121302286</v>
      </c>
      <c r="O144" s="1">
        <f t="shared" si="27"/>
        <v>-0.10015516881364595</v>
      </c>
      <c r="P144" s="1">
        <f t="shared" si="28"/>
        <v>0.90469702637974558</v>
      </c>
      <c r="S144" s="1">
        <f t="shared" si="29"/>
        <v>0.37864814221976772</v>
      </c>
      <c r="T144" s="1">
        <f t="shared" si="30"/>
        <v>-0.97114788976005717</v>
      </c>
      <c r="U144" s="1">
        <f t="shared" si="31"/>
        <v>-0.45928024878011531</v>
      </c>
    </row>
    <row r="145" spans="4:21" ht="15" x14ac:dyDescent="0.25">
      <c r="D145" s="3"/>
      <c r="E145" s="3" t="s">
        <v>4</v>
      </c>
      <c r="F145" s="3">
        <v>59918.325363977041</v>
      </c>
      <c r="I145" s="3">
        <v>97764.682982995349</v>
      </c>
      <c r="K145">
        <f t="shared" si="24"/>
        <v>0.61288313464279232</v>
      </c>
      <c r="M145">
        <f t="shared" si="25"/>
        <v>0.68854657777477835</v>
      </c>
      <c r="N145">
        <f t="shared" si="26"/>
        <v>-0.37317231201265655</v>
      </c>
      <c r="O145" s="1">
        <f t="shared" si="27"/>
        <v>-0.17686739961327963</v>
      </c>
      <c r="P145" s="1">
        <f t="shared" si="28"/>
        <v>0.8378908818120171</v>
      </c>
      <c r="S145" s="1">
        <f t="shared" si="29"/>
        <v>0.38156139483075224</v>
      </c>
      <c r="T145" s="1">
        <f t="shared" si="30"/>
        <v>-0.96348351111176889</v>
      </c>
      <c r="U145" s="1">
        <f t="shared" si="31"/>
        <v>-0.45161587013182702</v>
      </c>
    </row>
    <row r="146" spans="4:21" ht="15" x14ac:dyDescent="0.25">
      <c r="D146" s="3"/>
      <c r="E146" s="3" t="s">
        <v>3</v>
      </c>
      <c r="F146" s="3">
        <v>53528.644791963401</v>
      </c>
      <c r="I146" s="3">
        <v>97696.63096556082</v>
      </c>
      <c r="K146">
        <f t="shared" si="24"/>
        <v>0.54790676262759619</v>
      </c>
      <c r="M146">
        <f t="shared" si="25"/>
        <v>0.61554855244428919</v>
      </c>
      <c r="N146">
        <f t="shared" si="26"/>
        <v>-0.48524145353730341</v>
      </c>
      <c r="O146" s="1">
        <f t="shared" si="27"/>
        <v>-0.28893654113792649</v>
      </c>
      <c r="P146" s="1">
        <f t="shared" si="28"/>
        <v>0.74905973837308149</v>
      </c>
      <c r="S146" s="1">
        <f t="shared" si="29"/>
        <v>0.38449706149803098</v>
      </c>
      <c r="T146" s="1">
        <f t="shared" si="30"/>
        <v>-0.95581913246348049</v>
      </c>
      <c r="U146" s="1">
        <f t="shared" si="31"/>
        <v>-0.44395149148353863</v>
      </c>
    </row>
    <row r="147" spans="4:21" ht="15" x14ac:dyDescent="0.25">
      <c r="D147" s="3"/>
      <c r="E147" s="3" t="s">
        <v>2</v>
      </c>
      <c r="F147" s="3">
        <v>55819.284997024894</v>
      </c>
      <c r="I147" s="3">
        <v>97628.578948126291</v>
      </c>
      <c r="K147">
        <f t="shared" si="24"/>
        <v>0.57175148505115247</v>
      </c>
      <c r="M147">
        <f t="shared" si="25"/>
        <v>0.64233702335285514</v>
      </c>
      <c r="N147">
        <f t="shared" si="26"/>
        <v>-0.44264215454113803</v>
      </c>
      <c r="O147" s="1">
        <f t="shared" si="27"/>
        <v>-0.24633724214176111</v>
      </c>
      <c r="P147" s="1">
        <f t="shared" si="28"/>
        <v>0.78165857225954649</v>
      </c>
      <c r="S147" s="1">
        <f t="shared" si="29"/>
        <v>0.38745531467143463</v>
      </c>
      <c r="T147" s="1">
        <f t="shared" si="30"/>
        <v>-0.9481547538151921</v>
      </c>
      <c r="U147" s="1">
        <f t="shared" si="31"/>
        <v>-0.43628711283525023</v>
      </c>
    </row>
    <row r="148" spans="4:21" ht="15" x14ac:dyDescent="0.25">
      <c r="D148" s="3">
        <v>1935</v>
      </c>
      <c r="E148" s="3" t="s">
        <v>1</v>
      </c>
      <c r="F148" s="3">
        <v>49954.9459545676</v>
      </c>
      <c r="I148" s="3">
        <v>97994.305986932377</v>
      </c>
      <c r="K148">
        <f t="shared" si="24"/>
        <v>0.50977396545090214</v>
      </c>
      <c r="M148">
        <f t="shared" si="25"/>
        <v>0.57270807354565645</v>
      </c>
      <c r="N148">
        <f t="shared" si="26"/>
        <v>-0.55737916234337093</v>
      </c>
      <c r="O148" s="1">
        <f t="shared" si="27"/>
        <v>-0.36107424994399401</v>
      </c>
      <c r="P148" s="1">
        <f t="shared" si="28"/>
        <v>0.69692724973646547</v>
      </c>
      <c r="S148" s="1">
        <f t="shared" si="29"/>
        <v>0.39043632812759271</v>
      </c>
      <c r="T148" s="1">
        <f t="shared" si="30"/>
        <v>-0.9404903751669037</v>
      </c>
      <c r="U148" s="1">
        <f t="shared" si="31"/>
        <v>-0.42862273418696184</v>
      </c>
    </row>
    <row r="149" spans="4:21" ht="15" x14ac:dyDescent="0.25">
      <c r="D149" s="3"/>
      <c r="E149" s="3" t="s">
        <v>4</v>
      </c>
      <c r="F149" s="3">
        <v>60112.253633795968</v>
      </c>
      <c r="I149" s="3">
        <v>98360.033025738463</v>
      </c>
      <c r="K149">
        <f t="shared" si="24"/>
        <v>0.61114511437858132</v>
      </c>
      <c r="M149">
        <f t="shared" si="25"/>
        <v>0.68659399034434898</v>
      </c>
      <c r="N149">
        <f t="shared" si="26"/>
        <v>-0.37601215077234051</v>
      </c>
      <c r="O149" s="1">
        <f t="shared" si="27"/>
        <v>-0.1797072383729636</v>
      </c>
      <c r="P149" s="1">
        <f t="shared" si="28"/>
        <v>0.8355147822761152</v>
      </c>
      <c r="S149" s="1">
        <f t="shared" si="29"/>
        <v>0.39344027698014183</v>
      </c>
      <c r="T149" s="1">
        <f t="shared" si="30"/>
        <v>-0.93282599651861531</v>
      </c>
      <c r="U149" s="1">
        <f t="shared" si="31"/>
        <v>-0.42095835553867345</v>
      </c>
    </row>
    <row r="150" spans="4:21" ht="15" x14ac:dyDescent="0.25">
      <c r="D150" s="3"/>
      <c r="E150" s="3" t="s">
        <v>3</v>
      </c>
      <c r="F150" s="3">
        <v>68962.773190550521</v>
      </c>
      <c r="I150" s="3">
        <v>98725.760064544549</v>
      </c>
      <c r="K150">
        <f t="shared" si="24"/>
        <v>0.69852866309121653</v>
      </c>
      <c r="M150">
        <f t="shared" si="25"/>
        <v>0.78476546875347208</v>
      </c>
      <c r="N150">
        <f t="shared" si="26"/>
        <v>-0.24237037175830106</v>
      </c>
      <c r="O150" s="1">
        <f t="shared" si="27"/>
        <v>-4.6065459358924143E-2</v>
      </c>
      <c r="P150" s="1">
        <f t="shared" si="28"/>
        <v>0.95497944780222221</v>
      </c>
      <c r="S150" s="1">
        <f t="shared" si="29"/>
        <v>0.39646733769001224</v>
      </c>
      <c r="T150" s="1">
        <f t="shared" si="30"/>
        <v>-0.92516161787032691</v>
      </c>
      <c r="U150" s="1">
        <f t="shared" si="31"/>
        <v>-0.41329397689038505</v>
      </c>
    </row>
    <row r="151" spans="4:21" ht="15" x14ac:dyDescent="0.25">
      <c r="D151" s="3"/>
      <c r="E151" s="3" t="s">
        <v>2</v>
      </c>
      <c r="F151" s="3">
        <v>77456.895986630378</v>
      </c>
      <c r="I151" s="3">
        <v>99091.487103350635</v>
      </c>
      <c r="K151">
        <f t="shared" si="24"/>
        <v>0.78167053750888038</v>
      </c>
      <c r="M151">
        <f t="shared" si="25"/>
        <v>0.87817161727382287</v>
      </c>
      <c r="N151">
        <f t="shared" si="26"/>
        <v>-0.12991324058219089</v>
      </c>
      <c r="O151" s="1">
        <f t="shared" si="27"/>
        <v>6.6391671817186027E-2</v>
      </c>
      <c r="P151" s="1">
        <f t="shared" si="28"/>
        <v>1.0686451934127987</v>
      </c>
      <c r="S151" s="1">
        <f t="shared" si="29"/>
        <v>0.39951768807579374</v>
      </c>
      <c r="T151" s="1">
        <f t="shared" si="30"/>
        <v>-0.91749723922203852</v>
      </c>
      <c r="U151" s="1">
        <f t="shared" si="31"/>
        <v>-0.40562959824209666</v>
      </c>
    </row>
    <row r="152" spans="4:21" ht="15" x14ac:dyDescent="0.25">
      <c r="D152" s="3">
        <v>1936</v>
      </c>
      <c r="E152" s="3" t="s">
        <v>1</v>
      </c>
      <c r="F152" s="3">
        <v>91202.302060510818</v>
      </c>
      <c r="I152" s="3">
        <v>101052.96428186118</v>
      </c>
      <c r="K152">
        <f t="shared" si="24"/>
        <v>0.9025198093756609</v>
      </c>
      <c r="M152">
        <f t="shared" si="25"/>
        <v>1.0139403272725784</v>
      </c>
      <c r="N152">
        <f t="shared" si="26"/>
        <v>1.3844054593719275E-2</v>
      </c>
      <c r="O152" s="1">
        <f t="shared" si="27"/>
        <v>0.21014896699309618</v>
      </c>
      <c r="P152" s="1">
        <f t="shared" si="28"/>
        <v>1.2338618509568402</v>
      </c>
      <c r="S152" s="1">
        <f t="shared" si="29"/>
        <v>0.40259150732418125</v>
      </c>
      <c r="T152" s="1">
        <f t="shared" si="30"/>
        <v>-0.90983286057375024</v>
      </c>
      <c r="U152" s="1">
        <f t="shared" si="31"/>
        <v>-0.39796521959380837</v>
      </c>
    </row>
    <row r="153" spans="4:21" ht="15" x14ac:dyDescent="0.25">
      <c r="D153" s="3"/>
      <c r="E153" s="3" t="s">
        <v>4</v>
      </c>
      <c r="F153" s="3">
        <v>90158.937905040642</v>
      </c>
      <c r="I153" s="3">
        <v>103014.44146037172</v>
      </c>
      <c r="K153">
        <f t="shared" si="24"/>
        <v>0.87520678292201959</v>
      </c>
      <c r="M153">
        <f t="shared" si="25"/>
        <v>0.98325537311033417</v>
      </c>
      <c r="N153">
        <f t="shared" si="26"/>
        <v>-1.688640304204304E-2</v>
      </c>
      <c r="O153" s="1">
        <f t="shared" si="27"/>
        <v>0.17941850935733389</v>
      </c>
      <c r="P153" s="1">
        <f t="shared" si="28"/>
        <v>1.1965213947970623</v>
      </c>
      <c r="S153" s="1">
        <f t="shared" si="29"/>
        <v>0.40568897600050091</v>
      </c>
      <c r="T153" s="1">
        <f t="shared" si="30"/>
        <v>-0.90216848192546184</v>
      </c>
      <c r="U153" s="1">
        <f t="shared" si="31"/>
        <v>-0.39030084094551998</v>
      </c>
    </row>
    <row r="154" spans="4:21" ht="15" x14ac:dyDescent="0.25">
      <c r="D154" s="3"/>
      <c r="E154" s="3" t="s">
        <v>3</v>
      </c>
      <c r="F154" s="3">
        <v>98505.851148802074</v>
      </c>
      <c r="I154" s="3">
        <v>104975.91863888226</v>
      </c>
      <c r="K154">
        <f t="shared" si="24"/>
        <v>0.93836617412858991</v>
      </c>
      <c r="M154">
        <f t="shared" si="25"/>
        <v>1.05421210239767</v>
      </c>
      <c r="N154">
        <f t="shared" si="26"/>
        <v>5.2793665545402553E-2</v>
      </c>
      <c r="O154" s="1">
        <f t="shared" si="27"/>
        <v>0.24909857794477946</v>
      </c>
      <c r="P154" s="1">
        <f t="shared" si="28"/>
        <v>1.2828684893759126</v>
      </c>
      <c r="S154" s="1">
        <f t="shared" si="29"/>
        <v>0.4088102760593168</v>
      </c>
      <c r="T154" s="1">
        <f t="shared" si="30"/>
        <v>-0.89450410327717356</v>
      </c>
      <c r="U154" s="1">
        <f t="shared" si="31"/>
        <v>-0.38263646229723169</v>
      </c>
    </row>
    <row r="155" spans="4:21" ht="15" x14ac:dyDescent="0.25">
      <c r="D155" s="3"/>
      <c r="E155" s="3" t="s">
        <v>2</v>
      </c>
      <c r="F155" s="3">
        <v>104704.66171953664</v>
      </c>
      <c r="I155" s="3">
        <v>106937.3958173928</v>
      </c>
      <c r="K155">
        <f t="shared" si="24"/>
        <v>0.97912111024595372</v>
      </c>
      <c r="M155">
        <f t="shared" si="25"/>
        <v>1.0999984362105524</v>
      </c>
      <c r="N155">
        <f t="shared" si="26"/>
        <v>9.5308758176543787E-2</v>
      </c>
      <c r="O155" s="1">
        <f t="shared" si="27"/>
        <v>0.29161367057592069</v>
      </c>
      <c r="P155" s="1">
        <f t="shared" si="28"/>
        <v>1.3385857826596852</v>
      </c>
      <c r="S155" s="1">
        <f t="shared" si="29"/>
        <v>0.41195559085511968</v>
      </c>
      <c r="T155" s="1">
        <f t="shared" si="30"/>
        <v>-0.88683972462888527</v>
      </c>
      <c r="U155" s="1">
        <f t="shared" si="31"/>
        <v>-0.37497208364894341</v>
      </c>
    </row>
    <row r="156" spans="4:21" ht="15" x14ac:dyDescent="0.25">
      <c r="D156" s="3">
        <v>1937</v>
      </c>
      <c r="E156" s="3" t="s">
        <v>1</v>
      </c>
      <c r="F156" s="3">
        <v>108661.22330817007</v>
      </c>
      <c r="I156" s="3">
        <v>109567.89530437201</v>
      </c>
      <c r="K156">
        <f t="shared" si="24"/>
        <v>0.99172502133327223</v>
      </c>
      <c r="M156">
        <f t="shared" si="25"/>
        <v>1.1141583622310467</v>
      </c>
      <c r="N156">
        <f t="shared" si="26"/>
        <v>0.10809928780312719</v>
      </c>
      <c r="O156" s="1">
        <f t="shared" si="27"/>
        <v>0.30440420020250414</v>
      </c>
      <c r="P156" s="1">
        <f t="shared" si="28"/>
        <v>1.3558169668419495</v>
      </c>
      <c r="S156" s="1">
        <f t="shared" si="29"/>
        <v>0.41512510515309764</v>
      </c>
      <c r="T156" s="1">
        <f t="shared" si="30"/>
        <v>-0.87917534598059688</v>
      </c>
      <c r="U156" s="1">
        <f t="shared" si="31"/>
        <v>-0.36730770500065502</v>
      </c>
    </row>
    <row r="157" spans="4:21" ht="15" x14ac:dyDescent="0.25">
      <c r="D157" s="3"/>
      <c r="E157" s="3" t="s">
        <v>4</v>
      </c>
      <c r="F157" s="3">
        <v>93944.805557754575</v>
      </c>
      <c r="I157" s="3">
        <v>112198.39479135122</v>
      </c>
      <c r="K157">
        <f t="shared" si="24"/>
        <v>0.83730971135958066</v>
      </c>
      <c r="M157">
        <f t="shared" si="25"/>
        <v>0.94067972131464306</v>
      </c>
      <c r="N157">
        <f t="shared" si="26"/>
        <v>-6.1152557253018436E-2</v>
      </c>
      <c r="O157" s="1">
        <f t="shared" si="27"/>
        <v>0.13515235514635848</v>
      </c>
      <c r="P157" s="1">
        <f t="shared" si="28"/>
        <v>1.1447111737048274</v>
      </c>
      <c r="S157" s="1">
        <f t="shared" si="29"/>
        <v>0.41831900513998987</v>
      </c>
      <c r="T157" s="1">
        <f t="shared" si="30"/>
        <v>-0.87151096733230859</v>
      </c>
      <c r="U157" s="1">
        <f t="shared" si="31"/>
        <v>-0.35964332635236673</v>
      </c>
    </row>
    <row r="158" spans="4:21" ht="15" x14ac:dyDescent="0.25">
      <c r="D158" s="3"/>
      <c r="E158" s="3" t="s">
        <v>3</v>
      </c>
      <c r="F158" s="3">
        <v>86316.295132028972</v>
      </c>
      <c r="I158" s="3">
        <v>114828.89427833044</v>
      </c>
      <c r="K158">
        <f t="shared" si="24"/>
        <v>0.75169490810221862</v>
      </c>
      <c r="M158">
        <f t="shared" si="25"/>
        <v>0.84449534870325549</v>
      </c>
      <c r="N158">
        <f t="shared" si="26"/>
        <v>-0.16901605050166377</v>
      </c>
      <c r="O158" s="1">
        <f t="shared" si="27"/>
        <v>2.7288861897713151E-2</v>
      </c>
      <c r="P158" s="1">
        <f t="shared" si="28"/>
        <v>1.0276646130431715</v>
      </c>
      <c r="S158" s="1">
        <f t="shared" si="29"/>
        <v>0.42153747843502376</v>
      </c>
      <c r="T158" s="1">
        <f t="shared" si="30"/>
        <v>-0.86384658868402031</v>
      </c>
      <c r="U158" s="1">
        <f t="shared" si="31"/>
        <v>-0.35197894770407845</v>
      </c>
    </row>
    <row r="159" spans="4:21" ht="15" x14ac:dyDescent="0.25">
      <c r="D159" s="3"/>
      <c r="E159" s="3" t="s">
        <v>2</v>
      </c>
      <c r="F159" s="3">
        <v>66193.846371256732</v>
      </c>
      <c r="I159" s="3">
        <v>117459.39376530965</v>
      </c>
      <c r="K159">
        <f t="shared" si="24"/>
        <v>0.56354663726185827</v>
      </c>
      <c r="M159">
        <f t="shared" si="25"/>
        <v>0.63311924667219299</v>
      </c>
      <c r="N159">
        <f t="shared" si="26"/>
        <v>-0.4570964912114861</v>
      </c>
      <c r="O159" s="1">
        <f t="shared" si="27"/>
        <v>-0.26079157881210918</v>
      </c>
      <c r="P159" s="1">
        <f t="shared" si="28"/>
        <v>0.77044147921078454</v>
      </c>
      <c r="S159" s="1">
        <f t="shared" si="29"/>
        <v>0.42478071410093626</v>
      </c>
      <c r="T159" s="1">
        <f t="shared" si="30"/>
        <v>-0.85618221003573192</v>
      </c>
      <c r="U159" s="1">
        <f t="shared" si="31"/>
        <v>-0.34431456905579005</v>
      </c>
    </row>
    <row r="160" spans="4:21" ht="15" x14ac:dyDescent="0.25">
      <c r="D160" s="3">
        <v>1938</v>
      </c>
      <c r="E160" s="3" t="s">
        <v>1</v>
      </c>
      <c r="F160" s="3">
        <v>62462.847808145903</v>
      </c>
      <c r="I160" s="3">
        <v>117337.06542734144</v>
      </c>
      <c r="K160">
        <f t="shared" si="24"/>
        <v>0.53233688417770031</v>
      </c>
      <c r="M160">
        <f t="shared" si="25"/>
        <v>0.59805649577463815</v>
      </c>
      <c r="N160">
        <f t="shared" si="26"/>
        <v>-0.51407005495441493</v>
      </c>
      <c r="O160" s="1">
        <f t="shared" si="27"/>
        <v>-0.31776514255503802</v>
      </c>
      <c r="P160" s="1">
        <f t="shared" si="28"/>
        <v>0.72777369141456516</v>
      </c>
      <c r="S160" s="1">
        <f t="shared" si="29"/>
        <v>0.42804890265508</v>
      </c>
      <c r="T160" s="1">
        <f t="shared" si="30"/>
        <v>-0.84851783138744352</v>
      </c>
      <c r="U160" s="1">
        <f t="shared" si="31"/>
        <v>-0.33665019040750166</v>
      </c>
    </row>
    <row r="161" spans="4:21" ht="15" x14ac:dyDescent="0.25">
      <c r="D161" s="3"/>
      <c r="E161" s="3" t="s">
        <v>4</v>
      </c>
      <c r="F161" s="3">
        <v>61857.000593711906</v>
      </c>
      <c r="I161" s="3">
        <v>117214.73708937323</v>
      </c>
      <c r="K161">
        <f t="shared" si="24"/>
        <v>0.52772374984339665</v>
      </c>
      <c r="M161">
        <f t="shared" si="25"/>
        <v>0.59287384727420023</v>
      </c>
      <c r="N161">
        <f t="shared" si="26"/>
        <v>-0.52277363908448893</v>
      </c>
      <c r="O161" s="1">
        <f t="shared" si="27"/>
        <v>-0.32646872668511201</v>
      </c>
      <c r="P161" s="1">
        <f t="shared" si="28"/>
        <v>0.72146693735852496</v>
      </c>
      <c r="S161" s="1">
        <f t="shared" si="29"/>
        <v>0.43134223608061467</v>
      </c>
      <c r="T161" s="1">
        <f t="shared" si="30"/>
        <v>-0.84085345273915524</v>
      </c>
      <c r="U161" s="1">
        <f t="shared" si="31"/>
        <v>-0.32898581175921338</v>
      </c>
    </row>
    <row r="162" spans="4:21" ht="15" x14ac:dyDescent="0.25">
      <c r="D162" s="3"/>
      <c r="E162" s="3" t="s">
        <v>3</v>
      </c>
      <c r="F162" s="3">
        <v>71187.04769599557</v>
      </c>
      <c r="I162" s="3">
        <v>117092.40875140502</v>
      </c>
      <c r="K162">
        <f t="shared" si="24"/>
        <v>0.60795613016323213</v>
      </c>
      <c r="M162">
        <f t="shared" si="25"/>
        <v>0.68301131031296547</v>
      </c>
      <c r="N162">
        <f t="shared" si="26"/>
        <v>-0.38124385979301828</v>
      </c>
      <c r="O162" s="1">
        <f t="shared" si="27"/>
        <v>-0.18493894739364136</v>
      </c>
      <c r="P162" s="1">
        <f t="shared" si="28"/>
        <v>0.83115502648377981</v>
      </c>
      <c r="S162" s="1">
        <f t="shared" si="29"/>
        <v>0.43466090783778499</v>
      </c>
      <c r="T162" s="1">
        <f t="shared" si="30"/>
        <v>-0.83318907409086684</v>
      </c>
      <c r="U162" s="1">
        <f t="shared" si="31"/>
        <v>-0.32132143311092498</v>
      </c>
    </row>
    <row r="163" spans="4:21" ht="15" x14ac:dyDescent="0.25">
      <c r="D163" s="3"/>
      <c r="E163" s="3" t="s">
        <v>2</v>
      </c>
      <c r="F163" s="3">
        <v>76882.011511675213</v>
      </c>
      <c r="I163" s="3">
        <v>116970.08041343681</v>
      </c>
      <c r="K163">
        <f t="shared" si="24"/>
        <v>0.65727929090868165</v>
      </c>
      <c r="M163">
        <f t="shared" si="25"/>
        <v>0.73842365830669554</v>
      </c>
      <c r="N163">
        <f t="shared" si="26"/>
        <v>-0.30323755634644967</v>
      </c>
      <c r="O163" s="1">
        <f t="shared" si="27"/>
        <v>-0.10693264394707275</v>
      </c>
      <c r="P163" s="1">
        <f t="shared" si="28"/>
        <v>0.89858619617137037</v>
      </c>
      <c r="S163" s="1">
        <f t="shared" si="29"/>
        <v>0.43800511287528493</v>
      </c>
      <c r="T163" s="1">
        <f t="shared" si="30"/>
        <v>-0.82552469544257845</v>
      </c>
      <c r="U163" s="1">
        <f t="shared" si="31"/>
        <v>-0.31365705446263659</v>
      </c>
    </row>
    <row r="164" spans="4:21" ht="15" x14ac:dyDescent="0.25">
      <c r="D164" s="3">
        <v>1939</v>
      </c>
      <c r="E164" s="3" t="s">
        <v>1</v>
      </c>
      <c r="F164" s="3">
        <v>75735.94302592543</v>
      </c>
      <c r="I164" s="3">
        <v>117626.88067578996</v>
      </c>
      <c r="K164">
        <f t="shared" si="24"/>
        <v>0.64386594790924734</v>
      </c>
      <c r="M164">
        <f t="shared" si="25"/>
        <v>0.72335437201582276</v>
      </c>
      <c r="N164">
        <f t="shared" si="26"/>
        <v>-0.32385603580256284</v>
      </c>
      <c r="O164" s="1">
        <f t="shared" si="27"/>
        <v>-0.12755112340318592</v>
      </c>
      <c r="P164" s="1">
        <f t="shared" si="28"/>
        <v>0.88024841338935034</v>
      </c>
      <c r="S164" s="1">
        <f t="shared" si="29"/>
        <v>0.44137504764170959</v>
      </c>
      <c r="T164" s="1">
        <f t="shared" si="30"/>
        <v>-0.81786031679429005</v>
      </c>
      <c r="U164" s="1">
        <f t="shared" si="31"/>
        <v>-0.30599267581434819</v>
      </c>
    </row>
    <row r="165" spans="4:21" ht="15" x14ac:dyDescent="0.25">
      <c r="D165" s="3"/>
      <c r="E165" s="3" t="s">
        <v>4</v>
      </c>
      <c r="F165" s="3">
        <v>69867.782791471152</v>
      </c>
      <c r="I165" s="3">
        <v>118283.68093814311</v>
      </c>
      <c r="K165">
        <f t="shared" si="24"/>
        <v>0.59067981514718648</v>
      </c>
      <c r="M165">
        <f t="shared" si="25"/>
        <v>0.66360214907410964</v>
      </c>
      <c r="N165">
        <f t="shared" si="26"/>
        <v>-0.41007248216278891</v>
      </c>
      <c r="O165" s="1">
        <f t="shared" si="27"/>
        <v>-0.21376756976341199</v>
      </c>
      <c r="P165" s="1">
        <f t="shared" si="28"/>
        <v>0.80753605900853076</v>
      </c>
      <c r="S165" s="1">
        <f t="shared" si="29"/>
        <v>0.44477091009709518</v>
      </c>
      <c r="T165" s="1">
        <f t="shared" si="30"/>
        <v>-0.81019593814600177</v>
      </c>
      <c r="U165" s="1">
        <f t="shared" si="31"/>
        <v>-0.29832829716605991</v>
      </c>
    </row>
    <row r="166" spans="4:21" ht="15" x14ac:dyDescent="0.25">
      <c r="D166" s="3"/>
      <c r="E166" s="3" t="s">
        <v>3</v>
      </c>
      <c r="F166" s="3">
        <v>78058.756452063564</v>
      </c>
      <c r="I166" s="3">
        <v>118940.48120049626</v>
      </c>
      <c r="K166">
        <f t="shared" si="24"/>
        <v>0.65628418234226782</v>
      </c>
      <c r="M166">
        <f t="shared" si="25"/>
        <v>0.73730569868407025</v>
      </c>
      <c r="N166">
        <f t="shared" si="26"/>
        <v>-0.3047526848911199</v>
      </c>
      <c r="O166" s="1">
        <f t="shared" si="27"/>
        <v>-0.10844777249174298</v>
      </c>
      <c r="P166" s="1">
        <f t="shared" si="28"/>
        <v>0.89722575345875244</v>
      </c>
      <c r="S166" s="1">
        <f t="shared" si="29"/>
        <v>0.44819289972454801</v>
      </c>
      <c r="T166" s="1">
        <f t="shared" si="30"/>
        <v>-0.80253155949771338</v>
      </c>
      <c r="U166" s="1">
        <f t="shared" si="31"/>
        <v>-0.29066391851777151</v>
      </c>
    </row>
    <row r="167" spans="4:21" ht="15" x14ac:dyDescent="0.25">
      <c r="D167" s="3"/>
      <c r="E167" s="3" t="s">
        <v>2</v>
      </c>
      <c r="F167" s="3">
        <v>75613.689687707621</v>
      </c>
      <c r="I167" s="3">
        <v>119597.28146284941</v>
      </c>
      <c r="K167">
        <f t="shared" si="24"/>
        <v>0.63223585655829106</v>
      </c>
      <c r="M167">
        <f t="shared" si="25"/>
        <v>0.71028848857692506</v>
      </c>
      <c r="N167">
        <f t="shared" si="26"/>
        <v>-0.34208406953384995</v>
      </c>
      <c r="O167" s="1">
        <f t="shared" si="27"/>
        <v>-0.14577915713447304</v>
      </c>
      <c r="P167" s="1">
        <f t="shared" si="28"/>
        <v>0.86434856732279708</v>
      </c>
      <c r="S167" s="1">
        <f t="shared" si="29"/>
        <v>0.45164121754196235</v>
      </c>
      <c r="T167" s="1">
        <f t="shared" si="30"/>
        <v>-0.79486718084942498</v>
      </c>
      <c r="U167" s="1">
        <f t="shared" si="31"/>
        <v>-0.28299953986948312</v>
      </c>
    </row>
    <row r="168" spans="4:21" ht="15" x14ac:dyDescent="0.25">
      <c r="D168" s="3">
        <v>1940</v>
      </c>
      <c r="E168" s="3" t="s">
        <v>1</v>
      </c>
      <c r="F168" s="3">
        <v>74058.275636581879</v>
      </c>
      <c r="I168" s="3">
        <v>122406.19341135549</v>
      </c>
      <c r="K168">
        <f t="shared" si="24"/>
        <v>0.6050206576370144</v>
      </c>
      <c r="M168">
        <f t="shared" si="25"/>
        <v>0.67971343923798933</v>
      </c>
      <c r="N168">
        <f t="shared" ref="N168:N192" si="32">LN(M168)</f>
        <v>-0.38608398251665837</v>
      </c>
      <c r="O168" s="1">
        <f t="shared" ref="O168:O192" si="33">N168-$N$508</f>
        <v>-0.18977907011728146</v>
      </c>
      <c r="P168" s="1">
        <f t="shared" ref="P168:P192" si="34">EXP(O168)</f>
        <v>0.82714185411126684</v>
      </c>
      <c r="S168" s="1">
        <f t="shared" ref="S168:S190" si="35">S169*$R$191/$K$191</f>
        <v>0.4551160661138291</v>
      </c>
      <c r="T168" s="1">
        <f t="shared" si="30"/>
        <v>-0.78720280220113659</v>
      </c>
      <c r="U168" s="1">
        <f t="shared" si="31"/>
        <v>-0.27533516122119472</v>
      </c>
    </row>
    <row r="169" spans="4:21" ht="15" x14ac:dyDescent="0.25">
      <c r="D169" s="3"/>
      <c r="E169" s="3" t="s">
        <v>4</v>
      </c>
      <c r="F169" s="3">
        <v>58941.853942859816</v>
      </c>
      <c r="I169" s="3">
        <v>125215.10535986157</v>
      </c>
      <c r="K169">
        <f t="shared" si="24"/>
        <v>0.47072478814328395</v>
      </c>
      <c r="M169">
        <f t="shared" si="25"/>
        <v>0.52883808287320666</v>
      </c>
      <c r="N169">
        <f t="shared" si="32"/>
        <v>-0.63707297550147757</v>
      </c>
      <c r="O169" s="1">
        <f t="shared" si="33"/>
        <v>-0.44076806310210065</v>
      </c>
      <c r="P169" s="1">
        <f t="shared" si="34"/>
        <v>0.64354195038835449</v>
      </c>
      <c r="S169" s="1">
        <f t="shared" si="35"/>
        <v>0.45861764956313489</v>
      </c>
      <c r="T169" s="1">
        <f t="shared" si="30"/>
        <v>-0.7795384235528483</v>
      </c>
      <c r="U169" s="1">
        <f t="shared" si="31"/>
        <v>-0.26767078257290644</v>
      </c>
    </row>
    <row r="170" spans="4:21" ht="15" x14ac:dyDescent="0.25">
      <c r="D170" s="3"/>
      <c r="E170" s="3" t="s">
        <v>3</v>
      </c>
      <c r="F170" s="3">
        <v>64793.372017849004</v>
      </c>
      <c r="I170" s="3">
        <v>128024.01730836765</v>
      </c>
      <c r="K170">
        <f t="shared" si="24"/>
        <v>0.50610325609282458</v>
      </c>
      <c r="M170">
        <f t="shared" si="25"/>
        <v>0.56858419702883367</v>
      </c>
      <c r="N170">
        <f t="shared" si="32"/>
        <v>-0.56460587292523523</v>
      </c>
      <c r="O170" s="1">
        <f t="shared" si="33"/>
        <v>-0.36830096052585831</v>
      </c>
      <c r="P170" s="1">
        <f t="shared" si="34"/>
        <v>0.69190891307966085</v>
      </c>
      <c r="S170" s="1">
        <f t="shared" si="35"/>
        <v>0.46214617358335297</v>
      </c>
      <c r="T170" s="1">
        <f t="shared" si="30"/>
        <v>-0.7718740449045598</v>
      </c>
      <c r="U170" s="1">
        <f t="shared" si="31"/>
        <v>-0.26000640392461793</v>
      </c>
    </row>
    <row r="171" spans="4:21" ht="15" x14ac:dyDescent="0.25">
      <c r="D171" s="3"/>
      <c r="E171" s="3" t="s">
        <v>2</v>
      </c>
      <c r="F171" s="3">
        <v>64183.838885037621</v>
      </c>
      <c r="I171" s="3">
        <v>130832.92925687373</v>
      </c>
      <c r="K171">
        <f t="shared" si="24"/>
        <v>0.49057862764060611</v>
      </c>
      <c r="M171">
        <f t="shared" si="25"/>
        <v>0.55114297669205592</v>
      </c>
      <c r="N171">
        <f t="shared" si="32"/>
        <v>-0.59576101766034495</v>
      </c>
      <c r="O171" s="1">
        <f t="shared" si="33"/>
        <v>-0.39945610526096803</v>
      </c>
      <c r="P171" s="1">
        <f t="shared" si="34"/>
        <v>0.67068472874765994</v>
      </c>
      <c r="S171" s="1">
        <f t="shared" si="35"/>
        <v>0.46570184545052612</v>
      </c>
      <c r="T171" s="1">
        <f t="shared" si="30"/>
        <v>-0.76420966625627151</v>
      </c>
      <c r="U171" s="1">
        <f t="shared" si="31"/>
        <v>-0.25234202527632965</v>
      </c>
    </row>
    <row r="172" spans="4:21" ht="15" x14ac:dyDescent="0.25">
      <c r="D172" s="3">
        <v>1941</v>
      </c>
      <c r="E172" s="3" t="s">
        <v>1</v>
      </c>
      <c r="F172" s="3">
        <v>62586.316616861608</v>
      </c>
      <c r="I172" s="3">
        <v>137050.92860929162</v>
      </c>
      <c r="K172">
        <f t="shared" si="24"/>
        <v>0.45666466657284988</v>
      </c>
      <c r="M172">
        <f t="shared" si="25"/>
        <v>0.51304217000955421</v>
      </c>
      <c r="N172">
        <f t="shared" si="32"/>
        <v>-0.66739723444215926</v>
      </c>
      <c r="O172" s="1">
        <f t="shared" si="33"/>
        <v>-0.47109232204278234</v>
      </c>
      <c r="P172" s="1">
        <f t="shared" si="34"/>
        <v>0.62431993725872026</v>
      </c>
      <c r="S172" s="1">
        <f t="shared" si="35"/>
        <v>0.46928487403544289</v>
      </c>
      <c r="T172" s="1">
        <f t="shared" si="30"/>
        <v>-0.75654528760798312</v>
      </c>
      <c r="U172" s="1">
        <f t="shared" si="31"/>
        <v>-0.24467764662804126</v>
      </c>
    </row>
    <row r="173" spans="4:21" ht="15" x14ac:dyDescent="0.25">
      <c r="D173" s="3"/>
      <c r="E173" s="3" t="s">
        <v>4</v>
      </c>
      <c r="F173" s="3">
        <v>61391.201023172791</v>
      </c>
      <c r="I173" s="3">
        <v>143268.9279617095</v>
      </c>
      <c r="K173">
        <f t="shared" si="24"/>
        <v>0.42850324837762727</v>
      </c>
      <c r="M173">
        <f t="shared" si="25"/>
        <v>0.48140408596453277</v>
      </c>
      <c r="N173">
        <f t="shared" si="32"/>
        <v>-0.73104826599878092</v>
      </c>
      <c r="O173" s="1">
        <f t="shared" si="33"/>
        <v>-0.53474335359940395</v>
      </c>
      <c r="P173" s="1">
        <f t="shared" si="34"/>
        <v>0.58581961934994864</v>
      </c>
      <c r="S173" s="1">
        <f t="shared" si="35"/>
        <v>0.47289546981590708</v>
      </c>
      <c r="T173" s="1">
        <f t="shared" si="30"/>
        <v>-0.74888090895969472</v>
      </c>
      <c r="U173" s="1">
        <f t="shared" si="31"/>
        <v>-0.23701326797975286</v>
      </c>
    </row>
    <row r="174" spans="4:21" ht="15" x14ac:dyDescent="0.25">
      <c r="D174" s="3"/>
      <c r="E174" s="3" t="s">
        <v>3</v>
      </c>
      <c r="F174" s="3">
        <v>64410.44041775506</v>
      </c>
      <c r="I174" s="3">
        <v>149486.92731412739</v>
      </c>
      <c r="K174">
        <f t="shared" si="24"/>
        <v>0.43087674337171217</v>
      </c>
      <c r="M174">
        <f t="shared" si="25"/>
        <v>0.48407060061172602</v>
      </c>
      <c r="N174">
        <f t="shared" si="32"/>
        <v>-0.72552451387086636</v>
      </c>
      <c r="O174" s="1">
        <f t="shared" si="33"/>
        <v>-0.52921960147148939</v>
      </c>
      <c r="P174" s="1">
        <f t="shared" si="34"/>
        <v>0.58906449541384831</v>
      </c>
      <c r="S174" s="1">
        <f t="shared" si="35"/>
        <v>0.47653384488910189</v>
      </c>
      <c r="T174" s="1">
        <f t="shared" si="30"/>
        <v>-0.74121653031140655</v>
      </c>
      <c r="U174" s="1">
        <f t="shared" si="31"/>
        <v>-0.22934888933146469</v>
      </c>
    </row>
    <row r="175" spans="4:21" ht="15" x14ac:dyDescent="0.25">
      <c r="D175" s="3"/>
      <c r="E175" s="3" t="s">
        <v>2</v>
      </c>
      <c r="F175" s="3">
        <v>55101.118951126402</v>
      </c>
      <c r="I175" s="3">
        <v>155704.92666654527</v>
      </c>
      <c r="K175">
        <f t="shared" si="24"/>
        <v>0.35388166662914861</v>
      </c>
      <c r="M175">
        <f t="shared" si="25"/>
        <v>0.39757010222960426</v>
      </c>
      <c r="N175">
        <f t="shared" si="32"/>
        <v>-0.92238400262663578</v>
      </c>
      <c r="O175" s="1">
        <f t="shared" si="33"/>
        <v>-0.72607909022725892</v>
      </c>
      <c r="P175" s="1">
        <f t="shared" si="34"/>
        <v>0.48380222092719427</v>
      </c>
      <c r="S175" s="1">
        <f t="shared" si="35"/>
        <v>0.48020021298404936</v>
      </c>
      <c r="T175" s="1">
        <f t="shared" si="30"/>
        <v>-0.73355215166311805</v>
      </c>
      <c r="U175" s="1">
        <f t="shared" si="31"/>
        <v>-0.22168451068317618</v>
      </c>
    </row>
    <row r="176" spans="4:21" ht="15" x14ac:dyDescent="0.25">
      <c r="D176" s="3">
        <v>1942</v>
      </c>
      <c r="E176" s="3" t="s">
        <v>1</v>
      </c>
      <c r="F176" s="3">
        <v>55263.025528955499</v>
      </c>
      <c r="I176" s="3">
        <v>159853.84473809428</v>
      </c>
      <c r="K176">
        <f t="shared" si="24"/>
        <v>0.3457097051340795</v>
      </c>
      <c r="M176">
        <f t="shared" si="25"/>
        <v>0.38838927181824606</v>
      </c>
      <c r="N176">
        <f t="shared" si="32"/>
        <v>-0.94574716442367157</v>
      </c>
      <c r="O176" s="1">
        <f t="shared" si="33"/>
        <v>-0.74944225202429471</v>
      </c>
      <c r="P176" s="1">
        <f t="shared" si="34"/>
        <v>0.4726300877158145</v>
      </c>
      <c r="S176" s="1">
        <f t="shared" si="35"/>
        <v>0.48389478947416498</v>
      </c>
      <c r="T176" s="1">
        <f t="shared" si="30"/>
        <v>-0.72588777301482965</v>
      </c>
      <c r="U176" s="1">
        <f t="shared" si="31"/>
        <v>-0.21402013203488779</v>
      </c>
    </row>
    <row r="177" spans="4:21" ht="15" x14ac:dyDescent="0.25">
      <c r="D177" s="3"/>
      <c r="E177" s="3" t="s">
        <v>4</v>
      </c>
      <c r="F177" s="3">
        <v>56276.406192689406</v>
      </c>
      <c r="I177" s="3">
        <v>164002.76280964329</v>
      </c>
      <c r="K177">
        <f t="shared" si="24"/>
        <v>0.34314303752314823</v>
      </c>
      <c r="M177">
        <f t="shared" si="25"/>
        <v>0.38550573644274239</v>
      </c>
      <c r="N177">
        <f t="shared" si="32"/>
        <v>-0.9531992055635462</v>
      </c>
      <c r="O177" s="1">
        <f t="shared" si="33"/>
        <v>-0.75689429316416934</v>
      </c>
      <c r="P177" s="1">
        <f t="shared" si="34"/>
        <v>0.46912111958423919</v>
      </c>
      <c r="S177" s="1">
        <f t="shared" si="35"/>
        <v>0.48761779138990985</v>
      </c>
      <c r="T177" s="1">
        <f t="shared" si="30"/>
        <v>-0.71822339436654126</v>
      </c>
      <c r="U177" s="1">
        <f t="shared" si="31"/>
        <v>-0.20635575338659939</v>
      </c>
    </row>
    <row r="178" spans="4:21" ht="15" x14ac:dyDescent="0.25">
      <c r="D178" s="3"/>
      <c r="E178" s="3" t="s">
        <v>3</v>
      </c>
      <c r="F178" s="3">
        <v>58640.961074735176</v>
      </c>
      <c r="I178" s="3">
        <v>168151.6808811923</v>
      </c>
      <c r="K178">
        <f t="shared" si="24"/>
        <v>0.34873847687652909</v>
      </c>
      <c r="M178">
        <f t="shared" si="25"/>
        <v>0.39179196035745684</v>
      </c>
      <c r="N178">
        <f t="shared" si="32"/>
        <v>-0.93702429344369786</v>
      </c>
      <c r="O178" s="1">
        <f t="shared" si="33"/>
        <v>-0.74071938104432089</v>
      </c>
      <c r="P178" s="1">
        <f t="shared" si="34"/>
        <v>0.47677081224002171</v>
      </c>
      <c r="S178" s="1">
        <f t="shared" si="35"/>
        <v>0.49136943743153932</v>
      </c>
      <c r="T178" s="1">
        <f t="shared" si="30"/>
        <v>-0.71055901571825297</v>
      </c>
      <c r="U178" s="1">
        <f t="shared" si="31"/>
        <v>-0.19869137473831111</v>
      </c>
    </row>
    <row r="179" spans="4:21" ht="15" x14ac:dyDescent="0.25">
      <c r="D179" s="3"/>
      <c r="E179" s="3" t="s">
        <v>2</v>
      </c>
      <c r="F179" s="3">
        <v>64315.892791645027</v>
      </c>
      <c r="I179" s="3">
        <v>172300.5989527413</v>
      </c>
      <c r="K179">
        <f t="shared" si="24"/>
        <v>0.37327724443538135</v>
      </c>
      <c r="M179">
        <f t="shared" si="25"/>
        <v>0.41936015969338092</v>
      </c>
      <c r="N179">
        <f t="shared" si="32"/>
        <v>-0.86902515860450724</v>
      </c>
      <c r="O179" s="1">
        <f t="shared" si="33"/>
        <v>-0.67272024620513027</v>
      </c>
      <c r="P179" s="1">
        <f t="shared" si="34"/>
        <v>0.51031849600921264</v>
      </c>
      <c r="S179" s="1">
        <f t="shared" si="35"/>
        <v>0.4951499479819505</v>
      </c>
      <c r="T179" s="1">
        <f t="shared" si="30"/>
        <v>-0.70289463706996469</v>
      </c>
      <c r="U179" s="1">
        <f t="shared" si="31"/>
        <v>-0.19102699609002283</v>
      </c>
    </row>
    <row r="180" spans="4:21" ht="15" x14ac:dyDescent="0.25">
      <c r="D180" s="3">
        <v>1943</v>
      </c>
      <c r="E180" s="3" t="s">
        <v>1</v>
      </c>
      <c r="F180" s="3">
        <v>75082.983670343456</v>
      </c>
      <c r="I180" s="3">
        <v>173925.99043699342</v>
      </c>
      <c r="K180">
        <f t="shared" si="24"/>
        <v>0.43169501856333015</v>
      </c>
      <c r="M180">
        <f t="shared" si="25"/>
        <v>0.48498989590803881</v>
      </c>
      <c r="N180">
        <f t="shared" si="32"/>
        <v>-0.72362722144096892</v>
      </c>
      <c r="O180" s="1">
        <f t="shared" si="33"/>
        <v>-0.52732230904159194</v>
      </c>
      <c r="P180" s="1">
        <f t="shared" si="34"/>
        <v>0.59018318392576063</v>
      </c>
      <c r="S180" s="1">
        <f t="shared" si="35"/>
        <v>0.49895954511962787</v>
      </c>
      <c r="T180" s="1">
        <f t="shared" si="30"/>
        <v>-0.69523025842167629</v>
      </c>
      <c r="U180" s="1">
        <f t="shared" si="31"/>
        <v>-0.18336261744173443</v>
      </c>
    </row>
    <row r="181" spans="4:21" ht="15" x14ac:dyDescent="0.25">
      <c r="D181" s="3"/>
      <c r="E181" s="3" t="s">
        <v>4</v>
      </c>
      <c r="F181" s="3">
        <v>82069.02460805382</v>
      </c>
      <c r="I181" s="3">
        <v>175551.38192124554</v>
      </c>
      <c r="K181">
        <f t="shared" si="24"/>
        <v>0.46749289985578679</v>
      </c>
      <c r="M181">
        <f t="shared" si="25"/>
        <v>0.52520720205054627</v>
      </c>
      <c r="N181">
        <f t="shared" si="32"/>
        <v>-0.64396242367998868</v>
      </c>
      <c r="O181" s="1">
        <f t="shared" si="33"/>
        <v>-0.44765751128061176</v>
      </c>
      <c r="P181" s="1">
        <f t="shared" si="34"/>
        <v>0.63912353915452746</v>
      </c>
      <c r="S181" s="1">
        <f t="shared" si="35"/>
        <v>0.50279845263168887</v>
      </c>
      <c r="T181" s="1">
        <f t="shared" si="30"/>
        <v>-0.6875658797733879</v>
      </c>
      <c r="U181" s="1">
        <f t="shared" si="31"/>
        <v>-0.17569823879344604</v>
      </c>
    </row>
    <row r="182" spans="4:21" ht="15" x14ac:dyDescent="0.25">
      <c r="D182" s="3"/>
      <c r="E182" s="3" t="s">
        <v>3</v>
      </c>
      <c r="F182" s="3">
        <v>81322.942566162426</v>
      </c>
      <c r="I182" s="3">
        <v>177176.77340549766</v>
      </c>
      <c r="K182">
        <f t="shared" si="24"/>
        <v>0.45899324726972951</v>
      </c>
      <c r="M182">
        <f t="shared" si="25"/>
        <v>0.51565822546822393</v>
      </c>
      <c r="N182">
        <f t="shared" si="32"/>
        <v>-0.6623110866974764</v>
      </c>
      <c r="O182" s="1">
        <f t="shared" si="33"/>
        <v>-0.46600617429809948</v>
      </c>
      <c r="P182" s="1">
        <f t="shared" si="34"/>
        <v>0.62750340964227036</v>
      </c>
      <c r="S182" s="1">
        <f t="shared" si="35"/>
        <v>0.50666689602702997</v>
      </c>
      <c r="T182" s="1">
        <f t="shared" si="30"/>
        <v>-0.67990150112509962</v>
      </c>
      <c r="U182" s="1">
        <f t="shared" si="31"/>
        <v>-0.16803386014515775</v>
      </c>
    </row>
    <row r="183" spans="4:21" ht="15" x14ac:dyDescent="0.25">
      <c r="D183" s="3"/>
      <c r="E183" s="3" t="s">
        <v>2</v>
      </c>
      <c r="F183" s="3">
        <v>77863.834917393207</v>
      </c>
      <c r="I183" s="3">
        <v>178802.16488974978</v>
      </c>
      <c r="K183">
        <f t="shared" si="24"/>
        <v>0.43547478838080289</v>
      </c>
      <c r="M183">
        <f t="shared" si="25"/>
        <v>0.48923629693539633</v>
      </c>
      <c r="N183">
        <f t="shared" si="32"/>
        <v>-0.71490968140601696</v>
      </c>
      <c r="O183" s="1">
        <f t="shared" si="33"/>
        <v>-0.51860476900663999</v>
      </c>
      <c r="P183" s="1">
        <f t="shared" si="34"/>
        <v>0.59535062040164688</v>
      </c>
      <c r="S183" s="1">
        <f t="shared" si="35"/>
        <v>0.51056510254957366</v>
      </c>
      <c r="T183" s="1">
        <f t="shared" si="30"/>
        <v>-0.67223712247681133</v>
      </c>
      <c r="U183" s="1">
        <f t="shared" si="31"/>
        <v>-0.16036948149686947</v>
      </c>
    </row>
    <row r="184" spans="4:21" ht="15" x14ac:dyDescent="0.25">
      <c r="D184" s="3">
        <v>1944</v>
      </c>
      <c r="E184" s="3" t="s">
        <v>1</v>
      </c>
      <c r="F184" s="3">
        <v>82462.794896702137</v>
      </c>
      <c r="I184" s="3">
        <v>180946.39696967186</v>
      </c>
      <c r="K184">
        <f t="shared" si="24"/>
        <v>0.45573051620654043</v>
      </c>
      <c r="M184">
        <f t="shared" si="25"/>
        <v>0.5119926941772257</v>
      </c>
      <c r="N184">
        <f t="shared" si="32"/>
        <v>-0.66944492322954108</v>
      </c>
      <c r="O184" s="1">
        <f t="shared" si="33"/>
        <v>-0.47314001083016416</v>
      </c>
      <c r="P184" s="1">
        <f t="shared" si="34"/>
        <v>0.62304283232642654</v>
      </c>
      <c r="S184" s="1">
        <f t="shared" si="35"/>
        <v>0.51449330119161751</v>
      </c>
      <c r="T184" s="1">
        <f t="shared" si="30"/>
        <v>-0.66457274382852294</v>
      </c>
      <c r="U184" s="1">
        <f t="shared" si="31"/>
        <v>-0.15270510284858108</v>
      </c>
    </row>
    <row r="185" spans="4:21" ht="15" x14ac:dyDescent="0.25">
      <c r="D185" s="3"/>
      <c r="E185" s="3" t="s">
        <v>4</v>
      </c>
      <c r="F185" s="3">
        <v>86347.405895968288</v>
      </c>
      <c r="I185" s="3">
        <v>183090.62904959393</v>
      </c>
      <c r="K185">
        <f t="shared" si="24"/>
        <v>0.47161018750216477</v>
      </c>
      <c r="M185">
        <f t="shared" si="25"/>
        <v>0.52983278914600485</v>
      </c>
      <c r="N185">
        <f t="shared" si="32"/>
        <v>-0.63519381439144584</v>
      </c>
      <c r="O185" s="1">
        <f t="shared" si="33"/>
        <v>-0.43888890199206892</v>
      </c>
      <c r="P185" s="1">
        <f t="shared" si="34"/>
        <v>0.64475240635888942</v>
      </c>
      <c r="S185" s="1">
        <f t="shared" si="35"/>
        <v>0.51845172270728568</v>
      </c>
      <c r="T185" s="1">
        <f t="shared" si="30"/>
        <v>-0.65690836518023477</v>
      </c>
      <c r="U185" s="1">
        <f t="shared" si="31"/>
        <v>-0.1450407242002929</v>
      </c>
    </row>
    <row r="186" spans="4:21" ht="15" x14ac:dyDescent="0.25">
      <c r="D186" s="3"/>
      <c r="E186" s="3" t="s">
        <v>3</v>
      </c>
      <c r="F186" s="3">
        <v>85870.348404830336</v>
      </c>
      <c r="I186" s="3">
        <v>185234.86112951601</v>
      </c>
      <c r="K186">
        <f t="shared" si="24"/>
        <v>0.46357552720483797</v>
      </c>
      <c r="M186">
        <f t="shared" si="25"/>
        <v>0.52080621044184194</v>
      </c>
      <c r="N186">
        <f t="shared" si="32"/>
        <v>-0.65237726334735313</v>
      </c>
      <c r="O186" s="1">
        <f t="shared" si="33"/>
        <v>-0.45607235094797621</v>
      </c>
      <c r="P186" s="1">
        <f t="shared" si="34"/>
        <v>0.63376798172545434</v>
      </c>
      <c r="S186" s="1">
        <f t="shared" si="35"/>
        <v>0.52244059962608436</v>
      </c>
      <c r="T186" s="1">
        <f t="shared" si="30"/>
        <v>-0.64924398653194637</v>
      </c>
      <c r="U186" s="1">
        <f t="shared" si="31"/>
        <v>-0.13737634555200451</v>
      </c>
    </row>
    <row r="187" spans="4:21" ht="15" x14ac:dyDescent="0.25">
      <c r="D187" s="3"/>
      <c r="E187" s="3" t="s">
        <v>2</v>
      </c>
      <c r="F187" s="3">
        <v>89277.901912958521</v>
      </c>
      <c r="I187" s="3">
        <v>187379.09320943808</v>
      </c>
      <c r="K187">
        <f t="shared" si="24"/>
        <v>0.47645604631659988</v>
      </c>
      <c r="M187">
        <f t="shared" si="25"/>
        <v>0.53527689311046411</v>
      </c>
      <c r="N187">
        <f t="shared" si="32"/>
        <v>-0.62497110875685158</v>
      </c>
      <c r="O187" s="1">
        <f t="shared" si="33"/>
        <v>-0.42866619635747466</v>
      </c>
      <c r="P187" s="1">
        <f t="shared" si="34"/>
        <v>0.65137732501900236</v>
      </c>
      <c r="S187" s="1">
        <f t="shared" si="35"/>
        <v>0.52646016626656089</v>
      </c>
      <c r="T187" s="1">
        <f t="shared" si="30"/>
        <v>-0.64157960788365809</v>
      </c>
      <c r="U187" s="1">
        <f t="shared" si="31"/>
        <v>-0.12971196690371622</v>
      </c>
    </row>
    <row r="188" spans="4:21" ht="15" x14ac:dyDescent="0.25">
      <c r="D188" s="3">
        <v>1945</v>
      </c>
      <c r="E188" s="3" t="s">
        <v>1</v>
      </c>
      <c r="F188" s="3">
        <v>91892.555402933634</v>
      </c>
      <c r="I188" s="3">
        <v>192781.06990707855</v>
      </c>
      <c r="K188">
        <f t="shared" si="24"/>
        <v>0.47666793968529331</v>
      </c>
      <c r="M188">
        <f t="shared" si="25"/>
        <v>0.53551494575968905</v>
      </c>
      <c r="N188">
        <f t="shared" si="32"/>
        <v>-0.62452647956842233</v>
      </c>
      <c r="O188" s="1">
        <f t="shared" si="33"/>
        <v>-0.42822156716904541</v>
      </c>
      <c r="P188" s="1">
        <f t="shared" si="34"/>
        <v>0.6516670107869883</v>
      </c>
      <c r="S188" s="1">
        <f t="shared" si="35"/>
        <v>0.53051065875006886</v>
      </c>
      <c r="T188" s="1">
        <f t="shared" si="30"/>
        <v>-0.63391522923536958</v>
      </c>
      <c r="U188" s="1">
        <f t="shared" si="31"/>
        <v>-0.12204758825542772</v>
      </c>
    </row>
    <row r="189" spans="4:21" ht="15" x14ac:dyDescent="0.25">
      <c r="D189" s="3"/>
      <c r="E189" s="3" t="s">
        <v>4</v>
      </c>
      <c r="F189" s="3">
        <v>99544.771071806783</v>
      </c>
      <c r="I189" s="3">
        <v>198183.04660471901</v>
      </c>
      <c r="K189">
        <f t="shared" si="24"/>
        <v>0.50228701585333524</v>
      </c>
      <c r="M189">
        <f t="shared" si="25"/>
        <v>0.56429682312614293</v>
      </c>
      <c r="N189">
        <f t="shared" si="32"/>
        <v>-0.57217488378340209</v>
      </c>
      <c r="O189" s="1">
        <f t="shared" si="33"/>
        <v>-0.37586997138402517</v>
      </c>
      <c r="P189" s="1">
        <f t="shared" si="34"/>
        <v>0.6866916167979874</v>
      </c>
      <c r="S189" s="1">
        <f t="shared" si="35"/>
        <v>0.53459231501463789</v>
      </c>
      <c r="T189" s="1">
        <f t="shared" si="30"/>
        <v>-0.62625085058708141</v>
      </c>
      <c r="U189" s="1">
        <f t="shared" si="31"/>
        <v>-0.11438320960713955</v>
      </c>
    </row>
    <row r="190" spans="4:21" ht="15" x14ac:dyDescent="0.25">
      <c r="D190" s="3"/>
      <c r="E190" s="3" t="s">
        <v>3</v>
      </c>
      <c r="F190" s="3">
        <v>104492.32430599202</v>
      </c>
      <c r="I190" s="3">
        <v>203585.02330235948</v>
      </c>
      <c r="K190">
        <f t="shared" si="24"/>
        <v>0.51326135199445677</v>
      </c>
      <c r="M190">
        <f t="shared" si="25"/>
        <v>0.57662599514312685</v>
      </c>
      <c r="N190">
        <f t="shared" si="32"/>
        <v>-0.55056141129922176</v>
      </c>
      <c r="O190" s="1">
        <f t="shared" si="33"/>
        <v>-0.35425649889984484</v>
      </c>
      <c r="P190" s="1">
        <f t="shared" si="34"/>
        <v>0.70169496028523337</v>
      </c>
      <c r="S190" s="1">
        <f t="shared" si="35"/>
        <v>0.53870537482895164</v>
      </c>
      <c r="T190" s="1">
        <f t="shared" si="30"/>
        <v>-0.6185864719387929</v>
      </c>
      <c r="U190" s="1">
        <f t="shared" si="31"/>
        <v>-0.10671883095885104</v>
      </c>
    </row>
    <row r="191" spans="4:21" ht="15" x14ac:dyDescent="0.25">
      <c r="D191" s="3"/>
      <c r="E191" s="3" t="s">
        <v>2</v>
      </c>
      <c r="F191" s="3">
        <v>114321.46339790666</v>
      </c>
      <c r="G191">
        <f>'[1]B. 103 q caL Q3 2023'!BK8</f>
        <v>103694</v>
      </c>
      <c r="I191" s="3">
        <v>208986.99999999994</v>
      </c>
      <c r="J191">
        <f>'[2]B 103 to Q4 2023'!BK8</f>
        <v>196863.74846744974</v>
      </c>
      <c r="K191">
        <f t="shared" si="24"/>
        <v>0.54702667341943134</v>
      </c>
      <c r="L191">
        <f>'b103'!AV8/100</f>
        <v>0.52672978548483329</v>
      </c>
      <c r="M191">
        <f t="shared" si="25"/>
        <v>0.61455981188648023</v>
      </c>
      <c r="N191">
        <f t="shared" si="32"/>
        <v>-0.48684902047922568</v>
      </c>
      <c r="O191" s="1">
        <f t="shared" si="33"/>
        <v>-0.29054410807984876</v>
      </c>
      <c r="P191" s="1">
        <f t="shared" si="34"/>
        <v>0.74785654206856533</v>
      </c>
      <c r="R191" s="1">
        <f>'[1]B. 103 q caL Q3 2023'!BN8</f>
        <v>0.54285007980643174</v>
      </c>
      <c r="S191" s="1">
        <f t="shared" ref="S191:S254" si="36">R191</f>
        <v>0.54285007980643174</v>
      </c>
      <c r="T191" s="1">
        <f t="shared" si="30"/>
        <v>-0.6109220932905044</v>
      </c>
      <c r="U191" s="1">
        <f t="shared" si="31"/>
        <v>-9.9054452310562535E-2</v>
      </c>
    </row>
    <row r="192" spans="4:21" ht="15" x14ac:dyDescent="0.25">
      <c r="D192" s="3">
        <v>1946</v>
      </c>
      <c r="E192" s="3" t="s">
        <v>1</v>
      </c>
      <c r="F192" s="3">
        <v>114904.67701388687</v>
      </c>
      <c r="I192" s="3">
        <v>213002.99999999994</v>
      </c>
      <c r="K192">
        <f t="shared" si="24"/>
        <v>0.5394509796288639</v>
      </c>
      <c r="M192">
        <f t="shared" si="25"/>
        <v>0.60604886136602731</v>
      </c>
      <c r="N192">
        <f t="shared" si="32"/>
        <v>-0.50079466684631446</v>
      </c>
      <c r="O192" s="1">
        <f t="shared" si="33"/>
        <v>-0.30448975444693754</v>
      </c>
      <c r="P192" s="1">
        <f t="shared" si="34"/>
        <v>0.73749958428702034</v>
      </c>
      <c r="R192">
        <f>(R191+R193)/2</f>
        <v>0.52673401642420004</v>
      </c>
      <c r="S192" s="1">
        <f t="shared" si="36"/>
        <v>0.52673401642420004</v>
      </c>
      <c r="T192" s="1">
        <f t="shared" si="30"/>
        <v>-0.64105957051863749</v>
      </c>
      <c r="U192" s="1">
        <f t="shared" si="31"/>
        <v>-0.12919192953869563</v>
      </c>
    </row>
    <row r="193" spans="4:21" ht="15" x14ac:dyDescent="0.25">
      <c r="D193" s="3"/>
      <c r="E193" s="3" t="s">
        <v>4</v>
      </c>
      <c r="F193" s="3">
        <v>121787.15909401128</v>
      </c>
      <c r="I193" s="3">
        <v>217018.99999999994</v>
      </c>
      <c r="K193">
        <f t="shared" si="24"/>
        <v>0.56118201214645402</v>
      </c>
      <c r="M193">
        <f t="shared" si="25"/>
        <v>0.63046269693391244</v>
      </c>
      <c r="R193">
        <f>R194-((R195-R191)/4)</f>
        <v>0.51061795304196822</v>
      </c>
      <c r="S193" s="1">
        <f t="shared" si="36"/>
        <v>0.51061795304196822</v>
      </c>
      <c r="T193" s="1">
        <f t="shared" si="30"/>
        <v>-0.67213361411530381</v>
      </c>
      <c r="U193" s="1">
        <f t="shared" si="31"/>
        <v>-0.16026597313536195</v>
      </c>
    </row>
    <row r="194" spans="4:21" ht="15" x14ac:dyDescent="0.25">
      <c r="D194" s="3"/>
      <c r="E194" s="3" t="s">
        <v>3</v>
      </c>
      <c r="F194" s="3">
        <v>98911.099608645352</v>
      </c>
      <c r="I194" s="3">
        <v>221034.99999999994</v>
      </c>
      <c r="K194">
        <f t="shared" si="24"/>
        <v>0.44749066712803576</v>
      </c>
      <c r="M194">
        <f t="shared" si="25"/>
        <v>0.50273559512572086</v>
      </c>
      <c r="R194">
        <f>R195-((R195-R191)/4)</f>
        <v>0.4945018896597364</v>
      </c>
      <c r="S194" s="1">
        <f t="shared" si="36"/>
        <v>0.4945018896597364</v>
      </c>
      <c r="T194" s="1">
        <f t="shared" si="30"/>
        <v>-0.70420430657230071</v>
      </c>
      <c r="U194" s="1">
        <f t="shared" si="31"/>
        <v>-0.19233666559235885</v>
      </c>
    </row>
    <row r="195" spans="4:21" ht="15" x14ac:dyDescent="0.25">
      <c r="D195" s="3"/>
      <c r="E195" s="3" t="s">
        <v>2</v>
      </c>
      <c r="F195" s="3">
        <v>99173.289402173905</v>
      </c>
      <c r="G195">
        <f>'[1]B. 103 q caL Q3 2023'!BK12</f>
        <v>97302</v>
      </c>
      <c r="I195" s="3">
        <v>225050.99999999994</v>
      </c>
      <c r="J195">
        <f>'[2]B 103 to Q4 2023'!BK12</f>
        <v>210057.50626756268</v>
      </c>
      <c r="K195">
        <f t="shared" si="24"/>
        <v>0.44067028985507256</v>
      </c>
      <c r="L195">
        <f>'b103'!AV12/100</f>
        <v>0.46321601036270843</v>
      </c>
      <c r="M195">
        <f t="shared" si="25"/>
        <v>0.49507320866901283</v>
      </c>
      <c r="N195">
        <f>LN(M195)</f>
        <v>-0.70304963104799045</v>
      </c>
      <c r="O195" s="1">
        <f>N195-$N$508</f>
        <v>-0.50674471864861359</v>
      </c>
      <c r="P195" s="1">
        <f>EXP(O195)</f>
        <v>0.602453546009591</v>
      </c>
      <c r="R195" s="1">
        <f>'[1]B. 103 q caL Q3 2023'!BN12</f>
        <v>0.47838582627750459</v>
      </c>
      <c r="S195" s="1">
        <f t="shared" si="36"/>
        <v>0.47838582627750459</v>
      </c>
      <c r="T195" s="1">
        <f t="shared" si="30"/>
        <v>-0.73733770413096689</v>
      </c>
      <c r="U195" s="1">
        <f t="shared" si="31"/>
        <v>-0.22547006315102502</v>
      </c>
    </row>
    <row r="196" spans="4:21" ht="15" x14ac:dyDescent="0.25">
      <c r="D196" s="3">
        <v>1947</v>
      </c>
      <c r="E196" s="3" t="s">
        <v>1</v>
      </c>
      <c r="F196" s="3">
        <v>96659.832251294458</v>
      </c>
      <c r="I196" s="3">
        <v>234195.99999999994</v>
      </c>
      <c r="K196">
        <f t="shared" si="24"/>
        <v>0.41273050031296216</v>
      </c>
      <c r="M196">
        <f t="shared" si="25"/>
        <v>0.46368411442647006</v>
      </c>
      <c r="R196">
        <f>(R195+R197)/2</f>
        <v>0.45893015877487231</v>
      </c>
      <c r="S196" s="1">
        <f t="shared" si="36"/>
        <v>0.45893015877487231</v>
      </c>
      <c r="T196" s="1">
        <f t="shared" si="30"/>
        <v>-0.77885724003089651</v>
      </c>
      <c r="U196" s="1">
        <f t="shared" si="31"/>
        <v>-0.26698959905095465</v>
      </c>
    </row>
    <row r="197" spans="4:21" ht="15" x14ac:dyDescent="0.25">
      <c r="D197" s="3"/>
      <c r="E197" s="3" t="s">
        <v>4</v>
      </c>
      <c r="F197" s="3">
        <v>94619.519169472944</v>
      </c>
      <c r="I197" s="3">
        <v>243340.99999999994</v>
      </c>
      <c r="K197">
        <f t="shared" si="24"/>
        <v>0.38883508808409994</v>
      </c>
      <c r="M197">
        <f t="shared" si="25"/>
        <v>0.43683869580634432</v>
      </c>
      <c r="R197">
        <f>R198-((R199-R195)/4)</f>
        <v>0.43947449127223998</v>
      </c>
      <c r="S197" s="1">
        <f t="shared" si="36"/>
        <v>0.43947449127223998</v>
      </c>
      <c r="T197" s="1">
        <f t="shared" si="30"/>
        <v>-0.8221756038775111</v>
      </c>
      <c r="U197" s="1">
        <f t="shared" si="31"/>
        <v>-0.31030796289756923</v>
      </c>
    </row>
    <row r="198" spans="4:21" ht="15" x14ac:dyDescent="0.25">
      <c r="D198" s="3"/>
      <c r="E198" s="3" t="s">
        <v>3</v>
      </c>
      <c r="F198" s="3">
        <v>96022.234413225233</v>
      </c>
      <c r="I198" s="3">
        <v>252485.99999999994</v>
      </c>
      <c r="K198">
        <f t="shared" si="24"/>
        <v>0.38030716322182323</v>
      </c>
      <c r="M198">
        <f t="shared" si="25"/>
        <v>0.42725795659598342</v>
      </c>
      <c r="R198">
        <f>R199-((R199-R195)/4)</f>
        <v>0.42001882376960764</v>
      </c>
      <c r="S198" s="1">
        <f t="shared" si="36"/>
        <v>0.42001882376960764</v>
      </c>
      <c r="T198" s="1">
        <f t="shared" si="30"/>
        <v>-0.86745575020997612</v>
      </c>
      <c r="U198" s="1">
        <f t="shared" si="31"/>
        <v>-0.35558810923003425</v>
      </c>
    </row>
    <row r="199" spans="4:21" ht="15" x14ac:dyDescent="0.25">
      <c r="D199" s="3"/>
      <c r="E199" s="3" t="s">
        <v>2</v>
      </c>
      <c r="F199" s="3">
        <v>95830.95506180446</v>
      </c>
      <c r="G199">
        <f>'[1]B. 103 q caL Q3 2023'!BK16</f>
        <v>95116</v>
      </c>
      <c r="I199" s="3">
        <v>261630.99999999994</v>
      </c>
      <c r="J199">
        <f>'[2]B 103 to Q4 2023'!BK16</f>
        <v>245208.94716546836</v>
      </c>
      <c r="K199">
        <f t="shared" si="24"/>
        <v>0.36628287573645507</v>
      </c>
      <c r="L199">
        <f>'b103'!AV16/100</f>
        <v>0.38789775454569847</v>
      </c>
      <c r="M199">
        <f t="shared" si="25"/>
        <v>0.4115023017117812</v>
      </c>
      <c r="N199">
        <f t="shared" ref="N199:N262" si="37">LN(M199)</f>
        <v>-0.8879406654133869</v>
      </c>
      <c r="O199" s="1">
        <f t="shared" ref="O199:O262" si="38">N199-$N$508</f>
        <v>-0.69163575301401004</v>
      </c>
      <c r="P199" s="1">
        <f t="shared" ref="P199:P262" si="39">EXP(O199)</f>
        <v>0.50075628516411008</v>
      </c>
      <c r="R199" s="1">
        <f>'[1]B. 103 q caL Q3 2023'!BN16</f>
        <v>0.40056315626697531</v>
      </c>
      <c r="S199" s="1">
        <f t="shared" si="36"/>
        <v>0.40056315626697531</v>
      </c>
      <c r="T199" s="1">
        <f t="shared" si="30"/>
        <v>-0.91488383135554396</v>
      </c>
      <c r="U199" s="1">
        <f t="shared" si="31"/>
        <v>-0.4030161903756021</v>
      </c>
    </row>
    <row r="200" spans="4:21" ht="15" x14ac:dyDescent="0.25">
      <c r="D200" s="3">
        <v>1948</v>
      </c>
      <c r="E200" s="3" t="s">
        <v>1</v>
      </c>
      <c r="F200" s="3">
        <v>89874.237364708199</v>
      </c>
      <c r="I200" s="3">
        <v>267420.99999999994</v>
      </c>
      <c r="K200">
        <f t="shared" ref="K200:K219" si="40">F200/I200</f>
        <v>0.33607771029465983</v>
      </c>
      <c r="M200">
        <f t="shared" ref="M200:M214" si="41">$M$215*K200/$K$215</f>
        <v>0.3775681597514372</v>
      </c>
      <c r="N200">
        <f t="shared" si="37"/>
        <v>-0.97400417095831793</v>
      </c>
      <c r="O200" s="1">
        <f t="shared" si="38"/>
        <v>-0.77769925855894106</v>
      </c>
      <c r="P200" s="1">
        <f t="shared" si="39"/>
        <v>0.45946189920902197</v>
      </c>
      <c r="R200">
        <f>(R199+R201)/2</f>
        <v>0.39132011893217922</v>
      </c>
      <c r="S200" s="1">
        <f t="shared" si="36"/>
        <v>0.39132011893217922</v>
      </c>
      <c r="T200" s="1">
        <f t="shared" ref="T200:T263" si="42">LN(S200)</f>
        <v>-0.9382293354673209</v>
      </c>
      <c r="U200" s="1">
        <f t="shared" ref="U200:U263" si="43">T200-$T$508</f>
        <v>-0.42636169448737904</v>
      </c>
    </row>
    <row r="201" spans="4:21" ht="15" x14ac:dyDescent="0.25">
      <c r="D201" s="3"/>
      <c r="E201" s="3" t="s">
        <v>4</v>
      </c>
      <c r="F201" s="3">
        <v>105712.21485834908</v>
      </c>
      <c r="I201" s="3">
        <v>273210.99999999994</v>
      </c>
      <c r="K201">
        <f t="shared" si="40"/>
        <v>0.38692517818956446</v>
      </c>
      <c r="M201">
        <f t="shared" si="41"/>
        <v>0.43469299812369055</v>
      </c>
      <c r="N201">
        <f t="shared" si="37"/>
        <v>-0.83311524849302898</v>
      </c>
      <c r="O201" s="1">
        <f t="shared" si="38"/>
        <v>-0.63681033609365212</v>
      </c>
      <c r="P201" s="1">
        <f t="shared" si="39"/>
        <v>0.52897699483520721</v>
      </c>
      <c r="R201">
        <f>R202-((R203-R199)/4)</f>
        <v>0.38207708159738318</v>
      </c>
      <c r="S201" s="1">
        <f t="shared" si="36"/>
        <v>0.38207708159738318</v>
      </c>
      <c r="T201" s="1">
        <f t="shared" si="42"/>
        <v>-0.96213290644492933</v>
      </c>
      <c r="U201" s="1">
        <f t="shared" si="43"/>
        <v>-0.45026526546498746</v>
      </c>
    </row>
    <row r="202" spans="4:21" ht="15" x14ac:dyDescent="0.25">
      <c r="D202" s="3"/>
      <c r="E202" s="3" t="s">
        <v>3</v>
      </c>
      <c r="F202" s="3">
        <v>99050.208452293795</v>
      </c>
      <c r="I202" s="3">
        <v>279000.99999999994</v>
      </c>
      <c r="K202">
        <f t="shared" si="40"/>
        <v>0.35501739582400715</v>
      </c>
      <c r="M202">
        <f t="shared" si="41"/>
        <v>0.3988460427902048</v>
      </c>
      <c r="N202">
        <f t="shared" si="37"/>
        <v>-0.91917979422315865</v>
      </c>
      <c r="O202" s="1">
        <f t="shared" si="38"/>
        <v>-0.72287488182378179</v>
      </c>
      <c r="P202" s="1">
        <f t="shared" si="39"/>
        <v>0.48535491031084699</v>
      </c>
      <c r="R202">
        <f>R203-((R203-R199)/4)</f>
        <v>0.37283404426258709</v>
      </c>
      <c r="S202" s="1">
        <f t="shared" si="36"/>
        <v>0.37283404426258709</v>
      </c>
      <c r="T202" s="1">
        <f t="shared" si="42"/>
        <v>-0.9866218798933053</v>
      </c>
      <c r="U202" s="1">
        <f t="shared" si="43"/>
        <v>-0.47475423891336344</v>
      </c>
    </row>
    <row r="203" spans="4:21" ht="15" x14ac:dyDescent="0.25">
      <c r="D203" s="3"/>
      <c r="E203" s="3" t="s">
        <v>2</v>
      </c>
      <c r="F203" s="3">
        <v>95467.808781113112</v>
      </c>
      <c r="G203">
        <f>'[1]B. 103 q caL Q3 2023'!BK20</f>
        <v>94141</v>
      </c>
      <c r="I203" s="3">
        <v>284790.99999999994</v>
      </c>
      <c r="J203">
        <f>'[2]B 103 to Q4 2023'!BK20</f>
        <v>267275.05985184771</v>
      </c>
      <c r="K203">
        <f t="shared" si="40"/>
        <v>0.3352205960901613</v>
      </c>
      <c r="L203">
        <f>'b103'!AV20/100</f>
        <v>0.35222515730492387</v>
      </c>
      <c r="M203">
        <f t="shared" si="41"/>
        <v>0.37660523057471318</v>
      </c>
      <c r="N203">
        <f t="shared" si="37"/>
        <v>-0.97655777391577658</v>
      </c>
      <c r="O203" s="1">
        <f t="shared" si="38"/>
        <v>-0.78025286151639972</v>
      </c>
      <c r="P203" s="1">
        <f t="shared" si="39"/>
        <v>0.45829011271984171</v>
      </c>
      <c r="R203" s="1">
        <f>'[1]B. 103 q caL Q3 2023'!BN20</f>
        <v>0.36359100692779101</v>
      </c>
      <c r="S203" s="1">
        <f t="shared" si="36"/>
        <v>0.36359100692779101</v>
      </c>
      <c r="T203" s="1">
        <f t="shared" si="42"/>
        <v>-1.0117256504066063</v>
      </c>
      <c r="U203" s="1">
        <f t="shared" si="43"/>
        <v>-0.49985800942666447</v>
      </c>
    </row>
    <row r="204" spans="4:21" ht="15" x14ac:dyDescent="0.25">
      <c r="D204" s="3">
        <v>1949</v>
      </c>
      <c r="E204" s="3" t="s">
        <v>1</v>
      </c>
      <c r="F204" s="3">
        <v>94504.662100190122</v>
      </c>
      <c r="I204" s="3">
        <v>287075.49999999994</v>
      </c>
      <c r="K204">
        <f t="shared" si="40"/>
        <v>0.32919793608367881</v>
      </c>
      <c r="M204">
        <f t="shared" si="41"/>
        <v>0.36983904351201735</v>
      </c>
      <c r="N204">
        <f t="shared" si="37"/>
        <v>-0.99468738552653302</v>
      </c>
      <c r="O204" s="1">
        <f t="shared" si="38"/>
        <v>-0.79838247312715604</v>
      </c>
      <c r="P204" s="1">
        <f t="shared" si="39"/>
        <v>0.45005635391910931</v>
      </c>
      <c r="R204">
        <f>(R203+R205)/2</f>
        <v>0.36990768379270672</v>
      </c>
      <c r="S204" s="1">
        <f t="shared" si="36"/>
        <v>0.36990768379270672</v>
      </c>
      <c r="T204" s="1">
        <f t="shared" si="42"/>
        <v>-0.99450180773793917</v>
      </c>
      <c r="U204" s="1">
        <f t="shared" si="43"/>
        <v>-0.48263416675799731</v>
      </c>
    </row>
    <row r="205" spans="4:21" ht="15" x14ac:dyDescent="0.25">
      <c r="D205" s="3"/>
      <c r="E205" s="3" t="s">
        <v>4</v>
      </c>
      <c r="F205" s="3">
        <v>88546.621699507436</v>
      </c>
      <c r="I205" s="3">
        <v>289359.99999999994</v>
      </c>
      <c r="K205">
        <f t="shared" si="40"/>
        <v>0.30600850739392954</v>
      </c>
      <c r="M205">
        <f t="shared" si="41"/>
        <v>0.34378676557784776</v>
      </c>
      <c r="N205">
        <f t="shared" si="37"/>
        <v>-1.0677336813122866</v>
      </c>
      <c r="O205" s="1">
        <f t="shared" si="38"/>
        <v>-0.87142876891290966</v>
      </c>
      <c r="P205" s="1">
        <f t="shared" si="39"/>
        <v>0.41835339171425856</v>
      </c>
      <c r="R205">
        <f>R206-((R207-R203)/4)</f>
        <v>0.37622436065762244</v>
      </c>
      <c r="S205" s="1">
        <f t="shared" si="36"/>
        <v>0.37622436065762244</v>
      </c>
      <c r="T205" s="1">
        <f t="shared" si="42"/>
        <v>-0.97756960967255713</v>
      </c>
      <c r="U205" s="1">
        <f t="shared" si="43"/>
        <v>-0.46570196869261526</v>
      </c>
    </row>
    <row r="206" spans="4:21" ht="15" x14ac:dyDescent="0.25">
      <c r="D206" s="3"/>
      <c r="E206" s="3" t="s">
        <v>3</v>
      </c>
      <c r="F206" s="3">
        <v>98180.89979422836</v>
      </c>
      <c r="I206" s="3">
        <v>291644.49999999994</v>
      </c>
      <c r="K206">
        <f t="shared" si="40"/>
        <v>0.3366458129477099</v>
      </c>
      <c r="M206">
        <f t="shared" si="41"/>
        <v>0.37820639747649776</v>
      </c>
      <c r="N206">
        <f t="shared" si="37"/>
        <v>-0.97231520730989573</v>
      </c>
      <c r="O206" s="1">
        <f t="shared" si="38"/>
        <v>-0.77601029491051876</v>
      </c>
      <c r="P206" s="1">
        <f t="shared" si="39"/>
        <v>0.46023856935381446</v>
      </c>
      <c r="R206">
        <f>R207-((R207-R203)/4)</f>
        <v>0.38254103752253821</v>
      </c>
      <c r="S206" s="1">
        <f t="shared" si="36"/>
        <v>0.38254103752253821</v>
      </c>
      <c r="T206" s="1">
        <f t="shared" si="42"/>
        <v>-0.96091934382983102</v>
      </c>
      <c r="U206" s="1">
        <f t="shared" si="43"/>
        <v>-0.44905170284988916</v>
      </c>
    </row>
    <row r="207" spans="4:21" ht="15" x14ac:dyDescent="0.25">
      <c r="D207" s="3"/>
      <c r="E207" s="3" t="s">
        <v>2</v>
      </c>
      <c r="F207" s="3">
        <v>104836.15768860794</v>
      </c>
      <c r="G207">
        <f>'[1]B. 103 q caL Q3 2023'!BK24</f>
        <v>103822</v>
      </c>
      <c r="I207" s="3">
        <v>293928.99999999994</v>
      </c>
      <c r="J207">
        <f>'[2]B 103 to Q4 2023'!BK24</f>
        <v>275546.27427706332</v>
      </c>
      <c r="K207">
        <f t="shared" si="40"/>
        <v>0.3566717053730934</v>
      </c>
      <c r="L207">
        <f>'b103'!AV20/100</f>
        <v>0.35222515730492387</v>
      </c>
      <c r="M207">
        <f t="shared" si="41"/>
        <v>0.40070458500521838</v>
      </c>
      <c r="N207">
        <f t="shared" si="37"/>
        <v>-0.9145308189168122</v>
      </c>
      <c r="O207" s="1">
        <f t="shared" si="38"/>
        <v>-0.71822590651743523</v>
      </c>
      <c r="P207" s="1">
        <f t="shared" si="39"/>
        <v>0.48761656642197793</v>
      </c>
      <c r="R207" s="1">
        <f>'[1]B. 103 q caL Q3 2023'!BN24</f>
        <v>0.38885771438745398</v>
      </c>
      <c r="S207" s="1">
        <f t="shared" si="36"/>
        <v>0.38885771438745398</v>
      </c>
      <c r="T207" s="1">
        <f t="shared" si="42"/>
        <v>-0.94454177505776649</v>
      </c>
      <c r="U207" s="1">
        <f t="shared" si="43"/>
        <v>-0.43267413407782462</v>
      </c>
    </row>
    <row r="208" spans="4:21" ht="15" x14ac:dyDescent="0.25">
      <c r="D208" s="3">
        <v>1950</v>
      </c>
      <c r="E208" s="3" t="s">
        <v>1</v>
      </c>
      <c r="F208" s="3">
        <v>110467.18307269171</v>
      </c>
      <c r="I208" s="3">
        <v>299709.24999999994</v>
      </c>
      <c r="K208">
        <f t="shared" si="40"/>
        <v>0.36858116015001785</v>
      </c>
      <c r="M208">
        <f t="shared" si="41"/>
        <v>0.41408432066166478</v>
      </c>
      <c r="N208">
        <f t="shared" si="37"/>
        <v>-0.88168565279956312</v>
      </c>
      <c r="O208" s="1">
        <f t="shared" si="38"/>
        <v>-0.68538074040018615</v>
      </c>
      <c r="P208" s="1">
        <f t="shared" si="39"/>
        <v>0.50389833859173017</v>
      </c>
      <c r="R208">
        <f>(R207+R209)/2</f>
        <v>0.40144403830179465</v>
      </c>
      <c r="S208" s="1">
        <f t="shared" si="36"/>
        <v>0.40144403830179465</v>
      </c>
      <c r="T208" s="1">
        <f t="shared" si="42"/>
        <v>-0.91268713687447967</v>
      </c>
      <c r="U208" s="1">
        <f t="shared" si="43"/>
        <v>-0.4008194958945378</v>
      </c>
    </row>
    <row r="209" spans="4:21" ht="15" x14ac:dyDescent="0.25">
      <c r="D209" s="3"/>
      <c r="E209" s="3" t="s">
        <v>4</v>
      </c>
      <c r="F209" s="3">
        <v>119317.29168773731</v>
      </c>
      <c r="I209" s="3">
        <v>305489.49999999994</v>
      </c>
      <c r="K209">
        <f t="shared" si="40"/>
        <v>0.39057739034479855</v>
      </c>
      <c r="M209">
        <f t="shared" si="41"/>
        <v>0.43879609386682855</v>
      </c>
      <c r="N209">
        <f t="shared" si="37"/>
        <v>-0.82372045247385461</v>
      </c>
      <c r="O209" s="1">
        <f t="shared" si="38"/>
        <v>-0.62741554007447764</v>
      </c>
      <c r="P209" s="1">
        <f t="shared" si="39"/>
        <v>0.53397004341223697</v>
      </c>
      <c r="R209">
        <f>R210-((R211-R207)/4)</f>
        <v>0.41403036221613532</v>
      </c>
      <c r="S209" s="1">
        <f t="shared" si="36"/>
        <v>0.41403036221613532</v>
      </c>
      <c r="T209" s="1">
        <f t="shared" si="42"/>
        <v>-0.88181596915965543</v>
      </c>
      <c r="U209" s="1">
        <f t="shared" si="43"/>
        <v>-0.36994832817971357</v>
      </c>
    </row>
    <row r="210" spans="4:21" ht="15" x14ac:dyDescent="0.25">
      <c r="D210" s="3"/>
      <c r="E210" s="3" t="s">
        <v>3</v>
      </c>
      <c r="F210" s="3">
        <v>121482.06645688516</v>
      </c>
      <c r="I210" s="3">
        <v>311269.74999999994</v>
      </c>
      <c r="K210">
        <f t="shared" si="40"/>
        <v>0.39027906327834677</v>
      </c>
      <c r="M210">
        <f t="shared" si="41"/>
        <v>0.43846093685392967</v>
      </c>
      <c r="N210">
        <f t="shared" si="37"/>
        <v>-0.82448455470950244</v>
      </c>
      <c r="O210" s="1">
        <f t="shared" si="38"/>
        <v>-0.62817964231012557</v>
      </c>
      <c r="P210" s="1">
        <f t="shared" si="39"/>
        <v>0.5335621915484009</v>
      </c>
      <c r="R210">
        <f>R211-((R211-R207)/4)</f>
        <v>0.42661668613047599</v>
      </c>
      <c r="S210" s="1">
        <f t="shared" si="36"/>
        <v>0.42661668613047599</v>
      </c>
      <c r="T210" s="1">
        <f t="shared" si="42"/>
        <v>-0.85186935947992692</v>
      </c>
      <c r="U210" s="1">
        <f t="shared" si="43"/>
        <v>-0.34000171849998506</v>
      </c>
    </row>
    <row r="211" spans="4:21" ht="15" x14ac:dyDescent="0.25">
      <c r="D211" s="3"/>
      <c r="E211" s="3" t="s">
        <v>2</v>
      </c>
      <c r="F211" s="3">
        <v>125747.94614902945</v>
      </c>
      <c r="G211">
        <f>'[1]B. 103 q caL Q3 2023'!BK28</f>
        <v>126681</v>
      </c>
      <c r="I211" s="3">
        <v>317049.99999999994</v>
      </c>
      <c r="J211">
        <f>'[2]B 103 to Q4 2023'!BK28</f>
        <v>297887.82995478227</v>
      </c>
      <c r="K211">
        <f t="shared" si="40"/>
        <v>0.39661865998747664</v>
      </c>
      <c r="L211">
        <f>'b103'!AV28/100</f>
        <v>0.42526410031329404</v>
      </c>
      <c r="M211">
        <f t="shared" si="41"/>
        <v>0.44558318801701269</v>
      </c>
      <c r="N211">
        <f t="shared" si="37"/>
        <v>-0.80837131994748246</v>
      </c>
      <c r="O211" s="1">
        <f t="shared" si="38"/>
        <v>-0.61206640754810548</v>
      </c>
      <c r="P211" s="1">
        <f t="shared" si="39"/>
        <v>0.54222924400374606</v>
      </c>
      <c r="R211" s="1">
        <f>'[1]B. 103 q caL Q3 2023'!BN28</f>
        <v>0.43920301004481666</v>
      </c>
      <c r="S211" s="1">
        <f t="shared" si="36"/>
        <v>0.43920301004481666</v>
      </c>
      <c r="T211" s="1">
        <f t="shared" si="42"/>
        <v>-0.82279353533849631</v>
      </c>
      <c r="U211" s="1">
        <f t="shared" si="43"/>
        <v>-0.31092589435855444</v>
      </c>
    </row>
    <row r="212" spans="4:21" ht="15" x14ac:dyDescent="0.25">
      <c r="D212" s="3">
        <v>1951</v>
      </c>
      <c r="E212" s="3" t="s">
        <v>1</v>
      </c>
      <c r="F212" s="3">
        <v>136948.27599460003</v>
      </c>
      <c r="I212" s="3">
        <v>325671.24999999994</v>
      </c>
      <c r="K212">
        <f t="shared" si="40"/>
        <v>0.42051079422761467</v>
      </c>
      <c r="M212">
        <f t="shared" si="41"/>
        <v>0.47242492396455305</v>
      </c>
      <c r="N212">
        <f t="shared" si="37"/>
        <v>-0.74987643575317564</v>
      </c>
      <c r="O212" s="1">
        <f t="shared" si="38"/>
        <v>-0.55357152335379878</v>
      </c>
      <c r="P212" s="1">
        <f t="shared" si="39"/>
        <v>0.57489289600407067</v>
      </c>
      <c r="R212">
        <f>(R211+R213)/2</f>
        <v>0.45180077095998189</v>
      </c>
      <c r="S212" s="1">
        <f t="shared" si="36"/>
        <v>0.45180077095998189</v>
      </c>
      <c r="T212" s="1">
        <f t="shared" si="42"/>
        <v>-0.79451396853096079</v>
      </c>
      <c r="U212" s="1">
        <f t="shared" si="43"/>
        <v>-0.28264632755101893</v>
      </c>
    </row>
    <row r="213" spans="4:21" ht="15" x14ac:dyDescent="0.25">
      <c r="D213" s="3"/>
      <c r="E213" s="3" t="s">
        <v>4</v>
      </c>
      <c r="F213" s="3">
        <v>136441.76364695473</v>
      </c>
      <c r="I213" s="3">
        <v>334292.49999999994</v>
      </c>
      <c r="K213">
        <f t="shared" si="40"/>
        <v>0.40815083690766246</v>
      </c>
      <c r="M213">
        <f t="shared" si="41"/>
        <v>0.45853906900615948</v>
      </c>
      <c r="N213">
        <f t="shared" si="37"/>
        <v>-0.77970978043347006</v>
      </c>
      <c r="O213" s="1">
        <f t="shared" si="38"/>
        <v>-0.58340486803409308</v>
      </c>
      <c r="P213" s="1">
        <f t="shared" si="39"/>
        <v>0.55799522832063941</v>
      </c>
      <c r="R213">
        <f>R214-((R215-R211)/4)</f>
        <v>0.46439853187514712</v>
      </c>
      <c r="S213" s="1">
        <f t="shared" si="36"/>
        <v>0.46439853187514712</v>
      </c>
      <c r="T213" s="1">
        <f t="shared" si="42"/>
        <v>-0.76701219050029013</v>
      </c>
      <c r="U213" s="1">
        <f t="shared" si="43"/>
        <v>-0.25514454952034826</v>
      </c>
    </row>
    <row r="214" spans="4:21" ht="15" x14ac:dyDescent="0.25">
      <c r="D214" s="3"/>
      <c r="E214" s="3" t="s">
        <v>3</v>
      </c>
      <c r="F214" s="3">
        <v>148661.3740338978</v>
      </c>
      <c r="I214" s="3">
        <v>342913.74999999994</v>
      </c>
      <c r="K214">
        <f t="shared" si="40"/>
        <v>0.43352409763066607</v>
      </c>
      <c r="M214">
        <f t="shared" si="41"/>
        <v>0.48704478379955773</v>
      </c>
      <c r="N214">
        <f t="shared" si="37"/>
        <v>-0.71939920160682036</v>
      </c>
      <c r="O214" s="1">
        <f t="shared" si="38"/>
        <v>-0.5230942892074435</v>
      </c>
      <c r="P214" s="1">
        <f t="shared" si="39"/>
        <v>0.59268377267752514</v>
      </c>
      <c r="R214">
        <f>R215-((R215-R211)/4)</f>
        <v>0.47699629279031236</v>
      </c>
      <c r="S214" s="1">
        <f t="shared" si="36"/>
        <v>0.47699629279031236</v>
      </c>
      <c r="T214" s="1">
        <f t="shared" si="42"/>
        <v>-0.7402465600520638</v>
      </c>
      <c r="U214" s="1">
        <f t="shared" si="43"/>
        <v>-0.22837891907212193</v>
      </c>
    </row>
    <row r="215" spans="4:21" ht="15" x14ac:dyDescent="0.25">
      <c r="D215" s="3"/>
      <c r="E215" s="3" t="s">
        <v>2</v>
      </c>
      <c r="F215" s="3">
        <v>148218.17572970813</v>
      </c>
      <c r="G215">
        <f>'[1]B. 103 q caL Q3 2023'!BK32</f>
        <v>147629</v>
      </c>
      <c r="I215" s="3">
        <v>351534.99999999994</v>
      </c>
      <c r="J215">
        <f>'[2]B 103 to Q4 2023'!BK32</f>
        <v>311661.48244872346</v>
      </c>
      <c r="K215">
        <f t="shared" si="40"/>
        <v>0.42163134746101572</v>
      </c>
      <c r="L215">
        <f>'b103'!AV32/100</f>
        <v>0.47368381501647022</v>
      </c>
      <c r="M215">
        <f t="shared" ref="M215:M278" si="44">L215</f>
        <v>0.47368381501647022</v>
      </c>
      <c r="N215">
        <f t="shared" si="37"/>
        <v>-0.74721523679579915</v>
      </c>
      <c r="O215" s="1">
        <f t="shared" si="38"/>
        <v>-0.55091032439642218</v>
      </c>
      <c r="P215" s="1">
        <f t="shared" si="39"/>
        <v>0.57642483787647847</v>
      </c>
      <c r="R215" s="1">
        <f>'[1]B. 103 q caL Q3 2023'!BN32</f>
        <v>0.48959405370547759</v>
      </c>
      <c r="S215" s="1">
        <f t="shared" si="36"/>
        <v>0.48959405370547759</v>
      </c>
      <c r="T215" s="1">
        <f t="shared" si="42"/>
        <v>-0.71417869306717474</v>
      </c>
      <c r="U215" s="1">
        <f t="shared" si="43"/>
        <v>-0.20231105208723288</v>
      </c>
    </row>
    <row r="216" spans="4:21" ht="15" x14ac:dyDescent="0.25">
      <c r="D216" s="3">
        <v>1952</v>
      </c>
      <c r="E216" s="3" t="s">
        <v>1</v>
      </c>
      <c r="F216" s="3">
        <v>134398.91636754226</v>
      </c>
      <c r="G216">
        <f>'[1]B. 103 q caL Q3 2023'!BK33</f>
        <v>151463</v>
      </c>
      <c r="I216" s="3">
        <v>355809.74999999994</v>
      </c>
      <c r="J216">
        <f>'[2]B 103 to Q4 2023'!BK33</f>
        <v>320356.56942256709</v>
      </c>
      <c r="K216">
        <f t="shared" si="40"/>
        <v>0.37772690705508288</v>
      </c>
      <c r="L216">
        <f>'b103'!AV33/100</f>
        <v>0.47277175875769167</v>
      </c>
      <c r="M216">
        <f t="shared" si="44"/>
        <v>0.47277175875769167</v>
      </c>
      <c r="N216">
        <f t="shared" si="37"/>
        <v>-0.74914254657424495</v>
      </c>
      <c r="O216" s="1">
        <f t="shared" si="38"/>
        <v>-0.55283763417486798</v>
      </c>
      <c r="P216" s="1">
        <f t="shared" si="39"/>
        <v>0.57531495853411074</v>
      </c>
      <c r="R216" s="1">
        <f>'[1]B. 103 q caL Q3 2023'!BN33</f>
        <v>0.48788240131253502</v>
      </c>
      <c r="S216" s="1">
        <f t="shared" si="36"/>
        <v>0.48788240131253502</v>
      </c>
      <c r="T216" s="1">
        <f t="shared" si="42"/>
        <v>-0.71768088308649303</v>
      </c>
      <c r="U216" s="1">
        <f t="shared" si="43"/>
        <v>-0.20581324210655116</v>
      </c>
    </row>
    <row r="217" spans="4:21" ht="15" x14ac:dyDescent="0.25">
      <c r="D217" s="3"/>
      <c r="E217" s="3" t="s">
        <v>4</v>
      </c>
      <c r="F217" s="3">
        <v>137616.36207646705</v>
      </c>
      <c r="G217">
        <f>'[1]B. 103 q caL Q3 2023'!BK34</f>
        <v>157607</v>
      </c>
      <c r="I217" s="3">
        <v>360084.49999999994</v>
      </c>
      <c r="J217">
        <f>'[2]B 103 to Q4 2023'!BK34</f>
        <v>319285.4488465598</v>
      </c>
      <c r="K217">
        <f t="shared" si="40"/>
        <v>0.38217796677298543</v>
      </c>
      <c r="L217">
        <f>'b103'!AV34/100</f>
        <v>0.49360124647719272</v>
      </c>
      <c r="M217">
        <f t="shared" si="44"/>
        <v>0.49360124647719272</v>
      </c>
      <c r="N217">
        <f t="shared" si="37"/>
        <v>-0.70602728111620439</v>
      </c>
      <c r="O217" s="1">
        <f t="shared" si="38"/>
        <v>-0.50972236871682752</v>
      </c>
      <c r="P217" s="1">
        <f t="shared" si="39"/>
        <v>0.60066231831533112</v>
      </c>
      <c r="R217" s="1">
        <f>'[1]B. 103 q caL Q3 2023'!BN34</f>
        <v>0.50968207817201006</v>
      </c>
      <c r="S217" s="1">
        <f t="shared" si="36"/>
        <v>0.50968207817201006</v>
      </c>
      <c r="T217" s="1">
        <f t="shared" si="42"/>
        <v>-0.67396812377676629</v>
      </c>
      <c r="U217" s="1">
        <f t="shared" si="43"/>
        <v>-0.16210048279682443</v>
      </c>
    </row>
    <row r="218" spans="4:21" ht="15" x14ac:dyDescent="0.25">
      <c r="D218" s="3"/>
      <c r="E218" s="3" t="s">
        <v>3</v>
      </c>
      <c r="F218" s="3">
        <v>139874.21871430901</v>
      </c>
      <c r="G218">
        <f>'[1]B. 103 q caL Q3 2023'!BK35</f>
        <v>156907</v>
      </c>
      <c r="I218" s="3">
        <v>364359.24999999994</v>
      </c>
      <c r="J218">
        <f>'[2]B 103 to Q4 2023'!BK35</f>
        <v>320098.76145319856</v>
      </c>
      <c r="K218">
        <f t="shared" si="40"/>
        <v>0.38389095024844033</v>
      </c>
      <c r="L218">
        <f>'b103'!AV35/100</f>
        <v>0.49016043629945594</v>
      </c>
      <c r="M218">
        <f t="shared" si="44"/>
        <v>0.49016043629945594</v>
      </c>
      <c r="N218">
        <f t="shared" si="37"/>
        <v>-0.71302252044873138</v>
      </c>
      <c r="O218" s="1">
        <f t="shared" si="38"/>
        <v>-0.51671760804935452</v>
      </c>
      <c r="P218" s="1">
        <f t="shared" si="39"/>
        <v>0.59647520364940843</v>
      </c>
      <c r="R218" s="1">
        <f>'[1]B. 103 q caL Q3 2023'!BN35</f>
        <v>0.50679199084438309</v>
      </c>
      <c r="S218" s="1">
        <f t="shared" si="36"/>
        <v>0.50679199084438309</v>
      </c>
      <c r="T218" s="1">
        <f t="shared" si="42"/>
        <v>-0.67965463404522308</v>
      </c>
      <c r="U218" s="1">
        <f t="shared" si="43"/>
        <v>-0.16778699306528122</v>
      </c>
    </row>
    <row r="219" spans="4:21" ht="15" x14ac:dyDescent="0.25">
      <c r="D219" s="3"/>
      <c r="E219" s="3" t="s">
        <v>2</v>
      </c>
      <c r="F219" s="3">
        <v>146986.46712351116</v>
      </c>
      <c r="G219">
        <f>'[1]B. 103 q caL Q3 2023'!BK36</f>
        <v>146628</v>
      </c>
      <c r="I219" s="3">
        <v>368633.99999999994</v>
      </c>
      <c r="J219">
        <f>'[2]B 103 to Q4 2023'!BK36</f>
        <v>332638.42169635516</v>
      </c>
      <c r="K219">
        <f t="shared" si="40"/>
        <v>0.39873280034807201</v>
      </c>
      <c r="L219">
        <f>'b103'!AV36/100</f>
        <v>0.44078337799684614</v>
      </c>
      <c r="M219">
        <f t="shared" si="44"/>
        <v>0.44078337799684614</v>
      </c>
      <c r="N219">
        <f t="shared" si="37"/>
        <v>-0.81920173057301249</v>
      </c>
      <c r="O219" s="1">
        <f t="shared" si="38"/>
        <v>-0.62289681817363562</v>
      </c>
      <c r="P219" s="1">
        <f t="shared" si="39"/>
        <v>0.53638836528886702</v>
      </c>
      <c r="R219" s="1">
        <f>'[1]B. 103 q caL Q3 2023'!BN36</f>
        <v>0.45589567770884476</v>
      </c>
      <c r="S219" s="1">
        <f t="shared" si="36"/>
        <v>0.45589567770884476</v>
      </c>
      <c r="T219" s="1">
        <f t="shared" si="42"/>
        <v>-0.78549127259547813</v>
      </c>
      <c r="U219" s="1">
        <f t="shared" si="43"/>
        <v>-0.27362363161553627</v>
      </c>
    </row>
    <row r="220" spans="4:21" ht="15" x14ac:dyDescent="0.25">
      <c r="D220" s="1">
        <f>D216+1</f>
        <v>1953</v>
      </c>
      <c r="E220" s="3" t="s">
        <v>1</v>
      </c>
      <c r="G220">
        <f>'[1]B. 103 q caL Q3 2023'!BK37</f>
        <v>143052</v>
      </c>
      <c r="J220">
        <f>'[2]B 103 to Q4 2023'!BK37</f>
        <v>340102.37192206609</v>
      </c>
      <c r="L220">
        <f>'b103'!AV37/100</f>
        <v>0.42059627477582046</v>
      </c>
      <c r="M220">
        <f t="shared" si="44"/>
        <v>0.42059627477582046</v>
      </c>
      <c r="N220">
        <f t="shared" si="37"/>
        <v>-0.86608187268138515</v>
      </c>
      <c r="O220" s="1">
        <f t="shared" si="38"/>
        <v>-0.66977696028200828</v>
      </c>
      <c r="P220" s="1">
        <f t="shared" si="39"/>
        <v>0.51182272185228284</v>
      </c>
      <c r="R220" s="1">
        <f>'[1]B. 103 q caL Q3 2023'!BN37</f>
        <v>0.43527942387053209</v>
      </c>
      <c r="S220" s="1">
        <f t="shared" si="36"/>
        <v>0.43527942387053209</v>
      </c>
      <c r="T220" s="1">
        <f t="shared" si="42"/>
        <v>-0.83176710038893964</v>
      </c>
      <c r="U220" s="1">
        <f t="shared" si="43"/>
        <v>-0.31989945940899778</v>
      </c>
    </row>
    <row r="221" spans="4:21" ht="15" x14ac:dyDescent="0.25">
      <c r="E221" s="3" t="s">
        <v>4</v>
      </c>
      <c r="G221">
        <f>'[1]B. 103 q caL Q3 2023'!BK38</f>
        <v>133816</v>
      </c>
      <c r="J221">
        <f>'[2]B 103 to Q4 2023'!BK38</f>
        <v>354660.49578660802</v>
      </c>
      <c r="L221">
        <f>'b103'!AV38/100</f>
        <v>0.37729267646022074</v>
      </c>
      <c r="M221">
        <f t="shared" si="44"/>
        <v>0.37729267646022074</v>
      </c>
      <c r="N221">
        <f t="shared" si="37"/>
        <v>-0.97473406258928164</v>
      </c>
      <c r="O221" s="1">
        <f t="shared" si="38"/>
        <v>-0.77842915018990477</v>
      </c>
      <c r="P221" s="1">
        <f t="shared" si="39"/>
        <v>0.45912666417154957</v>
      </c>
      <c r="R221" s="1">
        <f>'[1]B. 103 q caL Q3 2023'!BN38</f>
        <v>0.39034012086315517</v>
      </c>
      <c r="S221" s="1">
        <f t="shared" si="36"/>
        <v>0.39034012086315517</v>
      </c>
      <c r="T221" s="1">
        <f t="shared" si="42"/>
        <v>-0.9407368151435419</v>
      </c>
      <c r="U221" s="1">
        <f t="shared" si="43"/>
        <v>-0.42886917416360004</v>
      </c>
    </row>
    <row r="222" spans="4:21" ht="15" x14ac:dyDescent="0.25">
      <c r="E222" s="3" t="s">
        <v>3</v>
      </c>
      <c r="G222">
        <f>'[1]B. 103 q caL Q3 2023'!BK39</f>
        <v>129274</v>
      </c>
      <c r="J222">
        <f>'[2]B 103 to Q4 2023'!BK39</f>
        <v>364405.77463651646</v>
      </c>
      <c r="L222">
        <f>'b103'!AV39/100</f>
        <v>0.35473950281100991</v>
      </c>
      <c r="M222">
        <f t="shared" si="44"/>
        <v>0.35473950281100991</v>
      </c>
      <c r="N222">
        <f t="shared" si="37"/>
        <v>-1.0363715537645393</v>
      </c>
      <c r="O222" s="1">
        <f t="shared" si="38"/>
        <v>-0.84006664136516229</v>
      </c>
      <c r="P222" s="1">
        <f t="shared" si="39"/>
        <v>0.43168175460905084</v>
      </c>
      <c r="R222" s="1">
        <f>'[1]B. 103 q caL Q3 2023'!BN39</f>
        <v>0.36701253496461611</v>
      </c>
      <c r="S222" s="1">
        <f t="shared" si="36"/>
        <v>0.36701253496461611</v>
      </c>
      <c r="T222" s="1">
        <f t="shared" si="42"/>
        <v>-1.0023592762939053</v>
      </c>
      <c r="U222" s="1">
        <f t="shared" si="43"/>
        <v>-0.49049163531396345</v>
      </c>
    </row>
    <row r="223" spans="4:21" ht="15" x14ac:dyDescent="0.25">
      <c r="E223" s="3" t="s">
        <v>2</v>
      </c>
      <c r="G223">
        <f>'[1]B. 103 q caL Q3 2023'!BK40</f>
        <v>144082</v>
      </c>
      <c r="J223">
        <f>'[2]B 103 to Q4 2023'!BK40</f>
        <v>349935.85202103946</v>
      </c>
      <c r="L223">
        <f>'b103'!AV40/100</f>
        <v>0.41172096528337648</v>
      </c>
      <c r="M223">
        <f t="shared" si="44"/>
        <v>0.41172096528337648</v>
      </c>
      <c r="N223">
        <f t="shared" si="37"/>
        <v>-0.88740942781235088</v>
      </c>
      <c r="O223" s="1">
        <f t="shared" si="38"/>
        <v>-0.69110451541297402</v>
      </c>
      <c r="P223" s="1">
        <f t="shared" si="39"/>
        <v>0.50102237640432257</v>
      </c>
      <c r="R223" s="1">
        <f>'[1]B. 103 q caL Q3 2023'!BN40</f>
        <v>0.42683926620951107</v>
      </c>
      <c r="S223" s="1">
        <f t="shared" si="36"/>
        <v>0.42683926620951107</v>
      </c>
      <c r="T223" s="1">
        <f t="shared" si="42"/>
        <v>-0.85134776235831533</v>
      </c>
      <c r="U223" s="1">
        <f t="shared" si="43"/>
        <v>-0.33948012137837347</v>
      </c>
    </row>
    <row r="224" spans="4:21" ht="15" x14ac:dyDescent="0.25">
      <c r="D224" s="1">
        <f>D220+1</f>
        <v>1954</v>
      </c>
      <c r="E224" s="3" t="s">
        <v>1</v>
      </c>
      <c r="G224">
        <f>'[1]B. 103 q caL Q3 2023'!BK41</f>
        <v>156255</v>
      </c>
      <c r="J224">
        <f>'[2]B 103 to Q4 2023'!BK41</f>
        <v>342629.34120717959</v>
      </c>
      <c r="L224">
        <f>'b103'!AV41/100</f>
        <v>0.45602841588162701</v>
      </c>
      <c r="M224">
        <f t="shared" si="44"/>
        <v>0.45602841588162701</v>
      </c>
      <c r="N224">
        <f t="shared" si="37"/>
        <v>-0.78520015587939918</v>
      </c>
      <c r="O224" s="1">
        <f t="shared" si="38"/>
        <v>-0.58889524348002231</v>
      </c>
      <c r="P224" s="1">
        <f t="shared" si="39"/>
        <v>0.55494001981573737</v>
      </c>
      <c r="R224" s="1">
        <f>'[1]B. 103 q caL Q3 2023'!BN41</f>
        <v>0.47382021048398792</v>
      </c>
      <c r="S224" s="1">
        <f t="shared" si="36"/>
        <v>0.47382021048398792</v>
      </c>
      <c r="T224" s="1">
        <f t="shared" si="42"/>
        <v>-0.74692733201695083</v>
      </c>
      <c r="U224" s="1">
        <f t="shared" si="43"/>
        <v>-0.23505969103700897</v>
      </c>
    </row>
    <row r="225" spans="4:21" ht="15" x14ac:dyDescent="0.25">
      <c r="E225" s="3" t="s">
        <v>4</v>
      </c>
      <c r="G225">
        <f>'[1]B. 103 q caL Q3 2023'!BK42</f>
        <v>172550</v>
      </c>
      <c r="J225">
        <f>'[2]B 103 to Q4 2023'!BK42</f>
        <v>331420.13631910965</v>
      </c>
      <c r="L225">
        <f>'b103'!AV42/100</f>
        <v>0.52061812775497429</v>
      </c>
      <c r="M225">
        <f t="shared" si="44"/>
        <v>0.52061812775497429</v>
      </c>
      <c r="N225">
        <f t="shared" si="37"/>
        <v>-0.6527384661385961</v>
      </c>
      <c r="O225" s="1">
        <f t="shared" si="38"/>
        <v>-0.45643355373921918</v>
      </c>
      <c r="P225" s="1">
        <f t="shared" si="39"/>
        <v>0.63353910429952565</v>
      </c>
      <c r="R225" s="1">
        <f>'[1]B. 103 q caL Q3 2023'!BN42</f>
        <v>0.54210591209502357</v>
      </c>
      <c r="S225" s="1">
        <f t="shared" si="36"/>
        <v>0.54210591209502357</v>
      </c>
      <c r="T225" s="1">
        <f t="shared" si="42"/>
        <v>-0.61229388686307673</v>
      </c>
      <c r="U225" s="1">
        <f t="shared" si="43"/>
        <v>-0.10042624588313487</v>
      </c>
    </row>
    <row r="226" spans="4:21" ht="15" x14ac:dyDescent="0.25">
      <c r="E226" s="3" t="s">
        <v>3</v>
      </c>
      <c r="G226">
        <f>'[1]B. 103 q caL Q3 2023'!BK43</f>
        <v>191985</v>
      </c>
      <c r="J226">
        <f>'[2]B 103 to Q4 2023'!BK43</f>
        <v>314137.40734417719</v>
      </c>
      <c r="L226">
        <f>'b103'!AV43/100</f>
        <v>0.6111228890782836</v>
      </c>
      <c r="M226">
        <f t="shared" si="44"/>
        <v>0.6111228890782836</v>
      </c>
      <c r="N226">
        <f t="shared" si="37"/>
        <v>-0.49245721224632538</v>
      </c>
      <c r="O226" s="1">
        <f t="shared" si="38"/>
        <v>-0.29615229984694846</v>
      </c>
      <c r="P226" s="1">
        <f t="shared" si="39"/>
        <v>0.74367415793445724</v>
      </c>
      <c r="R226" s="1">
        <f>'[1]B. 103 q caL Q3 2023'!BN43</f>
        <v>0.63835069716904913</v>
      </c>
      <c r="S226" s="1">
        <f t="shared" si="36"/>
        <v>0.63835069716904913</v>
      </c>
      <c r="T226" s="1">
        <f t="shared" si="42"/>
        <v>-0.44886746457405491</v>
      </c>
      <c r="U226" s="1">
        <f t="shared" si="43"/>
        <v>6.3000176405886954E-2</v>
      </c>
    </row>
    <row r="227" spans="4:21" ht="15" x14ac:dyDescent="0.25">
      <c r="E227" s="3" t="s">
        <v>2</v>
      </c>
      <c r="G227">
        <f>'[1]B. 103 q caL Q3 2023'!BK44</f>
        <v>194840</v>
      </c>
      <c r="J227">
        <f>'[2]B 103 to Q4 2023'!BK44</f>
        <v>312360.78842754313</v>
      </c>
      <c r="L227">
        <f>'b103'!AV44/100</f>
        <v>0.62373828823463451</v>
      </c>
      <c r="M227">
        <f t="shared" si="44"/>
        <v>0.62373828823463451</v>
      </c>
      <c r="N227">
        <f t="shared" si="37"/>
        <v>-0.47202440847002647</v>
      </c>
      <c r="O227" s="1">
        <f t="shared" si="38"/>
        <v>-0.27571949607064955</v>
      </c>
      <c r="P227" s="1">
        <f t="shared" si="39"/>
        <v>0.75902581062538521</v>
      </c>
      <c r="R227" s="1">
        <f>'[1]B. 103 q caL Q3 2023'!BN44</f>
        <v>0.65224164498847659</v>
      </c>
      <c r="S227" s="1">
        <f t="shared" si="36"/>
        <v>0.65224164498847659</v>
      </c>
      <c r="T227" s="1">
        <f t="shared" si="42"/>
        <v>-0.42734016457056673</v>
      </c>
      <c r="U227" s="1">
        <f t="shared" si="43"/>
        <v>8.4527476409375135E-2</v>
      </c>
    </row>
    <row r="228" spans="4:21" ht="15" x14ac:dyDescent="0.25">
      <c r="D228" s="1">
        <f>D224+1</f>
        <v>1955</v>
      </c>
      <c r="E228" s="3" t="s">
        <v>1</v>
      </c>
      <c r="G228">
        <f>'[1]B. 103 q caL Q3 2023'!BK45</f>
        <v>202122</v>
      </c>
      <c r="J228">
        <f>'[2]B 103 to Q4 2023'!BK45</f>
        <v>311014.68181937526</v>
      </c>
      <c r="L228">
        <f>'b103'!AV45/100</f>
        <v>0.64985042077970012</v>
      </c>
      <c r="M228">
        <f t="shared" si="44"/>
        <v>0.64985042077970012</v>
      </c>
      <c r="N228">
        <f t="shared" si="37"/>
        <v>-0.43101306445194071</v>
      </c>
      <c r="O228" s="1">
        <f t="shared" si="38"/>
        <v>-0.23470815205256379</v>
      </c>
      <c r="P228" s="1">
        <f t="shared" si="39"/>
        <v>0.79080160978030301</v>
      </c>
      <c r="R228" s="1">
        <f>'[1]B. 103 q caL Q3 2023'!BN45</f>
        <v>0.6808675540982233</v>
      </c>
      <c r="S228" s="1">
        <f t="shared" si="36"/>
        <v>0.6808675540982233</v>
      </c>
      <c r="T228" s="1">
        <f t="shared" si="42"/>
        <v>-0.38438747912186799</v>
      </c>
      <c r="U228" s="1">
        <f t="shared" si="43"/>
        <v>0.12748016185807387</v>
      </c>
    </row>
    <row r="229" spans="4:21" ht="15" x14ac:dyDescent="0.25">
      <c r="E229" s="3" t="s">
        <v>4</v>
      </c>
      <c r="G229">
        <f>'[1]B. 103 q caL Q3 2023'!BK46</f>
        <v>225533</v>
      </c>
      <c r="J229">
        <f>'[2]B 103 to Q4 2023'!BK46</f>
        <v>296303.61746943701</v>
      </c>
      <c r="L229">
        <f>'b103'!AV46/100</f>
        <v>0.76111954352355293</v>
      </c>
      <c r="M229">
        <f t="shared" si="44"/>
        <v>0.76111954352355293</v>
      </c>
      <c r="N229">
        <f t="shared" si="37"/>
        <v>-0.27296484604141769</v>
      </c>
      <c r="O229" s="1">
        <f t="shared" si="38"/>
        <v>-7.6659933642040767E-2</v>
      </c>
      <c r="P229" s="1">
        <f t="shared" si="39"/>
        <v>0.92620477114027722</v>
      </c>
      <c r="R229" s="1">
        <f>'[1]B. 103 q caL Q3 2023'!BN46</f>
        <v>0.80021752096103749</v>
      </c>
      <c r="S229" s="1">
        <f t="shared" si="36"/>
        <v>0.80021752096103749</v>
      </c>
      <c r="T229" s="1">
        <f t="shared" si="42"/>
        <v>-0.22287168707134533</v>
      </c>
      <c r="U229" s="1">
        <f t="shared" si="43"/>
        <v>0.28899595390859656</v>
      </c>
    </row>
    <row r="230" spans="4:21" ht="15" x14ac:dyDescent="0.25">
      <c r="E230" s="3" t="s">
        <v>3</v>
      </c>
      <c r="G230">
        <f>'[1]B. 103 q caL Q3 2023'!BK47</f>
        <v>240995</v>
      </c>
      <c r="J230">
        <f>'[2]B 103 to Q4 2023'!BK47</f>
        <v>292104.20249050949</v>
      </c>
      <c r="L230">
        <f>'b103'!AV47/100</f>
        <v>0.8249918452322782</v>
      </c>
      <c r="M230">
        <f t="shared" si="44"/>
        <v>0.8249918452322782</v>
      </c>
      <c r="N230">
        <f t="shared" si="37"/>
        <v>-0.19238177726324424</v>
      </c>
      <c r="O230" s="1">
        <f t="shared" si="38"/>
        <v>3.9231351361326827E-3</v>
      </c>
      <c r="P230" s="1">
        <f t="shared" si="39"/>
        <v>1.0039308407041472</v>
      </c>
      <c r="R230" s="1">
        <f>'[1]B. 103 q caL Q3 2023'!BN47</f>
        <v>0.86919182375660275</v>
      </c>
      <c r="S230" s="1">
        <f t="shared" si="36"/>
        <v>0.86919182375660275</v>
      </c>
      <c r="T230" s="1">
        <f t="shared" si="42"/>
        <v>-0.14019143727479683</v>
      </c>
      <c r="U230" s="1">
        <f t="shared" si="43"/>
        <v>0.37167620370514504</v>
      </c>
    </row>
    <row r="231" spans="4:21" ht="15" x14ac:dyDescent="0.25">
      <c r="E231" s="3" t="s">
        <v>2</v>
      </c>
      <c r="G231">
        <f>'[1]B. 103 q caL Q3 2023'!BK48</f>
        <v>244222</v>
      </c>
      <c r="J231">
        <f>'[2]B 103 to Q4 2023'!BK48</f>
        <v>299667.14676053758</v>
      </c>
      <c r="L231">
        <f>'b103'!AV48/100</f>
        <v>0.81494261696468473</v>
      </c>
      <c r="M231">
        <f t="shared" si="44"/>
        <v>0.81494261696468473</v>
      </c>
      <c r="N231">
        <f t="shared" si="37"/>
        <v>-0.20463757685236711</v>
      </c>
      <c r="O231" s="1">
        <f t="shared" si="38"/>
        <v>-8.3326644529901905E-3</v>
      </c>
      <c r="P231" s="1">
        <f t="shared" si="39"/>
        <v>0.99170195596859867</v>
      </c>
      <c r="R231" s="1">
        <f>'[1]B. 103 q caL Q3 2023'!BN48</f>
        <v>0.8586153829886729</v>
      </c>
      <c r="S231" s="1">
        <f t="shared" si="36"/>
        <v>0.8586153829886729</v>
      </c>
      <c r="T231" s="1">
        <f t="shared" si="42"/>
        <v>-0.15243420698987045</v>
      </c>
      <c r="U231" s="1">
        <f t="shared" si="43"/>
        <v>0.35943343399007144</v>
      </c>
    </row>
    <row r="232" spans="4:21" ht="15" x14ac:dyDescent="0.25">
      <c r="D232" s="1">
        <f>D228+1</f>
        <v>1956</v>
      </c>
      <c r="E232" s="3" t="s">
        <v>1</v>
      </c>
      <c r="G232">
        <f>'[1]B. 103 q caL Q3 2023'!BK49</f>
        <v>262345</v>
      </c>
      <c r="J232">
        <f>'[2]B 103 to Q4 2023'!BK49</f>
        <v>298786.15278050822</v>
      </c>
      <c r="L232">
        <f>'b103'!AV49/100</f>
        <v>0.87799822940882621</v>
      </c>
      <c r="M232">
        <f t="shared" si="44"/>
        <v>0.87799822940882621</v>
      </c>
      <c r="N232">
        <f t="shared" si="37"/>
        <v>-0.13011070196770272</v>
      </c>
      <c r="O232" s="1">
        <f t="shared" si="38"/>
        <v>6.61942104316742E-2</v>
      </c>
      <c r="P232" s="1">
        <f t="shared" si="39"/>
        <v>1.0684341980846872</v>
      </c>
      <c r="R232" s="1">
        <f>'[1]B. 103 q caL Q3 2023'!BN49</f>
        <v>0.92644483363081387</v>
      </c>
      <c r="S232" s="1">
        <f t="shared" si="36"/>
        <v>0.92644483363081387</v>
      </c>
      <c r="T232" s="1">
        <f t="shared" si="42"/>
        <v>-7.6400777791671662E-2</v>
      </c>
      <c r="U232" s="1">
        <f t="shared" si="43"/>
        <v>0.43546686318827021</v>
      </c>
    </row>
    <row r="233" spans="4:21" ht="15" x14ac:dyDescent="0.25">
      <c r="E233" s="3" t="s">
        <v>4</v>
      </c>
      <c r="G233">
        <f>'[1]B. 103 q caL Q3 2023'!BK50</f>
        <v>252704</v>
      </c>
      <c r="J233">
        <f>'[2]B 103 to Q4 2023'!BK50</f>
        <v>314070.92793594807</v>
      </c>
      <c r="L233">
        <f>'b103'!AV50/100</f>
        <v>0.80457515157546577</v>
      </c>
      <c r="M233">
        <f t="shared" si="44"/>
        <v>0.80457515157546577</v>
      </c>
      <c r="N233">
        <f t="shared" si="37"/>
        <v>-0.21744090289702153</v>
      </c>
      <c r="O233" s="1">
        <f t="shared" si="38"/>
        <v>-2.1135990497644613E-2</v>
      </c>
      <c r="P233" s="1">
        <f t="shared" si="39"/>
        <v>0.97908580914930587</v>
      </c>
      <c r="R233" s="1">
        <f>'[1]B. 103 q caL Q3 2023'!BN50</f>
        <v>0.84790903295881892</v>
      </c>
      <c r="S233" s="1">
        <f t="shared" si="36"/>
        <v>0.84790903295881892</v>
      </c>
      <c r="T233" s="1">
        <f t="shared" si="42"/>
        <v>-0.16498192139855819</v>
      </c>
      <c r="U233" s="1">
        <f t="shared" si="43"/>
        <v>0.3468857195813837</v>
      </c>
    </row>
    <row r="234" spans="4:21" ht="15" x14ac:dyDescent="0.25">
      <c r="E234" s="3" t="s">
        <v>3</v>
      </c>
      <c r="G234">
        <f>'[1]B. 103 q caL Q3 2023'!BK51</f>
        <v>246833</v>
      </c>
      <c r="J234">
        <f>'[2]B 103 to Q4 2023'!BK51</f>
        <v>333169.87420054385</v>
      </c>
      <c r="L234">
        <f>'b103'!AV51/100</f>
        <v>0.74083375374729821</v>
      </c>
      <c r="M234">
        <f t="shared" si="44"/>
        <v>0.74083375374729821</v>
      </c>
      <c r="N234">
        <f t="shared" si="37"/>
        <v>-0.29997903277443155</v>
      </c>
      <c r="O234" s="1">
        <f t="shared" si="38"/>
        <v>-0.10367412037505463</v>
      </c>
      <c r="P234" s="1">
        <f t="shared" si="39"/>
        <v>0.90151903624226859</v>
      </c>
      <c r="R234" s="1">
        <f>'[1]B. 103 q caL Q3 2023'!BN51</f>
        <v>0.77985785917528361</v>
      </c>
      <c r="S234" s="1">
        <f t="shared" si="36"/>
        <v>0.77985785917528361</v>
      </c>
      <c r="T234" s="1">
        <f t="shared" si="42"/>
        <v>-0.2486436077312959</v>
      </c>
      <c r="U234" s="1">
        <f t="shared" si="43"/>
        <v>0.26322403324864596</v>
      </c>
    </row>
    <row r="235" spans="4:21" ht="15" x14ac:dyDescent="0.25">
      <c r="E235" s="3" t="s">
        <v>2</v>
      </c>
      <c r="G235">
        <f>'[1]B. 103 q caL Q3 2023'!BK52</f>
        <v>268373</v>
      </c>
      <c r="J235">
        <f>'[2]B 103 to Q4 2023'!BK52</f>
        <v>321309.29927223013</v>
      </c>
      <c r="L235">
        <f>'b103'!AV52/100</f>
        <v>0.83521218715082379</v>
      </c>
      <c r="M235">
        <f t="shared" si="44"/>
        <v>0.83521218715082379</v>
      </c>
      <c r="N235">
        <f t="shared" si="37"/>
        <v>-0.18006947006508001</v>
      </c>
      <c r="O235" s="1">
        <f t="shared" si="38"/>
        <v>1.6235442334296912E-2</v>
      </c>
      <c r="P235" s="1">
        <f t="shared" si="39"/>
        <v>1.0163679532815211</v>
      </c>
      <c r="R235" s="1">
        <f>'[1]B. 103 q caL Q3 2023'!BN52</f>
        <v>0.88325282567754337</v>
      </c>
      <c r="S235" s="1">
        <f t="shared" si="36"/>
        <v>0.88325282567754337</v>
      </c>
      <c r="T235" s="1">
        <f t="shared" si="42"/>
        <v>-0.12414379356595241</v>
      </c>
      <c r="U235" s="1">
        <f t="shared" si="43"/>
        <v>0.38772384741398946</v>
      </c>
    </row>
    <row r="236" spans="4:21" ht="15" x14ac:dyDescent="0.25">
      <c r="D236" s="1">
        <f>D232+1</f>
        <v>1957</v>
      </c>
      <c r="E236" s="3" t="s">
        <v>1</v>
      </c>
      <c r="G236">
        <f>'[1]B. 103 q caL Q3 2023'!BK53</f>
        <v>254023</v>
      </c>
      <c r="J236">
        <f>'[2]B 103 to Q4 2023'!BK53</f>
        <v>345269.44917496433</v>
      </c>
      <c r="L236">
        <f>'b103'!AV53/100</f>
        <v>0.73569658384970393</v>
      </c>
      <c r="M236">
        <f t="shared" si="44"/>
        <v>0.73569658384970393</v>
      </c>
      <c r="N236">
        <f t="shared" si="37"/>
        <v>-0.30693749545594406</v>
      </c>
      <c r="O236" s="1">
        <f t="shared" si="38"/>
        <v>-0.11063258305656715</v>
      </c>
      <c r="P236" s="1">
        <f t="shared" si="39"/>
        <v>0.89526762500234325</v>
      </c>
      <c r="R236" s="1">
        <f>'[1]B. 103 q caL Q3 2023'!BN53</f>
        <v>0.77617754481128132</v>
      </c>
      <c r="S236" s="1">
        <f t="shared" si="36"/>
        <v>0.77617754481128132</v>
      </c>
      <c r="T236" s="1">
        <f t="shared" si="42"/>
        <v>-0.25337399010857209</v>
      </c>
      <c r="U236" s="1">
        <f t="shared" si="43"/>
        <v>0.25849365087136977</v>
      </c>
    </row>
    <row r="237" spans="4:21" ht="15" x14ac:dyDescent="0.25">
      <c r="E237" s="3" t="s">
        <v>4</v>
      </c>
      <c r="G237">
        <f>'[1]B. 103 q caL Q3 2023'!BK54</f>
        <v>273076</v>
      </c>
      <c r="J237">
        <f>'[2]B 103 to Q4 2023'!BK54</f>
        <v>334574.35371536278</v>
      </c>
      <c r="L237">
        <f>'b103'!AV54/100</f>
        <v>0.81615793580551843</v>
      </c>
      <c r="M237">
        <f t="shared" si="44"/>
        <v>0.81615793580551843</v>
      </c>
      <c r="N237">
        <f t="shared" si="37"/>
        <v>-0.20314739396490633</v>
      </c>
      <c r="O237" s="1">
        <f t="shared" si="38"/>
        <v>-6.8424815655294124E-3</v>
      </c>
      <c r="P237" s="1">
        <f t="shared" si="39"/>
        <v>0.99318087490901352</v>
      </c>
      <c r="R237" s="1">
        <f>'[1]B. 103 q caL Q3 2023'!BN54</f>
        <v>0.86416104666695337</v>
      </c>
      <c r="S237" s="1">
        <f t="shared" si="36"/>
        <v>0.86416104666695337</v>
      </c>
      <c r="T237" s="1">
        <f t="shared" si="42"/>
        <v>-0.14599613094250016</v>
      </c>
      <c r="U237" s="1">
        <f t="shared" si="43"/>
        <v>0.36587151003744167</v>
      </c>
    </row>
    <row r="238" spans="4:21" ht="15" x14ac:dyDescent="0.25">
      <c r="E238" s="3" t="s">
        <v>3</v>
      </c>
      <c r="G238">
        <f>'[1]B. 103 q caL Q3 2023'!BK55</f>
        <v>245392</v>
      </c>
      <c r="J238">
        <f>'[2]B 103 to Q4 2023'!BK55</f>
        <v>367722.06584979751</v>
      </c>
      <c r="L238">
        <f>'b103'!AV55/100</f>
        <v>0.66730680780093266</v>
      </c>
      <c r="M238">
        <f t="shared" si="44"/>
        <v>0.66730680780093266</v>
      </c>
      <c r="N238">
        <f t="shared" si="37"/>
        <v>-0.40450535711512636</v>
      </c>
      <c r="O238" s="1">
        <f t="shared" si="38"/>
        <v>-0.20820044471574944</v>
      </c>
      <c r="P238" s="1">
        <f t="shared" si="39"/>
        <v>0.81204425041870676</v>
      </c>
      <c r="R238" s="1">
        <f>'[1]B. 103 q caL Q3 2023'!BN55</f>
        <v>0.70397389592546677</v>
      </c>
      <c r="S238" s="1">
        <f t="shared" si="36"/>
        <v>0.70397389592546677</v>
      </c>
      <c r="T238" s="1">
        <f t="shared" si="42"/>
        <v>-0.3510140031628875</v>
      </c>
      <c r="U238" s="1">
        <f t="shared" si="43"/>
        <v>0.16085363781705436</v>
      </c>
    </row>
    <row r="239" spans="4:21" ht="15" x14ac:dyDescent="0.25">
      <c r="E239" s="3" t="s">
        <v>2</v>
      </c>
      <c r="G239">
        <f>'[1]B. 103 q caL Q3 2023'!BK56</f>
        <v>245747</v>
      </c>
      <c r="J239">
        <f>'[2]B 103 to Q4 2023'!BK56</f>
        <v>368216.93229036749</v>
      </c>
      <c r="L239">
        <f>'b103'!AV56/100</f>
        <v>0.66737230441068751</v>
      </c>
      <c r="M239">
        <f t="shared" si="44"/>
        <v>0.66737230441068751</v>
      </c>
      <c r="N239">
        <f t="shared" si="37"/>
        <v>-0.40440721126237694</v>
      </c>
      <c r="O239" s="1">
        <f t="shared" si="38"/>
        <v>-0.20810229886300002</v>
      </c>
      <c r="P239" s="1">
        <f t="shared" si="39"/>
        <v>0.81212395310531449</v>
      </c>
      <c r="R239" s="1">
        <f>'[1]B. 103 q caL Q3 2023'!BN56</f>
        <v>0.70461089717752934</v>
      </c>
      <c r="S239" s="1">
        <f t="shared" si="36"/>
        <v>0.70461089717752934</v>
      </c>
      <c r="T239" s="1">
        <f t="shared" si="42"/>
        <v>-0.35010954743028844</v>
      </c>
      <c r="U239" s="1">
        <f t="shared" si="43"/>
        <v>0.16175809354965343</v>
      </c>
    </row>
    <row r="240" spans="4:21" ht="15" x14ac:dyDescent="0.25">
      <c r="D240" s="1">
        <f>D236+1</f>
        <v>1958</v>
      </c>
      <c r="E240" s="3" t="s">
        <v>1</v>
      </c>
      <c r="G240">
        <f>'[1]B. 103 q caL Q3 2023'!BK57</f>
        <v>261319</v>
      </c>
      <c r="J240">
        <f>'[2]B 103 to Q4 2023'!BK57</f>
        <v>356920.00472339697</v>
      </c>
      <c r="L240">
        <f>'b103'!AV57/100</f>
        <v>0.73211968154366769</v>
      </c>
      <c r="M240">
        <f t="shared" si="44"/>
        <v>0.73211968154366769</v>
      </c>
      <c r="N240">
        <f t="shared" si="37"/>
        <v>-0.31181127900879663</v>
      </c>
      <c r="O240" s="1">
        <f t="shared" si="38"/>
        <v>-0.11550636660941971</v>
      </c>
      <c r="P240" s="1">
        <f t="shared" si="39"/>
        <v>0.89091490011182684</v>
      </c>
      <c r="R240" s="1">
        <f>'[1]B. 103 q caL Q3 2023'!BN57</f>
        <v>0.7759258292988136</v>
      </c>
      <c r="S240" s="1">
        <f t="shared" si="36"/>
        <v>0.7759258292988136</v>
      </c>
      <c r="T240" s="1">
        <f t="shared" si="42"/>
        <v>-0.25369834416755205</v>
      </c>
      <c r="U240" s="1">
        <f t="shared" si="43"/>
        <v>0.25816929681238981</v>
      </c>
    </row>
    <row r="241" spans="4:21" ht="15" x14ac:dyDescent="0.25">
      <c r="E241" s="3" t="s">
        <v>4</v>
      </c>
      <c r="G241">
        <f>'[1]B. 103 q caL Q3 2023'!BK58</f>
        <v>278565</v>
      </c>
      <c r="J241">
        <f>'[2]B 103 to Q4 2023'!BK58</f>
        <v>344579.45633215766</v>
      </c>
      <c r="L241">
        <f>'b103'!AV58/100</f>
        <v>0.80838778344186213</v>
      </c>
      <c r="M241">
        <f t="shared" si="44"/>
        <v>0.80838778344186213</v>
      </c>
      <c r="N241">
        <f t="shared" si="37"/>
        <v>-0.21271340558830601</v>
      </c>
      <c r="O241" s="1">
        <f t="shared" si="38"/>
        <v>-1.6408493188929091E-2</v>
      </c>
      <c r="P241" s="1">
        <f t="shared" si="39"/>
        <v>0.98372539284585625</v>
      </c>
      <c r="R241" s="1">
        <f>'[1]B. 103 q caL Q3 2023'!BN58</f>
        <v>0.85951311889032322</v>
      </c>
      <c r="S241" s="1">
        <f t="shared" si="36"/>
        <v>0.85951311889032322</v>
      </c>
      <c r="T241" s="1">
        <f t="shared" si="42"/>
        <v>-0.1513891908780175</v>
      </c>
      <c r="U241" s="1">
        <f t="shared" si="43"/>
        <v>0.36047845010192436</v>
      </c>
    </row>
    <row r="242" spans="4:21" ht="15" x14ac:dyDescent="0.25">
      <c r="E242" s="3" t="s">
        <v>3</v>
      </c>
      <c r="G242">
        <f>'[1]B. 103 q caL Q3 2023'!BK59</f>
        <v>310541</v>
      </c>
      <c r="J242">
        <f>'[2]B 103 to Q4 2023'!BK59</f>
        <v>318396.29555762501</v>
      </c>
      <c r="L242">
        <f>'b103'!AV59/100</f>
        <v>0.97528616214041552</v>
      </c>
      <c r="M242">
        <f t="shared" si="44"/>
        <v>0.97528616214041552</v>
      </c>
      <c r="N242">
        <f t="shared" si="37"/>
        <v>-2.5024351415685524E-2</v>
      </c>
      <c r="O242" s="1">
        <f t="shared" si="38"/>
        <v>0.1712805609836914</v>
      </c>
      <c r="P242" s="1">
        <f t="shared" si="39"/>
        <v>1.1868236787347581</v>
      </c>
      <c r="R242" s="1">
        <f>'[1]B. 103 q caL Q3 2023'!BN59</f>
        <v>1.0433371778551117</v>
      </c>
      <c r="S242" s="1">
        <f t="shared" si="36"/>
        <v>1.0433371778551117</v>
      </c>
      <c r="T242" s="1">
        <f t="shared" si="42"/>
        <v>4.2424400722318123E-2</v>
      </c>
      <c r="U242" s="1">
        <f t="shared" si="43"/>
        <v>0.55429204170225999</v>
      </c>
    </row>
    <row r="243" spans="4:21" ht="15" x14ac:dyDescent="0.25">
      <c r="E243" s="3" t="s">
        <v>2</v>
      </c>
      <c r="G243">
        <f>'[1]B. 103 q caL Q3 2023'!BK60</f>
        <v>324670</v>
      </c>
      <c r="J243">
        <f>'[2]B 103 to Q4 2023'!BK60</f>
        <v>308135.94379278185</v>
      </c>
      <c r="L243">
        <f>'b103'!AV60/100</f>
        <v>1.0536109681263459</v>
      </c>
      <c r="M243">
        <f t="shared" si="44"/>
        <v>1.0536109681263459</v>
      </c>
      <c r="N243">
        <f t="shared" si="37"/>
        <v>5.2223281535446413E-2</v>
      </c>
      <c r="O243" s="1">
        <f t="shared" si="38"/>
        <v>0.24852819393482334</v>
      </c>
      <c r="P243" s="1">
        <f t="shared" si="39"/>
        <v>1.2821369703459073</v>
      </c>
      <c r="R243" s="1">
        <f>'[1]B. 103 q caL Q3 2023'!BN60</f>
        <v>1.1313023509142739</v>
      </c>
      <c r="S243" s="1">
        <f t="shared" si="36"/>
        <v>1.1313023509142739</v>
      </c>
      <c r="T243" s="1">
        <f t="shared" si="42"/>
        <v>0.12336949201254095</v>
      </c>
      <c r="U243" s="1">
        <f t="shared" si="43"/>
        <v>0.63523713299248286</v>
      </c>
    </row>
    <row r="244" spans="4:21" ht="15" x14ac:dyDescent="0.25">
      <c r="D244" s="1">
        <f>D240+1</f>
        <v>1959</v>
      </c>
      <c r="E244" s="3" t="s">
        <v>1</v>
      </c>
      <c r="G244">
        <f>'[1]B. 103 q caL Q3 2023'!BK61</f>
        <v>332012</v>
      </c>
      <c r="J244">
        <f>'[2]B 103 to Q4 2023'!BK61</f>
        <v>307448.15123609209</v>
      </c>
      <c r="L244">
        <f>'b103'!AV61/100</f>
        <v>1.0798472728139041</v>
      </c>
      <c r="M244">
        <f t="shared" si="44"/>
        <v>1.0798472728139041</v>
      </c>
      <c r="N244">
        <f t="shared" si="37"/>
        <v>7.6819617075017332E-2</v>
      </c>
      <c r="O244" s="1">
        <f t="shared" si="38"/>
        <v>0.27312452947439425</v>
      </c>
      <c r="P244" s="1">
        <f t="shared" si="39"/>
        <v>1.3140638743197697</v>
      </c>
      <c r="R244" s="1">
        <f>'[1]B. 103 q caL Q3 2023'!BN61</f>
        <v>1.1606393981957652</v>
      </c>
      <c r="S244" s="1">
        <f t="shared" si="36"/>
        <v>1.1606393981957652</v>
      </c>
      <c r="T244" s="1">
        <f t="shared" si="42"/>
        <v>0.1489710586015868</v>
      </c>
      <c r="U244" s="1">
        <f t="shared" si="43"/>
        <v>0.66083869958152863</v>
      </c>
    </row>
    <row r="245" spans="4:21" ht="15" x14ac:dyDescent="0.25">
      <c r="E245" s="3" t="s">
        <v>4</v>
      </c>
      <c r="G245">
        <f>'[1]B. 103 q caL Q3 2023'!BK62</f>
        <v>346451</v>
      </c>
      <c r="J245">
        <f>'[2]B 103 to Q4 2023'!BK62</f>
        <v>300544.878446766</v>
      </c>
      <c r="L245">
        <f>'b103'!AV62/100</f>
        <v>1.1526898714054719</v>
      </c>
      <c r="M245">
        <f t="shared" si="44"/>
        <v>1.1526898714054719</v>
      </c>
      <c r="N245">
        <f t="shared" si="37"/>
        <v>0.142098229742703</v>
      </c>
      <c r="O245" s="1">
        <f t="shared" si="38"/>
        <v>0.33840314214207989</v>
      </c>
      <c r="P245" s="1">
        <f t="shared" si="39"/>
        <v>1.4027058792871252</v>
      </c>
      <c r="R245" s="1">
        <f>'[1]B. 103 q caL Q3 2023'!BN62</f>
        <v>1.2438883395921927</v>
      </c>
      <c r="S245" s="1">
        <f t="shared" si="36"/>
        <v>1.2438883395921927</v>
      </c>
      <c r="T245" s="1">
        <f t="shared" si="42"/>
        <v>0.21824223111812921</v>
      </c>
      <c r="U245" s="1">
        <f t="shared" si="43"/>
        <v>0.7301098720980711</v>
      </c>
    </row>
    <row r="246" spans="4:21" ht="15" x14ac:dyDescent="0.25">
      <c r="E246" s="3" t="s">
        <v>3</v>
      </c>
      <c r="G246">
        <f>'[1]B. 103 q caL Q3 2023'!BK63</f>
        <v>339875</v>
      </c>
      <c r="J246">
        <f>'[2]B 103 to Q4 2023'!BK63</f>
        <v>313608.65383281035</v>
      </c>
      <c r="L246">
        <f>'b103'!AV63/100</f>
        <v>1.0837073390139289</v>
      </c>
      <c r="M246">
        <f t="shared" si="44"/>
        <v>1.0837073390139289</v>
      </c>
      <c r="N246">
        <f t="shared" si="37"/>
        <v>8.0387884106154023E-2</v>
      </c>
      <c r="O246" s="1">
        <f t="shared" si="38"/>
        <v>0.27669279650553091</v>
      </c>
      <c r="P246" s="1">
        <f t="shared" si="39"/>
        <v>1.318761180757112</v>
      </c>
      <c r="R246" s="1">
        <f>'[1]B. 103 q caL Q3 2023'!BN63</f>
        <v>1.1682991529065956</v>
      </c>
      <c r="S246" s="1">
        <f t="shared" si="36"/>
        <v>1.1682991529065956</v>
      </c>
      <c r="T246" s="1">
        <f t="shared" si="42"/>
        <v>0.15554897567573281</v>
      </c>
      <c r="U246" s="1">
        <f t="shared" si="43"/>
        <v>0.66741661665567464</v>
      </c>
    </row>
    <row r="247" spans="4:21" ht="15" x14ac:dyDescent="0.25">
      <c r="E247" s="3" t="s">
        <v>2</v>
      </c>
      <c r="G247">
        <f>'[1]B. 103 q caL Q3 2023'!BK64</f>
        <v>362157</v>
      </c>
      <c r="J247">
        <f>'[2]B 103 to Q4 2023'!BK64</f>
        <v>295381.63881276641</v>
      </c>
      <c r="L247">
        <f>'b103'!AV64/100</f>
        <v>1.2260072105382731</v>
      </c>
      <c r="M247">
        <f t="shared" si="44"/>
        <v>1.2260072105382731</v>
      </c>
      <c r="N247">
        <f t="shared" si="37"/>
        <v>0.20376271884931274</v>
      </c>
      <c r="O247" s="1">
        <f t="shared" si="38"/>
        <v>0.40006763124868966</v>
      </c>
      <c r="P247" s="1">
        <f t="shared" si="39"/>
        <v>1.4919255950202672</v>
      </c>
      <c r="R247" s="1">
        <f>'[1]B. 103 q caL Q3 2023'!BN64</f>
        <v>1.3309284982428802</v>
      </c>
      <c r="S247" s="1">
        <f t="shared" si="36"/>
        <v>1.3309284982428802</v>
      </c>
      <c r="T247" s="1">
        <f t="shared" si="42"/>
        <v>0.28587681764157147</v>
      </c>
      <c r="U247" s="1">
        <f t="shared" si="43"/>
        <v>0.79774445862151333</v>
      </c>
    </row>
    <row r="248" spans="4:21" ht="15" x14ac:dyDescent="0.25">
      <c r="D248" s="1">
        <f>D244+1</f>
        <v>1960</v>
      </c>
      <c r="E248" s="3" t="s">
        <v>1</v>
      </c>
      <c r="G248">
        <f>'[1]B. 103 q caL Q3 2023'!BK65</f>
        <v>339310</v>
      </c>
      <c r="J248">
        <f>'[2]B 103 to Q4 2023'!BK65</f>
        <v>320357.29536117997</v>
      </c>
      <c r="L248">
        <f>'b103'!AV65/100</f>
        <v>1.0591186653112441</v>
      </c>
      <c r="M248">
        <f t="shared" si="44"/>
        <v>1.0591186653112441</v>
      </c>
      <c r="N248">
        <f t="shared" si="37"/>
        <v>5.7437114459942026E-2</v>
      </c>
      <c r="O248" s="1">
        <f t="shared" si="38"/>
        <v>0.25374202685931896</v>
      </c>
      <c r="P248" s="1">
        <f t="shared" si="39"/>
        <v>1.2888392754621742</v>
      </c>
      <c r="R248" s="1">
        <f>'[1]B. 103 q caL Q3 2023'!BN65</f>
        <v>1.1447596780947882</v>
      </c>
      <c r="S248" s="1">
        <f t="shared" si="36"/>
        <v>1.1447596780947882</v>
      </c>
      <c r="T248" s="1">
        <f t="shared" si="42"/>
        <v>0.13519472684978498</v>
      </c>
      <c r="U248" s="1">
        <f t="shared" si="43"/>
        <v>0.64706236782972681</v>
      </c>
    </row>
    <row r="249" spans="4:21" ht="15" x14ac:dyDescent="0.25">
      <c r="E249" s="3" t="s">
        <v>4</v>
      </c>
      <c r="G249">
        <f>'[1]B. 103 q caL Q3 2023'!BK66</f>
        <v>347588</v>
      </c>
      <c r="J249">
        <f>'[2]B 103 to Q4 2023'!BK66</f>
        <v>314132.88540357171</v>
      </c>
      <c r="L249">
        <f>'b103'!AV66/100</f>
        <v>1.1064546148984302</v>
      </c>
      <c r="M249">
        <f t="shared" si="44"/>
        <v>1.1064546148984302</v>
      </c>
      <c r="N249">
        <f t="shared" si="37"/>
        <v>0.1011608628565757</v>
      </c>
      <c r="O249" s="1">
        <f t="shared" si="38"/>
        <v>0.29746577525595264</v>
      </c>
      <c r="P249" s="1">
        <f t="shared" si="39"/>
        <v>1.3464422929213504</v>
      </c>
      <c r="R249" s="1">
        <f>'[1]B. 103 q caL Q3 2023'!BN66</f>
        <v>1.1997956588227292</v>
      </c>
      <c r="S249" s="1">
        <f t="shared" si="36"/>
        <v>1.1997956588227292</v>
      </c>
      <c r="T249" s="1">
        <f t="shared" si="42"/>
        <v>0.18215125797954232</v>
      </c>
      <c r="U249" s="1">
        <f t="shared" si="43"/>
        <v>0.69401889895948421</v>
      </c>
    </row>
    <row r="250" spans="4:21" ht="15" x14ac:dyDescent="0.25">
      <c r="E250" s="3" t="s">
        <v>3</v>
      </c>
      <c r="G250">
        <f>'[1]B. 103 q caL Q3 2023'!BK67</f>
        <v>321285</v>
      </c>
      <c r="J250">
        <f>'[2]B 103 to Q4 2023'!BK67</f>
        <v>344111.21267694084</v>
      </c>
      <c r="L250">
        <f>'b103'!AV67/100</f>
        <v>0.93362866871380901</v>
      </c>
      <c r="M250">
        <f t="shared" si="44"/>
        <v>0.93362866871380901</v>
      </c>
      <c r="N250">
        <f t="shared" si="37"/>
        <v>-6.867649077581181E-2</v>
      </c>
      <c r="O250" s="1">
        <f t="shared" si="38"/>
        <v>0.12762842162356511</v>
      </c>
      <c r="P250" s="1">
        <f t="shared" si="39"/>
        <v>1.1361307626300834</v>
      </c>
      <c r="R250" s="1">
        <f>'[1]B. 103 q caL Q3 2023'!BN67</f>
        <v>1.0063693922267303</v>
      </c>
      <c r="S250" s="1">
        <f t="shared" si="36"/>
        <v>1.0063693922267303</v>
      </c>
      <c r="T250" s="1">
        <f t="shared" si="42"/>
        <v>6.3491933723078611E-3</v>
      </c>
      <c r="U250" s="1">
        <f t="shared" si="43"/>
        <v>0.51821683435224974</v>
      </c>
    </row>
    <row r="251" spans="4:21" ht="15" x14ac:dyDescent="0.25">
      <c r="E251" s="3" t="s">
        <v>2</v>
      </c>
      <c r="G251">
        <f>'[1]B. 103 q caL Q3 2023'!BK68</f>
        <v>365166</v>
      </c>
      <c r="J251">
        <f>'[2]B 103 to Q4 2023'!BK68</f>
        <v>298826.90896116465</v>
      </c>
      <c r="L251">
        <f>'b103'!AV68/100</f>
        <v>1.221941772643945</v>
      </c>
      <c r="M251">
        <f t="shared" si="44"/>
        <v>1.221941772643945</v>
      </c>
      <c r="N251">
        <f t="shared" si="37"/>
        <v>0.20044121038660215</v>
      </c>
      <c r="O251" s="1">
        <f t="shared" si="38"/>
        <v>0.39674612278597909</v>
      </c>
      <c r="P251" s="1">
        <f t="shared" si="39"/>
        <v>1.4869783722002234</v>
      </c>
      <c r="R251" s="1">
        <f>'[1]B. 103 q caL Q3 2023'!BN68</f>
        <v>1.3343355283226237</v>
      </c>
      <c r="S251" s="1">
        <f t="shared" si="36"/>
        <v>1.3343355283226237</v>
      </c>
      <c r="T251" s="1">
        <f t="shared" si="42"/>
        <v>0.28843343634918545</v>
      </c>
      <c r="U251" s="1">
        <f t="shared" si="43"/>
        <v>0.80030107732912725</v>
      </c>
    </row>
    <row r="252" spans="4:21" ht="15" x14ac:dyDescent="0.25">
      <c r="D252" s="1">
        <f>D248+1</f>
        <v>1961</v>
      </c>
      <c r="E252" s="3" t="s">
        <v>1</v>
      </c>
      <c r="G252">
        <f>'[1]B. 103 q caL Q3 2023'!BK69</f>
        <v>410353</v>
      </c>
      <c r="J252">
        <f>'[2]B 103 to Q4 2023'!BK69</f>
        <v>259704.16930704482</v>
      </c>
      <c r="L252">
        <f>'b103'!AV69/100</f>
        <v>1.5799942806975629</v>
      </c>
      <c r="M252">
        <f t="shared" si="44"/>
        <v>1.5799942806975629</v>
      </c>
      <c r="N252">
        <f t="shared" si="37"/>
        <v>0.45742122722065481</v>
      </c>
      <c r="O252" s="1">
        <f t="shared" si="38"/>
        <v>0.65372613962003179</v>
      </c>
      <c r="P252" s="1">
        <f t="shared" si="39"/>
        <v>1.9226917159185366</v>
      </c>
      <c r="R252" s="1">
        <f>'[1]B. 103 q caL Q3 2023'!BN69</f>
        <v>1.7541807365921427</v>
      </c>
      <c r="S252" s="1">
        <f t="shared" si="36"/>
        <v>1.7541807365921427</v>
      </c>
      <c r="T252" s="1">
        <f t="shared" si="42"/>
        <v>0.56200193116835206</v>
      </c>
      <c r="U252" s="1">
        <f t="shared" si="43"/>
        <v>1.0738695721482938</v>
      </c>
    </row>
    <row r="253" spans="4:21" ht="15" x14ac:dyDescent="0.25">
      <c r="E253" s="3" t="s">
        <v>4</v>
      </c>
      <c r="G253">
        <f>'[1]B. 103 q caL Q3 2023'!BK70</f>
        <v>411555</v>
      </c>
      <c r="J253">
        <f>'[2]B 103 to Q4 2023'!BK70</f>
        <v>266373.59313615441</v>
      </c>
      <c r="L253">
        <f>'b103'!AV70/100</f>
        <v>1.54495464712936</v>
      </c>
      <c r="M253">
        <f t="shared" si="44"/>
        <v>1.54495464712936</v>
      </c>
      <c r="N253">
        <f t="shared" si="37"/>
        <v>0.43499455531002534</v>
      </c>
      <c r="O253" s="1">
        <f t="shared" si="38"/>
        <v>0.63129946770940226</v>
      </c>
      <c r="P253" s="1">
        <f t="shared" si="39"/>
        <v>1.8800520595517674</v>
      </c>
      <c r="R253" s="1">
        <f>'[1]B. 103 q caL Q3 2023'!BN70</f>
        <v>1.7145501283319338</v>
      </c>
      <c r="S253" s="1">
        <f t="shared" si="36"/>
        <v>1.7145501283319338</v>
      </c>
      <c r="T253" s="1">
        <f t="shared" si="42"/>
        <v>0.53915073036564709</v>
      </c>
      <c r="U253" s="1">
        <f t="shared" si="43"/>
        <v>1.051018371345589</v>
      </c>
    </row>
    <row r="254" spans="4:21" ht="15" x14ac:dyDescent="0.25">
      <c r="E254" s="3" t="s">
        <v>3</v>
      </c>
      <c r="G254">
        <f>'[1]B. 103 q caL Q3 2023'!BK71</f>
        <v>423621</v>
      </c>
      <c r="J254">
        <f>'[2]B 103 to Q4 2023'!BK71</f>
        <v>261284.48277015783</v>
      </c>
      <c r="L254">
        <f>'b103'!AV71/100</f>
        <v>1.6212219368098659</v>
      </c>
      <c r="M254">
        <f t="shared" si="44"/>
        <v>1.6212219368098659</v>
      </c>
      <c r="N254">
        <f t="shared" si="37"/>
        <v>0.4831801468980042</v>
      </c>
      <c r="O254" s="1">
        <f t="shared" si="38"/>
        <v>0.67948505929738112</v>
      </c>
      <c r="P254" s="1">
        <f t="shared" si="39"/>
        <v>1.9728615638998004</v>
      </c>
      <c r="R254" s="1">
        <f>'[1]B. 103 q caL Q3 2023'!BN71</f>
        <v>1.8070551088563502</v>
      </c>
      <c r="S254" s="1">
        <f t="shared" si="36"/>
        <v>1.8070551088563502</v>
      </c>
      <c r="T254" s="1">
        <f t="shared" si="42"/>
        <v>0.59169850857524253</v>
      </c>
      <c r="U254" s="1">
        <f t="shared" si="43"/>
        <v>1.1035661495551845</v>
      </c>
    </row>
    <row r="255" spans="4:21" ht="15" x14ac:dyDescent="0.25">
      <c r="E255" s="3" t="s">
        <v>2</v>
      </c>
      <c r="G255">
        <f>'[1]B. 103 q caL Q3 2023'!BK72</f>
        <v>437674</v>
      </c>
      <c r="J255">
        <f>'[2]B 103 to Q4 2023'!BK72</f>
        <v>250830.37320391324</v>
      </c>
      <c r="L255">
        <f>'b103'!AV72/100</f>
        <v>1.7448107546219429</v>
      </c>
      <c r="M255">
        <f t="shared" si="44"/>
        <v>1.7448107546219429</v>
      </c>
      <c r="N255">
        <f t="shared" si="37"/>
        <v>0.55664609969987089</v>
      </c>
      <c r="O255" s="1">
        <f t="shared" si="38"/>
        <v>0.75295101209924775</v>
      </c>
      <c r="P255" s="1">
        <f t="shared" si="39"/>
        <v>2.123256536268014</v>
      </c>
      <c r="R255" s="1">
        <f>'[1]B. 103 q caL Q3 2023'!BN72</f>
        <v>1.9573508495478962</v>
      </c>
      <c r="S255" s="1">
        <f t="shared" ref="S255:S318" si="45">R255</f>
        <v>1.9573508495478962</v>
      </c>
      <c r="T255" s="1">
        <f t="shared" si="42"/>
        <v>0.67159195162376428</v>
      </c>
      <c r="U255" s="1">
        <f t="shared" si="43"/>
        <v>1.1834595926037061</v>
      </c>
    </row>
    <row r="256" spans="4:21" ht="15" x14ac:dyDescent="0.25">
      <c r="D256" s="1">
        <f>D252+1</f>
        <v>1962</v>
      </c>
      <c r="E256" s="3" t="s">
        <v>1</v>
      </c>
      <c r="G256">
        <f>'[1]B. 103 q caL Q3 2023'!BK73</f>
        <v>427931</v>
      </c>
      <c r="J256">
        <f>'[2]B 103 to Q4 2023'!BK73</f>
        <v>257445.91779257153</v>
      </c>
      <c r="L256">
        <f>'b103'!AV73/100</f>
        <v>1.6621339638010308</v>
      </c>
      <c r="M256">
        <f t="shared" si="44"/>
        <v>1.6621339638010308</v>
      </c>
      <c r="N256">
        <f t="shared" si="37"/>
        <v>0.50810229715667021</v>
      </c>
      <c r="O256" s="1">
        <f t="shared" si="38"/>
        <v>0.70440720955604719</v>
      </c>
      <c r="P256" s="1">
        <f t="shared" si="39"/>
        <v>2.0226473234676261</v>
      </c>
      <c r="R256" s="1">
        <f>'[1]B. 103 q caL Q3 2023'!BN73</f>
        <v>1.8628102929386892</v>
      </c>
      <c r="S256" s="1">
        <f t="shared" si="45"/>
        <v>1.8628102929386892</v>
      </c>
      <c r="T256" s="1">
        <f t="shared" si="42"/>
        <v>0.62208625763083725</v>
      </c>
      <c r="U256" s="1">
        <f t="shared" si="43"/>
        <v>1.1339538986107791</v>
      </c>
    </row>
    <row r="257" spans="4:21" ht="15" x14ac:dyDescent="0.25">
      <c r="E257" s="3" t="s">
        <v>4</v>
      </c>
      <c r="G257">
        <f>'[1]B. 103 q caL Q3 2023'!BK74</f>
        <v>326582</v>
      </c>
      <c r="J257">
        <f>'[2]B 103 to Q4 2023'!BK74</f>
        <v>256910.81900571371</v>
      </c>
      <c r="L257">
        <f>'b103'!AV74/100</f>
        <v>1.2711247091119531</v>
      </c>
      <c r="M257">
        <f t="shared" si="44"/>
        <v>1.2711247091119531</v>
      </c>
      <c r="N257">
        <f t="shared" si="37"/>
        <v>0.23990210628614728</v>
      </c>
      <c r="O257" s="1">
        <f t="shared" si="38"/>
        <v>0.43620701868552419</v>
      </c>
      <c r="P257" s="1">
        <f t="shared" si="39"/>
        <v>1.5468289841086647</v>
      </c>
      <c r="R257" s="1">
        <f>'[1]B. 103 q caL Q3 2023'!BN74</f>
        <v>1.4279118314749564</v>
      </c>
      <c r="S257" s="1">
        <f t="shared" si="45"/>
        <v>1.4279118314749564</v>
      </c>
      <c r="T257" s="1">
        <f t="shared" si="42"/>
        <v>0.35621311934663946</v>
      </c>
      <c r="U257" s="1">
        <f t="shared" si="43"/>
        <v>0.86808076032658132</v>
      </c>
    </row>
    <row r="258" spans="4:21" ht="15" x14ac:dyDescent="0.25">
      <c r="E258" s="3" t="s">
        <v>3</v>
      </c>
      <c r="G258">
        <f>'[1]B. 103 q caL Q3 2023'!BK75</f>
        <v>345363</v>
      </c>
      <c r="J258">
        <f>'[2]B 103 to Q4 2023'!BK75</f>
        <v>263899.14492367278</v>
      </c>
      <c r="L258">
        <f>'b103'!AV75/100</f>
        <v>1.3086294737299309</v>
      </c>
      <c r="M258">
        <f t="shared" si="44"/>
        <v>1.3086294737299309</v>
      </c>
      <c r="N258">
        <f t="shared" si="37"/>
        <v>0.26898038630083126</v>
      </c>
      <c r="O258" s="1">
        <f t="shared" si="38"/>
        <v>0.46528529870020818</v>
      </c>
      <c r="P258" s="1">
        <f t="shared" si="39"/>
        <v>1.5924684532633404</v>
      </c>
      <c r="R258" s="1">
        <f>'[1]B. 103 q caL Q3 2023'!BN75</f>
        <v>1.4677509289123787</v>
      </c>
      <c r="S258" s="1">
        <f t="shared" si="45"/>
        <v>1.4677509289123787</v>
      </c>
      <c r="T258" s="1">
        <f t="shared" si="42"/>
        <v>0.38373124884383752</v>
      </c>
      <c r="U258" s="1">
        <f t="shared" si="43"/>
        <v>0.89559888982377944</v>
      </c>
    </row>
    <row r="259" spans="4:21" ht="15" x14ac:dyDescent="0.25">
      <c r="E259" s="3" t="s">
        <v>2</v>
      </c>
      <c r="G259">
        <f>'[1]B. 103 q caL Q3 2023'!BK76</f>
        <v>424314</v>
      </c>
      <c r="J259">
        <f>'[2]B 103 to Q4 2023'!BK76</f>
        <v>269873.74340260436</v>
      </c>
      <c r="L259">
        <f>'b103'!AV76/100</f>
        <v>1.5721936143576491</v>
      </c>
      <c r="M259">
        <f t="shared" si="44"/>
        <v>1.5721936143576491</v>
      </c>
      <c r="N259">
        <f t="shared" si="37"/>
        <v>0.45247185077255858</v>
      </c>
      <c r="O259" s="1">
        <f t="shared" si="38"/>
        <v>0.64877676317193544</v>
      </c>
      <c r="P259" s="1">
        <f t="shared" si="39"/>
        <v>1.9131991014618719</v>
      </c>
      <c r="R259" s="1">
        <f>'[1]B. 103 q caL Q3 2023'!BN76</f>
        <v>1.7621990335129538</v>
      </c>
      <c r="S259" s="1">
        <f t="shared" si="45"/>
        <v>1.7621990335129538</v>
      </c>
      <c r="T259" s="1">
        <f t="shared" si="42"/>
        <v>0.56656247999554332</v>
      </c>
      <c r="U259" s="1">
        <f t="shared" si="43"/>
        <v>1.0784301209754852</v>
      </c>
    </row>
    <row r="260" spans="4:21" ht="15" x14ac:dyDescent="0.25">
      <c r="D260" s="1">
        <f>D256+1</f>
        <v>1963</v>
      </c>
      <c r="E260" s="3" t="s">
        <v>1</v>
      </c>
      <c r="G260">
        <f>'[1]B. 103 q caL Q3 2023'!BK77</f>
        <v>447981</v>
      </c>
      <c r="J260">
        <f>'[2]B 103 to Q4 2023'!BK77</f>
        <v>276200.07570378983</v>
      </c>
      <c r="L260">
        <f>'b103'!AV77/100</f>
        <v>1.6218682292710789</v>
      </c>
      <c r="M260">
        <f t="shared" si="44"/>
        <v>1.6218682292710789</v>
      </c>
      <c r="N260">
        <f t="shared" si="37"/>
        <v>0.48357871273285397</v>
      </c>
      <c r="O260" s="1">
        <f t="shared" si="38"/>
        <v>0.67988362513223088</v>
      </c>
      <c r="P260" s="1">
        <f t="shared" si="39"/>
        <v>1.97364803583607</v>
      </c>
      <c r="R260" s="1">
        <f>'[1]B. 103 q caL Q3 2023'!BN77</f>
        <v>1.8148470720865639</v>
      </c>
      <c r="S260" s="1">
        <f t="shared" si="45"/>
        <v>1.8148470720865639</v>
      </c>
      <c r="T260" s="1">
        <f t="shared" si="42"/>
        <v>0.59600120636337994</v>
      </c>
      <c r="U260" s="1">
        <f t="shared" si="43"/>
        <v>1.1078688473433218</v>
      </c>
    </row>
    <row r="261" spans="4:21" ht="15" x14ac:dyDescent="0.25">
      <c r="E261" s="3" t="s">
        <v>4</v>
      </c>
      <c r="G261">
        <f>'[1]B. 103 q caL Q3 2023'!BK78</f>
        <v>469026</v>
      </c>
      <c r="J261">
        <f>'[2]B 103 to Q4 2023'!BK78</f>
        <v>282846.79458203906</v>
      </c>
      <c r="L261">
        <f>'b103'!AV78/100</f>
        <v>1.6581579316379171</v>
      </c>
      <c r="M261">
        <f t="shared" si="44"/>
        <v>1.6581579316379171</v>
      </c>
      <c r="N261">
        <f t="shared" si="37"/>
        <v>0.50570730648183693</v>
      </c>
      <c r="O261" s="1">
        <f t="shared" si="38"/>
        <v>0.7020122188812139</v>
      </c>
      <c r="P261" s="1">
        <f t="shared" si="39"/>
        <v>2.0178088982937896</v>
      </c>
      <c r="R261" s="1">
        <f>'[1]B. 103 q caL Q3 2023'!BN78</f>
        <v>1.8544912202562456</v>
      </c>
      <c r="S261" s="1">
        <f t="shared" si="45"/>
        <v>1.8544912202562456</v>
      </c>
      <c r="T261" s="1">
        <f t="shared" si="42"/>
        <v>0.61761038364471121</v>
      </c>
      <c r="U261" s="1">
        <f t="shared" si="43"/>
        <v>1.1294780246246532</v>
      </c>
    </row>
    <row r="262" spans="4:21" ht="15" x14ac:dyDescent="0.25">
      <c r="E262" s="3" t="s">
        <v>3</v>
      </c>
      <c r="G262">
        <f>'[1]B. 103 q caL Q3 2023'!BK79</f>
        <v>487677</v>
      </c>
      <c r="J262">
        <f>'[2]B 103 to Q4 2023'!BK79</f>
        <v>290558.8996300287</v>
      </c>
      <c r="L262">
        <f>'b103'!AV79/100</f>
        <v>1.6783357623447481</v>
      </c>
      <c r="M262">
        <f t="shared" si="44"/>
        <v>1.6783357623447481</v>
      </c>
      <c r="N262">
        <f t="shared" si="37"/>
        <v>0.51780268477728608</v>
      </c>
      <c r="O262" s="1">
        <f t="shared" si="38"/>
        <v>0.71410759717666306</v>
      </c>
      <c r="P262" s="1">
        <f t="shared" si="39"/>
        <v>2.0423632580273594</v>
      </c>
      <c r="R262" s="1">
        <f>'[1]B. 103 q caL Q3 2023'!BN79</f>
        <v>1.8767971387776023</v>
      </c>
      <c r="S262" s="1">
        <f t="shared" si="45"/>
        <v>1.8767971387776023</v>
      </c>
      <c r="T262" s="1">
        <f t="shared" si="42"/>
        <v>0.62956667439417402</v>
      </c>
      <c r="U262" s="1">
        <f t="shared" si="43"/>
        <v>1.141434315374116</v>
      </c>
    </row>
    <row r="263" spans="4:21" ht="15" x14ac:dyDescent="0.25">
      <c r="E263" s="3" t="s">
        <v>2</v>
      </c>
      <c r="G263">
        <f>'[1]B. 103 q caL Q3 2023'!BK80</f>
        <v>465779</v>
      </c>
      <c r="J263">
        <f>'[2]B 103 to Q4 2023'!BK80</f>
        <v>292744.36815162038</v>
      </c>
      <c r="L263">
        <f>'b103'!AV80/100</f>
        <v>1.5910130031258312</v>
      </c>
      <c r="M263">
        <f t="shared" si="44"/>
        <v>1.5910130031258312</v>
      </c>
      <c r="N263">
        <f t="shared" ref="N263:N326" si="46">LN(M263)</f>
        <v>0.46437092224860688</v>
      </c>
      <c r="O263" s="1">
        <f t="shared" ref="O263:O326" si="47">N263-$N$508</f>
        <v>0.66067583464798374</v>
      </c>
      <c r="P263" s="1">
        <f t="shared" ref="P263:P326" si="48">EXP(O263)</f>
        <v>1.9361003760584223</v>
      </c>
      <c r="R263" s="1">
        <f>'[1]B. 103 q caL Q3 2023'!BN80</f>
        <v>1.7837171203088686</v>
      </c>
      <c r="S263" s="1">
        <f t="shared" si="45"/>
        <v>1.7837171203088686</v>
      </c>
      <c r="T263" s="1">
        <f t="shared" si="42"/>
        <v>0.57869945673579393</v>
      </c>
      <c r="U263" s="1">
        <f t="shared" si="43"/>
        <v>1.0905670977157358</v>
      </c>
    </row>
    <row r="264" spans="4:21" ht="15" x14ac:dyDescent="0.25">
      <c r="D264" s="1">
        <f>D260+1</f>
        <v>1964</v>
      </c>
      <c r="E264" s="3" t="s">
        <v>1</v>
      </c>
      <c r="G264">
        <f>'[1]B. 103 q caL Q3 2023'!BK81</f>
        <v>495027</v>
      </c>
      <c r="J264">
        <f>'[2]B 103 to Q4 2023'!BK81</f>
        <v>302314.28394110943</v>
      </c>
      <c r="L264">
        <f>'b103'!AV81/100</f>
        <v>1.6373938080773058</v>
      </c>
      <c r="M264">
        <f t="shared" si="44"/>
        <v>1.6373938080773058</v>
      </c>
      <c r="N264">
        <f t="shared" si="46"/>
        <v>0.49310583639528965</v>
      </c>
      <c r="O264" s="1">
        <f t="shared" si="47"/>
        <v>0.68941074879466657</v>
      </c>
      <c r="P264" s="1">
        <f t="shared" si="48"/>
        <v>1.9925410800199981</v>
      </c>
      <c r="R264" s="1">
        <f>'[1]B. 103 q caL Q3 2023'!BN81</f>
        <v>1.8320497507715441</v>
      </c>
      <c r="S264" s="1">
        <f t="shared" si="45"/>
        <v>1.8320497507715441</v>
      </c>
      <c r="T264" s="1">
        <f t="shared" ref="T264:T327" si="49">LN(S264)</f>
        <v>0.60543542241789217</v>
      </c>
      <c r="U264" s="1">
        <f t="shared" ref="U264:U327" si="50">T264-$T$508</f>
        <v>1.117303063397834</v>
      </c>
    </row>
    <row r="265" spans="4:21" ht="15" x14ac:dyDescent="0.25">
      <c r="E265" s="3" t="s">
        <v>4</v>
      </c>
      <c r="G265">
        <f>'[1]B. 103 q caL Q3 2023'!BK82</f>
        <v>511094</v>
      </c>
      <c r="J265">
        <f>'[2]B 103 to Q4 2023'!BK82</f>
        <v>313584.41024891811</v>
      </c>
      <c r="L265">
        <f>'b103'!AV82/100</f>
        <v>1.6297832666065242</v>
      </c>
      <c r="M265">
        <f t="shared" si="44"/>
        <v>1.6297832666065242</v>
      </c>
      <c r="N265">
        <f t="shared" si="46"/>
        <v>0.48844704070593442</v>
      </c>
      <c r="O265" s="1">
        <f t="shared" si="47"/>
        <v>0.68475195310531134</v>
      </c>
      <c r="P265" s="1">
        <f t="shared" si="48"/>
        <v>1.9832798281165633</v>
      </c>
      <c r="R265" s="1">
        <f>'[1]B. 103 q caL Q3 2023'!BN82</f>
        <v>1.819866462671087</v>
      </c>
      <c r="S265" s="1">
        <f t="shared" si="45"/>
        <v>1.819866462671087</v>
      </c>
      <c r="T265" s="1">
        <f t="shared" si="49"/>
        <v>0.59876312623809202</v>
      </c>
      <c r="U265" s="1">
        <f t="shared" si="50"/>
        <v>1.110630767218034</v>
      </c>
    </row>
    <row r="266" spans="4:21" ht="15" x14ac:dyDescent="0.25">
      <c r="E266" s="3" t="s">
        <v>3</v>
      </c>
      <c r="G266">
        <f>'[1]B. 103 q caL Q3 2023'!BK83</f>
        <v>528953</v>
      </c>
      <c r="J266">
        <f>'[2]B 103 to Q4 2023'!BK83</f>
        <v>322619.30956197687</v>
      </c>
      <c r="L266">
        <f>'b103'!AV83/100</f>
        <v>1.6394973541335842</v>
      </c>
      <c r="M266">
        <f t="shared" si="44"/>
        <v>1.6394973541335842</v>
      </c>
      <c r="N266">
        <f t="shared" si="46"/>
        <v>0.49438970347606342</v>
      </c>
      <c r="O266" s="1">
        <f t="shared" si="47"/>
        <v>0.69069461587544034</v>
      </c>
      <c r="P266" s="1">
        <f t="shared" si="48"/>
        <v>1.995100880790083</v>
      </c>
      <c r="R266" s="1">
        <f>'[1]B. 103 q caL Q3 2023'!BN83</f>
        <v>1.8289657573893621</v>
      </c>
      <c r="S266" s="1">
        <f t="shared" si="45"/>
        <v>1.8289657573893621</v>
      </c>
      <c r="T266" s="1">
        <f t="shared" si="49"/>
        <v>0.60375064719375449</v>
      </c>
      <c r="U266" s="1">
        <f t="shared" si="50"/>
        <v>1.1156182881736965</v>
      </c>
    </row>
    <row r="267" spans="4:21" ht="15" x14ac:dyDescent="0.25">
      <c r="E267" s="3" t="s">
        <v>2</v>
      </c>
      <c r="G267">
        <f>'[1]B. 103 q caL Q3 2023'!BK84</f>
        <v>545955</v>
      </c>
      <c r="J267">
        <f>'[2]B 103 to Q4 2023'!BK84</f>
        <v>326507.1960540468</v>
      </c>
      <c r="L267">
        <f>'b103'!AV84/100</f>
        <v>1.6720461799282669</v>
      </c>
      <c r="M267">
        <f t="shared" si="44"/>
        <v>1.6720461799282669</v>
      </c>
      <c r="N267">
        <f t="shared" si="46"/>
        <v>0.5140481338554187</v>
      </c>
      <c r="O267" s="1">
        <f t="shared" si="47"/>
        <v>0.71035304625479556</v>
      </c>
      <c r="P267" s="1">
        <f t="shared" si="48"/>
        <v>2.034709478417843</v>
      </c>
      <c r="R267" s="1">
        <f>'[1]B. 103 q caL Q3 2023'!BN84</f>
        <v>1.8673929838079564</v>
      </c>
      <c r="S267" s="1">
        <f t="shared" si="45"/>
        <v>1.8673929838079564</v>
      </c>
      <c r="T267" s="1">
        <f t="shared" si="49"/>
        <v>0.62454333186236322</v>
      </c>
      <c r="U267" s="1">
        <f t="shared" si="50"/>
        <v>1.1364109728423051</v>
      </c>
    </row>
    <row r="268" spans="4:21" ht="15" x14ac:dyDescent="0.25">
      <c r="D268" s="1">
        <f>D264+1</f>
        <v>1965</v>
      </c>
      <c r="E268" s="3" t="s">
        <v>1</v>
      </c>
      <c r="G268">
        <f>'[1]B. 103 q caL Q3 2023'!BK85</f>
        <v>559834</v>
      </c>
      <c r="J268">
        <f>'[2]B 103 to Q4 2023'!BK85</f>
        <v>336142.80327344773</v>
      </c>
      <c r="L268">
        <f>'b103'!AV85/100</f>
        <v>1.6654009341793468</v>
      </c>
      <c r="M268">
        <f t="shared" si="44"/>
        <v>1.6654009341793468</v>
      </c>
      <c r="N268">
        <f t="shared" si="46"/>
        <v>0.51006589575334238</v>
      </c>
      <c r="O268" s="1">
        <f t="shared" si="47"/>
        <v>0.70637080815271935</v>
      </c>
      <c r="P268" s="1">
        <f t="shared" si="48"/>
        <v>2.0266228928473873</v>
      </c>
      <c r="R268" s="1">
        <f>'[1]B. 103 q caL Q3 2023'!BN85</f>
        <v>1.8558934144011705</v>
      </c>
      <c r="S268" s="1">
        <f t="shared" si="45"/>
        <v>1.8558934144011705</v>
      </c>
      <c r="T268" s="1">
        <f t="shared" si="49"/>
        <v>0.61836620512940565</v>
      </c>
      <c r="U268" s="1">
        <f t="shared" si="50"/>
        <v>1.1302338461093475</v>
      </c>
    </row>
    <row r="269" spans="4:21" ht="15" x14ac:dyDescent="0.25">
      <c r="E269" s="3" t="s">
        <v>4</v>
      </c>
      <c r="G269">
        <f>'[1]B. 103 q caL Q3 2023'!BK86</f>
        <v>539451</v>
      </c>
      <c r="J269">
        <f>'[2]B 103 to Q4 2023'!BK86</f>
        <v>344128.25915041409</v>
      </c>
      <c r="L269">
        <f>'b103'!AV86/100</f>
        <v>1.5675328762142613</v>
      </c>
      <c r="M269">
        <f t="shared" si="44"/>
        <v>1.5675328762142613</v>
      </c>
      <c r="N269">
        <f t="shared" si="46"/>
        <v>0.44950296696640524</v>
      </c>
      <c r="O269" s="1">
        <f t="shared" si="47"/>
        <v>0.64580787936578221</v>
      </c>
      <c r="P269" s="1">
        <f t="shared" si="48"/>
        <v>1.9075274590212419</v>
      </c>
      <c r="R269" s="1">
        <f>'[1]B. 103 q caL Q3 2023'!BN86</f>
        <v>1.746207291012289</v>
      </c>
      <c r="S269" s="1">
        <f t="shared" si="45"/>
        <v>1.746207291012289</v>
      </c>
      <c r="T269" s="1">
        <f t="shared" si="49"/>
        <v>0.55744617374508432</v>
      </c>
      <c r="U269" s="1">
        <f t="shared" si="50"/>
        <v>1.0693138147250263</v>
      </c>
    </row>
    <row r="270" spans="4:21" ht="15" x14ac:dyDescent="0.25">
      <c r="E270" s="3" t="s">
        <v>3</v>
      </c>
      <c r="G270">
        <f>'[1]B. 103 q caL Q3 2023'!BK87</f>
        <v>587928</v>
      </c>
      <c r="J270">
        <f>'[2]B 103 to Q4 2023'!BK87</f>
        <v>356003.57209641597</v>
      </c>
      <c r="L270">
        <f>'b103'!AV87/100</f>
        <v>1.6514113850995999</v>
      </c>
      <c r="M270">
        <f t="shared" si="44"/>
        <v>1.6514113850995999</v>
      </c>
      <c r="N270">
        <f t="shared" si="46"/>
        <v>0.50163030718815649</v>
      </c>
      <c r="O270" s="1">
        <f t="shared" si="47"/>
        <v>0.69793521958753346</v>
      </c>
      <c r="P270" s="1">
        <f t="shared" si="48"/>
        <v>2.0095990400058508</v>
      </c>
      <c r="R270" s="1">
        <f>'[1]B. 103 q caL Q3 2023'!BN87</f>
        <v>1.8386158227961951</v>
      </c>
      <c r="S270" s="1">
        <f t="shared" si="45"/>
        <v>1.8386158227961951</v>
      </c>
      <c r="T270" s="1">
        <f t="shared" si="49"/>
        <v>0.60901301830420751</v>
      </c>
      <c r="U270" s="1">
        <f t="shared" si="50"/>
        <v>1.1208806592841494</v>
      </c>
    </row>
    <row r="271" spans="4:21" ht="15" x14ac:dyDescent="0.25">
      <c r="E271" s="3" t="s">
        <v>2</v>
      </c>
      <c r="G271">
        <f>'[1]B. 103 q caL Q3 2023'!BK88</f>
        <v>623812</v>
      </c>
      <c r="J271">
        <f>'[2]B 103 to Q4 2023'!BK88</f>
        <v>378181.32342330506</v>
      </c>
      <c r="L271">
        <f>'b103'!AV88/100</f>
        <v>1.6494531288603269</v>
      </c>
      <c r="M271">
        <f t="shared" si="44"/>
        <v>1.6494531288603269</v>
      </c>
      <c r="N271">
        <f t="shared" si="46"/>
        <v>0.50044379592074217</v>
      </c>
      <c r="O271" s="1">
        <f t="shared" si="47"/>
        <v>0.69674870832011915</v>
      </c>
      <c r="P271" s="1">
        <f t="shared" si="48"/>
        <v>2.0072160421083938</v>
      </c>
      <c r="R271" s="1">
        <f>'[1]B. 103 q caL Q3 2023'!BN88</f>
        <v>1.8310399192173672</v>
      </c>
      <c r="S271" s="1">
        <f t="shared" si="45"/>
        <v>1.8310399192173672</v>
      </c>
      <c r="T271" s="1">
        <f t="shared" si="49"/>
        <v>0.60488406732111033</v>
      </c>
      <c r="U271" s="1">
        <f t="shared" si="50"/>
        <v>1.1167517083010523</v>
      </c>
    </row>
    <row r="272" spans="4:21" ht="15" x14ac:dyDescent="0.25">
      <c r="D272" s="1">
        <f>D268+1</f>
        <v>1966</v>
      </c>
      <c r="E272" s="3" t="s">
        <v>1</v>
      </c>
      <c r="G272">
        <f>'[1]B. 103 q caL Q3 2023'!BK89</f>
        <v>606267</v>
      </c>
      <c r="J272">
        <f>'[2]B 103 to Q4 2023'!BK89</f>
        <v>385908.91261937068</v>
      </c>
      <c r="L272">
        <f>'b103'!AV89/100</f>
        <v>1.570966222733186</v>
      </c>
      <c r="M272">
        <f t="shared" si="44"/>
        <v>1.570966222733186</v>
      </c>
      <c r="N272">
        <f t="shared" si="46"/>
        <v>0.45169085855423963</v>
      </c>
      <c r="O272" s="1">
        <f t="shared" si="47"/>
        <v>0.6479957709536166</v>
      </c>
      <c r="P272" s="1">
        <f t="shared" si="48"/>
        <v>1.9117054911764595</v>
      </c>
      <c r="R272" s="1">
        <f>'[1]B. 103 q caL Q3 2023'!BN89</f>
        <v>1.7439586839317487</v>
      </c>
      <c r="S272" s="1">
        <f t="shared" si="45"/>
        <v>1.7439586839317487</v>
      </c>
      <c r="T272" s="1">
        <f t="shared" si="49"/>
        <v>0.55615763480005842</v>
      </c>
      <c r="U272" s="1">
        <f t="shared" si="50"/>
        <v>1.0680252757800002</v>
      </c>
    </row>
    <row r="273" spans="4:21" ht="15" x14ac:dyDescent="0.25">
      <c r="E273" s="3" t="s">
        <v>4</v>
      </c>
      <c r="G273">
        <f>'[1]B. 103 q caL Q3 2023'!BK90</f>
        <v>581050</v>
      </c>
      <c r="J273">
        <f>'[2]B 103 to Q4 2023'!BK90</f>
        <v>402825.50932099018</v>
      </c>
      <c r="L273">
        <f>'b103'!AV90/100</f>
        <v>1.4423933790497461</v>
      </c>
      <c r="M273">
        <f t="shared" si="44"/>
        <v>1.4423933790497461</v>
      </c>
      <c r="N273">
        <f t="shared" si="46"/>
        <v>0.36630380266470075</v>
      </c>
      <c r="O273" s="1">
        <f t="shared" si="47"/>
        <v>0.56260871506407772</v>
      </c>
      <c r="P273" s="1">
        <f t="shared" si="48"/>
        <v>1.7552454682116307</v>
      </c>
      <c r="R273" s="1">
        <f>'[1]B. 103 q caL Q3 2023'!BN90</f>
        <v>1.5981646834314411</v>
      </c>
      <c r="S273" s="1">
        <f t="shared" si="45"/>
        <v>1.5981646834314411</v>
      </c>
      <c r="T273" s="1">
        <f t="shared" si="49"/>
        <v>0.4688558979987883</v>
      </c>
      <c r="U273" s="1">
        <f t="shared" si="50"/>
        <v>0.9807235389787301</v>
      </c>
    </row>
    <row r="274" spans="4:21" ht="15" x14ac:dyDescent="0.25">
      <c r="E274" s="3" t="s">
        <v>3</v>
      </c>
      <c r="G274">
        <f>'[1]B. 103 q caL Q3 2023'!BK91</f>
        <v>523227</v>
      </c>
      <c r="J274">
        <f>'[2]B 103 to Q4 2023'!BK91</f>
        <v>408597.95754089829</v>
      </c>
      <c r="L274">
        <f>'b103'!AV91/100</f>
        <v>1.2805082479040701</v>
      </c>
      <c r="M274">
        <f t="shared" si="44"/>
        <v>1.2805082479040701</v>
      </c>
      <c r="N274">
        <f t="shared" si="46"/>
        <v>0.24725706779567577</v>
      </c>
      <c r="O274" s="1">
        <f t="shared" si="47"/>
        <v>0.44356198019505266</v>
      </c>
      <c r="P274" s="1">
        <f t="shared" si="48"/>
        <v>1.5582477927220972</v>
      </c>
      <c r="R274" s="1">
        <f>'[1]B. 103 q caL Q3 2023'!BN91</f>
        <v>1.4209025945956775</v>
      </c>
      <c r="S274" s="1">
        <f t="shared" si="45"/>
        <v>1.4209025945956775</v>
      </c>
      <c r="T274" s="1">
        <f t="shared" si="49"/>
        <v>0.35129229968294162</v>
      </c>
      <c r="U274" s="1">
        <f t="shared" si="50"/>
        <v>0.86315994066288348</v>
      </c>
    </row>
    <row r="275" spans="4:21" ht="15" x14ac:dyDescent="0.25">
      <c r="E275" s="3" t="s">
        <v>2</v>
      </c>
      <c r="G275">
        <f>'[1]B. 103 q caL Q3 2023'!BK92</f>
        <v>547891</v>
      </c>
      <c r="J275">
        <f>'[2]B 103 to Q4 2023'!BK92</f>
        <v>420059.33415643836</v>
      </c>
      <c r="L275">
        <f>'b103'!AV92/100</f>
        <v>1.3042812288511321</v>
      </c>
      <c r="M275">
        <f t="shared" si="44"/>
        <v>1.3042812288511321</v>
      </c>
      <c r="N275">
        <f t="shared" si="46"/>
        <v>0.26565210654870897</v>
      </c>
      <c r="O275" s="1">
        <f t="shared" si="47"/>
        <v>0.46195701894808588</v>
      </c>
      <c r="P275" s="1">
        <f t="shared" si="48"/>
        <v>1.5871770832189118</v>
      </c>
      <c r="R275" s="1">
        <f>'[1]B. 103 q caL Q3 2023'!BN92</f>
        <v>1.447837292723648</v>
      </c>
      <c r="S275" s="1">
        <f t="shared" si="45"/>
        <v>1.447837292723648</v>
      </c>
      <c r="T275" s="1">
        <f t="shared" si="49"/>
        <v>0.37007092074633313</v>
      </c>
      <c r="U275" s="1">
        <f t="shared" si="50"/>
        <v>0.88193856172627494</v>
      </c>
    </row>
    <row r="276" spans="4:21" ht="15" x14ac:dyDescent="0.25">
      <c r="D276" s="1">
        <f>D272+1</f>
        <v>1967</v>
      </c>
      <c r="E276" s="3" t="s">
        <v>1</v>
      </c>
      <c r="G276">
        <f>'[1]B. 103 q caL Q3 2023'!BK93</f>
        <v>625556</v>
      </c>
      <c r="J276">
        <f>'[2]B 103 to Q4 2023'!BK93</f>
        <v>434371.58007759525</v>
      </c>
      <c r="L276">
        <f>'b103'!AV93/100</f>
        <v>1.4401041176813378</v>
      </c>
      <c r="M276">
        <f t="shared" si="44"/>
        <v>1.4401041176813378</v>
      </c>
      <c r="N276">
        <f t="shared" si="46"/>
        <v>0.36471541491947851</v>
      </c>
      <c r="O276" s="1">
        <f t="shared" si="47"/>
        <v>0.56102032731885543</v>
      </c>
      <c r="P276" s="1">
        <f t="shared" si="48"/>
        <v>1.7524596708689544</v>
      </c>
      <c r="R276" s="1">
        <f>'[1]B. 103 q caL Q3 2023'!BN93</f>
        <v>1.5968083250317231</v>
      </c>
      <c r="S276" s="1">
        <f t="shared" si="45"/>
        <v>1.5968083250317231</v>
      </c>
      <c r="T276" s="1">
        <f t="shared" si="49"/>
        <v>0.46800684013344274</v>
      </c>
      <c r="U276" s="1">
        <f t="shared" si="50"/>
        <v>0.9798744811133846</v>
      </c>
    </row>
    <row r="277" spans="4:21" ht="15" x14ac:dyDescent="0.25">
      <c r="E277" s="3" t="s">
        <v>4</v>
      </c>
      <c r="G277">
        <f>'[1]B. 103 q caL Q3 2023'!BK94</f>
        <v>641312</v>
      </c>
      <c r="J277">
        <f>'[2]B 103 to Q4 2023'!BK94</f>
        <v>445130.55074913113</v>
      </c>
      <c r="L277">
        <f>'b103'!AV94/100</f>
        <v>1.44069261083199</v>
      </c>
      <c r="M277">
        <f t="shared" si="44"/>
        <v>1.44069261083199</v>
      </c>
      <c r="N277">
        <f t="shared" si="46"/>
        <v>0.36512397769866628</v>
      </c>
      <c r="O277" s="1">
        <f t="shared" si="47"/>
        <v>0.5614288900980432</v>
      </c>
      <c r="P277" s="1">
        <f t="shared" si="48"/>
        <v>1.7531758069458103</v>
      </c>
      <c r="R277" s="1">
        <f>'[1]B. 103 q caL Q3 2023'!BN94</f>
        <v>1.5982142711848644</v>
      </c>
      <c r="S277" s="1">
        <f t="shared" si="45"/>
        <v>1.5982142711848644</v>
      </c>
      <c r="T277" s="1">
        <f t="shared" si="49"/>
        <v>0.46888692545462585</v>
      </c>
      <c r="U277" s="1">
        <f t="shared" si="50"/>
        <v>0.98075456643456771</v>
      </c>
    </row>
    <row r="278" spans="4:21" ht="15" x14ac:dyDescent="0.25">
      <c r="E278" s="3" t="s">
        <v>3</v>
      </c>
      <c r="G278">
        <f>'[1]B. 103 q caL Q3 2023'!BK95</f>
        <v>678588</v>
      </c>
      <c r="J278">
        <f>'[2]B 103 to Q4 2023'!BK95</f>
        <v>462128.76441848848</v>
      </c>
      <c r="L278">
        <f>'b103'!AV95/100</f>
        <v>1.468361289258814</v>
      </c>
      <c r="M278">
        <f t="shared" si="44"/>
        <v>1.468361289258814</v>
      </c>
      <c r="N278">
        <f t="shared" si="46"/>
        <v>0.38414700976159127</v>
      </c>
      <c r="O278" s="1">
        <f t="shared" si="47"/>
        <v>0.58045192216096819</v>
      </c>
      <c r="P278" s="1">
        <f t="shared" si="48"/>
        <v>1.7868457635093125</v>
      </c>
      <c r="R278" s="1">
        <f>'[1]B. 103 q caL Q3 2023'!BN95</f>
        <v>1.627749224476104</v>
      </c>
      <c r="S278" s="1">
        <f t="shared" si="45"/>
        <v>1.627749224476104</v>
      </c>
      <c r="T278" s="1">
        <f t="shared" si="49"/>
        <v>0.48719821669552815</v>
      </c>
      <c r="U278" s="1">
        <f t="shared" si="50"/>
        <v>0.99906585767547007</v>
      </c>
    </row>
    <row r="279" spans="4:21" ht="15" x14ac:dyDescent="0.25">
      <c r="E279" s="3" t="s">
        <v>2</v>
      </c>
      <c r="G279">
        <f>'[1]B. 103 q caL Q3 2023'!BK96</f>
        <v>712221</v>
      </c>
      <c r="J279">
        <f>'[2]B 103 to Q4 2023'!BK96</f>
        <v>478674.89728801389</v>
      </c>
      <c r="L279">
        <f>'b103'!AV96/100</f>
        <v>1.4878673915263518</v>
      </c>
      <c r="M279">
        <f t="shared" ref="M279:M342" si="51">L279</f>
        <v>1.4878673915263518</v>
      </c>
      <c r="N279">
        <f t="shared" si="46"/>
        <v>0.39734381384172013</v>
      </c>
      <c r="O279" s="1">
        <f t="shared" si="47"/>
        <v>0.59364872624109699</v>
      </c>
      <c r="P279" s="1">
        <f t="shared" si="48"/>
        <v>1.8105826983184035</v>
      </c>
      <c r="R279" s="1">
        <f>'[1]B. 103 q caL Q3 2023'!BN96</f>
        <v>1.6490915700220874</v>
      </c>
      <c r="S279" s="1">
        <f t="shared" si="45"/>
        <v>1.6490915700220874</v>
      </c>
      <c r="T279" s="1">
        <f t="shared" si="49"/>
        <v>0.50022457267370846</v>
      </c>
      <c r="U279" s="1">
        <f t="shared" si="50"/>
        <v>1.0120922136536503</v>
      </c>
    </row>
    <row r="280" spans="4:21" ht="15" x14ac:dyDescent="0.25">
      <c r="D280" s="1">
        <f>D276+1</f>
        <v>1968</v>
      </c>
      <c r="E280" s="3" t="s">
        <v>1</v>
      </c>
      <c r="G280">
        <f>'[1]B. 103 q caL Q3 2023'!BK97</f>
        <v>652734</v>
      </c>
      <c r="J280">
        <f>'[2]B 103 to Q4 2023'!BK97</f>
        <v>488069.27562523523</v>
      </c>
      <c r="L280">
        <f>'b103'!AV97/100</f>
        <v>1.3373499675316021</v>
      </c>
      <c r="M280">
        <f t="shared" si="51"/>
        <v>1.3373499675316021</v>
      </c>
      <c r="N280">
        <f t="shared" si="46"/>
        <v>0.29069001968792441</v>
      </c>
      <c r="O280" s="1">
        <f t="shared" si="47"/>
        <v>0.48699493208730132</v>
      </c>
      <c r="P280" s="1">
        <f t="shared" si="48"/>
        <v>1.6274183617435047</v>
      </c>
      <c r="R280" s="1">
        <f>'[1]B. 103 q caL Q3 2023'!BN97</f>
        <v>1.483040940319972</v>
      </c>
      <c r="S280" s="1">
        <f t="shared" si="45"/>
        <v>1.483040940319972</v>
      </c>
      <c r="T280" s="1">
        <f t="shared" si="49"/>
        <v>0.3940946691941461</v>
      </c>
      <c r="U280" s="1">
        <f t="shared" si="50"/>
        <v>0.9059623101740879</v>
      </c>
    </row>
    <row r="281" spans="4:21" ht="15" x14ac:dyDescent="0.25">
      <c r="E281" s="3" t="s">
        <v>4</v>
      </c>
      <c r="G281">
        <f>'[1]B. 103 q caL Q3 2023'!BK98</f>
        <v>731114</v>
      </c>
      <c r="J281">
        <f>'[2]B 103 to Q4 2023'!BK98</f>
        <v>509537.0748689326</v>
      </c>
      <c r="L281">
        <f>'b103'!AV98/100</f>
        <v>1.4348313645250927</v>
      </c>
      <c r="M281">
        <f t="shared" si="51"/>
        <v>1.4348313645250927</v>
      </c>
      <c r="N281">
        <f t="shared" si="46"/>
        <v>0.36104732629564873</v>
      </c>
      <c r="O281" s="1">
        <f t="shared" si="47"/>
        <v>0.55735223869502559</v>
      </c>
      <c r="P281" s="1">
        <f t="shared" si="48"/>
        <v>1.7460432686468399</v>
      </c>
      <c r="R281" s="1">
        <f>'[1]B. 103 q caL Q3 2023'!BN98</f>
        <v>1.5875450260371293</v>
      </c>
      <c r="S281" s="1">
        <f t="shared" si="45"/>
        <v>1.5875450260371293</v>
      </c>
      <c r="T281" s="1">
        <f t="shared" si="49"/>
        <v>0.4621888142405256</v>
      </c>
      <c r="U281" s="1">
        <f t="shared" si="50"/>
        <v>0.97405645522046747</v>
      </c>
    </row>
    <row r="282" spans="4:21" ht="15" x14ac:dyDescent="0.25">
      <c r="E282" s="3" t="s">
        <v>3</v>
      </c>
      <c r="G282">
        <f>'[1]B. 103 q caL Q3 2023'!BK99</f>
        <v>728536</v>
      </c>
      <c r="J282">
        <f>'[2]B 103 to Q4 2023'!BK99</f>
        <v>522245.60092152911</v>
      </c>
      <c r="L282">
        <f>'b103'!AV99/100</f>
        <v>1.3949800101101351</v>
      </c>
      <c r="M282">
        <f t="shared" si="51"/>
        <v>1.3949800101101351</v>
      </c>
      <c r="N282">
        <f t="shared" si="46"/>
        <v>0.33288008550050419</v>
      </c>
      <c r="O282" s="1">
        <f t="shared" si="47"/>
        <v>0.52918499789988105</v>
      </c>
      <c r="P282" s="1">
        <f t="shared" si="48"/>
        <v>1.6975482393053767</v>
      </c>
      <c r="R282" s="1">
        <f>'[1]B. 103 q caL Q3 2023'!BN99</f>
        <v>1.5442000036272103</v>
      </c>
      <c r="S282" s="1">
        <f t="shared" si="45"/>
        <v>1.5442000036272103</v>
      </c>
      <c r="T282" s="1">
        <f t="shared" si="49"/>
        <v>0.43450597924150358</v>
      </c>
      <c r="U282" s="1">
        <f t="shared" si="50"/>
        <v>0.94637362022144544</v>
      </c>
    </row>
    <row r="283" spans="4:21" ht="15" x14ac:dyDescent="0.25">
      <c r="E283" s="3" t="s">
        <v>2</v>
      </c>
      <c r="G283">
        <f>'[1]B. 103 q caL Q3 2023'!BK100</f>
        <v>843150</v>
      </c>
      <c r="J283">
        <f>'[2]B 103 to Q4 2023'!BK100</f>
        <v>545256.95452197827</v>
      </c>
      <c r="L283">
        <f>'b103'!AV100/100</f>
        <v>1.5463070192869512</v>
      </c>
      <c r="M283">
        <f t="shared" si="51"/>
        <v>1.5463070192869512</v>
      </c>
      <c r="N283">
        <f t="shared" si="46"/>
        <v>0.43586951989717804</v>
      </c>
      <c r="O283" s="1">
        <f t="shared" si="47"/>
        <v>0.63217443229655501</v>
      </c>
      <c r="P283" s="1">
        <f t="shared" si="48"/>
        <v>1.8816977583849883</v>
      </c>
      <c r="R283" s="1">
        <f>'[1]B. 103 q caL Q3 2023'!BN100</f>
        <v>1.7112502100863092</v>
      </c>
      <c r="S283" s="1">
        <f t="shared" si="45"/>
        <v>1.7112502100863092</v>
      </c>
      <c r="T283" s="1">
        <f t="shared" si="49"/>
        <v>0.53722422038826234</v>
      </c>
      <c r="U283" s="1">
        <f t="shared" si="50"/>
        <v>1.0490918613682041</v>
      </c>
    </row>
    <row r="284" spans="4:21" ht="15" x14ac:dyDescent="0.25">
      <c r="D284" s="1">
        <f>D280+1</f>
        <v>1969</v>
      </c>
      <c r="E284" s="3" t="s">
        <v>1</v>
      </c>
      <c r="G284">
        <f>'[1]B. 103 q caL Q3 2023'!BK101</f>
        <v>803399</v>
      </c>
      <c r="J284">
        <f>'[2]B 103 to Q4 2023'!BK101</f>
        <v>561600.62874331966</v>
      </c>
      <c r="L284">
        <f>'b103'!AV101/100</f>
        <v>1.430529440432341</v>
      </c>
      <c r="M284">
        <f t="shared" si="51"/>
        <v>1.430529440432341</v>
      </c>
      <c r="N284">
        <f t="shared" si="46"/>
        <v>0.35804461381519004</v>
      </c>
      <c r="O284" s="1">
        <f t="shared" si="47"/>
        <v>0.55434952621456701</v>
      </c>
      <c r="P284" s="1">
        <f t="shared" si="48"/>
        <v>1.7408082662694946</v>
      </c>
      <c r="R284" s="1">
        <f>'[1]B. 103 q caL Q3 2023'!BN101</f>
        <v>1.5823591485712847</v>
      </c>
      <c r="S284" s="1">
        <f t="shared" si="45"/>
        <v>1.5823591485712847</v>
      </c>
      <c r="T284" s="1">
        <f t="shared" si="49"/>
        <v>0.4589168654327988</v>
      </c>
      <c r="U284" s="1">
        <f t="shared" si="50"/>
        <v>0.97078450641274072</v>
      </c>
    </row>
    <row r="285" spans="4:21" ht="15" x14ac:dyDescent="0.25">
      <c r="E285" s="3" t="s">
        <v>4</v>
      </c>
      <c r="G285">
        <f>'[1]B. 103 q caL Q3 2023'!BK102</f>
        <v>774485</v>
      </c>
      <c r="J285">
        <f>'[2]B 103 to Q4 2023'!BK102</f>
        <v>576863.73197922704</v>
      </c>
      <c r="L285">
        <f>'b103'!AV102/100</f>
        <v>1.342560317625878</v>
      </c>
      <c r="M285">
        <f t="shared" si="51"/>
        <v>1.342560317625878</v>
      </c>
      <c r="N285">
        <f t="shared" si="46"/>
        <v>0.29457847572185353</v>
      </c>
      <c r="O285" s="1">
        <f t="shared" si="47"/>
        <v>0.49088338812123045</v>
      </c>
      <c r="P285" s="1">
        <f t="shared" si="48"/>
        <v>1.6337588258108031</v>
      </c>
      <c r="R285" s="1">
        <f>'[1]B. 103 q caL Q3 2023'!BN102</f>
        <v>1.4854572148054532</v>
      </c>
      <c r="S285" s="1">
        <f t="shared" si="45"/>
        <v>1.4854572148054532</v>
      </c>
      <c r="T285" s="1">
        <f t="shared" si="49"/>
        <v>0.39572261362452688</v>
      </c>
      <c r="U285" s="1">
        <f t="shared" si="50"/>
        <v>0.90759025460446874</v>
      </c>
    </row>
    <row r="286" spans="4:21" ht="15" x14ac:dyDescent="0.25">
      <c r="E286" s="3" t="s">
        <v>3</v>
      </c>
      <c r="G286">
        <f>'[1]B. 103 q caL Q3 2023'!BK103</f>
        <v>743955</v>
      </c>
      <c r="J286">
        <f>'[2]B 103 to Q4 2023'!BK103</f>
        <v>592535.83101917151</v>
      </c>
      <c r="L286">
        <f>'b103'!AV103/100</f>
        <v>1.2555254365991391</v>
      </c>
      <c r="M286">
        <f t="shared" si="51"/>
        <v>1.2555254365991391</v>
      </c>
      <c r="N286">
        <f t="shared" si="46"/>
        <v>0.22755415954498739</v>
      </c>
      <c r="O286" s="1">
        <f t="shared" si="47"/>
        <v>0.42385907194436434</v>
      </c>
      <c r="P286" s="1">
        <f t="shared" si="48"/>
        <v>1.52784626220824</v>
      </c>
      <c r="R286" s="1">
        <f>'[1]B. 103 q caL Q3 2023'!BN103</f>
        <v>1.3904683319776994</v>
      </c>
      <c r="S286" s="1">
        <f t="shared" si="45"/>
        <v>1.3904683319776994</v>
      </c>
      <c r="T286" s="1">
        <f t="shared" si="49"/>
        <v>0.32964061987496862</v>
      </c>
      <c r="U286" s="1">
        <f t="shared" si="50"/>
        <v>0.84150826085491048</v>
      </c>
    </row>
    <row r="287" spans="4:21" ht="15" x14ac:dyDescent="0.25">
      <c r="E287" s="3" t="s">
        <v>2</v>
      </c>
      <c r="G287">
        <f>'[1]B. 103 q caL Q3 2023'!BK104</f>
        <v>705075</v>
      </c>
      <c r="J287">
        <f>'[2]B 103 to Q4 2023'!BK104</f>
        <v>614012.82470685535</v>
      </c>
      <c r="L287">
        <f>'b103'!AV104/100</f>
        <v>1.1482899825314739</v>
      </c>
      <c r="M287">
        <f t="shared" si="51"/>
        <v>1.1482899825314739</v>
      </c>
      <c r="N287">
        <f t="shared" si="46"/>
        <v>0.13827386402379713</v>
      </c>
      <c r="O287" s="1">
        <f t="shared" si="47"/>
        <v>0.33457877642317402</v>
      </c>
      <c r="P287" s="1">
        <f t="shared" si="48"/>
        <v>1.3973516637735961</v>
      </c>
      <c r="R287" s="1">
        <f>'[1]B. 103 q caL Q3 2023'!BN104</f>
        <v>1.2710470068827486</v>
      </c>
      <c r="S287" s="1">
        <f t="shared" si="45"/>
        <v>1.2710470068827486</v>
      </c>
      <c r="T287" s="1">
        <f t="shared" si="49"/>
        <v>0.23984097569552687</v>
      </c>
      <c r="U287" s="1">
        <f t="shared" si="50"/>
        <v>0.75170861667546873</v>
      </c>
    </row>
    <row r="288" spans="4:21" ht="15" x14ac:dyDescent="0.25">
      <c r="D288" s="1">
        <f>D284+1</f>
        <v>1970</v>
      </c>
      <c r="E288" s="3" t="s">
        <v>1</v>
      </c>
      <c r="G288">
        <f>'[1]B. 103 q caL Q3 2023'!BK105</f>
        <v>677754</v>
      </c>
      <c r="J288">
        <f>'[2]B 103 to Q4 2023'!BK105</f>
        <v>627981.06637199596</v>
      </c>
      <c r="L288">
        <f>'b103'!AV105/100</f>
        <v>1.0792433681432141</v>
      </c>
      <c r="M288">
        <f t="shared" si="51"/>
        <v>1.0792433681432141</v>
      </c>
      <c r="N288">
        <f t="shared" si="46"/>
        <v>7.6260210559160324E-2</v>
      </c>
      <c r="O288" s="1">
        <f t="shared" si="47"/>
        <v>0.27256512295853724</v>
      </c>
      <c r="P288" s="1">
        <f t="shared" si="48"/>
        <v>1.3133289839966051</v>
      </c>
      <c r="R288" s="1">
        <f>'[1]B. 103 q caL Q3 2023'!BN105</f>
        <v>1.1964019393558161</v>
      </c>
      <c r="S288" s="1">
        <f t="shared" si="45"/>
        <v>1.1964019393558161</v>
      </c>
      <c r="T288" s="1">
        <f t="shared" si="49"/>
        <v>0.17931866876516731</v>
      </c>
      <c r="U288" s="1">
        <f t="shared" si="50"/>
        <v>0.6911863097451092</v>
      </c>
    </row>
    <row r="289" spans="4:21" ht="15" x14ac:dyDescent="0.25">
      <c r="E289" s="3" t="s">
        <v>4</v>
      </c>
      <c r="G289">
        <f>'[1]B. 103 q caL Q3 2023'!BK106</f>
        <v>541573</v>
      </c>
      <c r="J289">
        <f>'[2]B 103 to Q4 2023'!BK106</f>
        <v>642621.62277689646</v>
      </c>
      <c r="L289">
        <f>'b103'!AV106/100</f>
        <v>0.84316883547705757</v>
      </c>
      <c r="M289">
        <f t="shared" si="51"/>
        <v>0.84316883547705757</v>
      </c>
      <c r="N289">
        <f t="shared" si="46"/>
        <v>-0.17058806170129423</v>
      </c>
      <c r="O289" s="1">
        <f t="shared" si="47"/>
        <v>2.5716850698082688E-2</v>
      </c>
      <c r="P289" s="1">
        <f t="shared" si="48"/>
        <v>1.0260503818891569</v>
      </c>
      <c r="R289" s="1">
        <f>'[1]B. 103 q caL Q3 2023'!BN106</f>
        <v>0.93433528259247056</v>
      </c>
      <c r="S289" s="1">
        <f t="shared" si="45"/>
        <v>0.93433528259247056</v>
      </c>
      <c r="T289" s="1">
        <f t="shared" si="49"/>
        <v>-6.7919930230976935E-2</v>
      </c>
      <c r="U289" s="1">
        <f t="shared" si="50"/>
        <v>0.44394771074896494</v>
      </c>
    </row>
    <row r="290" spans="4:21" ht="15" x14ac:dyDescent="0.25">
      <c r="E290" s="3" t="s">
        <v>3</v>
      </c>
      <c r="G290">
        <f>'[1]B. 103 q caL Q3 2023'!BK107</f>
        <v>633467</v>
      </c>
      <c r="J290">
        <f>'[2]B 103 to Q4 2023'!BK107</f>
        <v>659476.95967973117</v>
      </c>
      <c r="L290">
        <f>'b103'!AV107/100</f>
        <v>0.9609774184477915</v>
      </c>
      <c r="M290">
        <f t="shared" si="51"/>
        <v>0.9609774184477915</v>
      </c>
      <c r="N290">
        <f t="shared" si="46"/>
        <v>-3.9804368261088068E-2</v>
      </c>
      <c r="O290" s="1">
        <f t="shared" si="47"/>
        <v>0.15650054413828884</v>
      </c>
      <c r="P290" s="1">
        <f t="shared" si="48"/>
        <v>1.1694113986403873</v>
      </c>
      <c r="R290" s="1">
        <f>'[1]B. 103 q caL Q3 2023'!BN107</f>
        <v>1.0643760976299084</v>
      </c>
      <c r="S290" s="1">
        <f t="shared" si="45"/>
        <v>1.0643760976299084</v>
      </c>
      <c r="T290" s="1">
        <f t="shared" si="49"/>
        <v>6.2388803677885463E-2</v>
      </c>
      <c r="U290" s="1">
        <f t="shared" si="50"/>
        <v>0.57425644465782733</v>
      </c>
    </row>
    <row r="291" spans="4:21" ht="15" x14ac:dyDescent="0.25">
      <c r="E291" s="3" t="s">
        <v>2</v>
      </c>
      <c r="G291">
        <f>'[1]B. 103 q caL Q3 2023'!BK108</f>
        <v>702189</v>
      </c>
      <c r="J291">
        <f>'[2]B 103 to Q4 2023'!BK108</f>
        <v>686578.76977722731</v>
      </c>
      <c r="L291">
        <f>'b103'!AV108/100</f>
        <v>1.0231497627760289</v>
      </c>
      <c r="M291">
        <f t="shared" si="51"/>
        <v>1.0231497627760289</v>
      </c>
      <c r="N291">
        <f t="shared" si="46"/>
        <v>2.2885871930180792E-2</v>
      </c>
      <c r="O291" s="1">
        <f t="shared" si="47"/>
        <v>0.21919078432955771</v>
      </c>
      <c r="P291" s="1">
        <f t="shared" si="48"/>
        <v>1.2450687936446028</v>
      </c>
      <c r="R291" s="1">
        <f>'[1]B. 103 q caL Q3 2023'!BN108</f>
        <v>1.1303942059849903</v>
      </c>
      <c r="S291" s="1">
        <f t="shared" si="45"/>
        <v>1.1303942059849903</v>
      </c>
      <c r="T291" s="1">
        <f t="shared" si="49"/>
        <v>0.12256642674251648</v>
      </c>
      <c r="U291" s="1">
        <f t="shared" si="50"/>
        <v>0.63443406772245836</v>
      </c>
    </row>
    <row r="292" spans="4:21" ht="15" x14ac:dyDescent="0.25">
      <c r="D292" s="1">
        <f>D288+1</f>
        <v>1971</v>
      </c>
      <c r="E292" s="3" t="s">
        <v>1</v>
      </c>
      <c r="G292">
        <f>'[1]B. 103 q caL Q3 2023'!BK109</f>
        <v>774490</v>
      </c>
      <c r="J292">
        <f>'[2]B 103 to Q4 2023'!BK109</f>
        <v>719273.6344680615</v>
      </c>
      <c r="L292">
        <f>'b103'!AV109/100</f>
        <v>1.077180337208391</v>
      </c>
      <c r="M292">
        <f t="shared" si="51"/>
        <v>1.077180337208391</v>
      </c>
      <c r="N292">
        <f t="shared" si="46"/>
        <v>7.4346828175999649E-2</v>
      </c>
      <c r="O292" s="1">
        <f t="shared" si="47"/>
        <v>0.27065174057537655</v>
      </c>
      <c r="P292" s="1">
        <f t="shared" si="48"/>
        <v>1.3108184859925762</v>
      </c>
      <c r="R292" s="1">
        <f>'[1]B. 103 q caL Q3 2023'!BN109</f>
        <v>1.1869467831106009</v>
      </c>
      <c r="S292" s="1">
        <f t="shared" si="45"/>
        <v>1.1869467831106009</v>
      </c>
      <c r="T292" s="1">
        <f t="shared" si="49"/>
        <v>0.17138428152275101</v>
      </c>
      <c r="U292" s="1">
        <f t="shared" si="50"/>
        <v>0.68325192250269284</v>
      </c>
    </row>
    <row r="293" spans="4:21" ht="15" x14ac:dyDescent="0.25">
      <c r="E293" s="3" t="s">
        <v>4</v>
      </c>
      <c r="G293">
        <f>'[1]B. 103 q caL Q3 2023'!BK110</f>
        <v>778343</v>
      </c>
      <c r="J293">
        <f>'[2]B 103 to Q4 2023'!BK110</f>
        <v>742600.18510363717</v>
      </c>
      <c r="L293">
        <f>'b103'!AV110/100</f>
        <v>1.0485489868706599</v>
      </c>
      <c r="M293">
        <f t="shared" si="51"/>
        <v>1.0485489868706599</v>
      </c>
      <c r="N293">
        <f t="shared" si="46"/>
        <v>4.740729117513566E-2</v>
      </c>
      <c r="O293" s="1">
        <f t="shared" si="47"/>
        <v>0.24371220357451256</v>
      </c>
      <c r="P293" s="1">
        <f t="shared" si="48"/>
        <v>1.2759770560061254</v>
      </c>
      <c r="R293" s="1">
        <f>'[1]B. 103 q caL Q3 2023'!BN110</f>
        <v>1.1530814299340408</v>
      </c>
      <c r="S293" s="1">
        <f t="shared" si="45"/>
        <v>1.1530814299340408</v>
      </c>
      <c r="T293" s="1">
        <f t="shared" si="49"/>
        <v>0.14243786319386567</v>
      </c>
      <c r="U293" s="1">
        <f t="shared" si="50"/>
        <v>0.65430550417380751</v>
      </c>
    </row>
    <row r="294" spans="4:21" ht="15" x14ac:dyDescent="0.25">
      <c r="E294" s="3" t="s">
        <v>3</v>
      </c>
      <c r="G294">
        <f>'[1]B. 103 q caL Q3 2023'!BK111</f>
        <v>765304</v>
      </c>
      <c r="J294">
        <f>'[2]B 103 to Q4 2023'!BK111</f>
        <v>768637.11536972108</v>
      </c>
      <c r="L294">
        <f>'b103'!AV111/100</f>
        <v>0.99604367578492015</v>
      </c>
      <c r="M294">
        <f t="shared" si="51"/>
        <v>0.99604367578492015</v>
      </c>
      <c r="N294">
        <f t="shared" si="46"/>
        <v>-3.9641711692952686E-3</v>
      </c>
      <c r="O294" s="1">
        <f t="shared" si="47"/>
        <v>0.19234074123008166</v>
      </c>
      <c r="P294" s="1">
        <f t="shared" si="48"/>
        <v>1.2120834534155467</v>
      </c>
      <c r="R294" s="1">
        <f>'[1]B. 103 q caL Q3 2023'!BN111</f>
        <v>1.0931829580775636</v>
      </c>
      <c r="S294" s="1">
        <f t="shared" si="45"/>
        <v>1.0931829580775636</v>
      </c>
      <c r="T294" s="1">
        <f t="shared" si="49"/>
        <v>8.9093585924985508E-2</v>
      </c>
      <c r="U294" s="1">
        <f t="shared" si="50"/>
        <v>0.60096122690492737</v>
      </c>
    </row>
    <row r="295" spans="4:21" ht="15" x14ac:dyDescent="0.25">
      <c r="E295" s="3" t="s">
        <v>2</v>
      </c>
      <c r="G295">
        <f>'[1]B. 103 q caL Q3 2023'!BK112</f>
        <v>823753</v>
      </c>
      <c r="J295">
        <f>'[2]B 103 to Q4 2023'!BK112</f>
        <v>797397.09694142558</v>
      </c>
      <c r="L295">
        <f>'b103'!AV112/100</f>
        <v>1.0333982926025911</v>
      </c>
      <c r="M295">
        <f t="shared" si="51"/>
        <v>1.0333982926025911</v>
      </c>
      <c r="N295">
        <f t="shared" si="46"/>
        <v>3.2852684656103553E-2</v>
      </c>
      <c r="O295" s="1">
        <f t="shared" si="47"/>
        <v>0.22915759705548047</v>
      </c>
      <c r="P295" s="1">
        <f t="shared" si="48"/>
        <v>1.2575402080279356</v>
      </c>
      <c r="R295" s="1">
        <f>'[1]B. 103 q caL Q3 2023'!BN112</f>
        <v>1.1320591135398503</v>
      </c>
      <c r="S295" s="1">
        <f t="shared" si="45"/>
        <v>1.1320591135398503</v>
      </c>
      <c r="T295" s="1">
        <f t="shared" si="49"/>
        <v>0.1240381988591153</v>
      </c>
      <c r="U295" s="1">
        <f t="shared" si="50"/>
        <v>0.63590583983905713</v>
      </c>
    </row>
    <row r="296" spans="4:21" ht="15" x14ac:dyDescent="0.25">
      <c r="D296" s="1">
        <f>D292+1</f>
        <v>1972</v>
      </c>
      <c r="E296" s="3" t="s">
        <v>1</v>
      </c>
      <c r="G296">
        <f>'[1]B. 103 q caL Q3 2023'!BK113</f>
        <v>871948</v>
      </c>
      <c r="J296">
        <f>'[2]B 103 to Q4 2023'!BK113</f>
        <v>836309.57325487572</v>
      </c>
      <c r="L296">
        <f>'b103'!AV113/100</f>
        <v>1.042941195469683</v>
      </c>
      <c r="M296">
        <f t="shared" si="51"/>
        <v>1.042941195469683</v>
      </c>
      <c r="N296">
        <f t="shared" si="46"/>
        <v>4.2044794246742408E-2</v>
      </c>
      <c r="O296" s="1">
        <f t="shared" si="47"/>
        <v>0.23834970664611932</v>
      </c>
      <c r="P296" s="1">
        <f t="shared" si="48"/>
        <v>1.2691529464489077</v>
      </c>
      <c r="R296" s="1">
        <f>'[1]B. 103 q caL Q3 2023'!BN113</f>
        <v>1.1394203172718653</v>
      </c>
      <c r="S296" s="1">
        <f t="shared" si="45"/>
        <v>1.1394203172718653</v>
      </c>
      <c r="T296" s="1">
        <f t="shared" si="49"/>
        <v>0.13051963945850886</v>
      </c>
      <c r="U296" s="1">
        <f t="shared" si="50"/>
        <v>0.64238728043845073</v>
      </c>
    </row>
    <row r="297" spans="4:21" ht="15" x14ac:dyDescent="0.25">
      <c r="E297" s="3" t="s">
        <v>4</v>
      </c>
      <c r="G297">
        <f>'[1]B. 103 q caL Q3 2023'!BK114</f>
        <v>874936</v>
      </c>
      <c r="J297">
        <f>'[2]B 103 to Q4 2023'!BK114</f>
        <v>859730.52396471566</v>
      </c>
      <c r="L297">
        <f>'b103'!AV114/100</f>
        <v>1.0179758634509299</v>
      </c>
      <c r="M297">
        <f t="shared" si="51"/>
        <v>1.0179758634509299</v>
      </c>
      <c r="N297">
        <f t="shared" si="46"/>
        <v>1.7816208074096587E-2</v>
      </c>
      <c r="O297" s="1">
        <f t="shared" si="47"/>
        <v>0.21412112047347351</v>
      </c>
      <c r="P297" s="1">
        <f t="shared" si="48"/>
        <v>1.2387726864416246</v>
      </c>
      <c r="R297" s="1">
        <f>'[1]B. 103 q caL Q3 2023'!BN114</f>
        <v>1.1113853861832859</v>
      </c>
      <c r="S297" s="1">
        <f t="shared" si="45"/>
        <v>1.1113853861832859</v>
      </c>
      <c r="T297" s="1">
        <f t="shared" si="49"/>
        <v>0.10560733276093627</v>
      </c>
      <c r="U297" s="1">
        <f t="shared" si="50"/>
        <v>0.61747497374087812</v>
      </c>
    </row>
    <row r="298" spans="4:21" ht="15" x14ac:dyDescent="0.25">
      <c r="E298" s="3" t="s">
        <v>3</v>
      </c>
      <c r="G298">
        <f>'[1]B. 103 q caL Q3 2023'!BK115</f>
        <v>893435</v>
      </c>
      <c r="J298">
        <f>'[2]B 103 to Q4 2023'!BK115</f>
        <v>883360.90414913429</v>
      </c>
      <c r="L298">
        <f>'b103'!AV115/100</f>
        <v>1.0117042569706141</v>
      </c>
      <c r="M298">
        <f t="shared" si="51"/>
        <v>1.0117042569706141</v>
      </c>
      <c r="N298">
        <f t="shared" si="46"/>
        <v>1.1636291960910549E-2</v>
      </c>
      <c r="O298" s="1">
        <f t="shared" si="47"/>
        <v>0.20794120436028746</v>
      </c>
      <c r="P298" s="1">
        <f t="shared" si="48"/>
        <v>1.2311407817110072</v>
      </c>
      <c r="R298" s="1">
        <f>'[1]B. 103 q caL Q3 2023'!BN115</f>
        <v>1.1038571342414032</v>
      </c>
      <c r="S298" s="1">
        <f t="shared" si="45"/>
        <v>1.1038571342414032</v>
      </c>
      <c r="T298" s="1">
        <f t="shared" si="49"/>
        <v>9.8810532091011496E-2</v>
      </c>
      <c r="U298" s="1">
        <f t="shared" si="50"/>
        <v>0.6106781730709534</v>
      </c>
    </row>
    <row r="299" spans="4:21" ht="15" x14ac:dyDescent="0.25">
      <c r="E299" s="3" t="s">
        <v>2</v>
      </c>
      <c r="G299">
        <f>'[1]B. 103 q caL Q3 2023'!BK116</f>
        <v>1032664</v>
      </c>
      <c r="J299">
        <f>'[2]B 103 to Q4 2023'!BK116</f>
        <v>943617.55674445804</v>
      </c>
      <c r="L299">
        <f>'b103'!AV116/100</f>
        <v>1.0946577141363361</v>
      </c>
      <c r="M299">
        <f t="shared" si="51"/>
        <v>1.0946577141363361</v>
      </c>
      <c r="N299">
        <f t="shared" si="46"/>
        <v>9.0441724572249513E-2</v>
      </c>
      <c r="O299" s="1">
        <f t="shared" si="47"/>
        <v>0.28674663697162645</v>
      </c>
      <c r="P299" s="1">
        <f t="shared" si="48"/>
        <v>1.3320866692042965</v>
      </c>
      <c r="R299" s="1">
        <f>'[1]B. 103 q caL Q3 2023'!BN116</f>
        <v>1.1893172007164905</v>
      </c>
      <c r="S299" s="1">
        <f t="shared" si="45"/>
        <v>1.1893172007164905</v>
      </c>
      <c r="T299" s="1">
        <f t="shared" si="49"/>
        <v>0.17337936153766451</v>
      </c>
      <c r="U299" s="1">
        <f t="shared" si="50"/>
        <v>0.6852470025176064</v>
      </c>
    </row>
    <row r="300" spans="4:21" ht="15" x14ac:dyDescent="0.25">
      <c r="D300" s="1">
        <f>D296+1</f>
        <v>1973</v>
      </c>
      <c r="E300" s="3" t="s">
        <v>1</v>
      </c>
      <c r="G300">
        <f>'[1]B. 103 q caL Q3 2023'!BK117</f>
        <v>970552</v>
      </c>
      <c r="J300">
        <f>'[2]B 103 to Q4 2023'!BK117</f>
        <v>972695.88535967807</v>
      </c>
      <c r="L300">
        <f>'b103'!AV117/100</f>
        <v>0.99803044921039896</v>
      </c>
      <c r="M300">
        <f t="shared" si="51"/>
        <v>0.99803044921039896</v>
      </c>
      <c r="N300">
        <f t="shared" si="46"/>
        <v>-1.9714929052400206E-3</v>
      </c>
      <c r="O300" s="1">
        <f t="shared" si="47"/>
        <v>0.19433341949413691</v>
      </c>
      <c r="P300" s="1">
        <f t="shared" si="48"/>
        <v>1.2145011538168979</v>
      </c>
      <c r="R300" s="1">
        <f>'[1]B. 103 q caL Q3 2023'!BN117</f>
        <v>1.083488841386258</v>
      </c>
      <c r="S300" s="1">
        <f t="shared" si="45"/>
        <v>1.083488841386258</v>
      </c>
      <c r="T300" s="1">
        <f t="shared" si="49"/>
        <v>8.0186243266817669E-2</v>
      </c>
      <c r="U300" s="1">
        <f t="shared" si="50"/>
        <v>0.59205388424675953</v>
      </c>
    </row>
    <row r="301" spans="4:21" ht="15" x14ac:dyDescent="0.25">
      <c r="E301" s="3" t="s">
        <v>4</v>
      </c>
      <c r="G301">
        <f>'[1]B. 103 q caL Q3 2023'!BK118</f>
        <v>903639</v>
      </c>
      <c r="J301">
        <f>'[2]B 103 to Q4 2023'!BK118</f>
        <v>1002539.8083202159</v>
      </c>
      <c r="L301">
        <f>'b103'!AV118/100</f>
        <v>0.90153536734426243</v>
      </c>
      <c r="M301">
        <f t="shared" si="51"/>
        <v>0.90153536734426243</v>
      </c>
      <c r="N301">
        <f t="shared" si="46"/>
        <v>-0.10365600544523131</v>
      </c>
      <c r="O301" s="1">
        <f t="shared" si="47"/>
        <v>9.2648906954145613E-2</v>
      </c>
      <c r="P301" s="1">
        <f t="shared" si="48"/>
        <v>1.0970764917168612</v>
      </c>
      <c r="R301" s="1">
        <f>'[1]B. 103 q caL Q3 2023'!BN118</f>
        <v>0.97810917604611369</v>
      </c>
      <c r="S301" s="1">
        <f t="shared" si="45"/>
        <v>0.97810917604611369</v>
      </c>
      <c r="T301" s="1">
        <f t="shared" si="49"/>
        <v>-2.213398322871056E-2</v>
      </c>
      <c r="U301" s="1">
        <f t="shared" si="50"/>
        <v>0.48973365775123129</v>
      </c>
    </row>
    <row r="302" spans="4:21" ht="15" x14ac:dyDescent="0.25">
      <c r="E302" s="3" t="s">
        <v>3</v>
      </c>
      <c r="G302">
        <f>'[1]B. 103 q caL Q3 2023'!BK119</f>
        <v>953484</v>
      </c>
      <c r="J302">
        <f>'[2]B 103 to Q4 2023'!BK119</f>
        <v>1048466.2670872469</v>
      </c>
      <c r="L302">
        <f>'b103'!AV119/100</f>
        <v>0.90962860789612254</v>
      </c>
      <c r="M302">
        <f t="shared" si="51"/>
        <v>0.90962860789612254</v>
      </c>
      <c r="N302">
        <f t="shared" si="46"/>
        <v>-9.4718885967251559E-2</v>
      </c>
      <c r="O302" s="1">
        <f t="shared" si="47"/>
        <v>0.10158602643212536</v>
      </c>
      <c r="P302" s="1">
        <f t="shared" si="48"/>
        <v>1.1069251391164756</v>
      </c>
      <c r="R302" s="1">
        <f>'[1]B. 103 q caL Q3 2023'!BN119</f>
        <v>0.98552069225151517</v>
      </c>
      <c r="S302" s="1">
        <f t="shared" si="45"/>
        <v>0.98552069225151517</v>
      </c>
      <c r="T302" s="1">
        <f t="shared" si="49"/>
        <v>-1.4585155906070756E-2</v>
      </c>
      <c r="U302" s="1">
        <f t="shared" si="50"/>
        <v>0.49728248507387113</v>
      </c>
    </row>
    <row r="303" spans="4:21" ht="15" x14ac:dyDescent="0.25">
      <c r="E303" s="3" t="s">
        <v>2</v>
      </c>
      <c r="G303">
        <f>'[1]B. 103 q caL Q3 2023'!BK120</f>
        <v>809377</v>
      </c>
      <c r="J303">
        <f>'[2]B 103 to Q4 2023'!BK120</f>
        <v>1086145.081725247</v>
      </c>
      <c r="L303">
        <f>'b103'!AV120/100</f>
        <v>0.74535105855511885</v>
      </c>
      <c r="M303">
        <f t="shared" si="51"/>
        <v>0.74535105855511885</v>
      </c>
      <c r="N303">
        <f t="shared" si="46"/>
        <v>-0.29389995205456587</v>
      </c>
      <c r="O303" s="1">
        <f t="shared" si="47"/>
        <v>-9.7595039655188953E-2</v>
      </c>
      <c r="P303" s="1">
        <f t="shared" si="48"/>
        <v>0.90701613495862665</v>
      </c>
      <c r="R303" s="1">
        <f>'[1]B. 103 q caL Q3 2023'!BN120</f>
        <v>0.80767096090333956</v>
      </c>
      <c r="S303" s="1">
        <f t="shared" si="45"/>
        <v>0.80767096090333956</v>
      </c>
      <c r="T303" s="1">
        <f t="shared" si="49"/>
        <v>-0.21360053000509074</v>
      </c>
      <c r="U303" s="1">
        <f t="shared" si="50"/>
        <v>0.29826711097485115</v>
      </c>
    </row>
    <row r="304" spans="4:21" ht="15" x14ac:dyDescent="0.25">
      <c r="D304" s="1">
        <f>D300+1</f>
        <v>1974</v>
      </c>
      <c r="E304" s="3" t="s">
        <v>1</v>
      </c>
      <c r="G304">
        <f>'[1]B. 103 q caL Q3 2023'!BK121</f>
        <v>784167</v>
      </c>
      <c r="J304">
        <f>'[2]B 103 to Q4 2023'!BK121</f>
        <v>1137130.5481556188</v>
      </c>
      <c r="L304">
        <f>'b103'!AV121/100</f>
        <v>0.68976151833667376</v>
      </c>
      <c r="M304">
        <f t="shared" si="51"/>
        <v>0.68976151833667376</v>
      </c>
      <c r="N304">
        <f t="shared" si="46"/>
        <v>-0.37140936673214892</v>
      </c>
      <c r="O304" s="1">
        <f t="shared" si="47"/>
        <v>-0.175104454332772</v>
      </c>
      <c r="P304" s="1">
        <f t="shared" si="48"/>
        <v>0.83936934042558775</v>
      </c>
      <c r="R304" s="1">
        <f>'[1]B. 103 q caL Q3 2023'!BN121</f>
        <v>0.74662316797716177</v>
      </c>
      <c r="S304" s="1">
        <f t="shared" si="45"/>
        <v>0.74662316797716177</v>
      </c>
      <c r="T304" s="1">
        <f t="shared" si="49"/>
        <v>-0.29219468167162033</v>
      </c>
      <c r="U304" s="1">
        <f t="shared" si="50"/>
        <v>0.21967295930832154</v>
      </c>
    </row>
    <row r="305" spans="4:21" ht="15" x14ac:dyDescent="0.25">
      <c r="E305" s="3" t="s">
        <v>4</v>
      </c>
      <c r="G305">
        <f>'[1]B. 103 q caL Q3 2023'!BK122</f>
        <v>723296</v>
      </c>
      <c r="J305">
        <f>'[2]B 103 to Q4 2023'!BK122</f>
        <v>1194538.371690958</v>
      </c>
      <c r="L305">
        <f>'b103'!AV122/100</f>
        <v>0.60560904570152885</v>
      </c>
      <c r="M305">
        <f t="shared" si="51"/>
        <v>0.60560904570152885</v>
      </c>
      <c r="N305">
        <f t="shared" si="46"/>
        <v>-0.50152064021099052</v>
      </c>
      <c r="O305" s="1">
        <f t="shared" si="47"/>
        <v>-0.3052157278116136</v>
      </c>
      <c r="P305" s="1">
        <f t="shared" si="48"/>
        <v>0.73696437353025157</v>
      </c>
      <c r="R305" s="1">
        <f>'[1]B. 103 q caL Q3 2023'!BN122</f>
        <v>0.65478911471144352</v>
      </c>
      <c r="S305" s="1">
        <f t="shared" si="45"/>
        <v>0.65478911471144352</v>
      </c>
      <c r="T305" s="1">
        <f t="shared" si="49"/>
        <v>-0.42344205746047048</v>
      </c>
      <c r="U305" s="1">
        <f t="shared" si="50"/>
        <v>8.8425583519471385E-2</v>
      </c>
    </row>
    <row r="306" spans="4:21" ht="15" x14ac:dyDescent="0.25">
      <c r="E306" s="3" t="s">
        <v>3</v>
      </c>
      <c r="G306">
        <f>'[1]B. 103 q caL Q3 2023'!BK123</f>
        <v>540407</v>
      </c>
      <c r="J306">
        <f>'[2]B 103 to Q4 2023'!BK123</f>
        <v>1256520.1535600296</v>
      </c>
      <c r="L306">
        <f>'b103'!AV123/100</f>
        <v>0.43015564006141327</v>
      </c>
      <c r="M306">
        <f t="shared" si="51"/>
        <v>0.43015564006141327</v>
      </c>
      <c r="N306">
        <f t="shared" si="46"/>
        <v>-0.84360818215274858</v>
      </c>
      <c r="O306" s="1">
        <f t="shared" si="47"/>
        <v>-0.6473032697533716</v>
      </c>
      <c r="P306" s="1">
        <f t="shared" si="48"/>
        <v>0.52345549335569241</v>
      </c>
      <c r="R306" s="1">
        <f>'[1]B. 103 q caL Q3 2023'!BN123</f>
        <v>0.46446146743424116</v>
      </c>
      <c r="S306" s="1">
        <f t="shared" si="45"/>
        <v>0.46446146743424116</v>
      </c>
      <c r="T306" s="1">
        <f t="shared" si="49"/>
        <v>-0.76687667910086044</v>
      </c>
      <c r="U306" s="1">
        <f t="shared" si="50"/>
        <v>-0.25500903812091857</v>
      </c>
    </row>
    <row r="307" spans="4:21" ht="15" x14ac:dyDescent="0.25">
      <c r="E307" s="3" t="s">
        <v>2</v>
      </c>
      <c r="G307">
        <f>'[1]B. 103 q caL Q3 2023'!BK124</f>
        <v>557581</v>
      </c>
      <c r="J307">
        <f>'[2]B 103 to Q4 2023'!BK124</f>
        <v>1424803.0135071883</v>
      </c>
      <c r="L307">
        <f>'b103'!AV124/100</f>
        <v>0.39138924213215026</v>
      </c>
      <c r="M307">
        <f t="shared" si="51"/>
        <v>0.39138924213215026</v>
      </c>
      <c r="N307">
        <f t="shared" si="46"/>
        <v>-0.93805271000814205</v>
      </c>
      <c r="O307" s="1">
        <f t="shared" si="47"/>
        <v>-0.74174779760876519</v>
      </c>
      <c r="P307" s="1">
        <f t="shared" si="48"/>
        <v>0.47628074527895364</v>
      </c>
      <c r="R307" s="1">
        <f>'[1]B. 103 q caL Q3 2023'!BN124</f>
        <v>0.4195061843963529</v>
      </c>
      <c r="S307" s="1">
        <f t="shared" si="45"/>
        <v>0.4195061843963529</v>
      </c>
      <c r="T307" s="1">
        <f t="shared" si="49"/>
        <v>-0.8686770108799603</v>
      </c>
      <c r="U307" s="1">
        <f t="shared" si="50"/>
        <v>-0.35680936990001844</v>
      </c>
    </row>
    <row r="308" spans="4:21" ht="15" x14ac:dyDescent="0.25">
      <c r="D308" s="1">
        <f>D304+1</f>
        <v>1975</v>
      </c>
      <c r="E308" s="3" t="s">
        <v>1</v>
      </c>
      <c r="G308">
        <f>'[1]B. 103 q caL Q3 2023'!BK125</f>
        <v>684902</v>
      </c>
      <c r="J308">
        <f>'[2]B 103 to Q4 2023'!BK125</f>
        <v>1367107.5404830663</v>
      </c>
      <c r="L308">
        <f>'b103'!AV125/100</f>
        <v>0.50105135072610762</v>
      </c>
      <c r="M308">
        <f t="shared" si="51"/>
        <v>0.50105135072610762</v>
      </c>
      <c r="N308">
        <f t="shared" si="46"/>
        <v>-0.69104668669037883</v>
      </c>
      <c r="O308" s="1">
        <f t="shared" si="47"/>
        <v>-0.49474177429100191</v>
      </c>
      <c r="P308" s="1">
        <f t="shared" si="48"/>
        <v>0.60972833450103148</v>
      </c>
      <c r="R308" s="1">
        <f>'[1]B. 103 q caL Q3 2023'!BN125</f>
        <v>0.53963166365205839</v>
      </c>
      <c r="S308" s="1">
        <f t="shared" si="45"/>
        <v>0.53963166365205839</v>
      </c>
      <c r="T308" s="1">
        <f t="shared" si="49"/>
        <v>-0.61686847651086874</v>
      </c>
      <c r="U308" s="1">
        <f t="shared" si="50"/>
        <v>-0.10500083553092687</v>
      </c>
    </row>
    <row r="309" spans="4:21" ht="15" x14ac:dyDescent="0.25">
      <c r="E309" s="3" t="s">
        <v>4</v>
      </c>
      <c r="G309">
        <f>'[1]B. 103 q caL Q3 2023'!BK126</f>
        <v>791599</v>
      </c>
      <c r="J309">
        <f>'[2]B 103 to Q4 2023'!BK126</f>
        <v>1436048.4977895366</v>
      </c>
      <c r="L309">
        <f>'b103'!AV126/100</f>
        <v>0.55130149033891795</v>
      </c>
      <c r="M309">
        <f t="shared" si="51"/>
        <v>0.55130149033891795</v>
      </c>
      <c r="N309">
        <f t="shared" si="46"/>
        <v>-0.59547345007268904</v>
      </c>
      <c r="O309" s="1">
        <f t="shared" si="47"/>
        <v>-0.39916853767331212</v>
      </c>
      <c r="P309" s="1">
        <f t="shared" si="48"/>
        <v>0.67087762367101811</v>
      </c>
      <c r="R309" s="1">
        <f>'[1]B. 103 q caL Q3 2023'!BN126</f>
        <v>0.59258457598042891</v>
      </c>
      <c r="S309" s="1">
        <f t="shared" si="45"/>
        <v>0.59258457598042891</v>
      </c>
      <c r="T309" s="1">
        <f t="shared" si="49"/>
        <v>-0.52326167188907868</v>
      </c>
      <c r="U309" s="1">
        <f t="shared" si="50"/>
        <v>-1.1394030909136821E-2</v>
      </c>
    </row>
    <row r="310" spans="4:21" ht="15" x14ac:dyDescent="0.25">
      <c r="E310" s="3" t="s">
        <v>3</v>
      </c>
      <c r="G310">
        <f>'[1]B. 103 q caL Q3 2023'!BK127</f>
        <v>701690</v>
      </c>
      <c r="J310">
        <f>'[2]B 103 to Q4 2023'!BK127</f>
        <v>1439829.3083803267</v>
      </c>
      <c r="L310">
        <f>'b103'!AV127/100</f>
        <v>0.48739262612753254</v>
      </c>
      <c r="M310">
        <f t="shared" si="51"/>
        <v>0.48739262612753254</v>
      </c>
      <c r="N310">
        <f t="shared" si="46"/>
        <v>-0.71868526690110024</v>
      </c>
      <c r="O310" s="1">
        <f t="shared" si="47"/>
        <v>-0.52238035450172338</v>
      </c>
      <c r="P310" s="1">
        <f t="shared" si="48"/>
        <v>0.59310706127458745</v>
      </c>
      <c r="R310" s="1">
        <f>'[1]B. 103 q caL Q3 2023'!BN127</f>
        <v>0.5243830226134214</v>
      </c>
      <c r="S310" s="1">
        <f t="shared" si="45"/>
        <v>0.5243830226134214</v>
      </c>
      <c r="T310" s="1">
        <f t="shared" si="49"/>
        <v>-0.64553290249572914</v>
      </c>
      <c r="U310" s="1">
        <f t="shared" si="50"/>
        <v>-0.13366526151578728</v>
      </c>
    </row>
    <row r="311" spans="4:21" ht="15" x14ac:dyDescent="0.25">
      <c r="E311" s="3" t="s">
        <v>2</v>
      </c>
      <c r="G311">
        <f>'[1]B. 103 q caL Q3 2023'!BK128</f>
        <v>754817</v>
      </c>
      <c r="J311">
        <f>'[2]B 103 to Q4 2023'!BK128</f>
        <v>1479435.1148109105</v>
      </c>
      <c r="L311">
        <f>'b103'!AV128/100</f>
        <v>0.51025726075627942</v>
      </c>
      <c r="M311">
        <f t="shared" si="51"/>
        <v>0.51025726075627942</v>
      </c>
      <c r="N311">
        <f t="shared" si="46"/>
        <v>-0.67284024759180006</v>
      </c>
      <c r="O311" s="1">
        <f t="shared" si="47"/>
        <v>-0.47653533519242314</v>
      </c>
      <c r="P311" s="1">
        <f t="shared" si="48"/>
        <v>0.62093098704777872</v>
      </c>
      <c r="R311" s="1">
        <f>'[1]B. 103 q caL Q3 2023'!BN128</f>
        <v>0.5486400693784379</v>
      </c>
      <c r="S311" s="1">
        <f t="shared" si="45"/>
        <v>0.5486400693784379</v>
      </c>
      <c r="T311" s="1">
        <f t="shared" si="49"/>
        <v>-0.60031266381223103</v>
      </c>
      <c r="U311" s="1">
        <f t="shared" si="50"/>
        <v>-8.8445022832289166E-2</v>
      </c>
    </row>
    <row r="312" spans="4:21" ht="15" x14ac:dyDescent="0.25">
      <c r="D312" s="1">
        <f>D308+1</f>
        <v>1976</v>
      </c>
      <c r="E312" s="3" t="s">
        <v>1</v>
      </c>
      <c r="G312">
        <f>'[1]B. 103 q caL Q3 2023'!BK129</f>
        <v>868179</v>
      </c>
      <c r="J312">
        <f>'[2]B 103 to Q4 2023'!BK129</f>
        <v>1539711.4413058024</v>
      </c>
      <c r="L312">
        <f>'b103'!AV129/100</f>
        <v>0.56391802079210573</v>
      </c>
      <c r="M312">
        <f t="shared" si="51"/>
        <v>0.56391802079210573</v>
      </c>
      <c r="N312">
        <f t="shared" si="46"/>
        <v>-0.57284639125436543</v>
      </c>
      <c r="O312" s="1">
        <f t="shared" si="47"/>
        <v>-0.37654147885498851</v>
      </c>
      <c r="P312" s="1">
        <f t="shared" si="48"/>
        <v>0.68623065303468667</v>
      </c>
      <c r="R312" s="1">
        <f>'[1]B. 103 q caL Q3 2023'!BN129</f>
        <v>0.6049958528645456</v>
      </c>
      <c r="S312" s="1">
        <f t="shared" si="45"/>
        <v>0.6049958528645456</v>
      </c>
      <c r="T312" s="1">
        <f t="shared" si="49"/>
        <v>-0.50253367574413577</v>
      </c>
      <c r="U312" s="1">
        <f t="shared" si="50"/>
        <v>9.3339652358060965E-3</v>
      </c>
    </row>
    <row r="313" spans="4:21" ht="15" x14ac:dyDescent="0.25">
      <c r="E313" s="3" t="s">
        <v>4</v>
      </c>
      <c r="G313">
        <f>'[1]B. 103 q caL Q3 2023'!BK130</f>
        <v>887651</v>
      </c>
      <c r="J313">
        <f>'[2]B 103 to Q4 2023'!BK130</f>
        <v>1600719.0156952832</v>
      </c>
      <c r="L313">
        <f>'b103'!AV130/100</f>
        <v>0.55459180952259612</v>
      </c>
      <c r="M313">
        <f t="shared" si="51"/>
        <v>0.55459180952259612</v>
      </c>
      <c r="N313">
        <f t="shared" si="46"/>
        <v>-0.58952291417024671</v>
      </c>
      <c r="O313" s="1">
        <f t="shared" si="47"/>
        <v>-0.3932180017708698</v>
      </c>
      <c r="P313" s="1">
        <f t="shared" si="48"/>
        <v>0.67488160616289961</v>
      </c>
      <c r="R313" s="1">
        <f>'[1]B. 103 q caL Q3 2023'!BN130</f>
        <v>0.5944495662039182</v>
      </c>
      <c r="S313" s="1">
        <f t="shared" si="45"/>
        <v>0.5944495662039182</v>
      </c>
      <c r="T313" s="1">
        <f t="shared" si="49"/>
        <v>-0.52011940042144755</v>
      </c>
      <c r="U313" s="1">
        <f t="shared" si="50"/>
        <v>-8.2517594415056905E-3</v>
      </c>
    </row>
    <row r="314" spans="4:21" ht="15" x14ac:dyDescent="0.25">
      <c r="E314" s="3" t="s">
        <v>3</v>
      </c>
      <c r="G314">
        <f>'[1]B. 103 q caL Q3 2023'!BK131</f>
        <v>897275</v>
      </c>
      <c r="J314">
        <f>'[2]B 103 to Q4 2023'!BK131</f>
        <v>1642196.4764978464</v>
      </c>
      <c r="L314">
        <f>'b103'!AV131/100</f>
        <v>0.54644873450710651</v>
      </c>
      <c r="M314">
        <f t="shared" si="51"/>
        <v>0.54644873450710651</v>
      </c>
      <c r="N314">
        <f t="shared" si="46"/>
        <v>-0.60431478270602579</v>
      </c>
      <c r="O314" s="1">
        <f t="shared" si="47"/>
        <v>-0.40800987030664887</v>
      </c>
      <c r="P314" s="1">
        <f t="shared" si="48"/>
        <v>0.66497231530934486</v>
      </c>
      <c r="R314" s="1">
        <f>'[1]B. 103 q caL Q3 2023'!BN131</f>
        <v>0.58576674015171426</v>
      </c>
      <c r="S314" s="1">
        <f t="shared" si="45"/>
        <v>0.58576674015171426</v>
      </c>
      <c r="T314" s="1">
        <f t="shared" si="49"/>
        <v>-0.53483362299839698</v>
      </c>
      <c r="U314" s="1">
        <f t="shared" si="50"/>
        <v>-2.2965982018455122E-2</v>
      </c>
    </row>
    <row r="315" spans="4:21" ht="15" x14ac:dyDescent="0.25">
      <c r="E315" s="3" t="s">
        <v>2</v>
      </c>
      <c r="G315">
        <f>'[1]B. 103 q caL Q3 2023'!BK132</f>
        <v>927300</v>
      </c>
      <c r="J315">
        <f>'[2]B 103 to Q4 2023'!BK132</f>
        <v>1717558.9556188711</v>
      </c>
      <c r="L315">
        <f>'b103'!AV132/100</f>
        <v>0.53995661100532</v>
      </c>
      <c r="M315">
        <f t="shared" si="51"/>
        <v>0.53995661100532</v>
      </c>
      <c r="N315">
        <f t="shared" si="46"/>
        <v>-0.61626649264219857</v>
      </c>
      <c r="O315" s="1">
        <f t="shared" si="47"/>
        <v>-0.41996158024282165</v>
      </c>
      <c r="P315" s="1">
        <f t="shared" si="48"/>
        <v>0.6570720638792612</v>
      </c>
      <c r="R315" s="1">
        <f>'[1]B. 103 q caL Q3 2023'!BN132</f>
        <v>0.57804503316234523</v>
      </c>
      <c r="S315" s="1">
        <f t="shared" si="45"/>
        <v>0.57804503316234523</v>
      </c>
      <c r="T315" s="1">
        <f t="shared" si="49"/>
        <v>-0.54810350129916541</v>
      </c>
      <c r="U315" s="1">
        <f t="shared" si="50"/>
        <v>-3.6235860319223545E-2</v>
      </c>
    </row>
    <row r="316" spans="4:21" ht="15" x14ac:dyDescent="0.25">
      <c r="D316" s="1">
        <f>D312+1</f>
        <v>1977</v>
      </c>
      <c r="E316" s="3" t="s">
        <v>1</v>
      </c>
      <c r="G316">
        <f>'[1]B. 103 q caL Q3 2023'!BK133</f>
        <v>856996</v>
      </c>
      <c r="J316">
        <f>'[2]B 103 to Q4 2023'!BK133</f>
        <v>1756850.6916941574</v>
      </c>
      <c r="L316">
        <f>'b103'!AV133/100</f>
        <v>0.48786546534971964</v>
      </c>
      <c r="M316">
        <f t="shared" si="51"/>
        <v>0.48786546534971964</v>
      </c>
      <c r="N316">
        <f t="shared" si="46"/>
        <v>-0.71771559689606568</v>
      </c>
      <c r="O316" s="1">
        <f t="shared" si="47"/>
        <v>-0.52141068449668881</v>
      </c>
      <c r="P316" s="1">
        <f t="shared" si="48"/>
        <v>0.59368245832922684</v>
      </c>
      <c r="R316" s="1">
        <f>'[1]B. 103 q caL Q3 2023'!BN133</f>
        <v>0.52209847493152894</v>
      </c>
      <c r="S316" s="1">
        <f t="shared" si="45"/>
        <v>0.52209847493152894</v>
      </c>
      <c r="T316" s="1">
        <f t="shared" si="49"/>
        <v>-0.64989905959742211</v>
      </c>
      <c r="U316" s="1">
        <f t="shared" si="50"/>
        <v>-0.13803141861748025</v>
      </c>
    </row>
    <row r="317" spans="4:21" ht="15" x14ac:dyDescent="0.25">
      <c r="E317" s="3" t="s">
        <v>4</v>
      </c>
      <c r="G317">
        <f>'[1]B. 103 q caL Q3 2023'!BK134</f>
        <v>881959</v>
      </c>
      <c r="J317">
        <f>'[2]B 103 to Q4 2023'!BK134</f>
        <v>1811504.8308989448</v>
      </c>
      <c r="L317">
        <f>'b103'!AV134/100</f>
        <v>0.48692625039342152</v>
      </c>
      <c r="M317">
        <f t="shared" si="51"/>
        <v>0.48692625039342152</v>
      </c>
      <c r="N317">
        <f t="shared" si="46"/>
        <v>-0.71964260393103763</v>
      </c>
      <c r="O317" s="1">
        <f t="shared" si="47"/>
        <v>-0.52333769153166076</v>
      </c>
      <c r="P317" s="1">
        <f t="shared" si="48"/>
        <v>0.5925395296249889</v>
      </c>
      <c r="R317" s="1">
        <f>'[1]B. 103 q caL Q3 2023'!BN134</f>
        <v>0.52078185029622426</v>
      </c>
      <c r="S317" s="1">
        <f t="shared" si="45"/>
        <v>0.52078185029622426</v>
      </c>
      <c r="T317" s="1">
        <f t="shared" si="49"/>
        <v>-0.65242403835666896</v>
      </c>
      <c r="U317" s="1">
        <f t="shared" si="50"/>
        <v>-0.14055639737672709</v>
      </c>
    </row>
    <row r="318" spans="4:21" ht="15" x14ac:dyDescent="0.25">
      <c r="E318" s="3" t="s">
        <v>3</v>
      </c>
      <c r="G318">
        <f>'[1]B. 103 q caL Q3 2023'!BK135</f>
        <v>845194</v>
      </c>
      <c r="J318">
        <f>'[2]B 103 to Q4 2023'!BK135</f>
        <v>1856516.1953852831</v>
      </c>
      <c r="L318">
        <f>'b103'!AV135/100</f>
        <v>0.45531814304904439</v>
      </c>
      <c r="M318">
        <f t="shared" si="51"/>
        <v>0.45531814304904439</v>
      </c>
      <c r="N318">
        <f t="shared" si="46"/>
        <v>-0.78675888887604417</v>
      </c>
      <c r="O318" s="1">
        <f t="shared" si="47"/>
        <v>-0.5904539764766672</v>
      </c>
      <c r="P318" s="1">
        <f t="shared" si="48"/>
        <v>0.55407569030016124</v>
      </c>
      <c r="R318" s="1">
        <f>'[1]B. 103 q caL Q3 2023'!BN135</f>
        <v>0.48703440238951057</v>
      </c>
      <c r="S318" s="1">
        <f t="shared" si="45"/>
        <v>0.48703440238951057</v>
      </c>
      <c r="T318" s="1">
        <f t="shared" si="49"/>
        <v>-0.71942051693763698</v>
      </c>
      <c r="U318" s="1">
        <f t="shared" si="50"/>
        <v>-0.20755287595769512</v>
      </c>
    </row>
    <row r="319" spans="4:21" ht="15" x14ac:dyDescent="0.25">
      <c r="E319" s="3" t="s">
        <v>2</v>
      </c>
      <c r="G319">
        <f>'[1]B. 103 q caL Q3 2023'!BK136</f>
        <v>819054</v>
      </c>
      <c r="J319">
        <f>'[2]B 103 to Q4 2023'!BK136</f>
        <v>1910004.7480793069</v>
      </c>
      <c r="L319">
        <f>'b103'!AV136/100</f>
        <v>0.42888517895883477</v>
      </c>
      <c r="M319">
        <f t="shared" si="51"/>
        <v>0.42888517895883477</v>
      </c>
      <c r="N319">
        <f t="shared" si="46"/>
        <v>-0.84656604399287327</v>
      </c>
      <c r="O319" s="1">
        <f t="shared" si="47"/>
        <v>-0.6502611315934963</v>
      </c>
      <c r="P319" s="1">
        <f t="shared" si="48"/>
        <v>0.5219094719129781</v>
      </c>
      <c r="R319" s="1">
        <f>'[1]B. 103 q caL Q3 2023'!BN136</f>
        <v>0.45882163130609221</v>
      </c>
      <c r="S319" s="1">
        <f t="shared" ref="S319:S382" si="52">R319</f>
        <v>0.45882163130609221</v>
      </c>
      <c r="T319" s="1">
        <f t="shared" si="49"/>
        <v>-0.77909374726620551</v>
      </c>
      <c r="U319" s="1">
        <f t="shared" si="50"/>
        <v>-0.26722610628626364</v>
      </c>
    </row>
    <row r="320" spans="4:21" ht="15" x14ac:dyDescent="0.25">
      <c r="D320" s="1">
        <f>D316+1</f>
        <v>1978</v>
      </c>
      <c r="E320" s="3" t="s">
        <v>1</v>
      </c>
      <c r="G320">
        <f>'[1]B. 103 q caL Q3 2023'!BK137</f>
        <v>773767</v>
      </c>
      <c r="J320">
        <f>'[2]B 103 to Q4 2023'!BK137</f>
        <v>1952051.2228264054</v>
      </c>
      <c r="L320">
        <f>'b103'!AV137/100</f>
        <v>0.39644879957756418</v>
      </c>
      <c r="M320">
        <f t="shared" si="51"/>
        <v>0.39644879957756418</v>
      </c>
      <c r="N320">
        <f t="shared" si="46"/>
        <v>-0.92520837719727245</v>
      </c>
      <c r="O320" s="1">
        <f t="shared" si="47"/>
        <v>-0.72890346479789558</v>
      </c>
      <c r="P320" s="1">
        <f t="shared" si="48"/>
        <v>0.48243771008911507</v>
      </c>
      <c r="R320" s="1">
        <f>'[1]B. 103 q caL Q3 2023'!BN137</f>
        <v>0.42452471085434529</v>
      </c>
      <c r="S320" s="1">
        <f t="shared" si="52"/>
        <v>0.42452471085434529</v>
      </c>
      <c r="T320" s="1">
        <f t="shared" si="49"/>
        <v>-0.85678506325395498</v>
      </c>
      <c r="U320" s="1">
        <f t="shared" si="50"/>
        <v>-0.34491742227401312</v>
      </c>
    </row>
    <row r="321" spans="4:21" ht="15" x14ac:dyDescent="0.25">
      <c r="E321" s="3" t="s">
        <v>4</v>
      </c>
      <c r="G321">
        <f>'[1]B. 103 q caL Q3 2023'!BK138</f>
        <v>833089</v>
      </c>
      <c r="J321">
        <f>'[2]B 103 to Q4 2023'!BK138</f>
        <v>2040150.868123645</v>
      </c>
      <c r="L321">
        <f>'b103'!AV138/100</f>
        <v>0.4084047375777089</v>
      </c>
      <c r="M321">
        <f t="shared" si="51"/>
        <v>0.4084047375777089</v>
      </c>
      <c r="N321">
        <f t="shared" si="46"/>
        <v>-0.89549659242171875</v>
      </c>
      <c r="O321" s="1">
        <f t="shared" si="47"/>
        <v>-0.69919168002234189</v>
      </c>
      <c r="P321" s="1">
        <f t="shared" si="48"/>
        <v>0.49698686588654301</v>
      </c>
      <c r="R321" s="1">
        <f>'[1]B. 103 q caL Q3 2023'!BN138</f>
        <v>0.43695391430610703</v>
      </c>
      <c r="S321" s="1">
        <f t="shared" si="52"/>
        <v>0.43695391430610703</v>
      </c>
      <c r="T321" s="1">
        <f t="shared" si="49"/>
        <v>-0.82792754870152463</v>
      </c>
      <c r="U321" s="1">
        <f t="shared" si="50"/>
        <v>-0.31605990772158277</v>
      </c>
    </row>
    <row r="322" spans="4:21" ht="15" x14ac:dyDescent="0.25">
      <c r="E322" s="3" t="s">
        <v>3</v>
      </c>
      <c r="G322">
        <f>'[1]B. 103 q caL Q3 2023'!BK139</f>
        <v>895681</v>
      </c>
      <c r="J322">
        <f>'[2]B 103 to Q4 2023'!BK139</f>
        <v>2132955.7398654642</v>
      </c>
      <c r="L322">
        <f>'b103'!AV139/100</f>
        <v>0.41998442920450657</v>
      </c>
      <c r="M322">
        <f t="shared" si="51"/>
        <v>0.41998442920450657</v>
      </c>
      <c r="N322">
        <f t="shared" si="46"/>
        <v>-0.86753764171455905</v>
      </c>
      <c r="O322" s="1">
        <f t="shared" si="47"/>
        <v>-0.67123272931518208</v>
      </c>
      <c r="P322" s="1">
        <f t="shared" si="48"/>
        <v>0.51107816826385644</v>
      </c>
      <c r="R322" s="1">
        <f>'[1]B. 103 q caL Q3 2023'!BN139</f>
        <v>0.44881172816564613</v>
      </c>
      <c r="S322" s="1">
        <f t="shared" si="52"/>
        <v>0.44881172816564613</v>
      </c>
      <c r="T322" s="1">
        <f t="shared" si="49"/>
        <v>-0.80115179283869731</v>
      </c>
      <c r="U322" s="1">
        <f t="shared" si="50"/>
        <v>-0.28928415185875545</v>
      </c>
    </row>
    <row r="323" spans="4:21" ht="15" x14ac:dyDescent="0.25">
      <c r="E323" s="3" t="s">
        <v>2</v>
      </c>
      <c r="G323">
        <f>'[1]B. 103 q caL Q3 2023'!BK140</f>
        <v>856213</v>
      </c>
      <c r="J323">
        <f>'[2]B 103 to Q4 2023'!BK140</f>
        <v>2208900.3516248022</v>
      </c>
      <c r="L323">
        <f>'b103'!AV140/100</f>
        <v>0.38767347237525873</v>
      </c>
      <c r="M323">
        <f t="shared" si="51"/>
        <v>0.38767347237525873</v>
      </c>
      <c r="N323">
        <f t="shared" si="46"/>
        <v>-0.94759185971751425</v>
      </c>
      <c r="O323" s="1">
        <f t="shared" si="47"/>
        <v>-0.75128694731813739</v>
      </c>
      <c r="P323" s="1">
        <f t="shared" si="48"/>
        <v>0.47175903287966453</v>
      </c>
      <c r="R323" s="1">
        <f>'[1]B. 103 q caL Q3 2023'!BN140</f>
        <v>0.41380270421790294</v>
      </c>
      <c r="S323" s="1">
        <f t="shared" si="52"/>
        <v>0.41380270421790294</v>
      </c>
      <c r="T323" s="1">
        <f t="shared" si="49"/>
        <v>-0.88236597860770061</v>
      </c>
      <c r="U323" s="1">
        <f t="shared" si="50"/>
        <v>-0.37049833762775874</v>
      </c>
    </row>
    <row r="324" spans="4:21" ht="15" x14ac:dyDescent="0.25">
      <c r="D324" s="1">
        <f>D320+1</f>
        <v>1979</v>
      </c>
      <c r="E324" s="3" t="s">
        <v>1</v>
      </c>
      <c r="G324">
        <f>'[1]B. 103 q caL Q3 2023'!BK141</f>
        <v>910760</v>
      </c>
      <c r="J324">
        <f>'[2]B 103 to Q4 2023'!BK141</f>
        <v>2302774.918176861</v>
      </c>
      <c r="L324">
        <f>'b103'!AV141/100</f>
        <v>0.39556362868227452</v>
      </c>
      <c r="M324">
        <f t="shared" si="51"/>
        <v>0.39556362868227452</v>
      </c>
      <c r="N324">
        <f t="shared" si="46"/>
        <v>-0.9274436230905333</v>
      </c>
      <c r="O324" s="1">
        <f t="shared" si="47"/>
        <v>-0.73113871069115643</v>
      </c>
      <c r="P324" s="1">
        <f t="shared" si="48"/>
        <v>0.48136054748901108</v>
      </c>
      <c r="R324" s="1">
        <f>'[1]B. 103 q caL Q3 2023'!BN141</f>
        <v>0.4213324493185886</v>
      </c>
      <c r="S324" s="1">
        <f t="shared" si="52"/>
        <v>0.4213324493185886</v>
      </c>
      <c r="T324" s="1">
        <f t="shared" si="49"/>
        <v>-0.86433309108190637</v>
      </c>
      <c r="U324" s="1">
        <f t="shared" si="50"/>
        <v>-0.35246545010196451</v>
      </c>
    </row>
    <row r="325" spans="4:21" ht="15" x14ac:dyDescent="0.25">
      <c r="E325" s="3" t="s">
        <v>4</v>
      </c>
      <c r="G325">
        <f>'[1]B. 103 q caL Q3 2023'!BK142</f>
        <v>920994</v>
      </c>
      <c r="J325">
        <f>'[2]B 103 to Q4 2023'!BK142</f>
        <v>2399746.2153957291</v>
      </c>
      <c r="L325">
        <f>'b103'!AV142/100</f>
        <v>0.38384953087935025</v>
      </c>
      <c r="M325">
        <f t="shared" si="51"/>
        <v>0.38384953087935025</v>
      </c>
      <c r="N325">
        <f t="shared" si="46"/>
        <v>-0.95750464985473571</v>
      </c>
      <c r="O325" s="1">
        <f t="shared" si="47"/>
        <v>-0.76119973745535874</v>
      </c>
      <c r="P325" s="1">
        <f t="shared" si="48"/>
        <v>0.46710568651875606</v>
      </c>
      <c r="R325" s="1">
        <f>'[1]B. 103 q caL Q3 2023'!BN142</f>
        <v>0.4082477200346068</v>
      </c>
      <c r="S325" s="1">
        <f t="shared" si="52"/>
        <v>0.4082477200346068</v>
      </c>
      <c r="T325" s="1">
        <f t="shared" si="49"/>
        <v>-0.8958811318756158</v>
      </c>
      <c r="U325" s="1">
        <f t="shared" si="50"/>
        <v>-0.38401349089567394</v>
      </c>
    </row>
    <row r="326" spans="4:21" ht="15" x14ac:dyDescent="0.25">
      <c r="E326" s="3" t="s">
        <v>3</v>
      </c>
      <c r="G326">
        <f>'[1]B. 103 q caL Q3 2023'!BK143</f>
        <v>980996</v>
      </c>
      <c r="J326">
        <f>'[2]B 103 to Q4 2023'!BK143</f>
        <v>2515769.6917214133</v>
      </c>
      <c r="L326">
        <f>'b103'!AV143/100</f>
        <v>0.39000406841737595</v>
      </c>
      <c r="M326">
        <f t="shared" si="51"/>
        <v>0.39000406841737595</v>
      </c>
      <c r="N326">
        <f t="shared" si="46"/>
        <v>-0.9415981080734307</v>
      </c>
      <c r="O326" s="1">
        <f t="shared" si="47"/>
        <v>-0.74529319567405383</v>
      </c>
      <c r="P326" s="1">
        <f t="shared" si="48"/>
        <v>0.47459513029981026</v>
      </c>
      <c r="R326" s="1">
        <f>'[1]B. 103 q caL Q3 2023'!BN143</f>
        <v>0.4145274675772358</v>
      </c>
      <c r="S326" s="1">
        <f t="shared" si="52"/>
        <v>0.4145274675772358</v>
      </c>
      <c r="T326" s="1">
        <f t="shared" si="49"/>
        <v>-0.88061603982974967</v>
      </c>
      <c r="U326" s="1">
        <f t="shared" si="50"/>
        <v>-0.36874839884980781</v>
      </c>
    </row>
    <row r="327" spans="4:21" ht="15" x14ac:dyDescent="0.25">
      <c r="E327" s="3" t="s">
        <v>2</v>
      </c>
      <c r="G327">
        <f>'[1]B. 103 q caL Q3 2023'!BK144</f>
        <v>1014625</v>
      </c>
      <c r="J327">
        <f>'[2]B 103 to Q4 2023'!BK144</f>
        <v>2602005.402423508</v>
      </c>
      <c r="L327">
        <f>'b103'!AV144/100</f>
        <v>0.38999935542712544</v>
      </c>
      <c r="M327">
        <f t="shared" si="51"/>
        <v>0.38999935542712544</v>
      </c>
      <c r="N327">
        <f t="shared" ref="N327:N390" si="53">LN(M327)</f>
        <v>-0.94161019261077117</v>
      </c>
      <c r="O327" s="1">
        <f t="shared" ref="O327:O390" si="54">N327-$N$508</f>
        <v>-0.74530528021139419</v>
      </c>
      <c r="P327" s="1">
        <f t="shared" ref="P327:P390" si="55">EXP(O327)</f>
        <v>0.47458939507189041</v>
      </c>
      <c r="R327" s="1">
        <f>'[1]B. 103 q caL Q3 2023'!BN144</f>
        <v>0.41546939935109956</v>
      </c>
      <c r="S327" s="1">
        <f t="shared" si="52"/>
        <v>0.41546939935109956</v>
      </c>
      <c r="T327" s="1">
        <f t="shared" si="49"/>
        <v>-0.87834631516988459</v>
      </c>
      <c r="U327" s="1">
        <f t="shared" si="50"/>
        <v>-0.36647867418994273</v>
      </c>
    </row>
    <row r="328" spans="4:21" ht="15" x14ac:dyDescent="0.25">
      <c r="D328" s="1">
        <f>D324+1</f>
        <v>1980</v>
      </c>
      <c r="E328" s="3" t="s">
        <v>1</v>
      </c>
      <c r="G328">
        <f>'[1]B. 103 q caL Q3 2023'!BK145</f>
        <v>956763</v>
      </c>
      <c r="J328">
        <f>'[2]B 103 to Q4 2023'!BK145</f>
        <v>2649945.5977325309</v>
      </c>
      <c r="L328">
        <f>'b103'!AV145/100</f>
        <v>0.36110501049063326</v>
      </c>
      <c r="M328">
        <f t="shared" si="51"/>
        <v>0.36110501049063326</v>
      </c>
      <c r="N328">
        <f t="shared" si="53"/>
        <v>-1.0185864751632177</v>
      </c>
      <c r="O328" s="1">
        <f t="shared" si="54"/>
        <v>-0.82228156276384068</v>
      </c>
      <c r="P328" s="1">
        <f t="shared" si="55"/>
        <v>0.4394279275115402</v>
      </c>
      <c r="R328" s="1">
        <f>'[1]B. 103 q caL Q3 2023'!BN145</f>
        <v>0.38458043289902299</v>
      </c>
      <c r="S328" s="1">
        <f t="shared" si="52"/>
        <v>0.38458043289902299</v>
      </c>
      <c r="T328" s="1">
        <f t="shared" ref="T328:T391" si="56">LN(S328)</f>
        <v>-0.95560232361931075</v>
      </c>
      <c r="U328" s="1">
        <f t="shared" ref="U328:U391" si="57">T328-$T$508</f>
        <v>-0.44373468263936888</v>
      </c>
    </row>
    <row r="329" spans="4:21" ht="15" x14ac:dyDescent="0.25">
      <c r="E329" s="3" t="s">
        <v>4</v>
      </c>
      <c r="G329">
        <f>'[1]B. 103 q caL Q3 2023'!BK146</f>
        <v>1076420</v>
      </c>
      <c r="J329">
        <f>'[2]B 103 to Q4 2023'!BK146</f>
        <v>2764325.8098576101</v>
      </c>
      <c r="L329">
        <f>'b103'!AV146/100</f>
        <v>0.38946437988415161</v>
      </c>
      <c r="M329">
        <f t="shared" si="51"/>
        <v>0.38946437988415161</v>
      </c>
      <c r="N329">
        <f t="shared" si="53"/>
        <v>-0.9429828687283125</v>
      </c>
      <c r="O329" s="1">
        <f t="shared" si="54"/>
        <v>-0.74667795632893563</v>
      </c>
      <c r="P329" s="1">
        <f t="shared" si="55"/>
        <v>0.4739383844592186</v>
      </c>
      <c r="R329" s="1">
        <f>'[1]B. 103 q caL Q3 2023'!BN146</f>
        <v>0.41464795557218131</v>
      </c>
      <c r="S329" s="1">
        <f t="shared" si="52"/>
        <v>0.41464795557218131</v>
      </c>
      <c r="T329" s="1">
        <f t="shared" si="56"/>
        <v>-0.88032541858741731</v>
      </c>
      <c r="U329" s="1">
        <f t="shared" si="57"/>
        <v>-0.36845777760747545</v>
      </c>
    </row>
    <row r="330" spans="4:21" ht="15" x14ac:dyDescent="0.25">
      <c r="E330" s="3" t="s">
        <v>3</v>
      </c>
      <c r="G330">
        <f>'[1]B. 103 q caL Q3 2023'!BK147</f>
        <v>1213806</v>
      </c>
      <c r="J330">
        <f>'[2]B 103 to Q4 2023'!BK147</f>
        <v>2900461.5892079407</v>
      </c>
      <c r="L330">
        <f>'b103'!AV147/100</f>
        <v>0.41855518352099241</v>
      </c>
      <c r="M330">
        <f t="shared" si="51"/>
        <v>0.41855518352099241</v>
      </c>
      <c r="N330">
        <f t="shared" si="53"/>
        <v>-0.8709465374801928</v>
      </c>
      <c r="O330" s="1">
        <f t="shared" si="54"/>
        <v>-0.67464162508081582</v>
      </c>
      <c r="P330" s="1">
        <f t="shared" si="55"/>
        <v>0.50933892219867971</v>
      </c>
      <c r="R330" s="1">
        <f>'[1]B. 103 q caL Q3 2023'!BN147</f>
        <v>0.44559894842769288</v>
      </c>
      <c r="S330" s="1">
        <f t="shared" si="52"/>
        <v>0.44559894842769288</v>
      </c>
      <c r="T330" s="1">
        <f t="shared" si="56"/>
        <v>-0.80833595027379335</v>
      </c>
      <c r="U330" s="1">
        <f t="shared" si="57"/>
        <v>-0.29646830929385148</v>
      </c>
    </row>
    <row r="331" spans="4:21" ht="15" x14ac:dyDescent="0.25">
      <c r="E331" s="3" t="s">
        <v>2</v>
      </c>
      <c r="G331">
        <f>'[1]B. 103 q caL Q3 2023'!BK148</f>
        <v>1346332</v>
      </c>
      <c r="J331">
        <f>'[2]B 103 to Q4 2023'!BK148</f>
        <v>3016467.0581578491</v>
      </c>
      <c r="L331">
        <f>'b103'!AV148/100</f>
        <v>0.44638978044499134</v>
      </c>
      <c r="M331">
        <f t="shared" si="51"/>
        <v>0.44638978044499134</v>
      </c>
      <c r="N331">
        <f t="shared" si="53"/>
        <v>-0.80656276144547934</v>
      </c>
      <c r="O331" s="1">
        <f t="shared" si="54"/>
        <v>-0.61025784904610236</v>
      </c>
      <c r="P331" s="1">
        <f t="shared" si="55"/>
        <v>0.5432107846323061</v>
      </c>
      <c r="R331" s="1">
        <f>'[1]B. 103 q caL Q3 2023'!BN148</f>
        <v>0.47514645624035468</v>
      </c>
      <c r="S331" s="1">
        <f t="shared" si="52"/>
        <v>0.47514645624035468</v>
      </c>
      <c r="T331" s="1">
        <f t="shared" si="56"/>
        <v>-0.7441321935440286</v>
      </c>
      <c r="U331" s="1">
        <f t="shared" si="57"/>
        <v>-0.23226455256408673</v>
      </c>
    </row>
    <row r="332" spans="4:21" ht="15" x14ac:dyDescent="0.25">
      <c r="D332" s="1">
        <f>D328+1</f>
        <v>1981</v>
      </c>
      <c r="E332" s="3" t="s">
        <v>1</v>
      </c>
      <c r="G332">
        <f>'[1]B. 103 q caL Q3 2023'!BK149</f>
        <v>1350793</v>
      </c>
      <c r="J332">
        <f>'[2]B 103 to Q4 2023'!BK149</f>
        <v>3112000.0187719758</v>
      </c>
      <c r="L332">
        <f>'b103'!AV149/100</f>
        <v>0.43412729570933889</v>
      </c>
      <c r="M332">
        <f t="shared" si="51"/>
        <v>0.43412729570933889</v>
      </c>
      <c r="N332">
        <f t="shared" si="53"/>
        <v>-0.83441747980210534</v>
      </c>
      <c r="O332" s="1">
        <f t="shared" si="54"/>
        <v>-0.63811256740272837</v>
      </c>
      <c r="P332" s="1">
        <f t="shared" si="55"/>
        <v>0.52828859275740425</v>
      </c>
      <c r="R332" s="1">
        <f>'[1]B. 103 q caL Q3 2023'!BN149</f>
        <v>0.46287438174863044</v>
      </c>
      <c r="S332" s="1">
        <f t="shared" si="52"/>
        <v>0.46287438174863044</v>
      </c>
      <c r="T332" s="1">
        <f t="shared" si="56"/>
        <v>-0.77029957542598915</v>
      </c>
      <c r="U332" s="1">
        <f t="shared" si="57"/>
        <v>-0.25843193444604728</v>
      </c>
    </row>
    <row r="333" spans="4:21" ht="15" x14ac:dyDescent="0.25">
      <c r="E333" s="3" t="s">
        <v>4</v>
      </c>
      <c r="G333">
        <f>'[1]B. 103 q caL Q3 2023'!BK150</f>
        <v>1315628</v>
      </c>
      <c r="J333">
        <f>'[2]B 103 to Q4 2023'!BK150</f>
        <v>3189760.0996218743</v>
      </c>
      <c r="L333">
        <f>'b103'!AV150/100</f>
        <v>0.41252598275711039</v>
      </c>
      <c r="M333">
        <f t="shared" si="51"/>
        <v>0.41252598275711039</v>
      </c>
      <c r="N333">
        <f t="shared" si="53"/>
        <v>-0.88545608668900799</v>
      </c>
      <c r="O333" s="1">
        <f t="shared" si="54"/>
        <v>-0.68915117428963102</v>
      </c>
      <c r="P333" s="1">
        <f t="shared" si="55"/>
        <v>0.50200200047437593</v>
      </c>
      <c r="R333" s="1">
        <f>'[1]B. 103 q caL Q3 2023'!BN150</f>
        <v>0.44017606983553575</v>
      </c>
      <c r="S333" s="1">
        <f t="shared" si="52"/>
        <v>0.44017606983553575</v>
      </c>
      <c r="T333" s="1">
        <f t="shared" si="56"/>
        <v>-0.82058047339485063</v>
      </c>
      <c r="U333" s="1">
        <f t="shared" si="57"/>
        <v>-0.30871283241490877</v>
      </c>
    </row>
    <row r="334" spans="4:21" ht="15" x14ac:dyDescent="0.25">
      <c r="E334" s="3" t="s">
        <v>3</v>
      </c>
      <c r="G334">
        <f>'[1]B. 103 q caL Q3 2023'!BK151</f>
        <v>1135956</v>
      </c>
      <c r="J334">
        <f>'[2]B 103 to Q4 2023'!BK151</f>
        <v>3183423.0727809421</v>
      </c>
      <c r="L334">
        <f>'b103'!AV151/100</f>
        <v>0.35689151993016688</v>
      </c>
      <c r="M334">
        <f t="shared" si="51"/>
        <v>0.35689151993016688</v>
      </c>
      <c r="N334">
        <f t="shared" si="53"/>
        <v>-1.0303234091208766</v>
      </c>
      <c r="O334" s="1">
        <f t="shared" si="54"/>
        <v>-0.83401849672149964</v>
      </c>
      <c r="P334" s="1">
        <f t="shared" si="55"/>
        <v>0.43430053971357108</v>
      </c>
      <c r="R334" s="1">
        <f>'[1]B. 103 q caL Q3 2023'!BN151</f>
        <v>0.38142262227606577</v>
      </c>
      <c r="S334" s="1">
        <f t="shared" si="52"/>
        <v>0.38142262227606577</v>
      </c>
      <c r="T334" s="1">
        <f t="shared" si="56"/>
        <v>-0.96384727379383117</v>
      </c>
      <c r="U334" s="1">
        <f t="shared" si="57"/>
        <v>-0.45197963281388931</v>
      </c>
    </row>
    <row r="335" spans="4:21" ht="15" x14ac:dyDescent="0.25">
      <c r="E335" s="3" t="s">
        <v>2</v>
      </c>
      <c r="G335">
        <f>'[1]B. 103 q caL Q3 2023'!BK152</f>
        <v>1225445</v>
      </c>
      <c r="J335">
        <f>'[2]B 103 to Q4 2023'!BK152</f>
        <v>3274999.5996468063</v>
      </c>
      <c r="L335">
        <f>'b103'!AV152/100</f>
        <v>0.37423961982632953</v>
      </c>
      <c r="M335">
        <f t="shared" si="51"/>
        <v>0.37423961982632953</v>
      </c>
      <c r="N335">
        <f t="shared" si="53"/>
        <v>-0.98285899200203874</v>
      </c>
      <c r="O335" s="1">
        <f t="shared" si="54"/>
        <v>-0.78655407960266177</v>
      </c>
      <c r="P335" s="1">
        <f t="shared" si="55"/>
        <v>0.45541140597731034</v>
      </c>
      <c r="R335" s="1">
        <f>'[1]B. 103 q caL Q3 2023'!BN152</f>
        <v>0.39978545715329811</v>
      </c>
      <c r="S335" s="1">
        <f t="shared" si="52"/>
        <v>0.39978545715329811</v>
      </c>
      <c r="T335" s="1">
        <f t="shared" si="56"/>
        <v>-0.91682723288184176</v>
      </c>
      <c r="U335" s="1">
        <f t="shared" si="57"/>
        <v>-0.4049595919018999</v>
      </c>
    </row>
    <row r="336" spans="4:21" ht="15" x14ac:dyDescent="0.25">
      <c r="D336" s="1">
        <f>D332+1</f>
        <v>1982</v>
      </c>
      <c r="E336" s="3" t="s">
        <v>1</v>
      </c>
      <c r="G336">
        <f>'[1]B. 103 q caL Q3 2023'!BK153</f>
        <v>1090243</v>
      </c>
      <c r="J336">
        <f>'[2]B 103 to Q4 2023'!BK153</f>
        <v>3427394.2784860288</v>
      </c>
      <c r="L336">
        <f>'b103'!AV153/100</f>
        <v>0.31815304080829088</v>
      </c>
      <c r="M336">
        <f t="shared" si="51"/>
        <v>0.31815304080829088</v>
      </c>
      <c r="N336">
        <f t="shared" si="53"/>
        <v>-1.145222751567176</v>
      </c>
      <c r="O336" s="1">
        <f t="shared" si="54"/>
        <v>-0.94891783916779904</v>
      </c>
      <c r="P336" s="1">
        <f t="shared" si="55"/>
        <v>0.38715976597480128</v>
      </c>
      <c r="R336" s="1">
        <f>'[1]B. 103 q caL Q3 2023'!BN153</f>
        <v>0.3389695998383967</v>
      </c>
      <c r="S336" s="1">
        <f t="shared" si="52"/>
        <v>0.3389695998383967</v>
      </c>
      <c r="T336" s="1">
        <f t="shared" si="56"/>
        <v>-1.0818448516157491</v>
      </c>
      <c r="U336" s="1">
        <f t="shared" si="57"/>
        <v>-0.5699772106358072</v>
      </c>
    </row>
    <row r="337" spans="4:21" ht="15" x14ac:dyDescent="0.25">
      <c r="E337" s="3" t="s">
        <v>4</v>
      </c>
      <c r="G337">
        <f>'[1]B. 103 q caL Q3 2023'!BK154</f>
        <v>1073469</v>
      </c>
      <c r="J337">
        <f>'[2]B 103 to Q4 2023'!BK154</f>
        <v>3456336.6456671054</v>
      </c>
      <c r="L337">
        <f>'b103'!AV154/100</f>
        <v>0.31063350438856918</v>
      </c>
      <c r="M337">
        <f t="shared" si="51"/>
        <v>0.31063350438856918</v>
      </c>
      <c r="N337">
        <f t="shared" si="53"/>
        <v>-1.1691415041927218</v>
      </c>
      <c r="O337" s="1">
        <f t="shared" si="54"/>
        <v>-0.97283659179334481</v>
      </c>
      <c r="P337" s="1">
        <f t="shared" si="55"/>
        <v>0.37800925792652945</v>
      </c>
      <c r="R337" s="1">
        <f>'[1]B. 103 q caL Q3 2023'!BN154</f>
        <v>0.33118035420572023</v>
      </c>
      <c r="S337" s="1">
        <f t="shared" si="52"/>
        <v>0.33118035420572023</v>
      </c>
      <c r="T337" s="1">
        <f t="shared" si="56"/>
        <v>-1.1050921752420702</v>
      </c>
      <c r="U337" s="1">
        <f t="shared" si="57"/>
        <v>-0.59322453426212829</v>
      </c>
    </row>
    <row r="338" spans="4:21" ht="15" x14ac:dyDescent="0.25">
      <c r="E338" s="3" t="s">
        <v>3</v>
      </c>
      <c r="G338">
        <f>'[1]B. 103 q caL Q3 2023'!BK155</f>
        <v>1172612</v>
      </c>
      <c r="J338">
        <f>'[2]B 103 to Q4 2023'!BK155</f>
        <v>3536985.245613493</v>
      </c>
      <c r="L338">
        <f>'b103'!AV155/100</f>
        <v>0.33157922276104868</v>
      </c>
      <c r="M338">
        <f t="shared" si="51"/>
        <v>0.33157922276104868</v>
      </c>
      <c r="N338">
        <f t="shared" si="53"/>
        <v>-1.1038885152201039</v>
      </c>
      <c r="O338" s="1">
        <f t="shared" si="54"/>
        <v>-0.90758360282072692</v>
      </c>
      <c r="P338" s="1">
        <f t="shared" si="55"/>
        <v>0.4034980585448133</v>
      </c>
      <c r="R338" s="1">
        <f>'[1]B. 103 q caL Q3 2023'!BN155</f>
        <v>0.35379072690054592</v>
      </c>
      <c r="S338" s="1">
        <f t="shared" si="52"/>
        <v>0.35379072690054592</v>
      </c>
      <c r="T338" s="1">
        <f t="shared" si="56"/>
        <v>-1.0390497076040501</v>
      </c>
      <c r="U338" s="1">
        <f t="shared" si="57"/>
        <v>-0.52718206662410827</v>
      </c>
    </row>
    <row r="339" spans="4:21" ht="15" x14ac:dyDescent="0.25">
      <c r="E339" s="3" t="s">
        <v>2</v>
      </c>
      <c r="G339">
        <f>'[1]B. 103 q caL Q3 2023'!BK156</f>
        <v>1386269</v>
      </c>
      <c r="J339">
        <f>'[2]B 103 to Q4 2023'!BK156</f>
        <v>3598380.3024194334</v>
      </c>
      <c r="L339">
        <f>'b103'!AV156/100</f>
        <v>0.38530570557571359</v>
      </c>
      <c r="M339">
        <f t="shared" si="51"/>
        <v>0.38530570557571359</v>
      </c>
      <c r="N339">
        <f t="shared" si="53"/>
        <v>-0.95371821932129552</v>
      </c>
      <c r="O339" s="1">
        <f t="shared" si="54"/>
        <v>-0.75741330692191866</v>
      </c>
      <c r="P339" s="1">
        <f t="shared" si="55"/>
        <v>0.46887770244301102</v>
      </c>
      <c r="R339" s="1">
        <f>'[1]B. 103 q caL Q3 2023'!BN156</f>
        <v>0.41215436440882164</v>
      </c>
      <c r="S339" s="1">
        <f t="shared" si="52"/>
        <v>0.41215436440882164</v>
      </c>
      <c r="T339" s="1">
        <f t="shared" si="56"/>
        <v>-0.88635732890902541</v>
      </c>
      <c r="U339" s="1">
        <f t="shared" si="57"/>
        <v>-0.37448968792908355</v>
      </c>
    </row>
    <row r="340" spans="4:21" ht="15" x14ac:dyDescent="0.25">
      <c r="D340" s="1">
        <f>D336+1</f>
        <v>1983</v>
      </c>
      <c r="E340" s="3" t="s">
        <v>1</v>
      </c>
      <c r="G340">
        <f>'[1]B. 103 q caL Q3 2023'!BK157</f>
        <v>1533575</v>
      </c>
      <c r="J340">
        <f>'[2]B 103 to Q4 2023'!BK157</f>
        <v>3690272.1917704903</v>
      </c>
      <c r="L340">
        <f>'b103'!AV157/100</f>
        <v>0.41563363559073357</v>
      </c>
      <c r="M340">
        <f t="shared" si="51"/>
        <v>0.41563363559073357</v>
      </c>
      <c r="N340">
        <f t="shared" si="53"/>
        <v>-0.87795109042670139</v>
      </c>
      <c r="O340" s="1">
        <f t="shared" si="54"/>
        <v>-0.68164617802732441</v>
      </c>
      <c r="P340" s="1">
        <f t="shared" si="55"/>
        <v>0.5057836966692002</v>
      </c>
      <c r="R340" s="1">
        <f>'[1]B. 103 q caL Q3 2023'!BN157</f>
        <v>0.44459270074660584</v>
      </c>
      <c r="S340" s="1">
        <f t="shared" si="52"/>
        <v>0.44459270074660584</v>
      </c>
      <c r="T340" s="1">
        <f t="shared" si="56"/>
        <v>-0.81059669516079669</v>
      </c>
      <c r="U340" s="1">
        <f t="shared" si="57"/>
        <v>-0.29872905418085482</v>
      </c>
    </row>
    <row r="341" spans="4:21" ht="15" x14ac:dyDescent="0.25">
      <c r="E341" s="3" t="s">
        <v>4</v>
      </c>
      <c r="G341">
        <f>'[1]B. 103 q caL Q3 2023'!BK158</f>
        <v>1736437</v>
      </c>
      <c r="J341">
        <f>'[2]B 103 to Q4 2023'!BK158</f>
        <v>3771061.329102424</v>
      </c>
      <c r="L341">
        <f>'b103'!AV158/100</f>
        <v>0.46053691019817317</v>
      </c>
      <c r="M341">
        <f t="shared" si="51"/>
        <v>0.46053691019817317</v>
      </c>
      <c r="N341">
        <f t="shared" si="53"/>
        <v>-0.77536227405978098</v>
      </c>
      <c r="O341" s="1">
        <f t="shared" si="54"/>
        <v>-0.579057361660404</v>
      </c>
      <c r="P341" s="1">
        <f t="shared" si="55"/>
        <v>0.56042639706380071</v>
      </c>
      <c r="R341" s="1">
        <f>'[1]B. 103 q caL Q3 2023'!BN158</f>
        <v>0.49296880067290533</v>
      </c>
      <c r="S341" s="1">
        <f t="shared" si="52"/>
        <v>0.49296880067290533</v>
      </c>
      <c r="T341" s="1">
        <f t="shared" si="56"/>
        <v>-0.70730939158114148</v>
      </c>
      <c r="U341" s="1">
        <f t="shared" si="57"/>
        <v>-0.19544175060119962</v>
      </c>
    </row>
    <row r="342" spans="4:21" ht="15" x14ac:dyDescent="0.25">
      <c r="E342" s="3" t="s">
        <v>3</v>
      </c>
      <c r="G342">
        <f>'[1]B. 103 q caL Q3 2023'!BK159</f>
        <v>1709243</v>
      </c>
      <c r="J342">
        <f>'[2]B 103 to Q4 2023'!BK159</f>
        <v>3772728.5203718389</v>
      </c>
      <c r="L342">
        <f>'b103'!AV159/100</f>
        <v>0.45312536445286816</v>
      </c>
      <c r="M342">
        <f t="shared" si="51"/>
        <v>0.45312536445286816</v>
      </c>
      <c r="N342">
        <f t="shared" si="53"/>
        <v>-0.79158644906374331</v>
      </c>
      <c r="O342" s="1">
        <f t="shared" si="54"/>
        <v>-0.59528153666436645</v>
      </c>
      <c r="P342" s="1">
        <f t="shared" si="55"/>
        <v>0.55140730264001714</v>
      </c>
      <c r="R342" s="1">
        <f>'[1]B. 103 q caL Q3 2023'!BN159</f>
        <v>0.48618761503231811</v>
      </c>
      <c r="S342" s="1">
        <f t="shared" si="52"/>
        <v>0.48618761503231811</v>
      </c>
      <c r="T342" s="1">
        <f t="shared" si="56"/>
        <v>-0.72116069041444075</v>
      </c>
      <c r="U342" s="1">
        <f t="shared" si="57"/>
        <v>-0.20929304943449889</v>
      </c>
    </row>
    <row r="343" spans="4:21" ht="15" x14ac:dyDescent="0.25">
      <c r="E343" s="3" t="s">
        <v>2</v>
      </c>
      <c r="G343">
        <f>'[1]B. 103 q caL Q3 2023'!BK160</f>
        <v>1630197</v>
      </c>
      <c r="J343">
        <f>'[2]B 103 to Q4 2023'!BK160</f>
        <v>3797638.3276149165</v>
      </c>
      <c r="L343">
        <f>'b103'!AV160/100</f>
        <v>0.42934872475139918</v>
      </c>
      <c r="M343">
        <f t="shared" ref="M343:M406" si="58">L343</f>
        <v>0.42934872475139918</v>
      </c>
      <c r="N343">
        <f t="shared" si="53"/>
        <v>-0.84548581205228823</v>
      </c>
      <c r="O343" s="1">
        <f t="shared" si="54"/>
        <v>-0.64918089965291137</v>
      </c>
      <c r="P343" s="1">
        <f t="shared" si="55"/>
        <v>0.52247355981266264</v>
      </c>
      <c r="R343" s="1">
        <f>'[1]B. 103 q caL Q3 2023'!BN160</f>
        <v>0.46093501356745353</v>
      </c>
      <c r="S343" s="1">
        <f t="shared" si="52"/>
        <v>0.46093501356745353</v>
      </c>
      <c r="T343" s="1">
        <f t="shared" si="56"/>
        <v>-0.77449821432278509</v>
      </c>
      <c r="U343" s="1">
        <f t="shared" si="57"/>
        <v>-0.26263057334284323</v>
      </c>
    </row>
    <row r="344" spans="4:21" ht="15" x14ac:dyDescent="0.25">
      <c r="D344" s="1">
        <f>D340+1</f>
        <v>1984</v>
      </c>
      <c r="E344" s="3" t="s">
        <v>1</v>
      </c>
      <c r="G344">
        <f>'[1]B. 103 q caL Q3 2023'!BK161</f>
        <v>1527519</v>
      </c>
      <c r="J344">
        <f>'[2]B 103 to Q4 2023'!BK161</f>
        <v>3751818.300950611</v>
      </c>
      <c r="L344">
        <f>'b103'!AV161/100</f>
        <v>0.40721713896071954</v>
      </c>
      <c r="M344">
        <f t="shared" si="58"/>
        <v>0.40721713896071954</v>
      </c>
      <c r="N344">
        <f t="shared" si="53"/>
        <v>-0.89840872484591727</v>
      </c>
      <c r="O344" s="1">
        <f t="shared" si="54"/>
        <v>-0.70210381244654041</v>
      </c>
      <c r="P344" s="1">
        <f t="shared" si="55"/>
        <v>0.49554167962820184</v>
      </c>
      <c r="R344" s="1">
        <f>'[1]B. 103 q caL Q3 2023'!BN161</f>
        <v>0.43917445412553335</v>
      </c>
      <c r="S344" s="1">
        <f t="shared" si="52"/>
        <v>0.43917445412553335</v>
      </c>
      <c r="T344" s="1">
        <f t="shared" si="56"/>
        <v>-0.82285855503779004</v>
      </c>
      <c r="U344" s="1">
        <f t="shared" si="57"/>
        <v>-0.31099091405784818</v>
      </c>
    </row>
    <row r="345" spans="4:21" ht="15" x14ac:dyDescent="0.25">
      <c r="E345" s="3" t="s">
        <v>4</v>
      </c>
      <c r="G345">
        <f>'[1]B. 103 q caL Q3 2023'!BK162</f>
        <v>1455724</v>
      </c>
      <c r="J345">
        <f>'[2]B 103 to Q4 2023'!BK162</f>
        <v>3749833.5426343489</v>
      </c>
      <c r="L345">
        <f>'b103'!AV162/100</f>
        <v>0.38828625769763919</v>
      </c>
      <c r="M345">
        <f t="shared" si="58"/>
        <v>0.38828625769763919</v>
      </c>
      <c r="N345">
        <f t="shared" si="53"/>
        <v>-0.94601243381171363</v>
      </c>
      <c r="O345" s="1">
        <f t="shared" si="54"/>
        <v>-0.74970752141233676</v>
      </c>
      <c r="P345" s="1">
        <f t="shared" si="55"/>
        <v>0.47250473004918669</v>
      </c>
      <c r="R345" s="1">
        <f>'[1]B. 103 q caL Q3 2023'!BN162</f>
        <v>0.4196694231565738</v>
      </c>
      <c r="S345" s="1">
        <f t="shared" si="52"/>
        <v>0.4196694231565738</v>
      </c>
      <c r="T345" s="1">
        <f t="shared" si="56"/>
        <v>-0.8682879653433393</v>
      </c>
      <c r="U345" s="1">
        <f t="shared" si="57"/>
        <v>-0.35642032436339743</v>
      </c>
    </row>
    <row r="346" spans="4:21" ht="15" x14ac:dyDescent="0.25">
      <c r="E346" s="3" t="s">
        <v>3</v>
      </c>
      <c r="G346">
        <f>'[1]B. 103 q caL Q3 2023'!BK163</f>
        <v>1542913</v>
      </c>
      <c r="J346">
        <f>'[2]B 103 to Q4 2023'!BK163</f>
        <v>3861406.5119189708</v>
      </c>
      <c r="L346">
        <f>'b103'!AV163/100</f>
        <v>0.39965602857673838</v>
      </c>
      <c r="M346">
        <f t="shared" si="58"/>
        <v>0.39965602857673838</v>
      </c>
      <c r="N346">
        <f t="shared" si="53"/>
        <v>-0.9171510303829743</v>
      </c>
      <c r="O346" s="1">
        <f t="shared" si="54"/>
        <v>-0.72084611798359743</v>
      </c>
      <c r="P346" s="1">
        <f t="shared" si="55"/>
        <v>0.48634058031029304</v>
      </c>
      <c r="R346" s="1">
        <f>'[1]B. 103 q caL Q3 2023'!BN163</f>
        <v>0.43166220136804995</v>
      </c>
      <c r="S346" s="1">
        <f t="shared" si="52"/>
        <v>0.43166220136804995</v>
      </c>
      <c r="T346" s="1">
        <f t="shared" si="56"/>
        <v>-0.84011193789123129</v>
      </c>
      <c r="U346" s="1">
        <f t="shared" si="57"/>
        <v>-0.32824429691128942</v>
      </c>
    </row>
    <row r="347" spans="4:21" ht="15" x14ac:dyDescent="0.25">
      <c r="E347" s="3" t="s">
        <v>2</v>
      </c>
      <c r="G347">
        <f>'[1]B. 103 q caL Q3 2023'!BK164</f>
        <v>1553280</v>
      </c>
      <c r="J347">
        <f>'[2]B 103 to Q4 2023'!BK164</f>
        <v>3931344.201618508</v>
      </c>
      <c r="L347">
        <f>'b103'!AV164/100</f>
        <v>0.39519572441265427</v>
      </c>
      <c r="M347">
        <f t="shared" si="58"/>
        <v>0.39519572441265427</v>
      </c>
      <c r="N347">
        <f t="shared" si="53"/>
        <v>-0.92837413196083884</v>
      </c>
      <c r="O347" s="1">
        <f t="shared" si="54"/>
        <v>-0.73206921956146198</v>
      </c>
      <c r="P347" s="1">
        <f t="shared" si="55"/>
        <v>0.48091284555737018</v>
      </c>
      <c r="R347" s="1">
        <f>'[1]B. 103 q caL Q3 2023'!BN164</f>
        <v>0.42664452705016387</v>
      </c>
      <c r="S347" s="1">
        <f t="shared" si="52"/>
        <v>0.42664452705016387</v>
      </c>
      <c r="T347" s="1">
        <f t="shared" si="56"/>
        <v>-0.85180410180908073</v>
      </c>
      <c r="U347" s="1">
        <f t="shared" si="57"/>
        <v>-0.33993646082913886</v>
      </c>
    </row>
    <row r="348" spans="4:21" ht="15" x14ac:dyDescent="0.25">
      <c r="D348" s="1">
        <f>D344+1</f>
        <v>1985</v>
      </c>
      <c r="E348" s="3" t="s">
        <v>1</v>
      </c>
      <c r="G348">
        <f>'[1]B. 103 q caL Q3 2023'!BK165</f>
        <v>1671084</v>
      </c>
      <c r="J348">
        <f>'[2]B 103 to Q4 2023'!BK165</f>
        <v>3951089.6359495735</v>
      </c>
      <c r="L348">
        <f>'b103'!AV165/100</f>
        <v>0.42304664893617394</v>
      </c>
      <c r="M348">
        <f t="shared" si="58"/>
        <v>0.42304664893617394</v>
      </c>
      <c r="N348">
        <f t="shared" si="53"/>
        <v>-0.86027282484339251</v>
      </c>
      <c r="O348" s="1">
        <f t="shared" si="54"/>
        <v>-0.66396791244401565</v>
      </c>
      <c r="P348" s="1">
        <f t="shared" si="55"/>
        <v>0.5148045770125006</v>
      </c>
      <c r="R348" s="1">
        <f>'[1]B. 103 q caL Q3 2023'!BN165</f>
        <v>0.45735953576760718</v>
      </c>
      <c r="S348" s="1">
        <f t="shared" si="52"/>
        <v>0.45735953576760718</v>
      </c>
      <c r="T348" s="1">
        <f t="shared" si="56"/>
        <v>-0.78228546705315816</v>
      </c>
      <c r="U348" s="1">
        <f t="shared" si="57"/>
        <v>-0.27041782607321629</v>
      </c>
    </row>
    <row r="349" spans="4:21" ht="15" x14ac:dyDescent="0.25">
      <c r="E349" s="3" t="s">
        <v>4</v>
      </c>
      <c r="G349">
        <f>'[1]B. 103 q caL Q3 2023'!BK166</f>
        <v>1743624</v>
      </c>
      <c r="J349">
        <f>'[2]B 103 to Q4 2023'!BK166</f>
        <v>3992490.9310268117</v>
      </c>
      <c r="L349">
        <f>'b103'!AV166/100</f>
        <v>0.43683258555249721</v>
      </c>
      <c r="M349">
        <f t="shared" si="58"/>
        <v>0.43683258555249721</v>
      </c>
      <c r="N349">
        <f t="shared" si="53"/>
        <v>-0.82820525671008105</v>
      </c>
      <c r="O349" s="1">
        <f t="shared" si="54"/>
        <v>-0.63190034431070408</v>
      </c>
      <c r="P349" s="1">
        <f t="shared" si="55"/>
        <v>0.5315806542756919</v>
      </c>
      <c r="R349" s="1">
        <f>'[1]B. 103 q caL Q3 2023'!BN166</f>
        <v>0.47280039236767013</v>
      </c>
      <c r="S349" s="1">
        <f t="shared" si="52"/>
        <v>0.47280039236767013</v>
      </c>
      <c r="T349" s="1">
        <f t="shared" si="56"/>
        <v>-0.74908198300973394</v>
      </c>
      <c r="U349" s="1">
        <f t="shared" si="57"/>
        <v>-0.23721434202979208</v>
      </c>
    </row>
    <row r="350" spans="4:21" ht="15" x14ac:dyDescent="0.25">
      <c r="E350" s="3" t="s">
        <v>3</v>
      </c>
      <c r="G350">
        <f>'[1]B. 103 q caL Q3 2023'!BK167</f>
        <v>1641750</v>
      </c>
      <c r="J350">
        <f>'[2]B 103 to Q4 2023'!BK167</f>
        <v>3958583.4476153892</v>
      </c>
      <c r="L350">
        <f>'b103'!AV167/100</f>
        <v>0.41488525634524798</v>
      </c>
      <c r="M350">
        <f t="shared" si="58"/>
        <v>0.41488525634524798</v>
      </c>
      <c r="N350">
        <f t="shared" si="53"/>
        <v>-0.87975328771639116</v>
      </c>
      <c r="O350" s="1">
        <f t="shared" si="54"/>
        <v>-0.68344837531701419</v>
      </c>
      <c r="P350" s="1">
        <f t="shared" si="55"/>
        <v>0.50487299553993703</v>
      </c>
      <c r="R350" s="1">
        <f>'[1]B. 103 q caL Q3 2023'!BN167</f>
        <v>0.45036103873326194</v>
      </c>
      <c r="S350" s="1">
        <f t="shared" si="52"/>
        <v>0.45036103873326194</v>
      </c>
      <c r="T350" s="1">
        <f t="shared" si="56"/>
        <v>-0.79770570959889031</v>
      </c>
      <c r="U350" s="1">
        <f t="shared" si="57"/>
        <v>-0.28583806861894845</v>
      </c>
    </row>
    <row r="351" spans="4:21" ht="15" x14ac:dyDescent="0.25">
      <c r="E351" s="3" t="s">
        <v>2</v>
      </c>
      <c r="G351">
        <f>'[1]B. 103 q caL Q3 2023'!BK168</f>
        <v>1916908</v>
      </c>
      <c r="J351">
        <f>'[2]B 103 to Q4 2023'!BK168</f>
        <v>4224232.2483362062</v>
      </c>
      <c r="L351">
        <f>'b103'!AV168/100</f>
        <v>0.45395885343083331</v>
      </c>
      <c r="M351">
        <f t="shared" si="58"/>
        <v>0.45395885343083331</v>
      </c>
      <c r="N351">
        <f t="shared" si="53"/>
        <v>-0.78974871625766352</v>
      </c>
      <c r="O351" s="1">
        <f t="shared" si="54"/>
        <v>-0.59344380385828654</v>
      </c>
      <c r="P351" s="1">
        <f t="shared" si="55"/>
        <v>0.55242157362366628</v>
      </c>
      <c r="R351" s="1">
        <f>'[1]B. 103 q caL Q3 2023'!BN168</f>
        <v>0.49098606231914255</v>
      </c>
      <c r="S351" s="1">
        <f t="shared" si="52"/>
        <v>0.49098606231914255</v>
      </c>
      <c r="T351" s="1">
        <f t="shared" si="56"/>
        <v>-0.71133953790590754</v>
      </c>
      <c r="U351" s="1">
        <f t="shared" si="57"/>
        <v>-0.19947189692596567</v>
      </c>
    </row>
    <row r="352" spans="4:21" ht="15" x14ac:dyDescent="0.25">
      <c r="D352" s="1">
        <f>D348+1</f>
        <v>1986</v>
      </c>
      <c r="E352" s="3" t="s">
        <v>1</v>
      </c>
      <c r="G352">
        <f>'[1]B. 103 q caL Q3 2023'!BK169</f>
        <v>2136797</v>
      </c>
      <c r="J352">
        <f>'[2]B 103 to Q4 2023'!BK169</f>
        <v>4310970.5878532343</v>
      </c>
      <c r="L352">
        <f>'b103'!AV169/100</f>
        <v>0.49586613073233482</v>
      </c>
      <c r="M352">
        <f t="shared" si="58"/>
        <v>0.49586613073233482</v>
      </c>
      <c r="N352">
        <f t="shared" si="53"/>
        <v>-0.70144928640322013</v>
      </c>
      <c r="O352" s="1">
        <f t="shared" si="54"/>
        <v>-0.50514437400384327</v>
      </c>
      <c r="P352" s="1">
        <f t="shared" si="55"/>
        <v>0.60341845120016246</v>
      </c>
      <c r="R352" s="1">
        <f>'[1]B. 103 q caL Q3 2023'!BN169</f>
        <v>0.53660681375423036</v>
      </c>
      <c r="S352" s="1">
        <f t="shared" si="52"/>
        <v>0.53660681375423036</v>
      </c>
      <c r="T352" s="1">
        <f t="shared" si="56"/>
        <v>-0.6224896430573853</v>
      </c>
      <c r="U352" s="1">
        <f t="shared" si="57"/>
        <v>-0.11062200207744344</v>
      </c>
    </row>
    <row r="353" spans="4:21" ht="15" x14ac:dyDescent="0.25">
      <c r="E353" s="3" t="s">
        <v>4</v>
      </c>
      <c r="G353">
        <f>'[1]B. 103 q caL Q3 2023'!BK170</f>
        <v>2244577</v>
      </c>
      <c r="J353">
        <f>'[2]B 103 to Q4 2023'!BK170</f>
        <v>4357562.2026220132</v>
      </c>
      <c r="L353">
        <f>'b103'!AV170/100</f>
        <v>0.51529262715631674</v>
      </c>
      <c r="M353">
        <f t="shared" si="58"/>
        <v>0.51529262715631674</v>
      </c>
      <c r="N353">
        <f t="shared" si="53"/>
        <v>-0.66302033161696405</v>
      </c>
      <c r="O353" s="1">
        <f t="shared" si="54"/>
        <v>-0.46671541921758714</v>
      </c>
      <c r="P353" s="1">
        <f t="shared" si="55"/>
        <v>0.62705851382571876</v>
      </c>
      <c r="R353" s="1">
        <f>'[1]B. 103 q caL Q3 2023'!BN170</f>
        <v>0.55810452127150922</v>
      </c>
      <c r="S353" s="1">
        <f t="shared" si="52"/>
        <v>0.55810452127150922</v>
      </c>
      <c r="T353" s="1">
        <f t="shared" si="56"/>
        <v>-0.58320902003527564</v>
      </c>
      <c r="U353" s="1">
        <f t="shared" si="57"/>
        <v>-7.1341379055333776E-2</v>
      </c>
    </row>
    <row r="354" spans="4:21" ht="15" x14ac:dyDescent="0.25">
      <c r="E354" s="3" t="s">
        <v>3</v>
      </c>
      <c r="G354">
        <f>'[1]B. 103 q caL Q3 2023'!BK171</f>
        <v>2031804</v>
      </c>
      <c r="J354">
        <f>'[2]B 103 to Q4 2023'!BK171</f>
        <v>4287057.2647510236</v>
      </c>
      <c r="L354">
        <f>'b103'!AV171/100</f>
        <v>0.47414237137951959</v>
      </c>
      <c r="M354">
        <f t="shared" si="58"/>
        <v>0.47414237137951959</v>
      </c>
      <c r="N354">
        <f t="shared" si="53"/>
        <v>-0.7462476408263955</v>
      </c>
      <c r="O354" s="1">
        <f t="shared" si="54"/>
        <v>-0.54994272842701863</v>
      </c>
      <c r="P354" s="1">
        <f t="shared" si="55"/>
        <v>0.57698285414988382</v>
      </c>
      <c r="R354" s="1">
        <f>'[1]B. 103 q caL Q3 2023'!BN171</f>
        <v>0.51503635716450591</v>
      </c>
      <c r="S354" s="1">
        <f t="shared" si="52"/>
        <v>0.51503635716450591</v>
      </c>
      <c r="T354" s="1">
        <f t="shared" si="56"/>
        <v>-0.66351778437427822</v>
      </c>
      <c r="U354" s="1">
        <f t="shared" si="57"/>
        <v>-0.15165014339433636</v>
      </c>
    </row>
    <row r="355" spans="4:21" ht="15" x14ac:dyDescent="0.25">
      <c r="E355" s="3" t="s">
        <v>2</v>
      </c>
      <c r="G355">
        <f>'[1]B. 103 q caL Q3 2023'!BK172</f>
        <v>2240835</v>
      </c>
      <c r="J355">
        <f>'[2]B 103 to Q4 2023'!BK172</f>
        <v>4399832.4324807487</v>
      </c>
      <c r="L355">
        <f>'b103'!AV172/100</f>
        <v>0.50954037090268256</v>
      </c>
      <c r="M355">
        <f t="shared" si="58"/>
        <v>0.50954037090268256</v>
      </c>
      <c r="N355">
        <f t="shared" si="53"/>
        <v>-0.67424619314301548</v>
      </c>
      <c r="O355" s="1">
        <f t="shared" si="54"/>
        <v>-0.47794128074363856</v>
      </c>
      <c r="P355" s="1">
        <f t="shared" si="55"/>
        <v>0.6200586052932523</v>
      </c>
      <c r="R355" s="1">
        <f>'[1]B. 103 q caL Q3 2023'!BN172</f>
        <v>0.55308618157502321</v>
      </c>
      <c r="S355" s="1">
        <f t="shared" si="52"/>
        <v>0.55308618157502321</v>
      </c>
      <c r="T355" s="1">
        <f t="shared" si="56"/>
        <v>-0.59224144588603667</v>
      </c>
      <c r="U355" s="1">
        <f t="shared" si="57"/>
        <v>-8.0373804906094803E-2</v>
      </c>
    </row>
    <row r="356" spans="4:21" ht="15" x14ac:dyDescent="0.25">
      <c r="D356" s="1">
        <f>D352+1</f>
        <v>1987</v>
      </c>
      <c r="E356" s="3" t="s">
        <v>1</v>
      </c>
      <c r="G356">
        <f>'[1]B. 103 q caL Q3 2023'!BK173</f>
        <v>2708148</v>
      </c>
      <c r="J356">
        <f>'[2]B 103 to Q4 2023'!BK173</f>
        <v>4610427.7685203869</v>
      </c>
      <c r="L356">
        <f>'b103'!AV173/100</f>
        <v>0.58765753681783672</v>
      </c>
      <c r="M356">
        <f t="shared" si="58"/>
        <v>0.58765753681783672</v>
      </c>
      <c r="N356">
        <f t="shared" si="53"/>
        <v>-0.53161092113397079</v>
      </c>
      <c r="O356" s="1">
        <f t="shared" si="54"/>
        <v>-0.33530600873459387</v>
      </c>
      <c r="P356" s="1">
        <f t="shared" si="55"/>
        <v>0.71511922013914275</v>
      </c>
      <c r="R356" s="1">
        <f>'[1]B. 103 q caL Q3 2023'!BN173</f>
        <v>0.6362326270543972</v>
      </c>
      <c r="S356" s="1">
        <f t="shared" si="52"/>
        <v>0.6362326270543972</v>
      </c>
      <c r="T356" s="1">
        <f t="shared" si="56"/>
        <v>-0.45219101670922091</v>
      </c>
      <c r="U356" s="1">
        <f t="shared" si="57"/>
        <v>5.9676624270720957E-2</v>
      </c>
    </row>
    <row r="357" spans="4:21" ht="15" x14ac:dyDescent="0.25">
      <c r="E357" s="3" t="s">
        <v>4</v>
      </c>
      <c r="G357">
        <f>'[1]B. 103 q caL Q3 2023'!BK174</f>
        <v>2783592</v>
      </c>
      <c r="J357">
        <f>'[2]B 103 to Q4 2023'!BK174</f>
        <v>4669968.845671854</v>
      </c>
      <c r="L357">
        <f>'b103'!AV174/100</f>
        <v>0.59632444185865108</v>
      </c>
      <c r="M357">
        <f t="shared" si="58"/>
        <v>0.59632444185865108</v>
      </c>
      <c r="N357">
        <f t="shared" si="53"/>
        <v>-0.51697039449530613</v>
      </c>
      <c r="O357" s="1">
        <f t="shared" si="54"/>
        <v>-0.32066548209592921</v>
      </c>
      <c r="P357" s="1">
        <f t="shared" si="55"/>
        <v>0.7256659586483919</v>
      </c>
      <c r="R357" s="1">
        <f>'[1]B. 103 q caL Q3 2023'!BN174</f>
        <v>0.64604997004190101</v>
      </c>
      <c r="S357" s="1">
        <f t="shared" si="52"/>
        <v>0.64604997004190101</v>
      </c>
      <c r="T357" s="1">
        <f t="shared" si="56"/>
        <v>-0.43687842518508596</v>
      </c>
      <c r="U357" s="1">
        <f t="shared" si="57"/>
        <v>7.4989215794855901E-2</v>
      </c>
    </row>
    <row r="358" spans="4:21" ht="15" x14ac:dyDescent="0.25">
      <c r="E358" s="3" t="s">
        <v>3</v>
      </c>
      <c r="G358">
        <f>'[1]B. 103 q caL Q3 2023'!BK175</f>
        <v>2944431</v>
      </c>
      <c r="J358">
        <f>'[2]B 103 to Q4 2023'!BK175</f>
        <v>4754841.5081817992</v>
      </c>
      <c r="L358">
        <f>'b103'!AV175/100</f>
        <v>0.61948760735223596</v>
      </c>
      <c r="M358">
        <f t="shared" si="58"/>
        <v>0.61948760735223596</v>
      </c>
      <c r="N358">
        <f t="shared" si="53"/>
        <v>-0.47886258238706203</v>
      </c>
      <c r="O358" s="1">
        <f t="shared" si="54"/>
        <v>-0.28255766998768511</v>
      </c>
      <c r="P358" s="1">
        <f t="shared" si="55"/>
        <v>0.7538531660029042</v>
      </c>
      <c r="R358" s="1">
        <f>'[1]B. 103 q caL Q3 2023'!BN175</f>
        <v>0.67157181934207333</v>
      </c>
      <c r="S358" s="1">
        <f t="shared" si="52"/>
        <v>0.67157181934207333</v>
      </c>
      <c r="T358" s="1">
        <f t="shared" si="56"/>
        <v>-0.3981343151384597</v>
      </c>
      <c r="U358" s="1">
        <f t="shared" si="57"/>
        <v>0.11373332584148216</v>
      </c>
    </row>
    <row r="359" spans="4:21" ht="15" x14ac:dyDescent="0.25">
      <c r="E359" s="3" t="s">
        <v>2</v>
      </c>
      <c r="G359">
        <f>'[1]B. 103 q caL Q3 2023'!BK176</f>
        <v>2286653</v>
      </c>
      <c r="J359">
        <f>'[2]B 103 to Q4 2023'!BK176</f>
        <v>4516412.292543768</v>
      </c>
      <c r="L359">
        <f>'b103'!AV176/100</f>
        <v>0.50652468741212275</v>
      </c>
      <c r="M359">
        <f t="shared" si="58"/>
        <v>0.50652468741212275</v>
      </c>
      <c r="N359">
        <f t="shared" si="53"/>
        <v>-0.68018221529242096</v>
      </c>
      <c r="O359" s="1">
        <f t="shared" si="54"/>
        <v>-0.48387730289304404</v>
      </c>
      <c r="P359" s="1">
        <f t="shared" si="55"/>
        <v>0.61638882639850101</v>
      </c>
      <c r="R359" s="1">
        <f>'[1]B. 103 q caL Q3 2023'!BN176</f>
        <v>0.55312835636436419</v>
      </c>
      <c r="S359" s="1">
        <f t="shared" si="52"/>
        <v>0.55312835636436419</v>
      </c>
      <c r="T359" s="1">
        <f t="shared" si="56"/>
        <v>-0.59216519523498301</v>
      </c>
      <c r="U359" s="1">
        <f t="shared" si="57"/>
        <v>-8.0297554255041148E-2</v>
      </c>
    </row>
    <row r="360" spans="4:21" ht="15" x14ac:dyDescent="0.25">
      <c r="D360" s="1">
        <f>D356+1</f>
        <v>1988</v>
      </c>
      <c r="E360" s="3" t="s">
        <v>1</v>
      </c>
      <c r="G360">
        <f>'[1]B. 103 q caL Q3 2023'!BK177</f>
        <v>2419233</v>
      </c>
      <c r="J360">
        <f>'[2]B 103 to Q4 2023'!BK177</f>
        <v>4568020.8820541436</v>
      </c>
      <c r="L360">
        <f>'b103'!AV177/100</f>
        <v>0.52984612397824282</v>
      </c>
      <c r="M360">
        <f t="shared" si="58"/>
        <v>0.52984612397824282</v>
      </c>
      <c r="N360">
        <f t="shared" si="53"/>
        <v>-0.63516864670702089</v>
      </c>
      <c r="O360" s="1">
        <f t="shared" si="54"/>
        <v>-0.43886373430764397</v>
      </c>
      <c r="P360" s="1">
        <f t="shared" si="55"/>
        <v>0.6447686334881837</v>
      </c>
      <c r="R360" s="1">
        <f>'[1]B. 103 q caL Q3 2023'!BN177</f>
        <v>0.57927003737416605</v>
      </c>
      <c r="S360" s="1">
        <f t="shared" si="52"/>
        <v>0.57927003737416605</v>
      </c>
      <c r="T360" s="1">
        <f t="shared" si="56"/>
        <v>-0.54598652434015926</v>
      </c>
      <c r="U360" s="1">
        <f t="shared" si="57"/>
        <v>-3.41188833602174E-2</v>
      </c>
    </row>
    <row r="361" spans="4:21" ht="15" x14ac:dyDescent="0.25">
      <c r="E361" s="3" t="s">
        <v>4</v>
      </c>
      <c r="G361">
        <f>'[1]B. 103 q caL Q3 2023'!BK178</f>
        <v>2514872</v>
      </c>
      <c r="J361">
        <f>'[2]B 103 to Q4 2023'!BK178</f>
        <v>4631017.8789118612</v>
      </c>
      <c r="L361">
        <f>'b103'!AV178/100</f>
        <v>0.54331275280004043</v>
      </c>
      <c r="M361">
        <f t="shared" si="58"/>
        <v>0.54331275280004043</v>
      </c>
      <c r="N361">
        <f t="shared" si="53"/>
        <v>-0.61007015284897315</v>
      </c>
      <c r="O361" s="1">
        <f t="shared" si="54"/>
        <v>-0.41376524044959623</v>
      </c>
      <c r="P361" s="1">
        <f t="shared" si="55"/>
        <v>0.66115614576803117</v>
      </c>
      <c r="R361" s="1">
        <f>'[1]B. 103 q caL Q3 2023'!BN178</f>
        <v>0.59429187312539311</v>
      </c>
      <c r="S361" s="1">
        <f t="shared" si="52"/>
        <v>0.59429187312539311</v>
      </c>
      <c r="T361" s="1">
        <f t="shared" si="56"/>
        <v>-0.52038471140368947</v>
      </c>
      <c r="U361" s="1">
        <f t="shared" si="57"/>
        <v>-8.517070423747608E-3</v>
      </c>
    </row>
    <row r="362" spans="4:21" ht="15" x14ac:dyDescent="0.25">
      <c r="E362" s="3" t="s">
        <v>3</v>
      </c>
      <c r="G362">
        <f>'[1]B. 103 q caL Q3 2023'!BK179</f>
        <v>2459275</v>
      </c>
      <c r="J362">
        <f>'[2]B 103 to Q4 2023'!BK179</f>
        <v>4636035.7110476792</v>
      </c>
      <c r="L362">
        <f>'b103'!AV179/100</f>
        <v>0.53073894707711444</v>
      </c>
      <c r="M362">
        <f t="shared" si="58"/>
        <v>0.53073894707711444</v>
      </c>
      <c r="N362">
        <f t="shared" si="53"/>
        <v>-0.63348500371761529</v>
      </c>
      <c r="O362" s="1">
        <f t="shared" si="54"/>
        <v>-0.43718009131823837</v>
      </c>
      <c r="P362" s="1">
        <f t="shared" si="55"/>
        <v>0.64585510803872648</v>
      </c>
      <c r="R362" s="1">
        <f>'[1]B. 103 q caL Q3 2023'!BN179</f>
        <v>0.58145494618233284</v>
      </c>
      <c r="S362" s="1">
        <f t="shared" si="52"/>
        <v>0.58145494618233284</v>
      </c>
      <c r="T362" s="1">
        <f t="shared" si="56"/>
        <v>-0.54222178864527715</v>
      </c>
      <c r="U362" s="1">
        <f t="shared" si="57"/>
        <v>-3.0354147665335285E-2</v>
      </c>
    </row>
    <row r="363" spans="4:21" ht="15" x14ac:dyDescent="0.25">
      <c r="E363" s="3" t="s">
        <v>2</v>
      </c>
      <c r="G363">
        <f>'[1]B. 103 q caL Q3 2023'!BK180</f>
        <v>2558076</v>
      </c>
      <c r="J363">
        <f>'[2]B 103 to Q4 2023'!BK180</f>
        <v>4752589.7647759197</v>
      </c>
      <c r="L363">
        <f>'b103'!AV180/100</f>
        <v>0.53851253377251507</v>
      </c>
      <c r="M363">
        <f t="shared" si="58"/>
        <v>0.53851253377251507</v>
      </c>
      <c r="N363">
        <f t="shared" si="53"/>
        <v>-0.61894450731298556</v>
      </c>
      <c r="O363" s="1">
        <f t="shared" si="54"/>
        <v>-0.42263959491360864</v>
      </c>
      <c r="P363" s="1">
        <f t="shared" si="55"/>
        <v>0.65531476933295763</v>
      </c>
      <c r="R363" s="1">
        <f>'[1]B. 103 q caL Q3 2023'!BN180</f>
        <v>0.58951877787491658</v>
      </c>
      <c r="S363" s="1">
        <f t="shared" si="52"/>
        <v>0.58951877787491658</v>
      </c>
      <c r="T363" s="1">
        <f t="shared" si="56"/>
        <v>-0.52844870561056612</v>
      </c>
      <c r="U363" s="1">
        <f t="shared" si="57"/>
        <v>-1.6581064630624254E-2</v>
      </c>
    </row>
    <row r="364" spans="4:21" ht="15" x14ac:dyDescent="0.25">
      <c r="D364" s="1">
        <f>D360+1</f>
        <v>1989</v>
      </c>
      <c r="E364" s="3" t="s">
        <v>1</v>
      </c>
      <c r="G364">
        <f>'[1]B. 103 q caL Q3 2023'!BK181</f>
        <v>2669423</v>
      </c>
      <c r="J364">
        <f>'[2]B 103 to Q4 2023'!BK181</f>
        <v>4981803.1479199575</v>
      </c>
      <c r="L364">
        <f>'b103'!AV181/100</f>
        <v>0.53608092531705609</v>
      </c>
      <c r="M364">
        <f t="shared" si="58"/>
        <v>0.53608092531705609</v>
      </c>
      <c r="N364">
        <f t="shared" si="53"/>
        <v>-0.62347014923854416</v>
      </c>
      <c r="O364" s="1">
        <f t="shared" si="54"/>
        <v>-0.42716523683916724</v>
      </c>
      <c r="P364" s="1">
        <f t="shared" si="55"/>
        <v>0.65235575011954361</v>
      </c>
      <c r="R364" s="1">
        <f>'[1]B. 103 q caL Q3 2023'!BN181</f>
        <v>0.58556550516829209</v>
      </c>
      <c r="S364" s="1">
        <f t="shared" si="52"/>
        <v>0.58556550516829209</v>
      </c>
      <c r="T364" s="1">
        <f t="shared" si="56"/>
        <v>-0.53517722317880012</v>
      </c>
      <c r="U364" s="1">
        <f t="shared" si="57"/>
        <v>-2.3309582198858259E-2</v>
      </c>
    </row>
    <row r="365" spans="4:21" ht="15" x14ac:dyDescent="0.25">
      <c r="E365" s="3" t="s">
        <v>4</v>
      </c>
      <c r="G365">
        <f>'[1]B. 103 q caL Q3 2023'!BK182</f>
        <v>2835812</v>
      </c>
      <c r="J365">
        <f>'[2]B 103 to Q4 2023'!BK182</f>
        <v>5022660.4523702115</v>
      </c>
      <c r="L365">
        <f>'b103'!AV182/100</f>
        <v>0.56488806457287644</v>
      </c>
      <c r="M365">
        <f t="shared" si="58"/>
        <v>0.56488806457287644</v>
      </c>
      <c r="N365">
        <f t="shared" si="53"/>
        <v>-0.57112768326344232</v>
      </c>
      <c r="O365" s="1">
        <f t="shared" si="54"/>
        <v>-0.3748227708640654</v>
      </c>
      <c r="P365" s="1">
        <f t="shared" si="55"/>
        <v>0.68741109727056249</v>
      </c>
      <c r="R365" s="1">
        <f>'[1]B. 103 q caL Q3 2023'!BN182</f>
        <v>0.61768511767944345</v>
      </c>
      <c r="S365" s="1">
        <f t="shared" si="52"/>
        <v>0.61768511767944345</v>
      </c>
      <c r="T365" s="1">
        <f t="shared" si="56"/>
        <v>-0.48177646969106586</v>
      </c>
      <c r="U365" s="1">
        <f t="shared" si="57"/>
        <v>3.0091171288876006E-2</v>
      </c>
    </row>
    <row r="366" spans="4:21" ht="15" x14ac:dyDescent="0.25">
      <c r="E366" s="3" t="s">
        <v>3</v>
      </c>
      <c r="G366">
        <f>'[1]B. 103 q caL Q3 2023'!BK183</f>
        <v>3056089</v>
      </c>
      <c r="J366">
        <f>'[2]B 103 to Q4 2023'!BK183</f>
        <v>5065400.9101238111</v>
      </c>
      <c r="L366">
        <f>'b103'!AV183/100</f>
        <v>0.60361701826908898</v>
      </c>
      <c r="M366">
        <f t="shared" si="58"/>
        <v>0.60361701826908898</v>
      </c>
      <c r="N366">
        <f t="shared" si="53"/>
        <v>-0.50481535787177367</v>
      </c>
      <c r="O366" s="1">
        <f t="shared" si="54"/>
        <v>-0.30851044547239675</v>
      </c>
      <c r="P366" s="1">
        <f t="shared" si="55"/>
        <v>0.73454027953888368</v>
      </c>
      <c r="R366" s="1">
        <f>'[1]B. 103 q caL Q3 2023'!BN183</f>
        <v>0.660855222697601</v>
      </c>
      <c r="S366" s="1">
        <f t="shared" si="52"/>
        <v>0.660855222697601</v>
      </c>
      <c r="T366" s="1">
        <f t="shared" si="56"/>
        <v>-0.41422049080947271</v>
      </c>
      <c r="U366" s="1">
        <f t="shared" si="57"/>
        <v>9.7647150170469155E-2</v>
      </c>
    </row>
    <row r="367" spans="4:21" ht="15" x14ac:dyDescent="0.25">
      <c r="E367" s="3" t="s">
        <v>2</v>
      </c>
      <c r="G367">
        <f>'[1]B. 103 q caL Q3 2023'!BK184</f>
        <v>3138600</v>
      </c>
      <c r="J367">
        <f>'[2]B 103 to Q4 2023'!BK184</f>
        <v>4990322.024943158</v>
      </c>
      <c r="L367">
        <f>'b103'!AV184/100</f>
        <v>0.62921862349663871</v>
      </c>
      <c r="M367">
        <f t="shared" si="58"/>
        <v>0.62921862349663871</v>
      </c>
      <c r="N367">
        <f t="shared" si="53"/>
        <v>-0.46327650954463129</v>
      </c>
      <c r="O367" s="1">
        <f t="shared" si="54"/>
        <v>-0.26697159714525437</v>
      </c>
      <c r="P367" s="1">
        <f t="shared" si="55"/>
        <v>0.76569481907525105</v>
      </c>
      <c r="R367" s="1">
        <f>'[1]B. 103 q caL Q3 2023'!BN184</f>
        <v>0.69117795276232563</v>
      </c>
      <c r="S367" s="1">
        <f t="shared" si="52"/>
        <v>0.69117795276232563</v>
      </c>
      <c r="T367" s="1">
        <f t="shared" si="56"/>
        <v>-0.36935795904625923</v>
      </c>
      <c r="U367" s="1">
        <f t="shared" si="57"/>
        <v>0.14250968193368263</v>
      </c>
    </row>
    <row r="368" spans="4:21" ht="15" x14ac:dyDescent="0.25">
      <c r="D368" s="1">
        <f>D364+1</f>
        <v>1990</v>
      </c>
      <c r="E368" s="3" t="s">
        <v>1</v>
      </c>
      <c r="G368">
        <f>'[1]B. 103 q caL Q3 2023'!BK185</f>
        <v>3005478</v>
      </c>
      <c r="J368">
        <f>'[2]B 103 to Q4 2023'!BK185</f>
        <v>4894637.5681860615</v>
      </c>
      <c r="L368">
        <f>'b103'!AV185/100</f>
        <v>0.61432591410813286</v>
      </c>
      <c r="M368">
        <f t="shared" si="58"/>
        <v>0.61432591410813286</v>
      </c>
      <c r="N368">
        <f t="shared" si="53"/>
        <v>-0.48722968692562368</v>
      </c>
      <c r="O368" s="1">
        <f t="shared" si="54"/>
        <v>-0.29092477452624677</v>
      </c>
      <c r="P368" s="1">
        <f t="shared" si="55"/>
        <v>0.74757191235420861</v>
      </c>
      <c r="R368" s="1">
        <f>'[1]B. 103 q caL Q3 2023'!BN185</f>
        <v>0.67747429803341441</v>
      </c>
      <c r="S368" s="1">
        <f t="shared" si="52"/>
        <v>0.67747429803341441</v>
      </c>
      <c r="T368" s="1">
        <f t="shared" si="56"/>
        <v>-0.38938366342993275</v>
      </c>
      <c r="U368" s="1">
        <f t="shared" si="57"/>
        <v>0.12248397755000912</v>
      </c>
    </row>
    <row r="369" spans="4:21" ht="15" x14ac:dyDescent="0.25">
      <c r="E369" s="3" t="s">
        <v>4</v>
      </c>
      <c r="G369">
        <f>'[1]B. 103 q caL Q3 2023'!BK186</f>
        <v>3134877</v>
      </c>
      <c r="J369">
        <f>'[2]B 103 to Q4 2023'!BK186</f>
        <v>4946254.3667158857</v>
      </c>
      <c r="L369">
        <f>'b103'!AV186/100</f>
        <v>0.63406506696825182</v>
      </c>
      <c r="M369">
        <f t="shared" si="58"/>
        <v>0.63406506696825182</v>
      </c>
      <c r="N369">
        <f t="shared" si="53"/>
        <v>-0.45560370052347271</v>
      </c>
      <c r="O369" s="1">
        <f t="shared" si="54"/>
        <v>-0.25929878812409579</v>
      </c>
      <c r="P369" s="1">
        <f t="shared" si="55"/>
        <v>0.77159244593907994</v>
      </c>
      <c r="R369" s="1">
        <f>'[1]B. 103 q caL Q3 2023'!BN186</f>
        <v>0.70020662893904251</v>
      </c>
      <c r="S369" s="1">
        <f t="shared" si="52"/>
        <v>0.70020662893904251</v>
      </c>
      <c r="T369" s="1">
        <f t="shared" si="56"/>
        <v>-0.3563798032983842</v>
      </c>
      <c r="U369" s="1">
        <f t="shared" si="57"/>
        <v>0.15548783768155766</v>
      </c>
    </row>
    <row r="370" spans="4:21" ht="15" x14ac:dyDescent="0.25">
      <c r="E370" s="3" t="s">
        <v>3</v>
      </c>
      <c r="G370">
        <f>'[1]B. 103 q caL Q3 2023'!BK187</f>
        <v>2653601</v>
      </c>
      <c r="J370">
        <f>'[2]B 103 to Q4 2023'!BK187</f>
        <v>4752750.971209391</v>
      </c>
      <c r="L370">
        <f>'b103'!AV187/100</f>
        <v>0.55857548686170877</v>
      </c>
      <c r="M370">
        <f t="shared" si="58"/>
        <v>0.55857548686170877</v>
      </c>
      <c r="N370">
        <f t="shared" si="53"/>
        <v>-0.58236550960311229</v>
      </c>
      <c r="O370" s="1">
        <f t="shared" si="54"/>
        <v>-0.38606059720373537</v>
      </c>
      <c r="P370" s="1">
        <f t="shared" si="55"/>
        <v>0.67972933473532371</v>
      </c>
      <c r="R370" s="1">
        <f>'[1]B. 103 q caL Q3 2023'!BN187</f>
        <v>0.62106687950173378</v>
      </c>
      <c r="S370" s="1">
        <f t="shared" si="52"/>
        <v>0.62106687950173378</v>
      </c>
      <c r="T370" s="1">
        <f t="shared" si="56"/>
        <v>-0.47631650638738687</v>
      </c>
      <c r="U370" s="1">
        <f t="shared" si="57"/>
        <v>3.5551134592554989E-2</v>
      </c>
    </row>
    <row r="371" spans="4:21" ht="15" x14ac:dyDescent="0.25">
      <c r="E371" s="3" t="s">
        <v>2</v>
      </c>
      <c r="G371">
        <f>'[1]B. 103 q caL Q3 2023'!BK188</f>
        <v>2955814</v>
      </c>
      <c r="J371">
        <f>'[2]B 103 to Q4 2023'!BK188</f>
        <v>4799611.5969695933</v>
      </c>
      <c r="L371">
        <f>'b103'!AV188/100</f>
        <v>0.61608895820846832</v>
      </c>
      <c r="M371">
        <f t="shared" si="58"/>
        <v>0.61608895820846832</v>
      </c>
      <c r="N371">
        <f t="shared" si="53"/>
        <v>-0.48436391319903904</v>
      </c>
      <c r="O371" s="1">
        <f t="shared" si="54"/>
        <v>-0.28805900079966212</v>
      </c>
      <c r="P371" s="1">
        <f t="shared" si="55"/>
        <v>0.74971735701051301</v>
      </c>
      <c r="R371" s="1">
        <f>'[1]B. 103 q caL Q3 2023'!BN188</f>
        <v>0.68543917034500268</v>
      </c>
      <c r="S371" s="1">
        <f t="shared" si="52"/>
        <v>0.68543917034500268</v>
      </c>
      <c r="T371" s="1">
        <f t="shared" si="56"/>
        <v>-0.37769552156123715</v>
      </c>
      <c r="U371" s="1">
        <f t="shared" si="57"/>
        <v>0.13417211941870472</v>
      </c>
    </row>
    <row r="372" spans="4:21" ht="15" x14ac:dyDescent="0.25">
      <c r="D372" s="1">
        <f>D368+1</f>
        <v>1991</v>
      </c>
      <c r="E372" s="3" t="s">
        <v>1</v>
      </c>
      <c r="G372">
        <f>'[1]B. 103 q caL Q3 2023'!BK189</f>
        <v>3396441</v>
      </c>
      <c r="J372">
        <f>'[2]B 103 to Q4 2023'!BK189</f>
        <v>4937124.2598527707</v>
      </c>
      <c r="L372">
        <f>'b103'!AV189/100</f>
        <v>0.68823832639727067</v>
      </c>
      <c r="M372">
        <f t="shared" si="58"/>
        <v>0.68823832639727067</v>
      </c>
      <c r="N372">
        <f t="shared" si="53"/>
        <v>-0.37362009638583532</v>
      </c>
      <c r="O372" s="1">
        <f t="shared" si="54"/>
        <v>-0.1773151839864584</v>
      </c>
      <c r="P372" s="1">
        <f t="shared" si="55"/>
        <v>0.83751577135928001</v>
      </c>
      <c r="R372" s="1">
        <f>'[1]B. 103 q caL Q3 2023'!BN189</f>
        <v>0.76556636161629277</v>
      </c>
      <c r="S372" s="1">
        <f t="shared" si="52"/>
        <v>0.76556636161629277</v>
      </c>
      <c r="T372" s="1">
        <f t="shared" si="56"/>
        <v>-0.26713937709145741</v>
      </c>
      <c r="U372" s="1">
        <f t="shared" si="57"/>
        <v>0.24472826388848445</v>
      </c>
    </row>
    <row r="373" spans="4:21" ht="15" x14ac:dyDescent="0.25">
      <c r="E373" s="3" t="s">
        <v>4</v>
      </c>
      <c r="G373">
        <f>'[1]B. 103 q caL Q3 2023'!BK190</f>
        <v>3354319</v>
      </c>
      <c r="J373">
        <f>'[2]B 103 to Q4 2023'!BK190</f>
        <v>4926559.0326512083</v>
      </c>
      <c r="L373">
        <f>'b103'!AV190/100</f>
        <v>0.68120145638709828</v>
      </c>
      <c r="M373">
        <f t="shared" si="58"/>
        <v>0.68120145638709828</v>
      </c>
      <c r="N373">
        <f t="shared" si="53"/>
        <v>-0.3838971922230498</v>
      </c>
      <c r="O373" s="1">
        <f t="shared" si="54"/>
        <v>-0.18759227982367288</v>
      </c>
      <c r="P373" s="1">
        <f t="shared" si="55"/>
        <v>0.82895261904927242</v>
      </c>
      <c r="R373" s="1">
        <f>'[1]B. 103 q caL Q3 2023'!BN190</f>
        <v>0.75979870498857438</v>
      </c>
      <c r="S373" s="1">
        <f t="shared" si="52"/>
        <v>0.75979870498857438</v>
      </c>
      <c r="T373" s="1">
        <f t="shared" si="56"/>
        <v>-0.27470174264099567</v>
      </c>
      <c r="U373" s="1">
        <f t="shared" si="57"/>
        <v>0.23716589833894619</v>
      </c>
    </row>
    <row r="374" spans="4:21" ht="15" x14ac:dyDescent="0.25">
      <c r="E374" s="3" t="s">
        <v>3</v>
      </c>
      <c r="G374">
        <f>'[1]B. 103 q caL Q3 2023'!BK191</f>
        <v>3536308</v>
      </c>
      <c r="J374">
        <f>'[2]B 103 to Q4 2023'!BK191</f>
        <v>4899999.9473220278</v>
      </c>
      <c r="L374">
        <f>'b103'!AV191/100</f>
        <v>0.7220448789931484</v>
      </c>
      <c r="M374">
        <f t="shared" si="58"/>
        <v>0.7220448789931484</v>
      </c>
      <c r="N374">
        <f t="shared" si="53"/>
        <v>-0.32566798275082959</v>
      </c>
      <c r="O374" s="1">
        <f t="shared" si="54"/>
        <v>-0.12936307035145267</v>
      </c>
      <c r="P374" s="1">
        <f t="shared" si="55"/>
        <v>0.87865489408519348</v>
      </c>
      <c r="R374" s="1">
        <f>'[1]B. 103 q caL Q3 2023'!BN191</f>
        <v>0.80756859878002063</v>
      </c>
      <c r="S374" s="1">
        <f t="shared" si="52"/>
        <v>0.80756859878002063</v>
      </c>
      <c r="T374" s="1">
        <f t="shared" si="56"/>
        <v>-0.21372727544398532</v>
      </c>
      <c r="U374" s="1">
        <f t="shared" si="57"/>
        <v>0.29814036553595658</v>
      </c>
    </row>
    <row r="375" spans="4:21" ht="15" x14ac:dyDescent="0.25">
      <c r="E375" s="3" t="s">
        <v>2</v>
      </c>
      <c r="G375">
        <f>'[1]B. 103 q caL Q3 2023'!BK192</f>
        <v>3998481</v>
      </c>
      <c r="J375">
        <f>'[2]B 103 to Q4 2023'!BK192</f>
        <v>4871571.9008473102</v>
      </c>
      <c r="L375">
        <f>'b103'!AV192/100</f>
        <v>0.82117461902055655</v>
      </c>
      <c r="M375">
        <f t="shared" si="58"/>
        <v>0.82117461902055655</v>
      </c>
      <c r="N375">
        <f t="shared" si="53"/>
        <v>-0.19701950149892555</v>
      </c>
      <c r="O375" s="1">
        <f t="shared" si="54"/>
        <v>-7.1458909954863481E-4</v>
      </c>
      <c r="P375" s="1">
        <f t="shared" si="55"/>
        <v>0.99928566615843684</v>
      </c>
      <c r="R375" s="1">
        <f>'[1]B. 103 q caL Q3 2023'!BN192</f>
        <v>0.92000816898986215</v>
      </c>
      <c r="S375" s="1">
        <f t="shared" si="52"/>
        <v>0.92000816898986215</v>
      </c>
      <c r="T375" s="1">
        <f t="shared" si="56"/>
        <v>-8.337272964166545E-2</v>
      </c>
      <c r="U375" s="1">
        <f t="shared" si="57"/>
        <v>0.42849491133827644</v>
      </c>
    </row>
    <row r="376" spans="4:21" ht="15" x14ac:dyDescent="0.25">
      <c r="D376" s="1">
        <f>D372+1</f>
        <v>1992</v>
      </c>
      <c r="E376" s="3" t="s">
        <v>1</v>
      </c>
      <c r="G376">
        <f>'[1]B. 103 q caL Q3 2023'!BK193</f>
        <v>3908353</v>
      </c>
      <c r="J376">
        <f>'[2]B 103 to Q4 2023'!BK193</f>
        <v>4670665.3874132326</v>
      </c>
      <c r="L376">
        <f>'b103'!AV193/100</f>
        <v>0.83806220064496273</v>
      </c>
      <c r="M376">
        <f t="shared" si="58"/>
        <v>0.83806220064496273</v>
      </c>
      <c r="N376">
        <f t="shared" si="53"/>
        <v>-0.17666295614128075</v>
      </c>
      <c r="O376" s="1">
        <f t="shared" si="54"/>
        <v>1.9641956258096172E-2</v>
      </c>
      <c r="P376" s="1">
        <f t="shared" si="55"/>
        <v>1.0198361287061928</v>
      </c>
      <c r="R376" s="1">
        <f>'[1]B. 103 q caL Q3 2023'!BN193</f>
        <v>0.94395694158681731</v>
      </c>
      <c r="S376" s="1">
        <f t="shared" si="52"/>
        <v>0.94395694158681731</v>
      </c>
      <c r="T376" s="1">
        <f t="shared" si="56"/>
        <v>-5.7674726602757499E-2</v>
      </c>
      <c r="U376" s="1">
        <f t="shared" si="57"/>
        <v>0.45419291437718434</v>
      </c>
    </row>
    <row r="377" spans="4:21" ht="15" x14ac:dyDescent="0.25">
      <c r="E377" s="3" t="s">
        <v>4</v>
      </c>
      <c r="G377">
        <f>'[1]B. 103 q caL Q3 2023'!BK194</f>
        <v>3870341</v>
      </c>
      <c r="J377">
        <f>'[2]B 103 to Q4 2023'!BK194</f>
        <v>4633061.2404196328</v>
      </c>
      <c r="L377">
        <f>'b103'!AV194/100</f>
        <v>0.83672585669748889</v>
      </c>
      <c r="M377">
        <f t="shared" si="58"/>
        <v>0.83672585669748889</v>
      </c>
      <c r="N377">
        <f t="shared" si="53"/>
        <v>-0.17825879296997105</v>
      </c>
      <c r="O377" s="1">
        <f t="shared" si="54"/>
        <v>1.8046119429405871E-2</v>
      </c>
      <c r="P377" s="1">
        <f t="shared" si="55"/>
        <v>1.018209934568141</v>
      </c>
      <c r="R377" s="1">
        <f>'[1]B. 103 q caL Q3 2023'!BN194</f>
        <v>0.94550674870362772</v>
      </c>
      <c r="S377" s="1">
        <f t="shared" si="52"/>
        <v>0.94550674870362772</v>
      </c>
      <c r="T377" s="1">
        <f t="shared" si="56"/>
        <v>-5.6034253200343331E-2</v>
      </c>
      <c r="U377" s="1">
        <f t="shared" si="57"/>
        <v>0.45583338777959853</v>
      </c>
    </row>
    <row r="378" spans="4:21" ht="15" x14ac:dyDescent="0.25">
      <c r="E378" s="3" t="s">
        <v>3</v>
      </c>
      <c r="G378">
        <f>'[1]B. 103 q caL Q3 2023'!BK195</f>
        <v>3966349</v>
      </c>
      <c r="J378">
        <f>'[2]B 103 to Q4 2023'!BK195</f>
        <v>4594103.7538816445</v>
      </c>
      <c r="L378">
        <f>'b103'!AV195/100</f>
        <v>0.86490774557945427</v>
      </c>
      <c r="M378">
        <f t="shared" si="58"/>
        <v>0.86490774557945427</v>
      </c>
      <c r="N378">
        <f t="shared" si="53"/>
        <v>-0.14513243024734243</v>
      </c>
      <c r="O378" s="1">
        <f t="shared" si="54"/>
        <v>5.1172482152034487E-2</v>
      </c>
      <c r="P378" s="1">
        <f t="shared" si="55"/>
        <v>1.0525044158547243</v>
      </c>
      <c r="R378" s="1">
        <f>'[1]B. 103 q caL Q3 2023'!BN195</f>
        <v>0.98051517227230056</v>
      </c>
      <c r="S378" s="1">
        <f t="shared" si="52"/>
        <v>0.98051517227230056</v>
      </c>
      <c r="T378" s="1">
        <f t="shared" si="56"/>
        <v>-1.9677159449852571E-2</v>
      </c>
      <c r="U378" s="1">
        <f t="shared" si="57"/>
        <v>0.49219048153008926</v>
      </c>
    </row>
    <row r="379" spans="4:21" ht="15" x14ac:dyDescent="0.25">
      <c r="E379" s="3" t="s">
        <v>2</v>
      </c>
      <c r="G379">
        <f>'[1]B. 103 q caL Q3 2023'!BK196</f>
        <v>4361179</v>
      </c>
      <c r="J379">
        <f>'[2]B 103 to Q4 2023'!BK196</f>
        <v>4548924.2221199861</v>
      </c>
      <c r="L379">
        <f>'b103'!AV196/100</f>
        <v>0.96050274191227369</v>
      </c>
      <c r="M379">
        <f t="shared" si="58"/>
        <v>0.96050274191227369</v>
      </c>
      <c r="N379">
        <f t="shared" si="53"/>
        <v>-4.0298442105790082E-2</v>
      </c>
      <c r="O379" s="1">
        <f t="shared" si="54"/>
        <v>0.15600647029358683</v>
      </c>
      <c r="P379" s="1">
        <f t="shared" si="55"/>
        <v>1.1688337657630214</v>
      </c>
      <c r="R379" s="1">
        <f>'[1]B. 103 q caL Q3 2023'!BN196</f>
        <v>1.093644886039548</v>
      </c>
      <c r="S379" s="1">
        <f t="shared" si="52"/>
        <v>1.093644886039548</v>
      </c>
      <c r="T379" s="1">
        <f t="shared" si="56"/>
        <v>8.9516049878970091E-2</v>
      </c>
      <c r="U379" s="1">
        <f t="shared" si="57"/>
        <v>0.60138369085891197</v>
      </c>
    </row>
    <row r="380" spans="4:21" ht="15" x14ac:dyDescent="0.25">
      <c r="D380" s="1">
        <f>D376+1</f>
        <v>1993</v>
      </c>
      <c r="E380" s="3" t="s">
        <v>1</v>
      </c>
      <c r="G380">
        <f>'[1]B. 103 q caL Q3 2023'!BK197</f>
        <v>4481787</v>
      </c>
      <c r="J380">
        <f>'[2]B 103 to Q4 2023'!BK197</f>
        <v>4595719.713962771</v>
      </c>
      <c r="L380">
        <f>'b103'!AV197/100</f>
        <v>0.97778157361460538</v>
      </c>
      <c r="M380">
        <f t="shared" si="58"/>
        <v>0.97778157361460538</v>
      </c>
      <c r="N380">
        <f t="shared" si="53"/>
        <v>-2.2468973753747536E-2</v>
      </c>
      <c r="O380" s="1">
        <f t="shared" si="54"/>
        <v>0.17383593864562938</v>
      </c>
      <c r="P380" s="1">
        <f t="shared" si="55"/>
        <v>1.1898603397074261</v>
      </c>
      <c r="R380" s="1">
        <f>'[1]B. 103 q caL Q3 2023'!BN197</f>
        <v>1.112129318849348</v>
      </c>
      <c r="S380" s="1">
        <f t="shared" si="52"/>
        <v>1.112129318849348</v>
      </c>
      <c r="T380" s="1">
        <f t="shared" si="56"/>
        <v>0.10627648299604561</v>
      </c>
      <c r="U380" s="1">
        <f t="shared" si="57"/>
        <v>0.6181441239759875</v>
      </c>
    </row>
    <row r="381" spans="4:21" ht="15" x14ac:dyDescent="0.25">
      <c r="E381" s="3" t="s">
        <v>4</v>
      </c>
      <c r="G381">
        <f>'[1]B. 103 q caL Q3 2023'!BK198</f>
        <v>4502439</v>
      </c>
      <c r="J381">
        <f>'[2]B 103 to Q4 2023'!BK198</f>
        <v>4635083.0914221974</v>
      </c>
      <c r="L381">
        <f>'b103'!AV198/100</f>
        <v>0.97414112917027962</v>
      </c>
      <c r="M381">
        <f t="shared" si="58"/>
        <v>0.97414112917027962</v>
      </c>
      <c r="N381">
        <f t="shared" si="53"/>
        <v>-2.6199089357356296E-2</v>
      </c>
      <c r="O381" s="1">
        <f t="shared" si="54"/>
        <v>0.17010582304202063</v>
      </c>
      <c r="P381" s="1">
        <f t="shared" si="55"/>
        <v>1.185430290522516</v>
      </c>
      <c r="R381" s="1">
        <f>'[1]B. 103 q caL Q3 2023'!BN198</f>
        <v>1.1088871235885731</v>
      </c>
      <c r="S381" s="1">
        <f t="shared" si="52"/>
        <v>1.1088871235885731</v>
      </c>
      <c r="T381" s="1">
        <f t="shared" si="56"/>
        <v>0.10335692103169347</v>
      </c>
      <c r="U381" s="1">
        <f t="shared" si="57"/>
        <v>0.61522456201163533</v>
      </c>
    </row>
    <row r="382" spans="4:21" ht="15" x14ac:dyDescent="0.25">
      <c r="E382" s="3" t="s">
        <v>3</v>
      </c>
      <c r="G382">
        <f>'[1]B. 103 q caL Q3 2023'!BK199</f>
        <v>4628385</v>
      </c>
      <c r="J382">
        <f>'[2]B 103 to Q4 2023'!BK199</f>
        <v>4721903.4817485427</v>
      </c>
      <c r="L382">
        <f>'b103'!AV199/100</f>
        <v>0.98396398680837538</v>
      </c>
      <c r="M382">
        <f t="shared" si="58"/>
        <v>0.98396398680837538</v>
      </c>
      <c r="N382">
        <f t="shared" si="53"/>
        <v>-1.6165981371611265E-2</v>
      </c>
      <c r="O382" s="1">
        <f t="shared" si="54"/>
        <v>0.18013893102776565</v>
      </c>
      <c r="P382" s="1">
        <f t="shared" si="55"/>
        <v>1.197383705315306</v>
      </c>
      <c r="R382" s="1">
        <f>'[1]B. 103 q caL Q3 2023'!BN199</f>
        <v>1.1178471278845341</v>
      </c>
      <c r="S382" s="1">
        <f t="shared" si="52"/>
        <v>1.1178471278845341</v>
      </c>
      <c r="T382" s="1">
        <f t="shared" si="56"/>
        <v>0.11140462824984285</v>
      </c>
      <c r="U382" s="1">
        <f t="shared" si="57"/>
        <v>0.62327226922978474</v>
      </c>
    </row>
    <row r="383" spans="4:21" ht="15" x14ac:dyDescent="0.25">
      <c r="E383" s="3" t="s">
        <v>2</v>
      </c>
      <c r="G383">
        <f>'[1]B. 103 q caL Q3 2023'!BK200</f>
        <v>4842338</v>
      </c>
      <c r="J383">
        <f>'[2]B 103 to Q4 2023'!BK200</f>
        <v>4948469.3833932448</v>
      </c>
      <c r="L383">
        <f>'b103'!AV200/100</f>
        <v>0.98319936611187808</v>
      </c>
      <c r="M383">
        <f t="shared" si="58"/>
        <v>0.98319936611187808</v>
      </c>
      <c r="N383">
        <f t="shared" si="53"/>
        <v>-1.6943365449927791E-2</v>
      </c>
      <c r="O383" s="1">
        <f t="shared" si="54"/>
        <v>0.17936154694944911</v>
      </c>
      <c r="P383" s="1">
        <f t="shared" si="55"/>
        <v>1.1964532399984782</v>
      </c>
      <c r="R383" s="1">
        <f>'[1]B. 103 q caL Q3 2023'!BN200</f>
        <v>1.1127910838867223</v>
      </c>
      <c r="S383" s="1">
        <f t="shared" ref="S383:S446" si="59">R383</f>
        <v>1.1127910838867223</v>
      </c>
      <c r="T383" s="1">
        <f t="shared" si="56"/>
        <v>0.10687134927177865</v>
      </c>
      <c r="U383" s="1">
        <f t="shared" si="57"/>
        <v>0.61873899025172052</v>
      </c>
    </row>
    <row r="384" spans="4:21" ht="15" x14ac:dyDescent="0.25">
      <c r="D384" s="1">
        <f>D380+1</f>
        <v>1994</v>
      </c>
      <c r="E384" s="3" t="s">
        <v>1</v>
      </c>
      <c r="G384">
        <f>'[1]B. 103 q caL Q3 2023'!BK201</f>
        <v>4630536</v>
      </c>
      <c r="J384">
        <f>'[2]B 103 to Q4 2023'!BK201</f>
        <v>4937188.960654797</v>
      </c>
      <c r="L384">
        <f>'b103'!AV201/100</f>
        <v>0.94360238865435875</v>
      </c>
      <c r="M384">
        <f t="shared" si="58"/>
        <v>0.94360238865435875</v>
      </c>
      <c r="N384">
        <f t="shared" si="53"/>
        <v>-5.8050400024989068E-2</v>
      </c>
      <c r="O384" s="1">
        <f t="shared" si="54"/>
        <v>0.13825451237438785</v>
      </c>
      <c r="P384" s="1">
        <f t="shared" si="55"/>
        <v>1.1482677614413197</v>
      </c>
      <c r="R384" s="1">
        <f>'[1]B. 103 q caL Q3 2023'!BN201</f>
        <v>1.0691198052981379</v>
      </c>
      <c r="S384" s="1">
        <f t="shared" si="59"/>
        <v>1.0691198052981379</v>
      </c>
      <c r="T384" s="1">
        <f t="shared" si="56"/>
        <v>6.6835698072104849E-2</v>
      </c>
      <c r="U384" s="1">
        <f t="shared" si="57"/>
        <v>0.57870333905204674</v>
      </c>
    </row>
    <row r="385" spans="4:21" ht="15" x14ac:dyDescent="0.25">
      <c r="E385" s="3" t="s">
        <v>4</v>
      </c>
      <c r="G385">
        <f>'[1]B. 103 q caL Q3 2023'!BK202</f>
        <v>4541826</v>
      </c>
      <c r="J385">
        <f>'[2]B 103 to Q4 2023'!BK202</f>
        <v>5028512.7580850683</v>
      </c>
      <c r="L385">
        <f>'b103'!AV202/100</f>
        <v>0.90943143144996663</v>
      </c>
      <c r="M385">
        <f t="shared" si="58"/>
        <v>0.90943143144996663</v>
      </c>
      <c r="N385">
        <f t="shared" si="53"/>
        <v>-9.4935675344911707E-2</v>
      </c>
      <c r="O385" s="1">
        <f t="shared" si="54"/>
        <v>0.10136923705446521</v>
      </c>
      <c r="P385" s="1">
        <f t="shared" si="55"/>
        <v>1.106685195514002</v>
      </c>
      <c r="R385" s="1">
        <f>'[1]B. 103 q caL Q3 2023'!BN202</f>
        <v>1.0292370046919961</v>
      </c>
      <c r="S385" s="1">
        <f t="shared" si="59"/>
        <v>1.0292370046919961</v>
      </c>
      <c r="T385" s="1">
        <f t="shared" si="56"/>
        <v>2.8817755590593585E-2</v>
      </c>
      <c r="U385" s="1">
        <f t="shared" si="57"/>
        <v>0.54068539657053549</v>
      </c>
    </row>
    <row r="386" spans="4:21" ht="15" x14ac:dyDescent="0.25">
      <c r="E386" s="3" t="s">
        <v>3</v>
      </c>
      <c r="G386">
        <f>'[1]B. 103 q caL Q3 2023'!BK203</f>
        <v>4800739</v>
      </c>
      <c r="J386">
        <f>'[2]B 103 to Q4 2023'!BK203</f>
        <v>5184536.030133768</v>
      </c>
      <c r="L386">
        <f>'b103'!AV203/100</f>
        <v>0.9323056772848507</v>
      </c>
      <c r="M386">
        <f t="shared" si="58"/>
        <v>0.9323056772848507</v>
      </c>
      <c r="N386">
        <f t="shared" si="53"/>
        <v>-7.0094538150834454E-2</v>
      </c>
      <c r="O386" s="1">
        <f t="shared" si="54"/>
        <v>0.12621037424854248</v>
      </c>
      <c r="P386" s="1">
        <f t="shared" si="55"/>
        <v>1.1345208171437198</v>
      </c>
      <c r="R386" s="1">
        <f>'[1]B. 103 q caL Q3 2023'!BN203</f>
        <v>1.0535484130544879</v>
      </c>
      <c r="S386" s="1">
        <f t="shared" si="59"/>
        <v>1.0535484130544879</v>
      </c>
      <c r="T386" s="1">
        <f t="shared" si="56"/>
        <v>5.216390769554128E-2</v>
      </c>
      <c r="U386" s="1">
        <f t="shared" si="57"/>
        <v>0.56403154867548311</v>
      </c>
    </row>
    <row r="387" spans="4:21" ht="15" x14ac:dyDescent="0.25">
      <c r="E387" s="3" t="s">
        <v>2</v>
      </c>
      <c r="G387">
        <f>'[1]B. 103 q caL Q3 2023'!BK204</f>
        <v>4796829</v>
      </c>
      <c r="J387">
        <f>'[2]B 103 to Q4 2023'!BK204</f>
        <v>5336308.4526419211</v>
      </c>
      <c r="L387">
        <f>'b103'!AV204/100</f>
        <v>0.90541440842256382</v>
      </c>
      <c r="M387">
        <f t="shared" si="58"/>
        <v>0.90541440842256382</v>
      </c>
      <c r="N387">
        <f t="shared" si="53"/>
        <v>-9.9362530231749874E-2</v>
      </c>
      <c r="O387" s="1">
        <f t="shared" si="54"/>
        <v>9.6942382167627045E-2</v>
      </c>
      <c r="P387" s="1">
        <f t="shared" si="55"/>
        <v>1.1017968886436558</v>
      </c>
      <c r="R387" s="1">
        <f>'[1]B. 103 q caL Q3 2023'!BN204</f>
        <v>1.0221041835724927</v>
      </c>
      <c r="S387" s="1">
        <f t="shared" si="59"/>
        <v>1.0221041835724927</v>
      </c>
      <c r="T387" s="1">
        <f t="shared" si="56"/>
        <v>2.1863427459175456E-2</v>
      </c>
      <c r="U387" s="1">
        <f t="shared" si="57"/>
        <v>0.53373106843911733</v>
      </c>
    </row>
    <row r="388" spans="4:21" ht="15" x14ac:dyDescent="0.25">
      <c r="D388" s="1">
        <f>D384+1</f>
        <v>1995</v>
      </c>
      <c r="E388" s="3" t="s">
        <v>1</v>
      </c>
      <c r="G388">
        <f>'[1]B. 103 q caL Q3 2023'!BK205</f>
        <v>5167983</v>
      </c>
      <c r="J388">
        <f>'[2]B 103 to Q4 2023'!BK205</f>
        <v>5484476.6140638739</v>
      </c>
      <c r="L388">
        <f>'b103'!AV205/100</f>
        <v>0.94871153390994012</v>
      </c>
      <c r="M388">
        <f t="shared" si="58"/>
        <v>0.94871153390994012</v>
      </c>
      <c r="N388">
        <f t="shared" si="53"/>
        <v>-5.2650495062668834E-2</v>
      </c>
      <c r="O388" s="1">
        <f t="shared" si="54"/>
        <v>0.14365441733670808</v>
      </c>
      <c r="P388" s="1">
        <f t="shared" si="55"/>
        <v>1.1544850695533426</v>
      </c>
      <c r="R388" s="1">
        <f>'[1]B. 103 q caL Q3 2023'!BN205</f>
        <v>1.0718925277804399</v>
      </c>
      <c r="S388" s="1">
        <f t="shared" si="59"/>
        <v>1.0718925277804399</v>
      </c>
      <c r="T388" s="1">
        <f t="shared" si="56"/>
        <v>6.9425803686691642E-2</v>
      </c>
      <c r="U388" s="1">
        <f t="shared" si="57"/>
        <v>0.58129344466663346</v>
      </c>
    </row>
    <row r="389" spans="4:21" ht="15" x14ac:dyDescent="0.25">
      <c r="E389" s="3" t="s">
        <v>4</v>
      </c>
      <c r="G389">
        <f>'[1]B. 103 q caL Q3 2023'!BK206</f>
        <v>5594356</v>
      </c>
      <c r="J389">
        <f>'[2]B 103 to Q4 2023'!BK206</f>
        <v>5674856.3464901708</v>
      </c>
      <c r="L389">
        <f>'b103'!AV206/100</f>
        <v>0.99264078597413852</v>
      </c>
      <c r="M389">
        <f t="shared" si="58"/>
        <v>0.99264078597413852</v>
      </c>
      <c r="N389">
        <f t="shared" si="53"/>
        <v>-7.3864266325314523E-3</v>
      </c>
      <c r="O389" s="1">
        <f t="shared" si="54"/>
        <v>0.18891848576684547</v>
      </c>
      <c r="P389" s="1">
        <f t="shared" si="55"/>
        <v>1.2079424839643884</v>
      </c>
      <c r="R389" s="1">
        <f>'[1]B. 103 q caL Q3 2023'!BN206</f>
        <v>1.1186474554065098</v>
      </c>
      <c r="S389" s="1">
        <f t="shared" si="59"/>
        <v>1.1186474554065098</v>
      </c>
      <c r="T389" s="1">
        <f t="shared" si="56"/>
        <v>0.11212032643406131</v>
      </c>
      <c r="U389" s="1">
        <f t="shared" si="57"/>
        <v>0.6239879674140032</v>
      </c>
    </row>
    <row r="390" spans="4:21" ht="15" x14ac:dyDescent="0.25">
      <c r="E390" s="3" t="s">
        <v>3</v>
      </c>
      <c r="G390">
        <f>'[1]B. 103 q caL Q3 2023'!BK207</f>
        <v>6024123</v>
      </c>
      <c r="J390">
        <f>'[2]B 103 to Q4 2023'!BK207</f>
        <v>5845008.7021550471</v>
      </c>
      <c r="L390">
        <f>'b103'!AV207/100</f>
        <v>1.037572536409437</v>
      </c>
      <c r="M390">
        <f t="shared" si="58"/>
        <v>1.037572536409437</v>
      </c>
      <c r="N390">
        <f t="shared" si="53"/>
        <v>3.6883885290309337E-2</v>
      </c>
      <c r="O390" s="1">
        <f t="shared" si="54"/>
        <v>0.23318879768968626</v>
      </c>
      <c r="P390" s="1">
        <f t="shared" si="55"/>
        <v>1.262619836533998</v>
      </c>
      <c r="R390" s="1">
        <f>'[1]B. 103 q caL Q3 2023'!BN207</f>
        <v>1.1684896815932941</v>
      </c>
      <c r="S390" s="1">
        <f t="shared" si="59"/>
        <v>1.1684896815932941</v>
      </c>
      <c r="T390" s="1">
        <f t="shared" si="56"/>
        <v>0.15571204448563797</v>
      </c>
      <c r="U390" s="1">
        <f t="shared" si="57"/>
        <v>0.66757968546557978</v>
      </c>
    </row>
    <row r="391" spans="4:21" ht="15" x14ac:dyDescent="0.25">
      <c r="E391" s="3" t="s">
        <v>2</v>
      </c>
      <c r="G391">
        <f>'[1]B. 103 q caL Q3 2023'!BK208</f>
        <v>6406754</v>
      </c>
      <c r="J391">
        <f>'[2]B 103 to Q4 2023'!BK208</f>
        <v>5992583.5534959165</v>
      </c>
      <c r="L391">
        <f>'b103'!AV208/100</f>
        <v>1.076324809383868</v>
      </c>
      <c r="M391">
        <f t="shared" si="58"/>
        <v>1.076324809383868</v>
      </c>
      <c r="N391">
        <f t="shared" ref="N391:N454" si="60">LN(M391)</f>
        <v>7.3552283643905259E-2</v>
      </c>
      <c r="O391" s="1">
        <f t="shared" ref="O391:O454" si="61">N391-$N$508</f>
        <v>0.26985719604328218</v>
      </c>
      <c r="P391" s="1">
        <f t="shared" ref="P391:P454" si="62">EXP(O391)</f>
        <v>1.30977739598292</v>
      </c>
      <c r="R391" s="1">
        <f>'[1]B. 103 q caL Q3 2023'!BN208</f>
        <v>1.2094025552516052</v>
      </c>
      <c r="S391" s="1">
        <f t="shared" si="59"/>
        <v>1.2094025552516052</v>
      </c>
      <c r="T391" s="1">
        <f t="shared" si="56"/>
        <v>0.19012648168061183</v>
      </c>
      <c r="U391" s="1">
        <f t="shared" si="57"/>
        <v>0.70199412266055372</v>
      </c>
    </row>
    <row r="392" spans="4:21" ht="15" x14ac:dyDescent="0.25">
      <c r="D392" s="1">
        <f>D388+1</f>
        <v>1996</v>
      </c>
      <c r="E392" s="3" t="s">
        <v>1</v>
      </c>
      <c r="G392">
        <f>'[1]B. 103 q caL Q3 2023'!BK209</f>
        <v>5639363</v>
      </c>
      <c r="J392">
        <f>'[2]B 103 to Q4 2023'!BK209</f>
        <v>6107764.4071511924</v>
      </c>
      <c r="L392">
        <f>'b103'!AV209/100</f>
        <v>1.1016556472255159</v>
      </c>
      <c r="M392">
        <f t="shared" si="58"/>
        <v>1.1016556472255159</v>
      </c>
      <c r="N392">
        <f t="shared" si="60"/>
        <v>9.6814182067071944E-2</v>
      </c>
      <c r="O392" s="1">
        <f t="shared" si="61"/>
        <v>0.29311909446644885</v>
      </c>
      <c r="P392" s="1">
        <f t="shared" si="62"/>
        <v>1.3406024392570703</v>
      </c>
      <c r="R392" s="1">
        <f>'[1]B. 103 q caL Q3 2023'!BN209</f>
        <v>1.0691525040472898</v>
      </c>
      <c r="S392" s="1">
        <f t="shared" si="59"/>
        <v>1.0691525040472898</v>
      </c>
      <c r="T392" s="1">
        <f t="shared" ref="T392:T455" si="63">LN(S392)</f>
        <v>6.6866282342416483E-2</v>
      </c>
      <c r="U392" s="1">
        <f t="shared" ref="U392:U455" si="64">T392-$T$508</f>
        <v>0.57873392332235829</v>
      </c>
    </row>
    <row r="393" spans="4:21" ht="15" x14ac:dyDescent="0.25">
      <c r="E393" s="3" t="s">
        <v>4</v>
      </c>
      <c r="G393">
        <f>'[1]B. 103 q caL Q3 2023'!BK210</f>
        <v>5999228</v>
      </c>
      <c r="J393">
        <f>'[2]B 103 to Q4 2023'!BK210</f>
        <v>6215450.629041587</v>
      </c>
      <c r="L393">
        <f>'b103'!AV210/100</f>
        <v>1.1323333388543169</v>
      </c>
      <c r="M393">
        <f t="shared" si="58"/>
        <v>1.1323333388543169</v>
      </c>
      <c r="N393">
        <f t="shared" si="60"/>
        <v>0.12428040538609536</v>
      </c>
      <c r="O393" s="1">
        <f t="shared" si="61"/>
        <v>0.32058531778547228</v>
      </c>
      <c r="P393" s="1">
        <f t="shared" si="62"/>
        <v>1.3779340576551811</v>
      </c>
      <c r="R393" s="1">
        <f>'[1]B. 103 q caL Q3 2023'!BN210</f>
        <v>1.1150615914527544</v>
      </c>
      <c r="S393" s="1">
        <f t="shared" si="59"/>
        <v>1.1150615914527544</v>
      </c>
      <c r="T393" s="1">
        <f t="shared" si="63"/>
        <v>0.10890964235754649</v>
      </c>
      <c r="U393" s="1">
        <f t="shared" si="64"/>
        <v>0.62077728333748838</v>
      </c>
    </row>
    <row r="394" spans="4:21" ht="15" x14ac:dyDescent="0.25">
      <c r="E394" s="3" t="s">
        <v>3</v>
      </c>
      <c r="G394">
        <f>'[1]B. 103 q caL Q3 2023'!BK211</f>
        <v>6100937</v>
      </c>
      <c r="J394">
        <f>'[2]B 103 to Q4 2023'!BK211</f>
        <v>6279718.9081785372</v>
      </c>
      <c r="L394">
        <f>'b103'!AV211/100</f>
        <v>1.1301331169193929</v>
      </c>
      <c r="M394">
        <f t="shared" si="58"/>
        <v>1.1301331169193929</v>
      </c>
      <c r="N394">
        <f t="shared" si="60"/>
        <v>0.12233542836960327</v>
      </c>
      <c r="O394" s="1">
        <f t="shared" si="61"/>
        <v>0.31864034076898018</v>
      </c>
      <c r="P394" s="1">
        <f t="shared" si="62"/>
        <v>1.3752566122117755</v>
      </c>
      <c r="R394" s="1">
        <f>'[1]B. 103 q caL Q3 2023'!BN211</f>
        <v>1.1218699689346967</v>
      </c>
      <c r="S394" s="1">
        <f t="shared" si="59"/>
        <v>1.1218699689346967</v>
      </c>
      <c r="T394" s="1">
        <f t="shared" si="63"/>
        <v>0.1149969081694176</v>
      </c>
      <c r="U394" s="1">
        <f t="shared" si="64"/>
        <v>0.62686454914935941</v>
      </c>
    </row>
    <row r="395" spans="4:21" ht="15" x14ac:dyDescent="0.25">
      <c r="E395" s="3" t="s">
        <v>2</v>
      </c>
      <c r="G395">
        <f>'[1]B. 103 q caL Q3 2023'!BK212</f>
        <v>7403979</v>
      </c>
      <c r="J395">
        <f>'[2]B 103 to Q4 2023'!BK212</f>
        <v>6626890.7277139248</v>
      </c>
      <c r="L395">
        <f>'b103'!AV212/100</f>
        <v>1.1169600091246479</v>
      </c>
      <c r="M395">
        <f t="shared" si="58"/>
        <v>1.1169600091246479</v>
      </c>
      <c r="N395">
        <f t="shared" si="60"/>
        <v>0.11061071740913474</v>
      </c>
      <c r="O395" s="1">
        <f t="shared" si="61"/>
        <v>0.30691562980851167</v>
      </c>
      <c r="P395" s="1">
        <f t="shared" si="62"/>
        <v>1.3592262850521886</v>
      </c>
      <c r="R395" s="1">
        <f>'[1]B. 103 q caL Q3 2023'!BN212</f>
        <v>1.2586777802108373</v>
      </c>
      <c r="S395" s="1">
        <f t="shared" si="59"/>
        <v>1.2586777802108373</v>
      </c>
      <c r="T395" s="1">
        <f t="shared" si="63"/>
        <v>0.23006178919282472</v>
      </c>
      <c r="U395" s="1">
        <f t="shared" si="64"/>
        <v>0.74192943017276658</v>
      </c>
    </row>
    <row r="396" spans="4:21" ht="15" x14ac:dyDescent="0.25">
      <c r="D396" s="1">
        <f>D392+1</f>
        <v>1997</v>
      </c>
      <c r="E396" s="3" t="s">
        <v>1</v>
      </c>
      <c r="G396">
        <f>'[1]B. 103 q caL Q3 2023'!BK213</f>
        <v>7436270</v>
      </c>
      <c r="J396">
        <f>'[2]B 103 to Q4 2023'!BK213</f>
        <v>6854287.0371232387</v>
      </c>
      <c r="L396">
        <f>'b103'!AV213/100</f>
        <v>1.084289369627867</v>
      </c>
      <c r="M396">
        <f t="shared" si="58"/>
        <v>1.084289369627867</v>
      </c>
      <c r="N396">
        <f t="shared" si="60"/>
        <v>8.092481354483913E-2</v>
      </c>
      <c r="O396" s="1">
        <f t="shared" si="61"/>
        <v>0.27722972594421602</v>
      </c>
      <c r="P396" s="1">
        <f t="shared" si="62"/>
        <v>1.3194694525866377</v>
      </c>
      <c r="R396" s="1">
        <f>'[1]B. 103 q caL Q3 2023'!BN213</f>
        <v>1.2211009505445984</v>
      </c>
      <c r="S396" s="1">
        <f t="shared" si="59"/>
        <v>1.2211009505445984</v>
      </c>
      <c r="T396" s="1">
        <f t="shared" si="63"/>
        <v>0.19975287028958702</v>
      </c>
      <c r="U396" s="1">
        <f t="shared" si="64"/>
        <v>0.71162051126952885</v>
      </c>
    </row>
    <row r="397" spans="4:21" ht="15" x14ac:dyDescent="0.25">
      <c r="E397" s="3" t="s">
        <v>4</v>
      </c>
      <c r="G397">
        <f>'[1]B. 103 q caL Q3 2023'!BK214</f>
        <v>8571846</v>
      </c>
      <c r="J397">
        <f>'[2]B 103 to Q4 2023'!BK214</f>
        <v>7175759.2929080734</v>
      </c>
      <c r="L397">
        <f>'b103'!AV214/100</f>
        <v>1.1937894044287432</v>
      </c>
      <c r="M397">
        <f t="shared" si="58"/>
        <v>1.1937894044287432</v>
      </c>
      <c r="N397">
        <f t="shared" si="60"/>
        <v>0.17713262121356368</v>
      </c>
      <c r="O397" s="1">
        <f t="shared" si="61"/>
        <v>0.37343753361294063</v>
      </c>
      <c r="P397" s="1">
        <f t="shared" si="62"/>
        <v>1.4527198145509137</v>
      </c>
      <c r="R397" s="1">
        <f>'[1]B. 103 q caL Q3 2023'!BN214</f>
        <v>1.3436756881896734</v>
      </c>
      <c r="S397" s="1">
        <f t="shared" si="59"/>
        <v>1.3436756881896734</v>
      </c>
      <c r="T397" s="1">
        <f t="shared" si="63"/>
        <v>0.2954089095522982</v>
      </c>
      <c r="U397" s="1">
        <f t="shared" si="64"/>
        <v>0.80727655053224012</v>
      </c>
    </row>
    <row r="398" spans="4:21" ht="15" x14ac:dyDescent="0.25">
      <c r="E398" s="3" t="s">
        <v>3</v>
      </c>
      <c r="G398">
        <f>'[1]B. 103 q caL Q3 2023'!BK215</f>
        <v>9281345</v>
      </c>
      <c r="J398">
        <f>'[2]B 103 to Q4 2023'!BK215</f>
        <v>7515907.4298787089</v>
      </c>
      <c r="L398">
        <f>'b103'!AV215/100</f>
        <v>1.2351948055995698</v>
      </c>
      <c r="M398">
        <f t="shared" si="58"/>
        <v>1.2351948055995698</v>
      </c>
      <c r="N398">
        <f t="shared" si="60"/>
        <v>0.21122869496830324</v>
      </c>
      <c r="O398" s="1">
        <f t="shared" si="61"/>
        <v>0.40753360736768018</v>
      </c>
      <c r="P398" s="1">
        <f t="shared" si="62"/>
        <v>1.5031059601199246</v>
      </c>
      <c r="R398" s="1">
        <f>'[1]B. 103 q caL Q3 2023'!BN215</f>
        <v>1.3832814565606049</v>
      </c>
      <c r="S398" s="1">
        <f t="shared" si="59"/>
        <v>1.3832814565606049</v>
      </c>
      <c r="T398" s="1">
        <f t="shared" si="63"/>
        <v>0.32445854358981613</v>
      </c>
      <c r="U398" s="1">
        <f t="shared" si="64"/>
        <v>0.83632618456975805</v>
      </c>
    </row>
    <row r="399" spans="4:21" ht="15" x14ac:dyDescent="0.25">
      <c r="E399" s="3" t="s">
        <v>2</v>
      </c>
      <c r="G399">
        <f>'[1]B. 103 q caL Q3 2023'!BK216</f>
        <v>9424130</v>
      </c>
      <c r="J399">
        <f>'[2]B 103 to Q4 2023'!BK216</f>
        <v>7801831.6284968965</v>
      </c>
      <c r="L399">
        <f>'b103'!AV216/100</f>
        <v>1.2069468587888461</v>
      </c>
      <c r="M399">
        <f t="shared" si="58"/>
        <v>1.2069468587888461</v>
      </c>
      <c r="N399">
        <f t="shared" si="60"/>
        <v>0.18809391363070019</v>
      </c>
      <c r="O399" s="1">
        <f t="shared" si="61"/>
        <v>0.38439882603007713</v>
      </c>
      <c r="P399" s="1">
        <f t="shared" si="62"/>
        <v>1.4687310930788191</v>
      </c>
      <c r="R399" s="1">
        <f>'[1]B. 103 q caL Q3 2023'!BN216</f>
        <v>1.3486367388989677</v>
      </c>
      <c r="S399" s="1">
        <f t="shared" si="59"/>
        <v>1.3486367388989677</v>
      </c>
      <c r="T399" s="1">
        <f t="shared" si="63"/>
        <v>0.29909425919773919</v>
      </c>
      <c r="U399" s="1">
        <f t="shared" si="64"/>
        <v>0.81096190017768111</v>
      </c>
    </row>
    <row r="400" spans="4:21" ht="15" x14ac:dyDescent="0.25">
      <c r="D400" s="1">
        <f>D396+1</f>
        <v>1998</v>
      </c>
      <c r="E400" s="3" t="s">
        <v>1</v>
      </c>
      <c r="G400">
        <f>'[1]B. 103 q caL Q3 2023'!BK217</f>
        <v>10762950</v>
      </c>
      <c r="J400">
        <f>'[2]B 103 to Q4 2023'!BK217</f>
        <v>8128595.2772446042</v>
      </c>
      <c r="L400">
        <f>'b103'!AV217/100</f>
        <v>1.322857408093979</v>
      </c>
      <c r="M400">
        <f t="shared" si="58"/>
        <v>1.322857408093979</v>
      </c>
      <c r="N400">
        <f t="shared" si="60"/>
        <v>0.2797941001057625</v>
      </c>
      <c r="O400" s="1">
        <f t="shared" si="61"/>
        <v>0.47609901250513942</v>
      </c>
      <c r="P400" s="1">
        <f t="shared" si="62"/>
        <v>1.6097823966557876</v>
      </c>
      <c r="R400" s="1">
        <f>'[1]B. 103 q caL Q3 2023'!BN217</f>
        <v>1.4746289302317608</v>
      </c>
      <c r="S400" s="1">
        <f t="shared" si="59"/>
        <v>1.4746289302317608</v>
      </c>
      <c r="T400" s="1">
        <f t="shared" si="63"/>
        <v>0.38840638541782713</v>
      </c>
      <c r="U400" s="1">
        <f t="shared" si="64"/>
        <v>0.90027402639776899</v>
      </c>
    </row>
    <row r="401" spans="4:21" ht="15" x14ac:dyDescent="0.25">
      <c r="E401" s="3" t="s">
        <v>4</v>
      </c>
      <c r="G401">
        <f>'[1]B. 103 q caL Q3 2023'!BK218</f>
        <v>10953151</v>
      </c>
      <c r="J401">
        <f>'[2]B 103 to Q4 2023'!BK218</f>
        <v>8285470.8410706474</v>
      </c>
      <c r="L401">
        <f>'b103'!AV218/100</f>
        <v>1.3204993224768222</v>
      </c>
      <c r="M401">
        <f t="shared" si="58"/>
        <v>1.3204993224768222</v>
      </c>
      <c r="N401">
        <f t="shared" si="60"/>
        <v>0.27800993967413234</v>
      </c>
      <c r="O401" s="1">
        <f t="shared" si="61"/>
        <v>0.47431485207350926</v>
      </c>
      <c r="P401" s="1">
        <f t="shared" si="62"/>
        <v>1.6069128472296137</v>
      </c>
      <c r="R401" s="1">
        <f>'[1]B. 103 q caL Q3 2023'!BN218</f>
        <v>1.4723002145130966</v>
      </c>
      <c r="S401" s="1">
        <f t="shared" si="59"/>
        <v>1.4723002145130966</v>
      </c>
      <c r="T401" s="1">
        <f t="shared" si="63"/>
        <v>0.38682594958852684</v>
      </c>
      <c r="U401" s="1">
        <f t="shared" si="64"/>
        <v>0.89869359056846876</v>
      </c>
    </row>
    <row r="402" spans="4:21" ht="15" x14ac:dyDescent="0.25">
      <c r="E402" s="3" t="s">
        <v>3</v>
      </c>
      <c r="G402">
        <f>'[1]B. 103 q caL Q3 2023'!BK219</f>
        <v>9879507</v>
      </c>
      <c r="J402">
        <f>'[2]B 103 to Q4 2023'!BK219</f>
        <v>8035197.5655622352</v>
      </c>
      <c r="L402">
        <f>'b103'!AV219/100</f>
        <v>1.2285047866594301</v>
      </c>
      <c r="M402">
        <f t="shared" si="58"/>
        <v>1.2285047866594301</v>
      </c>
      <c r="N402">
        <f t="shared" si="60"/>
        <v>0.20579780931617844</v>
      </c>
      <c r="O402" s="1">
        <f t="shared" si="61"/>
        <v>0.40210272171555539</v>
      </c>
      <c r="P402" s="1">
        <f t="shared" si="62"/>
        <v>1.4949648901472752</v>
      </c>
      <c r="R402" s="1">
        <f>'[1]B. 103 q caL Q3 2023'!BN219</f>
        <v>1.3785157381396766</v>
      </c>
      <c r="S402" s="1">
        <f t="shared" si="59"/>
        <v>1.3785157381396766</v>
      </c>
      <c r="T402" s="1">
        <f t="shared" si="63"/>
        <v>0.32100736827521259</v>
      </c>
      <c r="U402" s="1">
        <f t="shared" si="64"/>
        <v>0.83287500925515445</v>
      </c>
    </row>
    <row r="403" spans="4:21" ht="15" x14ac:dyDescent="0.25">
      <c r="E403" s="3" t="s">
        <v>2</v>
      </c>
      <c r="G403">
        <f>'[1]B. 103 q caL Q3 2023'!BK220</f>
        <v>11824707</v>
      </c>
      <c r="J403">
        <f>'[2]B 103 to Q4 2023'!BK220</f>
        <v>8609514.8994947374</v>
      </c>
      <c r="L403">
        <f>'b103'!AV220/100</f>
        <v>1.3726575606967502</v>
      </c>
      <c r="M403">
        <f t="shared" si="58"/>
        <v>1.3726575606967502</v>
      </c>
      <c r="N403">
        <f t="shared" si="60"/>
        <v>0.31674868613458357</v>
      </c>
      <c r="O403" s="1">
        <f t="shared" si="61"/>
        <v>0.51305359853396049</v>
      </c>
      <c r="P403" s="1">
        <f t="shared" si="62"/>
        <v>1.6703840975800173</v>
      </c>
      <c r="R403" s="1">
        <f>'[1]B. 103 q caL Q3 2023'!BN220</f>
        <v>1.5307628009907064</v>
      </c>
      <c r="S403" s="1">
        <f t="shared" si="59"/>
        <v>1.5307628009907064</v>
      </c>
      <c r="T403" s="1">
        <f t="shared" si="63"/>
        <v>0.42576617390225846</v>
      </c>
      <c r="U403" s="1">
        <f t="shared" si="64"/>
        <v>0.93763381488220032</v>
      </c>
    </row>
    <row r="404" spans="4:21" ht="15" x14ac:dyDescent="0.25">
      <c r="D404" s="1">
        <f>D400+1</f>
        <v>1999</v>
      </c>
      <c r="E404" s="3" t="s">
        <v>1</v>
      </c>
      <c r="G404">
        <f>'[1]B. 103 q caL Q3 2023'!BK221</f>
        <v>12071187</v>
      </c>
      <c r="J404">
        <f>'[2]B 103 to Q4 2023'!BK221</f>
        <v>8620032.0436092578</v>
      </c>
      <c r="L404">
        <f>'b103'!AV221/100</f>
        <v>1.40057736521359</v>
      </c>
      <c r="M404">
        <f t="shared" si="58"/>
        <v>1.40057736521359</v>
      </c>
      <c r="N404">
        <f t="shared" si="60"/>
        <v>0.33688455533016287</v>
      </c>
      <c r="O404" s="1">
        <f t="shared" si="61"/>
        <v>0.53318946772953979</v>
      </c>
      <c r="P404" s="1">
        <f t="shared" si="62"/>
        <v>1.7043596489540975</v>
      </c>
      <c r="R404" s="1">
        <f>'[1]B. 103 q caL Q3 2023'!BN221</f>
        <v>1.5644931462515386</v>
      </c>
      <c r="S404" s="1">
        <f t="shared" si="59"/>
        <v>1.5644931462515386</v>
      </c>
      <c r="T404" s="1">
        <f t="shared" si="63"/>
        <v>0.44756190332560203</v>
      </c>
      <c r="U404" s="1">
        <f t="shared" si="64"/>
        <v>0.95942954430554384</v>
      </c>
    </row>
    <row r="405" spans="4:21" ht="15" x14ac:dyDescent="0.25">
      <c r="E405" s="3" t="s">
        <v>4</v>
      </c>
      <c r="G405">
        <f>'[1]B. 103 q caL Q3 2023'!BK222</f>
        <v>13119806</v>
      </c>
      <c r="J405">
        <f>'[2]B 103 to Q4 2023'!BK222</f>
        <v>8899937.2118413802</v>
      </c>
      <c r="L405">
        <f>'b103'!AV222/100</f>
        <v>1.474843133140024</v>
      </c>
      <c r="M405">
        <f t="shared" si="58"/>
        <v>1.474843133140024</v>
      </c>
      <c r="N405">
        <f t="shared" si="60"/>
        <v>0.3885516337226339</v>
      </c>
      <c r="O405" s="1">
        <f t="shared" si="61"/>
        <v>0.58485654612201077</v>
      </c>
      <c r="P405" s="1">
        <f t="shared" si="62"/>
        <v>1.7947335056907445</v>
      </c>
      <c r="R405" s="1">
        <f>'[1]B. 103 q caL Q3 2023'!BN222</f>
        <v>1.6461900536725032</v>
      </c>
      <c r="S405" s="1">
        <f t="shared" si="59"/>
        <v>1.6461900536725032</v>
      </c>
      <c r="T405" s="1">
        <f t="shared" si="63"/>
        <v>0.49846355954599181</v>
      </c>
      <c r="U405" s="1">
        <f t="shared" si="64"/>
        <v>1.0103312005259337</v>
      </c>
    </row>
    <row r="406" spans="4:21" ht="15" x14ac:dyDescent="0.25">
      <c r="E406" s="3" t="s">
        <v>3</v>
      </c>
      <c r="G406">
        <f>'[1]B. 103 q caL Q3 2023'!BK223</f>
        <v>12663852</v>
      </c>
      <c r="J406">
        <f>'[2]B 103 to Q4 2023'!BK223</f>
        <v>8951825.4992795698</v>
      </c>
      <c r="L406">
        <f>'b103'!AV223/100</f>
        <v>1.4138530655912109</v>
      </c>
      <c r="M406">
        <f t="shared" si="58"/>
        <v>1.4138530655912109</v>
      </c>
      <c r="N406">
        <f t="shared" si="60"/>
        <v>0.34631864806590174</v>
      </c>
      <c r="O406" s="1">
        <f t="shared" si="61"/>
        <v>0.54262356046527871</v>
      </c>
      <c r="P406" s="1">
        <f t="shared" si="62"/>
        <v>1.7205148208119345</v>
      </c>
      <c r="R406" s="1">
        <f>'[1]B. 103 q caL Q3 2023'!BN223</f>
        <v>1.5826099363041242</v>
      </c>
      <c r="S406" s="1">
        <f t="shared" si="59"/>
        <v>1.5826099363041242</v>
      </c>
      <c r="T406" s="1">
        <f t="shared" si="63"/>
        <v>0.4590753426416681</v>
      </c>
      <c r="U406" s="1">
        <f t="shared" si="64"/>
        <v>0.97094298362160991</v>
      </c>
    </row>
    <row r="407" spans="4:21" ht="15" x14ac:dyDescent="0.25">
      <c r="E407" s="3" t="s">
        <v>2</v>
      </c>
      <c r="G407">
        <f>'[1]B. 103 q caL Q3 2023'!BK224</f>
        <v>15352663</v>
      </c>
      <c r="J407">
        <f>'[2]B 103 to Q4 2023'!BK224</f>
        <v>9773721.8242232893</v>
      </c>
      <c r="L407">
        <f>'b103'!AV224/100</f>
        <v>1.57107485329566</v>
      </c>
      <c r="M407">
        <f t="shared" ref="M407:M470" si="65">L407</f>
        <v>1.57107485329566</v>
      </c>
      <c r="N407">
        <f t="shared" si="60"/>
        <v>0.45176000504843794</v>
      </c>
      <c r="O407" s="1">
        <f t="shared" si="61"/>
        <v>0.6480649174478148</v>
      </c>
      <c r="P407" s="1">
        <f t="shared" si="62"/>
        <v>1.9118376834793782</v>
      </c>
      <c r="R407" s="1">
        <f>'[1]B. 103 q caL Q3 2023'!BN224</f>
        <v>1.746653324759456</v>
      </c>
      <c r="S407" s="1">
        <f t="shared" si="59"/>
        <v>1.746653324759456</v>
      </c>
      <c r="T407" s="1">
        <f t="shared" si="63"/>
        <v>0.55770157113917296</v>
      </c>
      <c r="U407" s="1">
        <f t="shared" si="64"/>
        <v>1.0695692121191147</v>
      </c>
    </row>
    <row r="408" spans="4:21" ht="15" x14ac:dyDescent="0.25">
      <c r="D408" s="1">
        <f>D404+1</f>
        <v>2000</v>
      </c>
      <c r="E408" s="3" t="s">
        <v>1</v>
      </c>
      <c r="G408">
        <f>'[1]B. 103 q caL Q3 2023'!BK225</f>
        <v>16258024</v>
      </c>
      <c r="J408">
        <f>'[2]B 103 to Q4 2023'!BK225</f>
        <v>9802792.9170871805</v>
      </c>
      <c r="L408">
        <f>'b103'!AV225/100</f>
        <v>1.6590291371472881</v>
      </c>
      <c r="M408">
        <f t="shared" si="65"/>
        <v>1.6590291371472881</v>
      </c>
      <c r="N408">
        <f t="shared" si="60"/>
        <v>0.50623257413261247</v>
      </c>
      <c r="O408" s="1">
        <f t="shared" si="61"/>
        <v>0.70253748653198933</v>
      </c>
      <c r="P408" s="1">
        <f t="shared" si="62"/>
        <v>2.0188690664451521</v>
      </c>
      <c r="R408" s="1">
        <f>'[1]B. 103 q caL Q3 2023'!BN225</f>
        <v>1.8487967263345326</v>
      </c>
      <c r="S408" s="1">
        <f t="shared" si="59"/>
        <v>1.8487967263345326</v>
      </c>
      <c r="T408" s="1">
        <f t="shared" si="63"/>
        <v>0.6145350092790044</v>
      </c>
      <c r="U408" s="1">
        <f t="shared" si="64"/>
        <v>1.1264026502589464</v>
      </c>
    </row>
    <row r="409" spans="4:21" ht="15" x14ac:dyDescent="0.25">
      <c r="E409" s="3" t="s">
        <v>4</v>
      </c>
      <c r="G409">
        <f>'[1]B. 103 q caL Q3 2023'!BK226</f>
        <v>15610901</v>
      </c>
      <c r="J409">
        <f>'[2]B 103 to Q4 2023'!BK226</f>
        <v>10010590.91653377</v>
      </c>
      <c r="L409">
        <f>'b103'!AV226/100</f>
        <v>1.5590621147070212</v>
      </c>
      <c r="M409">
        <f t="shared" si="65"/>
        <v>1.5590621147070212</v>
      </c>
      <c r="N409">
        <f t="shared" si="60"/>
        <v>0.44408443194199382</v>
      </c>
      <c r="O409" s="1">
        <f t="shared" si="61"/>
        <v>0.64038934434137074</v>
      </c>
      <c r="P409" s="1">
        <f t="shared" si="62"/>
        <v>1.8972194071653188</v>
      </c>
      <c r="R409" s="1">
        <f>'[1]B. 103 q caL Q3 2023'!BN226</f>
        <v>1.7389805391620585</v>
      </c>
      <c r="S409" s="1">
        <f t="shared" si="59"/>
        <v>1.7389805391620585</v>
      </c>
      <c r="T409" s="1">
        <f t="shared" si="63"/>
        <v>0.55329904448840039</v>
      </c>
      <c r="U409" s="1">
        <f t="shared" si="64"/>
        <v>1.0651666854683421</v>
      </c>
    </row>
    <row r="410" spans="4:21" ht="15" x14ac:dyDescent="0.25">
      <c r="E410" s="3" t="s">
        <v>3</v>
      </c>
      <c r="G410">
        <f>'[1]B. 103 q caL Q3 2023'!BK227</f>
        <v>15280878</v>
      </c>
      <c r="J410">
        <f>'[2]B 103 to Q4 2023'!BK227</f>
        <v>10340346.33937295</v>
      </c>
      <c r="L410">
        <f>'b103'!AV227/100</f>
        <v>1.477413694524264</v>
      </c>
      <c r="M410">
        <f t="shared" si="65"/>
        <v>1.477413694524264</v>
      </c>
      <c r="N410">
        <f t="shared" si="60"/>
        <v>0.39029305541045267</v>
      </c>
      <c r="O410" s="1">
        <f t="shared" si="61"/>
        <v>0.58659796780982965</v>
      </c>
      <c r="P410" s="1">
        <f t="shared" si="62"/>
        <v>1.7978616164308394</v>
      </c>
      <c r="R410" s="1">
        <f>'[1]B. 103 q caL Q3 2023'!BN227</f>
        <v>1.6463690567731868</v>
      </c>
      <c r="S410" s="1">
        <f t="shared" si="59"/>
        <v>1.6463690567731868</v>
      </c>
      <c r="T410" s="1">
        <f t="shared" si="63"/>
        <v>0.49857229144410237</v>
      </c>
      <c r="U410" s="1">
        <f t="shared" si="64"/>
        <v>1.0104399324240443</v>
      </c>
    </row>
    <row r="411" spans="4:21" ht="15" x14ac:dyDescent="0.25">
      <c r="E411" s="3" t="s">
        <v>2</v>
      </c>
      <c r="G411">
        <f>'[1]B. 103 q caL Q3 2023'!BK228</f>
        <v>13364997</v>
      </c>
      <c r="J411">
        <f>'[2]B 103 to Q4 2023'!BK228</f>
        <v>10489416.27338689</v>
      </c>
      <c r="L411">
        <f>'b103'!AV228/100</f>
        <v>1.273475308526087</v>
      </c>
      <c r="M411">
        <f t="shared" si="65"/>
        <v>1.273475308526087</v>
      </c>
      <c r="N411">
        <f t="shared" si="60"/>
        <v>0.24174962657731694</v>
      </c>
      <c r="O411" s="1">
        <f t="shared" si="61"/>
        <v>0.43805453897669389</v>
      </c>
      <c r="P411" s="1">
        <f t="shared" si="62"/>
        <v>1.5496894235901311</v>
      </c>
      <c r="R411" s="1">
        <f>'[1]B. 103 q caL Q3 2023'!BN228</f>
        <v>1.4206443554191246</v>
      </c>
      <c r="S411" s="1">
        <f t="shared" si="59"/>
        <v>1.4206443554191246</v>
      </c>
      <c r="T411" s="1">
        <f t="shared" si="63"/>
        <v>0.35111054011197096</v>
      </c>
      <c r="U411" s="1">
        <f t="shared" si="64"/>
        <v>0.86297818109191282</v>
      </c>
    </row>
    <row r="412" spans="4:21" ht="15" x14ac:dyDescent="0.25">
      <c r="D412" s="1">
        <f>D408+1</f>
        <v>2001</v>
      </c>
      <c r="E412" s="3" t="s">
        <v>1</v>
      </c>
      <c r="G412">
        <f>'[1]B. 103 q caL Q3 2023'!BK229</f>
        <v>11805347</v>
      </c>
      <c r="J412">
        <f>'[2]B 103 to Q4 2023'!BK229</f>
        <v>10037230.965531996</v>
      </c>
      <c r="L412">
        <f>'b103'!AV229/100</f>
        <v>1.177201105200971</v>
      </c>
      <c r="M412">
        <f t="shared" si="65"/>
        <v>1.177201105200971</v>
      </c>
      <c r="N412">
        <f t="shared" si="60"/>
        <v>0.16313967621548525</v>
      </c>
      <c r="O412" s="1">
        <f t="shared" si="61"/>
        <v>0.35944458861486217</v>
      </c>
      <c r="P412" s="1">
        <f t="shared" si="62"/>
        <v>1.4325335481219401</v>
      </c>
      <c r="R412" s="1">
        <f>'[1]B. 103 q caL Q3 2023'!BN229</f>
        <v>1.3209134181322517</v>
      </c>
      <c r="S412" s="1">
        <f t="shared" si="59"/>
        <v>1.3209134181322517</v>
      </c>
      <c r="T412" s="1">
        <f t="shared" si="63"/>
        <v>0.27832348072166013</v>
      </c>
      <c r="U412" s="1">
        <f t="shared" si="64"/>
        <v>0.790191121701602</v>
      </c>
    </row>
    <row r="413" spans="4:21" ht="15" x14ac:dyDescent="0.25">
      <c r="E413" s="3" t="s">
        <v>4</v>
      </c>
      <c r="G413">
        <f>'[1]B. 103 q caL Q3 2023'!BK230</f>
        <v>12670711</v>
      </c>
      <c r="J413">
        <f>'[2]B 103 to Q4 2023'!BK230</f>
        <v>10222457.97936625</v>
      </c>
      <c r="L413">
        <f>'b103'!AV230/100</f>
        <v>1.239427710288119</v>
      </c>
      <c r="M413">
        <f t="shared" si="65"/>
        <v>1.239427710288119</v>
      </c>
      <c r="N413">
        <f t="shared" si="60"/>
        <v>0.21464974912078758</v>
      </c>
      <c r="O413" s="1">
        <f t="shared" si="61"/>
        <v>0.41095466152016447</v>
      </c>
      <c r="P413" s="1">
        <f t="shared" si="62"/>
        <v>1.508256972929511</v>
      </c>
      <c r="R413" s="1">
        <f>'[1]B. 103 q caL Q3 2023'!BN230</f>
        <v>1.3904416715722585</v>
      </c>
      <c r="S413" s="1">
        <f t="shared" si="59"/>
        <v>1.3904416715722585</v>
      </c>
      <c r="T413" s="1">
        <f t="shared" si="63"/>
        <v>0.32962144600353255</v>
      </c>
      <c r="U413" s="1">
        <f t="shared" si="64"/>
        <v>0.84148908698347435</v>
      </c>
    </row>
    <row r="414" spans="4:21" ht="15" x14ac:dyDescent="0.25">
      <c r="E414" s="3" t="s">
        <v>3</v>
      </c>
      <c r="G414">
        <f>'[1]B. 103 q caL Q3 2023'!BK231</f>
        <v>10649821</v>
      </c>
      <c r="J414">
        <f>'[2]B 103 to Q4 2023'!BK231</f>
        <v>9776600.1594704874</v>
      </c>
      <c r="L414">
        <f>'b103'!AV231/100</f>
        <v>1.089317572844432</v>
      </c>
      <c r="M414">
        <f t="shared" si="65"/>
        <v>1.089317572844432</v>
      </c>
      <c r="N414">
        <f t="shared" si="60"/>
        <v>8.5551420211916709E-2</v>
      </c>
      <c r="O414" s="1">
        <f t="shared" si="61"/>
        <v>0.28185633261129361</v>
      </c>
      <c r="P414" s="1">
        <f t="shared" si="62"/>
        <v>1.3255882625016813</v>
      </c>
      <c r="R414" s="1">
        <f>'[1]B. 103 q caL Q3 2023'!BN231</f>
        <v>1.2298471297679949</v>
      </c>
      <c r="S414" s="1">
        <f t="shared" si="59"/>
        <v>1.2298471297679949</v>
      </c>
      <c r="T414" s="1">
        <f t="shared" si="63"/>
        <v>0.20688987691887012</v>
      </c>
      <c r="U414" s="1">
        <f t="shared" si="64"/>
        <v>0.71875751789881193</v>
      </c>
    </row>
    <row r="415" spans="4:21" ht="15" x14ac:dyDescent="0.25">
      <c r="E415" s="3" t="s">
        <v>2</v>
      </c>
      <c r="G415">
        <f>'[1]B. 103 q caL Q3 2023'!BK232</f>
        <v>12002297</v>
      </c>
      <c r="J415">
        <f>'[2]B 103 to Q4 2023'!BK232</f>
        <v>9723184.9599955324</v>
      </c>
      <c r="L415">
        <f>'b103'!AV232/100</f>
        <v>1.2347762882322382</v>
      </c>
      <c r="M415">
        <f t="shared" si="65"/>
        <v>1.2347762882322382</v>
      </c>
      <c r="N415">
        <f t="shared" si="60"/>
        <v>0.21088981053975092</v>
      </c>
      <c r="O415" s="1">
        <f t="shared" si="61"/>
        <v>0.40719472293912784</v>
      </c>
      <c r="P415" s="1">
        <f t="shared" si="62"/>
        <v>1.5025966672161672</v>
      </c>
      <c r="R415" s="1">
        <f>'[1]B. 103 q caL Q3 2023'!BN232</f>
        <v>1.3967374080659498</v>
      </c>
      <c r="S415" s="1">
        <f t="shared" si="59"/>
        <v>1.3967374080659498</v>
      </c>
      <c r="T415" s="1">
        <f t="shared" si="63"/>
        <v>0.33413909414981147</v>
      </c>
      <c r="U415" s="1">
        <f t="shared" si="64"/>
        <v>0.84600673512975333</v>
      </c>
    </row>
    <row r="416" spans="4:21" ht="15" x14ac:dyDescent="0.25">
      <c r="D416" s="1">
        <f>D412+1</f>
        <v>2002</v>
      </c>
      <c r="E416" s="3" t="s">
        <v>1</v>
      </c>
      <c r="G416">
        <f>'[1]B. 103 q caL Q3 2023'!BK233</f>
        <v>12055526</v>
      </c>
      <c r="J416">
        <f>'[2]B 103 to Q4 2023'!BK233</f>
        <v>9819399.5188904982</v>
      </c>
      <c r="L416">
        <f>'b103'!AV233/100</f>
        <v>1.228089151939199</v>
      </c>
      <c r="M416">
        <f t="shared" si="65"/>
        <v>1.228089151939199</v>
      </c>
      <c r="N416">
        <f t="shared" si="60"/>
        <v>0.20545942638877113</v>
      </c>
      <c r="O416" s="1">
        <f t="shared" si="61"/>
        <v>0.40176433878814805</v>
      </c>
      <c r="P416" s="1">
        <f t="shared" si="62"/>
        <v>1.4944591051307095</v>
      </c>
      <c r="R416" s="1">
        <f>'[1]B. 103 q caL Q3 2023'!BN233</f>
        <v>1.3882606569170841</v>
      </c>
      <c r="S416" s="1">
        <f t="shared" si="59"/>
        <v>1.3882606569170841</v>
      </c>
      <c r="T416" s="1">
        <f t="shared" si="63"/>
        <v>0.3280516376216111</v>
      </c>
      <c r="U416" s="1">
        <f t="shared" si="64"/>
        <v>0.83991927860155302</v>
      </c>
    </row>
    <row r="417" spans="4:21" ht="15" x14ac:dyDescent="0.25">
      <c r="E417" s="3" t="s">
        <v>4</v>
      </c>
      <c r="G417">
        <f>'[1]B. 103 q caL Q3 2023'!BK234</f>
        <v>10464376</v>
      </c>
      <c r="J417">
        <f>'[2]B 103 to Q4 2023'!BK234</f>
        <v>9459425.4060717039</v>
      </c>
      <c r="L417">
        <f>'b103'!AV234/100</f>
        <v>1.1062600966517582</v>
      </c>
      <c r="M417">
        <f t="shared" si="65"/>
        <v>1.1062600966517582</v>
      </c>
      <c r="N417">
        <f t="shared" si="60"/>
        <v>0.10098504421519572</v>
      </c>
      <c r="O417" s="1">
        <f t="shared" si="61"/>
        <v>0.29728995661457264</v>
      </c>
      <c r="P417" s="1">
        <f t="shared" si="62"/>
        <v>1.3462055840762359</v>
      </c>
      <c r="R417" s="1">
        <f>'[1]B. 103 q caL Q3 2023'!BN234</f>
        <v>1.258139874081823</v>
      </c>
      <c r="S417" s="1">
        <f t="shared" si="59"/>
        <v>1.258139874081823</v>
      </c>
      <c r="T417" s="1">
        <f t="shared" si="63"/>
        <v>0.22963433976176481</v>
      </c>
      <c r="U417" s="1">
        <f t="shared" si="64"/>
        <v>0.7415019807417067</v>
      </c>
    </row>
    <row r="418" spans="4:21" ht="15" x14ac:dyDescent="0.25">
      <c r="E418" s="3" t="s">
        <v>3</v>
      </c>
      <c r="G418">
        <f>'[1]B. 103 q caL Q3 2023'!BK235</f>
        <v>8696301</v>
      </c>
      <c r="J418">
        <f>'[2]B 103 to Q4 2023'!BK235</f>
        <v>9099458.3358506728</v>
      </c>
      <c r="L418">
        <f>'b103'!AV235/100</f>
        <v>0.95681418028169463</v>
      </c>
      <c r="M418">
        <f t="shared" si="65"/>
        <v>0.95681418028169463</v>
      </c>
      <c r="N418">
        <f t="shared" si="60"/>
        <v>-4.4146075367065718E-2</v>
      </c>
      <c r="O418" s="1">
        <f t="shared" si="61"/>
        <v>0.1521588370323112</v>
      </c>
      <c r="P418" s="1">
        <f t="shared" si="62"/>
        <v>1.1643451628753969</v>
      </c>
      <c r="R418" s="1">
        <f>'[1]B. 103 q caL Q3 2023'!BN235</f>
        <v>1.0946473743006375</v>
      </c>
      <c r="S418" s="1">
        <f t="shared" si="59"/>
        <v>1.0946473743006375</v>
      </c>
      <c r="T418" s="1">
        <f t="shared" si="63"/>
        <v>9.0432278802673377E-2</v>
      </c>
      <c r="U418" s="1">
        <f t="shared" si="64"/>
        <v>0.60229991978261521</v>
      </c>
    </row>
    <row r="419" spans="4:21" ht="15" x14ac:dyDescent="0.25">
      <c r="E419" s="3" t="s">
        <v>2</v>
      </c>
      <c r="G419">
        <f>'[1]B. 103 q caL Q3 2023'!BK236</f>
        <v>9287209</v>
      </c>
      <c r="J419">
        <f>'[2]B 103 to Q4 2023'!BK236</f>
        <v>9606929.2726493441</v>
      </c>
      <c r="L419">
        <f>'b103'!AV236/100</f>
        <v>0.96897215566865602</v>
      </c>
      <c r="M419">
        <f t="shared" si="65"/>
        <v>0.96897215566865602</v>
      </c>
      <c r="N419">
        <f t="shared" si="60"/>
        <v>-3.1519402624298316E-2</v>
      </c>
      <c r="O419" s="1">
        <f t="shared" si="61"/>
        <v>0.16478550977507861</v>
      </c>
      <c r="P419" s="1">
        <f t="shared" si="62"/>
        <v>1.1791401775437611</v>
      </c>
      <c r="R419" s="1">
        <f>'[1]B. 103 q caL Q3 2023'!BN236</f>
        <v>1.1003378094539682</v>
      </c>
      <c r="S419" s="1">
        <f t="shared" si="59"/>
        <v>1.1003378094539682</v>
      </c>
      <c r="T419" s="1">
        <f t="shared" si="63"/>
        <v>9.5617232162531721E-2</v>
      </c>
      <c r="U419" s="1">
        <f t="shared" si="64"/>
        <v>0.60748487314247357</v>
      </c>
    </row>
    <row r="420" spans="4:21" ht="15" x14ac:dyDescent="0.25">
      <c r="D420" s="1">
        <f>D416+1</f>
        <v>2003</v>
      </c>
      <c r="E420" s="3" t="s">
        <v>1</v>
      </c>
      <c r="G420">
        <f>'[1]B. 103 q caL Q3 2023'!BK237</f>
        <v>9024197</v>
      </c>
      <c r="J420">
        <f>'[2]B 103 to Q4 2023'!BK237</f>
        <v>9754900.8468915615</v>
      </c>
      <c r="L420">
        <f>'b103'!AV237/100</f>
        <v>0.92709302646933167</v>
      </c>
      <c r="M420">
        <f t="shared" si="65"/>
        <v>0.92709302646933167</v>
      </c>
      <c r="N420">
        <f t="shared" si="60"/>
        <v>-7.5701366272873591E-2</v>
      </c>
      <c r="O420" s="1">
        <f t="shared" si="61"/>
        <v>0.12060354612650333</v>
      </c>
      <c r="P420" s="1">
        <f t="shared" si="62"/>
        <v>1.1281775533335814</v>
      </c>
      <c r="R420" s="1">
        <f>'[1]B. 103 q caL Q3 2023'!BN237</f>
        <v>1.0516270554477003</v>
      </c>
      <c r="S420" s="1">
        <f t="shared" si="59"/>
        <v>1.0516270554477003</v>
      </c>
      <c r="T420" s="1">
        <f t="shared" si="63"/>
        <v>5.0338541431278798E-2</v>
      </c>
      <c r="U420" s="1">
        <f t="shared" si="64"/>
        <v>0.56220618241122067</v>
      </c>
    </row>
    <row r="421" spans="4:21" ht="15" x14ac:dyDescent="0.25">
      <c r="E421" s="3" t="s">
        <v>4</v>
      </c>
      <c r="G421">
        <f>'[1]B. 103 q caL Q3 2023'!BK238</f>
        <v>10372631</v>
      </c>
      <c r="J421">
        <f>'[2]B 103 to Q4 2023'!BK238</f>
        <v>10129198.808566634</v>
      </c>
      <c r="L421">
        <f>'b103'!AV238/100</f>
        <v>1.0260184102337491</v>
      </c>
      <c r="M421">
        <f t="shared" si="65"/>
        <v>1.0260184102337491</v>
      </c>
      <c r="N421">
        <f t="shared" si="60"/>
        <v>2.5685690285202751E-2</v>
      </c>
      <c r="O421" s="1">
        <f t="shared" si="61"/>
        <v>0.22199060268457968</v>
      </c>
      <c r="P421" s="1">
        <f t="shared" si="62"/>
        <v>1.2485596447003511</v>
      </c>
      <c r="R421" s="1">
        <f>'[1]B. 103 q caL Q3 2023'!BN238</f>
        <v>1.1605098902634423</v>
      </c>
      <c r="S421" s="1">
        <f t="shared" si="59"/>
        <v>1.1605098902634423</v>
      </c>
      <c r="T421" s="1">
        <f t="shared" si="63"/>
        <v>0.14885946911175846</v>
      </c>
      <c r="U421" s="1">
        <f t="shared" si="64"/>
        <v>0.66072711009170026</v>
      </c>
    </row>
    <row r="422" spans="4:21" ht="15" x14ac:dyDescent="0.25">
      <c r="E422" s="3" t="s">
        <v>3</v>
      </c>
      <c r="G422">
        <f>'[1]B. 103 q caL Q3 2023'!BK239</f>
        <v>10769421</v>
      </c>
      <c r="J422">
        <f>'[2]B 103 to Q4 2023'!BK239</f>
        <v>10120159.968974182</v>
      </c>
      <c r="L422">
        <f>'b103'!AV239/100</f>
        <v>1.065930781076837</v>
      </c>
      <c r="M422">
        <f t="shared" si="65"/>
        <v>1.065930781076837</v>
      </c>
      <c r="N422">
        <f t="shared" si="60"/>
        <v>6.3848390311600611E-2</v>
      </c>
      <c r="O422" s="1">
        <f t="shared" si="61"/>
        <v>0.26015330271097753</v>
      </c>
      <c r="P422" s="1">
        <f t="shared" si="62"/>
        <v>1.2971289248048294</v>
      </c>
      <c r="R422" s="1">
        <f>'[1]B. 103 q caL Q3 2023'!BN239</f>
        <v>1.2086530410539511</v>
      </c>
      <c r="S422" s="1">
        <f t="shared" si="59"/>
        <v>1.2086530410539511</v>
      </c>
      <c r="T422" s="1">
        <f t="shared" si="63"/>
        <v>0.18950655034172667</v>
      </c>
      <c r="U422" s="1">
        <f t="shared" si="64"/>
        <v>0.70137419132166856</v>
      </c>
    </row>
    <row r="423" spans="4:21" ht="15" x14ac:dyDescent="0.25">
      <c r="E423" s="3" t="s">
        <v>2</v>
      </c>
      <c r="G423">
        <f>'[1]B. 103 q caL Q3 2023'!BK240</f>
        <v>11935535</v>
      </c>
      <c r="J423">
        <f>'[2]B 103 to Q4 2023'!BK240</f>
        <v>10718740.589883629</v>
      </c>
      <c r="L423">
        <f>'b103'!AV240/100</f>
        <v>1.114646137183033</v>
      </c>
      <c r="M423">
        <f t="shared" si="65"/>
        <v>1.114646137183033</v>
      </c>
      <c r="N423">
        <f t="shared" si="60"/>
        <v>0.10853698878578576</v>
      </c>
      <c r="O423" s="1">
        <f t="shared" si="61"/>
        <v>0.30484190118516269</v>
      </c>
      <c r="P423" s="1">
        <f t="shared" si="62"/>
        <v>1.3564105391547572</v>
      </c>
      <c r="R423" s="1">
        <f>'[1]B. 103 q caL Q3 2023'!BN240</f>
        <v>1.2574098882157116</v>
      </c>
      <c r="S423" s="1">
        <f t="shared" si="59"/>
        <v>1.2574098882157116</v>
      </c>
      <c r="T423" s="1">
        <f t="shared" si="63"/>
        <v>0.22905396095348765</v>
      </c>
      <c r="U423" s="1">
        <f t="shared" si="64"/>
        <v>0.74092160193342949</v>
      </c>
    </row>
    <row r="424" spans="4:21" ht="15" x14ac:dyDescent="0.25">
      <c r="D424" s="1">
        <f>D420+1</f>
        <v>2004</v>
      </c>
      <c r="E424" s="3" t="s">
        <v>1</v>
      </c>
      <c r="G424">
        <f>'[1]B. 103 q caL Q3 2023'!BK241</f>
        <v>12328675</v>
      </c>
      <c r="J424">
        <f>'[2]B 103 to Q4 2023'!BK241</f>
        <v>11204689.854379533</v>
      </c>
      <c r="L424">
        <f>'b103'!AV241/100</f>
        <v>1.1015453791434129</v>
      </c>
      <c r="M424">
        <f t="shared" si="65"/>
        <v>1.1015453791434129</v>
      </c>
      <c r="N424">
        <f t="shared" si="60"/>
        <v>9.6714083999873038E-2</v>
      </c>
      <c r="O424" s="1">
        <f t="shared" si="61"/>
        <v>0.29301899639924994</v>
      </c>
      <c r="P424" s="1">
        <f t="shared" si="62"/>
        <v>1.34046825425996</v>
      </c>
      <c r="R424" s="1">
        <f>'[1]B. 103 q caL Q3 2023'!BN241</f>
        <v>1.2369385567623403</v>
      </c>
      <c r="S424" s="1">
        <f t="shared" si="59"/>
        <v>1.2369385567623403</v>
      </c>
      <c r="T424" s="1">
        <f t="shared" si="63"/>
        <v>0.21263942100639857</v>
      </c>
      <c r="U424" s="1">
        <f t="shared" si="64"/>
        <v>0.72450706198634041</v>
      </c>
    </row>
    <row r="425" spans="4:21" ht="15" x14ac:dyDescent="0.25">
      <c r="E425" s="3" t="s">
        <v>4</v>
      </c>
      <c r="G425">
        <f>'[1]B. 103 q caL Q3 2023'!BK242</f>
        <v>12612184</v>
      </c>
      <c r="J425">
        <f>'[2]B 103 to Q4 2023'!BK242</f>
        <v>11654401.181451738</v>
      </c>
      <c r="L425">
        <f>'b103'!AV242/100</f>
        <v>1.0846150600257949</v>
      </c>
      <c r="M425">
        <f t="shared" si="65"/>
        <v>1.0846150600257949</v>
      </c>
      <c r="N425">
        <f t="shared" si="60"/>
        <v>8.1225140655543454E-2</v>
      </c>
      <c r="O425" s="1">
        <f t="shared" si="61"/>
        <v>0.2775300530549204</v>
      </c>
      <c r="P425" s="1">
        <f t="shared" si="62"/>
        <v>1.3198657845466331</v>
      </c>
      <c r="R425" s="1">
        <f>'[1]B. 103 q caL Q3 2023'!BN242</f>
        <v>1.2122666151372796</v>
      </c>
      <c r="S425" s="1">
        <f t="shared" si="59"/>
        <v>1.2122666151372796</v>
      </c>
      <c r="T425" s="1">
        <f t="shared" si="63"/>
        <v>0.1924918429413876</v>
      </c>
      <c r="U425" s="1">
        <f t="shared" si="64"/>
        <v>0.70435948392132941</v>
      </c>
    </row>
    <row r="426" spans="4:21" ht="15" x14ac:dyDescent="0.25">
      <c r="E426" s="3" t="s">
        <v>3</v>
      </c>
      <c r="G426">
        <f>'[1]B. 103 q caL Q3 2023'!BK243</f>
        <v>12335693</v>
      </c>
      <c r="J426">
        <f>'[2]B 103 to Q4 2023'!BK243</f>
        <v>12032200.43310722</v>
      </c>
      <c r="L426">
        <f>'b103'!AV243/100</f>
        <v>1.027694464082423</v>
      </c>
      <c r="M426">
        <f t="shared" si="65"/>
        <v>1.027694464082423</v>
      </c>
      <c r="N426">
        <f t="shared" si="60"/>
        <v>2.7317908928556414E-2</v>
      </c>
      <c r="O426" s="1">
        <f t="shared" si="61"/>
        <v>0.22362282132793332</v>
      </c>
      <c r="P426" s="1">
        <f t="shared" si="62"/>
        <v>1.2505992311024334</v>
      </c>
      <c r="R426" s="1">
        <f>'[1]B. 103 q caL Q3 2023'!BN243</f>
        <v>1.1452425795785679</v>
      </c>
      <c r="S426" s="1">
        <f t="shared" si="59"/>
        <v>1.1452425795785679</v>
      </c>
      <c r="T426" s="1">
        <f t="shared" si="63"/>
        <v>0.13561647446101066</v>
      </c>
      <c r="U426" s="1">
        <f t="shared" si="64"/>
        <v>0.64748411544095252</v>
      </c>
    </row>
    <row r="427" spans="4:21" ht="15" x14ac:dyDescent="0.25">
      <c r="E427" s="3" t="s">
        <v>2</v>
      </c>
      <c r="G427">
        <f>'[1]B. 103 q caL Q3 2023'!BK244</f>
        <v>13508082</v>
      </c>
      <c r="J427">
        <f>'[2]B 103 to Q4 2023'!BK244</f>
        <v>12555134.297691977</v>
      </c>
      <c r="L427">
        <f>'b103'!AV244/100</f>
        <v>1.0776948504185331</v>
      </c>
      <c r="M427">
        <f t="shared" si="65"/>
        <v>1.0776948504185331</v>
      </c>
      <c r="N427">
        <f t="shared" si="60"/>
        <v>7.4824362302220754E-2</v>
      </c>
      <c r="O427" s="1">
        <f t="shared" si="61"/>
        <v>0.27112927470159764</v>
      </c>
      <c r="P427" s="1">
        <f t="shared" si="62"/>
        <v>1.3114445960354773</v>
      </c>
      <c r="R427" s="1">
        <f>'[1]B. 103 q caL Q3 2023'!BN244</f>
        <v>1.1980257751777124</v>
      </c>
      <c r="S427" s="1">
        <f t="shared" si="59"/>
        <v>1.1980257751777124</v>
      </c>
      <c r="T427" s="1">
        <f t="shared" si="63"/>
        <v>0.1806750146351922</v>
      </c>
      <c r="U427" s="1">
        <f t="shared" si="64"/>
        <v>0.69254265561513406</v>
      </c>
    </row>
    <row r="428" spans="4:21" ht="15" x14ac:dyDescent="0.25">
      <c r="D428" s="1">
        <f>D424+1</f>
        <v>2005</v>
      </c>
      <c r="E428" s="3" t="s">
        <v>1</v>
      </c>
      <c r="G428">
        <f>'[1]B. 103 q caL Q3 2023'!BK245</f>
        <v>13451734</v>
      </c>
      <c r="J428">
        <f>'[2]B 103 to Q4 2023'!BK245</f>
        <v>12801921.066911135</v>
      </c>
      <c r="L428">
        <f>'b103'!AV245/100</f>
        <v>1.0529228830199791</v>
      </c>
      <c r="M428">
        <f t="shared" si="65"/>
        <v>1.0529228830199791</v>
      </c>
      <c r="N428">
        <f t="shared" si="60"/>
        <v>5.1569994971392988E-2</v>
      </c>
      <c r="O428" s="1">
        <f t="shared" si="61"/>
        <v>0.24787490737076989</v>
      </c>
      <c r="P428" s="1">
        <f t="shared" si="62"/>
        <v>1.2812996410276807</v>
      </c>
      <c r="R428" s="1">
        <f>'[1]B. 103 q caL Q3 2023'!BN245</f>
        <v>1.1693205299060774</v>
      </c>
      <c r="S428" s="1">
        <f t="shared" si="59"/>
        <v>1.1693205299060774</v>
      </c>
      <c r="T428" s="1">
        <f t="shared" si="63"/>
        <v>0.15642283644272401</v>
      </c>
      <c r="U428" s="1">
        <f t="shared" si="64"/>
        <v>0.6682904774226659</v>
      </c>
    </row>
    <row r="429" spans="4:21" ht="15" x14ac:dyDescent="0.25">
      <c r="E429" s="3" t="s">
        <v>4</v>
      </c>
      <c r="G429">
        <f>'[1]B. 103 q caL Q3 2023'!BK246</f>
        <v>13730107</v>
      </c>
      <c r="J429">
        <f>'[2]B 103 to Q4 2023'!BK246</f>
        <v>13080484.274655197</v>
      </c>
      <c r="L429">
        <f>'b103'!AV246/100</f>
        <v>1.0524014321500281</v>
      </c>
      <c r="M429">
        <f t="shared" si="65"/>
        <v>1.0524014321500281</v>
      </c>
      <c r="N429">
        <f t="shared" si="60"/>
        <v>5.1074631024986612E-2</v>
      </c>
      <c r="O429" s="1">
        <f t="shared" si="61"/>
        <v>0.24737954342436352</v>
      </c>
      <c r="P429" s="1">
        <f t="shared" si="62"/>
        <v>1.280665088561155</v>
      </c>
      <c r="R429" s="1">
        <f>'[1]B. 103 q caL Q3 2023'!BN246</f>
        <v>1.1678093367247033</v>
      </c>
      <c r="S429" s="1">
        <f t="shared" si="59"/>
        <v>1.1678093367247033</v>
      </c>
      <c r="T429" s="1">
        <f t="shared" si="63"/>
        <v>0.15512963197552018</v>
      </c>
      <c r="U429" s="1">
        <f t="shared" si="64"/>
        <v>0.66699727295546207</v>
      </c>
    </row>
    <row r="430" spans="4:21" ht="15" x14ac:dyDescent="0.25">
      <c r="E430" s="3" t="s">
        <v>3</v>
      </c>
      <c r="G430">
        <f>'[1]B. 103 q caL Q3 2023'!BK247</f>
        <v>14221732</v>
      </c>
      <c r="J430">
        <f>'[2]B 103 to Q4 2023'!BK247</f>
        <v>13603938.646900484</v>
      </c>
      <c r="L430">
        <f>'b103'!AV247/100</f>
        <v>1.048391297895984</v>
      </c>
      <c r="M430">
        <f t="shared" si="65"/>
        <v>1.048391297895984</v>
      </c>
      <c r="N430">
        <f t="shared" si="60"/>
        <v>4.7256892066378273E-2</v>
      </c>
      <c r="O430" s="1">
        <f t="shared" si="61"/>
        <v>0.24356180446575521</v>
      </c>
      <c r="P430" s="1">
        <f t="shared" si="62"/>
        <v>1.2757851646246152</v>
      </c>
      <c r="R430" s="1">
        <f>'[1]B. 103 q caL Q3 2023'!BN247</f>
        <v>1.1602455897517854</v>
      </c>
      <c r="S430" s="1">
        <f t="shared" si="59"/>
        <v>1.1602455897517854</v>
      </c>
      <c r="T430" s="1">
        <f t="shared" si="63"/>
        <v>0.14863169801301448</v>
      </c>
      <c r="U430" s="1">
        <f t="shared" si="64"/>
        <v>0.66049933899295632</v>
      </c>
    </row>
    <row r="431" spans="4:21" ht="15" x14ac:dyDescent="0.25">
      <c r="E431" s="3" t="s">
        <v>2</v>
      </c>
      <c r="G431">
        <f>'[1]B. 103 q caL Q3 2023'!BK248</f>
        <v>14210875</v>
      </c>
      <c r="J431">
        <f>'[2]B 103 to Q4 2023'!BK248</f>
        <v>14172132.251444355</v>
      </c>
      <c r="L431">
        <f>'b103'!AV248/100</f>
        <v>1.0051891604273111</v>
      </c>
      <c r="M431">
        <f t="shared" si="65"/>
        <v>1.0051891604273111</v>
      </c>
      <c r="N431">
        <f t="shared" si="60"/>
        <v>5.1757431306610072E-3</v>
      </c>
      <c r="O431" s="1">
        <f t="shared" si="61"/>
        <v>0.20148065553003794</v>
      </c>
      <c r="P431" s="1">
        <f t="shared" si="62"/>
        <v>1.2232125744350366</v>
      </c>
      <c r="R431" s="1">
        <f>'[1]B. 103 q caL Q3 2023'!BN248</f>
        <v>1.1098859039453766</v>
      </c>
      <c r="S431" s="1">
        <f t="shared" si="59"/>
        <v>1.1098859039453766</v>
      </c>
      <c r="T431" s="1">
        <f t="shared" si="63"/>
        <v>0.10425722080266747</v>
      </c>
      <c r="U431" s="1">
        <f t="shared" si="64"/>
        <v>0.61612486178260939</v>
      </c>
    </row>
    <row r="432" spans="4:21" ht="15" x14ac:dyDescent="0.25">
      <c r="D432" s="1">
        <f>D428+1</f>
        <v>2006</v>
      </c>
      <c r="E432" s="3" t="s">
        <v>1</v>
      </c>
      <c r="G432">
        <f>'[1]B. 103 q caL Q3 2023'!BK249</f>
        <v>15217508</v>
      </c>
      <c r="J432">
        <f>'[2]B 103 to Q4 2023'!BK249</f>
        <v>14676525.532310007</v>
      </c>
      <c r="L432">
        <f>'b103'!AV249/100</f>
        <v>1.0388571906454771</v>
      </c>
      <c r="M432">
        <f t="shared" si="65"/>
        <v>1.0388571906454771</v>
      </c>
      <c r="N432">
        <f t="shared" si="60"/>
        <v>3.8121253820735147E-2</v>
      </c>
      <c r="O432" s="1">
        <f t="shared" si="61"/>
        <v>0.23442616622011206</v>
      </c>
      <c r="P432" s="1">
        <f t="shared" si="62"/>
        <v>1.2641831295709598</v>
      </c>
      <c r="R432" s="1">
        <f>'[1]B. 103 q caL Q3 2023'!BN249</f>
        <v>1.1451829972168437</v>
      </c>
      <c r="S432" s="1">
        <f t="shared" si="59"/>
        <v>1.1451829972168437</v>
      </c>
      <c r="T432" s="1">
        <f t="shared" si="63"/>
        <v>0.13556444713269117</v>
      </c>
      <c r="U432" s="1">
        <f t="shared" si="64"/>
        <v>0.64743208811263298</v>
      </c>
    </row>
    <row r="433" spans="4:21" ht="15" x14ac:dyDescent="0.25">
      <c r="E433" s="3" t="s">
        <v>4</v>
      </c>
      <c r="G433">
        <f>'[1]B. 103 q caL Q3 2023'!BK250</f>
        <v>14672556</v>
      </c>
      <c r="J433">
        <f>'[2]B 103 to Q4 2023'!BK250</f>
        <v>15014804.552623384</v>
      </c>
      <c r="L433">
        <f>'b103'!AV250/100</f>
        <v>0.98253044159872394</v>
      </c>
      <c r="M433">
        <f t="shared" si="65"/>
        <v>0.98253044159872394</v>
      </c>
      <c r="N433">
        <f t="shared" si="60"/>
        <v>-1.7623951903214148E-2</v>
      </c>
      <c r="O433" s="1">
        <f t="shared" si="61"/>
        <v>0.17868096049616278</v>
      </c>
      <c r="P433" s="1">
        <f t="shared" si="62"/>
        <v>1.1956392271658189</v>
      </c>
      <c r="R433" s="1">
        <f>'[1]B. 103 q caL Q3 2023'!BN250</f>
        <v>1.0787395123301093</v>
      </c>
      <c r="S433" s="1">
        <f t="shared" si="59"/>
        <v>1.0787395123301093</v>
      </c>
      <c r="T433" s="1">
        <f t="shared" si="63"/>
        <v>7.5793241310405074E-2</v>
      </c>
      <c r="U433" s="1">
        <f t="shared" si="64"/>
        <v>0.58766088229034696</v>
      </c>
    </row>
    <row r="434" spans="4:21" ht="15" x14ac:dyDescent="0.25">
      <c r="E434" s="3" t="s">
        <v>3</v>
      </c>
      <c r="G434">
        <f>'[1]B. 103 q caL Q3 2023'!BK251</f>
        <v>15119585</v>
      </c>
      <c r="J434">
        <f>'[2]B 103 to Q4 2023'!BK251</f>
        <v>15427393.028379653</v>
      </c>
      <c r="L434">
        <f>'b103'!AV251/100</f>
        <v>0.98211332556934694</v>
      </c>
      <c r="M434">
        <f t="shared" si="65"/>
        <v>0.98211332556934694</v>
      </c>
      <c r="N434">
        <f t="shared" si="60"/>
        <v>-1.8048574465955449E-2</v>
      </c>
      <c r="O434" s="1">
        <f t="shared" si="61"/>
        <v>0.17825633793342147</v>
      </c>
      <c r="P434" s="1">
        <f t="shared" si="62"/>
        <v>1.19513163954727</v>
      </c>
      <c r="R434" s="1">
        <f>'[1]B. 103 q caL Q3 2023'!BN251</f>
        <v>1.0800200457847451</v>
      </c>
      <c r="S434" s="1">
        <f t="shared" si="59"/>
        <v>1.0800200457847451</v>
      </c>
      <c r="T434" s="1">
        <f t="shared" si="63"/>
        <v>7.6979601875677733E-2</v>
      </c>
      <c r="U434" s="1">
        <f t="shared" si="64"/>
        <v>0.58884724285561962</v>
      </c>
    </row>
    <row r="435" spans="4:21" ht="15" x14ac:dyDescent="0.25">
      <c r="E435" s="3" t="s">
        <v>2</v>
      </c>
      <c r="G435">
        <f>'[1]B. 103 q caL Q3 2023'!BK252</f>
        <v>15961301</v>
      </c>
      <c r="J435">
        <f>'[2]B 103 to Q4 2023'!BK252</f>
        <v>16000033.170003634</v>
      </c>
      <c r="L435">
        <f>'b103'!AV252/100</f>
        <v>1.0000945839321529</v>
      </c>
      <c r="M435">
        <f t="shared" si="65"/>
        <v>1.0000945839321529</v>
      </c>
      <c r="N435">
        <f t="shared" si="60"/>
        <v>9.4579459374814165E-5</v>
      </c>
      <c r="O435" s="1">
        <f t="shared" si="61"/>
        <v>0.19639949185875175</v>
      </c>
      <c r="P435" s="1">
        <f t="shared" si="62"/>
        <v>1.2170129950169204</v>
      </c>
      <c r="R435" s="1">
        <f>'[1]B. 103 q caL Q3 2023'!BN252</f>
        <v>1.0974595536083716</v>
      </c>
      <c r="S435" s="1">
        <f t="shared" si="59"/>
        <v>1.0974595536083716</v>
      </c>
      <c r="T435" s="1">
        <f t="shared" si="63"/>
        <v>9.2998012083876078E-2</v>
      </c>
      <c r="U435" s="1">
        <f t="shared" si="64"/>
        <v>0.6048656530638179</v>
      </c>
    </row>
    <row r="436" spans="4:21" ht="15" x14ac:dyDescent="0.25">
      <c r="D436" s="1">
        <f>D432+1</f>
        <v>2007</v>
      </c>
      <c r="E436" s="3" t="s">
        <v>1</v>
      </c>
      <c r="G436">
        <f>'[1]B. 103 q caL Q3 2023'!BK253</f>
        <v>16633093</v>
      </c>
      <c r="J436">
        <f>'[2]B 103 to Q4 2023'!BK253</f>
        <v>16420770.58819711</v>
      </c>
      <c r="L436">
        <f>'b103'!AV253/100</f>
        <v>1.0157601053683649</v>
      </c>
      <c r="M436">
        <f t="shared" si="65"/>
        <v>1.0157601053683649</v>
      </c>
      <c r="N436">
        <f t="shared" si="60"/>
        <v>1.5637204512918106E-2</v>
      </c>
      <c r="O436" s="1">
        <f t="shared" si="61"/>
        <v>0.21194211691229503</v>
      </c>
      <c r="P436" s="1">
        <f t="shared" si="62"/>
        <v>1.2360763350928423</v>
      </c>
      <c r="R436" s="1">
        <f>'[1]B. 103 q caL Q3 2023'!BN253</f>
        <v>1.1135900204948588</v>
      </c>
      <c r="S436" s="1">
        <f t="shared" si="59"/>
        <v>1.1135900204948588</v>
      </c>
      <c r="T436" s="1">
        <f t="shared" si="63"/>
        <v>0.10758904907695398</v>
      </c>
      <c r="U436" s="1">
        <f t="shared" si="64"/>
        <v>0.61945669005689585</v>
      </c>
    </row>
    <row r="437" spans="4:21" ht="15" x14ac:dyDescent="0.25">
      <c r="E437" s="3" t="s">
        <v>4</v>
      </c>
      <c r="G437">
        <f>'[1]B. 103 q caL Q3 2023'!BK254</f>
        <v>17388500</v>
      </c>
      <c r="J437">
        <f>'[2]B 103 to Q4 2023'!BK254</f>
        <v>17092634.552969471</v>
      </c>
      <c r="L437">
        <f>'b103'!AV254/100</f>
        <v>1.018442832943709</v>
      </c>
      <c r="M437">
        <f t="shared" si="65"/>
        <v>1.018442832943709</v>
      </c>
      <c r="N437">
        <f t="shared" si="60"/>
        <v>1.8274826433661448E-2</v>
      </c>
      <c r="O437" s="1">
        <f t="shared" si="61"/>
        <v>0.21457973883303838</v>
      </c>
      <c r="P437" s="1">
        <f t="shared" si="62"/>
        <v>1.239340940634897</v>
      </c>
      <c r="R437" s="1">
        <f>'[1]B. 103 q caL Q3 2023'!BN254</f>
        <v>1.1168016076223108</v>
      </c>
      <c r="S437" s="1">
        <f t="shared" si="59"/>
        <v>1.1168016076223108</v>
      </c>
      <c r="T437" s="1">
        <f t="shared" si="63"/>
        <v>0.11046889251482643</v>
      </c>
      <c r="U437" s="1">
        <f t="shared" si="64"/>
        <v>0.62233653349476825</v>
      </c>
    </row>
    <row r="438" spans="4:21" ht="15" x14ac:dyDescent="0.25">
      <c r="E438" s="3" t="s">
        <v>3</v>
      </c>
      <c r="G438">
        <f>'[1]B. 103 q caL Q3 2023'!BK255</f>
        <v>17575107</v>
      </c>
      <c r="J438">
        <f>'[2]B 103 to Q4 2023'!BK255</f>
        <v>17366677.443792112</v>
      </c>
      <c r="L438">
        <f>'b103'!AV255/100</f>
        <v>1.0133152623960311</v>
      </c>
      <c r="M438">
        <f t="shared" si="65"/>
        <v>1.0133152623960311</v>
      </c>
      <c r="N438">
        <f t="shared" si="60"/>
        <v>1.3227393429196495E-2</v>
      </c>
      <c r="O438" s="1">
        <f t="shared" si="61"/>
        <v>0.20953230582857341</v>
      </c>
      <c r="P438" s="1">
        <f t="shared" si="62"/>
        <v>1.2331012108236881</v>
      </c>
      <c r="R438" s="1">
        <f>'[1]B. 103 q caL Q3 2023'!BN255</f>
        <v>1.1101643661499072</v>
      </c>
      <c r="S438" s="1">
        <f t="shared" si="59"/>
        <v>1.1101643661499072</v>
      </c>
      <c r="T438" s="1">
        <f t="shared" si="63"/>
        <v>0.1045080819743643</v>
      </c>
      <c r="U438" s="1">
        <f t="shared" si="64"/>
        <v>0.6163757229543062</v>
      </c>
    </row>
    <row r="439" spans="4:21" ht="15" x14ac:dyDescent="0.25">
      <c r="E439" s="3" t="s">
        <v>2</v>
      </c>
      <c r="G439">
        <f>'[1]B. 103 q caL Q3 2023'!BK256</f>
        <v>16882909</v>
      </c>
      <c r="J439">
        <f>'[2]B 103 to Q4 2023'!BK256</f>
        <v>17256300.698674507</v>
      </c>
      <c r="L439">
        <f>'b103'!AV256/100</f>
        <v>0.97960585205714867</v>
      </c>
      <c r="M439">
        <f t="shared" si="65"/>
        <v>0.97960585205714867</v>
      </c>
      <c r="N439">
        <f t="shared" si="60"/>
        <v>-2.060497999674497E-2</v>
      </c>
      <c r="O439" s="1">
        <f t="shared" si="61"/>
        <v>0.17569993240263196</v>
      </c>
      <c r="P439" s="1">
        <f t="shared" si="62"/>
        <v>1.1920803003059277</v>
      </c>
      <c r="R439" s="1">
        <f>'[1]B. 103 q caL Q3 2023'!BN256</f>
        <v>1.0749041718293735</v>
      </c>
      <c r="S439" s="1">
        <f t="shared" si="59"/>
        <v>1.0749041718293735</v>
      </c>
      <c r="T439" s="1">
        <f t="shared" si="63"/>
        <v>7.223151512189499E-2</v>
      </c>
      <c r="U439" s="1">
        <f t="shared" si="64"/>
        <v>0.58409915610183682</v>
      </c>
    </row>
    <row r="440" spans="4:21" ht="15" x14ac:dyDescent="0.25">
      <c r="D440" s="1">
        <f>D436+1</f>
        <v>2008</v>
      </c>
      <c r="E440" s="3" t="s">
        <v>1</v>
      </c>
      <c r="G440">
        <f>'[1]B. 103 q caL Q3 2023'!BK257</f>
        <v>15603255</v>
      </c>
      <c r="J440">
        <f>'[2]B 103 to Q4 2023'!BK257</f>
        <v>15927609.267798787</v>
      </c>
      <c r="L440">
        <f>'b103'!AV257/100</f>
        <v>0.9806896855030206</v>
      </c>
      <c r="M440">
        <f t="shared" si="65"/>
        <v>0.9806896855030206</v>
      </c>
      <c r="N440">
        <f t="shared" si="60"/>
        <v>-1.9499194123600429E-2</v>
      </c>
      <c r="O440" s="1">
        <f t="shared" si="61"/>
        <v>0.17680571827577649</v>
      </c>
      <c r="P440" s="1">
        <f t="shared" si="62"/>
        <v>1.193399214945855</v>
      </c>
      <c r="R440" s="1">
        <f>'[1]B. 103 q caL Q3 2023'!BN257</f>
        <v>1.0875022505401386</v>
      </c>
      <c r="S440" s="1">
        <f t="shared" si="59"/>
        <v>1.0875022505401386</v>
      </c>
      <c r="T440" s="1">
        <f t="shared" si="63"/>
        <v>8.3883553440757194E-2</v>
      </c>
      <c r="U440" s="1">
        <f t="shared" si="64"/>
        <v>0.59575119442069902</v>
      </c>
    </row>
    <row r="441" spans="4:21" ht="15" x14ac:dyDescent="0.25">
      <c r="E441" s="3" t="s">
        <v>4</v>
      </c>
      <c r="G441">
        <f>'[1]B. 103 q caL Q3 2023'!BK258</f>
        <v>15430568</v>
      </c>
      <c r="J441">
        <f>'[2]B 103 to Q4 2023'!BK258</f>
        <v>15817312.743114904</v>
      </c>
      <c r="L441">
        <f>'b103'!AV258/100</f>
        <v>0.97701852366595421</v>
      </c>
      <c r="M441">
        <f t="shared" si="65"/>
        <v>0.97701852366595421</v>
      </c>
      <c r="N441">
        <f t="shared" si="60"/>
        <v>-2.3249667379114308E-2</v>
      </c>
      <c r="O441" s="1">
        <f t="shared" si="61"/>
        <v>0.17305524502026262</v>
      </c>
      <c r="P441" s="1">
        <f t="shared" si="62"/>
        <v>1.1889317858303474</v>
      </c>
      <c r="R441" s="1">
        <f>'[1]B. 103 q caL Q3 2023'!BN258</f>
        <v>1.0856667269804137</v>
      </c>
      <c r="S441" s="1">
        <f t="shared" si="59"/>
        <v>1.0856667269804137</v>
      </c>
      <c r="T441" s="1">
        <f t="shared" si="63"/>
        <v>8.2194293180557196E-2</v>
      </c>
      <c r="U441" s="1">
        <f t="shared" si="64"/>
        <v>0.59406193416049902</v>
      </c>
    </row>
    <row r="442" spans="4:21" ht="15" x14ac:dyDescent="0.25">
      <c r="E442" s="3" t="s">
        <v>3</v>
      </c>
      <c r="G442">
        <f>'[1]B. 103 q caL Q3 2023'!BK259</f>
        <v>13820075</v>
      </c>
      <c r="J442">
        <f>'[2]B 103 to Q4 2023'!BK259</f>
        <v>14644107.991603414</v>
      </c>
      <c r="L442">
        <f>'b103'!AV259/100</f>
        <v>0.9454236144225675</v>
      </c>
      <c r="M442">
        <f t="shared" si="65"/>
        <v>0.9454236144225675</v>
      </c>
      <c r="N442">
        <f t="shared" si="60"/>
        <v>-5.6122182700799744E-2</v>
      </c>
      <c r="O442" s="1">
        <f t="shared" si="61"/>
        <v>0.14018272969857717</v>
      </c>
      <c r="P442" s="1">
        <f t="shared" si="62"/>
        <v>1.1504840072468465</v>
      </c>
      <c r="R442" s="1">
        <f>'[1]B. 103 q caL Q3 2023'!BN259</f>
        <v>1.0613896486489958</v>
      </c>
      <c r="S442" s="1">
        <f t="shared" si="59"/>
        <v>1.0613896486489958</v>
      </c>
      <c r="T442" s="1">
        <f t="shared" si="63"/>
        <v>5.9579038819344961E-2</v>
      </c>
      <c r="U442" s="1">
        <f t="shared" si="64"/>
        <v>0.57144667979928687</v>
      </c>
    </row>
    <row r="443" spans="4:21" ht="15" x14ac:dyDescent="0.25">
      <c r="E443" s="3" t="s">
        <v>2</v>
      </c>
      <c r="G443">
        <f>'[1]B. 103 q caL Q3 2023'!BK260</f>
        <v>11022542</v>
      </c>
      <c r="J443">
        <f>'[2]B 103 to Q4 2023'!BK260</f>
        <v>13186457.944514059</v>
      </c>
      <c r="L443">
        <f>'b103'!AV260/100</f>
        <v>0.8367160252706054</v>
      </c>
      <c r="M443">
        <f t="shared" si="65"/>
        <v>0.8367160252706054</v>
      </c>
      <c r="N443">
        <f t="shared" si="60"/>
        <v>-0.17827054291717812</v>
      </c>
      <c r="O443" s="1">
        <f t="shared" si="61"/>
        <v>1.8034369482198803E-2</v>
      </c>
      <c r="P443" s="1">
        <f t="shared" si="62"/>
        <v>1.0181979707254514</v>
      </c>
      <c r="R443" s="1">
        <f>'[1]B. 103 q caL Q3 2023'!BN260</f>
        <v>0.95382769021026803</v>
      </c>
      <c r="S443" s="1">
        <f t="shared" si="59"/>
        <v>0.95382769021026803</v>
      </c>
      <c r="T443" s="1">
        <f t="shared" si="63"/>
        <v>-4.7272242075517654E-2</v>
      </c>
      <c r="U443" s="1">
        <f t="shared" si="64"/>
        <v>0.46459539890442419</v>
      </c>
    </row>
    <row r="444" spans="4:21" ht="15" x14ac:dyDescent="0.25">
      <c r="D444" s="1">
        <f>D440+1</f>
        <v>2009</v>
      </c>
      <c r="E444" s="3" t="s">
        <v>1</v>
      </c>
      <c r="G444">
        <f>'[1]B. 103 q caL Q3 2023'!BK261</f>
        <v>9931205</v>
      </c>
      <c r="J444">
        <f>'[2]B 103 to Q4 2023'!BK261</f>
        <v>12512030.637979895</v>
      </c>
      <c r="L444">
        <f>'b103'!AV261/100</f>
        <v>0.79440624091567769</v>
      </c>
      <c r="M444">
        <f t="shared" si="65"/>
        <v>0.79440624091567769</v>
      </c>
      <c r="N444">
        <f t="shared" si="60"/>
        <v>-0.23016031014447347</v>
      </c>
      <c r="O444" s="1">
        <f t="shared" si="61"/>
        <v>-3.3855397745096549E-2</v>
      </c>
      <c r="P444" s="1">
        <f t="shared" si="62"/>
        <v>0.9667112831625041</v>
      </c>
      <c r="R444" s="1">
        <f>'[1]B. 103 q caL Q3 2023'!BN261</f>
        <v>0.9124234753830881</v>
      </c>
      <c r="S444" s="1">
        <f t="shared" si="59"/>
        <v>0.9124234753830881</v>
      </c>
      <c r="T444" s="1">
        <f t="shared" si="63"/>
        <v>-9.1651059636030471E-2</v>
      </c>
      <c r="U444" s="1">
        <f t="shared" si="64"/>
        <v>0.42021658134391138</v>
      </c>
    </row>
    <row r="445" spans="4:21" ht="15" x14ac:dyDescent="0.25">
      <c r="E445" s="3" t="s">
        <v>4</v>
      </c>
      <c r="G445">
        <f>'[1]B. 103 q caL Q3 2023'!BK262</f>
        <v>11311339</v>
      </c>
      <c r="J445">
        <f>'[2]B 103 to Q4 2023'!BK262</f>
        <v>11840951.148916395</v>
      </c>
      <c r="L445">
        <f>'b103'!AV262/100</f>
        <v>0.95614974081732163</v>
      </c>
      <c r="M445">
        <f t="shared" si="65"/>
        <v>0.95614974081732163</v>
      </c>
      <c r="N445">
        <f t="shared" si="60"/>
        <v>-4.4840745542247033E-2</v>
      </c>
      <c r="O445" s="1">
        <f t="shared" si="61"/>
        <v>0.15146416685712988</v>
      </c>
      <c r="P445" s="1">
        <f t="shared" si="62"/>
        <v>1.1635366078891627</v>
      </c>
      <c r="R445" s="1">
        <f>'[1]B. 103 q caL Q3 2023'!BN262</f>
        <v>1.1073487878425403</v>
      </c>
      <c r="S445" s="1">
        <f t="shared" si="59"/>
        <v>1.1073487878425403</v>
      </c>
      <c r="T445" s="1">
        <f t="shared" si="63"/>
        <v>0.10196867893602397</v>
      </c>
      <c r="U445" s="1">
        <f t="shared" si="64"/>
        <v>0.61383631991596588</v>
      </c>
    </row>
    <row r="446" spans="4:21" ht="15" x14ac:dyDescent="0.25">
      <c r="E446" s="3" t="s">
        <v>3</v>
      </c>
      <c r="G446">
        <f>'[1]B. 103 q caL Q3 2023'!BK263</f>
        <v>12934122</v>
      </c>
      <c r="J446">
        <f>'[2]B 103 to Q4 2023'!BK263</f>
        <v>12372872.786312178</v>
      </c>
      <c r="L446">
        <f>'b103'!AV263/100</f>
        <v>1.0456792546794791</v>
      </c>
      <c r="M446">
        <f t="shared" si="65"/>
        <v>1.0456792546794791</v>
      </c>
      <c r="N446">
        <f t="shared" si="60"/>
        <v>4.4666678733333007E-2</v>
      </c>
      <c r="O446" s="1">
        <f t="shared" si="61"/>
        <v>0.24097159113270994</v>
      </c>
      <c r="P446" s="1">
        <f t="shared" si="62"/>
        <v>1.272484884940511</v>
      </c>
      <c r="R446" s="1">
        <f>'[1]B. 103 q caL Q3 2023'!BN263</f>
        <v>1.2047990518260918</v>
      </c>
      <c r="S446" s="1">
        <f t="shared" si="59"/>
        <v>1.2047990518260918</v>
      </c>
      <c r="T446" s="1">
        <f t="shared" si="63"/>
        <v>0.18631279106624665</v>
      </c>
      <c r="U446" s="1">
        <f t="shared" si="64"/>
        <v>0.69818043204618851</v>
      </c>
    </row>
    <row r="447" spans="4:21" ht="15" x14ac:dyDescent="0.25">
      <c r="E447" s="3" t="s">
        <v>2</v>
      </c>
      <c r="G447">
        <f>'[1]B. 103 q caL Q3 2023'!BK264</f>
        <v>13601550</v>
      </c>
      <c r="J447">
        <f>'[2]B 103 to Q4 2023'!BK264</f>
        <v>12336989.787249519</v>
      </c>
      <c r="L447">
        <f>'b103'!AV264/100</f>
        <v>1.1037929112190481</v>
      </c>
      <c r="M447">
        <f t="shared" si="65"/>
        <v>1.1037929112190481</v>
      </c>
      <c r="N447">
        <f t="shared" si="60"/>
        <v>9.8752349841967749E-2</v>
      </c>
      <c r="O447" s="1">
        <f t="shared" si="61"/>
        <v>0.29505726224134465</v>
      </c>
      <c r="P447" s="1">
        <f t="shared" si="62"/>
        <v>1.3432032713140578</v>
      </c>
      <c r="R447" s="1">
        <f>'[1]B. 103 q caL Q3 2023'!BN264</f>
        <v>1.2748098316056413</v>
      </c>
      <c r="S447" s="1">
        <f t="shared" ref="S447:S502" si="66">R447</f>
        <v>1.2748098316056413</v>
      </c>
      <c r="T447" s="1">
        <f t="shared" si="63"/>
        <v>0.24279701580432128</v>
      </c>
      <c r="U447" s="1">
        <f t="shared" si="64"/>
        <v>0.7546646567842632</v>
      </c>
    </row>
    <row r="448" spans="4:21" ht="15" x14ac:dyDescent="0.25">
      <c r="D448" s="1">
        <f>D444+1</f>
        <v>2010</v>
      </c>
      <c r="E448" s="3" t="s">
        <v>1</v>
      </c>
      <c r="G448">
        <f>'[1]B. 103 q caL Q3 2023'!BK265</f>
        <v>14143301</v>
      </c>
      <c r="J448">
        <f>'[2]B 103 to Q4 2023'!BK265</f>
        <v>12620405.486856444</v>
      </c>
      <c r="L448">
        <f>'b103'!AV265/100</f>
        <v>1.1255494436041009</v>
      </c>
      <c r="M448">
        <f t="shared" si="65"/>
        <v>1.1255494436041009</v>
      </c>
      <c r="N448">
        <f t="shared" si="60"/>
        <v>0.11827131074545434</v>
      </c>
      <c r="O448" s="1">
        <f t="shared" si="61"/>
        <v>0.31457622314483125</v>
      </c>
      <c r="P448" s="1">
        <f t="shared" si="62"/>
        <v>1.3696787497983129</v>
      </c>
      <c r="R448" s="1">
        <f>'[1]B. 103 q caL Q3 2023'!BN265</f>
        <v>1.2936156171207276</v>
      </c>
      <c r="S448" s="1">
        <f t="shared" si="66"/>
        <v>1.2936156171207276</v>
      </c>
      <c r="T448" s="1">
        <f t="shared" si="63"/>
        <v>0.25744110181203606</v>
      </c>
      <c r="U448" s="1">
        <f t="shared" si="64"/>
        <v>0.76930874279197792</v>
      </c>
    </row>
    <row r="449" spans="4:21" ht="15" x14ac:dyDescent="0.25">
      <c r="E449" s="3" t="s">
        <v>4</v>
      </c>
      <c r="G449">
        <f>'[1]B. 103 q caL Q3 2023'!BK266</f>
        <v>12698738</v>
      </c>
      <c r="J449">
        <f>'[2]B 103 to Q4 2023'!BK266</f>
        <v>12691459.608780036</v>
      </c>
      <c r="L449">
        <f>'b103'!AV266/100</f>
        <v>1.005041746401093</v>
      </c>
      <c r="M449">
        <f t="shared" si="65"/>
        <v>1.005041746401093</v>
      </c>
      <c r="N449">
        <f t="shared" si="60"/>
        <v>5.0290793558860807E-3</v>
      </c>
      <c r="O449" s="1">
        <f t="shared" si="61"/>
        <v>0.20133399175526301</v>
      </c>
      <c r="P449" s="1">
        <f t="shared" si="62"/>
        <v>1.2230331866166868</v>
      </c>
      <c r="R449" s="1">
        <f>'[1]B. 103 q caL Q3 2023'!BN266</f>
        <v>1.15623041556119</v>
      </c>
      <c r="S449" s="1">
        <f t="shared" si="66"/>
        <v>1.15623041556119</v>
      </c>
      <c r="T449" s="1">
        <f t="shared" si="63"/>
        <v>0.14516507180802529</v>
      </c>
      <c r="U449" s="1">
        <f t="shared" si="64"/>
        <v>0.65703271278796715</v>
      </c>
    </row>
    <row r="450" spans="4:21" ht="15" x14ac:dyDescent="0.25">
      <c r="E450" s="3" t="s">
        <v>3</v>
      </c>
      <c r="G450">
        <f>'[1]B. 103 q caL Q3 2023'!BK267</f>
        <v>14084797</v>
      </c>
      <c r="J450">
        <f>'[2]B 103 to Q4 2023'!BK267</f>
        <v>13167465.7192255</v>
      </c>
      <c r="L450">
        <f>'b103'!AV267/100</f>
        <v>1.0742307226365821</v>
      </c>
      <c r="M450">
        <f t="shared" si="65"/>
        <v>1.0742307226365821</v>
      </c>
      <c r="N450">
        <f t="shared" si="60"/>
        <v>7.1604798561135372E-2</v>
      </c>
      <c r="O450" s="1">
        <f t="shared" si="61"/>
        <v>0.2679097109605123</v>
      </c>
      <c r="P450" s="1">
        <f t="shared" si="62"/>
        <v>1.3072291062260459</v>
      </c>
      <c r="R450" s="1">
        <f>'[1]B. 103 q caL Q3 2023'!BN267</f>
        <v>1.229914356040454</v>
      </c>
      <c r="S450" s="1">
        <f t="shared" si="66"/>
        <v>1.229914356040454</v>
      </c>
      <c r="T450" s="1">
        <f t="shared" si="63"/>
        <v>0.20694453772469509</v>
      </c>
      <c r="U450" s="1">
        <f t="shared" si="64"/>
        <v>0.71881217870463698</v>
      </c>
    </row>
    <row r="451" spans="4:21" ht="15" x14ac:dyDescent="0.25">
      <c r="E451" s="3" t="s">
        <v>2</v>
      </c>
      <c r="G451">
        <f>'[1]B. 103 q caL Q3 2023'!BK268</f>
        <v>15481470</v>
      </c>
      <c r="J451">
        <f>'[2]B 103 to Q4 2023'!BK268</f>
        <v>12112746.454377398</v>
      </c>
      <c r="L451">
        <f>'b103'!AV268/100</f>
        <v>1.2827999727177792</v>
      </c>
      <c r="M451">
        <f t="shared" si="65"/>
        <v>1.2827999727177792</v>
      </c>
      <c r="N451">
        <f t="shared" si="60"/>
        <v>0.24904516756915071</v>
      </c>
      <c r="O451" s="1">
        <f t="shared" si="61"/>
        <v>0.4453500799685276</v>
      </c>
      <c r="P451" s="1">
        <f t="shared" si="62"/>
        <v>1.5610365878261772</v>
      </c>
      <c r="R451" s="1">
        <f>'[1]B. 103 q caL Q3 2023'!BN268</f>
        <v>1.4925548286848269</v>
      </c>
      <c r="S451" s="1">
        <f t="shared" si="66"/>
        <v>1.4925548286848269</v>
      </c>
      <c r="T451" s="1">
        <f t="shared" si="63"/>
        <v>0.40048930174710218</v>
      </c>
      <c r="U451" s="1">
        <f t="shared" si="64"/>
        <v>0.91235694272704404</v>
      </c>
    </row>
    <row r="452" spans="4:21" ht="15" x14ac:dyDescent="0.25">
      <c r="D452" s="1">
        <f>D448+1</f>
        <v>2011</v>
      </c>
      <c r="E452" s="3" t="s">
        <v>1</v>
      </c>
      <c r="G452">
        <f>'[1]B. 103 q caL Q3 2023'!BK269</f>
        <v>16468742</v>
      </c>
      <c r="J452">
        <f>'[2]B 103 to Q4 2023'!BK269</f>
        <v>12695110.628056535</v>
      </c>
      <c r="L452">
        <f>'b103'!AV269/100</f>
        <v>1.3042387670947599</v>
      </c>
      <c r="M452">
        <f t="shared" si="65"/>
        <v>1.3042387670947599</v>
      </c>
      <c r="N452">
        <f t="shared" si="60"/>
        <v>0.26561955034331902</v>
      </c>
      <c r="O452" s="1">
        <f t="shared" si="61"/>
        <v>0.46192446274269594</v>
      </c>
      <c r="P452" s="1">
        <f t="shared" si="62"/>
        <v>1.5871254115969209</v>
      </c>
      <c r="R452" s="1">
        <f>'[1]B. 103 q caL Q3 2023'!BN269</f>
        <v>1.508367479564614</v>
      </c>
      <c r="S452" s="1">
        <f t="shared" si="66"/>
        <v>1.508367479564614</v>
      </c>
      <c r="T452" s="1">
        <f t="shared" si="63"/>
        <v>0.41102792661291482</v>
      </c>
      <c r="U452" s="1">
        <f t="shared" si="64"/>
        <v>0.92289556759285674</v>
      </c>
    </row>
    <row r="453" spans="4:21" ht="15" x14ac:dyDescent="0.25">
      <c r="E453" s="3" t="s">
        <v>4</v>
      </c>
      <c r="G453">
        <f>'[1]B. 103 q caL Q3 2023'!BK270</f>
        <v>16384016</v>
      </c>
      <c r="J453">
        <f>'[2]B 103 to Q4 2023'!BK270</f>
        <v>12645212.533508435</v>
      </c>
      <c r="L453">
        <f>'b103'!AV270/100</f>
        <v>1.3034864350053619</v>
      </c>
      <c r="M453">
        <f t="shared" si="65"/>
        <v>1.3034864350053619</v>
      </c>
      <c r="N453">
        <f t="shared" si="60"/>
        <v>0.26504254774376207</v>
      </c>
      <c r="O453" s="1">
        <f t="shared" si="61"/>
        <v>0.46134746014313899</v>
      </c>
      <c r="P453" s="1">
        <f t="shared" si="62"/>
        <v>1.5862099002602175</v>
      </c>
      <c r="R453" s="1">
        <f>'[1]B. 103 q caL Q3 2023'!BN270</f>
        <v>1.5118935401302851</v>
      </c>
      <c r="S453" s="1">
        <f t="shared" si="66"/>
        <v>1.5118935401302851</v>
      </c>
      <c r="T453" s="1">
        <f t="shared" si="63"/>
        <v>0.41336286531170052</v>
      </c>
      <c r="U453" s="1">
        <f t="shared" si="64"/>
        <v>0.92523050629164239</v>
      </c>
    </row>
    <row r="454" spans="4:21" ht="15" x14ac:dyDescent="0.25">
      <c r="E454" s="3" t="s">
        <v>3</v>
      </c>
      <c r="G454">
        <f>'[1]B. 103 q caL Q3 2023'!BK271</f>
        <v>14060934</v>
      </c>
      <c r="J454">
        <f>'[2]B 103 to Q4 2023'!BK271</f>
        <v>11658744.234003987</v>
      </c>
      <c r="L454">
        <f>'b103'!AV271/100</f>
        <v>1.215317009079067</v>
      </c>
      <c r="M454">
        <f t="shared" si="65"/>
        <v>1.215317009079067</v>
      </c>
      <c r="N454">
        <f t="shared" si="60"/>
        <v>0.19500495558295819</v>
      </c>
      <c r="O454" s="1">
        <f t="shared" si="61"/>
        <v>0.39130986798233514</v>
      </c>
      <c r="P454" s="1">
        <f t="shared" si="62"/>
        <v>1.4789167113564345</v>
      </c>
      <c r="R454" s="1">
        <f>'[1]B. 103 q caL Q3 2023'!BN271</f>
        <v>1.4299962385042881</v>
      </c>
      <c r="S454" s="1">
        <f t="shared" si="66"/>
        <v>1.4299962385042881</v>
      </c>
      <c r="T454" s="1">
        <f t="shared" si="63"/>
        <v>0.35767181385177466</v>
      </c>
      <c r="U454" s="1">
        <f t="shared" si="64"/>
        <v>0.86953945483171657</v>
      </c>
    </row>
    <row r="455" spans="4:21" ht="15" x14ac:dyDescent="0.25">
      <c r="E455" s="3" t="s">
        <v>2</v>
      </c>
      <c r="G455">
        <f>'[1]B. 103 q caL Q3 2023'!BK272</f>
        <v>15431072</v>
      </c>
      <c r="J455">
        <f>'[2]B 103 to Q4 2023'!BK272</f>
        <v>12100434.612630602</v>
      </c>
      <c r="L455">
        <f>'b103'!AV272/100</f>
        <v>1.2842983300648629</v>
      </c>
      <c r="M455">
        <f t="shared" si="65"/>
        <v>1.2842983300648629</v>
      </c>
      <c r="N455">
        <f t="shared" ref="N455:N505" si="67">LN(M455)</f>
        <v>0.25021252256729215</v>
      </c>
      <c r="O455" s="1">
        <f t="shared" ref="O455:O505" si="68">N455-$N$508</f>
        <v>0.44651743496666907</v>
      </c>
      <c r="P455" s="1">
        <f t="shared" ref="P455:P505" si="69">EXP(O455)</f>
        <v>1.5628599357293427</v>
      </c>
      <c r="R455" s="1">
        <f>'[1]B. 103 q caL Q3 2023'!BN272</f>
        <v>1.5050223064129713</v>
      </c>
      <c r="S455" s="1">
        <f t="shared" si="66"/>
        <v>1.5050223064129713</v>
      </c>
      <c r="T455" s="1">
        <f t="shared" si="63"/>
        <v>0.40880771962785917</v>
      </c>
      <c r="U455" s="1">
        <f t="shared" si="64"/>
        <v>0.92067536060780109</v>
      </c>
    </row>
    <row r="456" spans="4:21" ht="15" x14ac:dyDescent="0.25">
      <c r="D456" s="1">
        <f>D452+1</f>
        <v>2012</v>
      </c>
      <c r="E456" s="3" t="s">
        <v>1</v>
      </c>
      <c r="G456">
        <f>'[1]B. 103 q caL Q3 2023'!BK273</f>
        <v>17181086</v>
      </c>
      <c r="J456">
        <f>'[2]B 103 to Q4 2023'!BK273</f>
        <v>12466496.930836992</v>
      </c>
      <c r="L456">
        <f>'b103'!AV273/100</f>
        <v>1.3583218845366432</v>
      </c>
      <c r="M456">
        <f t="shared" si="65"/>
        <v>1.3583218845366432</v>
      </c>
      <c r="N456">
        <f t="shared" si="67"/>
        <v>0.3062500294272153</v>
      </c>
      <c r="O456" s="1">
        <f t="shared" si="68"/>
        <v>0.50255494182659222</v>
      </c>
      <c r="P456" s="1">
        <f t="shared" si="69"/>
        <v>1.6529390434226316</v>
      </c>
      <c r="R456" s="1">
        <f>'[1]B. 103 q caL Q3 2023'!BN273</f>
        <v>1.616673208434741</v>
      </c>
      <c r="S456" s="1">
        <f t="shared" si="66"/>
        <v>1.616673208434741</v>
      </c>
      <c r="T456" s="1">
        <f t="shared" ref="T456:T502" si="70">LN(S456)</f>
        <v>0.48037046272757428</v>
      </c>
      <c r="U456" s="1">
        <f t="shared" ref="U456:U502" si="71">T456-$T$508</f>
        <v>0.99223810370751608</v>
      </c>
    </row>
    <row r="457" spans="4:21" ht="15" x14ac:dyDescent="0.25">
      <c r="E457" s="3" t="s">
        <v>4</v>
      </c>
      <c r="G457">
        <f>'[1]B. 103 q caL Q3 2023'!BK274</f>
        <v>16700315</v>
      </c>
      <c r="J457">
        <f>'[2]B 103 to Q4 2023'!BK274</f>
        <v>12293126.836020825</v>
      </c>
      <c r="L457">
        <f>'b103'!AV274/100</f>
        <v>1.3389754353201742</v>
      </c>
      <c r="M457">
        <f t="shared" si="65"/>
        <v>1.3389754353201742</v>
      </c>
      <c r="N457">
        <f t="shared" si="67"/>
        <v>0.29190472099943515</v>
      </c>
      <c r="O457" s="1">
        <f t="shared" si="68"/>
        <v>0.48820963339881207</v>
      </c>
      <c r="P457" s="1">
        <f t="shared" si="69"/>
        <v>1.6293963900754809</v>
      </c>
      <c r="R457" s="1">
        <f>'[1]B. 103 q caL Q3 2023'!BN274</f>
        <v>1.5993268219573946</v>
      </c>
      <c r="S457" s="1">
        <f t="shared" si="66"/>
        <v>1.5993268219573946</v>
      </c>
      <c r="T457" s="1">
        <f t="shared" si="70"/>
        <v>0.46958280443476602</v>
      </c>
      <c r="U457" s="1">
        <f t="shared" si="71"/>
        <v>0.98145044541470794</v>
      </c>
    </row>
    <row r="458" spans="4:21" ht="15" x14ac:dyDescent="0.25">
      <c r="E458" s="3" t="s">
        <v>3</v>
      </c>
      <c r="G458">
        <f>'[1]B. 103 q caL Q3 2023'!BK275</f>
        <v>17524849</v>
      </c>
      <c r="J458">
        <f>'[2]B 103 to Q4 2023'!BK275</f>
        <v>12730103.769794419</v>
      </c>
      <c r="L458">
        <f>'b103'!AV275/100</f>
        <v>1.3834585900020622</v>
      </c>
      <c r="M458">
        <f t="shared" si="65"/>
        <v>1.3834585900020622</v>
      </c>
      <c r="N458">
        <f t="shared" si="67"/>
        <v>0.32458658846480859</v>
      </c>
      <c r="O458" s="1">
        <f t="shared" si="68"/>
        <v>0.52089150086418545</v>
      </c>
      <c r="P458" s="1">
        <f t="shared" si="69"/>
        <v>1.6835278474165978</v>
      </c>
      <c r="R458" s="1">
        <f>'[1]B. 103 q caL Q3 2023'!BN275</f>
        <v>1.6195484617922637</v>
      </c>
      <c r="S458" s="1">
        <f t="shared" si="66"/>
        <v>1.6195484617922637</v>
      </c>
      <c r="T458" s="1">
        <f t="shared" si="70"/>
        <v>0.48214738310389638</v>
      </c>
      <c r="U458" s="1">
        <f t="shared" si="71"/>
        <v>0.99401502408383824</v>
      </c>
    </row>
    <row r="459" spans="4:21" ht="15" x14ac:dyDescent="0.25">
      <c r="E459" s="3" t="s">
        <v>2</v>
      </c>
      <c r="G459">
        <f>'[1]B. 103 q caL Q3 2023'!BK276</f>
        <v>17291628</v>
      </c>
      <c r="J459">
        <f>'[2]B 103 to Q4 2023'!BK276</f>
        <v>12730335.93556302</v>
      </c>
      <c r="L459">
        <f>'b103'!AV276/100</f>
        <v>1.366698620989574</v>
      </c>
      <c r="M459">
        <f t="shared" si="65"/>
        <v>1.366698620989574</v>
      </c>
      <c r="N459">
        <f t="shared" si="67"/>
        <v>0.31239806598069952</v>
      </c>
      <c r="O459" s="1">
        <f t="shared" si="68"/>
        <v>0.5087029783800765</v>
      </c>
      <c r="P459" s="1">
        <f t="shared" si="69"/>
        <v>1.6631326763877916</v>
      </c>
      <c r="R459" s="1">
        <f>'[1]B. 103 q caL Q3 2023'!BN276</f>
        <v>1.5993372557994985</v>
      </c>
      <c r="S459" s="1">
        <f t="shared" si="66"/>
        <v>1.5993372557994985</v>
      </c>
      <c r="T459" s="1">
        <f t="shared" si="70"/>
        <v>0.46958932830964017</v>
      </c>
      <c r="U459" s="1">
        <f t="shared" si="71"/>
        <v>0.98145696928958204</v>
      </c>
    </row>
    <row r="460" spans="4:21" ht="15" x14ac:dyDescent="0.25">
      <c r="D460" s="1">
        <f>D456+1</f>
        <v>2013</v>
      </c>
      <c r="E460" s="3" t="s">
        <v>1</v>
      </c>
      <c r="G460">
        <f>'[1]B. 103 q caL Q3 2023'!BK277</f>
        <v>19444790</v>
      </c>
      <c r="J460">
        <f>'[2]B 103 to Q4 2023'!BK277</f>
        <v>13104048.600434449</v>
      </c>
      <c r="L460">
        <f>'b103'!AV277/100</f>
        <v>1.4955217104489591</v>
      </c>
      <c r="M460">
        <f t="shared" si="65"/>
        <v>1.4955217104489591</v>
      </c>
      <c r="N460">
        <f t="shared" si="67"/>
        <v>0.40247511616668435</v>
      </c>
      <c r="O460" s="1">
        <f t="shared" si="68"/>
        <v>0.59878002856606127</v>
      </c>
      <c r="P460" s="1">
        <f t="shared" si="69"/>
        <v>1.8198972229108583</v>
      </c>
      <c r="R460" s="1">
        <f>'[1]B. 103 q caL Q3 2023'!BN277</f>
        <v>1.7407991145252333</v>
      </c>
      <c r="S460" s="1">
        <f t="shared" si="66"/>
        <v>1.7407991145252333</v>
      </c>
      <c r="T460" s="1">
        <f t="shared" si="70"/>
        <v>0.55434426901967948</v>
      </c>
      <c r="U460" s="1">
        <f t="shared" si="71"/>
        <v>1.0662119099996215</v>
      </c>
    </row>
    <row r="461" spans="4:21" ht="15" x14ac:dyDescent="0.25">
      <c r="E461" s="3" t="s">
        <v>4</v>
      </c>
      <c r="G461">
        <f>'[1]B. 103 q caL Q3 2023'!BK278</f>
        <v>19799012</v>
      </c>
      <c r="J461">
        <f>'[2]B 103 to Q4 2023'!BK278</f>
        <v>13279116.940084845</v>
      </c>
      <c r="L461">
        <f>'b103'!AV278/100</f>
        <v>1.503604782857471</v>
      </c>
      <c r="M461">
        <f t="shared" si="65"/>
        <v>1.503604782857471</v>
      </c>
      <c r="N461">
        <f t="shared" si="67"/>
        <v>0.40786541364022427</v>
      </c>
      <c r="O461" s="1">
        <f t="shared" si="68"/>
        <v>0.60417032603960119</v>
      </c>
      <c r="P461" s="1">
        <f t="shared" si="69"/>
        <v>1.8297334967182255</v>
      </c>
      <c r="R461" s="1">
        <f>'[1]B. 103 q caL Q3 2023'!BN278</f>
        <v>1.7449840529574296</v>
      </c>
      <c r="S461" s="1">
        <f t="shared" si="66"/>
        <v>1.7449840529574296</v>
      </c>
      <c r="T461" s="1">
        <f t="shared" si="70"/>
        <v>0.5567454169062882</v>
      </c>
      <c r="U461" s="1">
        <f t="shared" si="71"/>
        <v>1.0686130578862301</v>
      </c>
    </row>
    <row r="462" spans="4:21" ht="15" x14ac:dyDescent="0.25">
      <c r="E462" s="3" t="s">
        <v>3</v>
      </c>
      <c r="G462">
        <f>'[1]B. 103 q caL Q3 2023'!BK279</f>
        <v>20888450</v>
      </c>
      <c r="J462">
        <f>'[2]B 103 to Q4 2023'!BK279</f>
        <v>14167538.080011738</v>
      </c>
      <c r="L462">
        <f>'b103'!AV279/100</f>
        <v>1.484712828039022</v>
      </c>
      <c r="M462">
        <f t="shared" si="65"/>
        <v>1.484712828039022</v>
      </c>
      <c r="N462">
        <f t="shared" si="67"/>
        <v>0.39522137176208894</v>
      </c>
      <c r="O462" s="1">
        <f t="shared" si="68"/>
        <v>0.59152628416146591</v>
      </c>
      <c r="P462" s="1">
        <f t="shared" si="69"/>
        <v>1.8067439166477823</v>
      </c>
      <c r="R462" s="1">
        <f>'[1]B. 103 q caL Q3 2023'!BN279</f>
        <v>1.7158381342493123</v>
      </c>
      <c r="S462" s="1">
        <f t="shared" si="66"/>
        <v>1.7158381342493123</v>
      </c>
      <c r="T462" s="1">
        <f t="shared" si="70"/>
        <v>0.53990166925612471</v>
      </c>
      <c r="U462" s="1">
        <f t="shared" si="71"/>
        <v>1.0517693102360666</v>
      </c>
    </row>
    <row r="463" spans="4:21" ht="15" x14ac:dyDescent="0.25">
      <c r="E463" s="3" t="s">
        <v>2</v>
      </c>
      <c r="G463">
        <f>'[1]B. 103 q caL Q3 2023'!BK280</f>
        <v>22437466</v>
      </c>
      <c r="J463">
        <f>'[2]B 103 to Q4 2023'!BK280</f>
        <v>14573434.366245924</v>
      </c>
      <c r="L463">
        <f>'b103'!AV280/100</f>
        <v>1.5474565606424122</v>
      </c>
      <c r="M463">
        <f t="shared" si="65"/>
        <v>1.5474565606424122</v>
      </c>
      <c r="N463">
        <f t="shared" si="67"/>
        <v>0.43661265451536369</v>
      </c>
      <c r="O463" s="1">
        <f t="shared" si="68"/>
        <v>0.63291756691474066</v>
      </c>
      <c r="P463" s="1">
        <f t="shared" si="69"/>
        <v>1.8830966328418468</v>
      </c>
      <c r="R463" s="1">
        <f>'[1]B. 103 q caL Q3 2023'!BN280</f>
        <v>1.7882561174848266</v>
      </c>
      <c r="S463" s="1">
        <f t="shared" si="66"/>
        <v>1.7882561174848266</v>
      </c>
      <c r="T463" s="1">
        <f t="shared" si="70"/>
        <v>0.58124090893428171</v>
      </c>
      <c r="U463" s="1">
        <f t="shared" si="71"/>
        <v>1.0931085499142235</v>
      </c>
    </row>
    <row r="464" spans="4:21" ht="15" x14ac:dyDescent="0.25">
      <c r="D464" s="1">
        <f>D460+1</f>
        <v>2014</v>
      </c>
      <c r="E464" s="3" t="s">
        <v>1</v>
      </c>
      <c r="G464">
        <f>'[1]B. 103 q caL Q3 2023'!BK281</f>
        <v>23239432</v>
      </c>
      <c r="J464">
        <f>'[2]B 103 to Q4 2023'!BK281</f>
        <v>14644348.807674255</v>
      </c>
      <c r="L464">
        <f>'b103'!AV281/100</f>
        <v>1.5954736285320807</v>
      </c>
      <c r="M464">
        <f t="shared" si="65"/>
        <v>1.5954736285320807</v>
      </c>
      <c r="N464">
        <f t="shared" si="67"/>
        <v>0.46717063794527169</v>
      </c>
      <c r="O464" s="1">
        <f t="shared" si="68"/>
        <v>0.66347555034464856</v>
      </c>
      <c r="P464" s="1">
        <f t="shared" si="69"/>
        <v>1.9415285017302604</v>
      </c>
      <c r="R464" s="1">
        <f>'[1]B. 103 q caL Q3 2023'!BN281</f>
        <v>1.8447034164372149</v>
      </c>
      <c r="S464" s="1">
        <f t="shared" si="66"/>
        <v>1.8447034164372149</v>
      </c>
      <c r="T464" s="1">
        <f t="shared" si="70"/>
        <v>0.61231851467231224</v>
      </c>
      <c r="U464" s="1">
        <f t="shared" si="71"/>
        <v>1.1241861556522541</v>
      </c>
    </row>
    <row r="465" spans="4:21" ht="15" x14ac:dyDescent="0.25">
      <c r="E465" s="3" t="s">
        <v>4</v>
      </c>
      <c r="G465">
        <f>'[1]B. 103 q caL Q3 2023'!BK282</f>
        <v>24318235</v>
      </c>
      <c r="J465">
        <f>'[2]B 103 to Q4 2023'!BK282</f>
        <v>15355553.091054089</v>
      </c>
      <c r="L465">
        <f>'b103'!AV282/100</f>
        <v>1.593470861384487</v>
      </c>
      <c r="M465">
        <f t="shared" si="65"/>
        <v>1.593470861384487</v>
      </c>
      <c r="N465">
        <f t="shared" si="67"/>
        <v>0.46591456878681387</v>
      </c>
      <c r="O465" s="1">
        <f t="shared" si="68"/>
        <v>0.66221948118619078</v>
      </c>
      <c r="P465" s="1">
        <f t="shared" si="69"/>
        <v>1.939091338602118</v>
      </c>
      <c r="R465" s="1">
        <f>'[1]B. 103 q caL Q3 2023'!BN282</f>
        <v>1.8311586646256282</v>
      </c>
      <c r="S465" s="1">
        <f t="shared" si="66"/>
        <v>1.8311586646256282</v>
      </c>
      <c r="T465" s="1">
        <f t="shared" si="70"/>
        <v>0.60494891656703953</v>
      </c>
      <c r="U465" s="1">
        <f t="shared" si="71"/>
        <v>1.1168165575469815</v>
      </c>
    </row>
    <row r="466" spans="4:21" ht="15" x14ac:dyDescent="0.25">
      <c r="E466" s="3" t="s">
        <v>3</v>
      </c>
      <c r="G466">
        <f>'[1]B. 103 q caL Q3 2023'!BK283</f>
        <v>24148270</v>
      </c>
      <c r="J466">
        <f>'[2]B 103 to Q4 2023'!BK283</f>
        <v>15257491.935914818</v>
      </c>
      <c r="L466">
        <f>'b103'!AV283/100</f>
        <v>1.590812967052788</v>
      </c>
      <c r="M466">
        <f t="shared" si="65"/>
        <v>1.590812967052788</v>
      </c>
      <c r="N466">
        <f t="shared" si="67"/>
        <v>0.46424518559601707</v>
      </c>
      <c r="O466" s="1">
        <f t="shared" si="68"/>
        <v>0.66055009799539399</v>
      </c>
      <c r="P466" s="1">
        <f t="shared" si="69"/>
        <v>1.9358569525820062</v>
      </c>
      <c r="R466" s="1">
        <f>'[1]B. 103 q caL Q3 2023'!BN283</f>
        <v>1.8342892421652086</v>
      </c>
      <c r="S466" s="1">
        <f t="shared" si="66"/>
        <v>1.8342892421652086</v>
      </c>
      <c r="T466" s="1">
        <f t="shared" si="70"/>
        <v>0.60665707250344203</v>
      </c>
      <c r="U466" s="1">
        <f t="shared" si="71"/>
        <v>1.1185247134833838</v>
      </c>
    </row>
    <row r="467" spans="4:21" ht="15" x14ac:dyDescent="0.25">
      <c r="E467" s="3" t="s">
        <v>2</v>
      </c>
      <c r="G467">
        <f>'[1]B. 103 q caL Q3 2023'!BK284</f>
        <v>25106300</v>
      </c>
      <c r="J467">
        <f>'[2]B 103 to Q4 2023'!BK284</f>
        <v>15254461.698405348</v>
      </c>
      <c r="L467">
        <f>'b103'!AV284/100</f>
        <v>1.6537807076997859</v>
      </c>
      <c r="M467">
        <f t="shared" si="65"/>
        <v>1.6537807076997859</v>
      </c>
      <c r="N467">
        <f t="shared" si="67"/>
        <v>0.50306400480058311</v>
      </c>
      <c r="O467" s="1">
        <f t="shared" si="68"/>
        <v>0.69936891719995997</v>
      </c>
      <c r="P467" s="1">
        <f t="shared" si="69"/>
        <v>2.0124822636930304</v>
      </c>
      <c r="R467" s="1">
        <f>'[1]B. 103 q caL Q3 2023'!BN284</f>
        <v>1.9097810220338953</v>
      </c>
      <c r="S467" s="1">
        <f t="shared" si="66"/>
        <v>1.9097810220338953</v>
      </c>
      <c r="T467" s="1">
        <f t="shared" si="70"/>
        <v>0.64698858733614395</v>
      </c>
      <c r="U467" s="1">
        <f t="shared" si="71"/>
        <v>1.1588562283160857</v>
      </c>
    </row>
    <row r="468" spans="4:21" ht="15" x14ac:dyDescent="0.25">
      <c r="D468" s="1">
        <f>D464+1</f>
        <v>2015</v>
      </c>
      <c r="E468" s="3" t="s">
        <v>1</v>
      </c>
      <c r="G468">
        <f>'[1]B. 103 q caL Q3 2023'!BK285</f>
        <v>25316089</v>
      </c>
      <c r="J468">
        <f>'[2]B 103 to Q4 2023'!BK285</f>
        <v>15634279.864380417</v>
      </c>
      <c r="L468">
        <f>'b103'!AV285/100</f>
        <v>1.6277128573614419</v>
      </c>
      <c r="M468">
        <f t="shared" si="65"/>
        <v>1.6277128573614419</v>
      </c>
      <c r="N468">
        <f t="shared" si="67"/>
        <v>0.48717587448188882</v>
      </c>
      <c r="O468" s="1">
        <f t="shared" si="68"/>
        <v>0.68348078688126579</v>
      </c>
      <c r="P468" s="1">
        <f t="shared" si="69"/>
        <v>1.980760351462304</v>
      </c>
      <c r="R468" s="1">
        <f>'[1]B. 103 q caL Q3 2023'!BN285</f>
        <v>1.8790090831832047</v>
      </c>
      <c r="S468" s="1">
        <f t="shared" si="66"/>
        <v>1.8790090831832047</v>
      </c>
      <c r="T468" s="1">
        <f t="shared" si="70"/>
        <v>0.63074455447137645</v>
      </c>
      <c r="U468" s="1">
        <f t="shared" si="71"/>
        <v>1.1426121954513184</v>
      </c>
    </row>
    <row r="469" spans="4:21" ht="15" x14ac:dyDescent="0.25">
      <c r="E469" s="3" t="s">
        <v>4</v>
      </c>
      <c r="G469">
        <f>'[1]B. 103 q caL Q3 2023'!BK286</f>
        <v>25008794</v>
      </c>
      <c r="J469">
        <f>'[2]B 103 to Q4 2023'!BK286</f>
        <v>15812463.458289318</v>
      </c>
      <c r="L469">
        <f>'b103'!AV286/100</f>
        <v>1.5905796943169148</v>
      </c>
      <c r="M469">
        <f t="shared" si="65"/>
        <v>1.5905796943169148</v>
      </c>
      <c r="N469">
        <f t="shared" si="67"/>
        <v>0.46409853740692447</v>
      </c>
      <c r="O469" s="1">
        <f t="shared" si="68"/>
        <v>0.66040344980630139</v>
      </c>
      <c r="P469" s="1">
        <f t="shared" si="69"/>
        <v>1.9355730834805214</v>
      </c>
      <c r="R469" s="1">
        <f>'[1]B. 103 q caL Q3 2023'!BN286</f>
        <v>1.8356988934875658</v>
      </c>
      <c r="S469" s="1">
        <f t="shared" si="66"/>
        <v>1.8356988934875658</v>
      </c>
      <c r="T469" s="1">
        <f t="shared" si="70"/>
        <v>0.60742527738017549</v>
      </c>
      <c r="U469" s="1">
        <f t="shared" si="71"/>
        <v>1.1192929183601175</v>
      </c>
    </row>
    <row r="470" spans="4:21" ht="15" x14ac:dyDescent="0.25">
      <c r="E470" s="3" t="s">
        <v>3</v>
      </c>
      <c r="G470">
        <f>'[1]B. 103 q caL Q3 2023'!BK287</f>
        <v>23085171</v>
      </c>
      <c r="J470">
        <f>'[2]B 103 to Q4 2023'!BK287</f>
        <v>15218220.358548943</v>
      </c>
      <c r="L470">
        <f>'b103'!AV287/100</f>
        <v>1.5279859730558543</v>
      </c>
      <c r="M470">
        <f t="shared" si="65"/>
        <v>1.5279859730558543</v>
      </c>
      <c r="N470">
        <f t="shared" si="67"/>
        <v>0.42395051076492474</v>
      </c>
      <c r="O470" s="1">
        <f t="shared" si="68"/>
        <v>0.6202554231643016</v>
      </c>
      <c r="P470" s="1">
        <f t="shared" si="69"/>
        <v>1.8594029157733183</v>
      </c>
      <c r="R470" s="1">
        <f>'[1]B. 103 q caL Q3 2023'!BN287</f>
        <v>1.7730402633109104</v>
      </c>
      <c r="S470" s="1">
        <f t="shared" si="66"/>
        <v>1.7730402633109104</v>
      </c>
      <c r="T470" s="1">
        <f t="shared" si="70"/>
        <v>0.57269573597743162</v>
      </c>
      <c r="U470" s="1">
        <f t="shared" si="71"/>
        <v>1.0845633769573735</v>
      </c>
    </row>
    <row r="471" spans="4:21" ht="15" x14ac:dyDescent="0.25">
      <c r="E471" s="3" t="s">
        <v>2</v>
      </c>
      <c r="G471">
        <f>'[1]B. 103 q caL Q3 2023'!BK288</f>
        <v>24127162</v>
      </c>
      <c r="J471">
        <f>'[2]B 103 to Q4 2023'!BK288</f>
        <v>15165861.718425108</v>
      </c>
      <c r="L471">
        <f>'b103'!AV288/100</f>
        <v>1.6048420469375548</v>
      </c>
      <c r="M471">
        <f t="shared" ref="M471:M505" si="72">L471</f>
        <v>1.6048420469375548</v>
      </c>
      <c r="N471">
        <f t="shared" si="67"/>
        <v>0.47302533861607127</v>
      </c>
      <c r="O471" s="1">
        <f t="shared" si="68"/>
        <v>0.66933025101544819</v>
      </c>
      <c r="P471" s="1">
        <f t="shared" si="69"/>
        <v>1.9529289103770002</v>
      </c>
      <c r="R471" s="1">
        <f>'[1]B. 103 q caL Q3 2023'!BN288</f>
        <v>1.8603219298625973</v>
      </c>
      <c r="S471" s="1">
        <f t="shared" si="66"/>
        <v>1.8603219298625973</v>
      </c>
      <c r="T471" s="1">
        <f t="shared" si="70"/>
        <v>0.62074955331968473</v>
      </c>
      <c r="U471" s="1">
        <f t="shared" si="71"/>
        <v>1.1326171942996266</v>
      </c>
    </row>
    <row r="472" spans="4:21" ht="15" x14ac:dyDescent="0.25">
      <c r="D472" s="1">
        <f>D468+1</f>
        <v>2016</v>
      </c>
      <c r="E472" s="3" t="s">
        <v>1</v>
      </c>
      <c r="G472">
        <f>'[1]B. 103 q caL Q3 2023'!BK289</f>
        <v>24550313</v>
      </c>
      <c r="J472">
        <f>'[2]B 103 to Q4 2023'!BK289</f>
        <v>14971657.769979825</v>
      </c>
      <c r="L472">
        <f>'b103'!AV289/100</f>
        <v>1.6520582971873341</v>
      </c>
      <c r="M472">
        <f t="shared" si="72"/>
        <v>1.6520582971873341</v>
      </c>
      <c r="N472">
        <f t="shared" si="67"/>
        <v>0.50202196333046778</v>
      </c>
      <c r="O472" s="1">
        <f t="shared" si="68"/>
        <v>0.69832687572984464</v>
      </c>
      <c r="P472" s="1">
        <f t="shared" si="69"/>
        <v>2.0103862659643297</v>
      </c>
      <c r="R472" s="1">
        <f>'[1]B. 103 q caL Q3 2023'!BN289</f>
        <v>1.9225688756701786</v>
      </c>
      <c r="S472" s="1">
        <f t="shared" si="66"/>
        <v>1.9225688756701786</v>
      </c>
      <c r="T472" s="1">
        <f t="shared" si="70"/>
        <v>0.65366224785224447</v>
      </c>
      <c r="U472" s="1">
        <f t="shared" si="71"/>
        <v>1.1655298888321863</v>
      </c>
    </row>
    <row r="473" spans="4:21" ht="15" x14ac:dyDescent="0.25">
      <c r="E473" s="3" t="s">
        <v>4</v>
      </c>
      <c r="G473">
        <f>'[1]B. 103 q caL Q3 2023'!BK290</f>
        <v>25039658</v>
      </c>
      <c r="J473">
        <f>'[2]B 103 to Q4 2023'!BK290</f>
        <v>15384285.375503754</v>
      </c>
      <c r="L473">
        <f>'b103'!AV290/100</f>
        <v>1.6379840641630041</v>
      </c>
      <c r="M473">
        <f t="shared" si="72"/>
        <v>1.6379840641630041</v>
      </c>
      <c r="N473">
        <f t="shared" si="67"/>
        <v>0.49346625654533743</v>
      </c>
      <c r="O473" s="1">
        <f t="shared" si="68"/>
        <v>0.68977116894471435</v>
      </c>
      <c r="P473" s="1">
        <f t="shared" si="69"/>
        <v>1.9932593614088026</v>
      </c>
      <c r="R473" s="1">
        <f>'[1]B. 103 q caL Q3 2023'!BN290</f>
        <v>1.906606563123096</v>
      </c>
      <c r="S473" s="1">
        <f t="shared" si="66"/>
        <v>1.906606563123096</v>
      </c>
      <c r="T473" s="1">
        <f t="shared" si="70"/>
        <v>0.64532499338920468</v>
      </c>
      <c r="U473" s="1">
        <f t="shared" si="71"/>
        <v>1.1571926343691465</v>
      </c>
    </row>
    <row r="474" spans="4:21" ht="15" x14ac:dyDescent="0.25">
      <c r="E474" s="3" t="s">
        <v>3</v>
      </c>
      <c r="G474">
        <f>'[1]B. 103 q caL Q3 2023'!BK291</f>
        <v>25748245</v>
      </c>
      <c r="J474">
        <f>'[2]B 103 to Q4 2023'!BK291</f>
        <v>15957546.529034631</v>
      </c>
      <c r="L474">
        <f>'b103'!AV291/100</f>
        <v>1.6173096785764931</v>
      </c>
      <c r="M474">
        <f t="shared" si="72"/>
        <v>1.6173096785764931</v>
      </c>
      <c r="N474">
        <f t="shared" si="67"/>
        <v>0.48076407652962977</v>
      </c>
      <c r="O474" s="1">
        <f t="shared" si="68"/>
        <v>0.67706898892900669</v>
      </c>
      <c r="P474" s="1">
        <f t="shared" si="69"/>
        <v>1.9681007450868873</v>
      </c>
      <c r="R474" s="1">
        <f>'[1]B. 103 q caL Q3 2023'!BN291</f>
        <v>1.8805900695787157</v>
      </c>
      <c r="S474" s="1">
        <f t="shared" si="66"/>
        <v>1.8805900695787157</v>
      </c>
      <c r="T474" s="1">
        <f t="shared" si="70"/>
        <v>0.63158559439316797</v>
      </c>
      <c r="U474" s="1">
        <f t="shared" si="71"/>
        <v>1.1434532353731099</v>
      </c>
    </row>
    <row r="475" spans="4:21" ht="15" x14ac:dyDescent="0.25">
      <c r="E475" s="3" t="s">
        <v>2</v>
      </c>
      <c r="G475">
        <f>'[1]B. 103 q caL Q3 2023'!BK292</f>
        <v>25771317</v>
      </c>
      <c r="J475">
        <f>'[2]B 103 to Q4 2023'!BK292</f>
        <v>15958052.663600711</v>
      </c>
      <c r="L475">
        <f>'b103'!AV292/100</f>
        <v>1.6206419920372761</v>
      </c>
      <c r="M475">
        <f t="shared" si="72"/>
        <v>1.6206419920372761</v>
      </c>
      <c r="N475">
        <f t="shared" si="67"/>
        <v>0.48282236212263729</v>
      </c>
      <c r="O475" s="1">
        <f t="shared" si="68"/>
        <v>0.67912727452201427</v>
      </c>
      <c r="P475" s="1">
        <f t="shared" si="69"/>
        <v>1.972155830326223</v>
      </c>
      <c r="R475" s="1">
        <f>'[1]B. 103 q caL Q3 2023'!BN292</f>
        <v>1.8908922245709157</v>
      </c>
      <c r="S475" s="1">
        <f t="shared" si="66"/>
        <v>1.8908922245709157</v>
      </c>
      <c r="T475" s="1">
        <f t="shared" si="70"/>
        <v>0.63704879417104754</v>
      </c>
      <c r="U475" s="1">
        <f t="shared" si="71"/>
        <v>1.1489164351509893</v>
      </c>
    </row>
    <row r="476" spans="4:21" ht="15" x14ac:dyDescent="0.25">
      <c r="D476" s="1">
        <f>D472+1</f>
        <v>2017</v>
      </c>
      <c r="E476" s="3" t="s">
        <v>1</v>
      </c>
      <c r="G476">
        <f>'[1]B. 103 q caL Q3 2023'!BK293</f>
        <v>27200399</v>
      </c>
      <c r="J476">
        <f>'[2]B 103 to Q4 2023'!BK293</f>
        <v>16281375.513878629</v>
      </c>
      <c r="L476">
        <f>'b103'!AV293/100</f>
        <v>1.6743496288978241</v>
      </c>
      <c r="M476">
        <f t="shared" si="72"/>
        <v>1.6743496288978241</v>
      </c>
      <c r="N476">
        <f t="shared" si="67"/>
        <v>0.51542480862131446</v>
      </c>
      <c r="O476" s="1">
        <f t="shared" si="68"/>
        <v>0.71172972102069143</v>
      </c>
      <c r="P476" s="1">
        <f t="shared" si="69"/>
        <v>2.0375125406225072</v>
      </c>
      <c r="R476" s="1">
        <f>'[1]B. 103 q caL Q3 2023'!BN293</f>
        <v>1.9544868252049972</v>
      </c>
      <c r="S476" s="1">
        <f t="shared" si="66"/>
        <v>1.9544868252049972</v>
      </c>
      <c r="T476" s="1">
        <f t="shared" si="70"/>
        <v>0.6701276654785997</v>
      </c>
      <c r="U476" s="1">
        <f t="shared" si="71"/>
        <v>1.1819953064585416</v>
      </c>
    </row>
    <row r="477" spans="4:21" ht="15" x14ac:dyDescent="0.25">
      <c r="E477" s="3" t="s">
        <v>4</v>
      </c>
      <c r="G477">
        <f>'[1]B. 103 q caL Q3 2023'!BK294</f>
        <v>27599657</v>
      </c>
      <c r="J477">
        <f>'[2]B 103 to Q4 2023'!BK294</f>
        <v>17302720.794561788</v>
      </c>
      <c r="L477">
        <f>'b103'!AV294/100</f>
        <v>1.5993512012456239</v>
      </c>
      <c r="M477">
        <f t="shared" si="72"/>
        <v>1.5993512012456239</v>
      </c>
      <c r="N477">
        <f t="shared" si="67"/>
        <v>0.46959804778720904</v>
      </c>
      <c r="O477" s="1">
        <f t="shared" si="68"/>
        <v>0.66590296018658601</v>
      </c>
      <c r="P477" s="1">
        <f t="shared" si="69"/>
        <v>1.9462471118070703</v>
      </c>
      <c r="R477" s="1">
        <f>'[1]B. 103 q caL Q3 2023'!BN294</f>
        <v>1.8528171606790653</v>
      </c>
      <c r="S477" s="1">
        <f t="shared" si="66"/>
        <v>1.8528171606790653</v>
      </c>
      <c r="T477" s="1">
        <f t="shared" si="70"/>
        <v>0.61670727037818551</v>
      </c>
      <c r="U477" s="1">
        <f t="shared" si="71"/>
        <v>1.1285749113581274</v>
      </c>
    </row>
    <row r="478" spans="4:21" ht="15" x14ac:dyDescent="0.25">
      <c r="E478" s="3" t="s">
        <v>3</v>
      </c>
      <c r="G478">
        <f>'[1]B. 103 q caL Q3 2023'!BK295</f>
        <v>28380004</v>
      </c>
      <c r="J478">
        <f>'[2]B 103 to Q4 2023'!BK295</f>
        <v>17601675.1628136</v>
      </c>
      <c r="L478">
        <f>'b103'!AV295/100</f>
        <v>1.6161978516249049</v>
      </c>
      <c r="M478">
        <f t="shared" si="72"/>
        <v>1.6161978516249049</v>
      </c>
      <c r="N478">
        <f t="shared" si="67"/>
        <v>0.48007638554080695</v>
      </c>
      <c r="O478" s="1">
        <f t="shared" si="68"/>
        <v>0.67638129794018387</v>
      </c>
      <c r="P478" s="1">
        <f t="shared" si="69"/>
        <v>1.9667477652087515</v>
      </c>
      <c r="R478" s="1">
        <f>'[1]B. 103 q caL Q3 2023'!BN295</f>
        <v>1.8723278158429979</v>
      </c>
      <c r="S478" s="1">
        <f t="shared" si="66"/>
        <v>1.8723278158429979</v>
      </c>
      <c r="T478" s="1">
        <f t="shared" si="70"/>
        <v>0.62718247802525251</v>
      </c>
      <c r="U478" s="1">
        <f t="shared" si="71"/>
        <v>1.1390501190051943</v>
      </c>
    </row>
    <row r="479" spans="4:21" ht="15" x14ac:dyDescent="0.25">
      <c r="E479" s="3" t="s">
        <v>2</v>
      </c>
      <c r="G479">
        <f>'[1]B. 103 q caL Q3 2023'!BK296</f>
        <v>29892192</v>
      </c>
      <c r="J479">
        <f>'[2]B 103 to Q4 2023'!BK296</f>
        <v>18224768.278526105</v>
      </c>
      <c r="L479">
        <f>'b103'!AV296/100</f>
        <v>1.6458867405266702</v>
      </c>
      <c r="M479">
        <f t="shared" si="72"/>
        <v>1.6458867405266702</v>
      </c>
      <c r="N479">
        <f t="shared" si="67"/>
        <v>0.49827929097289791</v>
      </c>
      <c r="O479" s="1">
        <f t="shared" si="68"/>
        <v>0.69458420337227489</v>
      </c>
      <c r="P479" s="1">
        <f t="shared" si="69"/>
        <v>2.002876111648745</v>
      </c>
      <c r="R479" s="1">
        <f>'[1]B. 103 q caL Q3 2023'!BN296</f>
        <v>1.9004770056879308</v>
      </c>
      <c r="S479" s="1">
        <f t="shared" si="66"/>
        <v>1.9004770056879308</v>
      </c>
      <c r="T479" s="1">
        <f t="shared" si="70"/>
        <v>0.64210491028843164</v>
      </c>
      <c r="U479" s="1">
        <f t="shared" si="71"/>
        <v>1.1539725512683736</v>
      </c>
    </row>
    <row r="480" spans="4:21" ht="15" x14ac:dyDescent="0.25">
      <c r="D480" s="1">
        <f>D476+1</f>
        <v>2018</v>
      </c>
      <c r="E480" s="3" t="s">
        <v>1</v>
      </c>
      <c r="G480">
        <f>'[1]B. 103 q caL Q3 2023'!BK297</f>
        <v>29608268</v>
      </c>
      <c r="J480">
        <f>'[2]B 103 to Q4 2023'!BK297</f>
        <v>18205326.363792095</v>
      </c>
      <c r="L480">
        <f>'b103'!AV297/100</f>
        <v>1.6323942446687483</v>
      </c>
      <c r="M480">
        <f t="shared" si="72"/>
        <v>1.6323942446687483</v>
      </c>
      <c r="N480">
        <f t="shared" si="67"/>
        <v>0.49004779885642519</v>
      </c>
      <c r="O480" s="1">
        <f t="shared" si="68"/>
        <v>0.68635271125580211</v>
      </c>
      <c r="P480" s="1">
        <f t="shared" si="69"/>
        <v>1.9864571218270615</v>
      </c>
      <c r="R480" s="1">
        <f>'[1]B. 103 q caL Q3 2023'!BN297</f>
        <v>1.8915897786415756</v>
      </c>
      <c r="S480" s="1">
        <f t="shared" si="66"/>
        <v>1.8915897786415756</v>
      </c>
      <c r="T480" s="1">
        <f t="shared" si="70"/>
        <v>0.63741762822126924</v>
      </c>
      <c r="U480" s="1">
        <f t="shared" si="71"/>
        <v>1.149285269201211</v>
      </c>
    </row>
    <row r="481" spans="2:21" ht="15" x14ac:dyDescent="0.25">
      <c r="E481" s="3" t="s">
        <v>4</v>
      </c>
      <c r="G481">
        <f>'[1]B. 103 q caL Q3 2023'!BK298</f>
        <v>30738055</v>
      </c>
      <c r="J481">
        <f>'[2]B 103 to Q4 2023'!BK298</f>
        <v>18375075.634356085</v>
      </c>
      <c r="L481">
        <f>'b103'!AV298/100</f>
        <v>1.6779222814134049</v>
      </c>
      <c r="M481">
        <f t="shared" si="72"/>
        <v>1.6779222814134049</v>
      </c>
      <c r="N481">
        <f t="shared" si="67"/>
        <v>0.51755629077060117</v>
      </c>
      <c r="O481" s="1">
        <f t="shared" si="68"/>
        <v>0.71386120316997803</v>
      </c>
      <c r="P481" s="1">
        <f t="shared" si="69"/>
        <v>2.0418600939519598</v>
      </c>
      <c r="R481" s="1">
        <f>'[1]B. 103 q caL Q3 2023'!BN298</f>
        <v>1.947609686341363</v>
      </c>
      <c r="S481" s="1">
        <f t="shared" si="66"/>
        <v>1.947609686341363</v>
      </c>
      <c r="T481" s="1">
        <f t="shared" si="70"/>
        <v>0.66660281878978711</v>
      </c>
      <c r="U481" s="1">
        <f t="shared" si="71"/>
        <v>1.1784704597697289</v>
      </c>
    </row>
    <row r="482" spans="2:21" ht="15" x14ac:dyDescent="0.25">
      <c r="E482" s="3" t="s">
        <v>3</v>
      </c>
      <c r="G482">
        <f>'[1]B. 103 q caL Q3 2023'!BK299</f>
        <v>32499820</v>
      </c>
      <c r="J482">
        <f>'[2]B 103 to Q4 2023'!BK299</f>
        <v>18476158.983482216</v>
      </c>
      <c r="L482">
        <f>'b103'!AV299/100</f>
        <v>1.7607845499233981</v>
      </c>
      <c r="M482">
        <f t="shared" si="72"/>
        <v>1.7607845499233981</v>
      </c>
      <c r="N482">
        <f t="shared" si="67"/>
        <v>0.56575947672739713</v>
      </c>
      <c r="O482" s="1">
        <f t="shared" si="68"/>
        <v>0.76206438912677399</v>
      </c>
      <c r="P482" s="1">
        <f t="shared" si="69"/>
        <v>2.142695014161951</v>
      </c>
      <c r="R482" s="1">
        <f>'[1]B. 103 q caL Q3 2023'!BN299</f>
        <v>2.0506159436304929</v>
      </c>
      <c r="S482" s="1">
        <f t="shared" si="66"/>
        <v>2.0506159436304929</v>
      </c>
      <c r="T482" s="1">
        <f t="shared" si="70"/>
        <v>0.71814020832871561</v>
      </c>
      <c r="U482" s="1">
        <f t="shared" si="71"/>
        <v>1.2300078493086575</v>
      </c>
    </row>
    <row r="483" spans="2:21" ht="15" x14ac:dyDescent="0.25">
      <c r="E483" s="3" t="s">
        <v>2</v>
      </c>
      <c r="G483">
        <f>'[1]B. 103 q caL Q3 2023'!BK300</f>
        <v>27749270</v>
      </c>
      <c r="J483">
        <f>'[2]B 103 to Q4 2023'!BK300</f>
        <v>17490962.290222462</v>
      </c>
      <c r="L483">
        <f>'b103'!AV300/100</f>
        <v>1.5920959113837743</v>
      </c>
      <c r="M483">
        <f t="shared" si="72"/>
        <v>1.5920959113837743</v>
      </c>
      <c r="N483">
        <f t="shared" si="67"/>
        <v>0.46505133145156258</v>
      </c>
      <c r="O483" s="1">
        <f t="shared" si="68"/>
        <v>0.6613562438509395</v>
      </c>
      <c r="P483" s="1">
        <f t="shared" si="69"/>
        <v>1.9374181648391056</v>
      </c>
      <c r="R483" s="1">
        <f>'[1]B. 103 q caL Q3 2023'!BN300</f>
        <v>1.8700092705936135</v>
      </c>
      <c r="S483" s="1">
        <f t="shared" si="66"/>
        <v>1.8700092705936135</v>
      </c>
      <c r="T483" s="1">
        <f t="shared" si="70"/>
        <v>0.62594338839089847</v>
      </c>
      <c r="U483" s="1">
        <f t="shared" si="71"/>
        <v>1.1378110293708403</v>
      </c>
    </row>
    <row r="484" spans="2:21" ht="15" x14ac:dyDescent="0.25">
      <c r="D484" s="1">
        <f>D480+1</f>
        <v>2019</v>
      </c>
      <c r="E484" s="3" t="s">
        <v>1</v>
      </c>
      <c r="G484">
        <f>'[1]B. 103 q caL Q3 2023'!BK301</f>
        <v>31853816</v>
      </c>
      <c r="J484">
        <f>'[2]B 103 to Q4 2023'!BK301</f>
        <v>18634625.189171739</v>
      </c>
      <c r="L484">
        <f>'b103'!AV301/100</f>
        <v>1.717709190440702</v>
      </c>
      <c r="M484">
        <f t="shared" si="72"/>
        <v>1.717709190440702</v>
      </c>
      <c r="N484">
        <f t="shared" si="67"/>
        <v>0.54099153708065739</v>
      </c>
      <c r="O484" s="1">
        <f t="shared" si="68"/>
        <v>0.73729644948003425</v>
      </c>
      <c r="P484" s="1">
        <f t="shared" si="69"/>
        <v>2.0902766998367701</v>
      </c>
      <c r="R484" s="1">
        <f>'[1]B. 103 q caL Q3 2023'!BN301</f>
        <v>2.0003881657172968</v>
      </c>
      <c r="S484" s="1">
        <f t="shared" si="66"/>
        <v>2.0003881657172968</v>
      </c>
      <c r="T484" s="1">
        <f t="shared" si="70"/>
        <v>0.69334124458695223</v>
      </c>
      <c r="U484" s="1">
        <f t="shared" si="71"/>
        <v>1.2052088855668941</v>
      </c>
    </row>
    <row r="485" spans="2:21" ht="15" x14ac:dyDescent="0.25">
      <c r="E485" s="3" t="s">
        <v>4</v>
      </c>
      <c r="G485">
        <f>'[1]B. 103 q caL Q3 2023'!BK302</f>
        <v>32623696</v>
      </c>
      <c r="J485">
        <f>'[2]B 103 to Q4 2023'!BK302</f>
        <v>19559399.781227827</v>
      </c>
      <c r="L485">
        <f>'b103'!AV302/100</f>
        <v>1.6755248378987031</v>
      </c>
      <c r="M485">
        <f t="shared" si="72"/>
        <v>1.6755248378987031</v>
      </c>
      <c r="N485">
        <f t="shared" si="67"/>
        <v>0.51612645225646603</v>
      </c>
      <c r="O485" s="1">
        <f t="shared" si="68"/>
        <v>0.71243136465584289</v>
      </c>
      <c r="P485" s="1">
        <f t="shared" si="69"/>
        <v>2.038942649983071</v>
      </c>
      <c r="R485" s="1">
        <f>'[1]B. 103 q caL Q3 2023'!BN302</f>
        <v>1.9428532119098532</v>
      </c>
      <c r="S485" s="1">
        <f t="shared" si="66"/>
        <v>1.9428532119098532</v>
      </c>
      <c r="T485" s="1">
        <f t="shared" si="70"/>
        <v>0.66415762040295301</v>
      </c>
      <c r="U485" s="1">
        <f t="shared" si="71"/>
        <v>1.176025261382895</v>
      </c>
    </row>
    <row r="486" spans="2:21" ht="15" x14ac:dyDescent="0.25">
      <c r="E486" s="3" t="s">
        <v>3</v>
      </c>
      <c r="G486">
        <f>'[1]B. 103 q caL Q3 2023'!BK303</f>
        <v>32852879</v>
      </c>
      <c r="J486">
        <f>'[2]B 103 to Q4 2023'!BK303</f>
        <v>19612876.197515771</v>
      </c>
      <c r="L486">
        <f>'b103'!AV303/100</f>
        <v>1.6802318576596451</v>
      </c>
      <c r="M486">
        <f t="shared" si="72"/>
        <v>1.6802318576596451</v>
      </c>
      <c r="N486">
        <f t="shared" si="67"/>
        <v>0.51893179440428649</v>
      </c>
      <c r="O486" s="1">
        <f t="shared" si="68"/>
        <v>0.71523670680366336</v>
      </c>
      <c r="P486" s="1">
        <f t="shared" si="69"/>
        <v>2.0446706124267275</v>
      </c>
      <c r="R486" s="1">
        <f>'[1]B. 103 q caL Q3 2023'!BN303</f>
        <v>1.9529711962160385</v>
      </c>
      <c r="S486" s="1">
        <f t="shared" si="66"/>
        <v>1.9529711962160385</v>
      </c>
      <c r="T486" s="1">
        <f t="shared" si="70"/>
        <v>0.6693519033044909</v>
      </c>
      <c r="U486" s="1">
        <f t="shared" si="71"/>
        <v>1.1812195442844327</v>
      </c>
    </row>
    <row r="487" spans="2:21" ht="15" x14ac:dyDescent="0.25">
      <c r="E487" s="3" t="s">
        <v>2</v>
      </c>
      <c r="G487">
        <f>'[1]B. 103 q caL Q3 2023'!BK304</f>
        <v>35151014</v>
      </c>
      <c r="J487">
        <f>'[2]B 103 to Q4 2023'!BK304</f>
        <v>20197475.143064093</v>
      </c>
      <c r="L487">
        <f>'b103'!AV304/100</f>
        <v>1.7459246306134131</v>
      </c>
      <c r="M487">
        <f t="shared" si="72"/>
        <v>1.7459246306134131</v>
      </c>
      <c r="N487">
        <f t="shared" si="67"/>
        <v>0.557284289597614</v>
      </c>
      <c r="O487" s="1">
        <f t="shared" si="68"/>
        <v>0.75358920199699098</v>
      </c>
      <c r="P487" s="1">
        <f t="shared" si="69"/>
        <v>2.1246120096184713</v>
      </c>
      <c r="R487" s="1">
        <f>'[1]B. 103 q caL Q3 2023'!BN304</f>
        <v>2.0252814330981912</v>
      </c>
      <c r="S487" s="1">
        <f t="shared" si="66"/>
        <v>2.0252814330981912</v>
      </c>
      <c r="T487" s="1">
        <f t="shared" si="70"/>
        <v>0.70570867020952188</v>
      </c>
      <c r="U487" s="1">
        <f t="shared" si="71"/>
        <v>1.2175763111894637</v>
      </c>
    </row>
    <row r="488" spans="2:21" ht="15" x14ac:dyDescent="0.25">
      <c r="D488" s="1">
        <f>D484+1</f>
        <v>2020</v>
      </c>
      <c r="E488" s="3" t="s">
        <v>1</v>
      </c>
      <c r="G488">
        <f>'[1]B. 103 q caL Q3 2023'!BK305</f>
        <v>28171159</v>
      </c>
      <c r="J488">
        <f>'[2]B 103 to Q4 2023'!BK305</f>
        <v>18714047.629191104</v>
      </c>
      <c r="L488">
        <f>'b103'!AV305/100</f>
        <v>1.5049979483286842</v>
      </c>
      <c r="M488">
        <f t="shared" si="72"/>
        <v>1.5049979483286842</v>
      </c>
      <c r="N488">
        <f t="shared" si="67"/>
        <v>0.40879153496315512</v>
      </c>
      <c r="O488" s="1">
        <f t="shared" si="68"/>
        <v>0.60509644736253199</v>
      </c>
      <c r="P488" s="1">
        <f t="shared" si="69"/>
        <v>1.8314288368489648</v>
      </c>
      <c r="R488" s="1">
        <f>'[1]B. 103 q caL Q3 2023'!BN305</f>
        <v>1.7781222262986653</v>
      </c>
      <c r="S488" s="1">
        <f t="shared" si="66"/>
        <v>1.7781222262986653</v>
      </c>
      <c r="T488" s="1">
        <f t="shared" si="70"/>
        <v>0.57555787842900974</v>
      </c>
      <c r="U488" s="1">
        <f t="shared" si="71"/>
        <v>1.0874255194089515</v>
      </c>
    </row>
    <row r="489" spans="2:21" ht="15" x14ac:dyDescent="0.25">
      <c r="E489" s="3" t="s">
        <v>4</v>
      </c>
      <c r="G489">
        <f>'[1]B. 103 q caL Q3 2023'!BK306</f>
        <v>34487033</v>
      </c>
      <c r="J489">
        <f>'[2]B 103 to Q4 2023'!BK306</f>
        <v>19573720.074584097</v>
      </c>
      <c r="L489">
        <f>'b103'!AV306/100</f>
        <v>1.7735929978946852</v>
      </c>
      <c r="M489">
        <f t="shared" si="72"/>
        <v>1.7735929978946852</v>
      </c>
      <c r="N489">
        <f t="shared" si="67"/>
        <v>0.57300743135022125</v>
      </c>
      <c r="O489" s="1">
        <f t="shared" si="68"/>
        <v>0.76931234374959812</v>
      </c>
      <c r="P489" s="1">
        <f t="shared" si="69"/>
        <v>2.1582815875496055</v>
      </c>
      <c r="R489" s="1">
        <f>'[1]B. 103 q caL Q3 2023'!BN306</f>
        <v>2.0753619537137546</v>
      </c>
      <c r="S489" s="1">
        <f t="shared" si="66"/>
        <v>2.0753619537137546</v>
      </c>
      <c r="T489" s="1">
        <f t="shared" si="70"/>
        <v>0.73013557399525553</v>
      </c>
      <c r="U489" s="1">
        <f t="shared" si="71"/>
        <v>1.2420032149751974</v>
      </c>
    </row>
    <row r="490" spans="2:21" ht="15" x14ac:dyDescent="0.25">
      <c r="E490" s="3" t="s">
        <v>3</v>
      </c>
      <c r="G490">
        <f>'[1]B. 103 q caL Q3 2023'!BK307</f>
        <v>38128180</v>
      </c>
      <c r="J490">
        <f>'[2]B 103 to Q4 2023'!BK307</f>
        <v>20729889.381460514</v>
      </c>
      <c r="L490">
        <f>'b103'!AV307/100</f>
        <v>1.8496751297815379</v>
      </c>
      <c r="M490">
        <f t="shared" si="72"/>
        <v>1.8496751297815379</v>
      </c>
      <c r="N490">
        <f t="shared" si="67"/>
        <v>0.6150100181462852</v>
      </c>
      <c r="O490" s="1">
        <f t="shared" si="68"/>
        <v>0.81131493054566217</v>
      </c>
      <c r="P490" s="1">
        <f t="shared" si="69"/>
        <v>2.2508657737681093</v>
      </c>
      <c r="R490" s="1">
        <f>'[1]B. 103 q caL Q3 2023'!BN307</f>
        <v>2.1509348072793304</v>
      </c>
      <c r="S490" s="1">
        <f t="shared" si="66"/>
        <v>2.1509348072793304</v>
      </c>
      <c r="T490" s="1">
        <f t="shared" si="70"/>
        <v>0.76590254172742323</v>
      </c>
      <c r="U490" s="1">
        <f t="shared" si="71"/>
        <v>1.2777701827073651</v>
      </c>
    </row>
    <row r="491" spans="2:21" ht="15" x14ac:dyDescent="0.25">
      <c r="E491" s="3" t="s">
        <v>2</v>
      </c>
      <c r="G491">
        <f>'[1]B. 103 q caL Q3 2023'!BK308</f>
        <v>43777508</v>
      </c>
      <c r="J491">
        <f>'[2]B 103 to Q4 2023'!BK308</f>
        <v>22437682.019512318</v>
      </c>
      <c r="L491">
        <f>'b103'!AV308/100</f>
        <v>1.9625100779822862</v>
      </c>
      <c r="M491">
        <f t="shared" si="72"/>
        <v>1.9625100779822862</v>
      </c>
      <c r="N491">
        <f t="shared" si="67"/>
        <v>0.67422430593883897</v>
      </c>
      <c r="O491" s="1">
        <f t="shared" si="68"/>
        <v>0.87052921833821584</v>
      </c>
      <c r="P491" s="1">
        <f t="shared" si="69"/>
        <v>2.3881743848321277</v>
      </c>
      <c r="R491" s="1">
        <f>'[1]B. 103 q caL Q3 2023'!BN308</f>
        <v>2.2639595208266159</v>
      </c>
      <c r="S491" s="1">
        <f t="shared" si="66"/>
        <v>2.2639595208266159</v>
      </c>
      <c r="T491" s="1">
        <f t="shared" si="70"/>
        <v>0.81711528068755224</v>
      </c>
      <c r="U491" s="1">
        <f t="shared" si="71"/>
        <v>1.3289829216674942</v>
      </c>
    </row>
    <row r="492" spans="2:21" ht="15" x14ac:dyDescent="0.25">
      <c r="D492" s="1">
        <f>D488+1</f>
        <v>2021</v>
      </c>
      <c r="E492" s="3" t="s">
        <v>1</v>
      </c>
      <c r="G492">
        <f>'[1]B. 103 q caL Q3 2023'!BK309</f>
        <v>46338710</v>
      </c>
      <c r="J492">
        <f>'[2]B 103 to Q4 2023'!BK309</f>
        <v>23299459.093453195</v>
      </c>
      <c r="L492">
        <f>'b103'!AV309/100</f>
        <v>2.0081631926098762</v>
      </c>
      <c r="M492">
        <f t="shared" si="72"/>
        <v>2.0081631926098762</v>
      </c>
      <c r="N492">
        <f t="shared" si="67"/>
        <v>0.69722046974721397</v>
      </c>
      <c r="O492" s="1">
        <f t="shared" si="68"/>
        <v>0.89352538214659094</v>
      </c>
      <c r="P492" s="1">
        <f t="shared" si="69"/>
        <v>2.4437295639696077</v>
      </c>
      <c r="R492" s="1">
        <f>'[1]B. 103 q caL Q3 2023'!BN309</f>
        <v>2.2965160993279081</v>
      </c>
      <c r="S492" s="1">
        <f t="shared" si="66"/>
        <v>2.2965160993279081</v>
      </c>
      <c r="T492" s="1">
        <f t="shared" si="70"/>
        <v>0.83139323513488772</v>
      </c>
      <c r="U492" s="1">
        <f t="shared" si="71"/>
        <v>1.3432608761148295</v>
      </c>
    </row>
    <row r="493" spans="2:21" ht="15" x14ac:dyDescent="0.25">
      <c r="E493" s="3" t="s">
        <v>4</v>
      </c>
      <c r="G493">
        <f>'[1]B. 103 q caL Q3 2023'!BK310</f>
        <v>49939113</v>
      </c>
      <c r="J493">
        <f>'[2]B 103 to Q4 2023'!BK310</f>
        <v>24491073.791769456</v>
      </c>
      <c r="L493">
        <f>'b103'!AV310/100</f>
        <v>2.0596738389397831</v>
      </c>
      <c r="M493">
        <f t="shared" si="72"/>
        <v>2.0596738389397831</v>
      </c>
      <c r="N493">
        <f t="shared" si="67"/>
        <v>0.72254763965411939</v>
      </c>
      <c r="O493" s="1">
        <f t="shared" si="68"/>
        <v>0.91885255205349625</v>
      </c>
      <c r="P493" s="1">
        <f t="shared" si="69"/>
        <v>2.5064127611115592</v>
      </c>
      <c r="R493" s="1">
        <f>'[1]B. 103 q caL Q3 2023'!BN310</f>
        <v>2.3440296805162459</v>
      </c>
      <c r="S493" s="1">
        <f t="shared" si="66"/>
        <v>2.3440296805162459</v>
      </c>
      <c r="T493" s="1">
        <f t="shared" si="70"/>
        <v>0.85187153397088189</v>
      </c>
      <c r="U493" s="1">
        <f t="shared" si="71"/>
        <v>1.3637391749508239</v>
      </c>
    </row>
    <row r="494" spans="2:21" ht="15" x14ac:dyDescent="0.25">
      <c r="E494" s="3" t="s">
        <v>3</v>
      </c>
      <c r="G494">
        <f>'[1]B. 103 q caL Q3 2023'!BK311</f>
        <v>49751362</v>
      </c>
      <c r="J494">
        <f>'[2]B 103 to Q4 2023'!BK311</f>
        <v>25799632.256429039</v>
      </c>
      <c r="L494">
        <f>'b103'!AV311/100</f>
        <v>1.9477510085733831</v>
      </c>
      <c r="M494">
        <f t="shared" si="72"/>
        <v>1.9477510085733831</v>
      </c>
      <c r="N494">
        <f t="shared" si="67"/>
        <v>0.66667537804329435</v>
      </c>
      <c r="O494" s="1">
        <f t="shared" si="68"/>
        <v>0.86298029044267133</v>
      </c>
      <c r="P494" s="1">
        <f t="shared" si="69"/>
        <v>2.3702141043210898</v>
      </c>
      <c r="R494" s="1">
        <f>'[1]B. 103 q caL Q3 2023'!BN311</f>
        <v>2.2066663096952772</v>
      </c>
      <c r="S494" s="1">
        <f t="shared" si="66"/>
        <v>2.2066663096952772</v>
      </c>
      <c r="T494" s="1">
        <f t="shared" si="70"/>
        <v>0.79148291951128225</v>
      </c>
      <c r="U494" s="1">
        <f t="shared" si="71"/>
        <v>1.3033505604912241</v>
      </c>
    </row>
    <row r="495" spans="2:21" ht="15" x14ac:dyDescent="0.25">
      <c r="E495" s="3" t="s">
        <v>2</v>
      </c>
      <c r="G495">
        <f>'[1]B. 103 q caL Q3 2023'!BK312</f>
        <v>53257384</v>
      </c>
      <c r="J495">
        <f>'[2]B 103 to Q4 2023'!BK312</f>
        <v>26961993.73477428</v>
      </c>
      <c r="L495">
        <f>'b103'!AV312/100</f>
        <v>1.9964590343247322</v>
      </c>
      <c r="M495">
        <f t="shared" si="72"/>
        <v>1.9964590343247322</v>
      </c>
      <c r="N495">
        <f t="shared" si="67"/>
        <v>0.69137512856518824</v>
      </c>
      <c r="O495" s="1">
        <f t="shared" si="68"/>
        <v>0.8876800409645651</v>
      </c>
      <c r="P495" s="1">
        <f t="shared" si="69"/>
        <v>2.4294867983776269</v>
      </c>
      <c r="R495" s="1">
        <f>'[1]B. 103 q caL Q3 2023'!BN312</f>
        <v>2.2542441848917618</v>
      </c>
      <c r="S495" s="1">
        <f t="shared" si="66"/>
        <v>2.2542441848917618</v>
      </c>
      <c r="T495" s="1">
        <f t="shared" si="70"/>
        <v>0.81281474377461693</v>
      </c>
      <c r="U495" s="1">
        <f t="shared" si="71"/>
        <v>1.3246823847545588</v>
      </c>
    </row>
    <row r="496" spans="2:21" ht="15" x14ac:dyDescent="0.25">
      <c r="B496"/>
      <c r="D496" s="1">
        <f>D492+1</f>
        <v>2022</v>
      </c>
      <c r="E496" s="3" t="s">
        <v>1</v>
      </c>
      <c r="G496">
        <f>'[1]B. 103 q caL Q3 2023'!BK313</f>
        <v>50602731</v>
      </c>
      <c r="J496">
        <f>'[2]B 103 to Q4 2023'!BK313</f>
        <v>26348505.41708805</v>
      </c>
      <c r="L496">
        <f>'b103'!AV313/100</f>
        <v>1.948624780190799</v>
      </c>
      <c r="M496">
        <f t="shared" si="72"/>
        <v>1.948624780190799</v>
      </c>
      <c r="N496">
        <f t="shared" si="67"/>
        <v>0.66712388284849433</v>
      </c>
      <c r="O496" s="1">
        <f t="shared" si="68"/>
        <v>0.86342879524787119</v>
      </c>
      <c r="P496" s="1">
        <f t="shared" si="69"/>
        <v>2.3712773951639323</v>
      </c>
      <c r="R496" s="1">
        <f>'[1]B. 103 q caL Q3 2023'!BN313</f>
        <v>2.2081899531705567</v>
      </c>
      <c r="S496" s="1">
        <f t="shared" si="66"/>
        <v>2.2081899531705567</v>
      </c>
      <c r="T496" s="1">
        <f t="shared" si="70"/>
        <v>0.79217315423017298</v>
      </c>
      <c r="U496" s="1">
        <f t="shared" si="71"/>
        <v>1.3040407952101147</v>
      </c>
    </row>
    <row r="497" spans="2:21" ht="15" x14ac:dyDescent="0.25">
      <c r="B497"/>
      <c r="E497" s="3" t="s">
        <v>4</v>
      </c>
      <c r="G497">
        <f>'[1]B. 103 q caL Q3 2023'!BK314</f>
        <v>41876448</v>
      </c>
      <c r="J497">
        <f>'[2]B 103 to Q4 2023'!BK314</f>
        <v>25012863.85969802</v>
      </c>
      <c r="L497">
        <f>'b103'!AV314/100</f>
        <v>1.7011626736741181</v>
      </c>
      <c r="M497">
        <f t="shared" si="72"/>
        <v>1.7011626736741181</v>
      </c>
      <c r="N497">
        <f t="shared" si="67"/>
        <v>0.53131194298223472</v>
      </c>
      <c r="O497" s="1">
        <f t="shared" si="68"/>
        <v>0.72761685538161158</v>
      </c>
      <c r="P497" s="1">
        <f t="shared" si="69"/>
        <v>2.0701412783969078</v>
      </c>
      <c r="R497" s="1">
        <f>'[1]B. 103 q caL Q3 2023'!BN314</f>
        <v>1.9489811722615229</v>
      </c>
      <c r="S497" s="1">
        <f t="shared" si="66"/>
        <v>1.9489811722615229</v>
      </c>
      <c r="T497" s="1">
        <f t="shared" si="70"/>
        <v>0.66730676027431157</v>
      </c>
      <c r="U497" s="1">
        <f t="shared" si="71"/>
        <v>1.1791744012542535</v>
      </c>
    </row>
    <row r="498" spans="2:21" ht="15" x14ac:dyDescent="0.25">
      <c r="B498"/>
      <c r="E498" s="3" t="s">
        <v>3</v>
      </c>
      <c r="G498">
        <f>'[1]B. 103 q caL Q3 2023'!BK315</f>
        <v>39946786</v>
      </c>
      <c r="J498">
        <f>'[2]B 103 to Q4 2023'!BK315</f>
        <v>24621108.863536555</v>
      </c>
      <c r="L498">
        <f>'b103'!AV315/100</f>
        <v>1.6483444500825839</v>
      </c>
      <c r="M498">
        <f t="shared" si="72"/>
        <v>1.6483444500825839</v>
      </c>
      <c r="N498">
        <f t="shared" si="67"/>
        <v>0.49977142061997143</v>
      </c>
      <c r="O498" s="1">
        <f t="shared" si="68"/>
        <v>0.69607633301934835</v>
      </c>
      <c r="P498" s="1">
        <f t="shared" si="69"/>
        <v>2.0058668932363863</v>
      </c>
      <c r="R498" s="1">
        <f>'[1]B. 103 q caL Q3 2023'!BN315</f>
        <v>1.8998619153657978</v>
      </c>
      <c r="S498" s="1">
        <f t="shared" si="66"/>
        <v>1.8998619153657978</v>
      </c>
      <c r="T498" s="1">
        <f t="shared" si="70"/>
        <v>0.64178120740809308</v>
      </c>
      <c r="U498" s="1">
        <f t="shared" si="71"/>
        <v>1.1536488483880349</v>
      </c>
    </row>
    <row r="499" spans="2:21" ht="15" x14ac:dyDescent="0.25">
      <c r="B499"/>
      <c r="E499" s="3" t="s">
        <v>2</v>
      </c>
      <c r="G499">
        <f>'[1]B. 103 q caL Q3 2023'!BK316</f>
        <v>41472949</v>
      </c>
      <c r="J499">
        <f>'[2]B 103 to Q4 2023'!BK316</f>
        <v>25275605.376262911</v>
      </c>
      <c r="L499">
        <f>'b103'!AV316/100</f>
        <v>1.6504393456540061</v>
      </c>
      <c r="M499">
        <f t="shared" si="72"/>
        <v>1.6504393456540061</v>
      </c>
      <c r="N499">
        <f t="shared" si="67"/>
        <v>0.50104152256223655</v>
      </c>
      <c r="O499" s="1">
        <f t="shared" si="68"/>
        <v>0.69734643496161342</v>
      </c>
      <c r="P499" s="1">
        <f t="shared" si="69"/>
        <v>2.0084161672496501</v>
      </c>
      <c r="R499" s="1">
        <f>'[1]B. 103 q caL Q3 2023'!BN316</f>
        <v>1.9207616749535488</v>
      </c>
      <c r="S499" s="1">
        <f t="shared" si="66"/>
        <v>1.9207616749535488</v>
      </c>
      <c r="T499" s="1">
        <f t="shared" si="70"/>
        <v>0.65272181307775967</v>
      </c>
      <c r="U499" s="1">
        <f t="shared" si="71"/>
        <v>1.1645894540577015</v>
      </c>
    </row>
    <row r="500" spans="2:21" ht="15" x14ac:dyDescent="0.25">
      <c r="B500"/>
      <c r="D500" s="1">
        <v>2023</v>
      </c>
      <c r="E500" s="3" t="s">
        <v>1</v>
      </c>
      <c r="G500">
        <f>'[1]B. 103 q caL Q3 2023'!BK317</f>
        <v>44667031</v>
      </c>
      <c r="J500">
        <f>'[2]B 103 to Q4 2023'!BK317</f>
        <v>25926011.571300738</v>
      </c>
      <c r="L500">
        <f>'b103'!AV317/100</f>
        <v>1.7454254970559921</v>
      </c>
      <c r="M500">
        <f t="shared" si="72"/>
        <v>1.7454254970559921</v>
      </c>
      <c r="N500">
        <f t="shared" si="67"/>
        <v>0.55699836378520939</v>
      </c>
      <c r="O500" s="1">
        <f t="shared" si="68"/>
        <v>0.75330327618458637</v>
      </c>
      <c r="P500" s="1">
        <f t="shared" si="69"/>
        <v>2.1240046150426086</v>
      </c>
      <c r="R500" s="1">
        <f>'[1]B. 103 q caL Q3 2023'!BN317</f>
        <v>2.0175673802901803</v>
      </c>
      <c r="S500" s="1">
        <f t="shared" si="66"/>
        <v>2.0175673802901803</v>
      </c>
      <c r="T500" s="1">
        <f t="shared" si="70"/>
        <v>0.70189251851761725</v>
      </c>
      <c r="U500" s="1">
        <f t="shared" si="71"/>
        <v>1.2137601594975591</v>
      </c>
    </row>
    <row r="501" spans="2:21" x14ac:dyDescent="0.2">
      <c r="B501"/>
      <c r="E501" s="1" t="s">
        <v>4</v>
      </c>
      <c r="G501">
        <f>'[1]B. 103 q caL Q3 2023'!BK318</f>
        <v>48266431</v>
      </c>
      <c r="J501">
        <f>'[2]B 103 to Q4 2023'!BK318</f>
        <v>26638455.868788492</v>
      </c>
      <c r="L501">
        <f>'b103'!AV318/100</f>
        <v>1.8297985232380152</v>
      </c>
      <c r="M501">
        <f t="shared" si="72"/>
        <v>1.8297985232380152</v>
      </c>
      <c r="N501">
        <f t="shared" si="67"/>
        <v>0.60420586420100642</v>
      </c>
      <c r="O501" s="1">
        <f t="shared" si="68"/>
        <v>0.80051077660038339</v>
      </c>
      <c r="P501" s="1">
        <f t="shared" si="69"/>
        <v>2.2266779730851023</v>
      </c>
      <c r="R501" s="1">
        <f>'[1]B. 103 q caL Q3 2023'!BN318</f>
        <v>2.118655662442539</v>
      </c>
      <c r="S501" s="1">
        <f t="shared" si="66"/>
        <v>2.118655662442539</v>
      </c>
      <c r="T501" s="1">
        <f t="shared" si="70"/>
        <v>0.7507817660544851</v>
      </c>
      <c r="U501" s="1">
        <f t="shared" si="71"/>
        <v>1.262649407034427</v>
      </c>
    </row>
    <row r="502" spans="2:21" x14ac:dyDescent="0.2">
      <c r="B502"/>
      <c r="E502" s="1" t="s">
        <v>3</v>
      </c>
      <c r="G502">
        <f>'[1]B. 103 q caL Q3 2023'!BK319</f>
        <v>46205418</v>
      </c>
      <c r="J502">
        <f>'[2]B 103 to Q4 2023'!BK319</f>
        <v>26136962.649548337</v>
      </c>
      <c r="L502">
        <f>'b103'!AV319/100</f>
        <v>1.793200571628204</v>
      </c>
      <c r="M502">
        <f t="shared" si="72"/>
        <v>1.793200571628204</v>
      </c>
      <c r="N502">
        <f t="shared" si="67"/>
        <v>0.584002052074584</v>
      </c>
      <c r="O502" s="1">
        <f t="shared" si="68"/>
        <v>0.78030696447396086</v>
      </c>
      <c r="P502" s="1">
        <f t="shared" si="69"/>
        <v>2.1821420027721561</v>
      </c>
      <c r="R502" s="1">
        <f>'[1]B. 103 q caL Q3 2023'!BN319</f>
        <v>2.0579299652310259</v>
      </c>
      <c r="S502" s="1">
        <f t="shared" si="66"/>
        <v>2.0579299652310259</v>
      </c>
      <c r="T502" s="1">
        <f t="shared" si="70"/>
        <v>0.72170060633281985</v>
      </c>
      <c r="U502" s="1">
        <f t="shared" si="71"/>
        <v>1.2335682473127618</v>
      </c>
    </row>
    <row r="503" spans="2:21" x14ac:dyDescent="0.2">
      <c r="E503" s="1" t="s">
        <v>2</v>
      </c>
      <c r="G503">
        <f>'[2]B 103 to Q4 2023'!AS320</f>
        <v>51547171</v>
      </c>
      <c r="J503">
        <f>'[2]B 103 to Q4 2023'!BK320</f>
        <v>26500826.870158508</v>
      </c>
      <c r="L503">
        <f>'b103'!AV320/100</f>
        <v>1.9630205554357891</v>
      </c>
      <c r="M503">
        <f t="shared" si="72"/>
        <v>1.9630205554357891</v>
      </c>
      <c r="N503">
        <f t="shared" si="67"/>
        <v>0.67448438667902466</v>
      </c>
      <c r="O503" s="1">
        <f t="shared" si="68"/>
        <v>0.87078929907840164</v>
      </c>
      <c r="P503" s="1">
        <f t="shared" si="69"/>
        <v>2.388795583771266</v>
      </c>
    </row>
    <row r="504" spans="2:21" ht="15" x14ac:dyDescent="0.25">
      <c r="D504" s="1">
        <v>2024</v>
      </c>
      <c r="E504" s="3" t="s">
        <v>1</v>
      </c>
      <c r="L504">
        <f>'b103'!AV321/100</f>
        <v>2.098598910583398</v>
      </c>
      <c r="M504">
        <f t="shared" si="72"/>
        <v>2.098598910583398</v>
      </c>
      <c r="N504">
        <f t="shared" si="67"/>
        <v>0.7412699366256511</v>
      </c>
      <c r="O504" s="1">
        <f t="shared" si="68"/>
        <v>0.93757484902502797</v>
      </c>
      <c r="P504" s="1">
        <f t="shared" si="69"/>
        <v>2.5537805988974478</v>
      </c>
    </row>
    <row r="505" spans="2:21" x14ac:dyDescent="0.2">
      <c r="L505">
        <f>'b103'!AV322/100</f>
        <v>2.1530359990688508</v>
      </c>
      <c r="M505">
        <f t="shared" si="72"/>
        <v>2.1530359990688508</v>
      </c>
      <c r="N505">
        <f t="shared" si="67"/>
        <v>0.76687893866457357</v>
      </c>
      <c r="O505" s="1">
        <f t="shared" si="68"/>
        <v>0.96318385106395055</v>
      </c>
      <c r="P505" s="1">
        <f t="shared" si="69"/>
        <v>2.620024977341334</v>
      </c>
    </row>
    <row r="508" spans="2:21" x14ac:dyDescent="0.2">
      <c r="L508" s="2" t="s">
        <v>0</v>
      </c>
      <c r="N508">
        <f>AVERAGE(N8:N505)</f>
        <v>-0.19630491239937692</v>
      </c>
      <c r="O508">
        <f>AVERAGE(O8:O502)</f>
        <v>-5.6562204064637255E-3</v>
      </c>
      <c r="R508" s="2" t="s">
        <v>0</v>
      </c>
      <c r="S508"/>
      <c r="T508">
        <f>AVERAGE(T8:T502)</f>
        <v>-0.51186764097994186</v>
      </c>
      <c r="U508">
        <f>AVERAGE(T8:T502)</f>
        <v>-0.51186764097994186</v>
      </c>
    </row>
  </sheetData>
  <autoFilter ref="I7:O502" xr:uid="{D6D46BBD-93B5-444D-AF43-145F103AB595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4E9AF8-B9D3-4DAC-9778-43618854CEED}">
  <dimension ref="A1:BG327"/>
  <sheetViews>
    <sheetView topLeftCell="AE313" workbookViewId="0">
      <selection activeCell="A327" sqref="A327:XFD327"/>
    </sheetView>
  </sheetViews>
  <sheetFormatPr defaultRowHeight="12.75" x14ac:dyDescent="0.2"/>
  <cols>
    <col min="1" max="1" width="17.140625" bestFit="1" customWidth="1"/>
  </cols>
  <sheetData>
    <row r="1" spans="1:59" s="7" customFormat="1" ht="18.75" x14ac:dyDescent="0.3">
      <c r="A1" s="6" t="s">
        <v>20</v>
      </c>
      <c r="B1" s="7" t="s">
        <v>21</v>
      </c>
    </row>
    <row r="2" spans="1:59" x14ac:dyDescent="0.2">
      <c r="A2" t="s">
        <v>22</v>
      </c>
      <c r="B2" t="s">
        <v>23</v>
      </c>
      <c r="C2" t="s">
        <v>24</v>
      </c>
      <c r="D2" t="s">
        <v>25</v>
      </c>
      <c r="E2" t="s">
        <v>26</v>
      </c>
      <c r="F2" t="s">
        <v>27</v>
      </c>
      <c r="G2" t="s">
        <v>28</v>
      </c>
      <c r="H2" t="s">
        <v>29</v>
      </c>
      <c r="I2" t="s">
        <v>30</v>
      </c>
      <c r="J2" t="s">
        <v>31</v>
      </c>
      <c r="K2" t="s">
        <v>32</v>
      </c>
      <c r="L2" t="s">
        <v>33</v>
      </c>
      <c r="M2" t="s">
        <v>34</v>
      </c>
      <c r="N2" t="s">
        <v>35</v>
      </c>
      <c r="O2" t="s">
        <v>36</v>
      </c>
      <c r="P2" t="s">
        <v>37</v>
      </c>
      <c r="Q2" t="s">
        <v>38</v>
      </c>
      <c r="R2" t="s">
        <v>39</v>
      </c>
      <c r="S2" t="s">
        <v>40</v>
      </c>
      <c r="T2" t="s">
        <v>41</v>
      </c>
      <c r="U2" t="s">
        <v>42</v>
      </c>
      <c r="V2" t="s">
        <v>43</v>
      </c>
      <c r="W2" t="s">
        <v>44</v>
      </c>
      <c r="X2" t="s">
        <v>45</v>
      </c>
      <c r="Y2" t="s">
        <v>46</v>
      </c>
      <c r="Z2" t="s">
        <v>47</v>
      </c>
      <c r="AA2" t="s">
        <v>48</v>
      </c>
      <c r="AB2" t="s">
        <v>49</v>
      </c>
      <c r="AC2" t="s">
        <v>50</v>
      </c>
      <c r="AD2" t="s">
        <v>51</v>
      </c>
      <c r="AE2" t="s">
        <v>52</v>
      </c>
      <c r="AF2" t="s">
        <v>53</v>
      </c>
      <c r="AG2" t="s">
        <v>54</v>
      </c>
      <c r="AH2" t="s">
        <v>55</v>
      </c>
      <c r="AI2" t="s">
        <v>56</v>
      </c>
      <c r="AJ2" t="s">
        <v>57</v>
      </c>
      <c r="AK2" t="s">
        <v>58</v>
      </c>
      <c r="AL2" t="s">
        <v>59</v>
      </c>
      <c r="AM2" t="s">
        <v>60</v>
      </c>
      <c r="AN2" t="s">
        <v>61</v>
      </c>
      <c r="AO2" t="s">
        <v>62</v>
      </c>
      <c r="AP2" t="s">
        <v>63</v>
      </c>
      <c r="AQ2" t="s">
        <v>64</v>
      </c>
      <c r="AR2" t="s">
        <v>65</v>
      </c>
      <c r="AS2" t="s">
        <v>66</v>
      </c>
      <c r="AT2" t="s">
        <v>67</v>
      </c>
      <c r="AU2" t="s">
        <v>68</v>
      </c>
      <c r="AV2" t="s">
        <v>69</v>
      </c>
      <c r="AW2" t="s">
        <v>70</v>
      </c>
      <c r="AX2" t="s">
        <v>71</v>
      </c>
      <c r="AY2" t="s">
        <v>72</v>
      </c>
      <c r="AZ2" t="s">
        <v>73</v>
      </c>
      <c r="BA2" t="s">
        <v>74</v>
      </c>
      <c r="BB2" t="s">
        <v>75</v>
      </c>
      <c r="BC2" t="s">
        <v>76</v>
      </c>
      <c r="BD2" t="s">
        <v>77</v>
      </c>
      <c r="BE2" t="s">
        <v>78</v>
      </c>
      <c r="BF2" t="s">
        <v>79</v>
      </c>
      <c r="BG2" t="s">
        <v>80</v>
      </c>
    </row>
    <row r="3" spans="1:59" x14ac:dyDescent="0.2">
      <c r="A3" t="s">
        <v>81</v>
      </c>
      <c r="B3" t="s">
        <v>82</v>
      </c>
      <c r="C3" t="s">
        <v>82</v>
      </c>
      <c r="D3" t="s">
        <v>82</v>
      </c>
      <c r="E3" t="s">
        <v>82</v>
      </c>
      <c r="F3" t="s">
        <v>82</v>
      </c>
      <c r="G3" t="s">
        <v>82</v>
      </c>
      <c r="H3" t="s">
        <v>82</v>
      </c>
      <c r="I3" t="s">
        <v>82</v>
      </c>
      <c r="J3" t="s">
        <v>82</v>
      </c>
      <c r="K3" t="s">
        <v>82</v>
      </c>
      <c r="L3" t="s">
        <v>82</v>
      </c>
      <c r="M3" t="s">
        <v>82</v>
      </c>
      <c r="N3" t="s">
        <v>82</v>
      </c>
      <c r="O3" t="s">
        <v>82</v>
      </c>
      <c r="P3" t="s">
        <v>82</v>
      </c>
      <c r="Q3" t="s">
        <v>82</v>
      </c>
      <c r="R3" t="s">
        <v>82</v>
      </c>
      <c r="S3" t="s">
        <v>82</v>
      </c>
      <c r="T3" t="s">
        <v>82</v>
      </c>
      <c r="U3" t="s">
        <v>82</v>
      </c>
      <c r="V3" t="s">
        <v>82</v>
      </c>
      <c r="W3" t="s">
        <v>82</v>
      </c>
      <c r="X3" t="s">
        <v>82</v>
      </c>
      <c r="Y3" t="s">
        <v>82</v>
      </c>
      <c r="Z3" t="s">
        <v>82</v>
      </c>
      <c r="AA3" t="s">
        <v>82</v>
      </c>
      <c r="AB3" t="s">
        <v>82</v>
      </c>
      <c r="AC3" t="s">
        <v>82</v>
      </c>
      <c r="AD3" t="s">
        <v>82</v>
      </c>
      <c r="AE3" t="s">
        <v>82</v>
      </c>
      <c r="AF3" t="s">
        <v>82</v>
      </c>
      <c r="AG3" t="s">
        <v>82</v>
      </c>
      <c r="AH3" t="s">
        <v>82</v>
      </c>
      <c r="AI3" t="s">
        <v>82</v>
      </c>
      <c r="AJ3" t="s">
        <v>82</v>
      </c>
      <c r="AK3" t="s">
        <v>82</v>
      </c>
      <c r="AL3" t="s">
        <v>82</v>
      </c>
      <c r="AM3" t="s">
        <v>82</v>
      </c>
      <c r="AN3" t="s">
        <v>82</v>
      </c>
      <c r="AO3" t="s">
        <v>82</v>
      </c>
      <c r="AP3" t="s">
        <v>82</v>
      </c>
      <c r="AQ3" t="s">
        <v>82</v>
      </c>
      <c r="AR3" t="s">
        <v>82</v>
      </c>
      <c r="AS3" t="s">
        <v>82</v>
      </c>
      <c r="AT3" t="s">
        <v>82</v>
      </c>
      <c r="AU3" t="s">
        <v>82</v>
      </c>
      <c r="AV3" t="s">
        <v>83</v>
      </c>
      <c r="AW3" t="s">
        <v>83</v>
      </c>
      <c r="AX3" t="s">
        <v>83</v>
      </c>
      <c r="AY3" t="s">
        <v>82</v>
      </c>
      <c r="AZ3" t="s">
        <v>82</v>
      </c>
      <c r="BA3" t="s">
        <v>82</v>
      </c>
      <c r="BB3" t="s">
        <v>82</v>
      </c>
      <c r="BC3" t="s">
        <v>82</v>
      </c>
      <c r="BD3" t="s">
        <v>82</v>
      </c>
      <c r="BE3" t="s">
        <v>82</v>
      </c>
      <c r="BF3" t="s">
        <v>82</v>
      </c>
      <c r="BG3" t="s">
        <v>82</v>
      </c>
    </row>
    <row r="4" spans="1:59" x14ac:dyDescent="0.2">
      <c r="A4" t="s">
        <v>84</v>
      </c>
      <c r="B4">
        <v>1000000</v>
      </c>
      <c r="C4">
        <v>1000000</v>
      </c>
      <c r="D4">
        <v>1000000</v>
      </c>
      <c r="E4">
        <v>1000000</v>
      </c>
      <c r="F4">
        <v>1000000</v>
      </c>
      <c r="G4">
        <v>1000000</v>
      </c>
      <c r="H4">
        <v>1000000</v>
      </c>
      <c r="I4">
        <v>1000000</v>
      </c>
      <c r="J4">
        <v>1000000</v>
      </c>
      <c r="K4">
        <v>1000000</v>
      </c>
      <c r="L4">
        <v>1000000</v>
      </c>
      <c r="M4">
        <v>1000000</v>
      </c>
      <c r="N4">
        <v>1000000</v>
      </c>
      <c r="O4">
        <v>1000000</v>
      </c>
      <c r="P4">
        <v>1000000</v>
      </c>
      <c r="Q4">
        <v>1000000</v>
      </c>
      <c r="R4">
        <v>1000000</v>
      </c>
      <c r="S4">
        <v>1000000</v>
      </c>
      <c r="T4">
        <v>1000000</v>
      </c>
      <c r="U4">
        <v>1000000</v>
      </c>
      <c r="V4">
        <v>1000000</v>
      </c>
      <c r="W4">
        <v>1000000</v>
      </c>
      <c r="X4">
        <v>1000000</v>
      </c>
      <c r="Y4">
        <v>1000000</v>
      </c>
      <c r="Z4">
        <v>1000000</v>
      </c>
      <c r="AA4">
        <v>1000000</v>
      </c>
      <c r="AB4">
        <v>1000000</v>
      </c>
      <c r="AC4">
        <v>1000000</v>
      </c>
      <c r="AD4">
        <v>1000000</v>
      </c>
      <c r="AE4">
        <v>1000000</v>
      </c>
      <c r="AF4">
        <v>1000000</v>
      </c>
      <c r="AG4">
        <v>1000000</v>
      </c>
      <c r="AH4">
        <v>1000000</v>
      </c>
      <c r="AI4">
        <v>1000000</v>
      </c>
      <c r="AJ4">
        <v>1000000</v>
      </c>
      <c r="AK4">
        <v>1000000</v>
      </c>
      <c r="AL4">
        <v>1000000</v>
      </c>
      <c r="AM4">
        <v>1000000</v>
      </c>
      <c r="AN4">
        <v>1000000</v>
      </c>
      <c r="AO4">
        <v>1000000</v>
      </c>
      <c r="AP4">
        <v>1000000</v>
      </c>
      <c r="AQ4">
        <v>1000000</v>
      </c>
      <c r="AR4">
        <v>1000000</v>
      </c>
      <c r="AS4">
        <v>1000000</v>
      </c>
      <c r="AT4">
        <v>1000000</v>
      </c>
      <c r="AU4">
        <v>1000000</v>
      </c>
      <c r="AV4">
        <v>1</v>
      </c>
      <c r="AW4">
        <v>1</v>
      </c>
      <c r="AX4">
        <v>1</v>
      </c>
      <c r="AY4">
        <v>1000000</v>
      </c>
      <c r="AZ4">
        <v>1000000</v>
      </c>
      <c r="BA4">
        <v>1000000</v>
      </c>
      <c r="BB4">
        <v>1000000</v>
      </c>
      <c r="BC4">
        <v>1000000</v>
      </c>
      <c r="BD4">
        <v>1000000</v>
      </c>
      <c r="BE4">
        <v>1000000</v>
      </c>
      <c r="BF4">
        <v>1000000</v>
      </c>
      <c r="BG4">
        <v>1000000</v>
      </c>
    </row>
    <row r="5" spans="1:59" x14ac:dyDescent="0.2">
      <c r="A5" t="s">
        <v>85</v>
      </c>
      <c r="B5" t="s">
        <v>86</v>
      </c>
      <c r="C5" t="s">
        <v>86</v>
      </c>
      <c r="D5" t="s">
        <v>86</v>
      </c>
      <c r="E5" t="s">
        <v>86</v>
      </c>
      <c r="F5" t="s">
        <v>86</v>
      </c>
      <c r="G5" t="s">
        <v>86</v>
      </c>
      <c r="H5" t="s">
        <v>86</v>
      </c>
      <c r="I5" t="s">
        <v>86</v>
      </c>
      <c r="J5" t="s">
        <v>86</v>
      </c>
      <c r="K5" t="s">
        <v>86</v>
      </c>
      <c r="L5" t="s">
        <v>86</v>
      </c>
      <c r="M5" t="s">
        <v>86</v>
      </c>
      <c r="N5" t="s">
        <v>86</v>
      </c>
      <c r="O5" t="s">
        <v>86</v>
      </c>
      <c r="P5" t="s">
        <v>86</v>
      </c>
      <c r="Q5" t="s">
        <v>86</v>
      </c>
      <c r="R5" t="s">
        <v>86</v>
      </c>
      <c r="S5" t="s">
        <v>86</v>
      </c>
      <c r="T5" t="s">
        <v>86</v>
      </c>
      <c r="U5" t="s">
        <v>86</v>
      </c>
      <c r="V5" t="s">
        <v>86</v>
      </c>
      <c r="W5" t="s">
        <v>86</v>
      </c>
      <c r="X5" t="s">
        <v>86</v>
      </c>
      <c r="Y5" t="s">
        <v>86</v>
      </c>
      <c r="Z5" t="s">
        <v>86</v>
      </c>
      <c r="AA5" t="s">
        <v>86</v>
      </c>
      <c r="AB5" t="s">
        <v>86</v>
      </c>
      <c r="AC5" t="s">
        <v>86</v>
      </c>
      <c r="AD5" t="s">
        <v>86</v>
      </c>
      <c r="AE5" t="s">
        <v>86</v>
      </c>
      <c r="AF5" t="s">
        <v>86</v>
      </c>
      <c r="AG5" t="s">
        <v>86</v>
      </c>
      <c r="AH5" t="s">
        <v>86</v>
      </c>
      <c r="AI5" t="s">
        <v>86</v>
      </c>
      <c r="AJ5" t="s">
        <v>86</v>
      </c>
      <c r="AK5" t="s">
        <v>86</v>
      </c>
      <c r="AL5" t="s">
        <v>86</v>
      </c>
      <c r="AM5" t="s">
        <v>86</v>
      </c>
      <c r="AN5" t="s">
        <v>86</v>
      </c>
      <c r="AO5" t="s">
        <v>86</v>
      </c>
      <c r="AP5" t="s">
        <v>86</v>
      </c>
      <c r="AQ5" t="s">
        <v>86</v>
      </c>
      <c r="AR5" t="s">
        <v>86</v>
      </c>
      <c r="AS5" t="s">
        <v>86</v>
      </c>
      <c r="AT5" t="s">
        <v>86</v>
      </c>
      <c r="AU5" t="s">
        <v>86</v>
      </c>
      <c r="AV5" t="s">
        <v>87</v>
      </c>
      <c r="AW5" t="s">
        <v>87</v>
      </c>
      <c r="AX5" t="s">
        <v>87</v>
      </c>
      <c r="AY5" t="s">
        <v>86</v>
      </c>
      <c r="AZ5" t="s">
        <v>86</v>
      </c>
      <c r="BA5" t="s">
        <v>86</v>
      </c>
      <c r="BB5" t="s">
        <v>86</v>
      </c>
      <c r="BC5" t="s">
        <v>86</v>
      </c>
      <c r="BD5" t="s">
        <v>86</v>
      </c>
      <c r="BE5" t="s">
        <v>86</v>
      </c>
      <c r="BF5" t="s">
        <v>86</v>
      </c>
      <c r="BG5" t="s">
        <v>86</v>
      </c>
    </row>
    <row r="6" spans="1:59" x14ac:dyDescent="0.2">
      <c r="A6" t="s">
        <v>88</v>
      </c>
      <c r="B6" t="s">
        <v>89</v>
      </c>
      <c r="C6" t="s">
        <v>90</v>
      </c>
      <c r="D6" t="s">
        <v>91</v>
      </c>
      <c r="E6" t="s">
        <v>92</v>
      </c>
      <c r="F6" t="s">
        <v>93</v>
      </c>
      <c r="G6" t="s">
        <v>94</v>
      </c>
      <c r="H6" t="s">
        <v>95</v>
      </c>
      <c r="I6" t="s">
        <v>96</v>
      </c>
      <c r="J6" t="s">
        <v>97</v>
      </c>
      <c r="K6" t="s">
        <v>98</v>
      </c>
      <c r="L6" t="s">
        <v>99</v>
      </c>
      <c r="M6" t="s">
        <v>100</v>
      </c>
      <c r="N6" t="s">
        <v>101</v>
      </c>
      <c r="O6" t="s">
        <v>102</v>
      </c>
      <c r="P6" t="s">
        <v>103</v>
      </c>
      <c r="Q6" t="s">
        <v>104</v>
      </c>
      <c r="R6" t="s">
        <v>105</v>
      </c>
      <c r="S6" t="s">
        <v>106</v>
      </c>
      <c r="T6" t="s">
        <v>107</v>
      </c>
      <c r="U6" t="s">
        <v>108</v>
      </c>
      <c r="V6" t="s">
        <v>109</v>
      </c>
      <c r="W6" t="s">
        <v>110</v>
      </c>
      <c r="X6" t="s">
        <v>111</v>
      </c>
      <c r="Y6" t="s">
        <v>112</v>
      </c>
      <c r="Z6" t="s">
        <v>113</v>
      </c>
      <c r="AA6" t="s">
        <v>114</v>
      </c>
      <c r="AB6" t="s">
        <v>115</v>
      </c>
      <c r="AC6" t="s">
        <v>116</v>
      </c>
      <c r="AD6" t="s">
        <v>117</v>
      </c>
      <c r="AE6" t="s">
        <v>118</v>
      </c>
      <c r="AF6" t="s">
        <v>119</v>
      </c>
      <c r="AG6" t="s">
        <v>120</v>
      </c>
      <c r="AH6" t="s">
        <v>121</v>
      </c>
      <c r="AI6" t="s">
        <v>122</v>
      </c>
      <c r="AJ6" t="s">
        <v>123</v>
      </c>
      <c r="AK6" t="s">
        <v>124</v>
      </c>
      <c r="AL6" t="s">
        <v>125</v>
      </c>
      <c r="AM6" t="s">
        <v>126</v>
      </c>
      <c r="AN6" t="s">
        <v>127</v>
      </c>
      <c r="AO6" t="s">
        <v>128</v>
      </c>
      <c r="AP6" t="s">
        <v>129</v>
      </c>
      <c r="AQ6" t="s">
        <v>130</v>
      </c>
      <c r="AR6" t="s">
        <v>131</v>
      </c>
      <c r="AS6" t="s">
        <v>132</v>
      </c>
      <c r="AT6" t="s">
        <v>133</v>
      </c>
      <c r="AU6" t="s">
        <v>134</v>
      </c>
      <c r="AV6" t="s">
        <v>135</v>
      </c>
      <c r="AW6" t="s">
        <v>136</v>
      </c>
      <c r="AX6" t="s">
        <v>137</v>
      </c>
      <c r="AY6" t="s">
        <v>138</v>
      </c>
      <c r="AZ6" t="s">
        <v>139</v>
      </c>
      <c r="BA6" t="s">
        <v>140</v>
      </c>
      <c r="BB6" t="s">
        <v>141</v>
      </c>
      <c r="BC6" t="s">
        <v>142</v>
      </c>
      <c r="BD6" t="s">
        <v>143</v>
      </c>
      <c r="BE6" t="s">
        <v>144</v>
      </c>
      <c r="BF6" t="s">
        <v>145</v>
      </c>
      <c r="BG6" t="s">
        <v>146</v>
      </c>
    </row>
    <row r="7" spans="1:59" ht="13.5" thickBot="1" x14ac:dyDescent="0.25">
      <c r="A7" s="8" t="s">
        <v>147</v>
      </c>
      <c r="B7" s="9" t="s">
        <v>148</v>
      </c>
      <c r="C7" s="9" t="s">
        <v>149</v>
      </c>
      <c r="D7" s="9" t="s">
        <v>150</v>
      </c>
      <c r="E7" s="9" t="s">
        <v>151</v>
      </c>
      <c r="F7" s="9" t="s">
        <v>152</v>
      </c>
      <c r="G7" s="9" t="s">
        <v>153</v>
      </c>
      <c r="H7" s="9" t="s">
        <v>154</v>
      </c>
      <c r="I7" s="9" t="s">
        <v>155</v>
      </c>
      <c r="J7" s="9" t="s">
        <v>156</v>
      </c>
      <c r="K7" s="9" t="s">
        <v>157</v>
      </c>
      <c r="L7" s="9" t="s">
        <v>158</v>
      </c>
      <c r="M7" s="9" t="s">
        <v>159</v>
      </c>
      <c r="N7" s="9" t="s">
        <v>160</v>
      </c>
      <c r="O7" s="9" t="s">
        <v>161</v>
      </c>
      <c r="P7" s="9" t="s">
        <v>162</v>
      </c>
      <c r="Q7" s="9" t="s">
        <v>163</v>
      </c>
      <c r="R7" s="9" t="s">
        <v>164</v>
      </c>
      <c r="S7" s="9" t="s">
        <v>165</v>
      </c>
      <c r="T7" s="9" t="s">
        <v>166</v>
      </c>
      <c r="U7" s="9" t="s">
        <v>167</v>
      </c>
      <c r="V7" s="9" t="s">
        <v>168</v>
      </c>
      <c r="W7" s="9" t="s">
        <v>169</v>
      </c>
      <c r="X7" s="9" t="s">
        <v>170</v>
      </c>
      <c r="Y7" s="9" t="s">
        <v>171</v>
      </c>
      <c r="Z7" s="9" t="s">
        <v>172</v>
      </c>
      <c r="AA7" s="9" t="s">
        <v>173</v>
      </c>
      <c r="AB7" s="9" t="s">
        <v>174</v>
      </c>
      <c r="AC7" s="9" t="s">
        <v>175</v>
      </c>
      <c r="AD7" s="9" t="s">
        <v>176</v>
      </c>
      <c r="AE7" s="9" t="s">
        <v>177</v>
      </c>
      <c r="AF7" s="9" t="s">
        <v>178</v>
      </c>
      <c r="AG7" s="9" t="s">
        <v>179</v>
      </c>
      <c r="AH7" s="9" t="s">
        <v>180</v>
      </c>
      <c r="AI7" s="9" t="s">
        <v>181</v>
      </c>
      <c r="AJ7" s="9" t="s">
        <v>182</v>
      </c>
      <c r="AK7" s="9" t="s">
        <v>183</v>
      </c>
      <c r="AL7" s="9" t="s">
        <v>184</v>
      </c>
      <c r="AM7" s="9" t="s">
        <v>185</v>
      </c>
      <c r="AN7" s="9" t="s">
        <v>186</v>
      </c>
      <c r="AO7" s="9" t="s">
        <v>187</v>
      </c>
      <c r="AP7" s="9" t="s">
        <v>188</v>
      </c>
      <c r="AQ7" s="9" t="s">
        <v>189</v>
      </c>
      <c r="AR7" s="9" t="s">
        <v>190</v>
      </c>
      <c r="AS7" s="9" t="s">
        <v>191</v>
      </c>
      <c r="AT7" s="9" t="s">
        <v>192</v>
      </c>
      <c r="AU7" s="9" t="s">
        <v>193</v>
      </c>
      <c r="AV7" s="9" t="s">
        <v>194</v>
      </c>
      <c r="AW7" s="9" t="s">
        <v>195</v>
      </c>
      <c r="AX7" s="9" t="s">
        <v>196</v>
      </c>
      <c r="AY7" s="9" t="s">
        <v>197</v>
      </c>
      <c r="AZ7" s="9" t="s">
        <v>198</v>
      </c>
      <c r="BA7" s="9" t="s">
        <v>199</v>
      </c>
      <c r="BB7" s="9" t="s">
        <v>200</v>
      </c>
      <c r="BC7" s="9" t="s">
        <v>201</v>
      </c>
      <c r="BD7" s="9" t="s">
        <v>202</v>
      </c>
      <c r="BE7" s="9" t="s">
        <v>203</v>
      </c>
      <c r="BF7" s="9" t="s">
        <v>204</v>
      </c>
      <c r="BG7" s="9" t="s">
        <v>205</v>
      </c>
    </row>
    <row r="8" spans="1:59" x14ac:dyDescent="0.2">
      <c r="A8" s="8" t="s">
        <v>206</v>
      </c>
      <c r="B8">
        <v>286179</v>
      </c>
      <c r="C8">
        <v>217410</v>
      </c>
      <c r="D8">
        <v>142811</v>
      </c>
      <c r="E8">
        <v>32465</v>
      </c>
      <c r="F8">
        <v>5846</v>
      </c>
      <c r="G8">
        <v>36287</v>
      </c>
      <c r="H8">
        <v>68769</v>
      </c>
      <c r="I8">
        <v>33</v>
      </c>
      <c r="J8">
        <v>18959</v>
      </c>
      <c r="K8">
        <v>900</v>
      </c>
      <c r="L8">
        <v>0</v>
      </c>
      <c r="M8">
        <v>0</v>
      </c>
      <c r="N8">
        <v>18760</v>
      </c>
      <c r="O8">
        <v>0</v>
      </c>
      <c r="P8">
        <v>18508</v>
      </c>
      <c r="Q8">
        <v>0</v>
      </c>
      <c r="R8">
        <v>252</v>
      </c>
      <c r="S8">
        <v>0</v>
      </c>
      <c r="T8">
        <v>2799</v>
      </c>
      <c r="U8">
        <v>5</v>
      </c>
      <c r="V8">
        <v>2794</v>
      </c>
      <c r="W8">
        <v>272</v>
      </c>
      <c r="X8">
        <v>0</v>
      </c>
      <c r="Y8">
        <v>6718</v>
      </c>
      <c r="Z8">
        <v>4</v>
      </c>
      <c r="AA8">
        <v>0</v>
      </c>
      <c r="AB8">
        <v>19821</v>
      </c>
      <c r="AC8">
        <v>503</v>
      </c>
      <c r="AD8">
        <v>191945</v>
      </c>
      <c r="AE8">
        <v>87067</v>
      </c>
      <c r="AF8">
        <v>24000</v>
      </c>
      <c r="AG8">
        <v>95</v>
      </c>
      <c r="AH8">
        <v>0</v>
      </c>
      <c r="AI8">
        <v>23905</v>
      </c>
      <c r="AJ8">
        <v>20653</v>
      </c>
      <c r="AK8">
        <v>8912</v>
      </c>
      <c r="AL8">
        <v>3199</v>
      </c>
      <c r="AM8">
        <v>8541</v>
      </c>
      <c r="AN8">
        <v>309</v>
      </c>
      <c r="AO8">
        <v>13697</v>
      </c>
      <c r="AP8">
        <v>10105</v>
      </c>
      <c r="AQ8">
        <v>18303</v>
      </c>
      <c r="AR8">
        <v>104878</v>
      </c>
      <c r="AS8">
        <v>103694</v>
      </c>
      <c r="AT8">
        <v>1184</v>
      </c>
      <c r="AU8">
        <v>199112</v>
      </c>
      <c r="AV8">
        <v>52.672978548483329</v>
      </c>
      <c r="AW8">
        <v>42.5758233095208</v>
      </c>
      <c r="AX8">
        <v>22.425954278664062</v>
      </c>
      <c r="AY8">
        <v>193287</v>
      </c>
      <c r="AZ8">
        <v>124518</v>
      </c>
      <c r="BA8">
        <v>66607</v>
      </c>
      <c r="BB8">
        <v>26915</v>
      </c>
      <c r="BC8">
        <v>4744</v>
      </c>
      <c r="BD8">
        <v>26252</v>
      </c>
      <c r="BE8">
        <v>106220</v>
      </c>
      <c r="BF8">
        <v>1111</v>
      </c>
      <c r="BG8">
        <v>57996</v>
      </c>
    </row>
    <row r="9" spans="1:59" x14ac:dyDescent="0.2">
      <c r="A9" s="8" t="s">
        <v>207</v>
      </c>
      <c r="B9" t="s">
        <v>208</v>
      </c>
      <c r="C9" t="s">
        <v>208</v>
      </c>
      <c r="D9" t="s">
        <v>208</v>
      </c>
      <c r="E9" t="s">
        <v>208</v>
      </c>
      <c r="F9" t="s">
        <v>208</v>
      </c>
      <c r="G9" t="s">
        <v>208</v>
      </c>
      <c r="H9" t="s">
        <v>208</v>
      </c>
      <c r="I9" t="s">
        <v>208</v>
      </c>
      <c r="J9" t="s">
        <v>208</v>
      </c>
      <c r="K9" t="s">
        <v>208</v>
      </c>
      <c r="L9" t="s">
        <v>208</v>
      </c>
      <c r="M9" t="s">
        <v>208</v>
      </c>
      <c r="N9" t="s">
        <v>208</v>
      </c>
      <c r="O9" t="s">
        <v>208</v>
      </c>
      <c r="P9" t="s">
        <v>208</v>
      </c>
      <c r="Q9" t="s">
        <v>208</v>
      </c>
      <c r="R9" t="s">
        <v>208</v>
      </c>
      <c r="S9" t="s">
        <v>208</v>
      </c>
      <c r="T9" t="s">
        <v>208</v>
      </c>
      <c r="U9" t="s">
        <v>208</v>
      </c>
      <c r="V9" t="s">
        <v>208</v>
      </c>
      <c r="W9" t="s">
        <v>208</v>
      </c>
      <c r="X9" t="s">
        <v>208</v>
      </c>
      <c r="Y9" t="s">
        <v>208</v>
      </c>
      <c r="Z9" t="s">
        <v>208</v>
      </c>
      <c r="AA9" t="s">
        <v>208</v>
      </c>
      <c r="AB9" t="s">
        <v>208</v>
      </c>
      <c r="AC9" t="s">
        <v>208</v>
      </c>
      <c r="AD9" t="s">
        <v>208</v>
      </c>
      <c r="AE9" t="s">
        <v>208</v>
      </c>
      <c r="AF9" t="s">
        <v>208</v>
      </c>
      <c r="AG9" t="s">
        <v>208</v>
      </c>
      <c r="AH9" t="s">
        <v>208</v>
      </c>
      <c r="AI9" t="s">
        <v>208</v>
      </c>
      <c r="AJ9" t="s">
        <v>208</v>
      </c>
      <c r="AK9" t="s">
        <v>208</v>
      </c>
      <c r="AL9" t="s">
        <v>208</v>
      </c>
      <c r="AM9" t="s">
        <v>208</v>
      </c>
      <c r="AN9" t="s">
        <v>208</v>
      </c>
      <c r="AO9" t="s">
        <v>208</v>
      </c>
      <c r="AP9" t="s">
        <v>208</v>
      </c>
      <c r="AQ9" t="s">
        <v>208</v>
      </c>
      <c r="AR9" t="s">
        <v>208</v>
      </c>
      <c r="AS9" t="s">
        <v>208</v>
      </c>
      <c r="AT9" t="s">
        <v>208</v>
      </c>
      <c r="AU9" t="s">
        <v>208</v>
      </c>
      <c r="AV9" t="s">
        <v>208</v>
      </c>
      <c r="AW9" t="s">
        <v>208</v>
      </c>
      <c r="AX9" t="s">
        <v>208</v>
      </c>
      <c r="AY9" t="s">
        <v>208</v>
      </c>
      <c r="AZ9" t="s">
        <v>208</v>
      </c>
      <c r="BA9" t="s">
        <v>208</v>
      </c>
      <c r="BB9" t="s">
        <v>208</v>
      </c>
      <c r="BC9" t="s">
        <v>208</v>
      </c>
      <c r="BD9" t="s">
        <v>208</v>
      </c>
      <c r="BE9" t="s">
        <v>208</v>
      </c>
      <c r="BF9" t="s">
        <v>208</v>
      </c>
      <c r="BG9" t="s">
        <v>208</v>
      </c>
    </row>
    <row r="10" spans="1:59" x14ac:dyDescent="0.2">
      <c r="A10" s="8" t="s">
        <v>209</v>
      </c>
      <c r="B10" t="s">
        <v>208</v>
      </c>
      <c r="C10" t="s">
        <v>208</v>
      </c>
      <c r="D10" t="s">
        <v>208</v>
      </c>
      <c r="E10" t="s">
        <v>208</v>
      </c>
      <c r="F10" t="s">
        <v>208</v>
      </c>
      <c r="G10" t="s">
        <v>208</v>
      </c>
      <c r="H10" t="s">
        <v>208</v>
      </c>
      <c r="I10" t="s">
        <v>208</v>
      </c>
      <c r="J10" t="s">
        <v>208</v>
      </c>
      <c r="K10" t="s">
        <v>208</v>
      </c>
      <c r="L10" t="s">
        <v>208</v>
      </c>
      <c r="M10" t="s">
        <v>208</v>
      </c>
      <c r="N10" t="s">
        <v>208</v>
      </c>
      <c r="O10" t="s">
        <v>208</v>
      </c>
      <c r="P10" t="s">
        <v>208</v>
      </c>
      <c r="Q10" t="s">
        <v>208</v>
      </c>
      <c r="R10" t="s">
        <v>208</v>
      </c>
      <c r="S10" t="s">
        <v>208</v>
      </c>
      <c r="T10" t="s">
        <v>208</v>
      </c>
      <c r="U10" t="s">
        <v>208</v>
      </c>
      <c r="V10" t="s">
        <v>208</v>
      </c>
      <c r="W10" t="s">
        <v>208</v>
      </c>
      <c r="X10" t="s">
        <v>208</v>
      </c>
      <c r="Y10" t="s">
        <v>208</v>
      </c>
      <c r="Z10" t="s">
        <v>208</v>
      </c>
      <c r="AA10" t="s">
        <v>208</v>
      </c>
      <c r="AB10" t="s">
        <v>208</v>
      </c>
      <c r="AC10" t="s">
        <v>208</v>
      </c>
      <c r="AD10" t="s">
        <v>208</v>
      </c>
      <c r="AE10" t="s">
        <v>208</v>
      </c>
      <c r="AF10" t="s">
        <v>208</v>
      </c>
      <c r="AG10" t="s">
        <v>208</v>
      </c>
      <c r="AH10" t="s">
        <v>208</v>
      </c>
      <c r="AI10" t="s">
        <v>208</v>
      </c>
      <c r="AJ10" t="s">
        <v>208</v>
      </c>
      <c r="AK10" t="s">
        <v>208</v>
      </c>
      <c r="AL10" t="s">
        <v>208</v>
      </c>
      <c r="AM10" t="s">
        <v>208</v>
      </c>
      <c r="AN10" t="s">
        <v>208</v>
      </c>
      <c r="AO10" t="s">
        <v>208</v>
      </c>
      <c r="AP10" t="s">
        <v>208</v>
      </c>
      <c r="AQ10" t="s">
        <v>208</v>
      </c>
      <c r="AR10" t="s">
        <v>208</v>
      </c>
      <c r="AS10" t="s">
        <v>208</v>
      </c>
      <c r="AT10" t="s">
        <v>208</v>
      </c>
      <c r="AU10" t="s">
        <v>208</v>
      </c>
      <c r="AV10" t="s">
        <v>208</v>
      </c>
      <c r="AW10" t="s">
        <v>208</v>
      </c>
      <c r="AX10" t="s">
        <v>208</v>
      </c>
      <c r="AY10" t="s">
        <v>208</v>
      </c>
      <c r="AZ10" t="s">
        <v>208</v>
      </c>
      <c r="BA10" t="s">
        <v>208</v>
      </c>
      <c r="BB10" t="s">
        <v>208</v>
      </c>
      <c r="BC10" t="s">
        <v>208</v>
      </c>
      <c r="BD10" t="s">
        <v>208</v>
      </c>
      <c r="BE10" t="s">
        <v>208</v>
      </c>
      <c r="BF10" t="s">
        <v>208</v>
      </c>
      <c r="BG10" t="s">
        <v>208</v>
      </c>
    </row>
    <row r="11" spans="1:59" x14ac:dyDescent="0.2">
      <c r="A11" s="8" t="s">
        <v>210</v>
      </c>
      <c r="B11" t="s">
        <v>208</v>
      </c>
      <c r="C11" t="s">
        <v>208</v>
      </c>
      <c r="D11" t="s">
        <v>208</v>
      </c>
      <c r="E11" t="s">
        <v>208</v>
      </c>
      <c r="F11" t="s">
        <v>208</v>
      </c>
      <c r="G11" t="s">
        <v>208</v>
      </c>
      <c r="H11" t="s">
        <v>208</v>
      </c>
      <c r="I11" t="s">
        <v>208</v>
      </c>
      <c r="J11" t="s">
        <v>208</v>
      </c>
      <c r="K11" t="s">
        <v>208</v>
      </c>
      <c r="L11" t="s">
        <v>208</v>
      </c>
      <c r="M11" t="s">
        <v>208</v>
      </c>
      <c r="N11" t="s">
        <v>208</v>
      </c>
      <c r="O11" t="s">
        <v>208</v>
      </c>
      <c r="P11" t="s">
        <v>208</v>
      </c>
      <c r="Q11" t="s">
        <v>208</v>
      </c>
      <c r="R11" t="s">
        <v>208</v>
      </c>
      <c r="S11" t="s">
        <v>208</v>
      </c>
      <c r="T11" t="s">
        <v>208</v>
      </c>
      <c r="U11" t="s">
        <v>208</v>
      </c>
      <c r="V11" t="s">
        <v>208</v>
      </c>
      <c r="W11" t="s">
        <v>208</v>
      </c>
      <c r="X11" t="s">
        <v>208</v>
      </c>
      <c r="Y11" t="s">
        <v>208</v>
      </c>
      <c r="Z11" t="s">
        <v>208</v>
      </c>
      <c r="AA11" t="s">
        <v>208</v>
      </c>
      <c r="AB11" t="s">
        <v>208</v>
      </c>
      <c r="AC11" t="s">
        <v>208</v>
      </c>
      <c r="AD11" t="s">
        <v>208</v>
      </c>
      <c r="AE11" t="s">
        <v>208</v>
      </c>
      <c r="AF11" t="s">
        <v>208</v>
      </c>
      <c r="AG11" t="s">
        <v>208</v>
      </c>
      <c r="AH11" t="s">
        <v>208</v>
      </c>
      <c r="AI11" t="s">
        <v>208</v>
      </c>
      <c r="AJ11" t="s">
        <v>208</v>
      </c>
      <c r="AK11" t="s">
        <v>208</v>
      </c>
      <c r="AL11" t="s">
        <v>208</v>
      </c>
      <c r="AM11" t="s">
        <v>208</v>
      </c>
      <c r="AN11" t="s">
        <v>208</v>
      </c>
      <c r="AO11" t="s">
        <v>208</v>
      </c>
      <c r="AP11" t="s">
        <v>208</v>
      </c>
      <c r="AQ11" t="s">
        <v>208</v>
      </c>
      <c r="AR11" t="s">
        <v>208</v>
      </c>
      <c r="AS11" t="s">
        <v>208</v>
      </c>
      <c r="AT11" t="s">
        <v>208</v>
      </c>
      <c r="AU11" t="s">
        <v>208</v>
      </c>
      <c r="AV11" t="s">
        <v>208</v>
      </c>
      <c r="AW11" t="s">
        <v>208</v>
      </c>
      <c r="AX11" t="s">
        <v>208</v>
      </c>
      <c r="AY11" t="s">
        <v>208</v>
      </c>
      <c r="AZ11" t="s">
        <v>208</v>
      </c>
      <c r="BA11" t="s">
        <v>208</v>
      </c>
      <c r="BB11" t="s">
        <v>208</v>
      </c>
      <c r="BC11" t="s">
        <v>208</v>
      </c>
      <c r="BD11" t="s">
        <v>208</v>
      </c>
      <c r="BE11" t="s">
        <v>208</v>
      </c>
      <c r="BF11" t="s">
        <v>208</v>
      </c>
      <c r="BG11" t="s">
        <v>208</v>
      </c>
    </row>
    <row r="12" spans="1:59" x14ac:dyDescent="0.2">
      <c r="A12" s="8" t="s">
        <v>211</v>
      </c>
      <c r="B12">
        <v>311970</v>
      </c>
      <c r="C12">
        <v>245036</v>
      </c>
      <c r="D12">
        <v>159407</v>
      </c>
      <c r="E12">
        <v>39279</v>
      </c>
      <c r="F12">
        <v>6662</v>
      </c>
      <c r="G12">
        <v>39688</v>
      </c>
      <c r="H12">
        <v>66934</v>
      </c>
      <c r="I12">
        <v>68</v>
      </c>
      <c r="J12">
        <v>19502</v>
      </c>
      <c r="K12">
        <v>900</v>
      </c>
      <c r="L12">
        <v>0</v>
      </c>
      <c r="M12">
        <v>0</v>
      </c>
      <c r="N12">
        <v>13124</v>
      </c>
      <c r="O12">
        <v>32</v>
      </c>
      <c r="P12">
        <v>12779</v>
      </c>
      <c r="Q12">
        <v>0</v>
      </c>
      <c r="R12">
        <v>313</v>
      </c>
      <c r="S12">
        <v>0</v>
      </c>
      <c r="T12">
        <v>3331</v>
      </c>
      <c r="U12">
        <v>10</v>
      </c>
      <c r="V12">
        <v>3321</v>
      </c>
      <c r="W12">
        <v>271</v>
      </c>
      <c r="X12">
        <v>0</v>
      </c>
      <c r="Y12">
        <v>6700</v>
      </c>
      <c r="Z12">
        <v>3</v>
      </c>
      <c r="AA12">
        <v>0</v>
      </c>
      <c r="AB12">
        <v>22579</v>
      </c>
      <c r="AC12">
        <v>456</v>
      </c>
      <c r="AD12">
        <v>197852</v>
      </c>
      <c r="AE12">
        <v>99374</v>
      </c>
      <c r="AF12">
        <v>24995</v>
      </c>
      <c r="AG12">
        <v>137</v>
      </c>
      <c r="AH12">
        <v>0</v>
      </c>
      <c r="AI12">
        <v>24858</v>
      </c>
      <c r="AJ12">
        <v>24894</v>
      </c>
      <c r="AK12">
        <v>12505</v>
      </c>
      <c r="AL12">
        <v>3054</v>
      </c>
      <c r="AM12">
        <v>9335</v>
      </c>
      <c r="AN12">
        <v>305</v>
      </c>
      <c r="AO12">
        <v>20041</v>
      </c>
      <c r="AP12">
        <v>8147</v>
      </c>
      <c r="AQ12">
        <v>20992</v>
      </c>
      <c r="AR12">
        <v>98478</v>
      </c>
      <c r="AS12">
        <v>97302</v>
      </c>
      <c r="AT12">
        <v>1176</v>
      </c>
      <c r="AU12">
        <v>212596</v>
      </c>
      <c r="AV12">
        <v>46.321601036270842</v>
      </c>
      <c r="AW12">
        <v>50.660526972697298</v>
      </c>
      <c r="AX12">
        <v>23.466767187165221</v>
      </c>
      <c r="AY12">
        <v>210700</v>
      </c>
      <c r="AZ12">
        <v>143766</v>
      </c>
      <c r="BA12">
        <v>70289</v>
      </c>
      <c r="BB12">
        <v>30556</v>
      </c>
      <c r="BC12">
        <v>5393</v>
      </c>
      <c r="BD12">
        <v>37528</v>
      </c>
      <c r="BE12">
        <v>111326</v>
      </c>
      <c r="BF12">
        <v>1129</v>
      </c>
      <c r="BG12">
        <v>60884</v>
      </c>
    </row>
    <row r="13" spans="1:59" x14ac:dyDescent="0.2">
      <c r="A13" s="8" t="s">
        <v>212</v>
      </c>
      <c r="B13" t="s">
        <v>208</v>
      </c>
      <c r="C13" t="s">
        <v>208</v>
      </c>
      <c r="D13" t="s">
        <v>208</v>
      </c>
      <c r="E13" t="s">
        <v>208</v>
      </c>
      <c r="F13" t="s">
        <v>208</v>
      </c>
      <c r="G13" t="s">
        <v>208</v>
      </c>
      <c r="H13" t="s">
        <v>208</v>
      </c>
      <c r="I13" t="s">
        <v>208</v>
      </c>
      <c r="J13" t="s">
        <v>208</v>
      </c>
      <c r="K13" t="s">
        <v>208</v>
      </c>
      <c r="L13" t="s">
        <v>208</v>
      </c>
      <c r="M13" t="s">
        <v>208</v>
      </c>
      <c r="N13" t="s">
        <v>208</v>
      </c>
      <c r="O13" t="s">
        <v>208</v>
      </c>
      <c r="P13" t="s">
        <v>208</v>
      </c>
      <c r="Q13" t="s">
        <v>208</v>
      </c>
      <c r="R13" t="s">
        <v>208</v>
      </c>
      <c r="S13" t="s">
        <v>208</v>
      </c>
      <c r="T13" t="s">
        <v>208</v>
      </c>
      <c r="U13" t="s">
        <v>208</v>
      </c>
      <c r="V13" t="s">
        <v>208</v>
      </c>
      <c r="W13" t="s">
        <v>208</v>
      </c>
      <c r="X13" t="s">
        <v>208</v>
      </c>
      <c r="Y13" t="s">
        <v>208</v>
      </c>
      <c r="Z13" t="s">
        <v>208</v>
      </c>
      <c r="AA13" t="s">
        <v>208</v>
      </c>
      <c r="AB13" t="s">
        <v>208</v>
      </c>
      <c r="AC13" t="s">
        <v>208</v>
      </c>
      <c r="AD13" t="s">
        <v>208</v>
      </c>
      <c r="AE13" t="s">
        <v>208</v>
      </c>
      <c r="AF13" t="s">
        <v>208</v>
      </c>
      <c r="AG13" t="s">
        <v>208</v>
      </c>
      <c r="AH13" t="s">
        <v>208</v>
      </c>
      <c r="AI13" t="s">
        <v>208</v>
      </c>
      <c r="AJ13" t="s">
        <v>208</v>
      </c>
      <c r="AK13" t="s">
        <v>208</v>
      </c>
      <c r="AL13" t="s">
        <v>208</v>
      </c>
      <c r="AM13" t="s">
        <v>208</v>
      </c>
      <c r="AN13" t="s">
        <v>208</v>
      </c>
      <c r="AO13" t="s">
        <v>208</v>
      </c>
      <c r="AP13" t="s">
        <v>208</v>
      </c>
      <c r="AQ13" t="s">
        <v>208</v>
      </c>
      <c r="AR13" t="s">
        <v>208</v>
      </c>
      <c r="AS13" t="s">
        <v>208</v>
      </c>
      <c r="AT13" t="s">
        <v>208</v>
      </c>
      <c r="AU13" t="s">
        <v>208</v>
      </c>
      <c r="AV13" t="s">
        <v>208</v>
      </c>
      <c r="AW13" t="s">
        <v>208</v>
      </c>
      <c r="AX13" t="s">
        <v>208</v>
      </c>
      <c r="AY13" t="s">
        <v>208</v>
      </c>
      <c r="AZ13" t="s">
        <v>208</v>
      </c>
      <c r="BA13" t="s">
        <v>208</v>
      </c>
      <c r="BB13" t="s">
        <v>208</v>
      </c>
      <c r="BC13" t="s">
        <v>208</v>
      </c>
      <c r="BD13" t="s">
        <v>208</v>
      </c>
      <c r="BE13" t="s">
        <v>208</v>
      </c>
      <c r="BF13" t="s">
        <v>208</v>
      </c>
      <c r="BG13" t="s">
        <v>208</v>
      </c>
    </row>
    <row r="14" spans="1:59" x14ac:dyDescent="0.2">
      <c r="A14" s="8" t="s">
        <v>213</v>
      </c>
      <c r="B14" t="s">
        <v>208</v>
      </c>
      <c r="C14" t="s">
        <v>208</v>
      </c>
      <c r="D14" t="s">
        <v>208</v>
      </c>
      <c r="E14" t="s">
        <v>208</v>
      </c>
      <c r="F14" t="s">
        <v>208</v>
      </c>
      <c r="G14" t="s">
        <v>208</v>
      </c>
      <c r="H14" t="s">
        <v>208</v>
      </c>
      <c r="I14" t="s">
        <v>208</v>
      </c>
      <c r="J14" t="s">
        <v>208</v>
      </c>
      <c r="K14" t="s">
        <v>208</v>
      </c>
      <c r="L14" t="s">
        <v>208</v>
      </c>
      <c r="M14" t="s">
        <v>208</v>
      </c>
      <c r="N14" t="s">
        <v>208</v>
      </c>
      <c r="O14" t="s">
        <v>208</v>
      </c>
      <c r="P14" t="s">
        <v>208</v>
      </c>
      <c r="Q14" t="s">
        <v>208</v>
      </c>
      <c r="R14" t="s">
        <v>208</v>
      </c>
      <c r="S14" t="s">
        <v>208</v>
      </c>
      <c r="T14" t="s">
        <v>208</v>
      </c>
      <c r="U14" t="s">
        <v>208</v>
      </c>
      <c r="V14" t="s">
        <v>208</v>
      </c>
      <c r="W14" t="s">
        <v>208</v>
      </c>
      <c r="X14" t="s">
        <v>208</v>
      </c>
      <c r="Y14" t="s">
        <v>208</v>
      </c>
      <c r="Z14" t="s">
        <v>208</v>
      </c>
      <c r="AA14" t="s">
        <v>208</v>
      </c>
      <c r="AB14" t="s">
        <v>208</v>
      </c>
      <c r="AC14" t="s">
        <v>208</v>
      </c>
      <c r="AD14" t="s">
        <v>208</v>
      </c>
      <c r="AE14" t="s">
        <v>208</v>
      </c>
      <c r="AF14" t="s">
        <v>208</v>
      </c>
      <c r="AG14" t="s">
        <v>208</v>
      </c>
      <c r="AH14" t="s">
        <v>208</v>
      </c>
      <c r="AI14" t="s">
        <v>208</v>
      </c>
      <c r="AJ14" t="s">
        <v>208</v>
      </c>
      <c r="AK14" t="s">
        <v>208</v>
      </c>
      <c r="AL14" t="s">
        <v>208</v>
      </c>
      <c r="AM14" t="s">
        <v>208</v>
      </c>
      <c r="AN14" t="s">
        <v>208</v>
      </c>
      <c r="AO14" t="s">
        <v>208</v>
      </c>
      <c r="AP14" t="s">
        <v>208</v>
      </c>
      <c r="AQ14" t="s">
        <v>208</v>
      </c>
      <c r="AR14" t="s">
        <v>208</v>
      </c>
      <c r="AS14" t="s">
        <v>208</v>
      </c>
      <c r="AT14" t="s">
        <v>208</v>
      </c>
      <c r="AU14" t="s">
        <v>208</v>
      </c>
      <c r="AV14" t="s">
        <v>208</v>
      </c>
      <c r="AW14" t="s">
        <v>208</v>
      </c>
      <c r="AX14" t="s">
        <v>208</v>
      </c>
      <c r="AY14" t="s">
        <v>208</v>
      </c>
      <c r="AZ14" t="s">
        <v>208</v>
      </c>
      <c r="BA14" t="s">
        <v>208</v>
      </c>
      <c r="BB14" t="s">
        <v>208</v>
      </c>
      <c r="BC14" t="s">
        <v>208</v>
      </c>
      <c r="BD14" t="s">
        <v>208</v>
      </c>
      <c r="BE14" t="s">
        <v>208</v>
      </c>
      <c r="BF14" t="s">
        <v>208</v>
      </c>
      <c r="BG14" t="s">
        <v>208</v>
      </c>
    </row>
    <row r="15" spans="1:59" x14ac:dyDescent="0.2">
      <c r="A15" s="8" t="s">
        <v>214</v>
      </c>
      <c r="B15" t="s">
        <v>208</v>
      </c>
      <c r="C15" t="s">
        <v>208</v>
      </c>
      <c r="D15" t="s">
        <v>208</v>
      </c>
      <c r="E15" t="s">
        <v>208</v>
      </c>
      <c r="F15" t="s">
        <v>208</v>
      </c>
      <c r="G15" t="s">
        <v>208</v>
      </c>
      <c r="H15" t="s">
        <v>208</v>
      </c>
      <c r="I15" t="s">
        <v>208</v>
      </c>
      <c r="J15" t="s">
        <v>208</v>
      </c>
      <c r="K15" t="s">
        <v>208</v>
      </c>
      <c r="L15" t="s">
        <v>208</v>
      </c>
      <c r="M15" t="s">
        <v>208</v>
      </c>
      <c r="N15" t="s">
        <v>208</v>
      </c>
      <c r="O15" t="s">
        <v>208</v>
      </c>
      <c r="P15" t="s">
        <v>208</v>
      </c>
      <c r="Q15" t="s">
        <v>208</v>
      </c>
      <c r="R15" t="s">
        <v>208</v>
      </c>
      <c r="S15" t="s">
        <v>208</v>
      </c>
      <c r="T15" t="s">
        <v>208</v>
      </c>
      <c r="U15" t="s">
        <v>208</v>
      </c>
      <c r="V15" t="s">
        <v>208</v>
      </c>
      <c r="W15" t="s">
        <v>208</v>
      </c>
      <c r="X15" t="s">
        <v>208</v>
      </c>
      <c r="Y15" t="s">
        <v>208</v>
      </c>
      <c r="Z15" t="s">
        <v>208</v>
      </c>
      <c r="AA15" t="s">
        <v>208</v>
      </c>
      <c r="AB15" t="s">
        <v>208</v>
      </c>
      <c r="AC15" t="s">
        <v>208</v>
      </c>
      <c r="AD15" t="s">
        <v>208</v>
      </c>
      <c r="AE15" t="s">
        <v>208</v>
      </c>
      <c r="AF15" t="s">
        <v>208</v>
      </c>
      <c r="AG15" t="s">
        <v>208</v>
      </c>
      <c r="AH15" t="s">
        <v>208</v>
      </c>
      <c r="AI15" t="s">
        <v>208</v>
      </c>
      <c r="AJ15" t="s">
        <v>208</v>
      </c>
      <c r="AK15" t="s">
        <v>208</v>
      </c>
      <c r="AL15" t="s">
        <v>208</v>
      </c>
      <c r="AM15" t="s">
        <v>208</v>
      </c>
      <c r="AN15" t="s">
        <v>208</v>
      </c>
      <c r="AO15" t="s">
        <v>208</v>
      </c>
      <c r="AP15" t="s">
        <v>208</v>
      </c>
      <c r="AQ15" t="s">
        <v>208</v>
      </c>
      <c r="AR15" t="s">
        <v>208</v>
      </c>
      <c r="AS15" t="s">
        <v>208</v>
      </c>
      <c r="AT15" t="s">
        <v>208</v>
      </c>
      <c r="AU15" t="s">
        <v>208</v>
      </c>
      <c r="AV15" t="s">
        <v>208</v>
      </c>
      <c r="AW15" t="s">
        <v>208</v>
      </c>
      <c r="AX15" t="s">
        <v>208</v>
      </c>
      <c r="AY15" t="s">
        <v>208</v>
      </c>
      <c r="AZ15" t="s">
        <v>208</v>
      </c>
      <c r="BA15" t="s">
        <v>208</v>
      </c>
      <c r="BB15" t="s">
        <v>208</v>
      </c>
      <c r="BC15" t="s">
        <v>208</v>
      </c>
      <c r="BD15" t="s">
        <v>208</v>
      </c>
      <c r="BE15" t="s">
        <v>208</v>
      </c>
      <c r="BF15" t="s">
        <v>208</v>
      </c>
      <c r="BG15" t="s">
        <v>208</v>
      </c>
    </row>
    <row r="16" spans="1:59" x14ac:dyDescent="0.2">
      <c r="A16" s="8" t="s">
        <v>215</v>
      </c>
      <c r="B16">
        <v>362919</v>
      </c>
      <c r="C16">
        <v>286870</v>
      </c>
      <c r="D16">
        <v>187736</v>
      </c>
      <c r="E16">
        <v>47266</v>
      </c>
      <c r="F16">
        <v>7773</v>
      </c>
      <c r="G16">
        <v>44094</v>
      </c>
      <c r="H16">
        <v>76049</v>
      </c>
      <c r="I16">
        <v>51</v>
      </c>
      <c r="J16">
        <v>21434</v>
      </c>
      <c r="K16">
        <v>900</v>
      </c>
      <c r="L16">
        <v>0</v>
      </c>
      <c r="M16">
        <v>0</v>
      </c>
      <c r="N16">
        <v>12770</v>
      </c>
      <c r="O16">
        <v>129</v>
      </c>
      <c r="P16">
        <v>12291</v>
      </c>
      <c r="Q16">
        <v>0</v>
      </c>
      <c r="R16">
        <v>350</v>
      </c>
      <c r="S16">
        <v>0</v>
      </c>
      <c r="T16">
        <v>4135</v>
      </c>
      <c r="U16">
        <v>16</v>
      </c>
      <c r="V16">
        <v>4119</v>
      </c>
      <c r="W16">
        <v>314</v>
      </c>
      <c r="X16">
        <v>0</v>
      </c>
      <c r="Y16">
        <v>7774</v>
      </c>
      <c r="Z16">
        <v>2</v>
      </c>
      <c r="AA16">
        <v>0</v>
      </c>
      <c r="AB16">
        <v>27554</v>
      </c>
      <c r="AC16">
        <v>1115</v>
      </c>
      <c r="AD16">
        <v>210858</v>
      </c>
      <c r="AE16">
        <v>114495</v>
      </c>
      <c r="AF16">
        <v>27843</v>
      </c>
      <c r="AG16">
        <v>172</v>
      </c>
      <c r="AH16">
        <v>0</v>
      </c>
      <c r="AI16">
        <v>27671</v>
      </c>
      <c r="AJ16">
        <v>28937</v>
      </c>
      <c r="AK16">
        <v>15574</v>
      </c>
      <c r="AL16">
        <v>2869</v>
      </c>
      <c r="AM16">
        <v>10495</v>
      </c>
      <c r="AN16">
        <v>324</v>
      </c>
      <c r="AO16">
        <v>23392</v>
      </c>
      <c r="AP16">
        <v>10333</v>
      </c>
      <c r="AQ16">
        <v>23666</v>
      </c>
      <c r="AR16">
        <v>96363</v>
      </c>
      <c r="AS16">
        <v>95116</v>
      </c>
      <c r="AT16">
        <v>1247</v>
      </c>
      <c r="AU16">
        <v>248424</v>
      </c>
      <c r="AV16">
        <v>38.789775454569849</v>
      </c>
      <c r="AW16">
        <v>58.922903219563267</v>
      </c>
      <c r="AX16">
        <v>22.856061850182101</v>
      </c>
      <c r="AY16">
        <v>237471</v>
      </c>
      <c r="AZ16">
        <v>161422</v>
      </c>
      <c r="BA16">
        <v>74259</v>
      </c>
      <c r="BB16">
        <v>36479</v>
      </c>
      <c r="BC16">
        <v>6083</v>
      </c>
      <c r="BD16">
        <v>44601</v>
      </c>
      <c r="BE16">
        <v>122976</v>
      </c>
      <c r="BF16">
        <v>1168</v>
      </c>
      <c r="BG16">
        <v>64389</v>
      </c>
    </row>
    <row r="17" spans="1:59" x14ac:dyDescent="0.2">
      <c r="A17" s="8" t="s">
        <v>216</v>
      </c>
      <c r="B17" t="s">
        <v>208</v>
      </c>
      <c r="C17" t="s">
        <v>208</v>
      </c>
      <c r="D17" t="s">
        <v>208</v>
      </c>
      <c r="E17" t="s">
        <v>208</v>
      </c>
      <c r="F17" t="s">
        <v>208</v>
      </c>
      <c r="G17" t="s">
        <v>208</v>
      </c>
      <c r="H17" t="s">
        <v>208</v>
      </c>
      <c r="I17" t="s">
        <v>208</v>
      </c>
      <c r="J17" t="s">
        <v>208</v>
      </c>
      <c r="K17" t="s">
        <v>208</v>
      </c>
      <c r="L17" t="s">
        <v>208</v>
      </c>
      <c r="M17" t="s">
        <v>208</v>
      </c>
      <c r="N17" t="s">
        <v>208</v>
      </c>
      <c r="O17" t="s">
        <v>208</v>
      </c>
      <c r="P17" t="s">
        <v>208</v>
      </c>
      <c r="Q17" t="s">
        <v>208</v>
      </c>
      <c r="R17" t="s">
        <v>208</v>
      </c>
      <c r="S17" t="s">
        <v>208</v>
      </c>
      <c r="T17" t="s">
        <v>208</v>
      </c>
      <c r="U17" t="s">
        <v>208</v>
      </c>
      <c r="V17" t="s">
        <v>208</v>
      </c>
      <c r="W17" t="s">
        <v>208</v>
      </c>
      <c r="X17" t="s">
        <v>208</v>
      </c>
      <c r="Y17" t="s">
        <v>208</v>
      </c>
      <c r="Z17" t="s">
        <v>208</v>
      </c>
      <c r="AA17" t="s">
        <v>208</v>
      </c>
      <c r="AB17" t="s">
        <v>208</v>
      </c>
      <c r="AC17" t="s">
        <v>208</v>
      </c>
      <c r="AD17" t="s">
        <v>208</v>
      </c>
      <c r="AE17" t="s">
        <v>208</v>
      </c>
      <c r="AF17" t="s">
        <v>208</v>
      </c>
      <c r="AG17" t="s">
        <v>208</v>
      </c>
      <c r="AH17" t="s">
        <v>208</v>
      </c>
      <c r="AI17" t="s">
        <v>208</v>
      </c>
      <c r="AJ17" t="s">
        <v>208</v>
      </c>
      <c r="AK17" t="s">
        <v>208</v>
      </c>
      <c r="AL17" t="s">
        <v>208</v>
      </c>
      <c r="AM17" t="s">
        <v>208</v>
      </c>
      <c r="AN17" t="s">
        <v>208</v>
      </c>
      <c r="AO17" t="s">
        <v>208</v>
      </c>
      <c r="AP17" t="s">
        <v>208</v>
      </c>
      <c r="AQ17" t="s">
        <v>208</v>
      </c>
      <c r="AR17" t="s">
        <v>208</v>
      </c>
      <c r="AS17" t="s">
        <v>208</v>
      </c>
      <c r="AT17" t="s">
        <v>208</v>
      </c>
      <c r="AU17" t="s">
        <v>208</v>
      </c>
      <c r="AV17" t="s">
        <v>208</v>
      </c>
      <c r="AW17" t="s">
        <v>208</v>
      </c>
      <c r="AX17" t="s">
        <v>208</v>
      </c>
      <c r="AY17" t="s">
        <v>208</v>
      </c>
      <c r="AZ17" t="s">
        <v>208</v>
      </c>
      <c r="BA17" t="s">
        <v>208</v>
      </c>
      <c r="BB17" t="s">
        <v>208</v>
      </c>
      <c r="BC17" t="s">
        <v>208</v>
      </c>
      <c r="BD17" t="s">
        <v>208</v>
      </c>
      <c r="BE17" t="s">
        <v>208</v>
      </c>
      <c r="BF17" t="s">
        <v>208</v>
      </c>
      <c r="BG17" t="s">
        <v>208</v>
      </c>
    </row>
    <row r="18" spans="1:59" x14ac:dyDescent="0.2">
      <c r="A18" s="8" t="s">
        <v>217</v>
      </c>
      <c r="B18" t="s">
        <v>208</v>
      </c>
      <c r="C18" t="s">
        <v>208</v>
      </c>
      <c r="D18" t="s">
        <v>208</v>
      </c>
      <c r="E18" t="s">
        <v>208</v>
      </c>
      <c r="F18" t="s">
        <v>208</v>
      </c>
      <c r="G18" t="s">
        <v>208</v>
      </c>
      <c r="H18" t="s">
        <v>208</v>
      </c>
      <c r="I18" t="s">
        <v>208</v>
      </c>
      <c r="J18" t="s">
        <v>208</v>
      </c>
      <c r="K18" t="s">
        <v>208</v>
      </c>
      <c r="L18" t="s">
        <v>208</v>
      </c>
      <c r="M18" t="s">
        <v>208</v>
      </c>
      <c r="N18" t="s">
        <v>208</v>
      </c>
      <c r="O18" t="s">
        <v>208</v>
      </c>
      <c r="P18" t="s">
        <v>208</v>
      </c>
      <c r="Q18" t="s">
        <v>208</v>
      </c>
      <c r="R18" t="s">
        <v>208</v>
      </c>
      <c r="S18" t="s">
        <v>208</v>
      </c>
      <c r="T18" t="s">
        <v>208</v>
      </c>
      <c r="U18" t="s">
        <v>208</v>
      </c>
      <c r="V18" t="s">
        <v>208</v>
      </c>
      <c r="W18" t="s">
        <v>208</v>
      </c>
      <c r="X18" t="s">
        <v>208</v>
      </c>
      <c r="Y18" t="s">
        <v>208</v>
      </c>
      <c r="Z18" t="s">
        <v>208</v>
      </c>
      <c r="AA18" t="s">
        <v>208</v>
      </c>
      <c r="AB18" t="s">
        <v>208</v>
      </c>
      <c r="AC18" t="s">
        <v>208</v>
      </c>
      <c r="AD18" t="s">
        <v>208</v>
      </c>
      <c r="AE18" t="s">
        <v>208</v>
      </c>
      <c r="AF18" t="s">
        <v>208</v>
      </c>
      <c r="AG18" t="s">
        <v>208</v>
      </c>
      <c r="AH18" t="s">
        <v>208</v>
      </c>
      <c r="AI18" t="s">
        <v>208</v>
      </c>
      <c r="AJ18" t="s">
        <v>208</v>
      </c>
      <c r="AK18" t="s">
        <v>208</v>
      </c>
      <c r="AL18" t="s">
        <v>208</v>
      </c>
      <c r="AM18" t="s">
        <v>208</v>
      </c>
      <c r="AN18" t="s">
        <v>208</v>
      </c>
      <c r="AO18" t="s">
        <v>208</v>
      </c>
      <c r="AP18" t="s">
        <v>208</v>
      </c>
      <c r="AQ18" t="s">
        <v>208</v>
      </c>
      <c r="AR18" t="s">
        <v>208</v>
      </c>
      <c r="AS18" t="s">
        <v>208</v>
      </c>
      <c r="AT18" t="s">
        <v>208</v>
      </c>
      <c r="AU18" t="s">
        <v>208</v>
      </c>
      <c r="AV18" t="s">
        <v>208</v>
      </c>
      <c r="AW18" t="s">
        <v>208</v>
      </c>
      <c r="AX18" t="s">
        <v>208</v>
      </c>
      <c r="AY18" t="s">
        <v>208</v>
      </c>
      <c r="AZ18" t="s">
        <v>208</v>
      </c>
      <c r="BA18" t="s">
        <v>208</v>
      </c>
      <c r="BB18" t="s">
        <v>208</v>
      </c>
      <c r="BC18" t="s">
        <v>208</v>
      </c>
      <c r="BD18" t="s">
        <v>208</v>
      </c>
      <c r="BE18" t="s">
        <v>208</v>
      </c>
      <c r="BF18" t="s">
        <v>208</v>
      </c>
      <c r="BG18" t="s">
        <v>208</v>
      </c>
    </row>
    <row r="19" spans="1:59" x14ac:dyDescent="0.2">
      <c r="A19" s="8" t="s">
        <v>218</v>
      </c>
      <c r="B19" t="s">
        <v>208</v>
      </c>
      <c r="C19" t="s">
        <v>208</v>
      </c>
      <c r="D19" t="s">
        <v>208</v>
      </c>
      <c r="E19" t="s">
        <v>208</v>
      </c>
      <c r="F19" t="s">
        <v>208</v>
      </c>
      <c r="G19" t="s">
        <v>208</v>
      </c>
      <c r="H19" t="s">
        <v>208</v>
      </c>
      <c r="I19" t="s">
        <v>208</v>
      </c>
      <c r="J19" t="s">
        <v>208</v>
      </c>
      <c r="K19" t="s">
        <v>208</v>
      </c>
      <c r="L19" t="s">
        <v>208</v>
      </c>
      <c r="M19" t="s">
        <v>208</v>
      </c>
      <c r="N19" t="s">
        <v>208</v>
      </c>
      <c r="O19" t="s">
        <v>208</v>
      </c>
      <c r="P19" t="s">
        <v>208</v>
      </c>
      <c r="Q19" t="s">
        <v>208</v>
      </c>
      <c r="R19" t="s">
        <v>208</v>
      </c>
      <c r="S19" t="s">
        <v>208</v>
      </c>
      <c r="T19" t="s">
        <v>208</v>
      </c>
      <c r="U19" t="s">
        <v>208</v>
      </c>
      <c r="V19" t="s">
        <v>208</v>
      </c>
      <c r="W19" t="s">
        <v>208</v>
      </c>
      <c r="X19" t="s">
        <v>208</v>
      </c>
      <c r="Y19" t="s">
        <v>208</v>
      </c>
      <c r="Z19" t="s">
        <v>208</v>
      </c>
      <c r="AA19" t="s">
        <v>208</v>
      </c>
      <c r="AB19" t="s">
        <v>208</v>
      </c>
      <c r="AC19" t="s">
        <v>208</v>
      </c>
      <c r="AD19" t="s">
        <v>208</v>
      </c>
      <c r="AE19" t="s">
        <v>208</v>
      </c>
      <c r="AF19" t="s">
        <v>208</v>
      </c>
      <c r="AG19" t="s">
        <v>208</v>
      </c>
      <c r="AH19" t="s">
        <v>208</v>
      </c>
      <c r="AI19" t="s">
        <v>208</v>
      </c>
      <c r="AJ19" t="s">
        <v>208</v>
      </c>
      <c r="AK19" t="s">
        <v>208</v>
      </c>
      <c r="AL19" t="s">
        <v>208</v>
      </c>
      <c r="AM19" t="s">
        <v>208</v>
      </c>
      <c r="AN19" t="s">
        <v>208</v>
      </c>
      <c r="AO19" t="s">
        <v>208</v>
      </c>
      <c r="AP19" t="s">
        <v>208</v>
      </c>
      <c r="AQ19" t="s">
        <v>208</v>
      </c>
      <c r="AR19" t="s">
        <v>208</v>
      </c>
      <c r="AS19" t="s">
        <v>208</v>
      </c>
      <c r="AT19" t="s">
        <v>208</v>
      </c>
      <c r="AU19" t="s">
        <v>208</v>
      </c>
      <c r="AV19" t="s">
        <v>208</v>
      </c>
      <c r="AW19" t="s">
        <v>208</v>
      </c>
      <c r="AX19" t="s">
        <v>208</v>
      </c>
      <c r="AY19" t="s">
        <v>208</v>
      </c>
      <c r="AZ19" t="s">
        <v>208</v>
      </c>
      <c r="BA19" t="s">
        <v>208</v>
      </c>
      <c r="BB19" t="s">
        <v>208</v>
      </c>
      <c r="BC19" t="s">
        <v>208</v>
      </c>
      <c r="BD19" t="s">
        <v>208</v>
      </c>
      <c r="BE19" t="s">
        <v>208</v>
      </c>
      <c r="BF19" t="s">
        <v>208</v>
      </c>
      <c r="BG19" t="s">
        <v>208</v>
      </c>
    </row>
    <row r="20" spans="1:59" x14ac:dyDescent="0.2">
      <c r="A20" s="8" t="s">
        <v>219</v>
      </c>
      <c r="B20">
        <v>396728</v>
      </c>
      <c r="C20">
        <v>314663</v>
      </c>
      <c r="D20">
        <v>199450</v>
      </c>
      <c r="E20">
        <v>57163</v>
      </c>
      <c r="F20">
        <v>8356</v>
      </c>
      <c r="G20">
        <v>49694</v>
      </c>
      <c r="H20">
        <v>82065</v>
      </c>
      <c r="I20">
        <v>10</v>
      </c>
      <c r="J20">
        <v>21861</v>
      </c>
      <c r="K20">
        <v>900</v>
      </c>
      <c r="L20">
        <v>0</v>
      </c>
      <c r="M20">
        <v>0</v>
      </c>
      <c r="N20">
        <v>13485</v>
      </c>
      <c r="O20">
        <v>180</v>
      </c>
      <c r="P20">
        <v>12853</v>
      </c>
      <c r="Q20">
        <v>0</v>
      </c>
      <c r="R20">
        <v>452</v>
      </c>
      <c r="S20">
        <v>0</v>
      </c>
      <c r="T20">
        <v>4935</v>
      </c>
      <c r="U20">
        <v>30</v>
      </c>
      <c r="V20">
        <v>4905</v>
      </c>
      <c r="W20">
        <v>362</v>
      </c>
      <c r="X20">
        <v>0</v>
      </c>
      <c r="Y20">
        <v>8959</v>
      </c>
      <c r="Z20">
        <v>2</v>
      </c>
      <c r="AA20">
        <v>0</v>
      </c>
      <c r="AB20">
        <v>29600</v>
      </c>
      <c r="AC20">
        <v>1951</v>
      </c>
      <c r="AD20">
        <v>221045</v>
      </c>
      <c r="AE20">
        <v>125518</v>
      </c>
      <c r="AF20">
        <v>32137</v>
      </c>
      <c r="AG20">
        <v>166</v>
      </c>
      <c r="AH20">
        <v>0</v>
      </c>
      <c r="AI20">
        <v>31971</v>
      </c>
      <c r="AJ20">
        <v>30674</v>
      </c>
      <c r="AK20">
        <v>16181</v>
      </c>
      <c r="AL20">
        <v>2958</v>
      </c>
      <c r="AM20">
        <v>11535</v>
      </c>
      <c r="AN20">
        <v>359</v>
      </c>
      <c r="AO20">
        <v>24980</v>
      </c>
      <c r="AP20">
        <v>11108</v>
      </c>
      <c r="AQ20">
        <v>26260</v>
      </c>
      <c r="AR20">
        <v>95527</v>
      </c>
      <c r="AS20">
        <v>94141</v>
      </c>
      <c r="AT20">
        <v>1386</v>
      </c>
      <c r="AU20">
        <v>271210</v>
      </c>
      <c r="AV20">
        <v>35.22251573049239</v>
      </c>
      <c r="AW20">
        <v>65.752039748968159</v>
      </c>
      <c r="AX20">
        <v>23.159522543699921</v>
      </c>
      <c r="AY20">
        <v>259240</v>
      </c>
      <c r="AZ20">
        <v>177175</v>
      </c>
      <c r="BA20">
        <v>79137</v>
      </c>
      <c r="BB20">
        <v>42472</v>
      </c>
      <c r="BC20">
        <v>6702</v>
      </c>
      <c r="BD20">
        <v>48864</v>
      </c>
      <c r="BE20">
        <v>133722</v>
      </c>
      <c r="BF20">
        <v>1230</v>
      </c>
      <c r="BG20">
        <v>68933</v>
      </c>
    </row>
    <row r="21" spans="1:59" x14ac:dyDescent="0.2">
      <c r="A21" s="8" t="s">
        <v>220</v>
      </c>
      <c r="B21" t="s">
        <v>208</v>
      </c>
      <c r="C21" t="s">
        <v>208</v>
      </c>
      <c r="D21" t="s">
        <v>208</v>
      </c>
      <c r="E21" t="s">
        <v>208</v>
      </c>
      <c r="F21" t="s">
        <v>208</v>
      </c>
      <c r="G21" t="s">
        <v>208</v>
      </c>
      <c r="H21" t="s">
        <v>208</v>
      </c>
      <c r="I21" t="s">
        <v>208</v>
      </c>
      <c r="J21" t="s">
        <v>208</v>
      </c>
      <c r="K21" t="s">
        <v>208</v>
      </c>
      <c r="L21" t="s">
        <v>208</v>
      </c>
      <c r="M21" t="s">
        <v>208</v>
      </c>
      <c r="N21" t="s">
        <v>208</v>
      </c>
      <c r="O21" t="s">
        <v>208</v>
      </c>
      <c r="P21" t="s">
        <v>208</v>
      </c>
      <c r="Q21" t="s">
        <v>208</v>
      </c>
      <c r="R21" t="s">
        <v>208</v>
      </c>
      <c r="S21" t="s">
        <v>208</v>
      </c>
      <c r="T21" t="s">
        <v>208</v>
      </c>
      <c r="U21" t="s">
        <v>208</v>
      </c>
      <c r="V21" t="s">
        <v>208</v>
      </c>
      <c r="W21" t="s">
        <v>208</v>
      </c>
      <c r="X21" t="s">
        <v>208</v>
      </c>
      <c r="Y21" t="s">
        <v>208</v>
      </c>
      <c r="Z21" t="s">
        <v>208</v>
      </c>
      <c r="AA21" t="s">
        <v>208</v>
      </c>
      <c r="AB21" t="s">
        <v>208</v>
      </c>
      <c r="AC21" t="s">
        <v>208</v>
      </c>
      <c r="AD21" t="s">
        <v>208</v>
      </c>
      <c r="AE21" t="s">
        <v>208</v>
      </c>
      <c r="AF21" t="s">
        <v>208</v>
      </c>
      <c r="AG21" t="s">
        <v>208</v>
      </c>
      <c r="AH21" t="s">
        <v>208</v>
      </c>
      <c r="AI21" t="s">
        <v>208</v>
      </c>
      <c r="AJ21" t="s">
        <v>208</v>
      </c>
      <c r="AK21" t="s">
        <v>208</v>
      </c>
      <c r="AL21" t="s">
        <v>208</v>
      </c>
      <c r="AM21" t="s">
        <v>208</v>
      </c>
      <c r="AN21" t="s">
        <v>208</v>
      </c>
      <c r="AO21" t="s">
        <v>208</v>
      </c>
      <c r="AP21" t="s">
        <v>208</v>
      </c>
      <c r="AQ21" t="s">
        <v>208</v>
      </c>
      <c r="AR21" t="s">
        <v>208</v>
      </c>
      <c r="AS21" t="s">
        <v>208</v>
      </c>
      <c r="AT21" t="s">
        <v>208</v>
      </c>
      <c r="AU21" t="s">
        <v>208</v>
      </c>
      <c r="AV21" t="s">
        <v>208</v>
      </c>
      <c r="AW21" t="s">
        <v>208</v>
      </c>
      <c r="AX21" t="s">
        <v>208</v>
      </c>
      <c r="AY21" t="s">
        <v>208</v>
      </c>
      <c r="AZ21" t="s">
        <v>208</v>
      </c>
      <c r="BA21" t="s">
        <v>208</v>
      </c>
      <c r="BB21" t="s">
        <v>208</v>
      </c>
      <c r="BC21" t="s">
        <v>208</v>
      </c>
      <c r="BD21" t="s">
        <v>208</v>
      </c>
      <c r="BE21" t="s">
        <v>208</v>
      </c>
      <c r="BF21" t="s">
        <v>208</v>
      </c>
      <c r="BG21" t="s">
        <v>208</v>
      </c>
    </row>
    <row r="22" spans="1:59" x14ac:dyDescent="0.2">
      <c r="A22" s="8" t="s">
        <v>221</v>
      </c>
      <c r="B22" t="s">
        <v>208</v>
      </c>
      <c r="C22" t="s">
        <v>208</v>
      </c>
      <c r="D22" t="s">
        <v>208</v>
      </c>
      <c r="E22" t="s">
        <v>208</v>
      </c>
      <c r="F22" t="s">
        <v>208</v>
      </c>
      <c r="G22" t="s">
        <v>208</v>
      </c>
      <c r="H22" t="s">
        <v>208</v>
      </c>
      <c r="I22" t="s">
        <v>208</v>
      </c>
      <c r="J22" t="s">
        <v>208</v>
      </c>
      <c r="K22" t="s">
        <v>208</v>
      </c>
      <c r="L22" t="s">
        <v>208</v>
      </c>
      <c r="M22" t="s">
        <v>208</v>
      </c>
      <c r="N22" t="s">
        <v>208</v>
      </c>
      <c r="O22" t="s">
        <v>208</v>
      </c>
      <c r="P22" t="s">
        <v>208</v>
      </c>
      <c r="Q22" t="s">
        <v>208</v>
      </c>
      <c r="R22" t="s">
        <v>208</v>
      </c>
      <c r="S22" t="s">
        <v>208</v>
      </c>
      <c r="T22" t="s">
        <v>208</v>
      </c>
      <c r="U22" t="s">
        <v>208</v>
      </c>
      <c r="V22" t="s">
        <v>208</v>
      </c>
      <c r="W22" t="s">
        <v>208</v>
      </c>
      <c r="X22" t="s">
        <v>208</v>
      </c>
      <c r="Y22" t="s">
        <v>208</v>
      </c>
      <c r="Z22" t="s">
        <v>208</v>
      </c>
      <c r="AA22" t="s">
        <v>208</v>
      </c>
      <c r="AB22" t="s">
        <v>208</v>
      </c>
      <c r="AC22" t="s">
        <v>208</v>
      </c>
      <c r="AD22" t="s">
        <v>208</v>
      </c>
      <c r="AE22" t="s">
        <v>208</v>
      </c>
      <c r="AF22" t="s">
        <v>208</v>
      </c>
      <c r="AG22" t="s">
        <v>208</v>
      </c>
      <c r="AH22" t="s">
        <v>208</v>
      </c>
      <c r="AI22" t="s">
        <v>208</v>
      </c>
      <c r="AJ22" t="s">
        <v>208</v>
      </c>
      <c r="AK22" t="s">
        <v>208</v>
      </c>
      <c r="AL22" t="s">
        <v>208</v>
      </c>
      <c r="AM22" t="s">
        <v>208</v>
      </c>
      <c r="AN22" t="s">
        <v>208</v>
      </c>
      <c r="AO22" t="s">
        <v>208</v>
      </c>
      <c r="AP22" t="s">
        <v>208</v>
      </c>
      <c r="AQ22" t="s">
        <v>208</v>
      </c>
      <c r="AR22" t="s">
        <v>208</v>
      </c>
      <c r="AS22" t="s">
        <v>208</v>
      </c>
      <c r="AT22" t="s">
        <v>208</v>
      </c>
      <c r="AU22" t="s">
        <v>208</v>
      </c>
      <c r="AV22" t="s">
        <v>208</v>
      </c>
      <c r="AW22" t="s">
        <v>208</v>
      </c>
      <c r="AX22" t="s">
        <v>208</v>
      </c>
      <c r="AY22" t="s">
        <v>208</v>
      </c>
      <c r="AZ22" t="s">
        <v>208</v>
      </c>
      <c r="BA22" t="s">
        <v>208</v>
      </c>
      <c r="BB22" t="s">
        <v>208</v>
      </c>
      <c r="BC22" t="s">
        <v>208</v>
      </c>
      <c r="BD22" t="s">
        <v>208</v>
      </c>
      <c r="BE22" t="s">
        <v>208</v>
      </c>
      <c r="BF22" t="s">
        <v>208</v>
      </c>
      <c r="BG22" t="s">
        <v>208</v>
      </c>
    </row>
    <row r="23" spans="1:59" x14ac:dyDescent="0.2">
      <c r="A23" s="8" t="s">
        <v>222</v>
      </c>
      <c r="B23" t="s">
        <v>208</v>
      </c>
      <c r="C23" t="s">
        <v>208</v>
      </c>
      <c r="D23" t="s">
        <v>208</v>
      </c>
      <c r="E23" t="s">
        <v>208</v>
      </c>
      <c r="F23" t="s">
        <v>208</v>
      </c>
      <c r="G23" t="s">
        <v>208</v>
      </c>
      <c r="H23" t="s">
        <v>208</v>
      </c>
      <c r="I23" t="s">
        <v>208</v>
      </c>
      <c r="J23" t="s">
        <v>208</v>
      </c>
      <c r="K23" t="s">
        <v>208</v>
      </c>
      <c r="L23" t="s">
        <v>208</v>
      </c>
      <c r="M23" t="s">
        <v>208</v>
      </c>
      <c r="N23" t="s">
        <v>208</v>
      </c>
      <c r="O23" t="s">
        <v>208</v>
      </c>
      <c r="P23" t="s">
        <v>208</v>
      </c>
      <c r="Q23" t="s">
        <v>208</v>
      </c>
      <c r="R23" t="s">
        <v>208</v>
      </c>
      <c r="S23" t="s">
        <v>208</v>
      </c>
      <c r="T23" t="s">
        <v>208</v>
      </c>
      <c r="U23" t="s">
        <v>208</v>
      </c>
      <c r="V23" t="s">
        <v>208</v>
      </c>
      <c r="W23" t="s">
        <v>208</v>
      </c>
      <c r="X23" t="s">
        <v>208</v>
      </c>
      <c r="Y23" t="s">
        <v>208</v>
      </c>
      <c r="Z23" t="s">
        <v>208</v>
      </c>
      <c r="AA23" t="s">
        <v>208</v>
      </c>
      <c r="AB23" t="s">
        <v>208</v>
      </c>
      <c r="AC23" t="s">
        <v>208</v>
      </c>
      <c r="AD23" t="s">
        <v>208</v>
      </c>
      <c r="AE23" t="s">
        <v>208</v>
      </c>
      <c r="AF23" t="s">
        <v>208</v>
      </c>
      <c r="AG23" t="s">
        <v>208</v>
      </c>
      <c r="AH23" t="s">
        <v>208</v>
      </c>
      <c r="AI23" t="s">
        <v>208</v>
      </c>
      <c r="AJ23" t="s">
        <v>208</v>
      </c>
      <c r="AK23" t="s">
        <v>208</v>
      </c>
      <c r="AL23" t="s">
        <v>208</v>
      </c>
      <c r="AM23" t="s">
        <v>208</v>
      </c>
      <c r="AN23" t="s">
        <v>208</v>
      </c>
      <c r="AO23" t="s">
        <v>208</v>
      </c>
      <c r="AP23" t="s">
        <v>208</v>
      </c>
      <c r="AQ23" t="s">
        <v>208</v>
      </c>
      <c r="AR23" t="s">
        <v>208</v>
      </c>
      <c r="AS23" t="s">
        <v>208</v>
      </c>
      <c r="AT23" t="s">
        <v>208</v>
      </c>
      <c r="AU23" t="s">
        <v>208</v>
      </c>
      <c r="AV23" t="s">
        <v>208</v>
      </c>
      <c r="AW23" t="s">
        <v>208</v>
      </c>
      <c r="AX23" t="s">
        <v>208</v>
      </c>
      <c r="AY23" t="s">
        <v>208</v>
      </c>
      <c r="AZ23" t="s">
        <v>208</v>
      </c>
      <c r="BA23" t="s">
        <v>208</v>
      </c>
      <c r="BB23" t="s">
        <v>208</v>
      </c>
      <c r="BC23" t="s">
        <v>208</v>
      </c>
      <c r="BD23" t="s">
        <v>208</v>
      </c>
      <c r="BE23" t="s">
        <v>208</v>
      </c>
      <c r="BF23" t="s">
        <v>208</v>
      </c>
      <c r="BG23" t="s">
        <v>208</v>
      </c>
    </row>
    <row r="24" spans="1:59" x14ac:dyDescent="0.2">
      <c r="A24" s="8" t="s">
        <v>223</v>
      </c>
      <c r="B24">
        <v>406604</v>
      </c>
      <c r="C24">
        <v>320222</v>
      </c>
      <c r="D24">
        <v>203936</v>
      </c>
      <c r="E24">
        <v>59285</v>
      </c>
      <c r="F24">
        <v>8555</v>
      </c>
      <c r="G24">
        <v>48446</v>
      </c>
      <c r="H24">
        <v>86382</v>
      </c>
      <c r="I24">
        <v>10</v>
      </c>
      <c r="J24">
        <v>22903</v>
      </c>
      <c r="K24">
        <v>900</v>
      </c>
      <c r="L24">
        <v>0</v>
      </c>
      <c r="M24">
        <v>0</v>
      </c>
      <c r="N24">
        <v>15447</v>
      </c>
      <c r="O24">
        <v>265</v>
      </c>
      <c r="P24">
        <v>14697</v>
      </c>
      <c r="Q24">
        <v>0</v>
      </c>
      <c r="R24">
        <v>485</v>
      </c>
      <c r="S24">
        <v>0</v>
      </c>
      <c r="T24">
        <v>5501</v>
      </c>
      <c r="U24">
        <v>24</v>
      </c>
      <c r="V24">
        <v>5477</v>
      </c>
      <c r="W24">
        <v>404</v>
      </c>
      <c r="X24">
        <v>0</v>
      </c>
      <c r="Y24">
        <v>9963</v>
      </c>
      <c r="Z24">
        <v>2</v>
      </c>
      <c r="AA24">
        <v>0</v>
      </c>
      <c r="AB24">
        <v>28640</v>
      </c>
      <c r="AC24">
        <v>2612</v>
      </c>
      <c r="AD24">
        <v>232400</v>
      </c>
      <c r="AE24">
        <v>127079</v>
      </c>
      <c r="AF24">
        <v>35036</v>
      </c>
      <c r="AG24">
        <v>162</v>
      </c>
      <c r="AH24">
        <v>0</v>
      </c>
      <c r="AI24">
        <v>34874</v>
      </c>
      <c r="AJ24">
        <v>29358</v>
      </c>
      <c r="AK24">
        <v>14287</v>
      </c>
      <c r="AL24">
        <v>2891</v>
      </c>
      <c r="AM24">
        <v>12181</v>
      </c>
      <c r="AN24">
        <v>389</v>
      </c>
      <c r="AO24">
        <v>24718</v>
      </c>
      <c r="AP24">
        <v>8806</v>
      </c>
      <c r="AQ24">
        <v>28772</v>
      </c>
      <c r="AR24">
        <v>105321</v>
      </c>
      <c r="AS24">
        <v>103822</v>
      </c>
      <c r="AT24">
        <v>1499</v>
      </c>
      <c r="AU24">
        <v>279525</v>
      </c>
      <c r="AV24">
        <v>37.678607802770145</v>
      </c>
      <c r="AW24">
        <v>61.140593137209933</v>
      </c>
      <c r="AX24">
        <v>23.036924296456728</v>
      </c>
      <c r="AY24">
        <v>268712</v>
      </c>
      <c r="AZ24">
        <v>182330</v>
      </c>
      <c r="BA24">
        <v>83375</v>
      </c>
      <c r="BB24">
        <v>46472</v>
      </c>
      <c r="BC24">
        <v>7145</v>
      </c>
      <c r="BD24">
        <v>45338</v>
      </c>
      <c r="BE24">
        <v>141633</v>
      </c>
      <c r="BF24">
        <v>1295</v>
      </c>
      <c r="BG24">
        <v>73062</v>
      </c>
    </row>
    <row r="25" spans="1:59" x14ac:dyDescent="0.2">
      <c r="A25" s="8" t="s">
        <v>224</v>
      </c>
      <c r="B25" t="s">
        <v>208</v>
      </c>
      <c r="C25" t="s">
        <v>208</v>
      </c>
      <c r="D25" t="s">
        <v>208</v>
      </c>
      <c r="E25" t="s">
        <v>208</v>
      </c>
      <c r="F25" t="s">
        <v>208</v>
      </c>
      <c r="G25" t="s">
        <v>208</v>
      </c>
      <c r="H25" t="s">
        <v>208</v>
      </c>
      <c r="I25" t="s">
        <v>208</v>
      </c>
      <c r="J25" t="s">
        <v>208</v>
      </c>
      <c r="K25" t="s">
        <v>208</v>
      </c>
      <c r="L25" t="s">
        <v>208</v>
      </c>
      <c r="M25" t="s">
        <v>208</v>
      </c>
      <c r="N25" t="s">
        <v>208</v>
      </c>
      <c r="O25" t="s">
        <v>208</v>
      </c>
      <c r="P25" t="s">
        <v>208</v>
      </c>
      <c r="Q25" t="s">
        <v>208</v>
      </c>
      <c r="R25" t="s">
        <v>208</v>
      </c>
      <c r="S25" t="s">
        <v>208</v>
      </c>
      <c r="T25" t="s">
        <v>208</v>
      </c>
      <c r="U25" t="s">
        <v>208</v>
      </c>
      <c r="V25" t="s">
        <v>208</v>
      </c>
      <c r="W25" t="s">
        <v>208</v>
      </c>
      <c r="X25" t="s">
        <v>208</v>
      </c>
      <c r="Y25" t="s">
        <v>208</v>
      </c>
      <c r="Z25" t="s">
        <v>208</v>
      </c>
      <c r="AA25" t="s">
        <v>208</v>
      </c>
      <c r="AB25" t="s">
        <v>208</v>
      </c>
      <c r="AC25" t="s">
        <v>208</v>
      </c>
      <c r="AD25" t="s">
        <v>208</v>
      </c>
      <c r="AE25" t="s">
        <v>208</v>
      </c>
      <c r="AF25" t="s">
        <v>208</v>
      </c>
      <c r="AG25" t="s">
        <v>208</v>
      </c>
      <c r="AH25" t="s">
        <v>208</v>
      </c>
      <c r="AI25" t="s">
        <v>208</v>
      </c>
      <c r="AJ25" t="s">
        <v>208</v>
      </c>
      <c r="AK25" t="s">
        <v>208</v>
      </c>
      <c r="AL25" t="s">
        <v>208</v>
      </c>
      <c r="AM25" t="s">
        <v>208</v>
      </c>
      <c r="AN25" t="s">
        <v>208</v>
      </c>
      <c r="AO25" t="s">
        <v>208</v>
      </c>
      <c r="AP25" t="s">
        <v>208</v>
      </c>
      <c r="AQ25" t="s">
        <v>208</v>
      </c>
      <c r="AR25" t="s">
        <v>208</v>
      </c>
      <c r="AS25" t="s">
        <v>208</v>
      </c>
      <c r="AT25" t="s">
        <v>208</v>
      </c>
      <c r="AU25" t="s">
        <v>208</v>
      </c>
      <c r="AV25" t="s">
        <v>208</v>
      </c>
      <c r="AW25" t="s">
        <v>208</v>
      </c>
      <c r="AX25" t="s">
        <v>208</v>
      </c>
      <c r="AY25" t="s">
        <v>208</v>
      </c>
      <c r="AZ25" t="s">
        <v>208</v>
      </c>
      <c r="BA25" t="s">
        <v>208</v>
      </c>
      <c r="BB25" t="s">
        <v>208</v>
      </c>
      <c r="BC25" t="s">
        <v>208</v>
      </c>
      <c r="BD25" t="s">
        <v>208</v>
      </c>
      <c r="BE25" t="s">
        <v>208</v>
      </c>
      <c r="BF25" t="s">
        <v>208</v>
      </c>
      <c r="BG25" t="s">
        <v>208</v>
      </c>
    </row>
    <row r="26" spans="1:59" x14ac:dyDescent="0.2">
      <c r="A26" s="8" t="s">
        <v>225</v>
      </c>
      <c r="B26" t="s">
        <v>208</v>
      </c>
      <c r="C26" t="s">
        <v>208</v>
      </c>
      <c r="D26" t="s">
        <v>208</v>
      </c>
      <c r="E26" t="s">
        <v>208</v>
      </c>
      <c r="F26" t="s">
        <v>208</v>
      </c>
      <c r="G26" t="s">
        <v>208</v>
      </c>
      <c r="H26" t="s">
        <v>208</v>
      </c>
      <c r="I26" t="s">
        <v>208</v>
      </c>
      <c r="J26" t="s">
        <v>208</v>
      </c>
      <c r="K26" t="s">
        <v>208</v>
      </c>
      <c r="L26" t="s">
        <v>208</v>
      </c>
      <c r="M26" t="s">
        <v>208</v>
      </c>
      <c r="N26" t="s">
        <v>208</v>
      </c>
      <c r="O26" t="s">
        <v>208</v>
      </c>
      <c r="P26" t="s">
        <v>208</v>
      </c>
      <c r="Q26" t="s">
        <v>208</v>
      </c>
      <c r="R26" t="s">
        <v>208</v>
      </c>
      <c r="S26" t="s">
        <v>208</v>
      </c>
      <c r="T26" t="s">
        <v>208</v>
      </c>
      <c r="U26" t="s">
        <v>208</v>
      </c>
      <c r="V26" t="s">
        <v>208</v>
      </c>
      <c r="W26" t="s">
        <v>208</v>
      </c>
      <c r="X26" t="s">
        <v>208</v>
      </c>
      <c r="Y26" t="s">
        <v>208</v>
      </c>
      <c r="Z26" t="s">
        <v>208</v>
      </c>
      <c r="AA26" t="s">
        <v>208</v>
      </c>
      <c r="AB26" t="s">
        <v>208</v>
      </c>
      <c r="AC26" t="s">
        <v>208</v>
      </c>
      <c r="AD26" t="s">
        <v>208</v>
      </c>
      <c r="AE26" t="s">
        <v>208</v>
      </c>
      <c r="AF26" t="s">
        <v>208</v>
      </c>
      <c r="AG26" t="s">
        <v>208</v>
      </c>
      <c r="AH26" t="s">
        <v>208</v>
      </c>
      <c r="AI26" t="s">
        <v>208</v>
      </c>
      <c r="AJ26" t="s">
        <v>208</v>
      </c>
      <c r="AK26" t="s">
        <v>208</v>
      </c>
      <c r="AL26" t="s">
        <v>208</v>
      </c>
      <c r="AM26" t="s">
        <v>208</v>
      </c>
      <c r="AN26" t="s">
        <v>208</v>
      </c>
      <c r="AO26" t="s">
        <v>208</v>
      </c>
      <c r="AP26" t="s">
        <v>208</v>
      </c>
      <c r="AQ26" t="s">
        <v>208</v>
      </c>
      <c r="AR26" t="s">
        <v>208</v>
      </c>
      <c r="AS26" t="s">
        <v>208</v>
      </c>
      <c r="AT26" t="s">
        <v>208</v>
      </c>
      <c r="AU26" t="s">
        <v>208</v>
      </c>
      <c r="AV26" t="s">
        <v>208</v>
      </c>
      <c r="AW26" t="s">
        <v>208</v>
      </c>
      <c r="AX26" t="s">
        <v>208</v>
      </c>
      <c r="AY26" t="s">
        <v>208</v>
      </c>
      <c r="AZ26" t="s">
        <v>208</v>
      </c>
      <c r="BA26" t="s">
        <v>208</v>
      </c>
      <c r="BB26" t="s">
        <v>208</v>
      </c>
      <c r="BC26" t="s">
        <v>208</v>
      </c>
      <c r="BD26" t="s">
        <v>208</v>
      </c>
      <c r="BE26" t="s">
        <v>208</v>
      </c>
      <c r="BF26" t="s">
        <v>208</v>
      </c>
      <c r="BG26" t="s">
        <v>208</v>
      </c>
    </row>
    <row r="27" spans="1:59" x14ac:dyDescent="0.2">
      <c r="A27" s="8" t="s">
        <v>226</v>
      </c>
      <c r="B27" t="s">
        <v>208</v>
      </c>
      <c r="C27" t="s">
        <v>208</v>
      </c>
      <c r="D27" t="s">
        <v>208</v>
      </c>
      <c r="E27" t="s">
        <v>208</v>
      </c>
      <c r="F27" t="s">
        <v>208</v>
      </c>
      <c r="G27" t="s">
        <v>208</v>
      </c>
      <c r="H27" t="s">
        <v>208</v>
      </c>
      <c r="I27" t="s">
        <v>208</v>
      </c>
      <c r="J27" t="s">
        <v>208</v>
      </c>
      <c r="K27" t="s">
        <v>208</v>
      </c>
      <c r="L27" t="s">
        <v>208</v>
      </c>
      <c r="M27" t="s">
        <v>208</v>
      </c>
      <c r="N27" t="s">
        <v>208</v>
      </c>
      <c r="O27" t="s">
        <v>208</v>
      </c>
      <c r="P27" t="s">
        <v>208</v>
      </c>
      <c r="Q27" t="s">
        <v>208</v>
      </c>
      <c r="R27" t="s">
        <v>208</v>
      </c>
      <c r="S27" t="s">
        <v>208</v>
      </c>
      <c r="T27" t="s">
        <v>208</v>
      </c>
      <c r="U27" t="s">
        <v>208</v>
      </c>
      <c r="V27" t="s">
        <v>208</v>
      </c>
      <c r="W27" t="s">
        <v>208</v>
      </c>
      <c r="X27" t="s">
        <v>208</v>
      </c>
      <c r="Y27" t="s">
        <v>208</v>
      </c>
      <c r="Z27" t="s">
        <v>208</v>
      </c>
      <c r="AA27" t="s">
        <v>208</v>
      </c>
      <c r="AB27" t="s">
        <v>208</v>
      </c>
      <c r="AC27" t="s">
        <v>208</v>
      </c>
      <c r="AD27" t="s">
        <v>208</v>
      </c>
      <c r="AE27" t="s">
        <v>208</v>
      </c>
      <c r="AF27" t="s">
        <v>208</v>
      </c>
      <c r="AG27" t="s">
        <v>208</v>
      </c>
      <c r="AH27" t="s">
        <v>208</v>
      </c>
      <c r="AI27" t="s">
        <v>208</v>
      </c>
      <c r="AJ27" t="s">
        <v>208</v>
      </c>
      <c r="AK27" t="s">
        <v>208</v>
      </c>
      <c r="AL27" t="s">
        <v>208</v>
      </c>
      <c r="AM27" t="s">
        <v>208</v>
      </c>
      <c r="AN27" t="s">
        <v>208</v>
      </c>
      <c r="AO27" t="s">
        <v>208</v>
      </c>
      <c r="AP27" t="s">
        <v>208</v>
      </c>
      <c r="AQ27" t="s">
        <v>208</v>
      </c>
      <c r="AR27" t="s">
        <v>208</v>
      </c>
      <c r="AS27" t="s">
        <v>208</v>
      </c>
      <c r="AT27" t="s">
        <v>208</v>
      </c>
      <c r="AU27" t="s">
        <v>208</v>
      </c>
      <c r="AV27" t="s">
        <v>208</v>
      </c>
      <c r="AW27" t="s">
        <v>208</v>
      </c>
      <c r="AX27" t="s">
        <v>208</v>
      </c>
      <c r="AY27" t="s">
        <v>208</v>
      </c>
      <c r="AZ27" t="s">
        <v>208</v>
      </c>
      <c r="BA27" t="s">
        <v>208</v>
      </c>
      <c r="BB27" t="s">
        <v>208</v>
      </c>
      <c r="BC27" t="s">
        <v>208</v>
      </c>
      <c r="BD27" t="s">
        <v>208</v>
      </c>
      <c r="BE27" t="s">
        <v>208</v>
      </c>
      <c r="BF27" t="s">
        <v>208</v>
      </c>
      <c r="BG27" t="s">
        <v>208</v>
      </c>
    </row>
    <row r="28" spans="1:59" x14ac:dyDescent="0.2">
      <c r="A28" s="8" t="s">
        <v>227</v>
      </c>
      <c r="B28">
        <v>453834</v>
      </c>
      <c r="C28">
        <v>350201</v>
      </c>
      <c r="D28">
        <v>220715</v>
      </c>
      <c r="E28">
        <v>68488</v>
      </c>
      <c r="F28">
        <v>9455</v>
      </c>
      <c r="G28">
        <v>51544</v>
      </c>
      <c r="H28">
        <v>103633</v>
      </c>
      <c r="I28">
        <v>57</v>
      </c>
      <c r="J28">
        <v>24222</v>
      </c>
      <c r="K28">
        <v>900</v>
      </c>
      <c r="L28">
        <v>0</v>
      </c>
      <c r="M28">
        <v>0</v>
      </c>
      <c r="N28">
        <v>18665</v>
      </c>
      <c r="O28">
        <v>143</v>
      </c>
      <c r="P28">
        <v>17870</v>
      </c>
      <c r="Q28">
        <v>0</v>
      </c>
      <c r="R28">
        <v>652</v>
      </c>
      <c r="S28">
        <v>0</v>
      </c>
      <c r="T28">
        <v>6614</v>
      </c>
      <c r="U28">
        <v>23</v>
      </c>
      <c r="V28">
        <v>6591</v>
      </c>
      <c r="W28">
        <v>443</v>
      </c>
      <c r="X28">
        <v>0</v>
      </c>
      <c r="Y28">
        <v>10976</v>
      </c>
      <c r="Z28">
        <v>2</v>
      </c>
      <c r="AA28">
        <v>0</v>
      </c>
      <c r="AB28">
        <v>38583</v>
      </c>
      <c r="AC28">
        <v>3171</v>
      </c>
      <c r="AD28">
        <v>280130</v>
      </c>
      <c r="AE28">
        <v>151601</v>
      </c>
      <c r="AF28">
        <v>36705</v>
      </c>
      <c r="AG28">
        <v>207</v>
      </c>
      <c r="AH28">
        <v>0</v>
      </c>
      <c r="AI28">
        <v>36498</v>
      </c>
      <c r="AJ28">
        <v>33734</v>
      </c>
      <c r="AK28">
        <v>17974</v>
      </c>
      <c r="AL28">
        <v>3126</v>
      </c>
      <c r="AM28">
        <v>12634</v>
      </c>
      <c r="AN28">
        <v>480</v>
      </c>
      <c r="AO28">
        <v>32694</v>
      </c>
      <c r="AP28">
        <v>16061</v>
      </c>
      <c r="AQ28">
        <v>31927</v>
      </c>
      <c r="AR28">
        <v>128529</v>
      </c>
      <c r="AS28">
        <v>126681</v>
      </c>
      <c r="AT28">
        <v>1848</v>
      </c>
      <c r="AU28">
        <v>302233</v>
      </c>
      <c r="AV28">
        <v>42.526410031329405</v>
      </c>
      <c r="AW28">
        <v>54.803944128718449</v>
      </c>
      <c r="AX28">
        <v>23.306149993519487</v>
      </c>
      <c r="AY28">
        <v>305581</v>
      </c>
      <c r="AZ28">
        <v>201948</v>
      </c>
      <c r="BA28">
        <v>88258</v>
      </c>
      <c r="BB28">
        <v>50875</v>
      </c>
      <c r="BC28">
        <v>7719</v>
      </c>
      <c r="BD28">
        <v>55096</v>
      </c>
      <c r="BE28">
        <v>153980</v>
      </c>
      <c r="BF28">
        <v>1376</v>
      </c>
      <c r="BG28">
        <v>77569</v>
      </c>
    </row>
    <row r="29" spans="1:59" x14ac:dyDescent="0.2">
      <c r="A29" s="8" t="s">
        <v>228</v>
      </c>
      <c r="B29" t="s">
        <v>208</v>
      </c>
      <c r="C29" t="s">
        <v>208</v>
      </c>
      <c r="D29" t="s">
        <v>208</v>
      </c>
      <c r="E29" t="s">
        <v>208</v>
      </c>
      <c r="F29" t="s">
        <v>208</v>
      </c>
      <c r="G29" t="s">
        <v>208</v>
      </c>
      <c r="H29" t="s">
        <v>208</v>
      </c>
      <c r="I29" t="s">
        <v>208</v>
      </c>
      <c r="J29" t="s">
        <v>208</v>
      </c>
      <c r="K29" t="s">
        <v>208</v>
      </c>
      <c r="L29" t="s">
        <v>208</v>
      </c>
      <c r="M29" t="s">
        <v>208</v>
      </c>
      <c r="N29" t="s">
        <v>208</v>
      </c>
      <c r="O29" t="s">
        <v>208</v>
      </c>
      <c r="P29" t="s">
        <v>208</v>
      </c>
      <c r="Q29" t="s">
        <v>208</v>
      </c>
      <c r="R29" t="s">
        <v>208</v>
      </c>
      <c r="S29" t="s">
        <v>208</v>
      </c>
      <c r="T29" t="s">
        <v>208</v>
      </c>
      <c r="U29" t="s">
        <v>208</v>
      </c>
      <c r="V29" t="s">
        <v>208</v>
      </c>
      <c r="W29" t="s">
        <v>208</v>
      </c>
      <c r="X29" t="s">
        <v>208</v>
      </c>
      <c r="Y29" t="s">
        <v>208</v>
      </c>
      <c r="Z29" t="s">
        <v>208</v>
      </c>
      <c r="AA29" t="s">
        <v>208</v>
      </c>
      <c r="AB29" t="s">
        <v>208</v>
      </c>
      <c r="AC29" t="s">
        <v>208</v>
      </c>
      <c r="AD29" t="s">
        <v>208</v>
      </c>
      <c r="AE29" t="s">
        <v>208</v>
      </c>
      <c r="AF29" t="s">
        <v>208</v>
      </c>
      <c r="AG29" t="s">
        <v>208</v>
      </c>
      <c r="AH29" t="s">
        <v>208</v>
      </c>
      <c r="AI29" t="s">
        <v>208</v>
      </c>
      <c r="AJ29" t="s">
        <v>208</v>
      </c>
      <c r="AK29" t="s">
        <v>208</v>
      </c>
      <c r="AL29" t="s">
        <v>208</v>
      </c>
      <c r="AM29" t="s">
        <v>208</v>
      </c>
      <c r="AN29" t="s">
        <v>208</v>
      </c>
      <c r="AO29" t="s">
        <v>208</v>
      </c>
      <c r="AP29" t="s">
        <v>208</v>
      </c>
      <c r="AQ29" t="s">
        <v>208</v>
      </c>
      <c r="AR29" t="s">
        <v>208</v>
      </c>
      <c r="AS29" t="s">
        <v>208</v>
      </c>
      <c r="AT29" t="s">
        <v>208</v>
      </c>
      <c r="AU29" t="s">
        <v>208</v>
      </c>
      <c r="AV29" t="s">
        <v>208</v>
      </c>
      <c r="AW29" t="s">
        <v>208</v>
      </c>
      <c r="AX29" t="s">
        <v>208</v>
      </c>
      <c r="AY29" t="s">
        <v>208</v>
      </c>
      <c r="AZ29" t="s">
        <v>208</v>
      </c>
      <c r="BA29" t="s">
        <v>208</v>
      </c>
      <c r="BB29" t="s">
        <v>208</v>
      </c>
      <c r="BC29" t="s">
        <v>208</v>
      </c>
      <c r="BD29" t="s">
        <v>208</v>
      </c>
      <c r="BE29" t="s">
        <v>208</v>
      </c>
      <c r="BF29" t="s">
        <v>208</v>
      </c>
      <c r="BG29" t="s">
        <v>208</v>
      </c>
    </row>
    <row r="30" spans="1:59" x14ac:dyDescent="0.2">
      <c r="A30" s="8" t="s">
        <v>229</v>
      </c>
      <c r="B30" t="s">
        <v>208</v>
      </c>
      <c r="C30" t="s">
        <v>208</v>
      </c>
      <c r="D30" t="s">
        <v>208</v>
      </c>
      <c r="E30" t="s">
        <v>208</v>
      </c>
      <c r="F30" t="s">
        <v>208</v>
      </c>
      <c r="G30" t="s">
        <v>208</v>
      </c>
      <c r="H30" t="s">
        <v>208</v>
      </c>
      <c r="I30" t="s">
        <v>208</v>
      </c>
      <c r="J30" t="s">
        <v>208</v>
      </c>
      <c r="K30" t="s">
        <v>208</v>
      </c>
      <c r="L30" t="s">
        <v>208</v>
      </c>
      <c r="M30" t="s">
        <v>208</v>
      </c>
      <c r="N30" t="s">
        <v>208</v>
      </c>
      <c r="O30" t="s">
        <v>208</v>
      </c>
      <c r="P30" t="s">
        <v>208</v>
      </c>
      <c r="Q30" t="s">
        <v>208</v>
      </c>
      <c r="R30" t="s">
        <v>208</v>
      </c>
      <c r="S30" t="s">
        <v>208</v>
      </c>
      <c r="T30" t="s">
        <v>208</v>
      </c>
      <c r="U30" t="s">
        <v>208</v>
      </c>
      <c r="V30" t="s">
        <v>208</v>
      </c>
      <c r="W30" t="s">
        <v>208</v>
      </c>
      <c r="X30" t="s">
        <v>208</v>
      </c>
      <c r="Y30" t="s">
        <v>208</v>
      </c>
      <c r="Z30" t="s">
        <v>208</v>
      </c>
      <c r="AA30" t="s">
        <v>208</v>
      </c>
      <c r="AB30" t="s">
        <v>208</v>
      </c>
      <c r="AC30" t="s">
        <v>208</v>
      </c>
      <c r="AD30" t="s">
        <v>208</v>
      </c>
      <c r="AE30" t="s">
        <v>208</v>
      </c>
      <c r="AF30" t="s">
        <v>208</v>
      </c>
      <c r="AG30" t="s">
        <v>208</v>
      </c>
      <c r="AH30" t="s">
        <v>208</v>
      </c>
      <c r="AI30" t="s">
        <v>208</v>
      </c>
      <c r="AJ30" t="s">
        <v>208</v>
      </c>
      <c r="AK30" t="s">
        <v>208</v>
      </c>
      <c r="AL30" t="s">
        <v>208</v>
      </c>
      <c r="AM30" t="s">
        <v>208</v>
      </c>
      <c r="AN30" t="s">
        <v>208</v>
      </c>
      <c r="AO30" t="s">
        <v>208</v>
      </c>
      <c r="AP30" t="s">
        <v>208</v>
      </c>
      <c r="AQ30" t="s">
        <v>208</v>
      </c>
      <c r="AR30" t="s">
        <v>208</v>
      </c>
      <c r="AS30" t="s">
        <v>208</v>
      </c>
      <c r="AT30" t="s">
        <v>208</v>
      </c>
      <c r="AU30" t="s">
        <v>208</v>
      </c>
      <c r="AV30" t="s">
        <v>208</v>
      </c>
      <c r="AW30" t="s">
        <v>208</v>
      </c>
      <c r="AX30" t="s">
        <v>208</v>
      </c>
      <c r="AY30" t="s">
        <v>208</v>
      </c>
      <c r="AZ30" t="s">
        <v>208</v>
      </c>
      <c r="BA30" t="s">
        <v>208</v>
      </c>
      <c r="BB30" t="s">
        <v>208</v>
      </c>
      <c r="BC30" t="s">
        <v>208</v>
      </c>
      <c r="BD30" t="s">
        <v>208</v>
      </c>
      <c r="BE30" t="s">
        <v>208</v>
      </c>
      <c r="BF30" t="s">
        <v>208</v>
      </c>
      <c r="BG30" t="s">
        <v>208</v>
      </c>
    </row>
    <row r="31" spans="1:59" x14ac:dyDescent="0.2">
      <c r="A31" s="8" t="s">
        <v>230</v>
      </c>
      <c r="B31" t="s">
        <v>208</v>
      </c>
      <c r="C31" t="s">
        <v>208</v>
      </c>
      <c r="D31" t="s">
        <v>208</v>
      </c>
      <c r="E31" t="s">
        <v>208</v>
      </c>
      <c r="F31" t="s">
        <v>208</v>
      </c>
      <c r="G31" t="s">
        <v>208</v>
      </c>
      <c r="H31" t="s">
        <v>208</v>
      </c>
      <c r="I31" t="s">
        <v>208</v>
      </c>
      <c r="J31" t="s">
        <v>208</v>
      </c>
      <c r="K31" t="s">
        <v>208</v>
      </c>
      <c r="L31" t="s">
        <v>208</v>
      </c>
      <c r="M31" t="s">
        <v>208</v>
      </c>
      <c r="N31" t="s">
        <v>208</v>
      </c>
      <c r="O31" t="s">
        <v>208</v>
      </c>
      <c r="P31" t="s">
        <v>208</v>
      </c>
      <c r="Q31" t="s">
        <v>208</v>
      </c>
      <c r="R31" t="s">
        <v>208</v>
      </c>
      <c r="S31" t="s">
        <v>208</v>
      </c>
      <c r="T31" t="s">
        <v>208</v>
      </c>
      <c r="U31" t="s">
        <v>208</v>
      </c>
      <c r="V31" t="s">
        <v>208</v>
      </c>
      <c r="W31" t="s">
        <v>208</v>
      </c>
      <c r="X31" t="s">
        <v>208</v>
      </c>
      <c r="Y31" t="s">
        <v>208</v>
      </c>
      <c r="Z31" t="s">
        <v>208</v>
      </c>
      <c r="AA31" t="s">
        <v>208</v>
      </c>
      <c r="AB31" t="s">
        <v>208</v>
      </c>
      <c r="AC31" t="s">
        <v>208</v>
      </c>
      <c r="AD31" t="s">
        <v>208</v>
      </c>
      <c r="AE31" t="s">
        <v>208</v>
      </c>
      <c r="AF31" t="s">
        <v>208</v>
      </c>
      <c r="AG31" t="s">
        <v>208</v>
      </c>
      <c r="AH31" t="s">
        <v>208</v>
      </c>
      <c r="AI31" t="s">
        <v>208</v>
      </c>
      <c r="AJ31" t="s">
        <v>208</v>
      </c>
      <c r="AK31" t="s">
        <v>208</v>
      </c>
      <c r="AL31" t="s">
        <v>208</v>
      </c>
      <c r="AM31" t="s">
        <v>208</v>
      </c>
      <c r="AN31" t="s">
        <v>208</v>
      </c>
      <c r="AO31" t="s">
        <v>208</v>
      </c>
      <c r="AP31" t="s">
        <v>208</v>
      </c>
      <c r="AQ31" t="s">
        <v>208</v>
      </c>
      <c r="AR31" t="s">
        <v>208</v>
      </c>
      <c r="AS31" t="s">
        <v>208</v>
      </c>
      <c r="AT31" t="s">
        <v>208</v>
      </c>
      <c r="AU31" t="s">
        <v>208</v>
      </c>
      <c r="AV31" t="s">
        <v>208</v>
      </c>
      <c r="AW31" t="s">
        <v>208</v>
      </c>
      <c r="AX31" t="s">
        <v>208</v>
      </c>
      <c r="AY31" t="s">
        <v>208</v>
      </c>
      <c r="AZ31" t="s">
        <v>208</v>
      </c>
      <c r="BA31" t="s">
        <v>208</v>
      </c>
      <c r="BB31" t="s">
        <v>208</v>
      </c>
      <c r="BC31" t="s">
        <v>208</v>
      </c>
      <c r="BD31" t="s">
        <v>208</v>
      </c>
      <c r="BE31" t="s">
        <v>208</v>
      </c>
      <c r="BF31" t="s">
        <v>208</v>
      </c>
      <c r="BG31" t="s">
        <v>208</v>
      </c>
    </row>
    <row r="32" spans="1:59" x14ac:dyDescent="0.2">
      <c r="A32" s="8" t="s">
        <v>231</v>
      </c>
      <c r="B32">
        <v>502992</v>
      </c>
      <c r="C32">
        <v>390649</v>
      </c>
      <c r="D32">
        <v>240645</v>
      </c>
      <c r="E32">
        <v>75392</v>
      </c>
      <c r="F32">
        <v>10128</v>
      </c>
      <c r="G32">
        <v>64484</v>
      </c>
      <c r="H32">
        <v>112343</v>
      </c>
      <c r="I32">
        <v>91</v>
      </c>
      <c r="J32">
        <v>25859</v>
      </c>
      <c r="K32">
        <v>900</v>
      </c>
      <c r="L32">
        <v>0</v>
      </c>
      <c r="M32">
        <v>0</v>
      </c>
      <c r="N32">
        <v>19587</v>
      </c>
      <c r="O32">
        <v>90</v>
      </c>
      <c r="P32">
        <v>18653</v>
      </c>
      <c r="Q32">
        <v>0</v>
      </c>
      <c r="R32">
        <v>844</v>
      </c>
      <c r="S32">
        <v>0</v>
      </c>
      <c r="T32">
        <v>7241</v>
      </c>
      <c r="U32">
        <v>26</v>
      </c>
      <c r="V32">
        <v>7215</v>
      </c>
      <c r="W32">
        <v>489</v>
      </c>
      <c r="X32">
        <v>0</v>
      </c>
      <c r="Y32">
        <v>12078</v>
      </c>
      <c r="Z32">
        <v>2</v>
      </c>
      <c r="AA32">
        <v>0</v>
      </c>
      <c r="AB32">
        <v>41964</v>
      </c>
      <c r="AC32">
        <v>4132</v>
      </c>
      <c r="AD32">
        <v>336682</v>
      </c>
      <c r="AE32">
        <v>187003</v>
      </c>
      <c r="AF32">
        <v>40061</v>
      </c>
      <c r="AG32">
        <v>269</v>
      </c>
      <c r="AH32">
        <v>0</v>
      </c>
      <c r="AI32">
        <v>39792</v>
      </c>
      <c r="AJ32">
        <v>38807</v>
      </c>
      <c r="AK32">
        <v>22183</v>
      </c>
      <c r="AL32">
        <v>3395</v>
      </c>
      <c r="AM32">
        <v>13229</v>
      </c>
      <c r="AN32">
        <v>532</v>
      </c>
      <c r="AO32">
        <v>32316</v>
      </c>
      <c r="AP32">
        <v>20537</v>
      </c>
      <c r="AQ32">
        <v>54750</v>
      </c>
      <c r="AR32">
        <v>149679</v>
      </c>
      <c r="AS32">
        <v>147629</v>
      </c>
      <c r="AT32">
        <v>2050</v>
      </c>
      <c r="AU32">
        <v>315989</v>
      </c>
      <c r="AV32">
        <v>47.368381501647022</v>
      </c>
      <c r="AW32">
        <v>52.691652230843047</v>
      </c>
      <c r="AX32">
        <v>24.959182848226838</v>
      </c>
      <c r="AY32">
        <v>336875</v>
      </c>
      <c r="AZ32">
        <v>224532</v>
      </c>
      <c r="BA32">
        <v>94704</v>
      </c>
      <c r="BB32">
        <v>56673</v>
      </c>
      <c r="BC32">
        <v>8327</v>
      </c>
      <c r="BD32">
        <v>64828</v>
      </c>
      <c r="BE32">
        <v>149872</v>
      </c>
      <c r="BF32">
        <v>1431</v>
      </c>
      <c r="BG32">
        <v>83640</v>
      </c>
    </row>
    <row r="33" spans="1:59" x14ac:dyDescent="0.2">
      <c r="A33" s="8" t="s">
        <v>232</v>
      </c>
      <c r="B33">
        <v>511785</v>
      </c>
      <c r="C33">
        <v>401278</v>
      </c>
      <c r="D33">
        <v>247773</v>
      </c>
      <c r="E33">
        <v>76748</v>
      </c>
      <c r="F33">
        <v>10251</v>
      </c>
      <c r="G33">
        <v>66506</v>
      </c>
      <c r="H33">
        <v>110507</v>
      </c>
      <c r="I33">
        <v>84</v>
      </c>
      <c r="J33">
        <v>24511</v>
      </c>
      <c r="K33">
        <v>900</v>
      </c>
      <c r="L33">
        <v>0</v>
      </c>
      <c r="M33">
        <v>0</v>
      </c>
      <c r="N33">
        <v>18825</v>
      </c>
      <c r="O33">
        <v>138</v>
      </c>
      <c r="P33">
        <v>17862</v>
      </c>
      <c r="Q33">
        <v>0</v>
      </c>
      <c r="R33">
        <v>825</v>
      </c>
      <c r="S33">
        <v>0</v>
      </c>
      <c r="T33">
        <v>5616</v>
      </c>
      <c r="U33">
        <v>27</v>
      </c>
      <c r="V33">
        <v>5589</v>
      </c>
      <c r="W33">
        <v>503</v>
      </c>
      <c r="X33">
        <v>0</v>
      </c>
      <c r="Y33">
        <v>12442</v>
      </c>
      <c r="Z33">
        <v>3</v>
      </c>
      <c r="AA33">
        <v>0</v>
      </c>
      <c r="AB33">
        <v>43434</v>
      </c>
      <c r="AC33">
        <v>4189</v>
      </c>
      <c r="AD33">
        <v>340542</v>
      </c>
      <c r="AE33">
        <v>186986</v>
      </c>
      <c r="AF33">
        <v>41201</v>
      </c>
      <c r="AG33">
        <v>328</v>
      </c>
      <c r="AH33">
        <v>0</v>
      </c>
      <c r="AI33">
        <v>40873</v>
      </c>
      <c r="AJ33">
        <v>38567</v>
      </c>
      <c r="AK33">
        <v>21916</v>
      </c>
      <c r="AL33">
        <v>3265</v>
      </c>
      <c r="AM33">
        <v>13385</v>
      </c>
      <c r="AN33">
        <v>544</v>
      </c>
      <c r="AO33">
        <v>30361</v>
      </c>
      <c r="AP33">
        <v>18812</v>
      </c>
      <c r="AQ33">
        <v>57501</v>
      </c>
      <c r="AR33">
        <v>153556</v>
      </c>
      <c r="AS33">
        <v>151463</v>
      </c>
      <c r="AT33">
        <v>2093</v>
      </c>
      <c r="AU33">
        <v>324799</v>
      </c>
      <c r="AV33">
        <v>47.277175875769167</v>
      </c>
      <c r="AW33">
        <v>51.94687471260827</v>
      </c>
      <c r="AX33">
        <v>24.559015319845273</v>
      </c>
      <c r="AY33">
        <v>339766</v>
      </c>
      <c r="AZ33">
        <v>229259</v>
      </c>
      <c r="BA33">
        <v>96248</v>
      </c>
      <c r="BB33">
        <v>58253</v>
      </c>
      <c r="BC33">
        <v>8532</v>
      </c>
      <c r="BD33">
        <v>66226</v>
      </c>
      <c r="BE33">
        <v>152780</v>
      </c>
      <c r="BF33">
        <v>1444</v>
      </c>
      <c r="BG33">
        <v>85201</v>
      </c>
    </row>
    <row r="34" spans="1:59" x14ac:dyDescent="0.2">
      <c r="A34" s="8" t="s">
        <v>233</v>
      </c>
      <c r="B34">
        <v>513888</v>
      </c>
      <c r="C34">
        <v>403419</v>
      </c>
      <c r="D34">
        <v>249164</v>
      </c>
      <c r="E34">
        <v>78421</v>
      </c>
      <c r="F34">
        <v>10452</v>
      </c>
      <c r="G34">
        <v>65382</v>
      </c>
      <c r="H34">
        <v>110469</v>
      </c>
      <c r="I34">
        <v>102</v>
      </c>
      <c r="J34">
        <v>25850</v>
      </c>
      <c r="K34">
        <v>900</v>
      </c>
      <c r="L34">
        <v>0</v>
      </c>
      <c r="M34">
        <v>0</v>
      </c>
      <c r="N34">
        <v>17555</v>
      </c>
      <c r="O34">
        <v>432</v>
      </c>
      <c r="P34">
        <v>16635</v>
      </c>
      <c r="Q34">
        <v>0</v>
      </c>
      <c r="R34">
        <v>488</v>
      </c>
      <c r="S34">
        <v>0</v>
      </c>
      <c r="T34">
        <v>6172</v>
      </c>
      <c r="U34">
        <v>28</v>
      </c>
      <c r="V34">
        <v>6144</v>
      </c>
      <c r="W34">
        <v>527</v>
      </c>
      <c r="X34">
        <v>0</v>
      </c>
      <c r="Y34">
        <v>13002</v>
      </c>
      <c r="Z34">
        <v>3</v>
      </c>
      <c r="AA34">
        <v>0</v>
      </c>
      <c r="AB34">
        <v>42254</v>
      </c>
      <c r="AC34">
        <v>4104</v>
      </c>
      <c r="AD34">
        <v>349991</v>
      </c>
      <c r="AE34">
        <v>190236</v>
      </c>
      <c r="AF34">
        <v>42647</v>
      </c>
      <c r="AG34">
        <v>304</v>
      </c>
      <c r="AH34">
        <v>0</v>
      </c>
      <c r="AI34">
        <v>42343</v>
      </c>
      <c r="AJ34">
        <v>38123</v>
      </c>
      <c r="AK34">
        <v>21494</v>
      </c>
      <c r="AL34">
        <v>3369</v>
      </c>
      <c r="AM34">
        <v>13260</v>
      </c>
      <c r="AN34">
        <v>558</v>
      </c>
      <c r="AO34">
        <v>28227</v>
      </c>
      <c r="AP34">
        <v>16610</v>
      </c>
      <c r="AQ34">
        <v>64071</v>
      </c>
      <c r="AR34">
        <v>159755</v>
      </c>
      <c r="AS34">
        <v>157607</v>
      </c>
      <c r="AT34">
        <v>2148</v>
      </c>
      <c r="AU34">
        <v>323652</v>
      </c>
      <c r="AV34">
        <v>49.360124647719275</v>
      </c>
      <c r="AW34">
        <v>50.558622587108047</v>
      </c>
      <c r="AX34">
        <v>24.955799129166479</v>
      </c>
      <c r="AY34">
        <v>341251</v>
      </c>
      <c r="AZ34">
        <v>230782</v>
      </c>
      <c r="BA34">
        <v>97730</v>
      </c>
      <c r="BB34">
        <v>59914</v>
      </c>
      <c r="BC34">
        <v>8767</v>
      </c>
      <c r="BD34">
        <v>64371</v>
      </c>
      <c r="BE34">
        <v>151015</v>
      </c>
      <c r="BF34">
        <v>1457</v>
      </c>
      <c r="BG34">
        <v>86779</v>
      </c>
    </row>
    <row r="35" spans="1:59" x14ac:dyDescent="0.2">
      <c r="A35" s="8" t="s">
        <v>234</v>
      </c>
      <c r="B35">
        <v>519671</v>
      </c>
      <c r="C35">
        <v>403915</v>
      </c>
      <c r="D35">
        <v>248233</v>
      </c>
      <c r="E35">
        <v>78826</v>
      </c>
      <c r="F35">
        <v>10740</v>
      </c>
      <c r="G35">
        <v>66117</v>
      </c>
      <c r="H35">
        <v>115756</v>
      </c>
      <c r="I35">
        <v>98</v>
      </c>
      <c r="J35">
        <v>26398</v>
      </c>
      <c r="K35">
        <v>900</v>
      </c>
      <c r="L35">
        <v>0</v>
      </c>
      <c r="M35">
        <v>0</v>
      </c>
      <c r="N35">
        <v>18007</v>
      </c>
      <c r="O35">
        <v>411</v>
      </c>
      <c r="P35">
        <v>17018</v>
      </c>
      <c r="Q35">
        <v>0</v>
      </c>
      <c r="R35">
        <v>578</v>
      </c>
      <c r="S35">
        <v>0</v>
      </c>
      <c r="T35">
        <v>6276</v>
      </c>
      <c r="U35">
        <v>29</v>
      </c>
      <c r="V35">
        <v>6247</v>
      </c>
      <c r="W35">
        <v>538</v>
      </c>
      <c r="X35">
        <v>0</v>
      </c>
      <c r="Y35">
        <v>13289</v>
      </c>
      <c r="Z35">
        <v>3</v>
      </c>
      <c r="AA35">
        <v>0</v>
      </c>
      <c r="AB35">
        <v>46001</v>
      </c>
      <c r="AC35">
        <v>4246</v>
      </c>
      <c r="AD35">
        <v>354192</v>
      </c>
      <c r="AE35">
        <v>195100</v>
      </c>
      <c r="AF35">
        <v>43816</v>
      </c>
      <c r="AG35">
        <v>346</v>
      </c>
      <c r="AH35">
        <v>0</v>
      </c>
      <c r="AI35">
        <v>43470</v>
      </c>
      <c r="AJ35">
        <v>38711</v>
      </c>
      <c r="AK35">
        <v>21955</v>
      </c>
      <c r="AL35">
        <v>3506</v>
      </c>
      <c r="AM35">
        <v>13250</v>
      </c>
      <c r="AN35">
        <v>567</v>
      </c>
      <c r="AO35">
        <v>30753</v>
      </c>
      <c r="AP35">
        <v>17238</v>
      </c>
      <c r="AQ35">
        <v>64015</v>
      </c>
      <c r="AR35">
        <v>159092</v>
      </c>
      <c r="AS35">
        <v>156907</v>
      </c>
      <c r="AT35">
        <v>2185</v>
      </c>
      <c r="AU35">
        <v>324571</v>
      </c>
      <c r="AV35">
        <v>49.016043629945592</v>
      </c>
      <c r="AW35">
        <v>51.874010868672784</v>
      </c>
      <c r="AX35">
        <v>25.42658779999136</v>
      </c>
      <c r="AY35">
        <v>350031</v>
      </c>
      <c r="AZ35">
        <v>234275</v>
      </c>
      <c r="BA35">
        <v>99229</v>
      </c>
      <c r="BB35">
        <v>61025</v>
      </c>
      <c r="BC35">
        <v>9035</v>
      </c>
      <c r="BD35">
        <v>64986</v>
      </c>
      <c r="BE35">
        <v>154931</v>
      </c>
      <c r="BF35">
        <v>1471</v>
      </c>
      <c r="BG35">
        <v>88366</v>
      </c>
    </row>
    <row r="36" spans="1:59" x14ac:dyDescent="0.2">
      <c r="A36" s="8" t="s">
        <v>235</v>
      </c>
      <c r="B36">
        <v>527493</v>
      </c>
      <c r="C36">
        <v>408849</v>
      </c>
      <c r="D36">
        <v>251382</v>
      </c>
      <c r="E36">
        <v>79753</v>
      </c>
      <c r="F36">
        <v>11026</v>
      </c>
      <c r="G36">
        <v>66688</v>
      </c>
      <c r="H36">
        <v>118644</v>
      </c>
      <c r="I36">
        <v>75</v>
      </c>
      <c r="J36">
        <v>26641</v>
      </c>
      <c r="K36">
        <v>900</v>
      </c>
      <c r="L36">
        <v>0</v>
      </c>
      <c r="M36">
        <v>0</v>
      </c>
      <c r="N36">
        <v>18655</v>
      </c>
      <c r="O36">
        <v>195</v>
      </c>
      <c r="P36">
        <v>17647</v>
      </c>
      <c r="Q36">
        <v>0</v>
      </c>
      <c r="R36">
        <v>813</v>
      </c>
      <c r="S36">
        <v>0</v>
      </c>
      <c r="T36">
        <v>7081</v>
      </c>
      <c r="U36">
        <v>30</v>
      </c>
      <c r="V36">
        <v>7051</v>
      </c>
      <c r="W36">
        <v>555</v>
      </c>
      <c r="X36">
        <v>0</v>
      </c>
      <c r="Y36">
        <v>13706</v>
      </c>
      <c r="Z36">
        <v>3</v>
      </c>
      <c r="AA36">
        <v>0</v>
      </c>
      <c r="AB36">
        <v>45866</v>
      </c>
      <c r="AC36">
        <v>5162</v>
      </c>
      <c r="AD36">
        <v>338642</v>
      </c>
      <c r="AE36">
        <v>189787</v>
      </c>
      <c r="AF36">
        <v>44828</v>
      </c>
      <c r="AG36">
        <v>331</v>
      </c>
      <c r="AH36">
        <v>0</v>
      </c>
      <c r="AI36">
        <v>44497</v>
      </c>
      <c r="AJ36">
        <v>40270</v>
      </c>
      <c r="AK36">
        <v>22979</v>
      </c>
      <c r="AL36">
        <v>3827</v>
      </c>
      <c r="AM36">
        <v>13464</v>
      </c>
      <c r="AN36">
        <v>579</v>
      </c>
      <c r="AO36">
        <v>33077</v>
      </c>
      <c r="AP36">
        <v>17381</v>
      </c>
      <c r="AQ36">
        <v>53652</v>
      </c>
      <c r="AR36">
        <v>148855</v>
      </c>
      <c r="AS36">
        <v>146628</v>
      </c>
      <c r="AT36">
        <v>2227</v>
      </c>
      <c r="AU36">
        <v>337706</v>
      </c>
      <c r="AV36">
        <v>44.078337799684611</v>
      </c>
      <c r="AW36">
        <v>57.168200224773322</v>
      </c>
      <c r="AX36">
        <v>25.19879240907564</v>
      </c>
      <c r="AY36">
        <v>357338</v>
      </c>
      <c r="AZ36">
        <v>238694</v>
      </c>
      <c r="BA36">
        <v>100885</v>
      </c>
      <c r="BB36">
        <v>62435</v>
      </c>
      <c r="BC36">
        <v>9339</v>
      </c>
      <c r="BD36">
        <v>66035</v>
      </c>
      <c r="BE36">
        <v>167551</v>
      </c>
      <c r="BF36">
        <v>1485</v>
      </c>
      <c r="BG36">
        <v>90023</v>
      </c>
    </row>
    <row r="37" spans="1:59" x14ac:dyDescent="0.2">
      <c r="A37" s="8" t="s">
        <v>236</v>
      </c>
      <c r="B37">
        <v>530013</v>
      </c>
      <c r="C37">
        <v>412999</v>
      </c>
      <c r="D37">
        <v>252850</v>
      </c>
      <c r="E37">
        <v>81384</v>
      </c>
      <c r="F37">
        <v>11415</v>
      </c>
      <c r="G37">
        <v>67350</v>
      </c>
      <c r="H37">
        <v>117014</v>
      </c>
      <c r="I37">
        <v>102</v>
      </c>
      <c r="J37">
        <v>23589</v>
      </c>
      <c r="K37">
        <v>900</v>
      </c>
      <c r="L37">
        <v>0</v>
      </c>
      <c r="M37">
        <v>0</v>
      </c>
      <c r="N37">
        <v>19241</v>
      </c>
      <c r="O37">
        <v>212</v>
      </c>
      <c r="P37">
        <v>18164</v>
      </c>
      <c r="Q37">
        <v>0</v>
      </c>
      <c r="R37">
        <v>865</v>
      </c>
      <c r="S37">
        <v>0</v>
      </c>
      <c r="T37">
        <v>6411</v>
      </c>
      <c r="U37">
        <v>31</v>
      </c>
      <c r="V37">
        <v>6380</v>
      </c>
      <c r="W37">
        <v>570</v>
      </c>
      <c r="X37">
        <v>0</v>
      </c>
      <c r="Y37">
        <v>14065</v>
      </c>
      <c r="Z37">
        <v>3</v>
      </c>
      <c r="AA37">
        <v>0</v>
      </c>
      <c r="AB37">
        <v>46828</v>
      </c>
      <c r="AC37">
        <v>5305</v>
      </c>
      <c r="AD37">
        <v>329786</v>
      </c>
      <c r="AE37">
        <v>184439</v>
      </c>
      <c r="AF37">
        <v>45627</v>
      </c>
      <c r="AG37">
        <v>370</v>
      </c>
      <c r="AH37">
        <v>0</v>
      </c>
      <c r="AI37">
        <v>45257</v>
      </c>
      <c r="AJ37">
        <v>40877</v>
      </c>
      <c r="AK37">
        <v>23076</v>
      </c>
      <c r="AL37">
        <v>4046</v>
      </c>
      <c r="AM37">
        <v>13756</v>
      </c>
      <c r="AN37">
        <v>596</v>
      </c>
      <c r="AO37">
        <v>31088</v>
      </c>
      <c r="AP37">
        <v>16007</v>
      </c>
      <c r="AQ37">
        <v>50244</v>
      </c>
      <c r="AR37">
        <v>145347</v>
      </c>
      <c r="AS37">
        <v>143052</v>
      </c>
      <c r="AT37">
        <v>2295</v>
      </c>
      <c r="AU37">
        <v>345574</v>
      </c>
      <c r="AV37">
        <v>42.059627477582048</v>
      </c>
      <c r="AW37">
        <v>59.51568102946819</v>
      </c>
      <c r="AX37">
        <v>25.032073731740287</v>
      </c>
      <c r="AY37">
        <v>360734</v>
      </c>
      <c r="AZ37">
        <v>243720</v>
      </c>
      <c r="BA37">
        <v>102690</v>
      </c>
      <c r="BB37">
        <v>63998</v>
      </c>
      <c r="BC37">
        <v>9666</v>
      </c>
      <c r="BD37">
        <v>67366</v>
      </c>
      <c r="BE37">
        <v>176295</v>
      </c>
      <c r="BF37">
        <v>1500</v>
      </c>
      <c r="BG37">
        <v>91734</v>
      </c>
    </row>
    <row r="38" spans="1:59" x14ac:dyDescent="0.2">
      <c r="A38" s="8" t="s">
        <v>237</v>
      </c>
      <c r="B38">
        <v>536943</v>
      </c>
      <c r="C38">
        <v>419306</v>
      </c>
      <c r="D38">
        <v>255579</v>
      </c>
      <c r="E38">
        <v>83412</v>
      </c>
      <c r="F38">
        <v>11756</v>
      </c>
      <c r="G38">
        <v>68559</v>
      </c>
      <c r="H38">
        <v>117637</v>
      </c>
      <c r="I38">
        <v>74</v>
      </c>
      <c r="J38">
        <v>25710</v>
      </c>
      <c r="K38">
        <v>900</v>
      </c>
      <c r="L38">
        <v>0</v>
      </c>
      <c r="M38">
        <v>0</v>
      </c>
      <c r="N38">
        <v>17581</v>
      </c>
      <c r="O38">
        <v>194</v>
      </c>
      <c r="P38">
        <v>16454</v>
      </c>
      <c r="Q38">
        <v>0</v>
      </c>
      <c r="R38">
        <v>933</v>
      </c>
      <c r="S38">
        <v>0</v>
      </c>
      <c r="T38">
        <v>6777</v>
      </c>
      <c r="U38">
        <v>32</v>
      </c>
      <c r="V38">
        <v>6745</v>
      </c>
      <c r="W38">
        <v>586</v>
      </c>
      <c r="X38">
        <v>0</v>
      </c>
      <c r="Y38">
        <v>14472</v>
      </c>
      <c r="Z38">
        <v>3</v>
      </c>
      <c r="AA38">
        <v>0</v>
      </c>
      <c r="AB38">
        <v>46126</v>
      </c>
      <c r="AC38">
        <v>5408</v>
      </c>
      <c r="AD38">
        <v>312266</v>
      </c>
      <c r="AE38">
        <v>176136</v>
      </c>
      <c r="AF38">
        <v>46567</v>
      </c>
      <c r="AG38">
        <v>297</v>
      </c>
      <c r="AH38">
        <v>0</v>
      </c>
      <c r="AI38">
        <v>46270</v>
      </c>
      <c r="AJ38">
        <v>40787</v>
      </c>
      <c r="AK38">
        <v>22710</v>
      </c>
      <c r="AL38">
        <v>4381</v>
      </c>
      <c r="AM38">
        <v>13696</v>
      </c>
      <c r="AN38">
        <v>602</v>
      </c>
      <c r="AO38">
        <v>31407</v>
      </c>
      <c r="AP38">
        <v>15201</v>
      </c>
      <c r="AQ38">
        <v>41572</v>
      </c>
      <c r="AR38">
        <v>136130</v>
      </c>
      <c r="AS38">
        <v>133816</v>
      </c>
      <c r="AT38">
        <v>2314</v>
      </c>
      <c r="AU38">
        <v>360807</v>
      </c>
      <c r="AV38">
        <v>37.729267646022073</v>
      </c>
      <c r="AW38">
        <v>64.169424007335451</v>
      </c>
      <c r="AX38">
        <v>24.210653730638342</v>
      </c>
      <c r="AY38">
        <v>365282</v>
      </c>
      <c r="AZ38">
        <v>247645</v>
      </c>
      <c r="BA38">
        <v>104641</v>
      </c>
      <c r="BB38">
        <v>65500</v>
      </c>
      <c r="BC38">
        <v>10015</v>
      </c>
      <c r="BD38">
        <v>67489</v>
      </c>
      <c r="BE38">
        <v>189146</v>
      </c>
      <c r="BF38">
        <v>1515</v>
      </c>
      <c r="BG38">
        <v>93503</v>
      </c>
    </row>
    <row r="39" spans="1:59" x14ac:dyDescent="0.2">
      <c r="A39" s="8" t="s">
        <v>238</v>
      </c>
      <c r="B39">
        <v>547448</v>
      </c>
      <c r="C39">
        <v>425815</v>
      </c>
      <c r="D39">
        <v>258630</v>
      </c>
      <c r="E39">
        <v>85511</v>
      </c>
      <c r="F39">
        <v>12095</v>
      </c>
      <c r="G39">
        <v>69579</v>
      </c>
      <c r="H39">
        <v>121633</v>
      </c>
      <c r="I39">
        <v>85</v>
      </c>
      <c r="J39">
        <v>25865</v>
      </c>
      <c r="K39">
        <v>900</v>
      </c>
      <c r="L39">
        <v>0</v>
      </c>
      <c r="M39">
        <v>0</v>
      </c>
      <c r="N39">
        <v>19467</v>
      </c>
      <c r="O39">
        <v>214</v>
      </c>
      <c r="P39">
        <v>18232</v>
      </c>
      <c r="Q39">
        <v>0</v>
      </c>
      <c r="R39">
        <v>1021</v>
      </c>
      <c r="S39">
        <v>0</v>
      </c>
      <c r="T39">
        <v>6697</v>
      </c>
      <c r="U39">
        <v>32</v>
      </c>
      <c r="V39">
        <v>6665</v>
      </c>
      <c r="W39">
        <v>599</v>
      </c>
      <c r="X39">
        <v>0</v>
      </c>
      <c r="Y39">
        <v>14825</v>
      </c>
      <c r="Z39">
        <v>3</v>
      </c>
      <c r="AA39">
        <v>0</v>
      </c>
      <c r="AB39">
        <v>47561</v>
      </c>
      <c r="AC39">
        <v>5631</v>
      </c>
      <c r="AD39">
        <v>307979</v>
      </c>
      <c r="AE39">
        <v>176328</v>
      </c>
      <c r="AF39">
        <v>47147</v>
      </c>
      <c r="AG39">
        <v>347</v>
      </c>
      <c r="AH39">
        <v>0</v>
      </c>
      <c r="AI39">
        <v>46800</v>
      </c>
      <c r="AJ39">
        <v>41191</v>
      </c>
      <c r="AK39">
        <v>23000</v>
      </c>
      <c r="AL39">
        <v>4430</v>
      </c>
      <c r="AM39">
        <v>13761</v>
      </c>
      <c r="AN39">
        <v>619</v>
      </c>
      <c r="AO39">
        <v>32222</v>
      </c>
      <c r="AP39">
        <v>17399</v>
      </c>
      <c r="AQ39">
        <v>37750</v>
      </c>
      <c r="AR39">
        <v>131651</v>
      </c>
      <c r="AS39">
        <v>129274</v>
      </c>
      <c r="AT39">
        <v>2377</v>
      </c>
      <c r="AU39">
        <v>371120</v>
      </c>
      <c r="AV39">
        <v>35.47395028110099</v>
      </c>
      <c r="AW39">
        <v>67.100199692269484</v>
      </c>
      <c r="AX39">
        <v>23.80309147735516</v>
      </c>
      <c r="AY39">
        <v>374145</v>
      </c>
      <c r="AZ39">
        <v>252512</v>
      </c>
      <c r="BA39">
        <v>106615</v>
      </c>
      <c r="BB39">
        <v>67082</v>
      </c>
      <c r="BC39">
        <v>10366</v>
      </c>
      <c r="BD39">
        <v>68449</v>
      </c>
      <c r="BE39">
        <v>197817</v>
      </c>
      <c r="BF39">
        <v>1530</v>
      </c>
      <c r="BG39">
        <v>95283</v>
      </c>
    </row>
    <row r="40" spans="1:59" x14ac:dyDescent="0.2">
      <c r="A40" s="8" t="s">
        <v>239</v>
      </c>
      <c r="B40">
        <v>549515</v>
      </c>
      <c r="C40">
        <v>427038</v>
      </c>
      <c r="D40">
        <v>259102</v>
      </c>
      <c r="E40">
        <v>86913</v>
      </c>
      <c r="F40">
        <v>12393</v>
      </c>
      <c r="G40">
        <v>68631</v>
      </c>
      <c r="H40">
        <v>122477</v>
      </c>
      <c r="I40">
        <v>114</v>
      </c>
      <c r="J40">
        <v>26550</v>
      </c>
      <c r="K40">
        <v>900</v>
      </c>
      <c r="L40">
        <v>0</v>
      </c>
      <c r="M40">
        <v>0</v>
      </c>
      <c r="N40">
        <v>20449</v>
      </c>
      <c r="O40">
        <v>204</v>
      </c>
      <c r="P40">
        <v>19240</v>
      </c>
      <c r="Q40">
        <v>0</v>
      </c>
      <c r="R40">
        <v>1005</v>
      </c>
      <c r="S40">
        <v>0</v>
      </c>
      <c r="T40">
        <v>7341</v>
      </c>
      <c r="U40">
        <v>32</v>
      </c>
      <c r="V40">
        <v>7309</v>
      </c>
      <c r="W40">
        <v>611</v>
      </c>
      <c r="X40">
        <v>0</v>
      </c>
      <c r="Y40">
        <v>15124</v>
      </c>
      <c r="Z40">
        <v>3</v>
      </c>
      <c r="AA40">
        <v>0</v>
      </c>
      <c r="AB40">
        <v>45021</v>
      </c>
      <c r="AC40">
        <v>6364</v>
      </c>
      <c r="AD40">
        <v>340169</v>
      </c>
      <c r="AE40">
        <v>193653</v>
      </c>
      <c r="AF40">
        <v>48414</v>
      </c>
      <c r="AG40">
        <v>402</v>
      </c>
      <c r="AH40">
        <v>0</v>
      </c>
      <c r="AI40">
        <v>48012</v>
      </c>
      <c r="AJ40">
        <v>40838</v>
      </c>
      <c r="AK40">
        <v>22417</v>
      </c>
      <c r="AL40">
        <v>4279</v>
      </c>
      <c r="AM40">
        <v>14142</v>
      </c>
      <c r="AN40">
        <v>632</v>
      </c>
      <c r="AO40">
        <v>32800</v>
      </c>
      <c r="AP40">
        <v>17986</v>
      </c>
      <c r="AQ40">
        <v>52983</v>
      </c>
      <c r="AR40">
        <v>146516</v>
      </c>
      <c r="AS40">
        <v>144082</v>
      </c>
      <c r="AT40">
        <v>2434</v>
      </c>
      <c r="AU40">
        <v>355862</v>
      </c>
      <c r="AV40">
        <v>41.172096528337647</v>
      </c>
      <c r="AW40">
        <v>60.915906607060514</v>
      </c>
      <c r="AX40">
        <v>25.080355869370958</v>
      </c>
      <c r="AY40">
        <v>377642</v>
      </c>
      <c r="AZ40">
        <v>255165</v>
      </c>
      <c r="BA40">
        <v>108517</v>
      </c>
      <c r="BB40">
        <v>68518</v>
      </c>
      <c r="BC40">
        <v>10712</v>
      </c>
      <c r="BD40">
        <v>67418</v>
      </c>
      <c r="BE40">
        <v>183989</v>
      </c>
      <c r="BF40">
        <v>1544</v>
      </c>
      <c r="BG40">
        <v>97053</v>
      </c>
    </row>
    <row r="41" spans="1:59" x14ac:dyDescent="0.2">
      <c r="A41" s="8" t="s">
        <v>240</v>
      </c>
      <c r="B41">
        <v>548195</v>
      </c>
      <c r="C41">
        <v>429994</v>
      </c>
      <c r="D41">
        <v>260326</v>
      </c>
      <c r="E41">
        <v>88667</v>
      </c>
      <c r="F41">
        <v>12812</v>
      </c>
      <c r="G41">
        <v>68189</v>
      </c>
      <c r="H41">
        <v>118201</v>
      </c>
      <c r="I41">
        <v>115</v>
      </c>
      <c r="J41">
        <v>23706</v>
      </c>
      <c r="K41">
        <v>950</v>
      </c>
      <c r="L41">
        <v>0</v>
      </c>
      <c r="M41">
        <v>0</v>
      </c>
      <c r="N41">
        <v>19162</v>
      </c>
      <c r="O41">
        <v>312</v>
      </c>
      <c r="P41">
        <v>17887</v>
      </c>
      <c r="Q41">
        <v>0</v>
      </c>
      <c r="R41">
        <v>963</v>
      </c>
      <c r="S41">
        <v>0</v>
      </c>
      <c r="T41">
        <v>6453</v>
      </c>
      <c r="U41">
        <v>32</v>
      </c>
      <c r="V41">
        <v>6421</v>
      </c>
      <c r="W41">
        <v>623</v>
      </c>
      <c r="X41">
        <v>0</v>
      </c>
      <c r="Y41">
        <v>15408</v>
      </c>
      <c r="Z41">
        <v>3</v>
      </c>
      <c r="AA41">
        <v>0</v>
      </c>
      <c r="AB41">
        <v>45279</v>
      </c>
      <c r="AC41">
        <v>6502</v>
      </c>
      <c r="AD41">
        <v>358838</v>
      </c>
      <c r="AE41">
        <v>200094</v>
      </c>
      <c r="AF41">
        <v>49314</v>
      </c>
      <c r="AG41">
        <v>525</v>
      </c>
      <c r="AH41">
        <v>0</v>
      </c>
      <c r="AI41">
        <v>48789</v>
      </c>
      <c r="AJ41">
        <v>40852</v>
      </c>
      <c r="AK41">
        <v>22094</v>
      </c>
      <c r="AL41">
        <v>4340</v>
      </c>
      <c r="AM41">
        <v>14419</v>
      </c>
      <c r="AN41">
        <v>646</v>
      </c>
      <c r="AO41">
        <v>30154</v>
      </c>
      <c r="AP41">
        <v>14340</v>
      </c>
      <c r="AQ41">
        <v>64788</v>
      </c>
      <c r="AR41">
        <v>158744</v>
      </c>
      <c r="AS41">
        <v>156255</v>
      </c>
      <c r="AT41">
        <v>2489</v>
      </c>
      <c r="AU41">
        <v>348101</v>
      </c>
      <c r="AV41">
        <v>45.602841588162704</v>
      </c>
      <c r="AW41">
        <v>56.799492939819515</v>
      </c>
      <c r="AX41">
        <v>25.902182788225552</v>
      </c>
      <c r="AY41">
        <v>376740</v>
      </c>
      <c r="AZ41">
        <v>258539</v>
      </c>
      <c r="BA41">
        <v>110300</v>
      </c>
      <c r="BB41">
        <v>69779</v>
      </c>
      <c r="BC41">
        <v>11053</v>
      </c>
      <c r="BD41">
        <v>67407</v>
      </c>
      <c r="BE41">
        <v>176646</v>
      </c>
      <c r="BF41">
        <v>1558</v>
      </c>
      <c r="BG41">
        <v>98766</v>
      </c>
    </row>
    <row r="42" spans="1:59" x14ac:dyDescent="0.2">
      <c r="A42" s="8" t="s">
        <v>241</v>
      </c>
      <c r="B42">
        <v>550327</v>
      </c>
      <c r="C42">
        <v>432658</v>
      </c>
      <c r="D42">
        <v>261677</v>
      </c>
      <c r="E42">
        <v>90371</v>
      </c>
      <c r="F42">
        <v>13084</v>
      </c>
      <c r="G42">
        <v>67526</v>
      </c>
      <c r="H42">
        <v>117669</v>
      </c>
      <c r="I42">
        <v>128</v>
      </c>
      <c r="J42">
        <v>25354</v>
      </c>
      <c r="K42">
        <v>1000</v>
      </c>
      <c r="L42">
        <v>0</v>
      </c>
      <c r="M42">
        <v>0</v>
      </c>
      <c r="N42">
        <v>16134</v>
      </c>
      <c r="O42">
        <v>338</v>
      </c>
      <c r="P42">
        <v>14874</v>
      </c>
      <c r="Q42">
        <v>0</v>
      </c>
      <c r="R42">
        <v>922</v>
      </c>
      <c r="S42">
        <v>0</v>
      </c>
      <c r="T42">
        <v>6862</v>
      </c>
      <c r="U42">
        <v>32</v>
      </c>
      <c r="V42">
        <v>6830</v>
      </c>
      <c r="W42">
        <v>639</v>
      </c>
      <c r="X42">
        <v>0</v>
      </c>
      <c r="Y42">
        <v>15801</v>
      </c>
      <c r="Z42">
        <v>3</v>
      </c>
      <c r="AA42">
        <v>0</v>
      </c>
      <c r="AB42">
        <v>45273</v>
      </c>
      <c r="AC42">
        <v>6475</v>
      </c>
      <c r="AD42">
        <v>389088</v>
      </c>
      <c r="AE42">
        <v>213979</v>
      </c>
      <c r="AF42">
        <v>50208</v>
      </c>
      <c r="AG42">
        <v>484</v>
      </c>
      <c r="AH42">
        <v>0</v>
      </c>
      <c r="AI42">
        <v>49724</v>
      </c>
      <c r="AJ42">
        <v>39943</v>
      </c>
      <c r="AK42">
        <v>21445</v>
      </c>
      <c r="AL42">
        <v>4213</v>
      </c>
      <c r="AM42">
        <v>14285</v>
      </c>
      <c r="AN42">
        <v>667</v>
      </c>
      <c r="AO42">
        <v>30197</v>
      </c>
      <c r="AP42">
        <v>11324</v>
      </c>
      <c r="AQ42">
        <v>81640</v>
      </c>
      <c r="AR42">
        <v>175109</v>
      </c>
      <c r="AS42">
        <v>172550</v>
      </c>
      <c r="AT42">
        <v>2559</v>
      </c>
      <c r="AU42">
        <v>336348</v>
      </c>
      <c r="AV42">
        <v>52.06181277549743</v>
      </c>
      <c r="AW42">
        <v>51.482958446545709</v>
      </c>
      <c r="AX42">
        <v>26.802961437727767</v>
      </c>
      <c r="AY42">
        <v>377786</v>
      </c>
      <c r="AZ42">
        <v>260117</v>
      </c>
      <c r="BA42">
        <v>111969</v>
      </c>
      <c r="BB42">
        <v>70984</v>
      </c>
      <c r="BC42">
        <v>11381</v>
      </c>
      <c r="BD42">
        <v>65783</v>
      </c>
      <c r="BE42">
        <v>163807</v>
      </c>
      <c r="BF42">
        <v>1573</v>
      </c>
      <c r="BG42">
        <v>100423</v>
      </c>
    </row>
    <row r="43" spans="1:59" x14ac:dyDescent="0.2">
      <c r="A43" s="8" t="s">
        <v>242</v>
      </c>
      <c r="B43">
        <v>556778</v>
      </c>
      <c r="C43">
        <v>433565</v>
      </c>
      <c r="D43">
        <v>263287</v>
      </c>
      <c r="E43">
        <v>89655</v>
      </c>
      <c r="F43">
        <v>13371</v>
      </c>
      <c r="G43">
        <v>67252</v>
      </c>
      <c r="H43">
        <v>123213</v>
      </c>
      <c r="I43">
        <v>150</v>
      </c>
      <c r="J43">
        <v>26760</v>
      </c>
      <c r="K43">
        <v>1050</v>
      </c>
      <c r="L43">
        <v>0</v>
      </c>
      <c r="M43">
        <v>0</v>
      </c>
      <c r="N43">
        <v>17663</v>
      </c>
      <c r="O43">
        <v>300</v>
      </c>
      <c r="P43">
        <v>16366</v>
      </c>
      <c r="Q43">
        <v>0</v>
      </c>
      <c r="R43">
        <v>997</v>
      </c>
      <c r="S43">
        <v>0</v>
      </c>
      <c r="T43">
        <v>6790</v>
      </c>
      <c r="U43">
        <v>32</v>
      </c>
      <c r="V43">
        <v>6758</v>
      </c>
      <c r="W43">
        <v>648</v>
      </c>
      <c r="X43">
        <v>0</v>
      </c>
      <c r="Y43">
        <v>16001</v>
      </c>
      <c r="Z43">
        <v>3</v>
      </c>
      <c r="AA43">
        <v>0</v>
      </c>
      <c r="AB43">
        <v>47592</v>
      </c>
      <c r="AC43">
        <v>6556</v>
      </c>
      <c r="AD43">
        <v>432938</v>
      </c>
      <c r="AE43">
        <v>238322</v>
      </c>
      <c r="AF43">
        <v>51583</v>
      </c>
      <c r="AG43">
        <v>584</v>
      </c>
      <c r="AH43">
        <v>0</v>
      </c>
      <c r="AI43">
        <v>50999</v>
      </c>
      <c r="AJ43">
        <v>39583</v>
      </c>
      <c r="AK43">
        <v>21273</v>
      </c>
      <c r="AL43">
        <v>4095</v>
      </c>
      <c r="AM43">
        <v>14216</v>
      </c>
      <c r="AN43">
        <v>682</v>
      </c>
      <c r="AO43">
        <v>31519</v>
      </c>
      <c r="AP43">
        <v>13163</v>
      </c>
      <c r="AQ43">
        <v>101792</v>
      </c>
      <c r="AR43">
        <v>194616</v>
      </c>
      <c r="AS43">
        <v>191985</v>
      </c>
      <c r="AT43">
        <v>2631</v>
      </c>
      <c r="AU43">
        <v>318456</v>
      </c>
      <c r="AV43">
        <v>61.112288907828358</v>
      </c>
      <c r="AW43">
        <v>46.844293523572517</v>
      </c>
      <c r="AX43">
        <v>28.627619994956767</v>
      </c>
      <c r="AY43">
        <v>386338</v>
      </c>
      <c r="AZ43">
        <v>263125</v>
      </c>
      <c r="BA43">
        <v>113607</v>
      </c>
      <c r="BB43">
        <v>72244</v>
      </c>
      <c r="BC43">
        <v>11700</v>
      </c>
      <c r="BD43">
        <v>65574</v>
      </c>
      <c r="BE43">
        <v>148016</v>
      </c>
      <c r="BF43">
        <v>1589</v>
      </c>
      <c r="BG43">
        <v>102038</v>
      </c>
    </row>
    <row r="44" spans="1:59" x14ac:dyDescent="0.2">
      <c r="A44" s="8" t="s">
        <v>243</v>
      </c>
      <c r="B44">
        <v>564736</v>
      </c>
      <c r="C44">
        <v>436060</v>
      </c>
      <c r="D44">
        <v>265003</v>
      </c>
      <c r="E44">
        <v>90164</v>
      </c>
      <c r="F44">
        <v>13648</v>
      </c>
      <c r="G44">
        <v>67246</v>
      </c>
      <c r="H44">
        <v>128676</v>
      </c>
      <c r="I44">
        <v>158</v>
      </c>
      <c r="J44">
        <v>28329</v>
      </c>
      <c r="K44">
        <v>1100</v>
      </c>
      <c r="L44">
        <v>0</v>
      </c>
      <c r="M44">
        <v>0</v>
      </c>
      <c r="N44">
        <v>18786</v>
      </c>
      <c r="O44">
        <v>291</v>
      </c>
      <c r="P44">
        <v>17523</v>
      </c>
      <c r="Q44">
        <v>0</v>
      </c>
      <c r="R44">
        <v>972</v>
      </c>
      <c r="S44">
        <v>0</v>
      </c>
      <c r="T44">
        <v>7687</v>
      </c>
      <c r="U44">
        <v>33</v>
      </c>
      <c r="V44">
        <v>7654</v>
      </c>
      <c r="W44">
        <v>663</v>
      </c>
      <c r="X44">
        <v>0</v>
      </c>
      <c r="Y44">
        <v>16373</v>
      </c>
      <c r="Z44">
        <v>3</v>
      </c>
      <c r="AA44">
        <v>0</v>
      </c>
      <c r="AB44">
        <v>48406</v>
      </c>
      <c r="AC44">
        <v>7171</v>
      </c>
      <c r="AD44">
        <v>445622</v>
      </c>
      <c r="AE44">
        <v>248163</v>
      </c>
      <c r="AF44">
        <v>52078</v>
      </c>
      <c r="AG44">
        <v>531</v>
      </c>
      <c r="AH44">
        <v>0</v>
      </c>
      <c r="AI44">
        <v>51547</v>
      </c>
      <c r="AJ44">
        <v>40765</v>
      </c>
      <c r="AK44">
        <v>21761</v>
      </c>
      <c r="AL44">
        <v>4368</v>
      </c>
      <c r="AM44">
        <v>14636</v>
      </c>
      <c r="AN44">
        <v>681</v>
      </c>
      <c r="AO44">
        <v>34832</v>
      </c>
      <c r="AP44">
        <v>14767</v>
      </c>
      <c r="AQ44">
        <v>105040</v>
      </c>
      <c r="AR44">
        <v>197459</v>
      </c>
      <c r="AS44">
        <v>194840</v>
      </c>
      <c r="AT44">
        <v>2619</v>
      </c>
      <c r="AU44">
        <v>316573</v>
      </c>
      <c r="AV44">
        <v>62.373828823463455</v>
      </c>
      <c r="AW44">
        <v>47.018945136264861</v>
      </c>
      <c r="AX44">
        <v>29.327516353892047</v>
      </c>
      <c r="AY44">
        <v>394867</v>
      </c>
      <c r="AZ44">
        <v>266191</v>
      </c>
      <c r="BA44">
        <v>115292</v>
      </c>
      <c r="BB44">
        <v>73413</v>
      </c>
      <c r="BC44">
        <v>12015</v>
      </c>
      <c r="BD44">
        <v>65471</v>
      </c>
      <c r="BE44">
        <v>146704</v>
      </c>
      <c r="BF44">
        <v>1606</v>
      </c>
      <c r="BG44">
        <v>103616</v>
      </c>
    </row>
    <row r="45" spans="1:59" x14ac:dyDescent="0.2">
      <c r="A45" s="8" t="s">
        <v>244</v>
      </c>
      <c r="B45">
        <v>568603</v>
      </c>
      <c r="C45">
        <v>439210</v>
      </c>
      <c r="D45">
        <v>265937</v>
      </c>
      <c r="E45">
        <v>90683</v>
      </c>
      <c r="F45">
        <v>14169</v>
      </c>
      <c r="G45">
        <v>68421</v>
      </c>
      <c r="H45">
        <v>129393</v>
      </c>
      <c r="I45">
        <v>147</v>
      </c>
      <c r="J45">
        <v>26814</v>
      </c>
      <c r="K45">
        <v>1075</v>
      </c>
      <c r="L45">
        <v>0</v>
      </c>
      <c r="M45">
        <v>0</v>
      </c>
      <c r="N45">
        <v>19039</v>
      </c>
      <c r="O45">
        <v>281</v>
      </c>
      <c r="P45">
        <v>17543</v>
      </c>
      <c r="Q45">
        <v>150</v>
      </c>
      <c r="R45">
        <v>1065</v>
      </c>
      <c r="S45">
        <v>0</v>
      </c>
      <c r="T45">
        <v>6834</v>
      </c>
      <c r="U45">
        <v>36</v>
      </c>
      <c r="V45">
        <v>6798</v>
      </c>
      <c r="W45">
        <v>675</v>
      </c>
      <c r="X45">
        <v>0</v>
      </c>
      <c r="Y45">
        <v>16656</v>
      </c>
      <c r="Z45">
        <v>3</v>
      </c>
      <c r="AA45">
        <v>0</v>
      </c>
      <c r="AB45">
        <v>50806</v>
      </c>
      <c r="AC45">
        <v>7344</v>
      </c>
      <c r="AD45">
        <v>458244</v>
      </c>
      <c r="AE45">
        <v>253426</v>
      </c>
      <c r="AF45">
        <v>52555</v>
      </c>
      <c r="AG45">
        <v>500</v>
      </c>
      <c r="AH45">
        <v>0</v>
      </c>
      <c r="AI45">
        <v>52055</v>
      </c>
      <c r="AJ45">
        <v>41165</v>
      </c>
      <c r="AK45">
        <v>22121</v>
      </c>
      <c r="AL45">
        <v>4109</v>
      </c>
      <c r="AM45">
        <v>14935</v>
      </c>
      <c r="AN45">
        <v>699</v>
      </c>
      <c r="AO45">
        <v>34093</v>
      </c>
      <c r="AP45">
        <v>12936</v>
      </c>
      <c r="AQ45">
        <v>111978</v>
      </c>
      <c r="AR45">
        <v>204818</v>
      </c>
      <c r="AS45">
        <v>202122</v>
      </c>
      <c r="AT45">
        <v>2696</v>
      </c>
      <c r="AU45">
        <v>315177</v>
      </c>
      <c r="AV45">
        <v>64.985042077970007</v>
      </c>
      <c r="AW45">
        <v>45.757744649109902</v>
      </c>
      <c r="AX45">
        <v>29.735689614154129</v>
      </c>
      <c r="AY45">
        <v>400143</v>
      </c>
      <c r="AZ45">
        <v>270750</v>
      </c>
      <c r="BA45">
        <v>117100</v>
      </c>
      <c r="BB45">
        <v>74493</v>
      </c>
      <c r="BC45">
        <v>12331</v>
      </c>
      <c r="BD45">
        <v>66826</v>
      </c>
      <c r="BE45">
        <v>146717</v>
      </c>
      <c r="BF45">
        <v>1625</v>
      </c>
      <c r="BG45">
        <v>105242</v>
      </c>
    </row>
    <row r="46" spans="1:59" x14ac:dyDescent="0.2">
      <c r="A46" s="8" t="s">
        <v>245</v>
      </c>
      <c r="B46">
        <v>579435</v>
      </c>
      <c r="C46">
        <v>447004</v>
      </c>
      <c r="D46">
        <v>270077</v>
      </c>
      <c r="E46">
        <v>92536</v>
      </c>
      <c r="F46">
        <v>14464</v>
      </c>
      <c r="G46">
        <v>69927</v>
      </c>
      <c r="H46">
        <v>132431</v>
      </c>
      <c r="I46">
        <v>127</v>
      </c>
      <c r="J46">
        <v>27756</v>
      </c>
      <c r="K46">
        <v>1050</v>
      </c>
      <c r="L46">
        <v>0</v>
      </c>
      <c r="M46">
        <v>0</v>
      </c>
      <c r="N46">
        <v>18399</v>
      </c>
      <c r="O46">
        <v>352</v>
      </c>
      <c r="P46">
        <v>16788</v>
      </c>
      <c r="Q46">
        <v>200</v>
      </c>
      <c r="R46">
        <v>1059</v>
      </c>
      <c r="S46">
        <v>0</v>
      </c>
      <c r="T46">
        <v>7398</v>
      </c>
      <c r="U46">
        <v>40</v>
      </c>
      <c r="V46">
        <v>7358</v>
      </c>
      <c r="W46">
        <v>693</v>
      </c>
      <c r="X46">
        <v>0</v>
      </c>
      <c r="Y46">
        <v>17144</v>
      </c>
      <c r="Z46">
        <v>4</v>
      </c>
      <c r="AA46">
        <v>0</v>
      </c>
      <c r="AB46">
        <v>52383</v>
      </c>
      <c r="AC46">
        <v>7477</v>
      </c>
      <c r="AD46">
        <v>507778</v>
      </c>
      <c r="AE46">
        <v>279465</v>
      </c>
      <c r="AF46">
        <v>53159</v>
      </c>
      <c r="AG46">
        <v>380</v>
      </c>
      <c r="AH46">
        <v>0</v>
      </c>
      <c r="AI46">
        <v>52779</v>
      </c>
      <c r="AJ46">
        <v>42227</v>
      </c>
      <c r="AK46">
        <v>22865</v>
      </c>
      <c r="AL46">
        <v>4234</v>
      </c>
      <c r="AM46">
        <v>15128</v>
      </c>
      <c r="AN46">
        <v>723</v>
      </c>
      <c r="AO46">
        <v>35703</v>
      </c>
      <c r="AP46">
        <v>12026</v>
      </c>
      <c r="AQ46">
        <v>135627</v>
      </c>
      <c r="AR46">
        <v>228313</v>
      </c>
      <c r="AS46">
        <v>225533</v>
      </c>
      <c r="AT46">
        <v>2780</v>
      </c>
      <c r="AU46">
        <v>299970</v>
      </c>
      <c r="AV46">
        <v>76.111954352355298</v>
      </c>
      <c r="AW46">
        <v>41.778488177874472</v>
      </c>
      <c r="AX46">
        <v>31.798423851047968</v>
      </c>
      <c r="AY46">
        <v>407215</v>
      </c>
      <c r="AZ46">
        <v>274784</v>
      </c>
      <c r="BA46">
        <v>119012</v>
      </c>
      <c r="BB46">
        <v>75776</v>
      </c>
      <c r="BC46">
        <v>12659</v>
      </c>
      <c r="BD46">
        <v>67337</v>
      </c>
      <c r="BE46">
        <v>127750</v>
      </c>
      <c r="BF46">
        <v>1644</v>
      </c>
      <c r="BG46">
        <v>106911</v>
      </c>
    </row>
    <row r="47" spans="1:59" x14ac:dyDescent="0.2">
      <c r="A47" s="8" t="s">
        <v>246</v>
      </c>
      <c r="B47">
        <v>599041</v>
      </c>
      <c r="C47">
        <v>459264</v>
      </c>
      <c r="D47">
        <v>276744</v>
      </c>
      <c r="E47">
        <v>95886</v>
      </c>
      <c r="F47">
        <v>14832</v>
      </c>
      <c r="G47">
        <v>71802</v>
      </c>
      <c r="H47">
        <v>139777</v>
      </c>
      <c r="I47">
        <v>123</v>
      </c>
      <c r="J47">
        <v>28304</v>
      </c>
      <c r="K47">
        <v>1025</v>
      </c>
      <c r="L47">
        <v>0</v>
      </c>
      <c r="M47">
        <v>0</v>
      </c>
      <c r="N47">
        <v>20323</v>
      </c>
      <c r="O47">
        <v>245</v>
      </c>
      <c r="P47">
        <v>18619</v>
      </c>
      <c r="Q47">
        <v>250</v>
      </c>
      <c r="R47">
        <v>1209</v>
      </c>
      <c r="S47">
        <v>0</v>
      </c>
      <c r="T47">
        <v>7477</v>
      </c>
      <c r="U47">
        <v>44</v>
      </c>
      <c r="V47">
        <v>7433</v>
      </c>
      <c r="W47">
        <v>707</v>
      </c>
      <c r="X47">
        <v>0</v>
      </c>
      <c r="Y47">
        <v>17493</v>
      </c>
      <c r="Z47">
        <v>4</v>
      </c>
      <c r="AA47">
        <v>0</v>
      </c>
      <c r="AB47">
        <v>56754</v>
      </c>
      <c r="AC47">
        <v>7567</v>
      </c>
      <c r="AD47">
        <v>547314</v>
      </c>
      <c r="AE47">
        <v>303471</v>
      </c>
      <c r="AF47">
        <v>53624</v>
      </c>
      <c r="AG47">
        <v>371</v>
      </c>
      <c r="AH47">
        <v>0</v>
      </c>
      <c r="AI47">
        <v>53253</v>
      </c>
      <c r="AJ47">
        <v>43249</v>
      </c>
      <c r="AK47">
        <v>23814</v>
      </c>
      <c r="AL47">
        <v>4080</v>
      </c>
      <c r="AM47">
        <v>15355</v>
      </c>
      <c r="AN47">
        <v>740</v>
      </c>
      <c r="AO47">
        <v>39673</v>
      </c>
      <c r="AP47">
        <v>15248</v>
      </c>
      <c r="AQ47">
        <v>150937</v>
      </c>
      <c r="AR47">
        <v>243843</v>
      </c>
      <c r="AS47">
        <v>240995</v>
      </c>
      <c r="AT47">
        <v>2848</v>
      </c>
      <c r="AU47">
        <v>295570</v>
      </c>
      <c r="AV47">
        <v>82.499184523227825</v>
      </c>
      <c r="AW47">
        <v>39.727415468207987</v>
      </c>
      <c r="AX47">
        <v>32.774793793426262</v>
      </c>
      <c r="AY47">
        <v>420975</v>
      </c>
      <c r="AZ47">
        <v>281198</v>
      </c>
      <c r="BA47">
        <v>121068</v>
      </c>
      <c r="BB47">
        <v>77330</v>
      </c>
      <c r="BC47">
        <v>13008</v>
      </c>
      <c r="BD47">
        <v>69792</v>
      </c>
      <c r="BE47">
        <v>117504</v>
      </c>
      <c r="BF47">
        <v>1663</v>
      </c>
      <c r="BG47">
        <v>108691</v>
      </c>
    </row>
    <row r="48" spans="1:59" x14ac:dyDescent="0.2">
      <c r="A48" s="8" t="s">
        <v>247</v>
      </c>
      <c r="B48">
        <v>621122</v>
      </c>
      <c r="C48">
        <v>474122</v>
      </c>
      <c r="D48">
        <v>285179</v>
      </c>
      <c r="E48">
        <v>99783</v>
      </c>
      <c r="F48">
        <v>15241</v>
      </c>
      <c r="G48">
        <v>73919</v>
      </c>
      <c r="H48">
        <v>147000</v>
      </c>
      <c r="I48">
        <v>129</v>
      </c>
      <c r="J48">
        <v>29282</v>
      </c>
      <c r="K48">
        <v>1000</v>
      </c>
      <c r="L48">
        <v>0</v>
      </c>
      <c r="M48">
        <v>0</v>
      </c>
      <c r="N48">
        <v>23017</v>
      </c>
      <c r="O48">
        <v>217</v>
      </c>
      <c r="P48">
        <v>21281</v>
      </c>
      <c r="Q48">
        <v>300</v>
      </c>
      <c r="R48">
        <v>1219</v>
      </c>
      <c r="S48">
        <v>0</v>
      </c>
      <c r="T48">
        <v>8385</v>
      </c>
      <c r="U48">
        <v>47</v>
      </c>
      <c r="V48">
        <v>8338</v>
      </c>
      <c r="W48">
        <v>728</v>
      </c>
      <c r="X48">
        <v>0</v>
      </c>
      <c r="Y48">
        <v>17992</v>
      </c>
      <c r="Z48">
        <v>6</v>
      </c>
      <c r="AA48">
        <v>0</v>
      </c>
      <c r="AB48">
        <v>58009</v>
      </c>
      <c r="AC48">
        <v>8452</v>
      </c>
      <c r="AD48">
        <v>565012</v>
      </c>
      <c r="AE48">
        <v>317920</v>
      </c>
      <c r="AF48">
        <v>54926</v>
      </c>
      <c r="AG48">
        <v>362</v>
      </c>
      <c r="AH48">
        <v>0</v>
      </c>
      <c r="AI48">
        <v>54564</v>
      </c>
      <c r="AJ48">
        <v>46290</v>
      </c>
      <c r="AK48">
        <v>25662</v>
      </c>
      <c r="AL48">
        <v>4433</v>
      </c>
      <c r="AM48">
        <v>16195</v>
      </c>
      <c r="AN48">
        <v>746</v>
      </c>
      <c r="AO48">
        <v>43874</v>
      </c>
      <c r="AP48">
        <v>18430</v>
      </c>
      <c r="AQ48">
        <v>153654</v>
      </c>
      <c r="AR48">
        <v>247092</v>
      </c>
      <c r="AS48">
        <v>244222</v>
      </c>
      <c r="AT48">
        <v>2870</v>
      </c>
      <c r="AU48">
        <v>303202</v>
      </c>
      <c r="AV48">
        <v>81.49426169646847</v>
      </c>
      <c r="AW48">
        <v>40.96278811056208</v>
      </c>
      <c r="AX48">
        <v>33.38232174099133</v>
      </c>
      <c r="AY48">
        <v>435813</v>
      </c>
      <c r="AZ48">
        <v>288813</v>
      </c>
      <c r="BA48">
        <v>123281</v>
      </c>
      <c r="BB48">
        <v>79163</v>
      </c>
      <c r="BC48">
        <v>13402</v>
      </c>
      <c r="BD48">
        <v>72967</v>
      </c>
      <c r="BE48">
        <v>117893</v>
      </c>
      <c r="BF48">
        <v>1680</v>
      </c>
      <c r="BG48">
        <v>110624</v>
      </c>
    </row>
    <row r="49" spans="1:59" x14ac:dyDescent="0.2">
      <c r="A49" s="8" t="s">
        <v>248</v>
      </c>
      <c r="B49">
        <v>634669</v>
      </c>
      <c r="C49">
        <v>491716</v>
      </c>
      <c r="D49">
        <v>296670</v>
      </c>
      <c r="E49">
        <v>103081</v>
      </c>
      <c r="F49">
        <v>15812</v>
      </c>
      <c r="G49">
        <v>76154</v>
      </c>
      <c r="H49">
        <v>142953</v>
      </c>
      <c r="I49">
        <v>95</v>
      </c>
      <c r="J49">
        <v>26140</v>
      </c>
      <c r="K49">
        <v>1000</v>
      </c>
      <c r="L49">
        <v>0</v>
      </c>
      <c r="M49">
        <v>0</v>
      </c>
      <c r="N49">
        <v>20868</v>
      </c>
      <c r="O49">
        <v>171</v>
      </c>
      <c r="P49">
        <v>18878</v>
      </c>
      <c r="Q49">
        <v>325</v>
      </c>
      <c r="R49">
        <v>1494</v>
      </c>
      <c r="S49">
        <v>0</v>
      </c>
      <c r="T49">
        <v>7505</v>
      </c>
      <c r="U49">
        <v>49</v>
      </c>
      <c r="V49">
        <v>7456</v>
      </c>
      <c r="W49">
        <v>750</v>
      </c>
      <c r="X49">
        <v>0</v>
      </c>
      <c r="Y49">
        <v>18536</v>
      </c>
      <c r="Z49">
        <v>8</v>
      </c>
      <c r="AA49">
        <v>0</v>
      </c>
      <c r="AB49">
        <v>59131</v>
      </c>
      <c r="AC49">
        <v>8920</v>
      </c>
      <c r="AD49">
        <v>597805</v>
      </c>
      <c r="AE49">
        <v>332506</v>
      </c>
      <c r="AF49">
        <v>55348</v>
      </c>
      <c r="AG49">
        <v>362</v>
      </c>
      <c r="AH49">
        <v>0</v>
      </c>
      <c r="AI49">
        <v>54986</v>
      </c>
      <c r="AJ49">
        <v>48257</v>
      </c>
      <c r="AK49">
        <v>27113</v>
      </c>
      <c r="AL49">
        <v>4715</v>
      </c>
      <c r="AM49">
        <v>16429</v>
      </c>
      <c r="AN49">
        <v>769</v>
      </c>
      <c r="AO49">
        <v>41991</v>
      </c>
      <c r="AP49">
        <v>15133</v>
      </c>
      <c r="AQ49">
        <v>171008</v>
      </c>
      <c r="AR49">
        <v>265299</v>
      </c>
      <c r="AS49">
        <v>262345</v>
      </c>
      <c r="AT49">
        <v>2954</v>
      </c>
      <c r="AU49">
        <v>302163</v>
      </c>
      <c r="AV49">
        <v>87.799822940882621</v>
      </c>
      <c r="AW49">
        <v>39.051977667069742</v>
      </c>
      <c r="AX49">
        <v>34.287567246600261</v>
      </c>
      <c r="AY49">
        <v>439781</v>
      </c>
      <c r="AZ49">
        <v>296828</v>
      </c>
      <c r="BA49">
        <v>125758</v>
      </c>
      <c r="BB49">
        <v>80924</v>
      </c>
      <c r="BC49">
        <v>13845</v>
      </c>
      <c r="BD49">
        <v>76301</v>
      </c>
      <c r="BE49">
        <v>107275</v>
      </c>
      <c r="BF49">
        <v>1697</v>
      </c>
      <c r="BG49">
        <v>112797</v>
      </c>
    </row>
    <row r="50" spans="1:59" x14ac:dyDescent="0.2">
      <c r="A50" s="8" t="s">
        <v>249</v>
      </c>
      <c r="B50">
        <v>642803</v>
      </c>
      <c r="C50">
        <v>499929</v>
      </c>
      <c r="D50">
        <v>299127</v>
      </c>
      <c r="E50">
        <v>106331</v>
      </c>
      <c r="F50">
        <v>16369</v>
      </c>
      <c r="G50">
        <v>78102</v>
      </c>
      <c r="H50">
        <v>142874</v>
      </c>
      <c r="I50">
        <v>141</v>
      </c>
      <c r="J50">
        <v>26977</v>
      </c>
      <c r="K50">
        <v>1000</v>
      </c>
      <c r="L50">
        <v>0</v>
      </c>
      <c r="M50">
        <v>0</v>
      </c>
      <c r="N50">
        <v>17675</v>
      </c>
      <c r="O50">
        <v>325</v>
      </c>
      <c r="P50">
        <v>15667</v>
      </c>
      <c r="Q50">
        <v>350</v>
      </c>
      <c r="R50">
        <v>1333</v>
      </c>
      <c r="S50">
        <v>0</v>
      </c>
      <c r="T50">
        <v>7910</v>
      </c>
      <c r="U50">
        <v>50</v>
      </c>
      <c r="V50">
        <v>7860</v>
      </c>
      <c r="W50">
        <v>775</v>
      </c>
      <c r="X50">
        <v>0</v>
      </c>
      <c r="Y50">
        <v>19186</v>
      </c>
      <c r="Z50">
        <v>10</v>
      </c>
      <c r="AA50">
        <v>0</v>
      </c>
      <c r="AB50">
        <v>60287</v>
      </c>
      <c r="AC50">
        <v>8913</v>
      </c>
      <c r="AD50">
        <v>580687</v>
      </c>
      <c r="AE50">
        <v>324953</v>
      </c>
      <c r="AF50">
        <v>56235</v>
      </c>
      <c r="AG50">
        <v>289</v>
      </c>
      <c r="AH50">
        <v>0</v>
      </c>
      <c r="AI50">
        <v>55946</v>
      </c>
      <c r="AJ50">
        <v>49748</v>
      </c>
      <c r="AK50">
        <v>28607</v>
      </c>
      <c r="AL50">
        <v>4609</v>
      </c>
      <c r="AM50">
        <v>16532</v>
      </c>
      <c r="AN50">
        <v>789</v>
      </c>
      <c r="AO50">
        <v>43720</v>
      </c>
      <c r="AP50">
        <v>12175</v>
      </c>
      <c r="AQ50">
        <v>162286</v>
      </c>
      <c r="AR50">
        <v>255734</v>
      </c>
      <c r="AS50">
        <v>252704</v>
      </c>
      <c r="AT50">
        <v>3030</v>
      </c>
      <c r="AU50">
        <v>317850</v>
      </c>
      <c r="AV50">
        <v>80.457515157546581</v>
      </c>
      <c r="AW50">
        <v>41.44258804727253</v>
      </c>
      <c r="AX50">
        <v>33.343676559813879</v>
      </c>
      <c r="AY50">
        <v>446332</v>
      </c>
      <c r="AZ50">
        <v>303458</v>
      </c>
      <c r="BA50">
        <v>128410</v>
      </c>
      <c r="BB50">
        <v>82833</v>
      </c>
      <c r="BC50">
        <v>14328</v>
      </c>
      <c r="BD50">
        <v>77887</v>
      </c>
      <c r="BE50">
        <v>121379</v>
      </c>
      <c r="BF50">
        <v>1713</v>
      </c>
      <c r="BG50">
        <v>115101</v>
      </c>
    </row>
    <row r="51" spans="1:59" x14ac:dyDescent="0.2">
      <c r="A51" s="8" t="s">
        <v>250</v>
      </c>
      <c r="B51">
        <v>662330</v>
      </c>
      <c r="C51">
        <v>514856</v>
      </c>
      <c r="D51">
        <v>307973</v>
      </c>
      <c r="E51">
        <v>110622</v>
      </c>
      <c r="F51">
        <v>16949</v>
      </c>
      <c r="G51">
        <v>79313</v>
      </c>
      <c r="H51">
        <v>147474</v>
      </c>
      <c r="I51">
        <v>119</v>
      </c>
      <c r="J51">
        <v>27277</v>
      </c>
      <c r="K51">
        <v>1000</v>
      </c>
      <c r="L51">
        <v>0</v>
      </c>
      <c r="M51">
        <v>0</v>
      </c>
      <c r="N51">
        <v>17616</v>
      </c>
      <c r="O51">
        <v>371</v>
      </c>
      <c r="P51">
        <v>15575</v>
      </c>
      <c r="Q51">
        <v>375</v>
      </c>
      <c r="R51">
        <v>1295</v>
      </c>
      <c r="S51">
        <v>0</v>
      </c>
      <c r="T51">
        <v>7936</v>
      </c>
      <c r="U51">
        <v>51</v>
      </c>
      <c r="V51">
        <v>7885</v>
      </c>
      <c r="W51">
        <v>809</v>
      </c>
      <c r="X51">
        <v>0</v>
      </c>
      <c r="Y51">
        <v>19990</v>
      </c>
      <c r="Z51">
        <v>14</v>
      </c>
      <c r="AA51">
        <v>0</v>
      </c>
      <c r="AB51">
        <v>63778</v>
      </c>
      <c r="AC51">
        <v>8935</v>
      </c>
      <c r="AD51">
        <v>574897</v>
      </c>
      <c r="AE51">
        <v>324966</v>
      </c>
      <c r="AF51">
        <v>57414</v>
      </c>
      <c r="AG51">
        <v>401</v>
      </c>
      <c r="AH51">
        <v>0</v>
      </c>
      <c r="AI51">
        <v>57013</v>
      </c>
      <c r="AJ51">
        <v>50343</v>
      </c>
      <c r="AK51">
        <v>29331</v>
      </c>
      <c r="AL51">
        <v>4398</v>
      </c>
      <c r="AM51">
        <v>16615</v>
      </c>
      <c r="AN51">
        <v>804</v>
      </c>
      <c r="AO51">
        <v>45420</v>
      </c>
      <c r="AP51">
        <v>14259</v>
      </c>
      <c r="AQ51">
        <v>156726</v>
      </c>
      <c r="AR51">
        <v>249931</v>
      </c>
      <c r="AS51">
        <v>246833</v>
      </c>
      <c r="AT51">
        <v>3098</v>
      </c>
      <c r="AU51">
        <v>337364</v>
      </c>
      <c r="AV51">
        <v>74.083375374729826</v>
      </c>
      <c r="AW51">
        <v>43.114738271225825</v>
      </c>
      <c r="AX51">
        <v>31.940853395304529</v>
      </c>
      <c r="AY51">
        <v>457699</v>
      </c>
      <c r="AZ51">
        <v>310225</v>
      </c>
      <c r="BA51">
        <v>131174</v>
      </c>
      <c r="BB51">
        <v>84920</v>
      </c>
      <c r="BC51">
        <v>14828</v>
      </c>
      <c r="BD51">
        <v>79303</v>
      </c>
      <c r="BE51">
        <v>132733</v>
      </c>
      <c r="BF51">
        <v>1730</v>
      </c>
      <c r="BG51">
        <v>117522</v>
      </c>
    </row>
    <row r="52" spans="1:59" x14ac:dyDescent="0.2">
      <c r="A52" s="8" t="s">
        <v>251</v>
      </c>
      <c r="B52">
        <v>679244</v>
      </c>
      <c r="C52">
        <v>526053</v>
      </c>
      <c r="D52">
        <v>313564</v>
      </c>
      <c r="E52">
        <v>114101</v>
      </c>
      <c r="F52">
        <v>17473</v>
      </c>
      <c r="G52">
        <v>80915</v>
      </c>
      <c r="H52">
        <v>153191</v>
      </c>
      <c r="I52">
        <v>138</v>
      </c>
      <c r="J52">
        <v>28990</v>
      </c>
      <c r="K52">
        <v>1000</v>
      </c>
      <c r="L52">
        <v>0</v>
      </c>
      <c r="M52">
        <v>0</v>
      </c>
      <c r="N52">
        <v>18765</v>
      </c>
      <c r="O52">
        <v>305</v>
      </c>
      <c r="P52">
        <v>16718</v>
      </c>
      <c r="Q52">
        <v>400</v>
      </c>
      <c r="R52">
        <v>1342</v>
      </c>
      <c r="S52">
        <v>0</v>
      </c>
      <c r="T52">
        <v>8701</v>
      </c>
      <c r="U52">
        <v>54</v>
      </c>
      <c r="V52">
        <v>8647</v>
      </c>
      <c r="W52">
        <v>846</v>
      </c>
      <c r="X52">
        <v>0</v>
      </c>
      <c r="Y52">
        <v>20894</v>
      </c>
      <c r="Z52">
        <v>17</v>
      </c>
      <c r="AA52">
        <v>0</v>
      </c>
      <c r="AB52">
        <v>63809</v>
      </c>
      <c r="AC52">
        <v>10031</v>
      </c>
      <c r="AD52">
        <v>625673</v>
      </c>
      <c r="AE52">
        <v>354152</v>
      </c>
      <c r="AF52">
        <v>58418</v>
      </c>
      <c r="AG52">
        <v>378</v>
      </c>
      <c r="AH52">
        <v>0</v>
      </c>
      <c r="AI52">
        <v>58040</v>
      </c>
      <c r="AJ52">
        <v>52544</v>
      </c>
      <c r="AK52">
        <v>30747</v>
      </c>
      <c r="AL52">
        <v>4670</v>
      </c>
      <c r="AM52">
        <v>17127</v>
      </c>
      <c r="AN52">
        <v>819</v>
      </c>
      <c r="AO52">
        <v>47992</v>
      </c>
      <c r="AP52">
        <v>16754</v>
      </c>
      <c r="AQ52">
        <v>177625</v>
      </c>
      <c r="AR52">
        <v>271521</v>
      </c>
      <c r="AS52">
        <v>268373</v>
      </c>
      <c r="AT52">
        <v>3148</v>
      </c>
      <c r="AU52">
        <v>325092</v>
      </c>
      <c r="AV52">
        <v>83.521218715082384</v>
      </c>
      <c r="AW52">
        <v>40.866764688177618</v>
      </c>
      <c r="AX52">
        <v>34.132419916990877</v>
      </c>
      <c r="AY52">
        <v>470043</v>
      </c>
      <c r="AZ52">
        <v>316852</v>
      </c>
      <c r="BA52">
        <v>133890</v>
      </c>
      <c r="BB52">
        <v>87040</v>
      </c>
      <c r="BC52">
        <v>15333</v>
      </c>
      <c r="BD52">
        <v>80589</v>
      </c>
      <c r="BE52">
        <v>115891</v>
      </c>
      <c r="BF52">
        <v>1747</v>
      </c>
      <c r="BG52">
        <v>119951</v>
      </c>
    </row>
    <row r="53" spans="1:59" x14ac:dyDescent="0.2">
      <c r="A53" s="8" t="s">
        <v>252</v>
      </c>
      <c r="B53">
        <v>687945</v>
      </c>
      <c r="C53">
        <v>536613</v>
      </c>
      <c r="D53">
        <v>318689</v>
      </c>
      <c r="E53">
        <v>117981</v>
      </c>
      <c r="F53">
        <v>18083</v>
      </c>
      <c r="G53">
        <v>81860</v>
      </c>
      <c r="H53">
        <v>151332</v>
      </c>
      <c r="I53">
        <v>198</v>
      </c>
      <c r="J53">
        <v>26402</v>
      </c>
      <c r="K53">
        <v>1000</v>
      </c>
      <c r="L53">
        <v>0</v>
      </c>
      <c r="M53">
        <v>0</v>
      </c>
      <c r="N53">
        <v>18440</v>
      </c>
      <c r="O53">
        <v>355</v>
      </c>
      <c r="P53">
        <v>16166</v>
      </c>
      <c r="Q53">
        <v>500</v>
      </c>
      <c r="R53">
        <v>1419</v>
      </c>
      <c r="S53">
        <v>0</v>
      </c>
      <c r="T53">
        <v>7609</v>
      </c>
      <c r="U53">
        <v>58</v>
      </c>
      <c r="V53">
        <v>7551</v>
      </c>
      <c r="W53">
        <v>870</v>
      </c>
      <c r="X53">
        <v>0</v>
      </c>
      <c r="Y53">
        <v>21482</v>
      </c>
      <c r="Z53">
        <v>22</v>
      </c>
      <c r="AA53">
        <v>0</v>
      </c>
      <c r="AB53">
        <v>65016</v>
      </c>
      <c r="AC53">
        <v>10293</v>
      </c>
      <c r="AD53">
        <v>595543</v>
      </c>
      <c r="AE53">
        <v>338338</v>
      </c>
      <c r="AF53">
        <v>59863</v>
      </c>
      <c r="AG53">
        <v>353</v>
      </c>
      <c r="AH53">
        <v>0</v>
      </c>
      <c r="AI53">
        <v>59510</v>
      </c>
      <c r="AJ53">
        <v>53683</v>
      </c>
      <c r="AK53">
        <v>30873</v>
      </c>
      <c r="AL53">
        <v>5180</v>
      </c>
      <c r="AM53">
        <v>17629</v>
      </c>
      <c r="AN53">
        <v>827</v>
      </c>
      <c r="AO53">
        <v>46320</v>
      </c>
      <c r="AP53">
        <v>14218</v>
      </c>
      <c r="AQ53">
        <v>163427</v>
      </c>
      <c r="AR53">
        <v>257205</v>
      </c>
      <c r="AS53">
        <v>254023</v>
      </c>
      <c r="AT53">
        <v>3182</v>
      </c>
      <c r="AU53">
        <v>349607</v>
      </c>
      <c r="AV53">
        <v>73.569658384970396</v>
      </c>
      <c r="AW53">
        <v>44.145940651142382</v>
      </c>
      <c r="AX53">
        <v>32.478017727877223</v>
      </c>
      <c r="AY53">
        <v>475483</v>
      </c>
      <c r="AZ53">
        <v>324151</v>
      </c>
      <c r="BA53">
        <v>136535</v>
      </c>
      <c r="BB53">
        <v>89314</v>
      </c>
      <c r="BC53">
        <v>15809</v>
      </c>
      <c r="BD53">
        <v>82493</v>
      </c>
      <c r="BE53">
        <v>137145</v>
      </c>
      <c r="BF53">
        <v>1765</v>
      </c>
      <c r="BG53">
        <v>122373</v>
      </c>
    </row>
    <row r="54" spans="1:59" x14ac:dyDescent="0.2">
      <c r="A54" s="8" t="s">
        <v>253</v>
      </c>
      <c r="B54">
        <v>696302</v>
      </c>
      <c r="C54">
        <v>544266</v>
      </c>
      <c r="D54">
        <v>323582</v>
      </c>
      <c r="E54">
        <v>119677</v>
      </c>
      <c r="F54">
        <v>18579</v>
      </c>
      <c r="G54">
        <v>82428</v>
      </c>
      <c r="H54">
        <v>152036</v>
      </c>
      <c r="I54">
        <v>176</v>
      </c>
      <c r="J54">
        <v>27100</v>
      </c>
      <c r="K54">
        <v>1000</v>
      </c>
      <c r="L54">
        <v>0</v>
      </c>
      <c r="M54">
        <v>0</v>
      </c>
      <c r="N54">
        <v>16579</v>
      </c>
      <c r="O54">
        <v>349</v>
      </c>
      <c r="P54">
        <v>14227</v>
      </c>
      <c r="Q54">
        <v>600</v>
      </c>
      <c r="R54">
        <v>1403</v>
      </c>
      <c r="S54">
        <v>0</v>
      </c>
      <c r="T54">
        <v>8152</v>
      </c>
      <c r="U54">
        <v>63</v>
      </c>
      <c r="V54">
        <v>8089</v>
      </c>
      <c r="W54">
        <v>917</v>
      </c>
      <c r="X54">
        <v>0</v>
      </c>
      <c r="Y54">
        <v>22680</v>
      </c>
      <c r="Z54">
        <v>27</v>
      </c>
      <c r="AA54">
        <v>0</v>
      </c>
      <c r="AB54">
        <v>65154</v>
      </c>
      <c r="AC54">
        <v>10251</v>
      </c>
      <c r="AD54">
        <v>634064</v>
      </c>
      <c r="AE54">
        <v>357760</v>
      </c>
      <c r="AF54">
        <v>61295</v>
      </c>
      <c r="AG54">
        <v>320</v>
      </c>
      <c r="AH54">
        <v>0</v>
      </c>
      <c r="AI54">
        <v>60975</v>
      </c>
      <c r="AJ54">
        <v>55042</v>
      </c>
      <c r="AK54">
        <v>32125</v>
      </c>
      <c r="AL54">
        <v>5220</v>
      </c>
      <c r="AM54">
        <v>17697</v>
      </c>
      <c r="AN54">
        <v>838</v>
      </c>
      <c r="AO54">
        <v>46312</v>
      </c>
      <c r="AP54">
        <v>11957</v>
      </c>
      <c r="AQ54">
        <v>182316</v>
      </c>
      <c r="AR54">
        <v>276304</v>
      </c>
      <c r="AS54">
        <v>273076</v>
      </c>
      <c r="AT54">
        <v>3228</v>
      </c>
      <c r="AU54">
        <v>338542</v>
      </c>
      <c r="AV54">
        <v>81.615793580551838</v>
      </c>
      <c r="AW54">
        <v>42.104749678383357</v>
      </c>
      <c r="AX54">
        <v>34.364125585117435</v>
      </c>
      <c r="AY54">
        <v>481640</v>
      </c>
      <c r="AZ54">
        <v>329604</v>
      </c>
      <c r="BA54">
        <v>139134</v>
      </c>
      <c r="BB54">
        <v>91553</v>
      </c>
      <c r="BC54">
        <v>16266</v>
      </c>
      <c r="BD54">
        <v>82651</v>
      </c>
      <c r="BE54">
        <v>123880</v>
      </c>
      <c r="BF54">
        <v>1783</v>
      </c>
      <c r="BG54">
        <v>124821</v>
      </c>
    </row>
    <row r="55" spans="1:59" x14ac:dyDescent="0.2">
      <c r="A55" s="8" t="s">
        <v>254</v>
      </c>
      <c r="B55">
        <v>708243</v>
      </c>
      <c r="C55">
        <v>552350</v>
      </c>
      <c r="D55">
        <v>327499</v>
      </c>
      <c r="E55">
        <v>122387</v>
      </c>
      <c r="F55">
        <v>19062</v>
      </c>
      <c r="G55">
        <v>83403</v>
      </c>
      <c r="H55">
        <v>155893</v>
      </c>
      <c r="I55">
        <v>153</v>
      </c>
      <c r="J55">
        <v>27712</v>
      </c>
      <c r="K55">
        <v>1000</v>
      </c>
      <c r="L55">
        <v>0</v>
      </c>
      <c r="M55">
        <v>0</v>
      </c>
      <c r="N55">
        <v>17328</v>
      </c>
      <c r="O55">
        <v>345</v>
      </c>
      <c r="P55">
        <v>14773</v>
      </c>
      <c r="Q55">
        <v>700</v>
      </c>
      <c r="R55">
        <v>1510</v>
      </c>
      <c r="S55">
        <v>0</v>
      </c>
      <c r="T55">
        <v>8064</v>
      </c>
      <c r="U55">
        <v>68</v>
      </c>
      <c r="V55">
        <v>7996</v>
      </c>
      <c r="W55">
        <v>936</v>
      </c>
      <c r="X55">
        <v>0</v>
      </c>
      <c r="Y55">
        <v>23106</v>
      </c>
      <c r="Z55">
        <v>31</v>
      </c>
      <c r="AA55">
        <v>0</v>
      </c>
      <c r="AB55">
        <v>67098</v>
      </c>
      <c r="AC55">
        <v>10465</v>
      </c>
      <c r="AD55">
        <v>584287</v>
      </c>
      <c r="AE55">
        <v>335659</v>
      </c>
      <c r="AF55">
        <v>62852</v>
      </c>
      <c r="AG55">
        <v>364</v>
      </c>
      <c r="AH55">
        <v>0</v>
      </c>
      <c r="AI55">
        <v>62488</v>
      </c>
      <c r="AJ55">
        <v>54973</v>
      </c>
      <c r="AK55">
        <v>31811</v>
      </c>
      <c r="AL55">
        <v>5354</v>
      </c>
      <c r="AM55">
        <v>17807</v>
      </c>
      <c r="AN55">
        <v>840</v>
      </c>
      <c r="AO55">
        <v>47428</v>
      </c>
      <c r="AP55">
        <v>13511</v>
      </c>
      <c r="AQ55">
        <v>156055</v>
      </c>
      <c r="AR55">
        <v>248628</v>
      </c>
      <c r="AS55">
        <v>245392</v>
      </c>
      <c r="AT55">
        <v>3236</v>
      </c>
      <c r="AU55">
        <v>372584</v>
      </c>
      <c r="AV55">
        <v>66.730680780093266</v>
      </c>
      <c r="AW55">
        <v>47.389912785157883</v>
      </c>
      <c r="AX55">
        <v>31.623611422628311</v>
      </c>
      <c r="AY55">
        <v>491683</v>
      </c>
      <c r="AZ55">
        <v>335790</v>
      </c>
      <c r="BA55">
        <v>141716</v>
      </c>
      <c r="BB55">
        <v>93937</v>
      </c>
      <c r="BC55">
        <v>16715</v>
      </c>
      <c r="BD55">
        <v>83422</v>
      </c>
      <c r="BE55">
        <v>156024</v>
      </c>
      <c r="BF55">
        <v>1802</v>
      </c>
      <c r="BG55">
        <v>127241</v>
      </c>
    </row>
    <row r="56" spans="1:59" x14ac:dyDescent="0.2">
      <c r="A56" s="8" t="s">
        <v>255</v>
      </c>
      <c r="B56">
        <v>716339</v>
      </c>
      <c r="C56">
        <v>558139</v>
      </c>
      <c r="D56">
        <v>330035</v>
      </c>
      <c r="E56">
        <v>125736</v>
      </c>
      <c r="F56">
        <v>19457</v>
      </c>
      <c r="G56">
        <v>82911</v>
      </c>
      <c r="H56">
        <v>158200</v>
      </c>
      <c r="I56">
        <v>131</v>
      </c>
      <c r="J56">
        <v>29024</v>
      </c>
      <c r="K56">
        <v>1000</v>
      </c>
      <c r="L56">
        <v>0</v>
      </c>
      <c r="M56">
        <v>0</v>
      </c>
      <c r="N56">
        <v>18303</v>
      </c>
      <c r="O56">
        <v>435</v>
      </c>
      <c r="P56">
        <v>15589</v>
      </c>
      <c r="Q56">
        <v>800</v>
      </c>
      <c r="R56">
        <v>1479</v>
      </c>
      <c r="S56">
        <v>0</v>
      </c>
      <c r="T56">
        <v>8742</v>
      </c>
      <c r="U56">
        <v>72</v>
      </c>
      <c r="V56">
        <v>8670</v>
      </c>
      <c r="W56">
        <v>955</v>
      </c>
      <c r="X56">
        <v>0</v>
      </c>
      <c r="Y56">
        <v>23569</v>
      </c>
      <c r="Z56">
        <v>37</v>
      </c>
      <c r="AA56">
        <v>0</v>
      </c>
      <c r="AB56">
        <v>65436</v>
      </c>
      <c r="AC56">
        <v>11003</v>
      </c>
      <c r="AD56">
        <v>592183</v>
      </c>
      <c r="AE56">
        <v>343081</v>
      </c>
      <c r="AF56">
        <v>64494</v>
      </c>
      <c r="AG56">
        <v>422</v>
      </c>
      <c r="AH56">
        <v>0</v>
      </c>
      <c r="AI56">
        <v>64072</v>
      </c>
      <c r="AJ56">
        <v>56139</v>
      </c>
      <c r="AK56">
        <v>31971</v>
      </c>
      <c r="AL56">
        <v>5730</v>
      </c>
      <c r="AM56">
        <v>18438</v>
      </c>
      <c r="AN56">
        <v>873</v>
      </c>
      <c r="AO56">
        <v>49578</v>
      </c>
      <c r="AP56">
        <v>14621</v>
      </c>
      <c r="AQ56">
        <v>157376</v>
      </c>
      <c r="AR56">
        <v>249102</v>
      </c>
      <c r="AS56">
        <v>245747</v>
      </c>
      <c r="AT56">
        <v>3355</v>
      </c>
      <c r="AU56">
        <v>373258</v>
      </c>
      <c r="AV56">
        <v>66.737230441068746</v>
      </c>
      <c r="AW56">
        <v>48.427120761303563</v>
      </c>
      <c r="AX56">
        <v>32.318919178445803</v>
      </c>
      <c r="AY56">
        <v>498039</v>
      </c>
      <c r="AZ56">
        <v>339839</v>
      </c>
      <c r="BA56">
        <v>144284</v>
      </c>
      <c r="BB56">
        <v>96064</v>
      </c>
      <c r="BC56">
        <v>17147</v>
      </c>
      <c r="BD56">
        <v>82344</v>
      </c>
      <c r="BE56">
        <v>154958</v>
      </c>
      <c r="BF56">
        <v>1821</v>
      </c>
      <c r="BG56">
        <v>129553</v>
      </c>
    </row>
    <row r="57" spans="1:59" x14ac:dyDescent="0.2">
      <c r="A57" s="8" t="s">
        <v>256</v>
      </c>
      <c r="B57">
        <v>714599</v>
      </c>
      <c r="C57">
        <v>559815</v>
      </c>
      <c r="D57">
        <v>331473</v>
      </c>
      <c r="E57">
        <v>126589</v>
      </c>
      <c r="F57">
        <v>20024</v>
      </c>
      <c r="G57">
        <v>81729</v>
      </c>
      <c r="H57">
        <v>154784</v>
      </c>
      <c r="I57">
        <v>160</v>
      </c>
      <c r="J57">
        <v>25972</v>
      </c>
      <c r="K57">
        <v>1550</v>
      </c>
      <c r="L57">
        <v>0</v>
      </c>
      <c r="M57">
        <v>0</v>
      </c>
      <c r="N57">
        <v>17057</v>
      </c>
      <c r="O57">
        <v>746</v>
      </c>
      <c r="P57">
        <v>14394</v>
      </c>
      <c r="Q57">
        <v>700</v>
      </c>
      <c r="R57">
        <v>1217</v>
      </c>
      <c r="S57">
        <v>0</v>
      </c>
      <c r="T57">
        <v>7512</v>
      </c>
      <c r="U57">
        <v>76</v>
      </c>
      <c r="V57">
        <v>7436</v>
      </c>
      <c r="W57">
        <v>965</v>
      </c>
      <c r="X57">
        <v>0</v>
      </c>
      <c r="Y57">
        <v>23878</v>
      </c>
      <c r="Z57">
        <v>41</v>
      </c>
      <c r="AA57">
        <v>0</v>
      </c>
      <c r="AB57">
        <v>66550</v>
      </c>
      <c r="AC57">
        <v>11099</v>
      </c>
      <c r="AD57">
        <v>617731</v>
      </c>
      <c r="AE57">
        <v>352989</v>
      </c>
      <c r="AF57">
        <v>66653</v>
      </c>
      <c r="AG57">
        <v>716</v>
      </c>
      <c r="AH57">
        <v>0</v>
      </c>
      <c r="AI57">
        <v>65937</v>
      </c>
      <c r="AJ57">
        <v>55707</v>
      </c>
      <c r="AK57">
        <v>30808</v>
      </c>
      <c r="AL57">
        <v>6185</v>
      </c>
      <c r="AM57">
        <v>18713</v>
      </c>
      <c r="AN57">
        <v>890</v>
      </c>
      <c r="AO57">
        <v>45517</v>
      </c>
      <c r="AP57">
        <v>11495</v>
      </c>
      <c r="AQ57">
        <v>172727</v>
      </c>
      <c r="AR57">
        <v>264742</v>
      </c>
      <c r="AS57">
        <v>261319</v>
      </c>
      <c r="AT57">
        <v>3423</v>
      </c>
      <c r="AU57">
        <v>361610</v>
      </c>
      <c r="AV57">
        <v>73.211968154366772</v>
      </c>
      <c r="AW57">
        <v>46.218451756604161</v>
      </c>
      <c r="AX57">
        <v>33.837438181486405</v>
      </c>
      <c r="AY57">
        <v>499472</v>
      </c>
      <c r="AZ57">
        <v>344688</v>
      </c>
      <c r="BA57">
        <v>146711</v>
      </c>
      <c r="BB57">
        <v>97535</v>
      </c>
      <c r="BC57">
        <v>17570</v>
      </c>
      <c r="BD57">
        <v>82872</v>
      </c>
      <c r="BE57">
        <v>146483</v>
      </c>
      <c r="BF57">
        <v>1839</v>
      </c>
      <c r="BG57">
        <v>131640</v>
      </c>
    </row>
    <row r="58" spans="1:59" x14ac:dyDescent="0.2">
      <c r="A58" s="8" t="s">
        <v>257</v>
      </c>
      <c r="B58">
        <v>718332</v>
      </c>
      <c r="C58">
        <v>562283</v>
      </c>
      <c r="D58">
        <v>333382</v>
      </c>
      <c r="E58">
        <v>128061</v>
      </c>
      <c r="F58">
        <v>20418</v>
      </c>
      <c r="G58">
        <v>80422</v>
      </c>
      <c r="H58">
        <v>156049</v>
      </c>
      <c r="I58">
        <v>132</v>
      </c>
      <c r="J58">
        <v>27218</v>
      </c>
      <c r="K58">
        <v>2100</v>
      </c>
      <c r="L58">
        <v>0</v>
      </c>
      <c r="M58">
        <v>0</v>
      </c>
      <c r="N58">
        <v>14977</v>
      </c>
      <c r="O58">
        <v>455</v>
      </c>
      <c r="P58">
        <v>12340</v>
      </c>
      <c r="Q58">
        <v>500</v>
      </c>
      <c r="R58">
        <v>1682</v>
      </c>
      <c r="S58">
        <v>0</v>
      </c>
      <c r="T58">
        <v>7958</v>
      </c>
      <c r="U58">
        <v>80</v>
      </c>
      <c r="V58">
        <v>7878</v>
      </c>
      <c r="W58">
        <v>990</v>
      </c>
      <c r="X58">
        <v>0</v>
      </c>
      <c r="Y58">
        <v>24479</v>
      </c>
      <c r="Z58">
        <v>41</v>
      </c>
      <c r="AA58">
        <v>0</v>
      </c>
      <c r="AB58">
        <v>66706</v>
      </c>
      <c r="AC58">
        <v>11448</v>
      </c>
      <c r="AD58">
        <v>651475</v>
      </c>
      <c r="AE58">
        <v>369412</v>
      </c>
      <c r="AF58">
        <v>67808</v>
      </c>
      <c r="AG58">
        <v>791</v>
      </c>
      <c r="AH58">
        <v>0</v>
      </c>
      <c r="AI58">
        <v>67017</v>
      </c>
      <c r="AJ58">
        <v>55466</v>
      </c>
      <c r="AK58">
        <v>30687</v>
      </c>
      <c r="AL58">
        <v>5841</v>
      </c>
      <c r="AM58">
        <v>18938</v>
      </c>
      <c r="AN58">
        <v>910</v>
      </c>
      <c r="AO58">
        <v>46871</v>
      </c>
      <c r="AP58">
        <v>8991</v>
      </c>
      <c r="AQ58">
        <v>189366</v>
      </c>
      <c r="AR58">
        <v>282063</v>
      </c>
      <c r="AS58">
        <v>278565</v>
      </c>
      <c r="AT58">
        <v>3498</v>
      </c>
      <c r="AU58">
        <v>348920</v>
      </c>
      <c r="AV58">
        <v>80.83877834418621</v>
      </c>
      <c r="AW58">
        <v>43.704262712704846</v>
      </c>
      <c r="AX58">
        <v>35.329992061284287</v>
      </c>
      <c r="AY58">
        <v>502346</v>
      </c>
      <c r="AZ58">
        <v>346297</v>
      </c>
      <c r="BA58">
        <v>149063</v>
      </c>
      <c r="BB58">
        <v>98693</v>
      </c>
      <c r="BC58">
        <v>17991</v>
      </c>
      <c r="BD58">
        <v>80550</v>
      </c>
      <c r="BE58">
        <v>132934</v>
      </c>
      <c r="BF58">
        <v>1857</v>
      </c>
      <c r="BG58">
        <v>133572</v>
      </c>
    </row>
    <row r="59" spans="1:59" x14ac:dyDescent="0.2">
      <c r="A59" s="8" t="s">
        <v>258</v>
      </c>
      <c r="B59">
        <v>728890</v>
      </c>
      <c r="C59">
        <v>565618</v>
      </c>
      <c r="D59">
        <v>335561</v>
      </c>
      <c r="E59">
        <v>128776</v>
      </c>
      <c r="F59">
        <v>20777</v>
      </c>
      <c r="G59">
        <v>80504</v>
      </c>
      <c r="H59">
        <v>163272</v>
      </c>
      <c r="I59">
        <v>172</v>
      </c>
      <c r="J59">
        <v>28211</v>
      </c>
      <c r="K59">
        <v>2000</v>
      </c>
      <c r="L59">
        <v>0</v>
      </c>
      <c r="M59">
        <v>0</v>
      </c>
      <c r="N59">
        <v>15928</v>
      </c>
      <c r="O59">
        <v>224</v>
      </c>
      <c r="P59">
        <v>13175</v>
      </c>
      <c r="Q59">
        <v>550</v>
      </c>
      <c r="R59">
        <v>1979</v>
      </c>
      <c r="S59">
        <v>0</v>
      </c>
      <c r="T59">
        <v>8051</v>
      </c>
      <c r="U59">
        <v>84</v>
      </c>
      <c r="V59">
        <v>7967</v>
      </c>
      <c r="W59">
        <v>1005</v>
      </c>
      <c r="X59">
        <v>0</v>
      </c>
      <c r="Y59">
        <v>24832</v>
      </c>
      <c r="Z59">
        <v>42</v>
      </c>
      <c r="AA59">
        <v>0</v>
      </c>
      <c r="AB59">
        <v>71453</v>
      </c>
      <c r="AC59">
        <v>11578</v>
      </c>
      <c r="AD59">
        <v>720930</v>
      </c>
      <c r="AE59">
        <v>406820</v>
      </c>
      <c r="AF59">
        <v>69258</v>
      </c>
      <c r="AG59">
        <v>795</v>
      </c>
      <c r="AH59">
        <v>0</v>
      </c>
      <c r="AI59">
        <v>68463</v>
      </c>
      <c r="AJ59">
        <v>55022</v>
      </c>
      <c r="AK59">
        <v>30474</v>
      </c>
      <c r="AL59">
        <v>5335</v>
      </c>
      <c r="AM59">
        <v>19214</v>
      </c>
      <c r="AN59">
        <v>928</v>
      </c>
      <c r="AO59">
        <v>50103</v>
      </c>
      <c r="AP59">
        <v>10322</v>
      </c>
      <c r="AQ59">
        <v>221187</v>
      </c>
      <c r="AR59">
        <v>314110</v>
      </c>
      <c r="AS59">
        <v>310541</v>
      </c>
      <c r="AT59">
        <v>3569</v>
      </c>
      <c r="AU59">
        <v>322070</v>
      </c>
      <c r="AV59">
        <v>97.528616214041548</v>
      </c>
      <c r="AW59">
        <v>39.565880550730519</v>
      </c>
      <c r="AX59">
        <v>38.58805579402808</v>
      </c>
      <c r="AY59">
        <v>513264</v>
      </c>
      <c r="AZ59">
        <v>349992</v>
      </c>
      <c r="BA59">
        <v>151342</v>
      </c>
      <c r="BB59">
        <v>99722</v>
      </c>
      <c r="BC59">
        <v>18424</v>
      </c>
      <c r="BD59">
        <v>80504</v>
      </c>
      <c r="BE59">
        <v>106444</v>
      </c>
      <c r="BF59">
        <v>1886</v>
      </c>
      <c r="BG59">
        <v>135397</v>
      </c>
    </row>
    <row r="60" spans="1:59" x14ac:dyDescent="0.2">
      <c r="A60" s="8" t="s">
        <v>259</v>
      </c>
      <c r="B60">
        <v>741003</v>
      </c>
      <c r="C60">
        <v>570439</v>
      </c>
      <c r="D60">
        <v>337847</v>
      </c>
      <c r="E60">
        <v>129748</v>
      </c>
      <c r="F60">
        <v>21159</v>
      </c>
      <c r="G60">
        <v>81685</v>
      </c>
      <c r="H60">
        <v>170564</v>
      </c>
      <c r="I60">
        <v>149</v>
      </c>
      <c r="J60">
        <v>30083</v>
      </c>
      <c r="K60">
        <v>1900</v>
      </c>
      <c r="L60">
        <v>0</v>
      </c>
      <c r="M60">
        <v>0</v>
      </c>
      <c r="N60">
        <v>18860</v>
      </c>
      <c r="O60">
        <v>210</v>
      </c>
      <c r="P60">
        <v>16092</v>
      </c>
      <c r="Q60">
        <v>600</v>
      </c>
      <c r="R60">
        <v>1958</v>
      </c>
      <c r="S60">
        <v>0</v>
      </c>
      <c r="T60">
        <v>8907</v>
      </c>
      <c r="U60">
        <v>87</v>
      </c>
      <c r="V60">
        <v>8820</v>
      </c>
      <c r="W60">
        <v>1028</v>
      </c>
      <c r="X60">
        <v>0</v>
      </c>
      <c r="Y60">
        <v>25415</v>
      </c>
      <c r="Z60">
        <v>43</v>
      </c>
      <c r="AA60">
        <v>0</v>
      </c>
      <c r="AB60">
        <v>71840</v>
      </c>
      <c r="AC60">
        <v>12339</v>
      </c>
      <c r="AD60">
        <v>757705</v>
      </c>
      <c r="AE60">
        <v>429461</v>
      </c>
      <c r="AF60">
        <v>70373</v>
      </c>
      <c r="AG60">
        <v>658</v>
      </c>
      <c r="AH60">
        <v>0</v>
      </c>
      <c r="AI60">
        <v>69715</v>
      </c>
      <c r="AJ60">
        <v>57595</v>
      </c>
      <c r="AK60">
        <v>31650</v>
      </c>
      <c r="AL60">
        <v>5758</v>
      </c>
      <c r="AM60">
        <v>20187</v>
      </c>
      <c r="AN60">
        <v>930</v>
      </c>
      <c r="AO60">
        <v>53810</v>
      </c>
      <c r="AP60">
        <v>12026</v>
      </c>
      <c r="AQ60">
        <v>234727</v>
      </c>
      <c r="AR60">
        <v>328244</v>
      </c>
      <c r="AS60">
        <v>324670</v>
      </c>
      <c r="AT60">
        <v>3574</v>
      </c>
      <c r="AU60">
        <v>311542</v>
      </c>
      <c r="AV60">
        <v>105.36109681263459</v>
      </c>
      <c r="AW60">
        <v>38.985716922902995</v>
      </c>
      <c r="AX60">
        <v>41.075778950239474</v>
      </c>
      <c r="AY60">
        <v>525877</v>
      </c>
      <c r="AZ60">
        <v>355313</v>
      </c>
      <c r="BA60">
        <v>153631</v>
      </c>
      <c r="BB60">
        <v>100915</v>
      </c>
      <c r="BC60">
        <v>18879</v>
      </c>
      <c r="BD60">
        <v>81888</v>
      </c>
      <c r="BE60">
        <v>96416</v>
      </c>
      <c r="BF60">
        <v>1937</v>
      </c>
      <c r="BG60">
        <v>137244</v>
      </c>
    </row>
    <row r="61" spans="1:59" x14ac:dyDescent="0.2">
      <c r="A61" s="8" t="s">
        <v>260</v>
      </c>
      <c r="B61">
        <v>748382</v>
      </c>
      <c r="C61">
        <v>577150</v>
      </c>
      <c r="D61">
        <v>341239</v>
      </c>
      <c r="E61">
        <v>131536</v>
      </c>
      <c r="F61">
        <v>21532</v>
      </c>
      <c r="G61">
        <v>82843</v>
      </c>
      <c r="H61">
        <v>171232</v>
      </c>
      <c r="I61">
        <v>143</v>
      </c>
      <c r="J61">
        <v>27264</v>
      </c>
      <c r="K61">
        <v>1800</v>
      </c>
      <c r="L61">
        <v>0</v>
      </c>
      <c r="M61">
        <v>0</v>
      </c>
      <c r="N61">
        <v>20440</v>
      </c>
      <c r="O61">
        <v>502</v>
      </c>
      <c r="P61">
        <v>17280</v>
      </c>
      <c r="Q61">
        <v>700</v>
      </c>
      <c r="R61">
        <v>1958</v>
      </c>
      <c r="S61">
        <v>0</v>
      </c>
      <c r="T61">
        <v>8118</v>
      </c>
      <c r="U61">
        <v>74</v>
      </c>
      <c r="V61">
        <v>8044</v>
      </c>
      <c r="W61">
        <v>1049</v>
      </c>
      <c r="X61">
        <v>0</v>
      </c>
      <c r="Y61">
        <v>25930</v>
      </c>
      <c r="Z61">
        <v>45</v>
      </c>
      <c r="AA61">
        <v>0</v>
      </c>
      <c r="AB61">
        <v>73501</v>
      </c>
      <c r="AC61">
        <v>12942</v>
      </c>
      <c r="AD61">
        <v>773204</v>
      </c>
      <c r="AE61">
        <v>437517</v>
      </c>
      <c r="AF61">
        <v>70959</v>
      </c>
      <c r="AG61">
        <v>652</v>
      </c>
      <c r="AH61">
        <v>0</v>
      </c>
      <c r="AI61">
        <v>70307</v>
      </c>
      <c r="AJ61">
        <v>57894</v>
      </c>
      <c r="AK61">
        <v>31437</v>
      </c>
      <c r="AL61">
        <v>6248</v>
      </c>
      <c r="AM61">
        <v>20209</v>
      </c>
      <c r="AN61">
        <v>956</v>
      </c>
      <c r="AO61">
        <v>53685</v>
      </c>
      <c r="AP61">
        <v>11682</v>
      </c>
      <c r="AQ61">
        <v>242341</v>
      </c>
      <c r="AR61">
        <v>335687</v>
      </c>
      <c r="AS61">
        <v>332012</v>
      </c>
      <c r="AT61">
        <v>3675</v>
      </c>
      <c r="AU61">
        <v>310865</v>
      </c>
      <c r="AV61">
        <v>107.98472728139041</v>
      </c>
      <c r="AW61">
        <v>38.384971320032896</v>
      </c>
      <c r="AX61">
        <v>41.449906596977456</v>
      </c>
      <c r="AY61">
        <v>533281</v>
      </c>
      <c r="AZ61">
        <v>362049</v>
      </c>
      <c r="BA61">
        <v>155870</v>
      </c>
      <c r="BB61">
        <v>102315</v>
      </c>
      <c r="BC61">
        <v>19348</v>
      </c>
      <c r="BD61">
        <v>84516</v>
      </c>
      <c r="BE61">
        <v>95764</v>
      </c>
      <c r="BF61">
        <v>2017</v>
      </c>
      <c r="BG61">
        <v>139034</v>
      </c>
    </row>
    <row r="62" spans="1:59" x14ac:dyDescent="0.2">
      <c r="A62" s="8" t="s">
        <v>261</v>
      </c>
      <c r="B62">
        <v>761094</v>
      </c>
      <c r="C62">
        <v>584052</v>
      </c>
      <c r="D62">
        <v>343486</v>
      </c>
      <c r="E62">
        <v>133299</v>
      </c>
      <c r="F62">
        <v>22140</v>
      </c>
      <c r="G62">
        <v>85126</v>
      </c>
      <c r="H62">
        <v>177042</v>
      </c>
      <c r="I62">
        <v>137</v>
      </c>
      <c r="J62">
        <v>28230</v>
      </c>
      <c r="K62">
        <v>1700</v>
      </c>
      <c r="L62">
        <v>0</v>
      </c>
      <c r="M62">
        <v>0</v>
      </c>
      <c r="N62">
        <v>21635</v>
      </c>
      <c r="O62">
        <v>622</v>
      </c>
      <c r="P62">
        <v>18104</v>
      </c>
      <c r="Q62">
        <v>900</v>
      </c>
      <c r="R62">
        <v>2009</v>
      </c>
      <c r="S62">
        <v>0</v>
      </c>
      <c r="T62">
        <v>8667</v>
      </c>
      <c r="U62">
        <v>62</v>
      </c>
      <c r="V62">
        <v>8605</v>
      </c>
      <c r="W62">
        <v>1080</v>
      </c>
      <c r="X62">
        <v>0</v>
      </c>
      <c r="Y62">
        <v>26670</v>
      </c>
      <c r="Z62">
        <v>48</v>
      </c>
      <c r="AA62">
        <v>0</v>
      </c>
      <c r="AB62">
        <v>75575</v>
      </c>
      <c r="AC62">
        <v>13300</v>
      </c>
      <c r="AD62">
        <v>807489</v>
      </c>
      <c r="AE62">
        <v>457241</v>
      </c>
      <c r="AF62">
        <v>71627</v>
      </c>
      <c r="AG62">
        <v>458</v>
      </c>
      <c r="AH62">
        <v>0</v>
      </c>
      <c r="AI62">
        <v>71169</v>
      </c>
      <c r="AJ62">
        <v>60301</v>
      </c>
      <c r="AK62">
        <v>33407</v>
      </c>
      <c r="AL62">
        <v>6655</v>
      </c>
      <c r="AM62">
        <v>20238</v>
      </c>
      <c r="AN62">
        <v>987</v>
      </c>
      <c r="AO62">
        <v>55502</v>
      </c>
      <c r="AP62">
        <v>12591</v>
      </c>
      <c r="AQ62">
        <v>256233</v>
      </c>
      <c r="AR62">
        <v>350248</v>
      </c>
      <c r="AS62">
        <v>346451</v>
      </c>
      <c r="AT62">
        <v>3797</v>
      </c>
      <c r="AU62">
        <v>303853</v>
      </c>
      <c r="AV62">
        <v>115.2689871405472</v>
      </c>
      <c r="AW62">
        <v>37.667039079920194</v>
      </c>
      <c r="AX62">
        <v>43.418414433258079</v>
      </c>
      <c r="AY62">
        <v>545265</v>
      </c>
      <c r="AZ62">
        <v>368223</v>
      </c>
      <c r="BA62">
        <v>158198</v>
      </c>
      <c r="BB62">
        <v>103818</v>
      </c>
      <c r="BC62">
        <v>19830</v>
      </c>
      <c r="BD62">
        <v>86377</v>
      </c>
      <c r="BE62">
        <v>88024</v>
      </c>
      <c r="BF62">
        <v>2121</v>
      </c>
      <c r="BG62">
        <v>140899</v>
      </c>
    </row>
    <row r="63" spans="1:59" x14ac:dyDescent="0.2">
      <c r="A63" s="8" t="s">
        <v>262</v>
      </c>
      <c r="B63">
        <v>770755</v>
      </c>
      <c r="C63">
        <v>589446</v>
      </c>
      <c r="D63">
        <v>345766</v>
      </c>
      <c r="E63">
        <v>135093</v>
      </c>
      <c r="F63">
        <v>22720</v>
      </c>
      <c r="G63">
        <v>85867</v>
      </c>
      <c r="H63">
        <v>181309</v>
      </c>
      <c r="I63">
        <v>145</v>
      </c>
      <c r="J63">
        <v>27748</v>
      </c>
      <c r="K63">
        <v>1600</v>
      </c>
      <c r="L63">
        <v>0</v>
      </c>
      <c r="M63">
        <v>0</v>
      </c>
      <c r="N63">
        <v>24006</v>
      </c>
      <c r="O63">
        <v>240</v>
      </c>
      <c r="P63">
        <v>20311</v>
      </c>
      <c r="Q63">
        <v>1000</v>
      </c>
      <c r="R63">
        <v>2455</v>
      </c>
      <c r="S63">
        <v>0</v>
      </c>
      <c r="T63">
        <v>8553</v>
      </c>
      <c r="U63">
        <v>21</v>
      </c>
      <c r="V63">
        <v>8532</v>
      </c>
      <c r="W63">
        <v>1099</v>
      </c>
      <c r="X63">
        <v>0</v>
      </c>
      <c r="Y63">
        <v>27150</v>
      </c>
      <c r="Z63">
        <v>52</v>
      </c>
      <c r="AA63">
        <v>0</v>
      </c>
      <c r="AB63">
        <v>77484</v>
      </c>
      <c r="AC63">
        <v>13472</v>
      </c>
      <c r="AD63">
        <v>797308</v>
      </c>
      <c r="AE63">
        <v>453544</v>
      </c>
      <c r="AF63">
        <v>72264</v>
      </c>
      <c r="AG63">
        <v>527</v>
      </c>
      <c r="AH63">
        <v>0</v>
      </c>
      <c r="AI63">
        <v>71737</v>
      </c>
      <c r="AJ63">
        <v>60637</v>
      </c>
      <c r="AK63">
        <v>34014</v>
      </c>
      <c r="AL63">
        <v>6412</v>
      </c>
      <c r="AM63">
        <v>20211</v>
      </c>
      <c r="AN63">
        <v>1010</v>
      </c>
      <c r="AO63">
        <v>55842</v>
      </c>
      <c r="AP63">
        <v>13275</v>
      </c>
      <c r="AQ63">
        <v>250516</v>
      </c>
      <c r="AR63">
        <v>343764</v>
      </c>
      <c r="AS63">
        <v>339875</v>
      </c>
      <c r="AT63">
        <v>3889</v>
      </c>
      <c r="AU63">
        <v>317211</v>
      </c>
      <c r="AV63">
        <v>108.3707339013929</v>
      </c>
      <c r="AW63">
        <v>38.660428185950551</v>
      </c>
      <c r="AX63">
        <v>41.896589754535569</v>
      </c>
      <c r="AY63">
        <v>554606</v>
      </c>
      <c r="AZ63">
        <v>373297</v>
      </c>
      <c r="BA63">
        <v>160611</v>
      </c>
      <c r="BB63">
        <v>105490</v>
      </c>
      <c r="BC63">
        <v>20295</v>
      </c>
      <c r="BD63">
        <v>86901</v>
      </c>
      <c r="BE63">
        <v>101062</v>
      </c>
      <c r="BF63">
        <v>2231</v>
      </c>
      <c r="BG63">
        <v>142844</v>
      </c>
    </row>
    <row r="64" spans="1:59" x14ac:dyDescent="0.2">
      <c r="A64" s="8" t="s">
        <v>263</v>
      </c>
      <c r="B64">
        <v>781944</v>
      </c>
      <c r="C64">
        <v>595234</v>
      </c>
      <c r="D64">
        <v>348117</v>
      </c>
      <c r="E64">
        <v>136600</v>
      </c>
      <c r="F64">
        <v>23283</v>
      </c>
      <c r="G64">
        <v>87235</v>
      </c>
      <c r="H64">
        <v>186710</v>
      </c>
      <c r="I64">
        <v>132</v>
      </c>
      <c r="J64">
        <v>29196</v>
      </c>
      <c r="K64">
        <v>1500</v>
      </c>
      <c r="L64">
        <v>0</v>
      </c>
      <c r="M64">
        <v>0</v>
      </c>
      <c r="N64">
        <v>25357</v>
      </c>
      <c r="O64">
        <v>742</v>
      </c>
      <c r="P64">
        <v>21621</v>
      </c>
      <c r="Q64">
        <v>1200</v>
      </c>
      <c r="R64">
        <v>1794</v>
      </c>
      <c r="S64">
        <v>0</v>
      </c>
      <c r="T64">
        <v>10139</v>
      </c>
      <c r="U64">
        <v>21</v>
      </c>
      <c r="V64">
        <v>10118</v>
      </c>
      <c r="W64">
        <v>1118</v>
      </c>
      <c r="X64">
        <v>0</v>
      </c>
      <c r="Y64">
        <v>27634</v>
      </c>
      <c r="Z64">
        <v>57</v>
      </c>
      <c r="AA64">
        <v>0</v>
      </c>
      <c r="AB64">
        <v>77386</v>
      </c>
      <c r="AC64">
        <v>14191</v>
      </c>
      <c r="AD64">
        <v>849426</v>
      </c>
      <c r="AE64">
        <v>483363</v>
      </c>
      <c r="AF64">
        <v>73109</v>
      </c>
      <c r="AG64">
        <v>315</v>
      </c>
      <c r="AH64">
        <v>0</v>
      </c>
      <c r="AI64">
        <v>72794</v>
      </c>
      <c r="AJ64">
        <v>63539</v>
      </c>
      <c r="AK64">
        <v>35439</v>
      </c>
      <c r="AL64">
        <v>7088</v>
      </c>
      <c r="AM64">
        <v>21012</v>
      </c>
      <c r="AN64">
        <v>1017</v>
      </c>
      <c r="AO64">
        <v>59100</v>
      </c>
      <c r="AP64">
        <v>14150</v>
      </c>
      <c r="AQ64">
        <v>272448</v>
      </c>
      <c r="AR64">
        <v>366063</v>
      </c>
      <c r="AS64">
        <v>362157</v>
      </c>
      <c r="AT64">
        <v>3906</v>
      </c>
      <c r="AU64">
        <v>298581</v>
      </c>
      <c r="AV64">
        <v>122.6007210538273</v>
      </c>
      <c r="AW64">
        <v>37.329082428894225</v>
      </c>
      <c r="AX64">
        <v>45.765724220601882</v>
      </c>
      <c r="AY64">
        <v>566129</v>
      </c>
      <c r="AZ64">
        <v>379419</v>
      </c>
      <c r="BA64">
        <v>162996</v>
      </c>
      <c r="BB64">
        <v>107214</v>
      </c>
      <c r="BC64">
        <v>20761</v>
      </c>
      <c r="BD64">
        <v>88448</v>
      </c>
      <c r="BE64">
        <v>82766</v>
      </c>
      <c r="BF64">
        <v>2331</v>
      </c>
      <c r="BG64">
        <v>144761</v>
      </c>
    </row>
    <row r="65" spans="1:59" x14ac:dyDescent="0.2">
      <c r="A65" s="8" t="s">
        <v>264</v>
      </c>
      <c r="B65">
        <v>785366</v>
      </c>
      <c r="C65">
        <v>599905</v>
      </c>
      <c r="D65">
        <v>348684</v>
      </c>
      <c r="E65">
        <v>137619</v>
      </c>
      <c r="F65">
        <v>23739</v>
      </c>
      <c r="G65">
        <v>89863</v>
      </c>
      <c r="H65">
        <v>185461</v>
      </c>
      <c r="I65">
        <v>121</v>
      </c>
      <c r="J65">
        <v>26528</v>
      </c>
      <c r="K65">
        <v>1268</v>
      </c>
      <c r="L65">
        <v>0</v>
      </c>
      <c r="M65">
        <v>0</v>
      </c>
      <c r="N65">
        <v>24375</v>
      </c>
      <c r="O65">
        <v>740</v>
      </c>
      <c r="P65">
        <v>19986</v>
      </c>
      <c r="Q65">
        <v>1200</v>
      </c>
      <c r="R65">
        <v>2449</v>
      </c>
      <c r="S65">
        <v>0</v>
      </c>
      <c r="T65">
        <v>8340</v>
      </c>
      <c r="U65">
        <v>22</v>
      </c>
      <c r="V65">
        <v>8318</v>
      </c>
      <c r="W65">
        <v>1140</v>
      </c>
      <c r="X65">
        <v>0</v>
      </c>
      <c r="Y65">
        <v>28172</v>
      </c>
      <c r="Z65">
        <v>64</v>
      </c>
      <c r="AA65">
        <v>0</v>
      </c>
      <c r="AB65">
        <v>79948</v>
      </c>
      <c r="AC65">
        <v>15505</v>
      </c>
      <c r="AD65">
        <v>804528</v>
      </c>
      <c r="AE65">
        <v>461238</v>
      </c>
      <c r="AF65">
        <v>73643</v>
      </c>
      <c r="AG65">
        <v>427</v>
      </c>
      <c r="AH65">
        <v>0</v>
      </c>
      <c r="AI65">
        <v>73216</v>
      </c>
      <c r="AJ65">
        <v>65101</v>
      </c>
      <c r="AK65">
        <v>35977</v>
      </c>
      <c r="AL65">
        <v>8149</v>
      </c>
      <c r="AM65">
        <v>20975</v>
      </c>
      <c r="AN65">
        <v>1035</v>
      </c>
      <c r="AO65">
        <v>58535</v>
      </c>
      <c r="AP65">
        <v>12817</v>
      </c>
      <c r="AQ65">
        <v>250107</v>
      </c>
      <c r="AR65">
        <v>343290</v>
      </c>
      <c r="AS65">
        <v>339310</v>
      </c>
      <c r="AT65">
        <v>3980</v>
      </c>
      <c r="AU65">
        <v>324128</v>
      </c>
      <c r="AV65">
        <v>105.9118665311244</v>
      </c>
      <c r="AW65">
        <v>40.415960362169109</v>
      </c>
      <c r="AX65">
        <v>42.805297996052673</v>
      </c>
      <c r="AY65">
        <v>573774</v>
      </c>
      <c r="AZ65">
        <v>388313</v>
      </c>
      <c r="BA65">
        <v>165558</v>
      </c>
      <c r="BB65">
        <v>109159</v>
      </c>
      <c r="BC65">
        <v>21238</v>
      </c>
      <c r="BD65">
        <v>92358</v>
      </c>
      <c r="BE65">
        <v>112536</v>
      </c>
      <c r="BF65">
        <v>2482</v>
      </c>
      <c r="BG65">
        <v>146806</v>
      </c>
    </row>
    <row r="66" spans="1:59" x14ac:dyDescent="0.2">
      <c r="A66" s="8" t="s">
        <v>265</v>
      </c>
      <c r="B66">
        <v>789589</v>
      </c>
      <c r="C66">
        <v>604102</v>
      </c>
      <c r="D66">
        <v>349886</v>
      </c>
      <c r="E66">
        <v>139738</v>
      </c>
      <c r="F66">
        <v>24158</v>
      </c>
      <c r="G66">
        <v>90320</v>
      </c>
      <c r="H66">
        <v>185487</v>
      </c>
      <c r="I66">
        <v>140</v>
      </c>
      <c r="J66">
        <v>27535</v>
      </c>
      <c r="K66">
        <v>1087</v>
      </c>
      <c r="L66">
        <v>0</v>
      </c>
      <c r="M66">
        <v>0</v>
      </c>
      <c r="N66">
        <v>22526</v>
      </c>
      <c r="O66">
        <v>757</v>
      </c>
      <c r="P66">
        <v>18247</v>
      </c>
      <c r="Q66">
        <v>1343</v>
      </c>
      <c r="R66">
        <v>2179</v>
      </c>
      <c r="S66">
        <v>0</v>
      </c>
      <c r="T66">
        <v>9044</v>
      </c>
      <c r="U66">
        <v>23</v>
      </c>
      <c r="V66">
        <v>9021</v>
      </c>
      <c r="W66">
        <v>1153</v>
      </c>
      <c r="X66">
        <v>0</v>
      </c>
      <c r="Y66">
        <v>28488</v>
      </c>
      <c r="Z66">
        <v>71</v>
      </c>
      <c r="AA66">
        <v>0</v>
      </c>
      <c r="AB66">
        <v>80465</v>
      </c>
      <c r="AC66">
        <v>14978</v>
      </c>
      <c r="AD66">
        <v>823419</v>
      </c>
      <c r="AE66">
        <v>471806</v>
      </c>
      <c r="AF66">
        <v>74654</v>
      </c>
      <c r="AG66">
        <v>547</v>
      </c>
      <c r="AH66">
        <v>0</v>
      </c>
      <c r="AI66">
        <v>74107</v>
      </c>
      <c r="AJ66">
        <v>66751</v>
      </c>
      <c r="AK66">
        <v>36856</v>
      </c>
      <c r="AL66">
        <v>8811</v>
      </c>
      <c r="AM66">
        <v>21084</v>
      </c>
      <c r="AN66">
        <v>1045</v>
      </c>
      <c r="AO66">
        <v>59438</v>
      </c>
      <c r="AP66">
        <v>11903</v>
      </c>
      <c r="AQ66">
        <v>258015</v>
      </c>
      <c r="AR66">
        <v>351613</v>
      </c>
      <c r="AS66">
        <v>347588</v>
      </c>
      <c r="AT66">
        <v>4025</v>
      </c>
      <c r="AU66">
        <v>317783</v>
      </c>
      <c r="AV66">
        <v>110.64546148984302</v>
      </c>
      <c r="AW66">
        <v>40.215979536050767</v>
      </c>
      <c r="AX66">
        <v>44.497156150324223</v>
      </c>
      <c r="AY66">
        <v>579096</v>
      </c>
      <c r="AZ66">
        <v>393609</v>
      </c>
      <c r="BA66">
        <v>168105</v>
      </c>
      <c r="BB66">
        <v>111274</v>
      </c>
      <c r="BC66">
        <v>21715</v>
      </c>
      <c r="BD66">
        <v>92515</v>
      </c>
      <c r="BE66">
        <v>107290</v>
      </c>
      <c r="BF66">
        <v>2617</v>
      </c>
      <c r="BG66">
        <v>148863</v>
      </c>
    </row>
    <row r="67" spans="1:59" x14ac:dyDescent="0.2">
      <c r="A67" s="8" t="s">
        <v>266</v>
      </c>
      <c r="B67">
        <v>796183</v>
      </c>
      <c r="C67">
        <v>608444</v>
      </c>
      <c r="D67">
        <v>351278</v>
      </c>
      <c r="E67">
        <v>141196</v>
      </c>
      <c r="F67">
        <v>24675</v>
      </c>
      <c r="G67">
        <v>91295</v>
      </c>
      <c r="H67">
        <v>187739</v>
      </c>
      <c r="I67">
        <v>191</v>
      </c>
      <c r="J67">
        <v>27737</v>
      </c>
      <c r="K67">
        <v>1346</v>
      </c>
      <c r="L67">
        <v>0</v>
      </c>
      <c r="M67">
        <v>0</v>
      </c>
      <c r="N67">
        <v>20832</v>
      </c>
      <c r="O67">
        <v>648</v>
      </c>
      <c r="P67">
        <v>16446</v>
      </c>
      <c r="Q67">
        <v>1190</v>
      </c>
      <c r="R67">
        <v>2548</v>
      </c>
      <c r="S67">
        <v>0</v>
      </c>
      <c r="T67">
        <v>8777</v>
      </c>
      <c r="U67">
        <v>24</v>
      </c>
      <c r="V67">
        <v>8753</v>
      </c>
      <c r="W67">
        <v>1165</v>
      </c>
      <c r="X67">
        <v>0</v>
      </c>
      <c r="Y67">
        <v>28811</v>
      </c>
      <c r="Z67">
        <v>76</v>
      </c>
      <c r="AA67">
        <v>0</v>
      </c>
      <c r="AB67">
        <v>83319</v>
      </c>
      <c r="AC67">
        <v>15485</v>
      </c>
      <c r="AD67">
        <v>773052</v>
      </c>
      <c r="AE67">
        <v>447680</v>
      </c>
      <c r="AF67">
        <v>75671</v>
      </c>
      <c r="AG67">
        <v>782</v>
      </c>
      <c r="AH67">
        <v>0</v>
      </c>
      <c r="AI67">
        <v>74889</v>
      </c>
      <c r="AJ67">
        <v>66254</v>
      </c>
      <c r="AK67">
        <v>36543</v>
      </c>
      <c r="AL67">
        <v>8402</v>
      </c>
      <c r="AM67">
        <v>21309</v>
      </c>
      <c r="AN67">
        <v>1064</v>
      </c>
      <c r="AO67">
        <v>60426</v>
      </c>
      <c r="AP67">
        <v>11795</v>
      </c>
      <c r="AQ67">
        <v>232470</v>
      </c>
      <c r="AR67">
        <v>325372</v>
      </c>
      <c r="AS67">
        <v>321285</v>
      </c>
      <c r="AT67">
        <v>4087</v>
      </c>
      <c r="AU67">
        <v>348503</v>
      </c>
      <c r="AV67">
        <v>93.362866871380902</v>
      </c>
      <c r="AW67">
        <v>43.619196647309778</v>
      </c>
      <c r="AX67">
        <v>40.724132496193675</v>
      </c>
      <c r="AY67">
        <v>586936</v>
      </c>
      <c r="AZ67">
        <v>399197</v>
      </c>
      <c r="BA67">
        <v>170644</v>
      </c>
      <c r="BB67">
        <v>113162</v>
      </c>
      <c r="BC67">
        <v>22222</v>
      </c>
      <c r="BD67">
        <v>93169</v>
      </c>
      <c r="BE67">
        <v>139256</v>
      </c>
      <c r="BF67">
        <v>2752</v>
      </c>
      <c r="BG67">
        <v>150892</v>
      </c>
    </row>
    <row r="68" spans="1:59" x14ac:dyDescent="0.2">
      <c r="A68" s="8" t="s">
        <v>267</v>
      </c>
      <c r="B68">
        <v>798486</v>
      </c>
      <c r="C68">
        <v>609837</v>
      </c>
      <c r="D68">
        <v>352721</v>
      </c>
      <c r="E68">
        <v>142048</v>
      </c>
      <c r="F68">
        <v>25168</v>
      </c>
      <c r="G68">
        <v>89900</v>
      </c>
      <c r="H68">
        <v>188649</v>
      </c>
      <c r="I68">
        <v>148</v>
      </c>
      <c r="J68">
        <v>28243</v>
      </c>
      <c r="K68">
        <v>3000</v>
      </c>
      <c r="L68">
        <v>0</v>
      </c>
      <c r="M68">
        <v>0</v>
      </c>
      <c r="N68">
        <v>20038</v>
      </c>
      <c r="O68">
        <v>788</v>
      </c>
      <c r="P68">
        <v>15752</v>
      </c>
      <c r="Q68">
        <v>1116</v>
      </c>
      <c r="R68">
        <v>2382</v>
      </c>
      <c r="S68">
        <v>0</v>
      </c>
      <c r="T68">
        <v>9647</v>
      </c>
      <c r="U68">
        <v>24</v>
      </c>
      <c r="V68">
        <v>9623</v>
      </c>
      <c r="W68">
        <v>1192</v>
      </c>
      <c r="X68">
        <v>0</v>
      </c>
      <c r="Y68">
        <v>29478</v>
      </c>
      <c r="Z68">
        <v>79</v>
      </c>
      <c r="AA68">
        <v>0</v>
      </c>
      <c r="AB68">
        <v>82311</v>
      </c>
      <c r="AC68">
        <v>14513</v>
      </c>
      <c r="AD68">
        <v>865556</v>
      </c>
      <c r="AE68">
        <v>496288</v>
      </c>
      <c r="AF68">
        <v>76985</v>
      </c>
      <c r="AG68">
        <v>769</v>
      </c>
      <c r="AH68">
        <v>0</v>
      </c>
      <c r="AI68">
        <v>76216</v>
      </c>
      <c r="AJ68">
        <v>68611</v>
      </c>
      <c r="AK68">
        <v>37651</v>
      </c>
      <c r="AL68">
        <v>9131</v>
      </c>
      <c r="AM68">
        <v>21829</v>
      </c>
      <c r="AN68">
        <v>1067</v>
      </c>
      <c r="AO68">
        <v>61935</v>
      </c>
      <c r="AP68">
        <v>12560</v>
      </c>
      <c r="AQ68">
        <v>275130</v>
      </c>
      <c r="AR68">
        <v>369268</v>
      </c>
      <c r="AS68">
        <v>365166</v>
      </c>
      <c r="AT68">
        <v>4102</v>
      </c>
      <c r="AU68">
        <v>302198</v>
      </c>
      <c r="AV68">
        <v>122.1941772643945</v>
      </c>
      <c r="AW68">
        <v>39.428375612610232</v>
      </c>
      <c r="AX68">
        <v>48.179179188544254</v>
      </c>
      <c r="AY68">
        <v>591118</v>
      </c>
      <c r="AZ68">
        <v>402469</v>
      </c>
      <c r="BA68">
        <v>173308</v>
      </c>
      <c r="BB68">
        <v>114803</v>
      </c>
      <c r="BC68">
        <v>22732</v>
      </c>
      <c r="BD68">
        <v>91626</v>
      </c>
      <c r="BE68">
        <v>94830</v>
      </c>
      <c r="BF68">
        <v>2896</v>
      </c>
      <c r="BG68">
        <v>152987</v>
      </c>
    </row>
    <row r="69" spans="1:59" x14ac:dyDescent="0.2">
      <c r="A69" s="8" t="s">
        <v>268</v>
      </c>
      <c r="B69">
        <v>798294</v>
      </c>
      <c r="C69">
        <v>611346</v>
      </c>
      <c r="D69">
        <v>353925</v>
      </c>
      <c r="E69">
        <v>142634</v>
      </c>
      <c r="F69">
        <v>25637</v>
      </c>
      <c r="G69">
        <v>89150</v>
      </c>
      <c r="H69">
        <v>186948</v>
      </c>
      <c r="I69">
        <v>189</v>
      </c>
      <c r="J69">
        <v>26462</v>
      </c>
      <c r="K69">
        <v>3272</v>
      </c>
      <c r="L69">
        <v>0</v>
      </c>
      <c r="M69">
        <v>0</v>
      </c>
      <c r="N69">
        <v>19503</v>
      </c>
      <c r="O69">
        <v>562</v>
      </c>
      <c r="P69">
        <v>15225</v>
      </c>
      <c r="Q69">
        <v>936</v>
      </c>
      <c r="R69">
        <v>2780</v>
      </c>
      <c r="S69">
        <v>0</v>
      </c>
      <c r="T69">
        <v>7992</v>
      </c>
      <c r="U69">
        <v>26</v>
      </c>
      <c r="V69">
        <v>7966</v>
      </c>
      <c r="W69">
        <v>1222</v>
      </c>
      <c r="X69">
        <v>0</v>
      </c>
      <c r="Y69">
        <v>30171</v>
      </c>
      <c r="Z69">
        <v>82</v>
      </c>
      <c r="AA69">
        <v>0</v>
      </c>
      <c r="AB69">
        <v>83213</v>
      </c>
      <c r="AC69">
        <v>14842</v>
      </c>
      <c r="AD69">
        <v>950457</v>
      </c>
      <c r="AE69">
        <v>535942</v>
      </c>
      <c r="AF69">
        <v>77200</v>
      </c>
      <c r="AG69">
        <v>623</v>
      </c>
      <c r="AH69">
        <v>0</v>
      </c>
      <c r="AI69">
        <v>76577</v>
      </c>
      <c r="AJ69">
        <v>68332</v>
      </c>
      <c r="AK69">
        <v>37641</v>
      </c>
      <c r="AL69">
        <v>8942</v>
      </c>
      <c r="AM69">
        <v>21748</v>
      </c>
      <c r="AN69">
        <v>1082</v>
      </c>
      <c r="AO69">
        <v>60270</v>
      </c>
      <c r="AP69">
        <v>10921</v>
      </c>
      <c r="AQ69">
        <v>318137</v>
      </c>
      <c r="AR69">
        <v>414515</v>
      </c>
      <c r="AS69">
        <v>410353</v>
      </c>
      <c r="AT69">
        <v>4162</v>
      </c>
      <c r="AU69">
        <v>262352</v>
      </c>
      <c r="AV69">
        <v>157.99942806975628</v>
      </c>
      <c r="AW69">
        <v>35.108883275563898</v>
      </c>
      <c r="AX69">
        <v>55.471834777069283</v>
      </c>
      <c r="AY69">
        <v>595643</v>
      </c>
      <c r="AZ69">
        <v>408695</v>
      </c>
      <c r="BA69">
        <v>175955</v>
      </c>
      <c r="BB69">
        <v>116207</v>
      </c>
      <c r="BC69">
        <v>23252</v>
      </c>
      <c r="BD69">
        <v>93281</v>
      </c>
      <c r="BE69">
        <v>59701</v>
      </c>
      <c r="BF69">
        <v>3015</v>
      </c>
      <c r="BG69">
        <v>155035</v>
      </c>
    </row>
    <row r="70" spans="1:59" x14ac:dyDescent="0.2">
      <c r="A70" s="8" t="s">
        <v>269</v>
      </c>
      <c r="B70">
        <v>808319</v>
      </c>
      <c r="C70">
        <v>615410</v>
      </c>
      <c r="D70">
        <v>356786</v>
      </c>
      <c r="E70">
        <v>143356</v>
      </c>
      <c r="F70">
        <v>26130</v>
      </c>
      <c r="G70">
        <v>89139</v>
      </c>
      <c r="H70">
        <v>192909</v>
      </c>
      <c r="I70">
        <v>213</v>
      </c>
      <c r="J70">
        <v>27769</v>
      </c>
      <c r="K70">
        <v>3863</v>
      </c>
      <c r="L70">
        <v>0</v>
      </c>
      <c r="M70">
        <v>0</v>
      </c>
      <c r="N70">
        <v>19264</v>
      </c>
      <c r="O70">
        <v>613</v>
      </c>
      <c r="P70">
        <v>14636</v>
      </c>
      <c r="Q70">
        <v>1233</v>
      </c>
      <c r="R70">
        <v>2782</v>
      </c>
      <c r="S70">
        <v>0</v>
      </c>
      <c r="T70">
        <v>8574</v>
      </c>
      <c r="U70">
        <v>28</v>
      </c>
      <c r="V70">
        <v>8546</v>
      </c>
      <c r="W70">
        <v>1248</v>
      </c>
      <c r="X70">
        <v>0</v>
      </c>
      <c r="Y70">
        <v>30831</v>
      </c>
      <c r="Z70">
        <v>84</v>
      </c>
      <c r="AA70">
        <v>0</v>
      </c>
      <c r="AB70">
        <v>85820</v>
      </c>
      <c r="AC70">
        <v>15243</v>
      </c>
      <c r="AD70">
        <v>954985</v>
      </c>
      <c r="AE70">
        <v>539186</v>
      </c>
      <c r="AF70">
        <v>79256</v>
      </c>
      <c r="AG70">
        <v>726</v>
      </c>
      <c r="AH70">
        <v>0</v>
      </c>
      <c r="AI70">
        <v>78530</v>
      </c>
      <c r="AJ70">
        <v>68439</v>
      </c>
      <c r="AK70">
        <v>37343</v>
      </c>
      <c r="AL70">
        <v>9061</v>
      </c>
      <c r="AM70">
        <v>22035</v>
      </c>
      <c r="AN70">
        <v>1103</v>
      </c>
      <c r="AO70">
        <v>61734</v>
      </c>
      <c r="AP70">
        <v>10584</v>
      </c>
      <c r="AQ70">
        <v>318070</v>
      </c>
      <c r="AR70">
        <v>415799</v>
      </c>
      <c r="AS70">
        <v>411555</v>
      </c>
      <c r="AT70">
        <v>4244</v>
      </c>
      <c r="AU70">
        <v>269133</v>
      </c>
      <c r="AV70">
        <v>154.49546471293601</v>
      </c>
      <c r="AW70">
        <v>35.520830411768607</v>
      </c>
      <c r="AX70">
        <v>54.878072014555833</v>
      </c>
      <c r="AY70">
        <v>605646</v>
      </c>
      <c r="AZ70">
        <v>412737</v>
      </c>
      <c r="BA70">
        <v>178592</v>
      </c>
      <c r="BB70">
        <v>117765</v>
      </c>
      <c r="BC70">
        <v>23790</v>
      </c>
      <c r="BD70">
        <v>92590</v>
      </c>
      <c r="BE70">
        <v>66460</v>
      </c>
      <c r="BF70">
        <v>3144</v>
      </c>
      <c r="BG70">
        <v>157004</v>
      </c>
    </row>
    <row r="71" spans="1:59" x14ac:dyDescent="0.2">
      <c r="A71" s="8" t="s">
        <v>270</v>
      </c>
      <c r="B71">
        <v>817692</v>
      </c>
      <c r="C71">
        <v>621052</v>
      </c>
      <c r="D71">
        <v>359704</v>
      </c>
      <c r="E71">
        <v>144124</v>
      </c>
      <c r="F71">
        <v>26692</v>
      </c>
      <c r="G71">
        <v>90532</v>
      </c>
      <c r="H71">
        <v>196640</v>
      </c>
      <c r="I71">
        <v>238</v>
      </c>
      <c r="J71">
        <v>27903</v>
      </c>
      <c r="K71">
        <v>4606</v>
      </c>
      <c r="L71">
        <v>0</v>
      </c>
      <c r="M71">
        <v>0</v>
      </c>
      <c r="N71">
        <v>17972</v>
      </c>
      <c r="O71">
        <v>245</v>
      </c>
      <c r="P71">
        <v>13288</v>
      </c>
      <c r="Q71">
        <v>1248</v>
      </c>
      <c r="R71">
        <v>3191</v>
      </c>
      <c r="S71">
        <v>0</v>
      </c>
      <c r="T71">
        <v>8619</v>
      </c>
      <c r="U71">
        <v>30</v>
      </c>
      <c r="V71">
        <v>8589</v>
      </c>
      <c r="W71">
        <v>1278</v>
      </c>
      <c r="X71">
        <v>0</v>
      </c>
      <c r="Y71">
        <v>31568</v>
      </c>
      <c r="Z71">
        <v>85</v>
      </c>
      <c r="AA71">
        <v>0</v>
      </c>
      <c r="AB71">
        <v>89372</v>
      </c>
      <c r="AC71">
        <v>14999</v>
      </c>
      <c r="AD71">
        <v>981658</v>
      </c>
      <c r="AE71">
        <v>553751</v>
      </c>
      <c r="AF71">
        <v>80254</v>
      </c>
      <c r="AG71">
        <v>1017</v>
      </c>
      <c r="AH71">
        <v>0</v>
      </c>
      <c r="AI71">
        <v>79237</v>
      </c>
      <c r="AJ71">
        <v>68116</v>
      </c>
      <c r="AK71">
        <v>37134</v>
      </c>
      <c r="AL71">
        <v>8712</v>
      </c>
      <c r="AM71">
        <v>22270</v>
      </c>
      <c r="AN71">
        <v>1114</v>
      </c>
      <c r="AO71">
        <v>63376</v>
      </c>
      <c r="AP71">
        <v>11557</v>
      </c>
      <c r="AQ71">
        <v>329334</v>
      </c>
      <c r="AR71">
        <v>427907</v>
      </c>
      <c r="AS71">
        <v>423621</v>
      </c>
      <c r="AT71">
        <v>4286</v>
      </c>
      <c r="AU71">
        <v>263941</v>
      </c>
      <c r="AV71">
        <v>162.12219368098658</v>
      </c>
      <c r="AW71">
        <v>34.673442791643879</v>
      </c>
      <c r="AX71">
        <v>56.21334607853499</v>
      </c>
      <c r="AY71">
        <v>615028</v>
      </c>
      <c r="AZ71">
        <v>418388</v>
      </c>
      <c r="BA71">
        <v>181229</v>
      </c>
      <c r="BB71">
        <v>119326</v>
      </c>
      <c r="BC71">
        <v>24334</v>
      </c>
      <c r="BD71">
        <v>93499</v>
      </c>
      <c r="BE71">
        <v>61277</v>
      </c>
      <c r="BF71">
        <v>3290</v>
      </c>
      <c r="BG71">
        <v>158944</v>
      </c>
    </row>
    <row r="72" spans="1:59" x14ac:dyDescent="0.2">
      <c r="A72" s="8" t="s">
        <v>271</v>
      </c>
      <c r="B72">
        <v>828198</v>
      </c>
      <c r="C72">
        <v>626707</v>
      </c>
      <c r="D72">
        <v>362550</v>
      </c>
      <c r="E72">
        <v>145294</v>
      </c>
      <c r="F72">
        <v>27234</v>
      </c>
      <c r="G72">
        <v>91629</v>
      </c>
      <c r="H72">
        <v>201491</v>
      </c>
      <c r="I72">
        <v>236</v>
      </c>
      <c r="J72">
        <v>31673</v>
      </c>
      <c r="K72">
        <v>4100</v>
      </c>
      <c r="L72">
        <v>0</v>
      </c>
      <c r="M72">
        <v>0</v>
      </c>
      <c r="N72">
        <v>18828</v>
      </c>
      <c r="O72">
        <v>1089</v>
      </c>
      <c r="P72">
        <v>14096</v>
      </c>
      <c r="Q72">
        <v>1248</v>
      </c>
      <c r="R72">
        <v>2395</v>
      </c>
      <c r="S72">
        <v>0</v>
      </c>
      <c r="T72">
        <v>9650</v>
      </c>
      <c r="U72">
        <v>33</v>
      </c>
      <c r="V72">
        <v>9617</v>
      </c>
      <c r="W72">
        <v>1299</v>
      </c>
      <c r="X72">
        <v>0</v>
      </c>
      <c r="Y72">
        <v>32088</v>
      </c>
      <c r="Z72">
        <v>88</v>
      </c>
      <c r="AA72">
        <v>0</v>
      </c>
      <c r="AB72">
        <v>88253</v>
      </c>
      <c r="AC72">
        <v>15276</v>
      </c>
      <c r="AD72">
        <v>1016819</v>
      </c>
      <c r="AE72">
        <v>574951</v>
      </c>
      <c r="AF72">
        <v>81705</v>
      </c>
      <c r="AG72">
        <v>1094</v>
      </c>
      <c r="AH72">
        <v>0</v>
      </c>
      <c r="AI72">
        <v>80611</v>
      </c>
      <c r="AJ72">
        <v>71286</v>
      </c>
      <c r="AK72">
        <v>38585</v>
      </c>
      <c r="AL72">
        <v>9454</v>
      </c>
      <c r="AM72">
        <v>23247</v>
      </c>
      <c r="AN72">
        <v>1092</v>
      </c>
      <c r="AO72">
        <v>65676</v>
      </c>
      <c r="AP72">
        <v>13274</v>
      </c>
      <c r="AQ72">
        <v>341918</v>
      </c>
      <c r="AR72">
        <v>441868</v>
      </c>
      <c r="AS72">
        <v>437674</v>
      </c>
      <c r="AT72">
        <v>4194</v>
      </c>
      <c r="AU72">
        <v>253247</v>
      </c>
      <c r="AV72">
        <v>174.4810754621943</v>
      </c>
      <c r="AW72">
        <v>34.623631204476673</v>
      </c>
      <c r="AX72">
        <v>60.411684089634811</v>
      </c>
      <c r="AY72">
        <v>626370</v>
      </c>
      <c r="AZ72">
        <v>424879</v>
      </c>
      <c r="BA72">
        <v>183809</v>
      </c>
      <c r="BB72">
        <v>121148</v>
      </c>
      <c r="BC72">
        <v>24875</v>
      </c>
      <c r="BD72">
        <v>95047</v>
      </c>
      <c r="BE72">
        <v>51419</v>
      </c>
      <c r="BF72">
        <v>3454</v>
      </c>
      <c r="BG72">
        <v>160843</v>
      </c>
    </row>
    <row r="73" spans="1:59" x14ac:dyDescent="0.2">
      <c r="A73" s="8" t="s">
        <v>272</v>
      </c>
      <c r="B73">
        <v>834008</v>
      </c>
      <c r="C73">
        <v>632725</v>
      </c>
      <c r="D73">
        <v>364783</v>
      </c>
      <c r="E73">
        <v>146894</v>
      </c>
      <c r="F73">
        <v>27680</v>
      </c>
      <c r="G73">
        <v>93368</v>
      </c>
      <c r="H73">
        <v>201283</v>
      </c>
      <c r="I73">
        <v>234</v>
      </c>
      <c r="J73">
        <v>28211</v>
      </c>
      <c r="K73">
        <v>5395</v>
      </c>
      <c r="L73">
        <v>0</v>
      </c>
      <c r="M73">
        <v>0</v>
      </c>
      <c r="N73">
        <v>19393</v>
      </c>
      <c r="O73">
        <v>562</v>
      </c>
      <c r="P73">
        <v>14217</v>
      </c>
      <c r="Q73">
        <v>1238</v>
      </c>
      <c r="R73">
        <v>3376</v>
      </c>
      <c r="S73">
        <v>0</v>
      </c>
      <c r="T73">
        <v>8569</v>
      </c>
      <c r="U73">
        <v>38</v>
      </c>
      <c r="V73">
        <v>8531</v>
      </c>
      <c r="W73">
        <v>1316</v>
      </c>
      <c r="X73">
        <v>0</v>
      </c>
      <c r="Y73">
        <v>32538</v>
      </c>
      <c r="Z73">
        <v>91</v>
      </c>
      <c r="AA73">
        <v>31</v>
      </c>
      <c r="AB73">
        <v>89326</v>
      </c>
      <c r="AC73">
        <v>16179</v>
      </c>
      <c r="AD73">
        <v>1006166</v>
      </c>
      <c r="AE73">
        <v>574004</v>
      </c>
      <c r="AF73">
        <v>82568</v>
      </c>
      <c r="AG73">
        <v>1131</v>
      </c>
      <c r="AH73">
        <v>0</v>
      </c>
      <c r="AI73">
        <v>81437</v>
      </c>
      <c r="AJ73">
        <v>71199</v>
      </c>
      <c r="AK73">
        <v>38089</v>
      </c>
      <c r="AL73">
        <v>9530</v>
      </c>
      <c r="AM73">
        <v>23580</v>
      </c>
      <c r="AN73">
        <v>1099</v>
      </c>
      <c r="AO73">
        <v>64315</v>
      </c>
      <c r="AP73">
        <v>12916</v>
      </c>
      <c r="AQ73">
        <v>341907</v>
      </c>
      <c r="AR73">
        <v>432162</v>
      </c>
      <c r="AS73">
        <v>427931</v>
      </c>
      <c r="AT73">
        <v>4231</v>
      </c>
      <c r="AU73">
        <v>260004</v>
      </c>
      <c r="AV73">
        <v>166.21339638010309</v>
      </c>
      <c r="AW73">
        <v>35.58094742558081</v>
      </c>
      <c r="AX73">
        <v>59.140301180276715</v>
      </c>
      <c r="AY73">
        <v>633718</v>
      </c>
      <c r="AZ73">
        <v>432435</v>
      </c>
      <c r="BA73">
        <v>186357</v>
      </c>
      <c r="BB73">
        <v>123067</v>
      </c>
      <c r="BC73">
        <v>25393</v>
      </c>
      <c r="BD73">
        <v>97618</v>
      </c>
      <c r="BE73">
        <v>59714</v>
      </c>
      <c r="BF73">
        <v>3592</v>
      </c>
      <c r="BG73">
        <v>162768</v>
      </c>
    </row>
    <row r="74" spans="1:59" x14ac:dyDescent="0.2">
      <c r="A74" s="8" t="s">
        <v>273</v>
      </c>
      <c r="B74">
        <v>842489</v>
      </c>
      <c r="C74">
        <v>638007</v>
      </c>
      <c r="D74">
        <v>366637</v>
      </c>
      <c r="E74">
        <v>148686</v>
      </c>
      <c r="F74">
        <v>28184</v>
      </c>
      <c r="G74">
        <v>94500</v>
      </c>
      <c r="H74">
        <v>204482</v>
      </c>
      <c r="I74">
        <v>296</v>
      </c>
      <c r="J74">
        <v>29469</v>
      </c>
      <c r="K74">
        <v>5554</v>
      </c>
      <c r="L74">
        <v>0</v>
      </c>
      <c r="M74">
        <v>0</v>
      </c>
      <c r="N74">
        <v>18221</v>
      </c>
      <c r="O74">
        <v>907</v>
      </c>
      <c r="P74">
        <v>13061</v>
      </c>
      <c r="Q74">
        <v>1184</v>
      </c>
      <c r="R74">
        <v>3069</v>
      </c>
      <c r="S74">
        <v>0</v>
      </c>
      <c r="T74">
        <v>9450</v>
      </c>
      <c r="U74">
        <v>44</v>
      </c>
      <c r="V74">
        <v>9406</v>
      </c>
      <c r="W74">
        <v>1342</v>
      </c>
      <c r="X74">
        <v>0</v>
      </c>
      <c r="Y74">
        <v>33183</v>
      </c>
      <c r="Z74">
        <v>95</v>
      </c>
      <c r="AA74">
        <v>82</v>
      </c>
      <c r="AB74">
        <v>90553</v>
      </c>
      <c r="AC74">
        <v>16237</v>
      </c>
      <c r="AD74">
        <v>913064</v>
      </c>
      <c r="AE74">
        <v>582183</v>
      </c>
      <c r="AF74">
        <v>84073</v>
      </c>
      <c r="AG74">
        <v>1092</v>
      </c>
      <c r="AH74">
        <v>0</v>
      </c>
      <c r="AI74">
        <v>82981</v>
      </c>
      <c r="AJ74">
        <v>73151</v>
      </c>
      <c r="AK74">
        <v>39474</v>
      </c>
      <c r="AL74">
        <v>9680</v>
      </c>
      <c r="AM74">
        <v>23997</v>
      </c>
      <c r="AN74">
        <v>1118</v>
      </c>
      <c r="AO74">
        <v>65041</v>
      </c>
      <c r="AP74">
        <v>13001</v>
      </c>
      <c r="AQ74">
        <v>345799</v>
      </c>
      <c r="AR74">
        <v>330881</v>
      </c>
      <c r="AS74">
        <v>326582</v>
      </c>
      <c r="AT74">
        <v>4299</v>
      </c>
      <c r="AU74">
        <v>260306</v>
      </c>
      <c r="AV74">
        <v>127.1124709111953</v>
      </c>
      <c r="AW74">
        <v>47.516772203921008</v>
      </c>
      <c r="AX74">
        <v>60.399743245648018</v>
      </c>
      <c r="AY74">
        <v>642893</v>
      </c>
      <c r="AZ74">
        <v>438411</v>
      </c>
      <c r="BA74">
        <v>188984</v>
      </c>
      <c r="BB74">
        <v>125087</v>
      </c>
      <c r="BC74">
        <v>25906</v>
      </c>
      <c r="BD74">
        <v>98434</v>
      </c>
      <c r="BE74">
        <v>60710</v>
      </c>
      <c r="BF74">
        <v>3748</v>
      </c>
      <c r="BG74">
        <v>164780</v>
      </c>
    </row>
    <row r="75" spans="1:59" x14ac:dyDescent="0.2">
      <c r="A75" s="8" t="s">
        <v>274</v>
      </c>
      <c r="B75">
        <v>853261</v>
      </c>
      <c r="C75">
        <v>644358</v>
      </c>
      <c r="D75">
        <v>369058</v>
      </c>
      <c r="E75">
        <v>150498</v>
      </c>
      <c r="F75">
        <v>28624</v>
      </c>
      <c r="G75">
        <v>96179</v>
      </c>
      <c r="H75">
        <v>208903</v>
      </c>
      <c r="I75">
        <v>788</v>
      </c>
      <c r="J75">
        <v>30249</v>
      </c>
      <c r="K75">
        <v>4903</v>
      </c>
      <c r="L75">
        <v>0</v>
      </c>
      <c r="M75">
        <v>0</v>
      </c>
      <c r="N75">
        <v>17088</v>
      </c>
      <c r="O75">
        <v>1079</v>
      </c>
      <c r="P75">
        <v>11645</v>
      </c>
      <c r="Q75">
        <v>1308</v>
      </c>
      <c r="R75">
        <v>3056</v>
      </c>
      <c r="S75">
        <v>0</v>
      </c>
      <c r="T75">
        <v>9484</v>
      </c>
      <c r="U75">
        <v>50</v>
      </c>
      <c r="V75">
        <v>9434</v>
      </c>
      <c r="W75">
        <v>1367</v>
      </c>
      <c r="X75">
        <v>0</v>
      </c>
      <c r="Y75">
        <v>33766</v>
      </c>
      <c r="Z75">
        <v>97</v>
      </c>
      <c r="AA75">
        <v>134</v>
      </c>
      <c r="AB75">
        <v>94489</v>
      </c>
      <c r="AC75">
        <v>16538</v>
      </c>
      <c r="AD75">
        <v>935737</v>
      </c>
      <c r="AE75">
        <v>586030</v>
      </c>
      <c r="AF75">
        <v>84921</v>
      </c>
      <c r="AG75">
        <v>1363</v>
      </c>
      <c r="AH75">
        <v>0</v>
      </c>
      <c r="AI75">
        <v>83558</v>
      </c>
      <c r="AJ75">
        <v>73807</v>
      </c>
      <c r="AK75">
        <v>40045</v>
      </c>
      <c r="AL75">
        <v>9269</v>
      </c>
      <c r="AM75">
        <v>24493</v>
      </c>
      <c r="AN75">
        <v>1129</v>
      </c>
      <c r="AO75">
        <v>67540</v>
      </c>
      <c r="AP75">
        <v>13996</v>
      </c>
      <c r="AQ75">
        <v>344637</v>
      </c>
      <c r="AR75">
        <v>349707</v>
      </c>
      <c r="AS75">
        <v>345363</v>
      </c>
      <c r="AT75">
        <v>4344</v>
      </c>
      <c r="AU75">
        <v>267231</v>
      </c>
      <c r="AV75">
        <v>130.86294737299309</v>
      </c>
      <c r="AW75">
        <v>45.388749980639922</v>
      </c>
      <c r="AX75">
        <v>59.397056000424257</v>
      </c>
      <c r="AY75">
        <v>654220</v>
      </c>
      <c r="AZ75">
        <v>445317</v>
      </c>
      <c r="BA75">
        <v>191665</v>
      </c>
      <c r="BB75">
        <v>127078</v>
      </c>
      <c r="BC75">
        <v>26412</v>
      </c>
      <c r="BD75">
        <v>100162</v>
      </c>
      <c r="BE75">
        <v>68190</v>
      </c>
      <c r="BF75">
        <v>3911</v>
      </c>
      <c r="BG75">
        <v>166836</v>
      </c>
    </row>
    <row r="76" spans="1:59" x14ac:dyDescent="0.2">
      <c r="A76" s="8" t="s">
        <v>275</v>
      </c>
      <c r="B76">
        <v>862706</v>
      </c>
      <c r="C76">
        <v>649543</v>
      </c>
      <c r="D76">
        <v>371962</v>
      </c>
      <c r="E76">
        <v>151692</v>
      </c>
      <c r="F76">
        <v>29096</v>
      </c>
      <c r="G76">
        <v>96793</v>
      </c>
      <c r="H76">
        <v>213163</v>
      </c>
      <c r="I76">
        <v>790</v>
      </c>
      <c r="J76">
        <v>34564</v>
      </c>
      <c r="K76">
        <v>5000</v>
      </c>
      <c r="L76">
        <v>0</v>
      </c>
      <c r="M76">
        <v>0</v>
      </c>
      <c r="N76">
        <v>17583</v>
      </c>
      <c r="O76">
        <v>1304</v>
      </c>
      <c r="P76">
        <v>12307</v>
      </c>
      <c r="Q76">
        <v>1275</v>
      </c>
      <c r="R76">
        <v>2697</v>
      </c>
      <c r="S76">
        <v>0</v>
      </c>
      <c r="T76">
        <v>10444</v>
      </c>
      <c r="U76">
        <v>54</v>
      </c>
      <c r="V76">
        <v>10390</v>
      </c>
      <c r="W76">
        <v>1392</v>
      </c>
      <c r="X76">
        <v>0</v>
      </c>
      <c r="Y76">
        <v>34401</v>
      </c>
      <c r="Z76">
        <v>99</v>
      </c>
      <c r="AA76">
        <v>168</v>
      </c>
      <c r="AB76">
        <v>92772</v>
      </c>
      <c r="AC76">
        <v>15950</v>
      </c>
      <c r="AD76">
        <v>1018772</v>
      </c>
      <c r="AE76">
        <v>589956</v>
      </c>
      <c r="AF76">
        <v>85841</v>
      </c>
      <c r="AG76">
        <v>1198</v>
      </c>
      <c r="AH76">
        <v>0</v>
      </c>
      <c r="AI76">
        <v>84643</v>
      </c>
      <c r="AJ76">
        <v>77629</v>
      </c>
      <c r="AK76">
        <v>42226</v>
      </c>
      <c r="AL76">
        <v>9836</v>
      </c>
      <c r="AM76">
        <v>25567</v>
      </c>
      <c r="AN76">
        <v>1171</v>
      </c>
      <c r="AO76">
        <v>68611</v>
      </c>
      <c r="AP76">
        <v>14355</v>
      </c>
      <c r="AQ76">
        <v>342349</v>
      </c>
      <c r="AR76">
        <v>428816</v>
      </c>
      <c r="AS76">
        <v>424314</v>
      </c>
      <c r="AT76">
        <v>4502</v>
      </c>
      <c r="AU76">
        <v>272750</v>
      </c>
      <c r="AV76">
        <v>157.21936143576491</v>
      </c>
      <c r="AW76">
        <v>38.121227398892785</v>
      </c>
      <c r="AX76">
        <v>59.933950288015069</v>
      </c>
      <c r="AY76">
        <v>663938</v>
      </c>
      <c r="AZ76">
        <v>450775</v>
      </c>
      <c r="BA76">
        <v>194279</v>
      </c>
      <c r="BB76">
        <v>129005</v>
      </c>
      <c r="BC76">
        <v>26935</v>
      </c>
      <c r="BD76">
        <v>100556</v>
      </c>
      <c r="BE76">
        <v>73982</v>
      </c>
      <c r="BF76">
        <v>4078</v>
      </c>
      <c r="BG76">
        <v>168786</v>
      </c>
    </row>
    <row r="77" spans="1:59" x14ac:dyDescent="0.2">
      <c r="A77" s="8" t="s">
        <v>276</v>
      </c>
      <c r="B77">
        <v>867867</v>
      </c>
      <c r="C77">
        <v>654334</v>
      </c>
      <c r="D77">
        <v>373813</v>
      </c>
      <c r="E77">
        <v>153267</v>
      </c>
      <c r="F77">
        <v>29534</v>
      </c>
      <c r="G77">
        <v>97720</v>
      </c>
      <c r="H77">
        <v>213533</v>
      </c>
      <c r="I77">
        <v>828</v>
      </c>
      <c r="J77">
        <v>27771</v>
      </c>
      <c r="K77">
        <v>5344</v>
      </c>
      <c r="L77">
        <v>0</v>
      </c>
      <c r="M77">
        <v>0</v>
      </c>
      <c r="N77">
        <v>21755</v>
      </c>
      <c r="O77">
        <v>1092</v>
      </c>
      <c r="P77">
        <v>16367</v>
      </c>
      <c r="Q77">
        <v>930</v>
      </c>
      <c r="R77">
        <v>3366</v>
      </c>
      <c r="S77">
        <v>0</v>
      </c>
      <c r="T77">
        <v>9406</v>
      </c>
      <c r="U77">
        <v>56</v>
      </c>
      <c r="V77">
        <v>9350</v>
      </c>
      <c r="W77">
        <v>1427</v>
      </c>
      <c r="X77">
        <v>11691</v>
      </c>
      <c r="Y77">
        <v>35258</v>
      </c>
      <c r="Z77">
        <v>99</v>
      </c>
      <c r="AA77">
        <v>187</v>
      </c>
      <c r="AB77">
        <v>94615</v>
      </c>
      <c r="AC77">
        <v>5152</v>
      </c>
      <c r="AD77">
        <v>1041380</v>
      </c>
      <c r="AE77">
        <v>588849</v>
      </c>
      <c r="AF77">
        <v>86793</v>
      </c>
      <c r="AG77">
        <v>1214</v>
      </c>
      <c r="AH77">
        <v>0</v>
      </c>
      <c r="AI77">
        <v>85579</v>
      </c>
      <c r="AJ77">
        <v>77942</v>
      </c>
      <c r="AK77">
        <v>41735</v>
      </c>
      <c r="AL77">
        <v>10253</v>
      </c>
      <c r="AM77">
        <v>25954</v>
      </c>
      <c r="AN77">
        <v>1184</v>
      </c>
      <c r="AO77">
        <v>68025</v>
      </c>
      <c r="AP77">
        <v>13596</v>
      </c>
      <c r="AQ77">
        <v>341309</v>
      </c>
      <c r="AR77">
        <v>452531</v>
      </c>
      <c r="AS77">
        <v>447981</v>
      </c>
      <c r="AT77">
        <v>4550</v>
      </c>
      <c r="AU77">
        <v>279018</v>
      </c>
      <c r="AV77">
        <v>162.1868229271079</v>
      </c>
      <c r="AW77">
        <v>36.40294758447007</v>
      </c>
      <c r="AX77">
        <v>59.040784139072393</v>
      </c>
      <c r="AY77">
        <v>670968</v>
      </c>
      <c r="AZ77">
        <v>457435</v>
      </c>
      <c r="BA77">
        <v>196730</v>
      </c>
      <c r="BB77">
        <v>130971</v>
      </c>
      <c r="BC77">
        <v>27487</v>
      </c>
      <c r="BD77">
        <v>102247</v>
      </c>
      <c r="BE77">
        <v>82119</v>
      </c>
      <c r="BF77">
        <v>4181</v>
      </c>
      <c r="BG77">
        <v>170599</v>
      </c>
    </row>
    <row r="78" spans="1:59" x14ac:dyDescent="0.2">
      <c r="A78" s="8" t="s">
        <v>277</v>
      </c>
      <c r="B78">
        <v>878221</v>
      </c>
      <c r="C78">
        <v>659729</v>
      </c>
      <c r="D78">
        <v>376079</v>
      </c>
      <c r="E78">
        <v>154722</v>
      </c>
      <c r="F78">
        <v>30157</v>
      </c>
      <c r="G78">
        <v>98772</v>
      </c>
      <c r="H78">
        <v>218492</v>
      </c>
      <c r="I78">
        <v>1065</v>
      </c>
      <c r="J78">
        <v>29185</v>
      </c>
      <c r="K78">
        <v>5160</v>
      </c>
      <c r="L78">
        <v>0</v>
      </c>
      <c r="M78">
        <v>0</v>
      </c>
      <c r="N78">
        <v>21340</v>
      </c>
      <c r="O78">
        <v>1008</v>
      </c>
      <c r="P78">
        <v>15252</v>
      </c>
      <c r="Q78">
        <v>1314</v>
      </c>
      <c r="R78">
        <v>3766</v>
      </c>
      <c r="S78">
        <v>0</v>
      </c>
      <c r="T78">
        <v>10135</v>
      </c>
      <c r="U78">
        <v>56</v>
      </c>
      <c r="V78">
        <v>10079</v>
      </c>
      <c r="W78">
        <v>1460</v>
      </c>
      <c r="X78">
        <v>12026</v>
      </c>
      <c r="Y78">
        <v>36117</v>
      </c>
      <c r="Z78">
        <v>99</v>
      </c>
      <c r="AA78">
        <v>193</v>
      </c>
      <c r="AB78">
        <v>96295</v>
      </c>
      <c r="AC78">
        <v>5417</v>
      </c>
      <c r="AD78">
        <v>1066236</v>
      </c>
      <c r="AE78">
        <v>592553</v>
      </c>
      <c r="AF78">
        <v>87682</v>
      </c>
      <c r="AG78">
        <v>987</v>
      </c>
      <c r="AH78">
        <v>0</v>
      </c>
      <c r="AI78">
        <v>86695</v>
      </c>
      <c r="AJ78">
        <v>79862</v>
      </c>
      <c r="AK78">
        <v>42769</v>
      </c>
      <c r="AL78">
        <v>10562</v>
      </c>
      <c r="AM78">
        <v>26531</v>
      </c>
      <c r="AN78">
        <v>1212</v>
      </c>
      <c r="AO78">
        <v>69619</v>
      </c>
      <c r="AP78">
        <v>13743</v>
      </c>
      <c r="AQ78">
        <v>340435</v>
      </c>
      <c r="AR78">
        <v>473683</v>
      </c>
      <c r="AS78">
        <v>469026</v>
      </c>
      <c r="AT78">
        <v>4657</v>
      </c>
      <c r="AU78">
        <v>285668</v>
      </c>
      <c r="AV78">
        <v>165.81579316379171</v>
      </c>
      <c r="AW78">
        <v>35.370387489454288</v>
      </c>
      <c r="AX78">
        <v>58.649688560745197</v>
      </c>
      <c r="AY78">
        <v>682435</v>
      </c>
      <c r="AZ78">
        <v>463943</v>
      </c>
      <c r="BA78">
        <v>199358</v>
      </c>
      <c r="BB78">
        <v>132976</v>
      </c>
      <c r="BC78">
        <v>28078</v>
      </c>
      <c r="BD78">
        <v>103531</v>
      </c>
      <c r="BE78">
        <v>89882</v>
      </c>
      <c r="BF78">
        <v>4304</v>
      </c>
      <c r="BG78">
        <v>172526</v>
      </c>
    </row>
    <row r="79" spans="1:59" x14ac:dyDescent="0.2">
      <c r="A79" s="8" t="s">
        <v>278</v>
      </c>
      <c r="B79">
        <v>889564</v>
      </c>
      <c r="C79">
        <v>666517</v>
      </c>
      <c r="D79">
        <v>378747</v>
      </c>
      <c r="E79">
        <v>156603</v>
      </c>
      <c r="F79">
        <v>30873</v>
      </c>
      <c r="G79">
        <v>100294</v>
      </c>
      <c r="H79">
        <v>223047</v>
      </c>
      <c r="I79">
        <v>1000</v>
      </c>
      <c r="J79">
        <v>29821</v>
      </c>
      <c r="K79">
        <v>5117</v>
      </c>
      <c r="L79">
        <v>0</v>
      </c>
      <c r="M79">
        <v>0</v>
      </c>
      <c r="N79">
        <v>21017</v>
      </c>
      <c r="O79">
        <v>445</v>
      </c>
      <c r="P79">
        <v>14602</v>
      </c>
      <c r="Q79">
        <v>1399</v>
      </c>
      <c r="R79">
        <v>4571</v>
      </c>
      <c r="S79">
        <v>0</v>
      </c>
      <c r="T79">
        <v>10312</v>
      </c>
      <c r="U79">
        <v>56</v>
      </c>
      <c r="V79">
        <v>10256</v>
      </c>
      <c r="W79">
        <v>1486</v>
      </c>
      <c r="X79">
        <v>12268</v>
      </c>
      <c r="Y79">
        <v>36697</v>
      </c>
      <c r="Z79">
        <v>99</v>
      </c>
      <c r="AA79">
        <v>195</v>
      </c>
      <c r="AB79">
        <v>99420</v>
      </c>
      <c r="AC79">
        <v>5615</v>
      </c>
      <c r="AD79">
        <v>1088591</v>
      </c>
      <c r="AE79">
        <v>596159</v>
      </c>
      <c r="AF79">
        <v>88336</v>
      </c>
      <c r="AG79">
        <v>1111</v>
      </c>
      <c r="AH79">
        <v>0</v>
      </c>
      <c r="AI79">
        <v>87225</v>
      </c>
      <c r="AJ79">
        <v>80360</v>
      </c>
      <c r="AK79">
        <v>42999</v>
      </c>
      <c r="AL79">
        <v>10195</v>
      </c>
      <c r="AM79">
        <v>27166</v>
      </c>
      <c r="AN79">
        <v>1236</v>
      </c>
      <c r="AO79">
        <v>71911</v>
      </c>
      <c r="AP79">
        <v>14713</v>
      </c>
      <c r="AQ79">
        <v>339603</v>
      </c>
      <c r="AR79">
        <v>492432</v>
      </c>
      <c r="AS79">
        <v>487677</v>
      </c>
      <c r="AT79">
        <v>4755</v>
      </c>
      <c r="AU79">
        <v>293405</v>
      </c>
      <c r="AV79">
        <v>167.8335762344748</v>
      </c>
      <c r="AW79">
        <v>34.257814361940561</v>
      </c>
      <c r="AX79">
        <v>57.496114983412369</v>
      </c>
      <c r="AY79">
        <v>694182</v>
      </c>
      <c r="AZ79">
        <v>471135</v>
      </c>
      <c r="BA79">
        <v>202002</v>
      </c>
      <c r="BB79">
        <v>135169</v>
      </c>
      <c r="BC79">
        <v>28683</v>
      </c>
      <c r="BD79">
        <v>105281</v>
      </c>
      <c r="BE79">
        <v>98023</v>
      </c>
      <c r="BF79">
        <v>4432</v>
      </c>
      <c r="BG79">
        <v>174469</v>
      </c>
    </row>
    <row r="80" spans="1:59" x14ac:dyDescent="0.2">
      <c r="A80" s="8" t="s">
        <v>279</v>
      </c>
      <c r="B80">
        <v>901525</v>
      </c>
      <c r="C80">
        <v>673043</v>
      </c>
      <c r="D80">
        <v>381280</v>
      </c>
      <c r="E80">
        <v>158637</v>
      </c>
      <c r="F80">
        <v>31624</v>
      </c>
      <c r="G80">
        <v>101502</v>
      </c>
      <c r="H80">
        <v>228482</v>
      </c>
      <c r="I80">
        <v>731</v>
      </c>
      <c r="J80">
        <v>33427</v>
      </c>
      <c r="K80">
        <v>5687</v>
      </c>
      <c r="L80">
        <v>0</v>
      </c>
      <c r="M80">
        <v>0</v>
      </c>
      <c r="N80">
        <v>21492</v>
      </c>
      <c r="O80">
        <v>969</v>
      </c>
      <c r="P80">
        <v>15128</v>
      </c>
      <c r="Q80">
        <v>1608</v>
      </c>
      <c r="R80">
        <v>3787</v>
      </c>
      <c r="S80">
        <v>0</v>
      </c>
      <c r="T80">
        <v>11405</v>
      </c>
      <c r="U80">
        <v>60</v>
      </c>
      <c r="V80">
        <v>11345</v>
      </c>
      <c r="W80">
        <v>1519</v>
      </c>
      <c r="X80">
        <v>12666</v>
      </c>
      <c r="Y80">
        <v>37562</v>
      </c>
      <c r="Z80">
        <v>100</v>
      </c>
      <c r="AA80">
        <v>203</v>
      </c>
      <c r="AB80">
        <v>99080</v>
      </c>
      <c r="AC80">
        <v>4610</v>
      </c>
      <c r="AD80">
        <v>1076273</v>
      </c>
      <c r="AE80">
        <v>605850</v>
      </c>
      <c r="AF80">
        <v>89382</v>
      </c>
      <c r="AG80">
        <v>968</v>
      </c>
      <c r="AH80">
        <v>0</v>
      </c>
      <c r="AI80">
        <v>88414</v>
      </c>
      <c r="AJ80">
        <v>84806</v>
      </c>
      <c r="AK80">
        <v>45623</v>
      </c>
      <c r="AL80">
        <v>10942</v>
      </c>
      <c r="AM80">
        <v>28240</v>
      </c>
      <c r="AN80">
        <v>1208</v>
      </c>
      <c r="AO80">
        <v>75976</v>
      </c>
      <c r="AP80">
        <v>15744</v>
      </c>
      <c r="AQ80">
        <v>338734</v>
      </c>
      <c r="AR80">
        <v>470423</v>
      </c>
      <c r="AS80">
        <v>465779</v>
      </c>
      <c r="AT80">
        <v>4644</v>
      </c>
      <c r="AU80">
        <v>295675</v>
      </c>
      <c r="AV80">
        <v>159.10130031258311</v>
      </c>
      <c r="AW80">
        <v>37.027934626424553</v>
      </c>
      <c r="AX80">
        <v>58.91192546953468</v>
      </c>
      <c r="AY80">
        <v>706742</v>
      </c>
      <c r="AZ80">
        <v>478260</v>
      </c>
      <c r="BA80">
        <v>204681</v>
      </c>
      <c r="BB80">
        <v>137536</v>
      </c>
      <c r="BC80">
        <v>29289</v>
      </c>
      <c r="BD80">
        <v>106754</v>
      </c>
      <c r="BE80">
        <v>100892</v>
      </c>
      <c r="BF80">
        <v>4573</v>
      </c>
      <c r="BG80">
        <v>176487</v>
      </c>
    </row>
    <row r="81" spans="1:59" x14ac:dyDescent="0.2">
      <c r="A81" s="8" t="s">
        <v>280</v>
      </c>
      <c r="B81">
        <v>907557</v>
      </c>
      <c r="C81">
        <v>679498</v>
      </c>
      <c r="D81">
        <v>383272</v>
      </c>
      <c r="E81">
        <v>161028</v>
      </c>
      <c r="F81">
        <v>32255</v>
      </c>
      <c r="G81">
        <v>102943</v>
      </c>
      <c r="H81">
        <v>228059</v>
      </c>
      <c r="I81">
        <v>867</v>
      </c>
      <c r="J81">
        <v>28846</v>
      </c>
      <c r="K81">
        <v>6724</v>
      </c>
      <c r="L81">
        <v>0</v>
      </c>
      <c r="M81">
        <v>68</v>
      </c>
      <c r="N81">
        <v>22638</v>
      </c>
      <c r="O81">
        <v>1341</v>
      </c>
      <c r="P81">
        <v>16148</v>
      </c>
      <c r="Q81">
        <v>1325</v>
      </c>
      <c r="R81">
        <v>3824</v>
      </c>
      <c r="S81">
        <v>0</v>
      </c>
      <c r="T81">
        <v>10564</v>
      </c>
      <c r="U81">
        <v>65</v>
      </c>
      <c r="V81">
        <v>10499</v>
      </c>
      <c r="W81">
        <v>1548</v>
      </c>
      <c r="X81">
        <v>13226</v>
      </c>
      <c r="Y81">
        <v>38273</v>
      </c>
      <c r="Z81">
        <v>101</v>
      </c>
      <c r="AA81">
        <v>214</v>
      </c>
      <c r="AB81">
        <v>100167</v>
      </c>
      <c r="AC81">
        <v>4823</v>
      </c>
      <c r="AD81">
        <v>1102093</v>
      </c>
      <c r="AE81">
        <v>602352</v>
      </c>
      <c r="AF81">
        <v>90039</v>
      </c>
      <c r="AG81">
        <v>948</v>
      </c>
      <c r="AH81">
        <v>0</v>
      </c>
      <c r="AI81">
        <v>89091</v>
      </c>
      <c r="AJ81">
        <v>85665</v>
      </c>
      <c r="AK81">
        <v>45036</v>
      </c>
      <c r="AL81">
        <v>11799</v>
      </c>
      <c r="AM81">
        <v>28831</v>
      </c>
      <c r="AN81">
        <v>1224</v>
      </c>
      <c r="AO81">
        <v>72804</v>
      </c>
      <c r="AP81">
        <v>15109</v>
      </c>
      <c r="AQ81">
        <v>337511</v>
      </c>
      <c r="AR81">
        <v>499741</v>
      </c>
      <c r="AS81">
        <v>495027</v>
      </c>
      <c r="AT81">
        <v>4714</v>
      </c>
      <c r="AU81">
        <v>305205</v>
      </c>
      <c r="AV81">
        <v>163.73938080773058</v>
      </c>
      <c r="AW81">
        <v>35.159060533484038</v>
      </c>
      <c r="AX81">
        <v>57.569228015341963</v>
      </c>
      <c r="AY81">
        <v>713270</v>
      </c>
      <c r="AZ81">
        <v>485211</v>
      </c>
      <c r="BA81">
        <v>207391</v>
      </c>
      <c r="BB81">
        <v>139994</v>
      </c>
      <c r="BC81">
        <v>29866</v>
      </c>
      <c r="BD81">
        <v>107960</v>
      </c>
      <c r="BE81">
        <v>110918</v>
      </c>
      <c r="BF81">
        <v>4723</v>
      </c>
      <c r="BG81">
        <v>178593</v>
      </c>
    </row>
    <row r="82" spans="1:59" x14ac:dyDescent="0.2">
      <c r="A82" s="8" t="s">
        <v>281</v>
      </c>
      <c r="B82">
        <v>923280</v>
      </c>
      <c r="C82">
        <v>690345</v>
      </c>
      <c r="D82">
        <v>389499</v>
      </c>
      <c r="E82">
        <v>163549</v>
      </c>
      <c r="F82">
        <v>32948</v>
      </c>
      <c r="G82">
        <v>104349</v>
      </c>
      <c r="H82">
        <v>232935</v>
      </c>
      <c r="I82">
        <v>978</v>
      </c>
      <c r="J82">
        <v>30806</v>
      </c>
      <c r="K82">
        <v>6452</v>
      </c>
      <c r="L82">
        <v>0</v>
      </c>
      <c r="M82">
        <v>169</v>
      </c>
      <c r="N82">
        <v>22000</v>
      </c>
      <c r="O82">
        <v>1058</v>
      </c>
      <c r="P82">
        <v>15240</v>
      </c>
      <c r="Q82">
        <v>1364</v>
      </c>
      <c r="R82">
        <v>4338</v>
      </c>
      <c r="S82">
        <v>0</v>
      </c>
      <c r="T82">
        <v>11105</v>
      </c>
      <c r="U82">
        <v>72</v>
      </c>
      <c r="V82">
        <v>11033</v>
      </c>
      <c r="W82">
        <v>1586</v>
      </c>
      <c r="X82">
        <v>13568</v>
      </c>
      <c r="Y82">
        <v>39188</v>
      </c>
      <c r="Z82">
        <v>102</v>
      </c>
      <c r="AA82">
        <v>225</v>
      </c>
      <c r="AB82">
        <v>101853</v>
      </c>
      <c r="AC82">
        <v>4903</v>
      </c>
      <c r="AD82">
        <v>1122632</v>
      </c>
      <c r="AE82">
        <v>606740</v>
      </c>
      <c r="AF82">
        <v>91251</v>
      </c>
      <c r="AG82">
        <v>889</v>
      </c>
      <c r="AH82">
        <v>0</v>
      </c>
      <c r="AI82">
        <v>90362</v>
      </c>
      <c r="AJ82">
        <v>88453</v>
      </c>
      <c r="AK82">
        <v>46688</v>
      </c>
      <c r="AL82">
        <v>12414</v>
      </c>
      <c r="AM82">
        <v>29351</v>
      </c>
      <c r="AN82">
        <v>1247</v>
      </c>
      <c r="AO82">
        <v>74377</v>
      </c>
      <c r="AP82">
        <v>14675</v>
      </c>
      <c r="AQ82">
        <v>336737</v>
      </c>
      <c r="AR82">
        <v>515892</v>
      </c>
      <c r="AS82">
        <v>511094</v>
      </c>
      <c r="AT82">
        <v>4798</v>
      </c>
      <c r="AU82">
        <v>316540</v>
      </c>
      <c r="AV82">
        <v>162.97832666065241</v>
      </c>
      <c r="AW82">
        <v>34.833662522718043</v>
      </c>
      <c r="AX82">
        <v>56.771320294144672</v>
      </c>
      <c r="AY82">
        <v>724837</v>
      </c>
      <c r="AZ82">
        <v>491902</v>
      </c>
      <c r="BA82">
        <v>210177</v>
      </c>
      <c r="BB82">
        <v>142520</v>
      </c>
      <c r="BC82">
        <v>30440</v>
      </c>
      <c r="BD82">
        <v>108765</v>
      </c>
      <c r="BE82">
        <v>118097</v>
      </c>
      <c r="BF82">
        <v>4865</v>
      </c>
      <c r="BG82">
        <v>180862</v>
      </c>
    </row>
    <row r="83" spans="1:59" x14ac:dyDescent="0.2">
      <c r="A83" s="8" t="s">
        <v>282</v>
      </c>
      <c r="B83">
        <v>937477</v>
      </c>
      <c r="C83">
        <v>698493</v>
      </c>
      <c r="D83">
        <v>392715</v>
      </c>
      <c r="E83">
        <v>166037</v>
      </c>
      <c r="F83">
        <v>33575</v>
      </c>
      <c r="G83">
        <v>106166</v>
      </c>
      <c r="H83">
        <v>238984</v>
      </c>
      <c r="I83">
        <v>1243</v>
      </c>
      <c r="J83">
        <v>30996</v>
      </c>
      <c r="K83">
        <v>6309</v>
      </c>
      <c r="L83">
        <v>0</v>
      </c>
      <c r="M83">
        <v>135</v>
      </c>
      <c r="N83">
        <v>21074</v>
      </c>
      <c r="O83">
        <v>1729</v>
      </c>
      <c r="P83">
        <v>14402</v>
      </c>
      <c r="Q83">
        <v>1152</v>
      </c>
      <c r="R83">
        <v>3791</v>
      </c>
      <c r="S83">
        <v>0</v>
      </c>
      <c r="T83">
        <v>11260</v>
      </c>
      <c r="U83">
        <v>79</v>
      </c>
      <c r="V83">
        <v>11181</v>
      </c>
      <c r="W83">
        <v>1620</v>
      </c>
      <c r="X83">
        <v>13866</v>
      </c>
      <c r="Y83">
        <v>40064</v>
      </c>
      <c r="Z83">
        <v>102</v>
      </c>
      <c r="AA83">
        <v>238</v>
      </c>
      <c r="AB83">
        <v>107264</v>
      </c>
      <c r="AC83">
        <v>4813</v>
      </c>
      <c r="AD83">
        <v>1145687</v>
      </c>
      <c r="AE83">
        <v>611894</v>
      </c>
      <c r="AF83">
        <v>92139</v>
      </c>
      <c r="AG83">
        <v>1081</v>
      </c>
      <c r="AH83">
        <v>0</v>
      </c>
      <c r="AI83">
        <v>91058</v>
      </c>
      <c r="AJ83">
        <v>89765</v>
      </c>
      <c r="AK83">
        <v>47295</v>
      </c>
      <c r="AL83">
        <v>12296</v>
      </c>
      <c r="AM83">
        <v>30174</v>
      </c>
      <c r="AN83">
        <v>1258</v>
      </c>
      <c r="AO83">
        <v>77360</v>
      </c>
      <c r="AP83">
        <v>15338</v>
      </c>
      <c r="AQ83">
        <v>336034</v>
      </c>
      <c r="AR83">
        <v>533793</v>
      </c>
      <c r="AS83">
        <v>528953</v>
      </c>
      <c r="AT83">
        <v>4840</v>
      </c>
      <c r="AU83">
        <v>325583</v>
      </c>
      <c r="AV83">
        <v>163.94973541335841</v>
      </c>
      <c r="AW83">
        <v>34.077687863677198</v>
      </c>
      <c r="AX83">
        <v>55.870279087488896</v>
      </c>
      <c r="AY83">
        <v>738549</v>
      </c>
      <c r="AZ83">
        <v>499565</v>
      </c>
      <c r="BA83">
        <v>213098</v>
      </c>
      <c r="BB83">
        <v>145215</v>
      </c>
      <c r="BC83">
        <v>31028</v>
      </c>
      <c r="BD83">
        <v>110224</v>
      </c>
      <c r="BE83">
        <v>126655</v>
      </c>
      <c r="BF83">
        <v>5000</v>
      </c>
      <c r="BG83">
        <v>183252</v>
      </c>
    </row>
    <row r="84" spans="1:59" x14ac:dyDescent="0.2">
      <c r="A84" s="8" t="s">
        <v>283</v>
      </c>
      <c r="B84">
        <v>953009</v>
      </c>
      <c r="C84">
        <v>710024</v>
      </c>
      <c r="D84">
        <v>399403</v>
      </c>
      <c r="E84">
        <v>168605</v>
      </c>
      <c r="F84">
        <v>34152</v>
      </c>
      <c r="G84">
        <v>107863</v>
      </c>
      <c r="H84">
        <v>242985</v>
      </c>
      <c r="I84">
        <v>1097</v>
      </c>
      <c r="J84">
        <v>32738</v>
      </c>
      <c r="K84">
        <v>6671</v>
      </c>
      <c r="L84">
        <v>0</v>
      </c>
      <c r="M84">
        <v>309</v>
      </c>
      <c r="N84">
        <v>20855</v>
      </c>
      <c r="O84">
        <v>1694</v>
      </c>
      <c r="P84">
        <v>14481</v>
      </c>
      <c r="Q84">
        <v>1000</v>
      </c>
      <c r="R84">
        <v>3680</v>
      </c>
      <c r="S84">
        <v>0</v>
      </c>
      <c r="T84">
        <v>12365</v>
      </c>
      <c r="U84">
        <v>84</v>
      </c>
      <c r="V84">
        <v>12281</v>
      </c>
      <c r="W84">
        <v>1658</v>
      </c>
      <c r="X84">
        <v>13844</v>
      </c>
      <c r="Y84">
        <v>40974</v>
      </c>
      <c r="Z84">
        <v>103</v>
      </c>
      <c r="AA84">
        <v>253</v>
      </c>
      <c r="AB84">
        <v>107622</v>
      </c>
      <c r="AC84">
        <v>4496</v>
      </c>
      <c r="AD84">
        <v>1174369</v>
      </c>
      <c r="AE84">
        <v>623626</v>
      </c>
      <c r="AF84">
        <v>93533</v>
      </c>
      <c r="AG84">
        <v>1125</v>
      </c>
      <c r="AH84">
        <v>0</v>
      </c>
      <c r="AI84">
        <v>92408</v>
      </c>
      <c r="AJ84">
        <v>94396</v>
      </c>
      <c r="AK84">
        <v>50264</v>
      </c>
      <c r="AL84">
        <v>12685</v>
      </c>
      <c r="AM84">
        <v>31447</v>
      </c>
      <c r="AN84">
        <v>1245</v>
      </c>
      <c r="AO84">
        <v>82924</v>
      </c>
      <c r="AP84">
        <v>16211</v>
      </c>
      <c r="AQ84">
        <v>335317</v>
      </c>
      <c r="AR84">
        <v>550743</v>
      </c>
      <c r="AS84">
        <v>545955</v>
      </c>
      <c r="AT84">
        <v>4788</v>
      </c>
      <c r="AU84">
        <v>329383</v>
      </c>
      <c r="AV84">
        <v>167.20461799282668</v>
      </c>
      <c r="AW84">
        <v>34.122764666105269</v>
      </c>
      <c r="AX84">
        <v>57.054838308552569</v>
      </c>
      <c r="AY84">
        <v>752024</v>
      </c>
      <c r="AZ84">
        <v>509039</v>
      </c>
      <c r="BA84">
        <v>216204</v>
      </c>
      <c r="BB84">
        <v>148056</v>
      </c>
      <c r="BC84">
        <v>31639</v>
      </c>
      <c r="BD84">
        <v>113140</v>
      </c>
      <c r="BE84">
        <v>128398</v>
      </c>
      <c r="BF84">
        <v>5124</v>
      </c>
      <c r="BG84">
        <v>185717</v>
      </c>
    </row>
    <row r="85" spans="1:59" x14ac:dyDescent="0.2">
      <c r="A85" s="8" t="s">
        <v>284</v>
      </c>
      <c r="B85">
        <v>966788</v>
      </c>
      <c r="C85">
        <v>721519</v>
      </c>
      <c r="D85">
        <v>403902</v>
      </c>
      <c r="E85">
        <v>172028</v>
      </c>
      <c r="F85">
        <v>34807</v>
      </c>
      <c r="G85">
        <v>110782</v>
      </c>
      <c r="H85">
        <v>245269</v>
      </c>
      <c r="I85">
        <v>1033</v>
      </c>
      <c r="J85">
        <v>29399</v>
      </c>
      <c r="K85">
        <v>7704</v>
      </c>
      <c r="L85">
        <v>0</v>
      </c>
      <c r="M85">
        <v>280</v>
      </c>
      <c r="N85">
        <v>21054</v>
      </c>
      <c r="O85">
        <v>995</v>
      </c>
      <c r="P85">
        <v>14092</v>
      </c>
      <c r="Q85">
        <v>1078</v>
      </c>
      <c r="R85">
        <v>4889</v>
      </c>
      <c r="S85">
        <v>0</v>
      </c>
      <c r="T85">
        <v>11493</v>
      </c>
      <c r="U85">
        <v>86</v>
      </c>
      <c r="V85">
        <v>11407</v>
      </c>
      <c r="W85">
        <v>1718</v>
      </c>
      <c r="X85">
        <v>14085</v>
      </c>
      <c r="Y85">
        <v>42446</v>
      </c>
      <c r="Z85">
        <v>104</v>
      </c>
      <c r="AA85">
        <v>270</v>
      </c>
      <c r="AB85">
        <v>110418</v>
      </c>
      <c r="AC85">
        <v>5265</v>
      </c>
      <c r="AD85">
        <v>1192434</v>
      </c>
      <c r="AE85">
        <v>627675</v>
      </c>
      <c r="AF85">
        <v>94189</v>
      </c>
      <c r="AG85">
        <v>847</v>
      </c>
      <c r="AH85">
        <v>0</v>
      </c>
      <c r="AI85">
        <v>93342</v>
      </c>
      <c r="AJ85">
        <v>98088</v>
      </c>
      <c r="AK85">
        <v>52461</v>
      </c>
      <c r="AL85">
        <v>13442</v>
      </c>
      <c r="AM85">
        <v>32185</v>
      </c>
      <c r="AN85">
        <v>1281</v>
      </c>
      <c r="AO85">
        <v>82781</v>
      </c>
      <c r="AP85">
        <v>15891</v>
      </c>
      <c r="AQ85">
        <v>335445</v>
      </c>
      <c r="AR85">
        <v>564759</v>
      </c>
      <c r="AS85">
        <v>559834</v>
      </c>
      <c r="AT85">
        <v>4925</v>
      </c>
      <c r="AU85">
        <v>339113</v>
      </c>
      <c r="AV85">
        <v>166.54009341793468</v>
      </c>
      <c r="AW85">
        <v>34.045812322790617</v>
      </c>
      <c r="AX85">
        <v>56.699927647270222</v>
      </c>
      <c r="AY85">
        <v>765010</v>
      </c>
      <c r="AZ85">
        <v>519741</v>
      </c>
      <c r="BA85">
        <v>219605</v>
      </c>
      <c r="BB85">
        <v>151405</v>
      </c>
      <c r="BC85">
        <v>32310</v>
      </c>
      <c r="BD85">
        <v>116421</v>
      </c>
      <c r="BE85">
        <v>137335</v>
      </c>
      <c r="BF85">
        <v>5233</v>
      </c>
      <c r="BG85">
        <v>188372</v>
      </c>
    </row>
    <row r="86" spans="1:59" x14ac:dyDescent="0.2">
      <c r="A86" s="8" t="s">
        <v>285</v>
      </c>
      <c r="B86">
        <v>983789</v>
      </c>
      <c r="C86">
        <v>732901</v>
      </c>
      <c r="D86">
        <v>409066</v>
      </c>
      <c r="E86">
        <v>175140</v>
      </c>
      <c r="F86">
        <v>35641</v>
      </c>
      <c r="G86">
        <v>113054</v>
      </c>
      <c r="H86">
        <v>250888</v>
      </c>
      <c r="I86">
        <v>822</v>
      </c>
      <c r="J86">
        <v>30209</v>
      </c>
      <c r="K86">
        <v>8601</v>
      </c>
      <c r="L86">
        <v>0</v>
      </c>
      <c r="M86">
        <v>198</v>
      </c>
      <c r="N86">
        <v>19512</v>
      </c>
      <c r="O86">
        <v>678</v>
      </c>
      <c r="P86">
        <v>12320</v>
      </c>
      <c r="Q86">
        <v>1059</v>
      </c>
      <c r="R86">
        <v>5455</v>
      </c>
      <c r="S86">
        <v>0</v>
      </c>
      <c r="T86">
        <v>12125</v>
      </c>
      <c r="U86">
        <v>86</v>
      </c>
      <c r="V86">
        <v>12039</v>
      </c>
      <c r="W86">
        <v>1773</v>
      </c>
      <c r="X86">
        <v>13763</v>
      </c>
      <c r="Y86">
        <v>43805</v>
      </c>
      <c r="Z86">
        <v>107</v>
      </c>
      <c r="AA86">
        <v>289</v>
      </c>
      <c r="AB86">
        <v>113626</v>
      </c>
      <c r="AC86">
        <v>6058</v>
      </c>
      <c r="AD86">
        <v>1180884</v>
      </c>
      <c r="AE86">
        <v>636506</v>
      </c>
      <c r="AF86">
        <v>95668</v>
      </c>
      <c r="AG86">
        <v>727</v>
      </c>
      <c r="AH86">
        <v>0</v>
      </c>
      <c r="AI86">
        <v>94941</v>
      </c>
      <c r="AJ86">
        <v>102187</v>
      </c>
      <c r="AK86">
        <v>55467</v>
      </c>
      <c r="AL86">
        <v>14108</v>
      </c>
      <c r="AM86">
        <v>32612</v>
      </c>
      <c r="AN86">
        <v>1282</v>
      </c>
      <c r="AO86">
        <v>85261</v>
      </c>
      <c r="AP86">
        <v>15316</v>
      </c>
      <c r="AQ86">
        <v>336792</v>
      </c>
      <c r="AR86">
        <v>544378</v>
      </c>
      <c r="AS86">
        <v>539451</v>
      </c>
      <c r="AT86">
        <v>4927</v>
      </c>
      <c r="AU86">
        <v>347283</v>
      </c>
      <c r="AV86">
        <v>156.75328762142613</v>
      </c>
      <c r="AW86">
        <v>36.345196885118575</v>
      </c>
      <c r="AX86">
        <v>56.972291009903529</v>
      </c>
      <c r="AY86">
        <v>781164</v>
      </c>
      <c r="AZ86">
        <v>530276</v>
      </c>
      <c r="BA86">
        <v>223415</v>
      </c>
      <c r="BB86">
        <v>154821</v>
      </c>
      <c r="BC86">
        <v>33026</v>
      </c>
      <c r="BD86">
        <v>119014</v>
      </c>
      <c r="BE86">
        <v>144658</v>
      </c>
      <c r="BF86">
        <v>5334</v>
      </c>
      <c r="BG86">
        <v>191324</v>
      </c>
    </row>
    <row r="87" spans="1:59" x14ac:dyDescent="0.2">
      <c r="A87" s="8" t="s">
        <v>286</v>
      </c>
      <c r="B87">
        <v>1001310</v>
      </c>
      <c r="C87">
        <v>744517</v>
      </c>
      <c r="D87">
        <v>413283</v>
      </c>
      <c r="E87">
        <v>179329</v>
      </c>
      <c r="F87">
        <v>36578</v>
      </c>
      <c r="G87">
        <v>115327</v>
      </c>
      <c r="H87">
        <v>256793</v>
      </c>
      <c r="I87">
        <v>892</v>
      </c>
      <c r="J87">
        <v>29266</v>
      </c>
      <c r="K87">
        <v>9212</v>
      </c>
      <c r="L87">
        <v>0</v>
      </c>
      <c r="M87">
        <v>336</v>
      </c>
      <c r="N87">
        <v>19162</v>
      </c>
      <c r="O87">
        <v>893</v>
      </c>
      <c r="P87">
        <v>11829</v>
      </c>
      <c r="Q87">
        <v>1254</v>
      </c>
      <c r="R87">
        <v>5186</v>
      </c>
      <c r="S87">
        <v>0</v>
      </c>
      <c r="T87">
        <v>12131</v>
      </c>
      <c r="U87">
        <v>86</v>
      </c>
      <c r="V87">
        <v>12045</v>
      </c>
      <c r="W87">
        <v>1809</v>
      </c>
      <c r="X87">
        <v>14731</v>
      </c>
      <c r="Y87">
        <v>44718</v>
      </c>
      <c r="Z87">
        <v>107</v>
      </c>
      <c r="AA87">
        <v>309</v>
      </c>
      <c r="AB87">
        <v>119193</v>
      </c>
      <c r="AC87">
        <v>4927</v>
      </c>
      <c r="AD87">
        <v>1235218</v>
      </c>
      <c r="AE87">
        <v>642232</v>
      </c>
      <c r="AF87">
        <v>97560</v>
      </c>
      <c r="AG87">
        <v>926</v>
      </c>
      <c r="AH87">
        <v>0</v>
      </c>
      <c r="AI87">
        <v>96634</v>
      </c>
      <c r="AJ87">
        <v>103579</v>
      </c>
      <c r="AK87">
        <v>56660</v>
      </c>
      <c r="AL87">
        <v>13777</v>
      </c>
      <c r="AM87">
        <v>33143</v>
      </c>
      <c r="AN87">
        <v>1313</v>
      </c>
      <c r="AO87">
        <v>88536</v>
      </c>
      <c r="AP87">
        <v>16329</v>
      </c>
      <c r="AQ87">
        <v>334915</v>
      </c>
      <c r="AR87">
        <v>592986</v>
      </c>
      <c r="AS87">
        <v>587928</v>
      </c>
      <c r="AT87">
        <v>5058</v>
      </c>
      <c r="AU87">
        <v>359078</v>
      </c>
      <c r="AV87">
        <v>165.14113850996</v>
      </c>
      <c r="AW87">
        <v>33.919732057331593</v>
      </c>
      <c r="AX87">
        <v>56.015431699005269</v>
      </c>
      <c r="AY87">
        <v>799562</v>
      </c>
      <c r="AZ87">
        <v>542769</v>
      </c>
      <c r="BA87">
        <v>227298</v>
      </c>
      <c r="BB87">
        <v>158623</v>
      </c>
      <c r="BC87">
        <v>33791</v>
      </c>
      <c r="BD87">
        <v>123057</v>
      </c>
      <c r="BE87">
        <v>157330</v>
      </c>
      <c r="BF87">
        <v>5429</v>
      </c>
      <c r="BG87">
        <v>194333</v>
      </c>
    </row>
    <row r="88" spans="1:59" x14ac:dyDescent="0.2">
      <c r="A88" s="8" t="s">
        <v>287</v>
      </c>
      <c r="B88">
        <v>1037846</v>
      </c>
      <c r="C88">
        <v>761547</v>
      </c>
      <c r="D88">
        <v>423994</v>
      </c>
      <c r="E88">
        <v>182462</v>
      </c>
      <c r="F88">
        <v>37500</v>
      </c>
      <c r="G88">
        <v>117591</v>
      </c>
      <c r="H88">
        <v>276299</v>
      </c>
      <c r="I88">
        <v>781</v>
      </c>
      <c r="J88">
        <v>33053</v>
      </c>
      <c r="K88">
        <v>8993</v>
      </c>
      <c r="L88">
        <v>0</v>
      </c>
      <c r="M88">
        <v>593</v>
      </c>
      <c r="N88">
        <v>19756</v>
      </c>
      <c r="O88">
        <v>1370</v>
      </c>
      <c r="P88">
        <v>12548</v>
      </c>
      <c r="Q88">
        <v>1238</v>
      </c>
      <c r="R88">
        <v>4600</v>
      </c>
      <c r="S88">
        <v>0</v>
      </c>
      <c r="T88">
        <v>13314</v>
      </c>
      <c r="U88">
        <v>88</v>
      </c>
      <c r="V88">
        <v>13226</v>
      </c>
      <c r="W88">
        <v>2074</v>
      </c>
      <c r="X88">
        <v>15148</v>
      </c>
      <c r="Y88">
        <v>51270</v>
      </c>
      <c r="Z88">
        <v>111</v>
      </c>
      <c r="AA88">
        <v>330</v>
      </c>
      <c r="AB88">
        <v>120892</v>
      </c>
      <c r="AC88">
        <v>9984</v>
      </c>
      <c r="AD88">
        <v>1285474</v>
      </c>
      <c r="AE88">
        <v>656558</v>
      </c>
      <c r="AF88">
        <v>98057</v>
      </c>
      <c r="AG88">
        <v>797</v>
      </c>
      <c r="AH88">
        <v>0</v>
      </c>
      <c r="AI88">
        <v>97260</v>
      </c>
      <c r="AJ88">
        <v>110140</v>
      </c>
      <c r="AK88">
        <v>61141</v>
      </c>
      <c r="AL88">
        <v>14894</v>
      </c>
      <c r="AM88">
        <v>34105</v>
      </c>
      <c r="AN88">
        <v>1329</v>
      </c>
      <c r="AO88">
        <v>94592</v>
      </c>
      <c r="AP88">
        <v>18294</v>
      </c>
      <c r="AQ88">
        <v>334146</v>
      </c>
      <c r="AR88">
        <v>628916</v>
      </c>
      <c r="AS88">
        <v>623812</v>
      </c>
      <c r="AT88">
        <v>5104</v>
      </c>
      <c r="AU88">
        <v>381288</v>
      </c>
      <c r="AV88">
        <v>164.9453128860327</v>
      </c>
      <c r="AW88">
        <v>33.104032586291567</v>
      </c>
      <c r="AX88">
        <v>54.60355012735284</v>
      </c>
      <c r="AY88">
        <v>831558</v>
      </c>
      <c r="AZ88">
        <v>555259</v>
      </c>
      <c r="BA88">
        <v>231422</v>
      </c>
      <c r="BB88">
        <v>162641</v>
      </c>
      <c r="BC88">
        <v>34612</v>
      </c>
      <c r="BD88">
        <v>126584</v>
      </c>
      <c r="BE88">
        <v>175000</v>
      </c>
      <c r="BF88">
        <v>5522</v>
      </c>
      <c r="BG88">
        <v>197660</v>
      </c>
    </row>
    <row r="89" spans="1:59" x14ac:dyDescent="0.2">
      <c r="A89" s="8" t="s">
        <v>288</v>
      </c>
      <c r="B89">
        <v>1051274</v>
      </c>
      <c r="C89">
        <v>772898</v>
      </c>
      <c r="D89">
        <v>426137</v>
      </c>
      <c r="E89">
        <v>187011</v>
      </c>
      <c r="F89">
        <v>38563</v>
      </c>
      <c r="G89">
        <v>121187</v>
      </c>
      <c r="H89">
        <v>278376</v>
      </c>
      <c r="I89">
        <v>884</v>
      </c>
      <c r="J89">
        <v>27944</v>
      </c>
      <c r="K89">
        <v>9886</v>
      </c>
      <c r="L89">
        <v>0</v>
      </c>
      <c r="M89">
        <v>512</v>
      </c>
      <c r="N89">
        <v>20617</v>
      </c>
      <c r="O89">
        <v>2375</v>
      </c>
      <c r="P89">
        <v>12958</v>
      </c>
      <c r="Q89">
        <v>1216</v>
      </c>
      <c r="R89">
        <v>4068</v>
      </c>
      <c r="S89">
        <v>0</v>
      </c>
      <c r="T89">
        <v>12265</v>
      </c>
      <c r="U89">
        <v>93</v>
      </c>
      <c r="V89">
        <v>12172</v>
      </c>
      <c r="W89">
        <v>2112</v>
      </c>
      <c r="X89">
        <v>15646</v>
      </c>
      <c r="Y89">
        <v>52197</v>
      </c>
      <c r="Z89">
        <v>118</v>
      </c>
      <c r="AA89">
        <v>351</v>
      </c>
      <c r="AB89">
        <v>124146</v>
      </c>
      <c r="AC89">
        <v>11698</v>
      </c>
      <c r="AD89">
        <v>1273517</v>
      </c>
      <c r="AE89">
        <v>662034</v>
      </c>
      <c r="AF89">
        <v>101043</v>
      </c>
      <c r="AG89">
        <v>820</v>
      </c>
      <c r="AH89">
        <v>0</v>
      </c>
      <c r="AI89">
        <v>100223</v>
      </c>
      <c r="AJ89">
        <v>112570</v>
      </c>
      <c r="AK89">
        <v>62119</v>
      </c>
      <c r="AL89">
        <v>15760</v>
      </c>
      <c r="AM89">
        <v>34692</v>
      </c>
      <c r="AN89">
        <v>1354</v>
      </c>
      <c r="AO89">
        <v>93372</v>
      </c>
      <c r="AP89">
        <v>18132</v>
      </c>
      <c r="AQ89">
        <v>335563</v>
      </c>
      <c r="AR89">
        <v>611483</v>
      </c>
      <c r="AS89">
        <v>606267</v>
      </c>
      <c r="AT89">
        <v>5216</v>
      </c>
      <c r="AU89">
        <v>389240</v>
      </c>
      <c r="AV89">
        <v>157.09662227331859</v>
      </c>
      <c r="AW89">
        <v>34.933633049791283</v>
      </c>
      <c r="AX89">
        <v>54.879557558577794</v>
      </c>
      <c r="AY89">
        <v>846371</v>
      </c>
      <c r="AZ89">
        <v>567995</v>
      </c>
      <c r="BA89">
        <v>235744</v>
      </c>
      <c r="BB89">
        <v>167050</v>
      </c>
      <c r="BC89">
        <v>35493</v>
      </c>
      <c r="BD89">
        <v>129708</v>
      </c>
      <c r="BE89">
        <v>184337</v>
      </c>
      <c r="BF89">
        <v>5748</v>
      </c>
      <c r="BG89">
        <v>201110</v>
      </c>
    </row>
    <row r="90" spans="1:59" x14ac:dyDescent="0.2">
      <c r="A90" s="8" t="s">
        <v>289</v>
      </c>
      <c r="B90">
        <v>1079850</v>
      </c>
      <c r="C90">
        <v>796018</v>
      </c>
      <c r="D90">
        <v>438945</v>
      </c>
      <c r="E90">
        <v>192569</v>
      </c>
      <c r="F90">
        <v>39605</v>
      </c>
      <c r="G90">
        <v>124899</v>
      </c>
      <c r="H90">
        <v>283832</v>
      </c>
      <c r="I90">
        <v>917</v>
      </c>
      <c r="J90">
        <v>28747</v>
      </c>
      <c r="K90">
        <v>9708</v>
      </c>
      <c r="L90">
        <v>0</v>
      </c>
      <c r="M90">
        <v>439</v>
      </c>
      <c r="N90">
        <v>19245</v>
      </c>
      <c r="O90">
        <v>2473</v>
      </c>
      <c r="P90">
        <v>11330</v>
      </c>
      <c r="Q90">
        <v>1382</v>
      </c>
      <c r="R90">
        <v>4060</v>
      </c>
      <c r="S90">
        <v>0</v>
      </c>
      <c r="T90">
        <v>12891</v>
      </c>
      <c r="U90">
        <v>100</v>
      </c>
      <c r="V90">
        <v>12791</v>
      </c>
      <c r="W90">
        <v>2169</v>
      </c>
      <c r="X90">
        <v>15829</v>
      </c>
      <c r="Y90">
        <v>53625</v>
      </c>
      <c r="Z90">
        <v>126</v>
      </c>
      <c r="AA90">
        <v>370</v>
      </c>
      <c r="AB90">
        <v>128445</v>
      </c>
      <c r="AC90">
        <v>11321</v>
      </c>
      <c r="AD90">
        <v>1259686</v>
      </c>
      <c r="AE90">
        <v>673342</v>
      </c>
      <c r="AF90">
        <v>103651</v>
      </c>
      <c r="AG90">
        <v>861</v>
      </c>
      <c r="AH90">
        <v>0</v>
      </c>
      <c r="AI90">
        <v>102790</v>
      </c>
      <c r="AJ90">
        <v>118667</v>
      </c>
      <c r="AK90">
        <v>66583</v>
      </c>
      <c r="AL90">
        <v>16261</v>
      </c>
      <c r="AM90">
        <v>35823</v>
      </c>
      <c r="AN90">
        <v>1375</v>
      </c>
      <c r="AO90">
        <v>95670</v>
      </c>
      <c r="AP90">
        <v>15594</v>
      </c>
      <c r="AQ90">
        <v>338385</v>
      </c>
      <c r="AR90">
        <v>586344</v>
      </c>
      <c r="AS90">
        <v>581050</v>
      </c>
      <c r="AT90">
        <v>5294</v>
      </c>
      <c r="AU90">
        <v>406508</v>
      </c>
      <c r="AV90">
        <v>144.2393379049746</v>
      </c>
      <c r="AW90">
        <v>37.9160455705806</v>
      </c>
      <c r="AX90">
        <v>54.689853090753914</v>
      </c>
      <c r="AY90">
        <v>865682</v>
      </c>
      <c r="AZ90">
        <v>581850</v>
      </c>
      <c r="BA90">
        <v>240044</v>
      </c>
      <c r="BB90">
        <v>171727</v>
      </c>
      <c r="BC90">
        <v>36428</v>
      </c>
      <c r="BD90">
        <v>133651</v>
      </c>
      <c r="BE90">
        <v>192340</v>
      </c>
      <c r="BF90">
        <v>5961</v>
      </c>
      <c r="BG90">
        <v>204591</v>
      </c>
    </row>
    <row r="91" spans="1:59" x14ac:dyDescent="0.2">
      <c r="A91" s="8" t="s">
        <v>290</v>
      </c>
      <c r="B91">
        <v>1098833</v>
      </c>
      <c r="C91">
        <v>811013</v>
      </c>
      <c r="D91">
        <v>443923</v>
      </c>
      <c r="E91">
        <v>198051</v>
      </c>
      <c r="F91">
        <v>40591</v>
      </c>
      <c r="G91">
        <v>128448</v>
      </c>
      <c r="H91">
        <v>287820</v>
      </c>
      <c r="I91">
        <v>932</v>
      </c>
      <c r="J91">
        <v>27617</v>
      </c>
      <c r="K91">
        <v>9774</v>
      </c>
      <c r="L91">
        <v>0</v>
      </c>
      <c r="M91">
        <v>481</v>
      </c>
      <c r="N91">
        <v>18339</v>
      </c>
      <c r="O91">
        <v>1952</v>
      </c>
      <c r="P91">
        <v>10774</v>
      </c>
      <c r="Q91">
        <v>1107</v>
      </c>
      <c r="R91">
        <v>4506</v>
      </c>
      <c r="S91">
        <v>0</v>
      </c>
      <c r="T91">
        <v>12560</v>
      </c>
      <c r="U91">
        <v>108</v>
      </c>
      <c r="V91">
        <v>12452</v>
      </c>
      <c r="W91">
        <v>2214</v>
      </c>
      <c r="X91">
        <v>15179</v>
      </c>
      <c r="Y91">
        <v>54715</v>
      </c>
      <c r="Z91">
        <v>131</v>
      </c>
      <c r="AA91">
        <v>393</v>
      </c>
      <c r="AB91">
        <v>133794</v>
      </c>
      <c r="AC91">
        <v>11691</v>
      </c>
      <c r="AD91">
        <v>1214604</v>
      </c>
      <c r="AE91">
        <v>686113</v>
      </c>
      <c r="AF91">
        <v>106689</v>
      </c>
      <c r="AG91">
        <v>1466</v>
      </c>
      <c r="AH91">
        <v>0</v>
      </c>
      <c r="AI91">
        <v>105223</v>
      </c>
      <c r="AJ91">
        <v>119911</v>
      </c>
      <c r="AK91">
        <v>67759</v>
      </c>
      <c r="AL91">
        <v>15365</v>
      </c>
      <c r="AM91">
        <v>36787</v>
      </c>
      <c r="AN91">
        <v>1369</v>
      </c>
      <c r="AO91">
        <v>98923</v>
      </c>
      <c r="AP91">
        <v>16562</v>
      </c>
      <c r="AQ91">
        <v>342659</v>
      </c>
      <c r="AR91">
        <v>528491</v>
      </c>
      <c r="AS91">
        <v>523227</v>
      </c>
      <c r="AT91">
        <v>5264</v>
      </c>
      <c r="AU91">
        <v>412720</v>
      </c>
      <c r="AV91">
        <v>128.05082479040701</v>
      </c>
      <c r="AW91">
        <v>42.876714839414525</v>
      </c>
      <c r="AX91">
        <v>54.903986994901118</v>
      </c>
      <c r="AY91">
        <v>884328</v>
      </c>
      <c r="AZ91">
        <v>596508</v>
      </c>
      <c r="BA91">
        <v>244446</v>
      </c>
      <c r="BB91">
        <v>176354</v>
      </c>
      <c r="BC91">
        <v>37399</v>
      </c>
      <c r="BD91">
        <v>138309</v>
      </c>
      <c r="BE91">
        <v>198215</v>
      </c>
      <c r="BF91">
        <v>6162</v>
      </c>
      <c r="BG91">
        <v>208200</v>
      </c>
    </row>
    <row r="92" spans="1:59" x14ac:dyDescent="0.2">
      <c r="A92" s="8" t="s">
        <v>291</v>
      </c>
      <c r="B92">
        <v>1121961</v>
      </c>
      <c r="C92">
        <v>833092</v>
      </c>
      <c r="D92">
        <v>454030</v>
      </c>
      <c r="E92">
        <v>204456</v>
      </c>
      <c r="F92">
        <v>41644</v>
      </c>
      <c r="G92">
        <v>132962</v>
      </c>
      <c r="H92">
        <v>288869</v>
      </c>
      <c r="I92">
        <v>885</v>
      </c>
      <c r="J92">
        <v>32371</v>
      </c>
      <c r="K92">
        <v>8603</v>
      </c>
      <c r="L92">
        <v>0</v>
      </c>
      <c r="M92">
        <v>895</v>
      </c>
      <c r="N92">
        <v>18572</v>
      </c>
      <c r="O92">
        <v>2852</v>
      </c>
      <c r="P92">
        <v>11054</v>
      </c>
      <c r="Q92">
        <v>1027</v>
      </c>
      <c r="R92">
        <v>3639</v>
      </c>
      <c r="S92">
        <v>0</v>
      </c>
      <c r="T92">
        <v>13511</v>
      </c>
      <c r="U92">
        <v>114</v>
      </c>
      <c r="V92">
        <v>13397</v>
      </c>
      <c r="W92">
        <v>2207</v>
      </c>
      <c r="X92">
        <v>16847</v>
      </c>
      <c r="Y92">
        <v>54524</v>
      </c>
      <c r="Z92">
        <v>136</v>
      </c>
      <c r="AA92">
        <v>425</v>
      </c>
      <c r="AB92">
        <v>133268</v>
      </c>
      <c r="AC92">
        <v>6625</v>
      </c>
      <c r="AD92">
        <v>1251067</v>
      </c>
      <c r="AE92">
        <v>697663</v>
      </c>
      <c r="AF92">
        <v>109096</v>
      </c>
      <c r="AG92">
        <v>1622</v>
      </c>
      <c r="AH92">
        <v>0</v>
      </c>
      <c r="AI92">
        <v>107474</v>
      </c>
      <c r="AJ92">
        <v>123832</v>
      </c>
      <c r="AK92">
        <v>69715</v>
      </c>
      <c r="AL92">
        <v>16422</v>
      </c>
      <c r="AM92">
        <v>37695</v>
      </c>
      <c r="AN92">
        <v>1434</v>
      </c>
      <c r="AO92">
        <v>103800</v>
      </c>
      <c r="AP92">
        <v>17414</v>
      </c>
      <c r="AQ92">
        <v>342087</v>
      </c>
      <c r="AR92">
        <v>553404</v>
      </c>
      <c r="AS92">
        <v>547891</v>
      </c>
      <c r="AT92">
        <v>5513</v>
      </c>
      <c r="AU92">
        <v>424298</v>
      </c>
      <c r="AV92">
        <v>130.4281228851132</v>
      </c>
      <c r="AW92">
        <v>42.089989334322659</v>
      </c>
      <c r="AX92">
        <v>54.897183011301401</v>
      </c>
      <c r="AY92">
        <v>899872</v>
      </c>
      <c r="AZ92">
        <v>611003</v>
      </c>
      <c r="BA92">
        <v>248727</v>
      </c>
      <c r="BB92">
        <v>181041</v>
      </c>
      <c r="BC92">
        <v>38397</v>
      </c>
      <c r="BD92">
        <v>142838</v>
      </c>
      <c r="BE92">
        <v>202209</v>
      </c>
      <c r="BF92">
        <v>6342</v>
      </c>
      <c r="BG92">
        <v>211698</v>
      </c>
    </row>
    <row r="93" spans="1:59" x14ac:dyDescent="0.2">
      <c r="A93" s="8" t="s">
        <v>292</v>
      </c>
      <c r="B93">
        <v>1134342</v>
      </c>
      <c r="C93">
        <v>846996</v>
      </c>
      <c r="D93">
        <v>458416</v>
      </c>
      <c r="E93">
        <v>209627</v>
      </c>
      <c r="F93">
        <v>42685</v>
      </c>
      <c r="G93">
        <v>136268</v>
      </c>
      <c r="H93">
        <v>287346</v>
      </c>
      <c r="I93">
        <v>951</v>
      </c>
      <c r="J93">
        <v>29265</v>
      </c>
      <c r="K93">
        <v>9556</v>
      </c>
      <c r="L93">
        <v>0</v>
      </c>
      <c r="M93">
        <v>568</v>
      </c>
      <c r="N93">
        <v>18078</v>
      </c>
      <c r="O93">
        <v>3495</v>
      </c>
      <c r="P93">
        <v>10445</v>
      </c>
      <c r="Q93">
        <v>793</v>
      </c>
      <c r="R93">
        <v>3345</v>
      </c>
      <c r="S93">
        <v>0</v>
      </c>
      <c r="T93">
        <v>12509</v>
      </c>
      <c r="U93">
        <v>115</v>
      </c>
      <c r="V93">
        <v>12394</v>
      </c>
      <c r="W93">
        <v>2258</v>
      </c>
      <c r="X93">
        <v>18608</v>
      </c>
      <c r="Y93">
        <v>55795</v>
      </c>
      <c r="Z93">
        <v>138</v>
      </c>
      <c r="AA93">
        <v>469</v>
      </c>
      <c r="AB93">
        <v>133760</v>
      </c>
      <c r="AC93">
        <v>5391</v>
      </c>
      <c r="AD93">
        <v>1327247</v>
      </c>
      <c r="AE93">
        <v>696024</v>
      </c>
      <c r="AF93">
        <v>113294</v>
      </c>
      <c r="AG93">
        <v>2677</v>
      </c>
      <c r="AH93">
        <v>0</v>
      </c>
      <c r="AI93">
        <v>110617</v>
      </c>
      <c r="AJ93">
        <v>125362</v>
      </c>
      <c r="AK93">
        <v>70151</v>
      </c>
      <c r="AL93">
        <v>16930</v>
      </c>
      <c r="AM93">
        <v>38281</v>
      </c>
      <c r="AN93">
        <v>1474</v>
      </c>
      <c r="AO93">
        <v>99739</v>
      </c>
      <c r="AP93">
        <v>16730</v>
      </c>
      <c r="AQ93">
        <v>339425</v>
      </c>
      <c r="AR93">
        <v>631223</v>
      </c>
      <c r="AS93">
        <v>625556</v>
      </c>
      <c r="AT93">
        <v>5667</v>
      </c>
      <c r="AU93">
        <v>438318</v>
      </c>
      <c r="AV93">
        <v>144.01041176813379</v>
      </c>
      <c r="AW93">
        <v>37.808578919449879</v>
      </c>
      <c r="AX93">
        <v>54.448290185579594</v>
      </c>
      <c r="AY93">
        <v>911643</v>
      </c>
      <c r="AZ93">
        <v>624297</v>
      </c>
      <c r="BA93">
        <v>253059</v>
      </c>
      <c r="BB93">
        <v>185225</v>
      </c>
      <c r="BC93">
        <v>39402</v>
      </c>
      <c r="BD93">
        <v>146611</v>
      </c>
      <c r="BE93">
        <v>215619</v>
      </c>
      <c r="BF93">
        <v>6491</v>
      </c>
      <c r="BG93">
        <v>215269</v>
      </c>
    </row>
    <row r="94" spans="1:59" x14ac:dyDescent="0.2">
      <c r="A94" s="8" t="s">
        <v>293</v>
      </c>
      <c r="B94">
        <v>1149809</v>
      </c>
      <c r="C94">
        <v>861279</v>
      </c>
      <c r="D94">
        <v>464959</v>
      </c>
      <c r="E94">
        <v>214766</v>
      </c>
      <c r="F94">
        <v>43940</v>
      </c>
      <c r="G94">
        <v>137613</v>
      </c>
      <c r="H94">
        <v>288530</v>
      </c>
      <c r="I94">
        <v>843</v>
      </c>
      <c r="J94">
        <v>31172</v>
      </c>
      <c r="K94">
        <v>8777</v>
      </c>
      <c r="L94">
        <v>0</v>
      </c>
      <c r="M94">
        <v>667</v>
      </c>
      <c r="N94">
        <v>15334</v>
      </c>
      <c r="O94">
        <v>3418</v>
      </c>
      <c r="P94">
        <v>7908</v>
      </c>
      <c r="Q94">
        <v>686</v>
      </c>
      <c r="R94">
        <v>3322</v>
      </c>
      <c r="S94">
        <v>0</v>
      </c>
      <c r="T94">
        <v>13006</v>
      </c>
      <c r="U94">
        <v>113</v>
      </c>
      <c r="V94">
        <v>12893</v>
      </c>
      <c r="W94">
        <v>2290</v>
      </c>
      <c r="X94">
        <v>18388</v>
      </c>
      <c r="Y94">
        <v>56591</v>
      </c>
      <c r="Z94">
        <v>140</v>
      </c>
      <c r="AA94">
        <v>523</v>
      </c>
      <c r="AB94">
        <v>135559</v>
      </c>
      <c r="AC94">
        <v>5240</v>
      </c>
      <c r="AD94">
        <v>1347765</v>
      </c>
      <c r="AE94">
        <v>700616</v>
      </c>
      <c r="AF94">
        <v>117478</v>
      </c>
      <c r="AG94">
        <v>3242</v>
      </c>
      <c r="AH94">
        <v>0</v>
      </c>
      <c r="AI94">
        <v>114236</v>
      </c>
      <c r="AJ94">
        <v>128543</v>
      </c>
      <c r="AK94">
        <v>73315</v>
      </c>
      <c r="AL94">
        <v>16578</v>
      </c>
      <c r="AM94">
        <v>38650</v>
      </c>
      <c r="AN94">
        <v>1518</v>
      </c>
      <c r="AO94">
        <v>100977</v>
      </c>
      <c r="AP94">
        <v>11296</v>
      </c>
      <c r="AQ94">
        <v>340804</v>
      </c>
      <c r="AR94">
        <v>647149</v>
      </c>
      <c r="AS94">
        <v>641312</v>
      </c>
      <c r="AT94">
        <v>5837</v>
      </c>
      <c r="AU94">
        <v>449193</v>
      </c>
      <c r="AV94">
        <v>144.069261083199</v>
      </c>
      <c r="AW94">
        <v>38.016139956583032</v>
      </c>
      <c r="AX94">
        <v>54.769571927803952</v>
      </c>
      <c r="AY94">
        <v>923638</v>
      </c>
      <c r="AZ94">
        <v>635108</v>
      </c>
      <c r="BA94">
        <v>257298</v>
      </c>
      <c r="BB94">
        <v>189408</v>
      </c>
      <c r="BC94">
        <v>40393</v>
      </c>
      <c r="BD94">
        <v>148009</v>
      </c>
      <c r="BE94">
        <v>223022</v>
      </c>
      <c r="BF94">
        <v>6661</v>
      </c>
      <c r="BG94">
        <v>218719</v>
      </c>
    </row>
    <row r="95" spans="1:59" x14ac:dyDescent="0.2">
      <c r="A95" s="8" t="s">
        <v>294</v>
      </c>
      <c r="B95">
        <v>1172894</v>
      </c>
      <c r="C95">
        <v>877630</v>
      </c>
      <c r="D95">
        <v>472339</v>
      </c>
      <c r="E95">
        <v>219926</v>
      </c>
      <c r="F95">
        <v>45293</v>
      </c>
      <c r="G95">
        <v>140073</v>
      </c>
      <c r="H95">
        <v>295264</v>
      </c>
      <c r="I95">
        <v>827</v>
      </c>
      <c r="J95">
        <v>32297</v>
      </c>
      <c r="K95">
        <v>9099</v>
      </c>
      <c r="L95">
        <v>0</v>
      </c>
      <c r="M95">
        <v>605</v>
      </c>
      <c r="N95">
        <v>14993</v>
      </c>
      <c r="O95">
        <v>3916</v>
      </c>
      <c r="P95">
        <v>7287</v>
      </c>
      <c r="Q95">
        <v>684</v>
      </c>
      <c r="R95">
        <v>3106</v>
      </c>
      <c r="S95">
        <v>0</v>
      </c>
      <c r="T95">
        <v>12806</v>
      </c>
      <c r="U95">
        <v>111</v>
      </c>
      <c r="V95">
        <v>12695</v>
      </c>
      <c r="W95">
        <v>2336</v>
      </c>
      <c r="X95">
        <v>19289</v>
      </c>
      <c r="Y95">
        <v>57717</v>
      </c>
      <c r="Z95">
        <v>147</v>
      </c>
      <c r="AA95">
        <v>581</v>
      </c>
      <c r="AB95">
        <v>139850</v>
      </c>
      <c r="AC95">
        <v>4717</v>
      </c>
      <c r="AD95">
        <v>1391239</v>
      </c>
      <c r="AE95">
        <v>706705</v>
      </c>
      <c r="AF95">
        <v>122009</v>
      </c>
      <c r="AG95">
        <v>3264</v>
      </c>
      <c r="AH95">
        <v>0</v>
      </c>
      <c r="AI95">
        <v>118745</v>
      </c>
      <c r="AJ95">
        <v>127536</v>
      </c>
      <c r="AK95">
        <v>72504</v>
      </c>
      <c r="AL95">
        <v>16088</v>
      </c>
      <c r="AM95">
        <v>38945</v>
      </c>
      <c r="AN95">
        <v>1546</v>
      </c>
      <c r="AO95">
        <v>103648</v>
      </c>
      <c r="AP95">
        <v>11866</v>
      </c>
      <c r="AQ95">
        <v>340100</v>
      </c>
      <c r="AR95">
        <v>684534</v>
      </c>
      <c r="AS95">
        <v>678588</v>
      </c>
      <c r="AT95">
        <v>5946</v>
      </c>
      <c r="AU95">
        <v>466189</v>
      </c>
      <c r="AV95">
        <v>146.83612892588141</v>
      </c>
      <c r="AW95">
        <v>36.454744480711199</v>
      </c>
      <c r="AX95">
        <v>53.528735605297719</v>
      </c>
      <c r="AY95">
        <v>941908</v>
      </c>
      <c r="AZ95">
        <v>646644</v>
      </c>
      <c r="BA95">
        <v>261594</v>
      </c>
      <c r="BB95">
        <v>193392</v>
      </c>
      <c r="BC95">
        <v>41405</v>
      </c>
      <c r="BD95">
        <v>150253</v>
      </c>
      <c r="BE95">
        <v>235203</v>
      </c>
      <c r="BF95">
        <v>6822</v>
      </c>
      <c r="BG95">
        <v>222246</v>
      </c>
    </row>
    <row r="96" spans="1:59" x14ac:dyDescent="0.2">
      <c r="A96" s="8" t="s">
        <v>295</v>
      </c>
      <c r="B96">
        <v>1207167</v>
      </c>
      <c r="C96">
        <v>898793</v>
      </c>
      <c r="D96">
        <v>483207</v>
      </c>
      <c r="E96">
        <v>225542</v>
      </c>
      <c r="F96">
        <v>46791</v>
      </c>
      <c r="G96">
        <v>143253</v>
      </c>
      <c r="H96">
        <v>308374</v>
      </c>
      <c r="I96">
        <v>1055</v>
      </c>
      <c r="J96">
        <v>34817</v>
      </c>
      <c r="K96">
        <v>9682</v>
      </c>
      <c r="L96">
        <v>0</v>
      </c>
      <c r="M96">
        <v>670</v>
      </c>
      <c r="N96">
        <v>16871</v>
      </c>
      <c r="O96">
        <v>3952</v>
      </c>
      <c r="P96">
        <v>8614</v>
      </c>
      <c r="Q96">
        <v>1005</v>
      </c>
      <c r="R96">
        <v>3300</v>
      </c>
      <c r="S96">
        <v>0</v>
      </c>
      <c r="T96">
        <v>13793</v>
      </c>
      <c r="U96">
        <v>112</v>
      </c>
      <c r="V96">
        <v>13681</v>
      </c>
      <c r="W96">
        <v>2452</v>
      </c>
      <c r="X96">
        <v>18911</v>
      </c>
      <c r="Y96">
        <v>60585</v>
      </c>
      <c r="Z96">
        <v>153</v>
      </c>
      <c r="AA96">
        <v>635</v>
      </c>
      <c r="AB96">
        <v>141598</v>
      </c>
      <c r="AC96">
        <v>7152</v>
      </c>
      <c r="AD96">
        <v>1442679</v>
      </c>
      <c r="AE96">
        <v>724430</v>
      </c>
      <c r="AF96">
        <v>125166</v>
      </c>
      <c r="AG96">
        <v>3034</v>
      </c>
      <c r="AH96">
        <v>0</v>
      </c>
      <c r="AI96">
        <v>122132</v>
      </c>
      <c r="AJ96">
        <v>130088</v>
      </c>
      <c r="AK96">
        <v>76269</v>
      </c>
      <c r="AL96">
        <v>16575</v>
      </c>
      <c r="AM96">
        <v>37243</v>
      </c>
      <c r="AN96">
        <v>1567</v>
      </c>
      <c r="AO96">
        <v>109723</v>
      </c>
      <c r="AP96">
        <v>13225</v>
      </c>
      <c r="AQ96">
        <v>344661</v>
      </c>
      <c r="AR96">
        <v>718249</v>
      </c>
      <c r="AS96">
        <v>712221</v>
      </c>
      <c r="AT96">
        <v>6028</v>
      </c>
      <c r="AU96">
        <v>482737</v>
      </c>
      <c r="AV96">
        <v>148.78673915263519</v>
      </c>
      <c r="AW96">
        <v>35.538342304185583</v>
      </c>
      <c r="AX96">
        <v>52.876340663299217</v>
      </c>
      <c r="AY96">
        <v>967460</v>
      </c>
      <c r="AZ96">
        <v>659086</v>
      </c>
      <c r="BA96">
        <v>265892</v>
      </c>
      <c r="BB96">
        <v>197672</v>
      </c>
      <c r="BC96">
        <v>42441</v>
      </c>
      <c r="BD96">
        <v>153081</v>
      </c>
      <c r="BE96">
        <v>243030</v>
      </c>
      <c r="BF96">
        <v>6958</v>
      </c>
      <c r="BG96">
        <v>225830</v>
      </c>
    </row>
    <row r="97" spans="1:59" x14ac:dyDescent="0.2">
      <c r="A97" s="8" t="s">
        <v>296</v>
      </c>
      <c r="B97">
        <v>1231154</v>
      </c>
      <c r="C97">
        <v>917425</v>
      </c>
      <c r="D97">
        <v>492619</v>
      </c>
      <c r="E97">
        <v>230752</v>
      </c>
      <c r="F97">
        <v>48364</v>
      </c>
      <c r="G97">
        <v>145691</v>
      </c>
      <c r="H97">
        <v>313729</v>
      </c>
      <c r="I97">
        <v>1357</v>
      </c>
      <c r="J97">
        <v>33207</v>
      </c>
      <c r="K97">
        <v>9375</v>
      </c>
      <c r="L97">
        <v>0</v>
      </c>
      <c r="M97">
        <v>1103</v>
      </c>
      <c r="N97">
        <v>19243</v>
      </c>
      <c r="O97">
        <v>3819</v>
      </c>
      <c r="P97">
        <v>9950</v>
      </c>
      <c r="Q97">
        <v>1184</v>
      </c>
      <c r="R97">
        <v>4290</v>
      </c>
      <c r="S97">
        <v>0</v>
      </c>
      <c r="T97">
        <v>12825</v>
      </c>
      <c r="U97">
        <v>201</v>
      </c>
      <c r="V97">
        <v>12624</v>
      </c>
      <c r="W97">
        <v>2494</v>
      </c>
      <c r="X97">
        <v>18496</v>
      </c>
      <c r="Y97">
        <v>61653</v>
      </c>
      <c r="Z97">
        <v>161</v>
      </c>
      <c r="AA97">
        <v>692</v>
      </c>
      <c r="AB97">
        <v>144408</v>
      </c>
      <c r="AC97">
        <v>8715</v>
      </c>
      <c r="AD97">
        <v>1397399</v>
      </c>
      <c r="AE97">
        <v>738359</v>
      </c>
      <c r="AF97">
        <v>128216</v>
      </c>
      <c r="AG97">
        <v>3482</v>
      </c>
      <c r="AH97">
        <v>0</v>
      </c>
      <c r="AI97">
        <v>124734</v>
      </c>
      <c r="AJ97">
        <v>134421</v>
      </c>
      <c r="AK97">
        <v>76063</v>
      </c>
      <c r="AL97">
        <v>17656</v>
      </c>
      <c r="AM97">
        <v>40702</v>
      </c>
      <c r="AN97">
        <v>1640</v>
      </c>
      <c r="AO97">
        <v>108829</v>
      </c>
      <c r="AP97">
        <v>17667</v>
      </c>
      <c r="AQ97">
        <v>347586</v>
      </c>
      <c r="AR97">
        <v>659040</v>
      </c>
      <c r="AS97">
        <v>652734</v>
      </c>
      <c r="AT97">
        <v>6306</v>
      </c>
      <c r="AU97">
        <v>492795</v>
      </c>
      <c r="AV97">
        <v>133.7349967531602</v>
      </c>
      <c r="AW97">
        <v>39.85139884641071</v>
      </c>
      <c r="AX97">
        <v>53.295266953336302</v>
      </c>
      <c r="AY97">
        <v>985762</v>
      </c>
      <c r="AZ97">
        <v>672033</v>
      </c>
      <c r="BA97">
        <v>270238</v>
      </c>
      <c r="BB97">
        <v>202289</v>
      </c>
      <c r="BC97">
        <v>43511</v>
      </c>
      <c r="BD97">
        <v>155995</v>
      </c>
      <c r="BE97">
        <v>247403</v>
      </c>
      <c r="BF97">
        <v>7057</v>
      </c>
      <c r="BG97">
        <v>229568</v>
      </c>
    </row>
    <row r="98" spans="1:59" x14ac:dyDescent="0.2">
      <c r="A98" s="8" t="s">
        <v>297</v>
      </c>
      <c r="B98">
        <v>1257348</v>
      </c>
      <c r="C98">
        <v>936539</v>
      </c>
      <c r="D98">
        <v>501875</v>
      </c>
      <c r="E98">
        <v>236831</v>
      </c>
      <c r="F98">
        <v>49677</v>
      </c>
      <c r="G98">
        <v>148156</v>
      </c>
      <c r="H98">
        <v>320809</v>
      </c>
      <c r="I98">
        <v>1749</v>
      </c>
      <c r="J98">
        <v>35000</v>
      </c>
      <c r="K98">
        <v>8129</v>
      </c>
      <c r="L98">
        <v>0</v>
      </c>
      <c r="M98">
        <v>1067</v>
      </c>
      <c r="N98">
        <v>18304</v>
      </c>
      <c r="O98">
        <v>4603</v>
      </c>
      <c r="P98">
        <v>8627</v>
      </c>
      <c r="Q98">
        <v>1333</v>
      </c>
      <c r="R98">
        <v>3741</v>
      </c>
      <c r="S98">
        <v>0</v>
      </c>
      <c r="T98">
        <v>13371</v>
      </c>
      <c r="U98">
        <v>331</v>
      </c>
      <c r="V98">
        <v>13040</v>
      </c>
      <c r="W98">
        <v>2545</v>
      </c>
      <c r="X98">
        <v>21318</v>
      </c>
      <c r="Y98">
        <v>62888</v>
      </c>
      <c r="Z98">
        <v>170</v>
      </c>
      <c r="AA98">
        <v>759</v>
      </c>
      <c r="AB98">
        <v>149697</v>
      </c>
      <c r="AC98">
        <v>5812</v>
      </c>
      <c r="AD98">
        <v>1480858</v>
      </c>
      <c r="AE98">
        <v>743333</v>
      </c>
      <c r="AF98">
        <v>131662</v>
      </c>
      <c r="AG98">
        <v>3400</v>
      </c>
      <c r="AH98">
        <v>0</v>
      </c>
      <c r="AI98">
        <v>128262</v>
      </c>
      <c r="AJ98">
        <v>138817</v>
      </c>
      <c r="AK98">
        <v>79900</v>
      </c>
      <c r="AL98">
        <v>17958</v>
      </c>
      <c r="AM98">
        <v>40959</v>
      </c>
      <c r="AN98">
        <v>1668</v>
      </c>
      <c r="AO98">
        <v>113445</v>
      </c>
      <c r="AP98">
        <v>13031</v>
      </c>
      <c r="AQ98">
        <v>344710</v>
      </c>
      <c r="AR98">
        <v>737525</v>
      </c>
      <c r="AS98">
        <v>731114</v>
      </c>
      <c r="AT98">
        <v>6411</v>
      </c>
      <c r="AU98">
        <v>514015</v>
      </c>
      <c r="AV98">
        <v>143.48313645250929</v>
      </c>
      <c r="AW98">
        <v>36.673814898361393</v>
      </c>
      <c r="AX98">
        <v>52.62073987295657</v>
      </c>
      <c r="AY98">
        <v>1005872</v>
      </c>
      <c r="AZ98">
        <v>685063</v>
      </c>
      <c r="BA98">
        <v>274436</v>
      </c>
      <c r="BB98">
        <v>206639</v>
      </c>
      <c r="BC98">
        <v>44623</v>
      </c>
      <c r="BD98">
        <v>159365</v>
      </c>
      <c r="BE98">
        <v>262539</v>
      </c>
      <c r="BF98">
        <v>7118</v>
      </c>
      <c r="BG98">
        <v>233302</v>
      </c>
    </row>
    <row r="99" spans="1:59" x14ac:dyDescent="0.2">
      <c r="A99" s="8" t="s">
        <v>298</v>
      </c>
      <c r="B99">
        <v>1282708</v>
      </c>
      <c r="C99">
        <v>955048</v>
      </c>
      <c r="D99">
        <v>510628</v>
      </c>
      <c r="E99">
        <v>243050</v>
      </c>
      <c r="F99">
        <v>51014</v>
      </c>
      <c r="G99">
        <v>150356</v>
      </c>
      <c r="H99">
        <v>327660</v>
      </c>
      <c r="I99">
        <v>1832</v>
      </c>
      <c r="J99">
        <v>34846</v>
      </c>
      <c r="K99">
        <v>8539</v>
      </c>
      <c r="L99">
        <v>0</v>
      </c>
      <c r="M99">
        <v>1021</v>
      </c>
      <c r="N99">
        <v>17515</v>
      </c>
      <c r="O99">
        <v>5071</v>
      </c>
      <c r="P99">
        <v>7879</v>
      </c>
      <c r="Q99">
        <v>1364</v>
      </c>
      <c r="R99">
        <v>3201</v>
      </c>
      <c r="S99">
        <v>0</v>
      </c>
      <c r="T99">
        <v>12999</v>
      </c>
      <c r="U99">
        <v>415</v>
      </c>
      <c r="V99">
        <v>12584</v>
      </c>
      <c r="W99">
        <v>2607</v>
      </c>
      <c r="X99">
        <v>22906</v>
      </c>
      <c r="Y99">
        <v>64425</v>
      </c>
      <c r="Z99">
        <v>178</v>
      </c>
      <c r="AA99">
        <v>816</v>
      </c>
      <c r="AB99">
        <v>156494</v>
      </c>
      <c r="AC99">
        <v>3482</v>
      </c>
      <c r="AD99">
        <v>1490830</v>
      </c>
      <c r="AE99">
        <v>755789</v>
      </c>
      <c r="AF99">
        <v>136491</v>
      </c>
      <c r="AG99">
        <v>4928</v>
      </c>
      <c r="AH99">
        <v>0</v>
      </c>
      <c r="AI99">
        <v>131563</v>
      </c>
      <c r="AJ99">
        <v>139638</v>
      </c>
      <c r="AK99">
        <v>80567</v>
      </c>
      <c r="AL99">
        <v>17507</v>
      </c>
      <c r="AM99">
        <v>41564</v>
      </c>
      <c r="AN99">
        <v>1691</v>
      </c>
      <c r="AO99">
        <v>119316</v>
      </c>
      <c r="AP99">
        <v>12930</v>
      </c>
      <c r="AQ99">
        <v>345723</v>
      </c>
      <c r="AR99">
        <v>735041</v>
      </c>
      <c r="AS99">
        <v>728536</v>
      </c>
      <c r="AT99">
        <v>6505</v>
      </c>
      <c r="AU99">
        <v>526919</v>
      </c>
      <c r="AV99">
        <v>139.49800101101351</v>
      </c>
      <c r="AW99">
        <v>37.566512386390968</v>
      </c>
      <c r="AX99">
        <v>52.404533828570202</v>
      </c>
      <c r="AY99">
        <v>1026584</v>
      </c>
      <c r="AZ99">
        <v>698924</v>
      </c>
      <c r="BA99">
        <v>278661</v>
      </c>
      <c r="BB99">
        <v>211214</v>
      </c>
      <c r="BC99">
        <v>45759</v>
      </c>
      <c r="BD99">
        <v>163290</v>
      </c>
      <c r="BE99">
        <v>270795</v>
      </c>
      <c r="BF99">
        <v>7164</v>
      </c>
      <c r="BG99">
        <v>237013</v>
      </c>
    </row>
    <row r="100" spans="1:59" x14ac:dyDescent="0.2">
      <c r="A100" s="8" t="s">
        <v>299</v>
      </c>
      <c r="B100">
        <v>1325558</v>
      </c>
      <c r="C100">
        <v>980641</v>
      </c>
      <c r="D100">
        <v>524866</v>
      </c>
      <c r="E100">
        <v>250075</v>
      </c>
      <c r="F100">
        <v>52548</v>
      </c>
      <c r="G100">
        <v>153153</v>
      </c>
      <c r="H100">
        <v>344917</v>
      </c>
      <c r="I100">
        <v>1587</v>
      </c>
      <c r="J100">
        <v>37531</v>
      </c>
      <c r="K100">
        <v>9056</v>
      </c>
      <c r="L100">
        <v>0</v>
      </c>
      <c r="M100">
        <v>1121</v>
      </c>
      <c r="N100">
        <v>19274</v>
      </c>
      <c r="O100">
        <v>5099</v>
      </c>
      <c r="P100">
        <v>8959</v>
      </c>
      <c r="Q100">
        <v>1434</v>
      </c>
      <c r="R100">
        <v>3782</v>
      </c>
      <c r="S100">
        <v>0</v>
      </c>
      <c r="T100">
        <v>14378</v>
      </c>
      <c r="U100">
        <v>582</v>
      </c>
      <c r="V100">
        <v>13796</v>
      </c>
      <c r="W100">
        <v>2752</v>
      </c>
      <c r="X100">
        <v>24109</v>
      </c>
      <c r="Y100">
        <v>68028</v>
      </c>
      <c r="Z100">
        <v>185</v>
      </c>
      <c r="AA100">
        <v>845</v>
      </c>
      <c r="AB100">
        <v>160123</v>
      </c>
      <c r="AC100">
        <v>5928</v>
      </c>
      <c r="AD100">
        <v>1625755</v>
      </c>
      <c r="AE100">
        <v>776057</v>
      </c>
      <c r="AF100">
        <v>139274</v>
      </c>
      <c r="AG100">
        <v>4249</v>
      </c>
      <c r="AH100">
        <v>0</v>
      </c>
      <c r="AI100">
        <v>135025</v>
      </c>
      <c r="AJ100">
        <v>147531</v>
      </c>
      <c r="AK100">
        <v>86632</v>
      </c>
      <c r="AL100">
        <v>18296</v>
      </c>
      <c r="AM100">
        <v>42604</v>
      </c>
      <c r="AN100">
        <v>1702</v>
      </c>
      <c r="AO100">
        <v>126213</v>
      </c>
      <c r="AP100">
        <v>14330</v>
      </c>
      <c r="AQ100">
        <v>347007</v>
      </c>
      <c r="AR100">
        <v>849698</v>
      </c>
      <c r="AS100">
        <v>843150</v>
      </c>
      <c r="AT100">
        <v>6548</v>
      </c>
      <c r="AU100">
        <v>549501</v>
      </c>
      <c r="AV100">
        <v>154.63070192869512</v>
      </c>
      <c r="AW100">
        <v>33.753748008789621</v>
      </c>
      <c r="AX100">
        <v>52.193657473234317</v>
      </c>
      <c r="AY100">
        <v>1057307</v>
      </c>
      <c r="AZ100">
        <v>712390</v>
      </c>
      <c r="BA100">
        <v>283350</v>
      </c>
      <c r="BB100">
        <v>216128</v>
      </c>
      <c r="BC100">
        <v>46920</v>
      </c>
      <c r="BD100">
        <v>165992</v>
      </c>
      <c r="BE100">
        <v>281250</v>
      </c>
      <c r="BF100">
        <v>7228</v>
      </c>
      <c r="BG100">
        <v>240936</v>
      </c>
    </row>
    <row r="101" spans="1:59" x14ac:dyDescent="0.2">
      <c r="A101" s="8" t="s">
        <v>300</v>
      </c>
      <c r="B101">
        <v>1356597</v>
      </c>
      <c r="C101">
        <v>1003661</v>
      </c>
      <c r="D101">
        <v>536332</v>
      </c>
      <c r="E101">
        <v>255934</v>
      </c>
      <c r="F101">
        <v>54274</v>
      </c>
      <c r="G101">
        <v>157121</v>
      </c>
      <c r="H101">
        <v>352936</v>
      </c>
      <c r="I101">
        <v>1856</v>
      </c>
      <c r="J101">
        <v>36754</v>
      </c>
      <c r="K101">
        <v>7692</v>
      </c>
      <c r="L101">
        <v>0</v>
      </c>
      <c r="M101">
        <v>2202</v>
      </c>
      <c r="N101">
        <v>20976</v>
      </c>
      <c r="O101">
        <v>6207</v>
      </c>
      <c r="P101">
        <v>9399</v>
      </c>
      <c r="Q101">
        <v>1770</v>
      </c>
      <c r="R101">
        <v>3600</v>
      </c>
      <c r="S101">
        <v>0</v>
      </c>
      <c r="T101">
        <v>13480</v>
      </c>
      <c r="U101">
        <v>678</v>
      </c>
      <c r="V101">
        <v>12802</v>
      </c>
      <c r="W101">
        <v>2813</v>
      </c>
      <c r="X101">
        <v>25548</v>
      </c>
      <c r="Y101">
        <v>69504</v>
      </c>
      <c r="Z101">
        <v>194</v>
      </c>
      <c r="AA101">
        <v>845</v>
      </c>
      <c r="AB101">
        <v>165141</v>
      </c>
      <c r="AC101">
        <v>5931</v>
      </c>
      <c r="AD101">
        <v>1600431</v>
      </c>
      <c r="AE101">
        <v>790239</v>
      </c>
      <c r="AF101">
        <v>143342</v>
      </c>
      <c r="AG101">
        <v>4880</v>
      </c>
      <c r="AH101">
        <v>0</v>
      </c>
      <c r="AI101">
        <v>138462</v>
      </c>
      <c r="AJ101">
        <v>150757</v>
      </c>
      <c r="AK101">
        <v>87858</v>
      </c>
      <c r="AL101">
        <v>19325</v>
      </c>
      <c r="AM101">
        <v>43573</v>
      </c>
      <c r="AN101">
        <v>1765</v>
      </c>
      <c r="AO101">
        <v>126219</v>
      </c>
      <c r="AP101">
        <v>15517</v>
      </c>
      <c r="AQ101">
        <v>352639</v>
      </c>
      <c r="AR101">
        <v>810192</v>
      </c>
      <c r="AS101">
        <v>803399</v>
      </c>
      <c r="AT101">
        <v>6793</v>
      </c>
      <c r="AU101">
        <v>566358</v>
      </c>
      <c r="AV101">
        <v>143.05294404323411</v>
      </c>
      <c r="AW101">
        <v>36.299869029978041</v>
      </c>
      <c r="AX101">
        <v>51.928031331221753</v>
      </c>
      <c r="AY101">
        <v>1081870</v>
      </c>
      <c r="AZ101">
        <v>728934</v>
      </c>
      <c r="BA101">
        <v>288468</v>
      </c>
      <c r="BB101">
        <v>221337</v>
      </c>
      <c r="BC101">
        <v>48091</v>
      </c>
      <c r="BD101">
        <v>171038</v>
      </c>
      <c r="BE101">
        <v>291631</v>
      </c>
      <c r="BF101">
        <v>7330</v>
      </c>
      <c r="BG101">
        <v>244987</v>
      </c>
    </row>
    <row r="102" spans="1:59" x14ac:dyDescent="0.2">
      <c r="A102" s="8" t="s">
        <v>301</v>
      </c>
      <c r="B102">
        <v>1389762</v>
      </c>
      <c r="C102">
        <v>1028667</v>
      </c>
      <c r="D102">
        <v>550673</v>
      </c>
      <c r="E102">
        <v>262232</v>
      </c>
      <c r="F102">
        <v>55879</v>
      </c>
      <c r="G102">
        <v>159882</v>
      </c>
      <c r="H102">
        <v>361095</v>
      </c>
      <c r="I102">
        <v>1809</v>
      </c>
      <c r="J102">
        <v>40552</v>
      </c>
      <c r="K102">
        <v>4593</v>
      </c>
      <c r="L102">
        <v>0</v>
      </c>
      <c r="M102">
        <v>1946</v>
      </c>
      <c r="N102">
        <v>19656</v>
      </c>
      <c r="O102">
        <v>6806</v>
      </c>
      <c r="P102">
        <v>7949</v>
      </c>
      <c r="Q102">
        <v>1601</v>
      </c>
      <c r="R102">
        <v>3300</v>
      </c>
      <c r="S102">
        <v>0</v>
      </c>
      <c r="T102">
        <v>14020</v>
      </c>
      <c r="U102">
        <v>854</v>
      </c>
      <c r="V102">
        <v>13166</v>
      </c>
      <c r="W102">
        <v>2883</v>
      </c>
      <c r="X102">
        <v>26502</v>
      </c>
      <c r="Y102">
        <v>71268</v>
      </c>
      <c r="Z102">
        <v>207</v>
      </c>
      <c r="AA102">
        <v>816</v>
      </c>
      <c r="AB102">
        <v>171408</v>
      </c>
      <c r="AC102">
        <v>5435</v>
      </c>
      <c r="AD102">
        <v>1589152</v>
      </c>
      <c r="AE102">
        <v>807703</v>
      </c>
      <c r="AF102">
        <v>146673</v>
      </c>
      <c r="AG102">
        <v>4914</v>
      </c>
      <c r="AH102">
        <v>0</v>
      </c>
      <c r="AI102">
        <v>141759</v>
      </c>
      <c r="AJ102">
        <v>158106</v>
      </c>
      <c r="AK102">
        <v>92425</v>
      </c>
      <c r="AL102">
        <v>22533</v>
      </c>
      <c r="AM102">
        <v>43148</v>
      </c>
      <c r="AN102">
        <v>1811</v>
      </c>
      <c r="AO102">
        <v>131262</v>
      </c>
      <c r="AP102">
        <v>12220</v>
      </c>
      <c r="AQ102">
        <v>357631</v>
      </c>
      <c r="AR102">
        <v>781449</v>
      </c>
      <c r="AS102">
        <v>774485</v>
      </c>
      <c r="AT102">
        <v>6964</v>
      </c>
      <c r="AU102">
        <v>582059</v>
      </c>
      <c r="AV102">
        <v>134.25603176258781</v>
      </c>
      <c r="AW102">
        <v>39.001779372026789</v>
      </c>
      <c r="AX102">
        <v>52.362241301682715</v>
      </c>
      <c r="AY102">
        <v>1107178</v>
      </c>
      <c r="AZ102">
        <v>746083</v>
      </c>
      <c r="BA102">
        <v>293998</v>
      </c>
      <c r="BB102">
        <v>226569</v>
      </c>
      <c r="BC102">
        <v>49302</v>
      </c>
      <c r="BD102">
        <v>176214</v>
      </c>
      <c r="BE102">
        <v>299475</v>
      </c>
      <c r="BF102">
        <v>7447</v>
      </c>
      <c r="BG102">
        <v>249142</v>
      </c>
    </row>
    <row r="103" spans="1:59" x14ac:dyDescent="0.2">
      <c r="A103" s="8" t="s">
        <v>302</v>
      </c>
      <c r="B103">
        <v>1424181</v>
      </c>
      <c r="C103">
        <v>1054994</v>
      </c>
      <c r="D103">
        <v>563559</v>
      </c>
      <c r="E103">
        <v>269569</v>
      </c>
      <c r="F103">
        <v>57671</v>
      </c>
      <c r="G103">
        <v>164195</v>
      </c>
      <c r="H103">
        <v>369187</v>
      </c>
      <c r="I103">
        <v>1618</v>
      </c>
      <c r="J103">
        <v>41094</v>
      </c>
      <c r="K103">
        <v>3525</v>
      </c>
      <c r="L103">
        <v>0</v>
      </c>
      <c r="M103">
        <v>2868</v>
      </c>
      <c r="N103">
        <v>17611</v>
      </c>
      <c r="O103">
        <v>7206</v>
      </c>
      <c r="P103">
        <v>5786</v>
      </c>
      <c r="Q103">
        <v>1569</v>
      </c>
      <c r="R103">
        <v>3050</v>
      </c>
      <c r="S103">
        <v>0</v>
      </c>
      <c r="T103">
        <v>14034</v>
      </c>
      <c r="U103">
        <v>984</v>
      </c>
      <c r="V103">
        <v>13050</v>
      </c>
      <c r="W103">
        <v>2947</v>
      </c>
      <c r="X103">
        <v>27077</v>
      </c>
      <c r="Y103">
        <v>72834</v>
      </c>
      <c r="Z103">
        <v>230</v>
      </c>
      <c r="AA103">
        <v>777</v>
      </c>
      <c r="AB103">
        <v>179673</v>
      </c>
      <c r="AC103">
        <v>4899</v>
      </c>
      <c r="AD103">
        <v>1577048</v>
      </c>
      <c r="AE103">
        <v>825936</v>
      </c>
      <c r="AF103">
        <v>150311</v>
      </c>
      <c r="AG103">
        <v>5778</v>
      </c>
      <c r="AH103">
        <v>0</v>
      </c>
      <c r="AI103">
        <v>144533</v>
      </c>
      <c r="AJ103">
        <v>160716</v>
      </c>
      <c r="AK103">
        <v>91908</v>
      </c>
      <c r="AL103">
        <v>25853</v>
      </c>
      <c r="AM103">
        <v>42955</v>
      </c>
      <c r="AN103">
        <v>1860</v>
      </c>
      <c r="AO103">
        <v>137469</v>
      </c>
      <c r="AP103">
        <v>12507</v>
      </c>
      <c r="AQ103">
        <v>363073</v>
      </c>
      <c r="AR103">
        <v>751112</v>
      </c>
      <c r="AS103">
        <v>743955</v>
      </c>
      <c r="AT103">
        <v>7157</v>
      </c>
      <c r="AU103">
        <v>598245</v>
      </c>
      <c r="AV103">
        <v>125.55254365991391</v>
      </c>
      <c r="AW103">
        <v>41.408904831971121</v>
      </c>
      <c r="AX103">
        <v>51.989933318252717</v>
      </c>
      <c r="AY103">
        <v>1132853</v>
      </c>
      <c r="AZ103">
        <v>763666</v>
      </c>
      <c r="BA103">
        <v>299877</v>
      </c>
      <c r="BB103">
        <v>231883</v>
      </c>
      <c r="BC103">
        <v>50518</v>
      </c>
      <c r="BD103">
        <v>181388</v>
      </c>
      <c r="BE103">
        <v>306917</v>
      </c>
      <c r="BF103">
        <v>7571</v>
      </c>
      <c r="BG103">
        <v>253633</v>
      </c>
    </row>
    <row r="104" spans="1:59" x14ac:dyDescent="0.2">
      <c r="A104" s="8" t="s">
        <v>303</v>
      </c>
      <c r="B104">
        <v>1467876</v>
      </c>
      <c r="C104">
        <v>1084257</v>
      </c>
      <c r="D104">
        <v>580412</v>
      </c>
      <c r="E104">
        <v>276657</v>
      </c>
      <c r="F104">
        <v>59291</v>
      </c>
      <c r="G104">
        <v>167897</v>
      </c>
      <c r="H104">
        <v>383619</v>
      </c>
      <c r="I104">
        <v>1173</v>
      </c>
      <c r="J104">
        <v>43122</v>
      </c>
      <c r="K104">
        <v>3652</v>
      </c>
      <c r="L104">
        <v>0</v>
      </c>
      <c r="M104">
        <v>3311</v>
      </c>
      <c r="N104">
        <v>17750</v>
      </c>
      <c r="O104">
        <v>7628</v>
      </c>
      <c r="P104">
        <v>5646</v>
      </c>
      <c r="Q104">
        <v>1676</v>
      </c>
      <c r="R104">
        <v>2800</v>
      </c>
      <c r="S104">
        <v>0</v>
      </c>
      <c r="T104">
        <v>15264</v>
      </c>
      <c r="U104">
        <v>1237</v>
      </c>
      <c r="V104">
        <v>14027</v>
      </c>
      <c r="W104">
        <v>3104</v>
      </c>
      <c r="X104">
        <v>28569</v>
      </c>
      <c r="Y104">
        <v>76695</v>
      </c>
      <c r="Z104">
        <v>253</v>
      </c>
      <c r="AA104">
        <v>745</v>
      </c>
      <c r="AB104">
        <v>182946</v>
      </c>
      <c r="AC104">
        <v>7035</v>
      </c>
      <c r="AD104">
        <v>1559912</v>
      </c>
      <c r="AE104">
        <v>847226</v>
      </c>
      <c r="AF104">
        <v>152431</v>
      </c>
      <c r="AG104">
        <v>5356</v>
      </c>
      <c r="AH104">
        <v>0</v>
      </c>
      <c r="AI104">
        <v>147075</v>
      </c>
      <c r="AJ104">
        <v>167846</v>
      </c>
      <c r="AK104">
        <v>96543</v>
      </c>
      <c r="AL104">
        <v>27576</v>
      </c>
      <c r="AM104">
        <v>43727</v>
      </c>
      <c r="AN104">
        <v>1979</v>
      </c>
      <c r="AO104">
        <v>145730</v>
      </c>
      <c r="AP104">
        <v>12628</v>
      </c>
      <c r="AQ104">
        <v>366612</v>
      </c>
      <c r="AR104">
        <v>712686</v>
      </c>
      <c r="AS104">
        <v>705075</v>
      </c>
      <c r="AT104">
        <v>7611</v>
      </c>
      <c r="AU104">
        <v>620650</v>
      </c>
      <c r="AV104">
        <v>114.82899825314739</v>
      </c>
      <c r="AW104">
        <v>44.939398853492811</v>
      </c>
      <c r="AX104">
        <v>51.603461524452207</v>
      </c>
      <c r="AY104">
        <v>1164289</v>
      </c>
      <c r="AZ104">
        <v>780670</v>
      </c>
      <c r="BA104">
        <v>305520</v>
      </c>
      <c r="BB104">
        <v>237000</v>
      </c>
      <c r="BC104">
        <v>51731</v>
      </c>
      <c r="BD104">
        <v>186419</v>
      </c>
      <c r="BE104">
        <v>317063</v>
      </c>
      <c r="BF104">
        <v>7686</v>
      </c>
      <c r="BG104">
        <v>258179</v>
      </c>
    </row>
    <row r="105" spans="1:59" x14ac:dyDescent="0.2">
      <c r="A105" s="8" t="s">
        <v>304</v>
      </c>
      <c r="B105">
        <v>1495274</v>
      </c>
      <c r="C105">
        <v>1107192</v>
      </c>
      <c r="D105">
        <v>592236</v>
      </c>
      <c r="E105">
        <v>284026</v>
      </c>
      <c r="F105">
        <v>61110</v>
      </c>
      <c r="G105">
        <v>169820</v>
      </c>
      <c r="H105">
        <v>388082</v>
      </c>
      <c r="I105">
        <v>1172</v>
      </c>
      <c r="J105">
        <v>40690</v>
      </c>
      <c r="K105">
        <v>4348</v>
      </c>
      <c r="L105">
        <v>0</v>
      </c>
      <c r="M105">
        <v>3762</v>
      </c>
      <c r="N105">
        <v>17562</v>
      </c>
      <c r="O105">
        <v>8156</v>
      </c>
      <c r="P105">
        <v>5255</v>
      </c>
      <c r="Q105">
        <v>1476</v>
      </c>
      <c r="R105">
        <v>2675</v>
      </c>
      <c r="S105">
        <v>0</v>
      </c>
      <c r="T105">
        <v>14253</v>
      </c>
      <c r="U105">
        <v>1248</v>
      </c>
      <c r="V105">
        <v>13005</v>
      </c>
      <c r="W105">
        <v>3185</v>
      </c>
      <c r="X105">
        <v>28802</v>
      </c>
      <c r="Y105">
        <v>78735</v>
      </c>
      <c r="Z105">
        <v>28</v>
      </c>
      <c r="AA105">
        <v>719</v>
      </c>
      <c r="AB105">
        <v>186944</v>
      </c>
      <c r="AC105">
        <v>7882</v>
      </c>
      <c r="AD105">
        <v>1545631</v>
      </c>
      <c r="AE105">
        <v>859800</v>
      </c>
      <c r="AF105">
        <v>157352</v>
      </c>
      <c r="AG105">
        <v>7044</v>
      </c>
      <c r="AH105">
        <v>0</v>
      </c>
      <c r="AI105">
        <v>150308</v>
      </c>
      <c r="AJ105">
        <v>182281</v>
      </c>
      <c r="AK105">
        <v>94260</v>
      </c>
      <c r="AL105">
        <v>31125</v>
      </c>
      <c r="AM105">
        <v>56897</v>
      </c>
      <c r="AN105">
        <v>2102</v>
      </c>
      <c r="AO105">
        <v>143498</v>
      </c>
      <c r="AP105">
        <v>12846</v>
      </c>
      <c r="AQ105">
        <v>361721</v>
      </c>
      <c r="AR105">
        <v>685831</v>
      </c>
      <c r="AS105">
        <v>677754</v>
      </c>
      <c r="AT105">
        <v>8077</v>
      </c>
      <c r="AU105">
        <v>635474</v>
      </c>
      <c r="AV105">
        <v>107.92433681432141</v>
      </c>
      <c r="AW105">
        <v>49.521445373862917</v>
      </c>
      <c r="AX105">
        <v>53.445691500608035</v>
      </c>
      <c r="AY105">
        <v>1182775</v>
      </c>
      <c r="AZ105">
        <v>794693</v>
      </c>
      <c r="BA105">
        <v>310902</v>
      </c>
      <c r="BB105">
        <v>241956</v>
      </c>
      <c r="BC105">
        <v>52899</v>
      </c>
      <c r="BD105">
        <v>188936</v>
      </c>
      <c r="BE105">
        <v>322975</v>
      </c>
      <c r="BF105">
        <v>7788</v>
      </c>
      <c r="BG105">
        <v>262719</v>
      </c>
    </row>
    <row r="106" spans="1:59" x14ac:dyDescent="0.2">
      <c r="A106" s="8" t="s">
        <v>305</v>
      </c>
      <c r="B106">
        <v>1537085</v>
      </c>
      <c r="C106">
        <v>1143523</v>
      </c>
      <c r="D106">
        <v>617943</v>
      </c>
      <c r="E106">
        <v>290895</v>
      </c>
      <c r="F106">
        <v>62472</v>
      </c>
      <c r="G106">
        <v>172213</v>
      </c>
      <c r="H106">
        <v>393562</v>
      </c>
      <c r="I106">
        <v>1220</v>
      </c>
      <c r="J106">
        <v>39393</v>
      </c>
      <c r="K106">
        <v>5311</v>
      </c>
      <c r="L106">
        <v>0</v>
      </c>
      <c r="M106">
        <v>1259</v>
      </c>
      <c r="N106">
        <v>19033</v>
      </c>
      <c r="O106">
        <v>8432</v>
      </c>
      <c r="P106">
        <v>6065</v>
      </c>
      <c r="Q106">
        <v>1486</v>
      </c>
      <c r="R106">
        <v>3050</v>
      </c>
      <c r="S106">
        <v>0</v>
      </c>
      <c r="T106">
        <v>14725</v>
      </c>
      <c r="U106">
        <v>1430</v>
      </c>
      <c r="V106">
        <v>13295</v>
      </c>
      <c r="W106">
        <v>3284</v>
      </c>
      <c r="X106">
        <v>24169</v>
      </c>
      <c r="Y106">
        <v>81139</v>
      </c>
      <c r="Z106">
        <v>29</v>
      </c>
      <c r="AA106">
        <v>688</v>
      </c>
      <c r="AB106">
        <v>189675</v>
      </c>
      <c r="AC106">
        <v>13637</v>
      </c>
      <c r="AD106">
        <v>1434765</v>
      </c>
      <c r="AE106">
        <v>884666</v>
      </c>
      <c r="AF106">
        <v>163008</v>
      </c>
      <c r="AG106">
        <v>6895</v>
      </c>
      <c r="AH106">
        <v>0</v>
      </c>
      <c r="AI106">
        <v>156113</v>
      </c>
      <c r="AJ106">
        <v>189143</v>
      </c>
      <c r="AK106">
        <v>97671</v>
      </c>
      <c r="AL106">
        <v>33717</v>
      </c>
      <c r="AM106">
        <v>57755</v>
      </c>
      <c r="AN106">
        <v>2147</v>
      </c>
      <c r="AO106">
        <v>146363</v>
      </c>
      <c r="AP106">
        <v>10054</v>
      </c>
      <c r="AQ106">
        <v>373951</v>
      </c>
      <c r="AR106">
        <v>550099</v>
      </c>
      <c r="AS106">
        <v>541846</v>
      </c>
      <c r="AT106">
        <v>8253</v>
      </c>
      <c r="AU106">
        <v>652419</v>
      </c>
      <c r="AV106">
        <v>84.316883547705757</v>
      </c>
      <c r="AW106">
        <v>64.015848073870728</v>
      </c>
      <c r="AX106">
        <v>53.976168072521823</v>
      </c>
      <c r="AY106">
        <v>1201012</v>
      </c>
      <c r="AZ106">
        <v>807450</v>
      </c>
      <c r="BA106">
        <v>316194</v>
      </c>
      <c r="BB106">
        <v>246777</v>
      </c>
      <c r="BC106">
        <v>53995</v>
      </c>
      <c r="BD106">
        <v>190484</v>
      </c>
      <c r="BE106">
        <v>316346</v>
      </c>
      <c r="BF106">
        <v>7887</v>
      </c>
      <c r="BG106">
        <v>267375</v>
      </c>
    </row>
    <row r="107" spans="1:59" x14ac:dyDescent="0.2">
      <c r="A107" s="8" t="s">
        <v>306</v>
      </c>
      <c r="B107">
        <v>1556493</v>
      </c>
      <c r="C107">
        <v>1158881</v>
      </c>
      <c r="D107">
        <v>622640</v>
      </c>
      <c r="E107">
        <v>297162</v>
      </c>
      <c r="F107">
        <v>63925</v>
      </c>
      <c r="G107">
        <v>175154</v>
      </c>
      <c r="H107">
        <v>397612</v>
      </c>
      <c r="I107">
        <v>1141</v>
      </c>
      <c r="J107">
        <v>40512</v>
      </c>
      <c r="K107">
        <v>5325</v>
      </c>
      <c r="L107">
        <v>0</v>
      </c>
      <c r="M107">
        <v>63</v>
      </c>
      <c r="N107">
        <v>18488</v>
      </c>
      <c r="O107">
        <v>8433</v>
      </c>
      <c r="P107">
        <v>6966</v>
      </c>
      <c r="Q107">
        <v>1164</v>
      </c>
      <c r="R107">
        <v>1925</v>
      </c>
      <c r="S107">
        <v>0</v>
      </c>
      <c r="T107">
        <v>15299</v>
      </c>
      <c r="U107">
        <v>1620</v>
      </c>
      <c r="V107">
        <v>13679</v>
      </c>
      <c r="W107">
        <v>3346</v>
      </c>
      <c r="X107">
        <v>28916</v>
      </c>
      <c r="Y107">
        <v>82711</v>
      </c>
      <c r="Z107">
        <v>30</v>
      </c>
      <c r="AA107">
        <v>662</v>
      </c>
      <c r="AB107">
        <v>192568</v>
      </c>
      <c r="AC107">
        <v>8551</v>
      </c>
      <c r="AD107">
        <v>1530411</v>
      </c>
      <c r="AE107">
        <v>888117</v>
      </c>
      <c r="AF107">
        <v>168834</v>
      </c>
      <c r="AG107">
        <v>7361</v>
      </c>
      <c r="AH107">
        <v>0</v>
      </c>
      <c r="AI107">
        <v>161473</v>
      </c>
      <c r="AJ107">
        <v>188953</v>
      </c>
      <c r="AK107">
        <v>99467</v>
      </c>
      <c r="AL107">
        <v>30461</v>
      </c>
      <c r="AM107">
        <v>59025</v>
      </c>
      <c r="AN107">
        <v>2220</v>
      </c>
      <c r="AO107">
        <v>148279</v>
      </c>
      <c r="AP107">
        <v>10159</v>
      </c>
      <c r="AQ107">
        <v>369672</v>
      </c>
      <c r="AR107">
        <v>642294</v>
      </c>
      <c r="AS107">
        <v>633751</v>
      </c>
      <c r="AT107">
        <v>8543</v>
      </c>
      <c r="AU107">
        <v>668376</v>
      </c>
      <c r="AV107">
        <v>96.097741844779151</v>
      </c>
      <c r="AW107">
        <v>55.704553045552011</v>
      </c>
      <c r="AX107">
        <v>53.530817581502632</v>
      </c>
      <c r="AY107">
        <v>1217118</v>
      </c>
      <c r="AZ107">
        <v>819506</v>
      </c>
      <c r="BA107">
        <v>321402</v>
      </c>
      <c r="BB107">
        <v>251565</v>
      </c>
      <c r="BC107">
        <v>55037</v>
      </c>
      <c r="BD107">
        <v>191502</v>
      </c>
      <c r="BE107">
        <v>329001</v>
      </c>
      <c r="BF107">
        <v>7988</v>
      </c>
      <c r="BG107">
        <v>272018</v>
      </c>
    </row>
    <row r="108" spans="1:59" x14ac:dyDescent="0.2">
      <c r="A108" s="8" t="s">
        <v>307</v>
      </c>
      <c r="B108">
        <v>1593968</v>
      </c>
      <c r="C108">
        <v>1183462</v>
      </c>
      <c r="D108">
        <v>638015</v>
      </c>
      <c r="E108">
        <v>303944</v>
      </c>
      <c r="F108">
        <v>65365</v>
      </c>
      <c r="G108">
        <v>176138</v>
      </c>
      <c r="H108">
        <v>410506</v>
      </c>
      <c r="I108">
        <v>798</v>
      </c>
      <c r="J108">
        <v>44059</v>
      </c>
      <c r="K108">
        <v>5347</v>
      </c>
      <c r="L108">
        <v>0</v>
      </c>
      <c r="M108">
        <v>234</v>
      </c>
      <c r="N108">
        <v>19056</v>
      </c>
      <c r="O108">
        <v>9389</v>
      </c>
      <c r="P108">
        <v>6283</v>
      </c>
      <c r="Q108">
        <v>1209</v>
      </c>
      <c r="R108">
        <v>2175</v>
      </c>
      <c r="S108">
        <v>0</v>
      </c>
      <c r="T108">
        <v>16624</v>
      </c>
      <c r="U108">
        <v>1962</v>
      </c>
      <c r="V108">
        <v>14662</v>
      </c>
      <c r="W108">
        <v>3523</v>
      </c>
      <c r="X108">
        <v>32658</v>
      </c>
      <c r="Y108">
        <v>87083</v>
      </c>
      <c r="Z108">
        <v>31</v>
      </c>
      <c r="AA108">
        <v>645</v>
      </c>
      <c r="AB108">
        <v>191389</v>
      </c>
      <c r="AC108">
        <v>9059</v>
      </c>
      <c r="AD108">
        <v>1610061</v>
      </c>
      <c r="AE108">
        <v>898791</v>
      </c>
      <c r="AF108">
        <v>174363</v>
      </c>
      <c r="AG108">
        <v>7133</v>
      </c>
      <c r="AH108">
        <v>0</v>
      </c>
      <c r="AI108">
        <v>167230</v>
      </c>
      <c r="AJ108">
        <v>191008</v>
      </c>
      <c r="AK108">
        <v>102658</v>
      </c>
      <c r="AL108">
        <v>28035</v>
      </c>
      <c r="AM108">
        <v>60314</v>
      </c>
      <c r="AN108">
        <v>2286</v>
      </c>
      <c r="AO108">
        <v>153602</v>
      </c>
      <c r="AP108">
        <v>9996</v>
      </c>
      <c r="AQ108">
        <v>367536</v>
      </c>
      <c r="AR108">
        <v>711270</v>
      </c>
      <c r="AS108">
        <v>702482</v>
      </c>
      <c r="AT108">
        <v>8788</v>
      </c>
      <c r="AU108">
        <v>695177</v>
      </c>
      <c r="AV108">
        <v>102.3149762776029</v>
      </c>
      <c r="AW108">
        <v>51.368820001398646</v>
      </c>
      <c r="AX108">
        <v>52.557995998515587</v>
      </c>
      <c r="AY108">
        <v>1242045</v>
      </c>
      <c r="AZ108">
        <v>831539</v>
      </c>
      <c r="BA108">
        <v>326615</v>
      </c>
      <c r="BB108">
        <v>255637</v>
      </c>
      <c r="BC108">
        <v>55992</v>
      </c>
      <c r="BD108">
        <v>193295</v>
      </c>
      <c r="BE108">
        <v>343254</v>
      </c>
      <c r="BF108">
        <v>8103</v>
      </c>
      <c r="BG108">
        <v>276597</v>
      </c>
    </row>
    <row r="109" spans="1:59" x14ac:dyDescent="0.2">
      <c r="A109" s="8" t="s">
        <v>308</v>
      </c>
      <c r="B109">
        <v>1629437</v>
      </c>
      <c r="C109">
        <v>1212547</v>
      </c>
      <c r="D109">
        <v>654191</v>
      </c>
      <c r="E109">
        <v>311069</v>
      </c>
      <c r="F109">
        <v>66876</v>
      </c>
      <c r="G109">
        <v>180411</v>
      </c>
      <c r="H109">
        <v>416890</v>
      </c>
      <c r="I109">
        <v>1082</v>
      </c>
      <c r="J109">
        <v>39955</v>
      </c>
      <c r="K109">
        <v>7544</v>
      </c>
      <c r="L109">
        <v>0</v>
      </c>
      <c r="M109">
        <v>1318</v>
      </c>
      <c r="N109">
        <v>19163</v>
      </c>
      <c r="O109">
        <v>9954</v>
      </c>
      <c r="P109">
        <v>5735</v>
      </c>
      <c r="Q109">
        <v>1049</v>
      </c>
      <c r="R109">
        <v>2425</v>
      </c>
      <c r="S109">
        <v>0</v>
      </c>
      <c r="T109">
        <v>17822</v>
      </c>
      <c r="U109">
        <v>2154</v>
      </c>
      <c r="V109">
        <v>15668</v>
      </c>
      <c r="W109">
        <v>3468</v>
      </c>
      <c r="X109">
        <v>35609</v>
      </c>
      <c r="Y109">
        <v>85682</v>
      </c>
      <c r="Z109">
        <v>32</v>
      </c>
      <c r="AA109">
        <v>645</v>
      </c>
      <c r="AB109">
        <v>193247</v>
      </c>
      <c r="AC109">
        <v>11323</v>
      </c>
      <c r="AD109">
        <v>1685593</v>
      </c>
      <c r="AE109">
        <v>901843</v>
      </c>
      <c r="AF109">
        <v>181120</v>
      </c>
      <c r="AG109">
        <v>8333</v>
      </c>
      <c r="AH109">
        <v>0</v>
      </c>
      <c r="AI109">
        <v>172787</v>
      </c>
      <c r="AJ109">
        <v>191040</v>
      </c>
      <c r="AK109">
        <v>100885</v>
      </c>
      <c r="AL109">
        <v>28661</v>
      </c>
      <c r="AM109">
        <v>61494</v>
      </c>
      <c r="AN109">
        <v>2327</v>
      </c>
      <c r="AO109">
        <v>151671</v>
      </c>
      <c r="AP109">
        <v>11698</v>
      </c>
      <c r="AQ109">
        <v>363987</v>
      </c>
      <c r="AR109">
        <v>783750</v>
      </c>
      <c r="AS109">
        <v>774797</v>
      </c>
      <c r="AT109">
        <v>8953</v>
      </c>
      <c r="AU109">
        <v>727594</v>
      </c>
      <c r="AV109">
        <v>107.7180337208391</v>
      </c>
      <c r="AW109">
        <v>47.484592134077282</v>
      </c>
      <c r="AX109">
        <v>51.149468967188291</v>
      </c>
      <c r="AY109">
        <v>1261288</v>
      </c>
      <c r="AZ109">
        <v>844398</v>
      </c>
      <c r="BA109">
        <v>331862</v>
      </c>
      <c r="BB109">
        <v>259845</v>
      </c>
      <c r="BC109">
        <v>56931</v>
      </c>
      <c r="BD109">
        <v>195760</v>
      </c>
      <c r="BE109">
        <v>359445</v>
      </c>
      <c r="BF109">
        <v>8229</v>
      </c>
      <c r="BG109">
        <v>281196</v>
      </c>
    </row>
    <row r="110" spans="1:59" x14ac:dyDescent="0.2">
      <c r="A110" s="8" t="s">
        <v>309</v>
      </c>
      <c r="B110">
        <v>1666101</v>
      </c>
      <c r="C110">
        <v>1240575</v>
      </c>
      <c r="D110">
        <v>672201</v>
      </c>
      <c r="E110">
        <v>316954</v>
      </c>
      <c r="F110">
        <v>67875</v>
      </c>
      <c r="G110">
        <v>183545</v>
      </c>
      <c r="H110">
        <v>425526</v>
      </c>
      <c r="I110">
        <v>1102</v>
      </c>
      <c r="J110">
        <v>40676</v>
      </c>
      <c r="K110">
        <v>8824</v>
      </c>
      <c r="L110">
        <v>0</v>
      </c>
      <c r="M110">
        <v>6</v>
      </c>
      <c r="N110">
        <v>20525</v>
      </c>
      <c r="O110">
        <v>9791</v>
      </c>
      <c r="P110">
        <v>7130</v>
      </c>
      <c r="Q110">
        <v>929</v>
      </c>
      <c r="R110">
        <v>2675</v>
      </c>
      <c r="S110">
        <v>0</v>
      </c>
      <c r="T110">
        <v>18605</v>
      </c>
      <c r="U110">
        <v>2425</v>
      </c>
      <c r="V110">
        <v>16180</v>
      </c>
      <c r="W110">
        <v>3556</v>
      </c>
      <c r="X110">
        <v>35451</v>
      </c>
      <c r="Y110">
        <v>87863</v>
      </c>
      <c r="Z110">
        <v>33</v>
      </c>
      <c r="AA110">
        <v>659</v>
      </c>
      <c r="AB110">
        <v>196592</v>
      </c>
      <c r="AC110">
        <v>11634</v>
      </c>
      <c r="AD110">
        <v>1702574</v>
      </c>
      <c r="AE110">
        <v>914840</v>
      </c>
      <c r="AF110">
        <v>185270</v>
      </c>
      <c r="AG110">
        <v>6856</v>
      </c>
      <c r="AH110">
        <v>20</v>
      </c>
      <c r="AI110">
        <v>178394</v>
      </c>
      <c r="AJ110">
        <v>196659</v>
      </c>
      <c r="AK110">
        <v>103924</v>
      </c>
      <c r="AL110">
        <v>30091</v>
      </c>
      <c r="AM110">
        <v>62645</v>
      </c>
      <c r="AN110">
        <v>2359</v>
      </c>
      <c r="AO110">
        <v>153719</v>
      </c>
      <c r="AP110">
        <v>10799</v>
      </c>
      <c r="AQ110">
        <v>366034</v>
      </c>
      <c r="AR110">
        <v>787734</v>
      </c>
      <c r="AS110">
        <v>778662</v>
      </c>
      <c r="AT110">
        <v>9072</v>
      </c>
      <c r="AU110">
        <v>751261</v>
      </c>
      <c r="AV110">
        <v>104.854898687066</v>
      </c>
      <c r="AW110">
        <v>48.484558806311661</v>
      </c>
      <c r="AX110">
        <v>50.838435015229031</v>
      </c>
      <c r="AY110">
        <v>1281192</v>
      </c>
      <c r="AZ110">
        <v>855666</v>
      </c>
      <c r="BA110">
        <v>337113</v>
      </c>
      <c r="BB110">
        <v>264232</v>
      </c>
      <c r="BC110">
        <v>57868</v>
      </c>
      <c r="BD110">
        <v>196453</v>
      </c>
      <c r="BE110">
        <v>366352</v>
      </c>
      <c r="BF110">
        <v>8373</v>
      </c>
      <c r="BG110">
        <v>285833</v>
      </c>
    </row>
    <row r="111" spans="1:59" x14ac:dyDescent="0.2">
      <c r="A111" s="8" t="s">
        <v>310</v>
      </c>
      <c r="B111">
        <v>1703957</v>
      </c>
      <c r="C111">
        <v>1266588</v>
      </c>
      <c r="D111">
        <v>690481</v>
      </c>
      <c r="E111">
        <v>321244</v>
      </c>
      <c r="F111">
        <v>68843</v>
      </c>
      <c r="G111">
        <v>186020</v>
      </c>
      <c r="H111">
        <v>437369</v>
      </c>
      <c r="I111">
        <v>1239</v>
      </c>
      <c r="J111">
        <v>40734</v>
      </c>
      <c r="K111">
        <v>9265</v>
      </c>
      <c r="L111">
        <v>0</v>
      </c>
      <c r="M111">
        <v>1063</v>
      </c>
      <c r="N111">
        <v>20548</v>
      </c>
      <c r="O111">
        <v>10510</v>
      </c>
      <c r="P111">
        <v>6211</v>
      </c>
      <c r="Q111">
        <v>902</v>
      </c>
      <c r="R111">
        <v>2925</v>
      </c>
      <c r="S111">
        <v>0</v>
      </c>
      <c r="T111">
        <v>19148</v>
      </c>
      <c r="U111">
        <v>2735</v>
      </c>
      <c r="V111">
        <v>16413</v>
      </c>
      <c r="W111">
        <v>3641</v>
      </c>
      <c r="X111">
        <v>35026</v>
      </c>
      <c r="Y111">
        <v>90017</v>
      </c>
      <c r="Z111">
        <v>34</v>
      </c>
      <c r="AA111">
        <v>677</v>
      </c>
      <c r="AB111">
        <v>201971</v>
      </c>
      <c r="AC111">
        <v>14006</v>
      </c>
      <c r="AD111">
        <v>1700881</v>
      </c>
      <c r="AE111">
        <v>926453</v>
      </c>
      <c r="AF111">
        <v>189398</v>
      </c>
      <c r="AG111">
        <v>7434</v>
      </c>
      <c r="AH111">
        <v>53</v>
      </c>
      <c r="AI111">
        <v>181911</v>
      </c>
      <c r="AJ111">
        <v>199256</v>
      </c>
      <c r="AK111">
        <v>105865</v>
      </c>
      <c r="AL111">
        <v>29810</v>
      </c>
      <c r="AM111">
        <v>63581</v>
      </c>
      <c r="AN111">
        <v>2292</v>
      </c>
      <c r="AO111">
        <v>156998</v>
      </c>
      <c r="AP111">
        <v>12131</v>
      </c>
      <c r="AQ111">
        <v>366378</v>
      </c>
      <c r="AR111">
        <v>774428</v>
      </c>
      <c r="AS111">
        <v>765605</v>
      </c>
      <c r="AT111">
        <v>8823</v>
      </c>
      <c r="AU111">
        <v>777504</v>
      </c>
      <c r="AV111">
        <v>99.604367578492017</v>
      </c>
      <c r="AW111">
        <v>50.185950815945233</v>
      </c>
      <c r="AX111">
        <v>49.987398923475297</v>
      </c>
      <c r="AY111">
        <v>1306171</v>
      </c>
      <c r="AZ111">
        <v>868802</v>
      </c>
      <c r="BA111">
        <v>342498</v>
      </c>
      <c r="BB111">
        <v>268565</v>
      </c>
      <c r="BC111">
        <v>58821</v>
      </c>
      <c r="BD111">
        <v>198918</v>
      </c>
      <c r="BE111">
        <v>379718</v>
      </c>
      <c r="BF111">
        <v>8527</v>
      </c>
      <c r="BG111">
        <v>290558</v>
      </c>
    </row>
    <row r="112" spans="1:59" x14ac:dyDescent="0.2">
      <c r="A112" s="8" t="s">
        <v>311</v>
      </c>
      <c r="B112">
        <v>1749132</v>
      </c>
      <c r="C112">
        <v>1289214</v>
      </c>
      <c r="D112">
        <v>707036</v>
      </c>
      <c r="E112">
        <v>325368</v>
      </c>
      <c r="F112">
        <v>69750</v>
      </c>
      <c r="G112">
        <v>187060</v>
      </c>
      <c r="H112">
        <v>459918</v>
      </c>
      <c r="I112">
        <v>1234</v>
      </c>
      <c r="J112">
        <v>42581</v>
      </c>
      <c r="K112">
        <v>9509</v>
      </c>
      <c r="L112">
        <v>0</v>
      </c>
      <c r="M112">
        <v>1077</v>
      </c>
      <c r="N112">
        <v>24418</v>
      </c>
      <c r="O112">
        <v>11275</v>
      </c>
      <c r="P112">
        <v>9057</v>
      </c>
      <c r="Q112">
        <v>911</v>
      </c>
      <c r="R112">
        <v>3175</v>
      </c>
      <c r="S112">
        <v>0</v>
      </c>
      <c r="T112">
        <v>20394</v>
      </c>
      <c r="U112">
        <v>3080</v>
      </c>
      <c r="V112">
        <v>17314</v>
      </c>
      <c r="W112">
        <v>3873</v>
      </c>
      <c r="X112">
        <v>36422</v>
      </c>
      <c r="Y112">
        <v>95705</v>
      </c>
      <c r="Z112">
        <v>36</v>
      </c>
      <c r="AA112">
        <v>690</v>
      </c>
      <c r="AB112">
        <v>203801</v>
      </c>
      <c r="AC112">
        <v>20178</v>
      </c>
      <c r="AD112">
        <v>1776051</v>
      </c>
      <c r="AE112">
        <v>943139</v>
      </c>
      <c r="AF112">
        <v>192699</v>
      </c>
      <c r="AG112">
        <v>6247</v>
      </c>
      <c r="AH112">
        <v>86</v>
      </c>
      <c r="AI112">
        <v>186366</v>
      </c>
      <c r="AJ112">
        <v>202548</v>
      </c>
      <c r="AK112">
        <v>107678</v>
      </c>
      <c r="AL112">
        <v>29248</v>
      </c>
      <c r="AM112">
        <v>65623</v>
      </c>
      <c r="AN112">
        <v>2307</v>
      </c>
      <c r="AO112">
        <v>167228</v>
      </c>
      <c r="AP112">
        <v>13086</v>
      </c>
      <c r="AQ112">
        <v>365271</v>
      </c>
      <c r="AR112">
        <v>832912</v>
      </c>
      <c r="AS112">
        <v>824038</v>
      </c>
      <c r="AT112">
        <v>8874</v>
      </c>
      <c r="AU112">
        <v>805993</v>
      </c>
      <c r="AV112">
        <v>103.33982926025911</v>
      </c>
      <c r="AW112">
        <v>47.453635090407275</v>
      </c>
      <c r="AX112">
        <v>49.038505480213281</v>
      </c>
      <c r="AY112">
        <v>1341464</v>
      </c>
      <c r="AZ112">
        <v>881546</v>
      </c>
      <c r="BA112">
        <v>348148</v>
      </c>
      <c r="BB112">
        <v>273209</v>
      </c>
      <c r="BC112">
        <v>59834</v>
      </c>
      <c r="BD112">
        <v>200355</v>
      </c>
      <c r="BE112">
        <v>398325</v>
      </c>
      <c r="BF112">
        <v>8694</v>
      </c>
      <c r="BG112">
        <v>295411</v>
      </c>
    </row>
    <row r="113" spans="1:59" x14ac:dyDescent="0.2">
      <c r="A113" s="8" t="s">
        <v>312</v>
      </c>
      <c r="B113">
        <v>1794829</v>
      </c>
      <c r="C113">
        <v>1322520</v>
      </c>
      <c r="D113">
        <v>728970</v>
      </c>
      <c r="E113">
        <v>332609</v>
      </c>
      <c r="F113">
        <v>71262</v>
      </c>
      <c r="G113">
        <v>189679</v>
      </c>
      <c r="H113">
        <v>472309</v>
      </c>
      <c r="I113">
        <v>1421</v>
      </c>
      <c r="J113">
        <v>40251</v>
      </c>
      <c r="K113">
        <v>11740</v>
      </c>
      <c r="L113">
        <v>0</v>
      </c>
      <c r="M113">
        <v>2565</v>
      </c>
      <c r="N113">
        <v>23843</v>
      </c>
      <c r="O113">
        <v>12388</v>
      </c>
      <c r="P113">
        <v>7207</v>
      </c>
      <c r="Q113">
        <v>823</v>
      </c>
      <c r="R113">
        <v>3425</v>
      </c>
      <c r="S113">
        <v>0</v>
      </c>
      <c r="T113">
        <v>19485</v>
      </c>
      <c r="U113">
        <v>3438</v>
      </c>
      <c r="V113">
        <v>16047</v>
      </c>
      <c r="W113">
        <v>3755</v>
      </c>
      <c r="X113">
        <v>37700</v>
      </c>
      <c r="Y113">
        <v>92802</v>
      </c>
      <c r="Z113">
        <v>36</v>
      </c>
      <c r="AA113">
        <v>701</v>
      </c>
      <c r="AB113">
        <v>210218</v>
      </c>
      <c r="AC113">
        <v>27792</v>
      </c>
      <c r="AD113">
        <v>1831099</v>
      </c>
      <c r="AE113">
        <v>950179</v>
      </c>
      <c r="AF113">
        <v>196912</v>
      </c>
      <c r="AG113">
        <v>7538</v>
      </c>
      <c r="AH113">
        <v>126</v>
      </c>
      <c r="AI113">
        <v>189248</v>
      </c>
      <c r="AJ113">
        <v>208001</v>
      </c>
      <c r="AK113">
        <v>108691</v>
      </c>
      <c r="AL113">
        <v>30562</v>
      </c>
      <c r="AM113">
        <v>68748</v>
      </c>
      <c r="AN113">
        <v>2260</v>
      </c>
      <c r="AO113">
        <v>166069</v>
      </c>
      <c r="AP113">
        <v>14398</v>
      </c>
      <c r="AQ113">
        <v>362539</v>
      </c>
      <c r="AR113">
        <v>880920</v>
      </c>
      <c r="AS113">
        <v>872231</v>
      </c>
      <c r="AT113">
        <v>8689</v>
      </c>
      <c r="AU113">
        <v>844650</v>
      </c>
      <c r="AV113">
        <v>104.2941195469683</v>
      </c>
      <c r="AW113">
        <v>45.964818472706639</v>
      </c>
      <c r="AX113">
        <v>47.938602727471647</v>
      </c>
      <c r="AY113">
        <v>1372556</v>
      </c>
      <c r="AZ113">
        <v>900247</v>
      </c>
      <c r="BA113">
        <v>354232</v>
      </c>
      <c r="BB113">
        <v>278303</v>
      </c>
      <c r="BC113">
        <v>60943</v>
      </c>
      <c r="BD113">
        <v>206769</v>
      </c>
      <c r="BE113">
        <v>422377</v>
      </c>
      <c r="BF113">
        <v>8912</v>
      </c>
      <c r="BG113">
        <v>300552</v>
      </c>
    </row>
    <row r="114" spans="1:59" x14ac:dyDescent="0.2">
      <c r="A114" s="8" t="s">
        <v>313</v>
      </c>
      <c r="B114">
        <v>1831543</v>
      </c>
      <c r="C114">
        <v>1348853</v>
      </c>
      <c r="D114">
        <v>743305</v>
      </c>
      <c r="E114">
        <v>339251</v>
      </c>
      <c r="F114">
        <v>72667</v>
      </c>
      <c r="G114">
        <v>193630</v>
      </c>
      <c r="H114">
        <v>482690</v>
      </c>
      <c r="I114">
        <v>1626</v>
      </c>
      <c r="J114">
        <v>40246</v>
      </c>
      <c r="K114">
        <v>12324</v>
      </c>
      <c r="L114">
        <v>0</v>
      </c>
      <c r="M114">
        <v>3111</v>
      </c>
      <c r="N114">
        <v>22902</v>
      </c>
      <c r="O114">
        <v>13219</v>
      </c>
      <c r="P114">
        <v>5200</v>
      </c>
      <c r="Q114">
        <v>808</v>
      </c>
      <c r="R114">
        <v>3675</v>
      </c>
      <c r="S114">
        <v>0</v>
      </c>
      <c r="T114">
        <v>20440</v>
      </c>
      <c r="U114">
        <v>3835</v>
      </c>
      <c r="V114">
        <v>16605</v>
      </c>
      <c r="W114">
        <v>3817</v>
      </c>
      <c r="X114">
        <v>37135</v>
      </c>
      <c r="Y114">
        <v>94309</v>
      </c>
      <c r="Z114">
        <v>37</v>
      </c>
      <c r="AA114">
        <v>711</v>
      </c>
      <c r="AB114">
        <v>215549</v>
      </c>
      <c r="AC114">
        <v>30483</v>
      </c>
      <c r="AD114">
        <v>1847154</v>
      </c>
      <c r="AE114">
        <v>963081</v>
      </c>
      <c r="AF114">
        <v>201580</v>
      </c>
      <c r="AG114">
        <v>8126</v>
      </c>
      <c r="AH114">
        <v>293</v>
      </c>
      <c r="AI114">
        <v>193161</v>
      </c>
      <c r="AJ114">
        <v>214020</v>
      </c>
      <c r="AK114">
        <v>112809</v>
      </c>
      <c r="AL114">
        <v>30838</v>
      </c>
      <c r="AM114">
        <v>70373</v>
      </c>
      <c r="AN114">
        <v>2309</v>
      </c>
      <c r="AO114">
        <v>168842</v>
      </c>
      <c r="AP114">
        <v>12257</v>
      </c>
      <c r="AQ114">
        <v>364073</v>
      </c>
      <c r="AR114">
        <v>884073</v>
      </c>
      <c r="AS114">
        <v>875195</v>
      </c>
      <c r="AT114">
        <v>8878</v>
      </c>
      <c r="AU114">
        <v>868462</v>
      </c>
      <c r="AV114">
        <v>101.79758634509299</v>
      </c>
      <c r="AW114">
        <v>47.009658025525773</v>
      </c>
      <c r="AX114">
        <v>47.854697219067525</v>
      </c>
      <c r="AY114">
        <v>1401823</v>
      </c>
      <c r="AZ114">
        <v>919133</v>
      </c>
      <c r="BA114">
        <v>360547</v>
      </c>
      <c r="BB114">
        <v>283641</v>
      </c>
      <c r="BC114">
        <v>62117</v>
      </c>
      <c r="BD114">
        <v>212828</v>
      </c>
      <c r="BE114">
        <v>438742</v>
      </c>
      <c r="BF114">
        <v>9136</v>
      </c>
      <c r="BG114">
        <v>305853</v>
      </c>
    </row>
    <row r="115" spans="1:59" x14ac:dyDescent="0.2">
      <c r="A115" s="8" t="s">
        <v>314</v>
      </c>
      <c r="B115">
        <v>1871314</v>
      </c>
      <c r="C115">
        <v>1376311</v>
      </c>
      <c r="D115">
        <v>758906</v>
      </c>
      <c r="E115">
        <v>345273</v>
      </c>
      <c r="F115">
        <v>74039</v>
      </c>
      <c r="G115">
        <v>198093</v>
      </c>
      <c r="H115">
        <v>495003</v>
      </c>
      <c r="I115">
        <v>1820</v>
      </c>
      <c r="J115">
        <v>43158</v>
      </c>
      <c r="K115">
        <v>10941</v>
      </c>
      <c r="L115">
        <v>0</v>
      </c>
      <c r="M115">
        <v>2103</v>
      </c>
      <c r="N115">
        <v>23241</v>
      </c>
      <c r="O115">
        <v>13513</v>
      </c>
      <c r="P115">
        <v>4828</v>
      </c>
      <c r="Q115">
        <v>975</v>
      </c>
      <c r="R115">
        <v>3925</v>
      </c>
      <c r="S115">
        <v>0</v>
      </c>
      <c r="T115">
        <v>21229</v>
      </c>
      <c r="U115">
        <v>4272</v>
      </c>
      <c r="V115">
        <v>16957</v>
      </c>
      <c r="W115">
        <v>3894</v>
      </c>
      <c r="X115">
        <v>37755</v>
      </c>
      <c r="Y115">
        <v>96238</v>
      </c>
      <c r="Z115">
        <v>37</v>
      </c>
      <c r="AA115">
        <v>721</v>
      </c>
      <c r="AB115">
        <v>222993</v>
      </c>
      <c r="AC115">
        <v>30873</v>
      </c>
      <c r="AD115">
        <v>1881759</v>
      </c>
      <c r="AE115">
        <v>978877</v>
      </c>
      <c r="AF115">
        <v>204465</v>
      </c>
      <c r="AG115">
        <v>7761</v>
      </c>
      <c r="AH115">
        <v>466</v>
      </c>
      <c r="AI115">
        <v>196238</v>
      </c>
      <c r="AJ115">
        <v>217403</v>
      </c>
      <c r="AK115">
        <v>114580</v>
      </c>
      <c r="AL115">
        <v>30460</v>
      </c>
      <c r="AM115">
        <v>72363</v>
      </c>
      <c r="AN115">
        <v>2386</v>
      </c>
      <c r="AO115">
        <v>177323</v>
      </c>
      <c r="AP115">
        <v>13824</v>
      </c>
      <c r="AQ115">
        <v>363476</v>
      </c>
      <c r="AR115">
        <v>902882</v>
      </c>
      <c r="AS115">
        <v>893709</v>
      </c>
      <c r="AT115">
        <v>9173</v>
      </c>
      <c r="AU115">
        <v>892437</v>
      </c>
      <c r="AV115">
        <v>101.1704256970614</v>
      </c>
      <c r="AW115">
        <v>46.724648025853611</v>
      </c>
      <c r="AX115">
        <v>47.271525313209686</v>
      </c>
      <c r="AY115">
        <v>1434562</v>
      </c>
      <c r="AZ115">
        <v>939559</v>
      </c>
      <c r="BA115">
        <v>367030</v>
      </c>
      <c r="BB115">
        <v>289152</v>
      </c>
      <c r="BC115">
        <v>63304</v>
      </c>
      <c r="BD115">
        <v>220073</v>
      </c>
      <c r="BE115">
        <v>455685</v>
      </c>
      <c r="BF115">
        <v>9365</v>
      </c>
      <c r="BG115">
        <v>311221</v>
      </c>
    </row>
    <row r="116" spans="1:59" x14ac:dyDescent="0.2">
      <c r="A116" s="8" t="s">
        <v>315</v>
      </c>
      <c r="B116">
        <v>1956680</v>
      </c>
      <c r="C116">
        <v>1404128</v>
      </c>
      <c r="D116">
        <v>775700</v>
      </c>
      <c r="E116">
        <v>350690</v>
      </c>
      <c r="F116">
        <v>75345</v>
      </c>
      <c r="G116">
        <v>202392</v>
      </c>
      <c r="H116">
        <v>552552</v>
      </c>
      <c r="I116">
        <v>2172</v>
      </c>
      <c r="J116">
        <v>44938</v>
      </c>
      <c r="K116">
        <v>11890</v>
      </c>
      <c r="L116">
        <v>0</v>
      </c>
      <c r="M116">
        <v>2688</v>
      </c>
      <c r="N116">
        <v>26327</v>
      </c>
      <c r="O116">
        <v>14235</v>
      </c>
      <c r="P116">
        <v>6881</v>
      </c>
      <c r="Q116">
        <v>1036</v>
      </c>
      <c r="R116">
        <v>4175</v>
      </c>
      <c r="S116">
        <v>0</v>
      </c>
      <c r="T116">
        <v>22896</v>
      </c>
      <c r="U116">
        <v>4898</v>
      </c>
      <c r="V116">
        <v>17998</v>
      </c>
      <c r="W116">
        <v>4685</v>
      </c>
      <c r="X116">
        <v>39717</v>
      </c>
      <c r="Y116">
        <v>115780</v>
      </c>
      <c r="Z116">
        <v>41</v>
      </c>
      <c r="AA116">
        <v>732</v>
      </c>
      <c r="AB116">
        <v>230207</v>
      </c>
      <c r="AC116">
        <v>50479</v>
      </c>
      <c r="AD116">
        <v>2046821</v>
      </c>
      <c r="AE116">
        <v>1004392</v>
      </c>
      <c r="AF116">
        <v>206450</v>
      </c>
      <c r="AG116">
        <v>6968</v>
      </c>
      <c r="AH116">
        <v>634</v>
      </c>
      <c r="AI116">
        <v>198848</v>
      </c>
      <c r="AJ116">
        <v>230383</v>
      </c>
      <c r="AK116">
        <v>121936</v>
      </c>
      <c r="AL116">
        <v>33116</v>
      </c>
      <c r="AM116">
        <v>75331</v>
      </c>
      <c r="AN116">
        <v>2465</v>
      </c>
      <c r="AO116">
        <v>190373</v>
      </c>
      <c r="AP116">
        <v>15521</v>
      </c>
      <c r="AQ116">
        <v>359200</v>
      </c>
      <c r="AR116">
        <v>1042429</v>
      </c>
      <c r="AS116">
        <v>1032948</v>
      </c>
      <c r="AT116">
        <v>9481</v>
      </c>
      <c r="AU116">
        <v>952288</v>
      </c>
      <c r="AV116">
        <v>109.4657714136336</v>
      </c>
      <c r="AW116">
        <v>41.905264461229926</v>
      </c>
      <c r="AX116">
        <v>45.871921005408623</v>
      </c>
      <c r="AY116">
        <v>1512057</v>
      </c>
      <c r="AZ116">
        <v>959505</v>
      </c>
      <c r="BA116">
        <v>373797</v>
      </c>
      <c r="BB116">
        <v>295473</v>
      </c>
      <c r="BC116">
        <v>64513</v>
      </c>
      <c r="BD116">
        <v>225722</v>
      </c>
      <c r="BE116">
        <v>507665</v>
      </c>
      <c r="BF116">
        <v>9605</v>
      </c>
      <c r="BG116">
        <v>316732</v>
      </c>
    </row>
    <row r="117" spans="1:59" x14ac:dyDescent="0.2">
      <c r="A117" s="8" t="s">
        <v>316</v>
      </c>
      <c r="B117">
        <v>2012061</v>
      </c>
      <c r="C117">
        <v>1441360</v>
      </c>
      <c r="D117">
        <v>793184</v>
      </c>
      <c r="E117">
        <v>359006</v>
      </c>
      <c r="F117">
        <v>77197</v>
      </c>
      <c r="G117">
        <v>211973</v>
      </c>
      <c r="H117">
        <v>570701</v>
      </c>
      <c r="I117">
        <v>2722</v>
      </c>
      <c r="J117">
        <v>41062</v>
      </c>
      <c r="K117">
        <v>15583</v>
      </c>
      <c r="L117">
        <v>0</v>
      </c>
      <c r="M117">
        <v>6514</v>
      </c>
      <c r="N117">
        <v>24727</v>
      </c>
      <c r="O117">
        <v>13258</v>
      </c>
      <c r="P117">
        <v>5947</v>
      </c>
      <c r="Q117">
        <v>1097</v>
      </c>
      <c r="R117">
        <v>4425</v>
      </c>
      <c r="S117">
        <v>0</v>
      </c>
      <c r="T117">
        <v>22376</v>
      </c>
      <c r="U117">
        <v>5350</v>
      </c>
      <c r="V117">
        <v>17026</v>
      </c>
      <c r="W117">
        <v>4067</v>
      </c>
      <c r="X117">
        <v>41532</v>
      </c>
      <c r="Y117">
        <v>100509</v>
      </c>
      <c r="Z117">
        <v>42</v>
      </c>
      <c r="AA117">
        <v>743</v>
      </c>
      <c r="AB117">
        <v>240370</v>
      </c>
      <c r="AC117">
        <v>70454</v>
      </c>
      <c r="AD117">
        <v>2010125</v>
      </c>
      <c r="AE117">
        <v>1029104</v>
      </c>
      <c r="AF117">
        <v>207245</v>
      </c>
      <c r="AG117">
        <v>5871</v>
      </c>
      <c r="AH117">
        <v>955</v>
      </c>
      <c r="AI117">
        <v>200419</v>
      </c>
      <c r="AJ117">
        <v>243384</v>
      </c>
      <c r="AK117">
        <v>130435</v>
      </c>
      <c r="AL117">
        <v>35284</v>
      </c>
      <c r="AM117">
        <v>77665</v>
      </c>
      <c r="AN117">
        <v>2659</v>
      </c>
      <c r="AO117">
        <v>191868</v>
      </c>
      <c r="AP117">
        <v>17634</v>
      </c>
      <c r="AQ117">
        <v>366314</v>
      </c>
      <c r="AR117">
        <v>981021</v>
      </c>
      <c r="AS117">
        <v>970789</v>
      </c>
      <c r="AT117">
        <v>10232</v>
      </c>
      <c r="AU117">
        <v>982957</v>
      </c>
      <c r="AV117">
        <v>99.803044921039898</v>
      </c>
      <c r="AW117">
        <v>45.934647761794565</v>
      </c>
      <c r="AX117">
        <v>45.84417714002528</v>
      </c>
      <c r="AY117">
        <v>1554648</v>
      </c>
      <c r="AZ117">
        <v>983947</v>
      </c>
      <c r="BA117">
        <v>380999</v>
      </c>
      <c r="BB117">
        <v>302444</v>
      </c>
      <c r="BC117">
        <v>65746</v>
      </c>
      <c r="BD117">
        <v>234758</v>
      </c>
      <c r="BE117">
        <v>525544</v>
      </c>
      <c r="BF117">
        <v>9811</v>
      </c>
      <c r="BG117">
        <v>322529</v>
      </c>
    </row>
    <row r="118" spans="1:59" x14ac:dyDescent="0.2">
      <c r="A118" s="8" t="s">
        <v>317</v>
      </c>
      <c r="B118">
        <v>2080123</v>
      </c>
      <c r="C118">
        <v>1490555</v>
      </c>
      <c r="D118">
        <v>819298</v>
      </c>
      <c r="E118">
        <v>370024</v>
      </c>
      <c r="F118">
        <v>79165</v>
      </c>
      <c r="G118">
        <v>222068</v>
      </c>
      <c r="H118">
        <v>589568</v>
      </c>
      <c r="I118">
        <v>3005</v>
      </c>
      <c r="J118">
        <v>41060</v>
      </c>
      <c r="K118">
        <v>17879</v>
      </c>
      <c r="L118">
        <v>0</v>
      </c>
      <c r="M118">
        <v>6345</v>
      </c>
      <c r="N118">
        <v>24502</v>
      </c>
      <c r="O118">
        <v>13437</v>
      </c>
      <c r="P118">
        <v>4759</v>
      </c>
      <c r="Q118">
        <v>1256</v>
      </c>
      <c r="R118">
        <v>5050</v>
      </c>
      <c r="S118">
        <v>0</v>
      </c>
      <c r="T118">
        <v>24162</v>
      </c>
      <c r="U118">
        <v>6183</v>
      </c>
      <c r="V118">
        <v>17979</v>
      </c>
      <c r="W118">
        <v>4173</v>
      </c>
      <c r="X118">
        <v>42579</v>
      </c>
      <c r="Y118">
        <v>103102</v>
      </c>
      <c r="Z118">
        <v>45</v>
      </c>
      <c r="AA118">
        <v>754</v>
      </c>
      <c r="AB118">
        <v>251373</v>
      </c>
      <c r="AC118">
        <v>70589</v>
      </c>
      <c r="AD118">
        <v>1980191</v>
      </c>
      <c r="AE118">
        <v>1065221</v>
      </c>
      <c r="AF118">
        <v>211128</v>
      </c>
      <c r="AG118">
        <v>6032</v>
      </c>
      <c r="AH118">
        <v>1490</v>
      </c>
      <c r="AI118">
        <v>203606</v>
      </c>
      <c r="AJ118">
        <v>257992</v>
      </c>
      <c r="AK118">
        <v>136506</v>
      </c>
      <c r="AL118">
        <v>37122</v>
      </c>
      <c r="AM118">
        <v>84365</v>
      </c>
      <c r="AN118">
        <v>2895</v>
      </c>
      <c r="AO118">
        <v>203022</v>
      </c>
      <c r="AP118">
        <v>15760</v>
      </c>
      <c r="AQ118">
        <v>374424</v>
      </c>
      <c r="AR118">
        <v>914970</v>
      </c>
      <c r="AS118">
        <v>903834</v>
      </c>
      <c r="AT118">
        <v>11136</v>
      </c>
      <c r="AU118">
        <v>1014902</v>
      </c>
      <c r="AV118">
        <v>90.15353673442624</v>
      </c>
      <c r="AW118">
        <v>51.271664383722864</v>
      </c>
      <c r="AX118">
        <v>46.223218784531319</v>
      </c>
      <c r="AY118">
        <v>1599056</v>
      </c>
      <c r="AZ118">
        <v>1009488</v>
      </c>
      <c r="BA118">
        <v>388712</v>
      </c>
      <c r="BB118">
        <v>310015</v>
      </c>
      <c r="BC118">
        <v>67009</v>
      </c>
      <c r="BD118">
        <v>243752</v>
      </c>
      <c r="BE118">
        <v>533835</v>
      </c>
      <c r="BF118">
        <v>10005</v>
      </c>
      <c r="BG118">
        <v>328613</v>
      </c>
    </row>
    <row r="119" spans="1:59" x14ac:dyDescent="0.2">
      <c r="A119" s="8" t="s">
        <v>318</v>
      </c>
      <c r="B119">
        <v>2149773</v>
      </c>
      <c r="C119">
        <v>1542214</v>
      </c>
      <c r="D119">
        <v>851932</v>
      </c>
      <c r="E119">
        <v>380506</v>
      </c>
      <c r="F119">
        <v>81427</v>
      </c>
      <c r="G119">
        <v>228349</v>
      </c>
      <c r="H119">
        <v>607559</v>
      </c>
      <c r="I119">
        <v>2729</v>
      </c>
      <c r="J119">
        <v>42702</v>
      </c>
      <c r="K119">
        <v>17271</v>
      </c>
      <c r="L119">
        <v>0</v>
      </c>
      <c r="M119">
        <v>9501</v>
      </c>
      <c r="N119">
        <v>21890</v>
      </c>
      <c r="O119">
        <v>13633</v>
      </c>
      <c r="P119">
        <v>1923</v>
      </c>
      <c r="Q119">
        <v>1659</v>
      </c>
      <c r="R119">
        <v>4675</v>
      </c>
      <c r="S119">
        <v>0</v>
      </c>
      <c r="T119">
        <v>25120</v>
      </c>
      <c r="U119">
        <v>7038</v>
      </c>
      <c r="V119">
        <v>18082</v>
      </c>
      <c r="W119">
        <v>4243</v>
      </c>
      <c r="X119">
        <v>48182</v>
      </c>
      <c r="Y119">
        <v>104878</v>
      </c>
      <c r="Z119">
        <v>49</v>
      </c>
      <c r="AA119">
        <v>765</v>
      </c>
      <c r="AB119">
        <v>264071</v>
      </c>
      <c r="AC119">
        <v>66158</v>
      </c>
      <c r="AD119">
        <v>2053877</v>
      </c>
      <c r="AE119">
        <v>1088645</v>
      </c>
      <c r="AF119">
        <v>214618</v>
      </c>
      <c r="AG119">
        <v>6335</v>
      </c>
      <c r="AH119">
        <v>1979</v>
      </c>
      <c r="AI119">
        <v>206304</v>
      </c>
      <c r="AJ119">
        <v>271586</v>
      </c>
      <c r="AK119">
        <v>137202</v>
      </c>
      <c r="AL119">
        <v>39100</v>
      </c>
      <c r="AM119">
        <v>95284</v>
      </c>
      <c r="AN119">
        <v>2992</v>
      </c>
      <c r="AO119">
        <v>211491</v>
      </c>
      <c r="AP119">
        <v>17565</v>
      </c>
      <c r="AQ119">
        <v>370393</v>
      </c>
      <c r="AR119">
        <v>965232</v>
      </c>
      <c r="AS119">
        <v>953723</v>
      </c>
      <c r="AT119">
        <v>11509</v>
      </c>
      <c r="AU119">
        <v>1061128</v>
      </c>
      <c r="AV119">
        <v>90.96286078961225</v>
      </c>
      <c r="AW119">
        <v>50.371754653624627</v>
      </c>
      <c r="AX119">
        <v>45.819589062861603</v>
      </c>
      <c r="AY119">
        <v>1643772</v>
      </c>
      <c r="AZ119">
        <v>1036213</v>
      </c>
      <c r="BA119">
        <v>396811</v>
      </c>
      <c r="BB119">
        <v>317730</v>
      </c>
      <c r="BC119">
        <v>68314</v>
      </c>
      <c r="BD119">
        <v>253358</v>
      </c>
      <c r="BE119">
        <v>555127</v>
      </c>
      <c r="BF119">
        <v>10191</v>
      </c>
      <c r="BG119">
        <v>335101</v>
      </c>
    </row>
    <row r="120" spans="1:59" x14ac:dyDescent="0.2">
      <c r="A120" s="8" t="s">
        <v>319</v>
      </c>
      <c r="B120">
        <v>2241084</v>
      </c>
      <c r="C120">
        <v>1597325</v>
      </c>
      <c r="D120">
        <v>883295</v>
      </c>
      <c r="E120">
        <v>389100</v>
      </c>
      <c r="F120">
        <v>84044</v>
      </c>
      <c r="G120">
        <v>240886</v>
      </c>
      <c r="H120">
        <v>643759</v>
      </c>
      <c r="I120">
        <v>3329</v>
      </c>
      <c r="J120">
        <v>46315</v>
      </c>
      <c r="K120">
        <v>16623</v>
      </c>
      <c r="L120">
        <v>0</v>
      </c>
      <c r="M120">
        <v>11262</v>
      </c>
      <c r="N120">
        <v>23431</v>
      </c>
      <c r="O120">
        <v>14876</v>
      </c>
      <c r="P120">
        <v>2482</v>
      </c>
      <c r="Q120">
        <v>2035</v>
      </c>
      <c r="R120">
        <v>4038</v>
      </c>
      <c r="S120">
        <v>0</v>
      </c>
      <c r="T120">
        <v>26604</v>
      </c>
      <c r="U120">
        <v>7448</v>
      </c>
      <c r="V120">
        <v>19156</v>
      </c>
      <c r="W120">
        <v>4679</v>
      </c>
      <c r="X120">
        <v>46857</v>
      </c>
      <c r="Y120">
        <v>115623</v>
      </c>
      <c r="Z120">
        <v>51</v>
      </c>
      <c r="AA120">
        <v>775</v>
      </c>
      <c r="AB120">
        <v>269317</v>
      </c>
      <c r="AC120">
        <v>78893</v>
      </c>
      <c r="AD120">
        <v>1960541</v>
      </c>
      <c r="AE120">
        <v>1139399</v>
      </c>
      <c r="AF120">
        <v>219254</v>
      </c>
      <c r="AG120">
        <v>8382</v>
      </c>
      <c r="AH120">
        <v>2430</v>
      </c>
      <c r="AI120">
        <v>208442</v>
      </c>
      <c r="AJ120">
        <v>287062</v>
      </c>
      <c r="AK120">
        <v>140013</v>
      </c>
      <c r="AL120">
        <v>40752</v>
      </c>
      <c r="AM120">
        <v>106296</v>
      </c>
      <c r="AN120">
        <v>3011</v>
      </c>
      <c r="AO120">
        <v>228428</v>
      </c>
      <c r="AP120">
        <v>19305</v>
      </c>
      <c r="AQ120">
        <v>382339</v>
      </c>
      <c r="AR120">
        <v>821142</v>
      </c>
      <c r="AS120">
        <v>809566</v>
      </c>
      <c r="AT120">
        <v>11576</v>
      </c>
      <c r="AU120">
        <v>1101685</v>
      </c>
      <c r="AV120">
        <v>74.535105855511887</v>
      </c>
      <c r="AW120">
        <v>61.659989261890992</v>
      </c>
      <c r="AX120">
        <v>45.958338266847711</v>
      </c>
      <c r="AY120">
        <v>1707949</v>
      </c>
      <c r="AZ120">
        <v>1064190</v>
      </c>
      <c r="BA120">
        <v>404878</v>
      </c>
      <c r="BB120">
        <v>325707</v>
      </c>
      <c r="BC120">
        <v>69706</v>
      </c>
      <c r="BD120">
        <v>263899</v>
      </c>
      <c r="BE120">
        <v>568550</v>
      </c>
      <c r="BF120">
        <v>10365</v>
      </c>
      <c r="BG120">
        <v>341827</v>
      </c>
    </row>
    <row r="121" spans="1:59" x14ac:dyDescent="0.2">
      <c r="A121" s="8" t="s">
        <v>320</v>
      </c>
      <c r="B121">
        <v>2314380</v>
      </c>
      <c r="C121">
        <v>1657268</v>
      </c>
      <c r="D121">
        <v>911389</v>
      </c>
      <c r="E121">
        <v>403183</v>
      </c>
      <c r="F121">
        <v>86977</v>
      </c>
      <c r="G121">
        <v>255720</v>
      </c>
      <c r="H121">
        <v>657112</v>
      </c>
      <c r="I121">
        <v>3729</v>
      </c>
      <c r="J121">
        <v>42253</v>
      </c>
      <c r="K121">
        <v>18791</v>
      </c>
      <c r="L121">
        <v>0</v>
      </c>
      <c r="M121">
        <v>12472</v>
      </c>
      <c r="N121">
        <v>24079</v>
      </c>
      <c r="O121">
        <v>16212</v>
      </c>
      <c r="P121">
        <v>968</v>
      </c>
      <c r="Q121">
        <v>2330</v>
      </c>
      <c r="R121">
        <v>4569</v>
      </c>
      <c r="S121">
        <v>0</v>
      </c>
      <c r="T121">
        <v>25943</v>
      </c>
      <c r="U121">
        <v>7808</v>
      </c>
      <c r="V121">
        <v>18135</v>
      </c>
      <c r="W121">
        <v>4636</v>
      </c>
      <c r="X121">
        <v>52182</v>
      </c>
      <c r="Y121">
        <v>114556</v>
      </c>
      <c r="Z121">
        <v>52</v>
      </c>
      <c r="AA121">
        <v>785</v>
      </c>
      <c r="AB121">
        <v>281929</v>
      </c>
      <c r="AC121">
        <v>75705</v>
      </c>
      <c r="AD121">
        <v>1955744</v>
      </c>
      <c r="AE121">
        <v>1158378</v>
      </c>
      <c r="AF121">
        <v>224325</v>
      </c>
      <c r="AG121">
        <v>9235</v>
      </c>
      <c r="AH121">
        <v>2841</v>
      </c>
      <c r="AI121">
        <v>212249</v>
      </c>
      <c r="AJ121">
        <v>295847</v>
      </c>
      <c r="AK121">
        <v>144446</v>
      </c>
      <c r="AL121">
        <v>43064</v>
      </c>
      <c r="AM121">
        <v>108337</v>
      </c>
      <c r="AN121">
        <v>3383</v>
      </c>
      <c r="AO121">
        <v>228286</v>
      </c>
      <c r="AP121">
        <v>22325</v>
      </c>
      <c r="AQ121">
        <v>384212</v>
      </c>
      <c r="AR121">
        <v>797366</v>
      </c>
      <c r="AS121">
        <v>784355</v>
      </c>
      <c r="AT121">
        <v>13011</v>
      </c>
      <c r="AU121">
        <v>1156002</v>
      </c>
      <c r="AV121">
        <v>68.976151833667373</v>
      </c>
      <c r="AW121">
        <v>65.236263525259446</v>
      </c>
      <c r="AX121">
        <v>44.997464179794328</v>
      </c>
      <c r="AY121">
        <v>1752558</v>
      </c>
      <c r="AZ121">
        <v>1095446</v>
      </c>
      <c r="BA121">
        <v>413141</v>
      </c>
      <c r="BB121">
        <v>333823</v>
      </c>
      <c r="BC121">
        <v>71149</v>
      </c>
      <c r="BD121">
        <v>277333</v>
      </c>
      <c r="BE121">
        <v>594180</v>
      </c>
      <c r="BF121">
        <v>10613</v>
      </c>
      <c r="BG121">
        <v>348867</v>
      </c>
    </row>
    <row r="122" spans="1:59" x14ac:dyDescent="0.2">
      <c r="A122" s="8" t="s">
        <v>321</v>
      </c>
      <c r="B122">
        <v>2414382</v>
      </c>
      <c r="C122">
        <v>1742679</v>
      </c>
      <c r="D122">
        <v>956293</v>
      </c>
      <c r="E122">
        <v>422553</v>
      </c>
      <c r="F122">
        <v>89859</v>
      </c>
      <c r="G122">
        <v>273975</v>
      </c>
      <c r="H122">
        <v>671703</v>
      </c>
      <c r="I122">
        <v>3529</v>
      </c>
      <c r="J122">
        <v>42598</v>
      </c>
      <c r="K122">
        <v>19179</v>
      </c>
      <c r="L122">
        <v>0</v>
      </c>
      <c r="M122">
        <v>10046</v>
      </c>
      <c r="N122">
        <v>23788</v>
      </c>
      <c r="O122">
        <v>15131</v>
      </c>
      <c r="P122">
        <v>1492</v>
      </c>
      <c r="Q122">
        <v>2607</v>
      </c>
      <c r="R122">
        <v>4558</v>
      </c>
      <c r="S122">
        <v>0</v>
      </c>
      <c r="T122">
        <v>27186</v>
      </c>
      <c r="U122">
        <v>7854</v>
      </c>
      <c r="V122">
        <v>19332</v>
      </c>
      <c r="W122">
        <v>4707</v>
      </c>
      <c r="X122">
        <v>54194</v>
      </c>
      <c r="Y122">
        <v>116340</v>
      </c>
      <c r="Z122">
        <v>56</v>
      </c>
      <c r="AA122">
        <v>794</v>
      </c>
      <c r="AB122">
        <v>297374</v>
      </c>
      <c r="AC122">
        <v>71912</v>
      </c>
      <c r="AD122">
        <v>1934528</v>
      </c>
      <c r="AE122">
        <v>1197685</v>
      </c>
      <c r="AF122">
        <v>230873</v>
      </c>
      <c r="AG122">
        <v>9967</v>
      </c>
      <c r="AH122">
        <v>3265</v>
      </c>
      <c r="AI122">
        <v>217641</v>
      </c>
      <c r="AJ122">
        <v>309818</v>
      </c>
      <c r="AK122">
        <v>155996</v>
      </c>
      <c r="AL122">
        <v>44885</v>
      </c>
      <c r="AM122">
        <v>108937</v>
      </c>
      <c r="AN122">
        <v>3489</v>
      </c>
      <c r="AO122">
        <v>238995</v>
      </c>
      <c r="AP122">
        <v>21308</v>
      </c>
      <c r="AQ122">
        <v>393202</v>
      </c>
      <c r="AR122">
        <v>736843</v>
      </c>
      <c r="AS122">
        <v>723428</v>
      </c>
      <c r="AT122">
        <v>13415</v>
      </c>
      <c r="AU122">
        <v>1216697</v>
      </c>
      <c r="AV122">
        <v>60.560904570152886</v>
      </c>
      <c r="AW122">
        <v>73.379382699176077</v>
      </c>
      <c r="AX122">
        <v>44.439217930615314</v>
      </c>
      <c r="AY122">
        <v>1798605</v>
      </c>
      <c r="AZ122">
        <v>1126902</v>
      </c>
      <c r="BA122">
        <v>421743</v>
      </c>
      <c r="BB122">
        <v>342235</v>
      </c>
      <c r="BC122">
        <v>72649</v>
      </c>
      <c r="BD122">
        <v>290275</v>
      </c>
      <c r="BE122">
        <v>600920</v>
      </c>
      <c r="BF122">
        <v>10852</v>
      </c>
      <c r="BG122">
        <v>356382</v>
      </c>
    </row>
    <row r="123" spans="1:59" x14ac:dyDescent="0.2">
      <c r="A123" s="8" t="s">
        <v>322</v>
      </c>
      <c r="B123">
        <v>2533070</v>
      </c>
      <c r="C123">
        <v>1843821</v>
      </c>
      <c r="D123">
        <v>1010504</v>
      </c>
      <c r="E123">
        <v>449238</v>
      </c>
      <c r="F123">
        <v>92786</v>
      </c>
      <c r="G123">
        <v>291293</v>
      </c>
      <c r="H123">
        <v>689249</v>
      </c>
      <c r="I123">
        <v>3129</v>
      </c>
      <c r="J123">
        <v>45449</v>
      </c>
      <c r="K123">
        <v>19045</v>
      </c>
      <c r="L123">
        <v>0</v>
      </c>
      <c r="M123">
        <v>8630</v>
      </c>
      <c r="N123">
        <v>26587</v>
      </c>
      <c r="O123">
        <v>16933</v>
      </c>
      <c r="P123">
        <v>1981</v>
      </c>
      <c r="Q123">
        <v>3080</v>
      </c>
      <c r="R123">
        <v>4593</v>
      </c>
      <c r="S123">
        <v>0</v>
      </c>
      <c r="T123">
        <v>27745</v>
      </c>
      <c r="U123">
        <v>8027</v>
      </c>
      <c r="V123">
        <v>19718</v>
      </c>
      <c r="W123">
        <v>4870</v>
      </c>
      <c r="X123">
        <v>44800</v>
      </c>
      <c r="Y123">
        <v>120347</v>
      </c>
      <c r="Z123">
        <v>60</v>
      </c>
      <c r="AA123">
        <v>804</v>
      </c>
      <c r="AB123">
        <v>305285</v>
      </c>
      <c r="AC123">
        <v>82498</v>
      </c>
      <c r="AD123">
        <v>1797609</v>
      </c>
      <c r="AE123">
        <v>1242435</v>
      </c>
      <c r="AF123">
        <v>237971</v>
      </c>
      <c r="AG123">
        <v>12569</v>
      </c>
      <c r="AH123">
        <v>3596</v>
      </c>
      <c r="AI123">
        <v>221806</v>
      </c>
      <c r="AJ123">
        <v>312847</v>
      </c>
      <c r="AK123">
        <v>160249</v>
      </c>
      <c r="AL123">
        <v>46427</v>
      </c>
      <c r="AM123">
        <v>106172</v>
      </c>
      <c r="AN123">
        <v>3814</v>
      </c>
      <c r="AO123">
        <v>248794</v>
      </c>
      <c r="AP123">
        <v>25444</v>
      </c>
      <c r="AQ123">
        <v>413565</v>
      </c>
      <c r="AR123">
        <v>555174</v>
      </c>
      <c r="AS123">
        <v>540503</v>
      </c>
      <c r="AT123">
        <v>14671</v>
      </c>
      <c r="AU123">
        <v>1290635</v>
      </c>
      <c r="AV123">
        <v>43.015564006141325</v>
      </c>
      <c r="AW123">
        <v>99.215468136439625</v>
      </c>
      <c r="AX123">
        <v>42.678093200222953</v>
      </c>
      <c r="AY123">
        <v>1850627</v>
      </c>
      <c r="AZ123">
        <v>1161378</v>
      </c>
      <c r="BA123">
        <v>430223</v>
      </c>
      <c r="BB123">
        <v>351246</v>
      </c>
      <c r="BC123">
        <v>74220</v>
      </c>
      <c r="BD123">
        <v>305689</v>
      </c>
      <c r="BE123">
        <v>608192</v>
      </c>
      <c r="BF123">
        <v>11075</v>
      </c>
      <c r="BG123">
        <v>363933</v>
      </c>
    </row>
    <row r="124" spans="1:59" x14ac:dyDescent="0.2">
      <c r="A124" s="8" t="s">
        <v>323</v>
      </c>
      <c r="B124">
        <v>2631826</v>
      </c>
      <c r="C124">
        <v>1944114</v>
      </c>
      <c r="D124">
        <v>1062857</v>
      </c>
      <c r="E124">
        <v>479746</v>
      </c>
      <c r="F124">
        <v>95674</v>
      </c>
      <c r="G124">
        <v>305837</v>
      </c>
      <c r="H124">
        <v>687712</v>
      </c>
      <c r="I124">
        <v>4946</v>
      </c>
      <c r="J124">
        <v>47772</v>
      </c>
      <c r="K124">
        <v>20464</v>
      </c>
      <c r="L124">
        <v>0</v>
      </c>
      <c r="M124">
        <v>5485</v>
      </c>
      <c r="N124">
        <v>26740</v>
      </c>
      <c r="O124">
        <v>16520</v>
      </c>
      <c r="P124">
        <v>2613</v>
      </c>
      <c r="Q124">
        <v>2953</v>
      </c>
      <c r="R124">
        <v>4654</v>
      </c>
      <c r="S124">
        <v>0</v>
      </c>
      <c r="T124">
        <v>28324</v>
      </c>
      <c r="U124">
        <v>8048</v>
      </c>
      <c r="V124">
        <v>20276</v>
      </c>
      <c r="W124">
        <v>4987</v>
      </c>
      <c r="X124">
        <v>53476</v>
      </c>
      <c r="Y124">
        <v>123237</v>
      </c>
      <c r="Z124">
        <v>65</v>
      </c>
      <c r="AA124">
        <v>816</v>
      </c>
      <c r="AB124">
        <v>245519</v>
      </c>
      <c r="AC124">
        <v>125881</v>
      </c>
      <c r="AD124">
        <v>1740857</v>
      </c>
      <c r="AE124">
        <v>1167887</v>
      </c>
      <c r="AF124">
        <v>244828</v>
      </c>
      <c r="AG124">
        <v>12513</v>
      </c>
      <c r="AH124">
        <v>4078</v>
      </c>
      <c r="AI124">
        <v>228237</v>
      </c>
      <c r="AJ124">
        <v>320394</v>
      </c>
      <c r="AK124">
        <v>164975</v>
      </c>
      <c r="AL124">
        <v>50091</v>
      </c>
      <c r="AM124">
        <v>105327</v>
      </c>
      <c r="AN124">
        <v>3981</v>
      </c>
      <c r="AO124">
        <v>165205</v>
      </c>
      <c r="AP124">
        <v>24516</v>
      </c>
      <c r="AQ124">
        <v>408963</v>
      </c>
      <c r="AR124">
        <v>572970</v>
      </c>
      <c r="AS124">
        <v>557656</v>
      </c>
      <c r="AT124">
        <v>15314</v>
      </c>
      <c r="AU124">
        <v>1463939</v>
      </c>
      <c r="AV124">
        <v>39.138924213215027</v>
      </c>
      <c r="AW124">
        <v>98.647727782175977</v>
      </c>
      <c r="AX124">
        <v>38.609659414724518</v>
      </c>
      <c r="AY124">
        <v>1881737</v>
      </c>
      <c r="AZ124">
        <v>1194025</v>
      </c>
      <c r="BA124">
        <v>438758</v>
      </c>
      <c r="BB124">
        <v>359955</v>
      </c>
      <c r="BC124">
        <v>75786</v>
      </c>
      <c r="BD124">
        <v>319526</v>
      </c>
      <c r="BE124">
        <v>713850</v>
      </c>
      <c r="BF124">
        <v>11257</v>
      </c>
      <c r="BG124">
        <v>371736</v>
      </c>
    </row>
    <row r="125" spans="1:59" x14ac:dyDescent="0.2">
      <c r="A125" s="8" t="s">
        <v>324</v>
      </c>
      <c r="B125">
        <v>2823362</v>
      </c>
      <c r="C125">
        <v>2012358</v>
      </c>
      <c r="D125">
        <v>1104445</v>
      </c>
      <c r="E125">
        <v>506505</v>
      </c>
      <c r="F125">
        <v>97887</v>
      </c>
      <c r="G125">
        <v>303521</v>
      </c>
      <c r="H125">
        <v>811004</v>
      </c>
      <c r="I125">
        <v>2170</v>
      </c>
      <c r="J125">
        <v>52231</v>
      </c>
      <c r="K125">
        <v>19761</v>
      </c>
      <c r="L125">
        <v>0</v>
      </c>
      <c r="M125">
        <v>1453</v>
      </c>
      <c r="N125">
        <v>22971</v>
      </c>
      <c r="O125">
        <v>6255</v>
      </c>
      <c r="P125">
        <v>6488</v>
      </c>
      <c r="Q125">
        <v>3999</v>
      </c>
      <c r="R125">
        <v>6229</v>
      </c>
      <c r="S125">
        <v>0</v>
      </c>
      <c r="T125">
        <v>34514</v>
      </c>
      <c r="U125">
        <v>15588</v>
      </c>
      <c r="V125">
        <v>18926</v>
      </c>
      <c r="W125">
        <v>5135</v>
      </c>
      <c r="X125">
        <v>62821</v>
      </c>
      <c r="Y125">
        <v>126873</v>
      </c>
      <c r="Z125">
        <v>67</v>
      </c>
      <c r="AA125">
        <v>832</v>
      </c>
      <c r="AB125">
        <v>262584</v>
      </c>
      <c r="AC125">
        <v>219592</v>
      </c>
      <c r="AD125">
        <v>2125902</v>
      </c>
      <c r="AE125">
        <v>1425503</v>
      </c>
      <c r="AF125">
        <v>255988</v>
      </c>
      <c r="AG125">
        <v>14009</v>
      </c>
      <c r="AH125">
        <v>4508</v>
      </c>
      <c r="AI125">
        <v>237471</v>
      </c>
      <c r="AJ125">
        <v>312367</v>
      </c>
      <c r="AK125">
        <v>156193</v>
      </c>
      <c r="AL125">
        <v>50686</v>
      </c>
      <c r="AM125">
        <v>105487</v>
      </c>
      <c r="AN125">
        <v>4005</v>
      </c>
      <c r="AO125">
        <v>153059</v>
      </c>
      <c r="AP125">
        <v>22901</v>
      </c>
      <c r="AQ125">
        <v>677183</v>
      </c>
      <c r="AR125">
        <v>700399</v>
      </c>
      <c r="AS125">
        <v>684995</v>
      </c>
      <c r="AT125">
        <v>15404</v>
      </c>
      <c r="AU125">
        <v>1397859</v>
      </c>
      <c r="AV125">
        <v>50.105135072610757</v>
      </c>
      <c r="AW125">
        <v>81.14729506352478</v>
      </c>
      <c r="AX125">
        <v>40.658961799349115</v>
      </c>
      <c r="AY125">
        <v>2028613</v>
      </c>
      <c r="AZ125">
        <v>1217609</v>
      </c>
      <c r="BA125">
        <v>446699</v>
      </c>
      <c r="BB125">
        <v>367628</v>
      </c>
      <c r="BC125">
        <v>77283</v>
      </c>
      <c r="BD125">
        <v>325999</v>
      </c>
      <c r="BE125">
        <v>603110</v>
      </c>
      <c r="BF125">
        <v>11362</v>
      </c>
      <c r="BG125">
        <v>379233</v>
      </c>
    </row>
    <row r="126" spans="1:59" x14ac:dyDescent="0.2">
      <c r="A126" s="8" t="s">
        <v>325</v>
      </c>
      <c r="B126">
        <v>2888754</v>
      </c>
      <c r="C126">
        <v>2061492</v>
      </c>
      <c r="D126">
        <v>1132710</v>
      </c>
      <c r="E126">
        <v>526607</v>
      </c>
      <c r="F126">
        <v>100425</v>
      </c>
      <c r="G126">
        <v>301750</v>
      </c>
      <c r="H126">
        <v>827262</v>
      </c>
      <c r="I126">
        <v>1739</v>
      </c>
      <c r="J126">
        <v>54311</v>
      </c>
      <c r="K126">
        <v>21958</v>
      </c>
      <c r="L126">
        <v>0</v>
      </c>
      <c r="M126">
        <v>794</v>
      </c>
      <c r="N126">
        <v>25659</v>
      </c>
      <c r="O126">
        <v>6685</v>
      </c>
      <c r="P126">
        <v>8123</v>
      </c>
      <c r="Q126">
        <v>3555</v>
      </c>
      <c r="R126">
        <v>7296</v>
      </c>
      <c r="S126">
        <v>0</v>
      </c>
      <c r="T126">
        <v>34461</v>
      </c>
      <c r="U126">
        <v>14758</v>
      </c>
      <c r="V126">
        <v>19703</v>
      </c>
      <c r="W126">
        <v>5287</v>
      </c>
      <c r="X126">
        <v>69226</v>
      </c>
      <c r="Y126">
        <v>130649</v>
      </c>
      <c r="Z126">
        <v>71</v>
      </c>
      <c r="AA126">
        <v>851</v>
      </c>
      <c r="AB126">
        <v>269070</v>
      </c>
      <c r="AC126">
        <v>213186</v>
      </c>
      <c r="AD126">
        <v>2231364</v>
      </c>
      <c r="AE126">
        <v>1423650</v>
      </c>
      <c r="AF126">
        <v>262522</v>
      </c>
      <c r="AG126">
        <v>11658</v>
      </c>
      <c r="AH126">
        <v>5319</v>
      </c>
      <c r="AI126">
        <v>245545</v>
      </c>
      <c r="AJ126">
        <v>310171</v>
      </c>
      <c r="AK126">
        <v>152390</v>
      </c>
      <c r="AL126">
        <v>51207</v>
      </c>
      <c r="AM126">
        <v>106575</v>
      </c>
      <c r="AN126">
        <v>4164</v>
      </c>
      <c r="AO126">
        <v>153416</v>
      </c>
      <c r="AP126">
        <v>18582</v>
      </c>
      <c r="AQ126">
        <v>674795</v>
      </c>
      <c r="AR126">
        <v>807714</v>
      </c>
      <c r="AS126">
        <v>791700</v>
      </c>
      <c r="AT126">
        <v>16014</v>
      </c>
      <c r="AU126">
        <v>1465104</v>
      </c>
      <c r="AV126">
        <v>55.130149033891797</v>
      </c>
      <c r="AW126">
        <v>70.902945572036458</v>
      </c>
      <c r="AX126">
        <v>39.088899563282887</v>
      </c>
      <c r="AY126">
        <v>2052685</v>
      </c>
      <c r="AZ126">
        <v>1225423</v>
      </c>
      <c r="BA126">
        <v>454115</v>
      </c>
      <c r="BB126">
        <v>375154</v>
      </c>
      <c r="BC126">
        <v>78778</v>
      </c>
      <c r="BD126">
        <v>317376</v>
      </c>
      <c r="BE126">
        <v>629035</v>
      </c>
      <c r="BF126">
        <v>11453</v>
      </c>
      <c r="BG126">
        <v>386487</v>
      </c>
    </row>
    <row r="127" spans="1:59" x14ac:dyDescent="0.2">
      <c r="A127" s="8" t="s">
        <v>326</v>
      </c>
      <c r="B127">
        <v>2924241</v>
      </c>
      <c r="C127">
        <v>2096067</v>
      </c>
      <c r="D127">
        <v>1149771</v>
      </c>
      <c r="E127">
        <v>538611</v>
      </c>
      <c r="F127">
        <v>102047</v>
      </c>
      <c r="G127">
        <v>305638</v>
      </c>
      <c r="H127">
        <v>828174</v>
      </c>
      <c r="I127">
        <v>1760</v>
      </c>
      <c r="J127">
        <v>53584</v>
      </c>
      <c r="K127">
        <v>24292</v>
      </c>
      <c r="L127">
        <v>0</v>
      </c>
      <c r="M127">
        <v>813</v>
      </c>
      <c r="N127">
        <v>25362</v>
      </c>
      <c r="O127">
        <v>7267</v>
      </c>
      <c r="P127">
        <v>9192</v>
      </c>
      <c r="Q127">
        <v>3484</v>
      </c>
      <c r="R127">
        <v>5419</v>
      </c>
      <c r="S127">
        <v>0</v>
      </c>
      <c r="T127">
        <v>33811</v>
      </c>
      <c r="U127">
        <v>13728</v>
      </c>
      <c r="V127">
        <v>20083</v>
      </c>
      <c r="W127">
        <v>5331</v>
      </c>
      <c r="X127">
        <v>58781</v>
      </c>
      <c r="Y127">
        <v>131735</v>
      </c>
      <c r="Z127">
        <v>75</v>
      </c>
      <c r="AA127">
        <v>871</v>
      </c>
      <c r="AB127">
        <v>285011</v>
      </c>
      <c r="AC127">
        <v>206748</v>
      </c>
      <c r="AD127">
        <v>2169340</v>
      </c>
      <c r="AE127">
        <v>1451572</v>
      </c>
      <c r="AF127">
        <v>266725</v>
      </c>
      <c r="AG127">
        <v>11780</v>
      </c>
      <c r="AH127">
        <v>5920</v>
      </c>
      <c r="AI127">
        <v>249025</v>
      </c>
      <c r="AJ127">
        <v>306528</v>
      </c>
      <c r="AK127">
        <v>146912</v>
      </c>
      <c r="AL127">
        <v>51417</v>
      </c>
      <c r="AM127">
        <v>108200</v>
      </c>
      <c r="AN127">
        <v>4161</v>
      </c>
      <c r="AO127">
        <v>163619</v>
      </c>
      <c r="AP127">
        <v>20917</v>
      </c>
      <c r="AQ127">
        <v>689622</v>
      </c>
      <c r="AR127">
        <v>717768</v>
      </c>
      <c r="AS127">
        <v>701766</v>
      </c>
      <c r="AT127">
        <v>16002</v>
      </c>
      <c r="AU127">
        <v>1472669</v>
      </c>
      <c r="AV127">
        <v>48.739262612753251</v>
      </c>
      <c r="AW127">
        <v>79.866061651246781</v>
      </c>
      <c r="AX127">
        <v>38.926129526664589</v>
      </c>
      <c r="AY127">
        <v>2066266</v>
      </c>
      <c r="AZ127">
        <v>1238092</v>
      </c>
      <c r="BA127">
        <v>461583</v>
      </c>
      <c r="BB127">
        <v>382917</v>
      </c>
      <c r="BC127">
        <v>80343</v>
      </c>
      <c r="BD127">
        <v>313249</v>
      </c>
      <c r="BE127">
        <v>614694</v>
      </c>
      <c r="BF127">
        <v>11540</v>
      </c>
      <c r="BG127">
        <v>393826</v>
      </c>
    </row>
    <row r="128" spans="1:59" x14ac:dyDescent="0.2">
      <c r="A128" s="8" t="s">
        <v>327</v>
      </c>
      <c r="B128">
        <v>2970201</v>
      </c>
      <c r="C128">
        <v>2132839</v>
      </c>
      <c r="D128">
        <v>1170930</v>
      </c>
      <c r="E128">
        <v>551086</v>
      </c>
      <c r="F128">
        <v>103649</v>
      </c>
      <c r="G128">
        <v>307174</v>
      </c>
      <c r="H128">
        <v>837362</v>
      </c>
      <c r="I128">
        <v>2622</v>
      </c>
      <c r="J128">
        <v>58272</v>
      </c>
      <c r="K128">
        <v>24130</v>
      </c>
      <c r="L128">
        <v>0</v>
      </c>
      <c r="M128">
        <v>1189</v>
      </c>
      <c r="N128">
        <v>30745</v>
      </c>
      <c r="O128">
        <v>8371</v>
      </c>
      <c r="P128">
        <v>14264</v>
      </c>
      <c r="Q128">
        <v>3264</v>
      </c>
      <c r="R128">
        <v>4846</v>
      </c>
      <c r="S128">
        <v>0</v>
      </c>
      <c r="T128">
        <v>34256</v>
      </c>
      <c r="U128">
        <v>13044</v>
      </c>
      <c r="V128">
        <v>21212</v>
      </c>
      <c r="W128">
        <v>5484</v>
      </c>
      <c r="X128">
        <v>60832</v>
      </c>
      <c r="Y128">
        <v>135561</v>
      </c>
      <c r="Z128">
        <v>84</v>
      </c>
      <c r="AA128">
        <v>890</v>
      </c>
      <c r="AB128">
        <v>271441</v>
      </c>
      <c r="AC128">
        <v>211856</v>
      </c>
      <c r="AD128">
        <v>2229284</v>
      </c>
      <c r="AE128">
        <v>1457331</v>
      </c>
      <c r="AF128">
        <v>270946</v>
      </c>
      <c r="AG128">
        <v>9616</v>
      </c>
      <c r="AH128">
        <v>6678</v>
      </c>
      <c r="AI128">
        <v>254652</v>
      </c>
      <c r="AJ128">
        <v>309037</v>
      </c>
      <c r="AK128">
        <v>146873</v>
      </c>
      <c r="AL128">
        <v>52700</v>
      </c>
      <c r="AM128">
        <v>109465</v>
      </c>
      <c r="AN128">
        <v>4434</v>
      </c>
      <c r="AO128">
        <v>176372</v>
      </c>
      <c r="AP128">
        <v>22292</v>
      </c>
      <c r="AQ128">
        <v>674250</v>
      </c>
      <c r="AR128">
        <v>771953</v>
      </c>
      <c r="AS128">
        <v>754897</v>
      </c>
      <c r="AT128">
        <v>17056</v>
      </c>
      <c r="AU128">
        <v>1512870</v>
      </c>
      <c r="AV128">
        <v>51.025726075627936</v>
      </c>
      <c r="AW128">
        <v>75.131951141419819</v>
      </c>
      <c r="AX128">
        <v>38.336623584695502</v>
      </c>
      <c r="AY128">
        <v>2096125</v>
      </c>
      <c r="AZ128">
        <v>1258763</v>
      </c>
      <c r="BA128">
        <v>469289</v>
      </c>
      <c r="BB128">
        <v>391012</v>
      </c>
      <c r="BC128">
        <v>82006</v>
      </c>
      <c r="BD128">
        <v>316456</v>
      </c>
      <c r="BE128">
        <v>638794</v>
      </c>
      <c r="BF128">
        <v>11631</v>
      </c>
      <c r="BG128">
        <v>401190</v>
      </c>
    </row>
    <row r="129" spans="1:59" x14ac:dyDescent="0.2">
      <c r="A129" s="8" t="s">
        <v>328</v>
      </c>
      <c r="B129">
        <v>3046991</v>
      </c>
      <c r="C129">
        <v>2175056</v>
      </c>
      <c r="D129">
        <v>1189770</v>
      </c>
      <c r="E129">
        <v>565899</v>
      </c>
      <c r="F129">
        <v>105145</v>
      </c>
      <c r="G129">
        <v>314242</v>
      </c>
      <c r="H129">
        <v>871935</v>
      </c>
      <c r="I129">
        <v>3182</v>
      </c>
      <c r="J129">
        <v>58428</v>
      </c>
      <c r="K129">
        <v>24945</v>
      </c>
      <c r="L129">
        <v>0</v>
      </c>
      <c r="M129">
        <v>3107</v>
      </c>
      <c r="N129">
        <v>35755</v>
      </c>
      <c r="O129">
        <v>9324</v>
      </c>
      <c r="P129">
        <v>19259</v>
      </c>
      <c r="Q129">
        <v>3088</v>
      </c>
      <c r="R129">
        <v>4084</v>
      </c>
      <c r="S129">
        <v>0</v>
      </c>
      <c r="T129">
        <v>33220</v>
      </c>
      <c r="U129">
        <v>12914</v>
      </c>
      <c r="V129">
        <v>20306</v>
      </c>
      <c r="W129">
        <v>5626</v>
      </c>
      <c r="X129">
        <v>68056</v>
      </c>
      <c r="Y129">
        <v>139041</v>
      </c>
      <c r="Z129">
        <v>89</v>
      </c>
      <c r="AA129">
        <v>912</v>
      </c>
      <c r="AB129">
        <v>290075</v>
      </c>
      <c r="AC129">
        <v>209499</v>
      </c>
      <c r="AD129">
        <v>2361523</v>
      </c>
      <c r="AE129">
        <v>1475112</v>
      </c>
      <c r="AF129">
        <v>278936</v>
      </c>
      <c r="AG129">
        <v>10926</v>
      </c>
      <c r="AH129">
        <v>6985</v>
      </c>
      <c r="AI129">
        <v>261025</v>
      </c>
      <c r="AJ129">
        <v>303887</v>
      </c>
      <c r="AK129">
        <v>138832</v>
      </c>
      <c r="AL129">
        <v>55715</v>
      </c>
      <c r="AM129">
        <v>109340</v>
      </c>
      <c r="AN129">
        <v>4714</v>
      </c>
      <c r="AO129">
        <v>167962</v>
      </c>
      <c r="AP129">
        <v>25583</v>
      </c>
      <c r="AQ129">
        <v>694030</v>
      </c>
      <c r="AR129">
        <v>886411</v>
      </c>
      <c r="AS129">
        <v>868276</v>
      </c>
      <c r="AT129">
        <v>18135</v>
      </c>
      <c r="AU129">
        <v>1571879</v>
      </c>
      <c r="AV129">
        <v>56.391802079210578</v>
      </c>
      <c r="AW129">
        <v>65.75091933859963</v>
      </c>
      <c r="AX129">
        <v>37.07812829868449</v>
      </c>
      <c r="AY129">
        <v>2153950</v>
      </c>
      <c r="AZ129">
        <v>1282015</v>
      </c>
      <c r="BA129">
        <v>477377</v>
      </c>
      <c r="BB129">
        <v>399492</v>
      </c>
      <c r="BC129">
        <v>83867</v>
      </c>
      <c r="BD129">
        <v>321279</v>
      </c>
      <c r="BE129">
        <v>678838</v>
      </c>
      <c r="BF129">
        <v>11691</v>
      </c>
      <c r="BG129">
        <v>408812</v>
      </c>
    </row>
    <row r="130" spans="1:59" x14ac:dyDescent="0.2">
      <c r="A130" s="8" t="s">
        <v>329</v>
      </c>
      <c r="B130">
        <v>3138953</v>
      </c>
      <c r="C130">
        <v>2236703</v>
      </c>
      <c r="D130">
        <v>1225909</v>
      </c>
      <c r="E130">
        <v>577934</v>
      </c>
      <c r="F130">
        <v>107884</v>
      </c>
      <c r="G130">
        <v>324976</v>
      </c>
      <c r="H130">
        <v>902250</v>
      </c>
      <c r="I130">
        <v>3298</v>
      </c>
      <c r="J130">
        <v>59066</v>
      </c>
      <c r="K130">
        <v>26347</v>
      </c>
      <c r="L130">
        <v>0</v>
      </c>
      <c r="M130">
        <v>1329</v>
      </c>
      <c r="N130">
        <v>36008</v>
      </c>
      <c r="O130">
        <v>9073</v>
      </c>
      <c r="P130">
        <v>20432</v>
      </c>
      <c r="Q130">
        <v>3029</v>
      </c>
      <c r="R130">
        <v>3474</v>
      </c>
      <c r="S130">
        <v>0</v>
      </c>
      <c r="T130">
        <v>34104</v>
      </c>
      <c r="U130">
        <v>12785</v>
      </c>
      <c r="V130">
        <v>21319</v>
      </c>
      <c r="W130">
        <v>5700</v>
      </c>
      <c r="X130">
        <v>67776</v>
      </c>
      <c r="Y130">
        <v>140857</v>
      </c>
      <c r="Z130">
        <v>93</v>
      </c>
      <c r="AA130">
        <v>942</v>
      </c>
      <c r="AB130">
        <v>305080</v>
      </c>
      <c r="AC130">
        <v>221650</v>
      </c>
      <c r="AD130">
        <v>2410848</v>
      </c>
      <c r="AE130">
        <v>1504261</v>
      </c>
      <c r="AF130">
        <v>285306</v>
      </c>
      <c r="AG130">
        <v>11818</v>
      </c>
      <c r="AH130">
        <v>7487</v>
      </c>
      <c r="AI130">
        <v>266001</v>
      </c>
      <c r="AJ130">
        <v>310665</v>
      </c>
      <c r="AK130">
        <v>140841</v>
      </c>
      <c r="AL130">
        <v>58008</v>
      </c>
      <c r="AM130">
        <v>111816</v>
      </c>
      <c r="AN130">
        <v>4897</v>
      </c>
      <c r="AO130">
        <v>176210</v>
      </c>
      <c r="AP130">
        <v>22915</v>
      </c>
      <c r="AQ130">
        <v>704268</v>
      </c>
      <c r="AR130">
        <v>906587</v>
      </c>
      <c r="AS130">
        <v>887750</v>
      </c>
      <c r="AT130">
        <v>18837</v>
      </c>
      <c r="AU130">
        <v>1634692</v>
      </c>
      <c r="AV130">
        <v>55.459180952259615</v>
      </c>
      <c r="AW130">
        <v>65.737893992947036</v>
      </c>
      <c r="AX130">
        <v>36.457697583753109</v>
      </c>
      <c r="AY130">
        <v>2208970</v>
      </c>
      <c r="AZ130">
        <v>1306720</v>
      </c>
      <c r="BA130">
        <v>485634</v>
      </c>
      <c r="BB130">
        <v>408330</v>
      </c>
      <c r="BC130">
        <v>85860</v>
      </c>
      <c r="BD130">
        <v>326896</v>
      </c>
      <c r="BE130">
        <v>704709</v>
      </c>
      <c r="BF130">
        <v>11756</v>
      </c>
      <c r="BG130">
        <v>416498</v>
      </c>
    </row>
    <row r="131" spans="1:59" x14ac:dyDescent="0.2">
      <c r="A131" s="8" t="s">
        <v>330</v>
      </c>
      <c r="B131">
        <v>3218482</v>
      </c>
      <c r="C131">
        <v>2295750</v>
      </c>
      <c r="D131">
        <v>1258746</v>
      </c>
      <c r="E131">
        <v>592425</v>
      </c>
      <c r="F131">
        <v>110517</v>
      </c>
      <c r="G131">
        <v>334062</v>
      </c>
      <c r="H131">
        <v>922732</v>
      </c>
      <c r="I131">
        <v>2709</v>
      </c>
      <c r="J131">
        <v>58507</v>
      </c>
      <c r="K131">
        <v>25462</v>
      </c>
      <c r="L131">
        <v>0</v>
      </c>
      <c r="M131">
        <v>1961</v>
      </c>
      <c r="N131">
        <v>35022</v>
      </c>
      <c r="O131">
        <v>9486</v>
      </c>
      <c r="P131">
        <v>18534</v>
      </c>
      <c r="Q131">
        <v>3018</v>
      </c>
      <c r="R131">
        <v>3984</v>
      </c>
      <c r="S131">
        <v>0</v>
      </c>
      <c r="T131">
        <v>34442</v>
      </c>
      <c r="U131">
        <v>12658</v>
      </c>
      <c r="V131">
        <v>21784</v>
      </c>
      <c r="W131">
        <v>5812</v>
      </c>
      <c r="X131">
        <v>67108</v>
      </c>
      <c r="Y131">
        <v>143610</v>
      </c>
      <c r="Z131">
        <v>95</v>
      </c>
      <c r="AA131">
        <v>964</v>
      </c>
      <c r="AB131">
        <v>317988</v>
      </c>
      <c r="AC131">
        <v>229052</v>
      </c>
      <c r="AD131">
        <v>2457498</v>
      </c>
      <c r="AE131">
        <v>1540648</v>
      </c>
      <c r="AF131">
        <v>290926</v>
      </c>
      <c r="AG131">
        <v>10889</v>
      </c>
      <c r="AH131">
        <v>8360</v>
      </c>
      <c r="AI131">
        <v>271677</v>
      </c>
      <c r="AJ131">
        <v>313259</v>
      </c>
      <c r="AK131">
        <v>139509</v>
      </c>
      <c r="AL131">
        <v>59147</v>
      </c>
      <c r="AM131">
        <v>114602</v>
      </c>
      <c r="AN131">
        <v>5063</v>
      </c>
      <c r="AO131">
        <v>182625</v>
      </c>
      <c r="AP131">
        <v>26002</v>
      </c>
      <c r="AQ131">
        <v>722773</v>
      </c>
      <c r="AR131">
        <v>916850</v>
      </c>
      <c r="AS131">
        <v>897381</v>
      </c>
      <c r="AT131">
        <v>19469</v>
      </c>
      <c r="AU131">
        <v>1677834</v>
      </c>
      <c r="AV131">
        <v>54.644873450710655</v>
      </c>
      <c r="AW131">
        <v>65.897904061431106</v>
      </c>
      <c r="AX131">
        <v>36.00982628103975</v>
      </c>
      <c r="AY131">
        <v>2258920</v>
      </c>
      <c r="AZ131">
        <v>1336188</v>
      </c>
      <c r="BA131">
        <v>494139</v>
      </c>
      <c r="BB131">
        <v>417801</v>
      </c>
      <c r="BC131">
        <v>88006</v>
      </c>
      <c r="BD131">
        <v>336242</v>
      </c>
      <c r="BE131">
        <v>718272</v>
      </c>
      <c r="BF131">
        <v>11818</v>
      </c>
      <c r="BG131">
        <v>424356</v>
      </c>
    </row>
    <row r="132" spans="1:59" x14ac:dyDescent="0.2">
      <c r="A132" s="8" t="s">
        <v>331</v>
      </c>
      <c r="B132">
        <v>3340682</v>
      </c>
      <c r="C132">
        <v>2355293</v>
      </c>
      <c r="D132">
        <v>1292062</v>
      </c>
      <c r="E132">
        <v>609268</v>
      </c>
      <c r="F132">
        <v>113360</v>
      </c>
      <c r="G132">
        <v>340602</v>
      </c>
      <c r="H132">
        <v>985389</v>
      </c>
      <c r="I132">
        <v>3439</v>
      </c>
      <c r="J132">
        <v>62967</v>
      </c>
      <c r="K132">
        <v>28783</v>
      </c>
      <c r="L132">
        <v>0</v>
      </c>
      <c r="M132">
        <v>1459</v>
      </c>
      <c r="N132">
        <v>39154</v>
      </c>
      <c r="O132">
        <v>10511</v>
      </c>
      <c r="P132">
        <v>21547</v>
      </c>
      <c r="Q132">
        <v>2868</v>
      </c>
      <c r="R132">
        <v>4228</v>
      </c>
      <c r="S132">
        <v>0</v>
      </c>
      <c r="T132">
        <v>36031</v>
      </c>
      <c r="U132">
        <v>12531</v>
      </c>
      <c r="V132">
        <v>23500</v>
      </c>
      <c r="W132">
        <v>8244</v>
      </c>
      <c r="X132">
        <v>67205</v>
      </c>
      <c r="Y132">
        <v>203740</v>
      </c>
      <c r="Z132">
        <v>102</v>
      </c>
      <c r="AA132">
        <v>964</v>
      </c>
      <c r="AB132">
        <v>302449</v>
      </c>
      <c r="AC132">
        <v>230852</v>
      </c>
      <c r="AD132">
        <v>2521448</v>
      </c>
      <c r="AE132">
        <v>1559907</v>
      </c>
      <c r="AF132">
        <v>297550</v>
      </c>
      <c r="AG132">
        <v>11049</v>
      </c>
      <c r="AH132">
        <v>9163</v>
      </c>
      <c r="AI132">
        <v>277338</v>
      </c>
      <c r="AJ132">
        <v>322692</v>
      </c>
      <c r="AK132">
        <v>141923</v>
      </c>
      <c r="AL132">
        <v>63866</v>
      </c>
      <c r="AM132">
        <v>116902</v>
      </c>
      <c r="AN132">
        <v>8872</v>
      </c>
      <c r="AO132">
        <v>195180</v>
      </c>
      <c r="AP132">
        <v>27790</v>
      </c>
      <c r="AQ132">
        <v>707823</v>
      </c>
      <c r="AR132">
        <v>961541</v>
      </c>
      <c r="AS132">
        <v>927412</v>
      </c>
      <c r="AT132">
        <v>34129</v>
      </c>
      <c r="AU132">
        <v>1780775</v>
      </c>
      <c r="AV132">
        <v>53.995661100531997</v>
      </c>
      <c r="AW132">
        <v>64.504992029005138</v>
      </c>
      <c r="AX132">
        <v>34.829896888906802</v>
      </c>
      <c r="AY132">
        <v>2353473</v>
      </c>
      <c r="AZ132">
        <v>1368084</v>
      </c>
      <c r="BA132">
        <v>502809</v>
      </c>
      <c r="BB132">
        <v>428037</v>
      </c>
      <c r="BC132">
        <v>90294</v>
      </c>
      <c r="BD132">
        <v>346944</v>
      </c>
      <c r="BE132">
        <v>793566</v>
      </c>
      <c r="BF132">
        <v>11900</v>
      </c>
      <c r="BG132">
        <v>432303</v>
      </c>
    </row>
    <row r="133" spans="1:59" x14ac:dyDescent="0.2">
      <c r="A133" s="8" t="s">
        <v>332</v>
      </c>
      <c r="B133">
        <v>3428941</v>
      </c>
      <c r="C133">
        <v>2426145</v>
      </c>
      <c r="D133">
        <v>1331389</v>
      </c>
      <c r="E133">
        <v>627513</v>
      </c>
      <c r="F133">
        <v>115677</v>
      </c>
      <c r="G133">
        <v>351565</v>
      </c>
      <c r="H133">
        <v>1002796</v>
      </c>
      <c r="I133">
        <v>3897</v>
      </c>
      <c r="J133">
        <v>58578</v>
      </c>
      <c r="K133">
        <v>27955</v>
      </c>
      <c r="L133">
        <v>31</v>
      </c>
      <c r="M133">
        <v>1701</v>
      </c>
      <c r="N133">
        <v>39768</v>
      </c>
      <c r="O133">
        <v>10494</v>
      </c>
      <c r="P133">
        <v>22381</v>
      </c>
      <c r="Q133">
        <v>2789</v>
      </c>
      <c r="R133">
        <v>4104</v>
      </c>
      <c r="S133">
        <v>0</v>
      </c>
      <c r="T133">
        <v>34396</v>
      </c>
      <c r="U133">
        <v>13176</v>
      </c>
      <c r="V133">
        <v>21220</v>
      </c>
      <c r="W133">
        <v>8303</v>
      </c>
      <c r="X133">
        <v>64801</v>
      </c>
      <c r="Y133">
        <v>205216</v>
      </c>
      <c r="Z133">
        <v>107</v>
      </c>
      <c r="AA133">
        <v>941</v>
      </c>
      <c r="AB133">
        <v>325485</v>
      </c>
      <c r="AC133">
        <v>231617</v>
      </c>
      <c r="AD133">
        <v>2492722</v>
      </c>
      <c r="AE133">
        <v>1600869</v>
      </c>
      <c r="AF133">
        <v>306725</v>
      </c>
      <c r="AG133">
        <v>12083</v>
      </c>
      <c r="AH133">
        <v>11928</v>
      </c>
      <c r="AI133">
        <v>282714</v>
      </c>
      <c r="AJ133">
        <v>329223</v>
      </c>
      <c r="AK133">
        <v>143995</v>
      </c>
      <c r="AL133">
        <v>67140</v>
      </c>
      <c r="AM133">
        <v>118088</v>
      </c>
      <c r="AN133">
        <v>9034</v>
      </c>
      <c r="AO133">
        <v>196568</v>
      </c>
      <c r="AP133">
        <v>29197</v>
      </c>
      <c r="AQ133">
        <v>730122</v>
      </c>
      <c r="AR133">
        <v>891853</v>
      </c>
      <c r="AS133">
        <v>857111</v>
      </c>
      <c r="AT133">
        <v>34742</v>
      </c>
      <c r="AU133">
        <v>1828072</v>
      </c>
      <c r="AV133">
        <v>48.786546534971961</v>
      </c>
      <c r="AW133">
        <v>71.306406114628302</v>
      </c>
      <c r="AX133">
        <v>34.787933001529233</v>
      </c>
      <c r="AY133">
        <v>2400784</v>
      </c>
      <c r="AZ133">
        <v>1397988</v>
      </c>
      <c r="BA133">
        <v>511747</v>
      </c>
      <c r="BB133">
        <v>439931</v>
      </c>
      <c r="BC133">
        <v>92655</v>
      </c>
      <c r="BD133">
        <v>353655</v>
      </c>
      <c r="BE133">
        <v>799915</v>
      </c>
      <c r="BF133">
        <v>11990</v>
      </c>
      <c r="BG133">
        <v>440443</v>
      </c>
    </row>
    <row r="134" spans="1:59" x14ac:dyDescent="0.2">
      <c r="A134" s="8" t="s">
        <v>333</v>
      </c>
      <c r="B134">
        <v>3506943</v>
      </c>
      <c r="C134">
        <v>2483877</v>
      </c>
      <c r="D134">
        <v>1361526</v>
      </c>
      <c r="E134">
        <v>645622</v>
      </c>
      <c r="F134">
        <v>118568</v>
      </c>
      <c r="G134">
        <v>358162</v>
      </c>
      <c r="H134">
        <v>1023066</v>
      </c>
      <c r="I134">
        <v>4744</v>
      </c>
      <c r="J134">
        <v>60714</v>
      </c>
      <c r="K134">
        <v>29290</v>
      </c>
      <c r="L134">
        <v>74</v>
      </c>
      <c r="M134">
        <v>1848</v>
      </c>
      <c r="N134">
        <v>34028</v>
      </c>
      <c r="O134">
        <v>9442</v>
      </c>
      <c r="P134">
        <v>17508</v>
      </c>
      <c r="Q134">
        <v>2682</v>
      </c>
      <c r="R134">
        <v>4396</v>
      </c>
      <c r="S134">
        <v>0</v>
      </c>
      <c r="T134">
        <v>35962</v>
      </c>
      <c r="U134">
        <v>13829</v>
      </c>
      <c r="V134">
        <v>22133</v>
      </c>
      <c r="W134">
        <v>8437</v>
      </c>
      <c r="X134">
        <v>69475</v>
      </c>
      <c r="Y134">
        <v>208534</v>
      </c>
      <c r="Z134">
        <v>111</v>
      </c>
      <c r="AA134">
        <v>895</v>
      </c>
      <c r="AB134">
        <v>338436</v>
      </c>
      <c r="AC134">
        <v>230518</v>
      </c>
      <c r="AD134">
        <v>2540206</v>
      </c>
      <c r="AE134">
        <v>1622736</v>
      </c>
      <c r="AF134">
        <v>313376</v>
      </c>
      <c r="AG134">
        <v>12914</v>
      </c>
      <c r="AH134">
        <v>14079</v>
      </c>
      <c r="AI134">
        <v>286383</v>
      </c>
      <c r="AJ134">
        <v>341281</v>
      </c>
      <c r="AK134">
        <v>149397</v>
      </c>
      <c r="AL134">
        <v>70964</v>
      </c>
      <c r="AM134">
        <v>120920</v>
      </c>
      <c r="AN134">
        <v>9202</v>
      </c>
      <c r="AO134">
        <v>204530</v>
      </c>
      <c r="AP134">
        <v>23478</v>
      </c>
      <c r="AQ134">
        <v>730869</v>
      </c>
      <c r="AR134">
        <v>917470</v>
      </c>
      <c r="AS134">
        <v>882073</v>
      </c>
      <c r="AT134">
        <v>35397</v>
      </c>
      <c r="AU134">
        <v>1884207</v>
      </c>
      <c r="AV134">
        <v>48.692625039342154</v>
      </c>
      <c r="AW134">
        <v>71.354584242127501</v>
      </c>
      <c r="AX134">
        <v>34.744420153400661</v>
      </c>
      <c r="AY134">
        <v>2455722</v>
      </c>
      <c r="AZ134">
        <v>1432656</v>
      </c>
      <c r="BA134">
        <v>521313</v>
      </c>
      <c r="BB134">
        <v>452590</v>
      </c>
      <c r="BC134">
        <v>95138</v>
      </c>
      <c r="BD134">
        <v>363615</v>
      </c>
      <c r="BE134">
        <v>832986</v>
      </c>
      <c r="BF134">
        <v>12102</v>
      </c>
      <c r="BG134">
        <v>449111</v>
      </c>
    </row>
    <row r="135" spans="1:59" x14ac:dyDescent="0.2">
      <c r="A135" s="8" t="s">
        <v>334</v>
      </c>
      <c r="B135">
        <v>3602292</v>
      </c>
      <c r="C135">
        <v>2551267</v>
      </c>
      <c r="D135">
        <v>1396992</v>
      </c>
      <c r="E135">
        <v>665410</v>
      </c>
      <c r="F135">
        <v>121706</v>
      </c>
      <c r="G135">
        <v>367160</v>
      </c>
      <c r="H135">
        <v>1051025</v>
      </c>
      <c r="I135">
        <v>4914</v>
      </c>
      <c r="J135">
        <v>60460</v>
      </c>
      <c r="K135">
        <v>29897</v>
      </c>
      <c r="L135">
        <v>130</v>
      </c>
      <c r="M135">
        <v>2167</v>
      </c>
      <c r="N135">
        <v>33482</v>
      </c>
      <c r="O135">
        <v>8984</v>
      </c>
      <c r="P135">
        <v>17055</v>
      </c>
      <c r="Q135">
        <v>2375</v>
      </c>
      <c r="R135">
        <v>5068</v>
      </c>
      <c r="S135">
        <v>0</v>
      </c>
      <c r="T135">
        <v>37056</v>
      </c>
      <c r="U135">
        <v>14491</v>
      </c>
      <c r="V135">
        <v>22565</v>
      </c>
      <c r="W135">
        <v>8520</v>
      </c>
      <c r="X135">
        <v>69931</v>
      </c>
      <c r="Y135">
        <v>210540</v>
      </c>
      <c r="Z135">
        <v>113</v>
      </c>
      <c r="AA135">
        <v>841</v>
      </c>
      <c r="AB135">
        <v>355283</v>
      </c>
      <c r="AC135">
        <v>237691</v>
      </c>
      <c r="AD135">
        <v>2547898</v>
      </c>
      <c r="AE135">
        <v>1666494</v>
      </c>
      <c r="AF135">
        <v>321380</v>
      </c>
      <c r="AG135">
        <v>13175</v>
      </c>
      <c r="AH135">
        <v>15713</v>
      </c>
      <c r="AI135">
        <v>292492</v>
      </c>
      <c r="AJ135">
        <v>346879</v>
      </c>
      <c r="AK135">
        <v>150423</v>
      </c>
      <c r="AL135">
        <v>71302</v>
      </c>
      <c r="AM135">
        <v>125154</v>
      </c>
      <c r="AN135">
        <v>9385</v>
      </c>
      <c r="AO135">
        <v>210061</v>
      </c>
      <c r="AP135">
        <v>26812</v>
      </c>
      <c r="AQ135">
        <v>751977</v>
      </c>
      <c r="AR135">
        <v>881404</v>
      </c>
      <c r="AS135">
        <v>845309</v>
      </c>
      <c r="AT135">
        <v>36095</v>
      </c>
      <c r="AU135">
        <v>1935798</v>
      </c>
      <c r="AV135">
        <v>45.531814304904437</v>
      </c>
      <c r="AW135">
        <v>75.817573999456499</v>
      </c>
      <c r="AX135">
        <v>34.521117003916039</v>
      </c>
      <c r="AY135">
        <v>2518849</v>
      </c>
      <c r="AZ135">
        <v>1467824</v>
      </c>
      <c r="BA135">
        <v>531335</v>
      </c>
      <c r="BB135">
        <v>465926</v>
      </c>
      <c r="BC135">
        <v>97669</v>
      </c>
      <c r="BD135">
        <v>372894</v>
      </c>
      <c r="BE135">
        <v>852355</v>
      </c>
      <c r="BF135">
        <v>12220</v>
      </c>
      <c r="BG135">
        <v>458172</v>
      </c>
    </row>
    <row r="136" spans="1:59" x14ac:dyDescent="0.2">
      <c r="A136" s="8" t="s">
        <v>335</v>
      </c>
      <c r="B136">
        <v>3716624</v>
      </c>
      <c r="C136">
        <v>2619194</v>
      </c>
      <c r="D136">
        <v>1430747</v>
      </c>
      <c r="E136">
        <v>687076</v>
      </c>
      <c r="F136">
        <v>124876</v>
      </c>
      <c r="G136">
        <v>376495</v>
      </c>
      <c r="H136">
        <v>1097430</v>
      </c>
      <c r="I136">
        <v>5686</v>
      </c>
      <c r="J136">
        <v>66717</v>
      </c>
      <c r="K136">
        <v>35456</v>
      </c>
      <c r="L136">
        <v>200</v>
      </c>
      <c r="M136">
        <v>2115</v>
      </c>
      <c r="N136">
        <v>32988</v>
      </c>
      <c r="O136">
        <v>9390</v>
      </c>
      <c r="P136">
        <v>16556</v>
      </c>
      <c r="Q136">
        <v>2672</v>
      </c>
      <c r="R136">
        <v>4370</v>
      </c>
      <c r="S136">
        <v>0</v>
      </c>
      <c r="T136">
        <v>39516</v>
      </c>
      <c r="U136">
        <v>15155</v>
      </c>
      <c r="V136">
        <v>24361</v>
      </c>
      <c r="W136">
        <v>11302</v>
      </c>
      <c r="X136">
        <v>72035</v>
      </c>
      <c r="Y136">
        <v>224410</v>
      </c>
      <c r="Z136">
        <v>121</v>
      </c>
      <c r="AA136">
        <v>790</v>
      </c>
      <c r="AB136">
        <v>346406</v>
      </c>
      <c r="AC136">
        <v>259688</v>
      </c>
      <c r="AD136">
        <v>2572685</v>
      </c>
      <c r="AE136">
        <v>1713631</v>
      </c>
      <c r="AF136">
        <v>330331</v>
      </c>
      <c r="AG136">
        <v>12808</v>
      </c>
      <c r="AH136">
        <v>17377</v>
      </c>
      <c r="AI136">
        <v>300146</v>
      </c>
      <c r="AJ136">
        <v>364205</v>
      </c>
      <c r="AK136">
        <v>155505</v>
      </c>
      <c r="AL136">
        <v>77648</v>
      </c>
      <c r="AM136">
        <v>131052</v>
      </c>
      <c r="AN136">
        <v>10368</v>
      </c>
      <c r="AO136">
        <v>227047</v>
      </c>
      <c r="AP136">
        <v>29134</v>
      </c>
      <c r="AQ136">
        <v>752546</v>
      </c>
      <c r="AR136">
        <v>859054</v>
      </c>
      <c r="AS136">
        <v>819176</v>
      </c>
      <c r="AT136">
        <v>39878</v>
      </c>
      <c r="AU136">
        <v>2002993</v>
      </c>
      <c r="AV136">
        <v>42.888517895883474</v>
      </c>
      <c r="AW136">
        <v>80.848947915462318</v>
      </c>
      <c r="AX136">
        <v>34.674915495356565</v>
      </c>
      <c r="AY136">
        <v>2604874</v>
      </c>
      <c r="AZ136">
        <v>1507444</v>
      </c>
      <c r="BA136">
        <v>541744</v>
      </c>
      <c r="BB136">
        <v>480475</v>
      </c>
      <c r="BC136">
        <v>100190</v>
      </c>
      <c r="BD136">
        <v>385035</v>
      </c>
      <c r="BE136">
        <v>891243</v>
      </c>
      <c r="BF136">
        <v>12346</v>
      </c>
      <c r="BG136">
        <v>467577</v>
      </c>
    </row>
    <row r="137" spans="1:59" x14ac:dyDescent="0.2">
      <c r="A137" s="8" t="s">
        <v>336</v>
      </c>
      <c r="B137">
        <v>3820861</v>
      </c>
      <c r="C137">
        <v>2695322</v>
      </c>
      <c r="D137">
        <v>1466860</v>
      </c>
      <c r="E137">
        <v>708934</v>
      </c>
      <c r="F137">
        <v>128497</v>
      </c>
      <c r="G137">
        <v>391031</v>
      </c>
      <c r="H137">
        <v>1125539</v>
      </c>
      <c r="I137">
        <v>7097</v>
      </c>
      <c r="J137">
        <v>59929</v>
      </c>
      <c r="K137">
        <v>35080</v>
      </c>
      <c r="L137">
        <v>255</v>
      </c>
      <c r="M137">
        <v>2376</v>
      </c>
      <c r="N137">
        <v>31857</v>
      </c>
      <c r="O137">
        <v>10332</v>
      </c>
      <c r="P137">
        <v>14993</v>
      </c>
      <c r="Q137">
        <v>2897</v>
      </c>
      <c r="R137">
        <v>3635</v>
      </c>
      <c r="S137">
        <v>0</v>
      </c>
      <c r="T137">
        <v>38680</v>
      </c>
      <c r="U137">
        <v>15605</v>
      </c>
      <c r="V137">
        <v>23075</v>
      </c>
      <c r="W137">
        <v>11458</v>
      </c>
      <c r="X137">
        <v>67468</v>
      </c>
      <c r="Y137">
        <v>228662</v>
      </c>
      <c r="Z137">
        <v>128</v>
      </c>
      <c r="AA137">
        <v>738</v>
      </c>
      <c r="AB137">
        <v>366132</v>
      </c>
      <c r="AC137">
        <v>275679</v>
      </c>
      <c r="AD137">
        <v>2580503</v>
      </c>
      <c r="AE137">
        <v>1765761</v>
      </c>
      <c r="AF137">
        <v>336927</v>
      </c>
      <c r="AG137">
        <v>13719</v>
      </c>
      <c r="AH137">
        <v>18702</v>
      </c>
      <c r="AI137">
        <v>304506</v>
      </c>
      <c r="AJ137">
        <v>376303</v>
      </c>
      <c r="AK137">
        <v>163617</v>
      </c>
      <c r="AL137">
        <v>78546</v>
      </c>
      <c r="AM137">
        <v>134140</v>
      </c>
      <c r="AN137">
        <v>10622</v>
      </c>
      <c r="AO137">
        <v>229719</v>
      </c>
      <c r="AP137">
        <v>32136</v>
      </c>
      <c r="AQ137">
        <v>780054</v>
      </c>
      <c r="AR137">
        <v>814742</v>
      </c>
      <c r="AS137">
        <v>773891</v>
      </c>
      <c r="AT137">
        <v>40851</v>
      </c>
      <c r="AU137">
        <v>2055100</v>
      </c>
      <c r="AV137">
        <v>39.644879957756416</v>
      </c>
      <c r="AW137">
        <v>87.540620177512338</v>
      </c>
      <c r="AX137">
        <v>34.705373783650259</v>
      </c>
      <c r="AY137">
        <v>2675007</v>
      </c>
      <c r="AZ137">
        <v>1549468</v>
      </c>
      <c r="BA137">
        <v>552466</v>
      </c>
      <c r="BB137">
        <v>495182</v>
      </c>
      <c r="BC137">
        <v>102697</v>
      </c>
      <c r="BD137">
        <v>399123</v>
      </c>
      <c r="BE137">
        <v>909246</v>
      </c>
      <c r="BF137">
        <v>12483</v>
      </c>
      <c r="BG137">
        <v>477238</v>
      </c>
    </row>
    <row r="138" spans="1:59" x14ac:dyDescent="0.2">
      <c r="A138" s="8" t="s">
        <v>337</v>
      </c>
      <c r="B138">
        <v>3939160</v>
      </c>
      <c r="C138">
        <v>2788870</v>
      </c>
      <c r="D138">
        <v>1517556</v>
      </c>
      <c r="E138">
        <v>733107</v>
      </c>
      <c r="F138">
        <v>131814</v>
      </c>
      <c r="G138">
        <v>406393</v>
      </c>
      <c r="H138">
        <v>1150290</v>
      </c>
      <c r="I138">
        <v>7450</v>
      </c>
      <c r="J138">
        <v>62348</v>
      </c>
      <c r="K138">
        <v>35386</v>
      </c>
      <c r="L138">
        <v>268</v>
      </c>
      <c r="M138">
        <v>2272</v>
      </c>
      <c r="N138">
        <v>31087</v>
      </c>
      <c r="O138">
        <v>9330</v>
      </c>
      <c r="P138">
        <v>13970</v>
      </c>
      <c r="Q138">
        <v>3358</v>
      </c>
      <c r="R138">
        <v>4429</v>
      </c>
      <c r="S138">
        <v>0</v>
      </c>
      <c r="T138">
        <v>39764</v>
      </c>
      <c r="U138">
        <v>16057</v>
      </c>
      <c r="V138">
        <v>23707</v>
      </c>
      <c r="W138">
        <v>11594</v>
      </c>
      <c r="X138">
        <v>72135</v>
      </c>
      <c r="Y138">
        <v>231986</v>
      </c>
      <c r="Z138">
        <v>132</v>
      </c>
      <c r="AA138">
        <v>667</v>
      </c>
      <c r="AB138">
        <v>389338</v>
      </c>
      <c r="AC138">
        <v>265863</v>
      </c>
      <c r="AD138">
        <v>2670648</v>
      </c>
      <c r="AE138">
        <v>1794937</v>
      </c>
      <c r="AF138">
        <v>346165</v>
      </c>
      <c r="AG138">
        <v>14419</v>
      </c>
      <c r="AH138">
        <v>20838</v>
      </c>
      <c r="AI138">
        <v>310908</v>
      </c>
      <c r="AJ138">
        <v>390920</v>
      </c>
      <c r="AK138">
        <v>170004</v>
      </c>
      <c r="AL138">
        <v>82257</v>
      </c>
      <c r="AM138">
        <v>138659</v>
      </c>
      <c r="AN138">
        <v>11049</v>
      </c>
      <c r="AO138">
        <v>241512</v>
      </c>
      <c r="AP138">
        <v>27075</v>
      </c>
      <c r="AQ138">
        <v>778216</v>
      </c>
      <c r="AR138">
        <v>875711</v>
      </c>
      <c r="AS138">
        <v>833210</v>
      </c>
      <c r="AT138">
        <v>42501</v>
      </c>
      <c r="AU138">
        <v>2144223</v>
      </c>
      <c r="AV138">
        <v>40.840473757770887</v>
      </c>
      <c r="AW138">
        <v>84.169852768403715</v>
      </c>
      <c r="AX138">
        <v>34.375366631834311</v>
      </c>
      <c r="AY138">
        <v>2741106</v>
      </c>
      <c r="AZ138">
        <v>1590816</v>
      </c>
      <c r="BA138">
        <v>564961</v>
      </c>
      <c r="BB138">
        <v>511994</v>
      </c>
      <c r="BC138">
        <v>105346</v>
      </c>
      <c r="BD138">
        <v>408515</v>
      </c>
      <c r="BE138">
        <v>946169</v>
      </c>
      <c r="BF138">
        <v>12640</v>
      </c>
      <c r="BG138">
        <v>488596</v>
      </c>
    </row>
    <row r="139" spans="1:59" x14ac:dyDescent="0.2">
      <c r="A139" s="8" t="s">
        <v>338</v>
      </c>
      <c r="B139">
        <v>4065942</v>
      </c>
      <c r="C139">
        <v>2878314</v>
      </c>
      <c r="D139">
        <v>1566328</v>
      </c>
      <c r="E139">
        <v>758101</v>
      </c>
      <c r="F139">
        <v>135597</v>
      </c>
      <c r="G139">
        <v>418288</v>
      </c>
      <c r="H139">
        <v>1187628</v>
      </c>
      <c r="I139">
        <v>6457</v>
      </c>
      <c r="J139">
        <v>63256</v>
      </c>
      <c r="K139">
        <v>34266</v>
      </c>
      <c r="L139">
        <v>349</v>
      </c>
      <c r="M139">
        <v>2038</v>
      </c>
      <c r="N139">
        <v>29508</v>
      </c>
      <c r="O139">
        <v>9061</v>
      </c>
      <c r="P139">
        <v>12692</v>
      </c>
      <c r="Q139">
        <v>2779</v>
      </c>
      <c r="R139">
        <v>4976</v>
      </c>
      <c r="S139">
        <v>0</v>
      </c>
      <c r="T139">
        <v>40817</v>
      </c>
      <c r="U139">
        <v>16502</v>
      </c>
      <c r="V139">
        <v>24315</v>
      </c>
      <c r="W139">
        <v>11349</v>
      </c>
      <c r="X139">
        <v>77307</v>
      </c>
      <c r="Y139">
        <v>233865</v>
      </c>
      <c r="Z139">
        <v>137</v>
      </c>
      <c r="AA139">
        <v>615</v>
      </c>
      <c r="AB139">
        <v>415102</v>
      </c>
      <c r="AC139">
        <v>272562</v>
      </c>
      <c r="AD139">
        <v>2767479</v>
      </c>
      <c r="AE139">
        <v>1827273</v>
      </c>
      <c r="AF139">
        <v>354093</v>
      </c>
      <c r="AG139">
        <v>14992</v>
      </c>
      <c r="AH139">
        <v>23017</v>
      </c>
      <c r="AI139">
        <v>316084</v>
      </c>
      <c r="AJ139">
        <v>394491</v>
      </c>
      <c r="AK139">
        <v>169128</v>
      </c>
      <c r="AL139">
        <v>83421</v>
      </c>
      <c r="AM139">
        <v>141942</v>
      </c>
      <c r="AN139">
        <v>11542</v>
      </c>
      <c r="AO139">
        <v>247814</v>
      </c>
      <c r="AP139">
        <v>30596</v>
      </c>
      <c r="AQ139">
        <v>788737</v>
      </c>
      <c r="AR139">
        <v>940206</v>
      </c>
      <c r="AS139">
        <v>895811</v>
      </c>
      <c r="AT139">
        <v>44395</v>
      </c>
      <c r="AU139">
        <v>2238669</v>
      </c>
      <c r="AV139">
        <v>41.998442920450657</v>
      </c>
      <c r="AW139">
        <v>79.619137563503131</v>
      </c>
      <c r="AX139">
        <v>33.438798043362958</v>
      </c>
      <c r="AY139">
        <v>2822971</v>
      </c>
      <c r="AZ139">
        <v>1635343</v>
      </c>
      <c r="BA139">
        <v>578780</v>
      </c>
      <c r="BB139">
        <v>529262</v>
      </c>
      <c r="BC139">
        <v>108146</v>
      </c>
      <c r="BD139">
        <v>419155</v>
      </c>
      <c r="BE139">
        <v>995698</v>
      </c>
      <c r="BF139">
        <v>12816</v>
      </c>
      <c r="BG139">
        <v>501223</v>
      </c>
    </row>
    <row r="140" spans="1:59" x14ac:dyDescent="0.2">
      <c r="A140" s="8" t="s">
        <v>339</v>
      </c>
      <c r="B140">
        <v>4234679</v>
      </c>
      <c r="C140">
        <v>2979762</v>
      </c>
      <c r="D140">
        <v>1620823</v>
      </c>
      <c r="E140">
        <v>783664</v>
      </c>
      <c r="F140">
        <v>139760</v>
      </c>
      <c r="G140">
        <v>435516</v>
      </c>
      <c r="H140">
        <v>1254917</v>
      </c>
      <c r="I140">
        <v>8317</v>
      </c>
      <c r="J140">
        <v>73015</v>
      </c>
      <c r="K140">
        <v>38182</v>
      </c>
      <c r="L140">
        <v>610</v>
      </c>
      <c r="M140">
        <v>2509</v>
      </c>
      <c r="N140">
        <v>31966</v>
      </c>
      <c r="O140">
        <v>9512</v>
      </c>
      <c r="P140">
        <v>15070</v>
      </c>
      <c r="Q140">
        <v>2773</v>
      </c>
      <c r="R140">
        <v>4611</v>
      </c>
      <c r="S140">
        <v>0</v>
      </c>
      <c r="T140">
        <v>43474</v>
      </c>
      <c r="U140">
        <v>16976</v>
      </c>
      <c r="V140">
        <v>26498</v>
      </c>
      <c r="W140">
        <v>13023</v>
      </c>
      <c r="X140">
        <v>72345</v>
      </c>
      <c r="Y140">
        <v>259898</v>
      </c>
      <c r="Z140">
        <v>143</v>
      </c>
      <c r="AA140">
        <v>618</v>
      </c>
      <c r="AB140">
        <v>407281</v>
      </c>
      <c r="AC140">
        <v>303536</v>
      </c>
      <c r="AD140">
        <v>2803260</v>
      </c>
      <c r="AE140">
        <v>1897006</v>
      </c>
      <c r="AF140">
        <v>361647</v>
      </c>
      <c r="AG140">
        <v>15499</v>
      </c>
      <c r="AH140">
        <v>25041</v>
      </c>
      <c r="AI140">
        <v>321107</v>
      </c>
      <c r="AJ140">
        <v>407961</v>
      </c>
      <c r="AK140">
        <v>174642</v>
      </c>
      <c r="AL140">
        <v>89550</v>
      </c>
      <c r="AM140">
        <v>143770</v>
      </c>
      <c r="AN140">
        <v>12979</v>
      </c>
      <c r="AO140">
        <v>271823</v>
      </c>
      <c r="AP140">
        <v>34055</v>
      </c>
      <c r="AQ140">
        <v>808541</v>
      </c>
      <c r="AR140">
        <v>906254</v>
      </c>
      <c r="AS140">
        <v>856335</v>
      </c>
      <c r="AT140">
        <v>49919</v>
      </c>
      <c r="AU140">
        <v>2337673</v>
      </c>
      <c r="AV140">
        <v>38.767347237525875</v>
      </c>
      <c r="AW140">
        <v>84.92193383829553</v>
      </c>
      <c r="AX140">
        <v>32.92198097191401</v>
      </c>
      <c r="AY140">
        <v>2945431</v>
      </c>
      <c r="AZ140">
        <v>1690514</v>
      </c>
      <c r="BA140">
        <v>593534</v>
      </c>
      <c r="BB140">
        <v>547349</v>
      </c>
      <c r="BC140">
        <v>111204</v>
      </c>
      <c r="BD140">
        <v>438427</v>
      </c>
      <c r="BE140">
        <v>1048425</v>
      </c>
      <c r="BF140">
        <v>13014</v>
      </c>
      <c r="BG140">
        <v>514750</v>
      </c>
    </row>
    <row r="141" spans="1:59" x14ac:dyDescent="0.2">
      <c r="A141" s="8" t="s">
        <v>340</v>
      </c>
      <c r="B141">
        <v>4390019</v>
      </c>
      <c r="C141">
        <v>3090854</v>
      </c>
      <c r="D141">
        <v>1675601</v>
      </c>
      <c r="E141">
        <v>815011</v>
      </c>
      <c r="F141">
        <v>144045</v>
      </c>
      <c r="G141">
        <v>456196</v>
      </c>
      <c r="H141">
        <v>1299165</v>
      </c>
      <c r="I141">
        <v>12524</v>
      </c>
      <c r="J141">
        <v>70571</v>
      </c>
      <c r="K141">
        <v>36026</v>
      </c>
      <c r="L141">
        <v>1028</v>
      </c>
      <c r="M141">
        <v>3434</v>
      </c>
      <c r="N141">
        <v>31664</v>
      </c>
      <c r="O141">
        <v>8896</v>
      </c>
      <c r="P141">
        <v>14519</v>
      </c>
      <c r="Q141">
        <v>3364</v>
      </c>
      <c r="R141">
        <v>4885</v>
      </c>
      <c r="S141">
        <v>0</v>
      </c>
      <c r="T141">
        <v>42864</v>
      </c>
      <c r="U141">
        <v>17772</v>
      </c>
      <c r="V141">
        <v>25092</v>
      </c>
      <c r="W141">
        <v>13463</v>
      </c>
      <c r="X141">
        <v>76954</v>
      </c>
      <c r="Y141">
        <v>265044</v>
      </c>
      <c r="Z141">
        <v>149</v>
      </c>
      <c r="AA141">
        <v>680</v>
      </c>
      <c r="AB141">
        <v>438034</v>
      </c>
      <c r="AC141">
        <v>306730</v>
      </c>
      <c r="AD141">
        <v>2920498</v>
      </c>
      <c r="AE141">
        <v>1958794</v>
      </c>
      <c r="AF141">
        <v>370486</v>
      </c>
      <c r="AG141">
        <v>17665</v>
      </c>
      <c r="AH141">
        <v>27366</v>
      </c>
      <c r="AI141">
        <v>325455</v>
      </c>
      <c r="AJ141">
        <v>422267</v>
      </c>
      <c r="AK141">
        <v>181089</v>
      </c>
      <c r="AL141">
        <v>93963</v>
      </c>
      <c r="AM141">
        <v>147215</v>
      </c>
      <c r="AN141">
        <v>13211</v>
      </c>
      <c r="AO141">
        <v>275152</v>
      </c>
      <c r="AP141">
        <v>38940</v>
      </c>
      <c r="AQ141">
        <v>838738</v>
      </c>
      <c r="AR141">
        <v>961704</v>
      </c>
      <c r="AS141">
        <v>910897</v>
      </c>
      <c r="AT141">
        <v>50807</v>
      </c>
      <c r="AU141">
        <v>2431225</v>
      </c>
      <c r="AV141">
        <v>39.556362868227453</v>
      </c>
      <c r="AW141">
        <v>82.432139187334258</v>
      </c>
      <c r="AX141">
        <v>32.607156096984269</v>
      </c>
      <c r="AY141">
        <v>3046363</v>
      </c>
      <c r="AZ141">
        <v>1747198</v>
      </c>
      <c r="BA141">
        <v>608414</v>
      </c>
      <c r="BB141">
        <v>566830</v>
      </c>
      <c r="BC141">
        <v>114538</v>
      </c>
      <c r="BD141">
        <v>457416</v>
      </c>
      <c r="BE141">
        <v>1087569</v>
      </c>
      <c r="BF141">
        <v>13252</v>
      </c>
      <c r="BG141">
        <v>528363</v>
      </c>
    </row>
    <row r="142" spans="1:59" x14ac:dyDescent="0.2">
      <c r="A142" s="8" t="s">
        <v>341</v>
      </c>
      <c r="B142">
        <v>4541349</v>
      </c>
      <c r="C142">
        <v>3209557</v>
      </c>
      <c r="D142">
        <v>1736602</v>
      </c>
      <c r="E142">
        <v>845869</v>
      </c>
      <c r="F142">
        <v>149213</v>
      </c>
      <c r="G142">
        <v>477873</v>
      </c>
      <c r="H142">
        <v>1331792</v>
      </c>
      <c r="I142">
        <v>11273</v>
      </c>
      <c r="J142">
        <v>68771</v>
      </c>
      <c r="K142">
        <v>33981</v>
      </c>
      <c r="L142">
        <v>1581</v>
      </c>
      <c r="M142">
        <v>2949</v>
      </c>
      <c r="N142">
        <v>34343</v>
      </c>
      <c r="O142">
        <v>8604</v>
      </c>
      <c r="P142">
        <v>17689</v>
      </c>
      <c r="Q142">
        <v>3430</v>
      </c>
      <c r="R142">
        <v>4620</v>
      </c>
      <c r="S142">
        <v>0</v>
      </c>
      <c r="T142">
        <v>44358</v>
      </c>
      <c r="U142">
        <v>18576</v>
      </c>
      <c r="V142">
        <v>25782</v>
      </c>
      <c r="W142">
        <v>13984</v>
      </c>
      <c r="X142">
        <v>78445</v>
      </c>
      <c r="Y142">
        <v>271605</v>
      </c>
      <c r="Z142">
        <v>160</v>
      </c>
      <c r="AA142">
        <v>800</v>
      </c>
      <c r="AB142">
        <v>459209</v>
      </c>
      <c r="AC142">
        <v>310333</v>
      </c>
      <c r="AD142">
        <v>2977808</v>
      </c>
      <c r="AE142">
        <v>2003753</v>
      </c>
      <c r="AF142">
        <v>381010</v>
      </c>
      <c r="AG142">
        <v>20564</v>
      </c>
      <c r="AH142">
        <v>29681</v>
      </c>
      <c r="AI142">
        <v>330765</v>
      </c>
      <c r="AJ142">
        <v>437653</v>
      </c>
      <c r="AK142">
        <v>191031</v>
      </c>
      <c r="AL142">
        <v>99016</v>
      </c>
      <c r="AM142">
        <v>147606</v>
      </c>
      <c r="AN142">
        <v>13756</v>
      </c>
      <c r="AO142">
        <v>289137</v>
      </c>
      <c r="AP142">
        <v>34071</v>
      </c>
      <c r="AQ142">
        <v>848126</v>
      </c>
      <c r="AR142">
        <v>974055</v>
      </c>
      <c r="AS142">
        <v>921144</v>
      </c>
      <c r="AT142">
        <v>52911</v>
      </c>
      <c r="AU142">
        <v>2537596</v>
      </c>
      <c r="AV142">
        <v>38.384953087935024</v>
      </c>
      <c r="AW142">
        <v>84.046897924023142</v>
      </c>
      <c r="AX142">
        <v>32.261362340000915</v>
      </c>
      <c r="AY142">
        <v>3131857</v>
      </c>
      <c r="AZ142">
        <v>1800065</v>
      </c>
      <c r="BA142">
        <v>623837</v>
      </c>
      <c r="BB142">
        <v>585870</v>
      </c>
      <c r="BC142">
        <v>118062</v>
      </c>
      <c r="BD142">
        <v>472296</v>
      </c>
      <c r="BE142">
        <v>1128104</v>
      </c>
      <c r="BF142">
        <v>13510</v>
      </c>
      <c r="BG142">
        <v>542513</v>
      </c>
    </row>
    <row r="143" spans="1:59" x14ac:dyDescent="0.2">
      <c r="A143" s="8" t="s">
        <v>342</v>
      </c>
      <c r="B143">
        <v>4726235</v>
      </c>
      <c r="C143">
        <v>3330947</v>
      </c>
      <c r="D143">
        <v>1804868</v>
      </c>
      <c r="E143">
        <v>876174</v>
      </c>
      <c r="F143">
        <v>154421</v>
      </c>
      <c r="G143">
        <v>495484</v>
      </c>
      <c r="H143">
        <v>1395288</v>
      </c>
      <c r="I143">
        <v>9777</v>
      </c>
      <c r="J143">
        <v>68762</v>
      </c>
      <c r="K143">
        <v>37659</v>
      </c>
      <c r="L143">
        <v>2246</v>
      </c>
      <c r="M143">
        <v>2685</v>
      </c>
      <c r="N143">
        <v>28160</v>
      </c>
      <c r="O143">
        <v>7732</v>
      </c>
      <c r="P143">
        <v>13855</v>
      </c>
      <c r="Q143">
        <v>2570</v>
      </c>
      <c r="R143">
        <v>4003</v>
      </c>
      <c r="S143">
        <v>0</v>
      </c>
      <c r="T143">
        <v>45939</v>
      </c>
      <c r="U143">
        <v>19389</v>
      </c>
      <c r="V143">
        <v>26550</v>
      </c>
      <c r="W143">
        <v>14725</v>
      </c>
      <c r="X143">
        <v>83852</v>
      </c>
      <c r="Y143">
        <v>277424</v>
      </c>
      <c r="Z143">
        <v>166</v>
      </c>
      <c r="AA143">
        <v>939</v>
      </c>
      <c r="AB143">
        <v>490540</v>
      </c>
      <c r="AC143">
        <v>332414</v>
      </c>
      <c r="AD143">
        <v>3105541</v>
      </c>
      <c r="AE143">
        <v>2069342</v>
      </c>
      <c r="AF143">
        <v>390698</v>
      </c>
      <c r="AG143">
        <v>23828</v>
      </c>
      <c r="AH143">
        <v>32325</v>
      </c>
      <c r="AI143">
        <v>334545</v>
      </c>
      <c r="AJ143">
        <v>447273</v>
      </c>
      <c r="AK143">
        <v>199241</v>
      </c>
      <c r="AL143">
        <v>99700</v>
      </c>
      <c r="AM143">
        <v>148332</v>
      </c>
      <c r="AN143">
        <v>14309</v>
      </c>
      <c r="AO143">
        <v>305384</v>
      </c>
      <c r="AP143">
        <v>38687</v>
      </c>
      <c r="AQ143">
        <v>872991</v>
      </c>
      <c r="AR143">
        <v>1036199</v>
      </c>
      <c r="AS143">
        <v>981163</v>
      </c>
      <c r="AT143">
        <v>55036</v>
      </c>
      <c r="AU143">
        <v>2656893</v>
      </c>
      <c r="AV143">
        <v>39.000406841737593</v>
      </c>
      <c r="AW143">
        <v>80.869699734701101</v>
      </c>
      <c r="AX143">
        <v>31.53951190822502</v>
      </c>
      <c r="AY143">
        <v>3249833</v>
      </c>
      <c r="AZ143">
        <v>1854545</v>
      </c>
      <c r="BA143">
        <v>640615</v>
      </c>
      <c r="BB143">
        <v>605820</v>
      </c>
      <c r="BC143">
        <v>121769</v>
      </c>
      <c r="BD143">
        <v>486341</v>
      </c>
      <c r="BE143">
        <v>1180491</v>
      </c>
      <c r="BF143">
        <v>13781</v>
      </c>
      <c r="BG143">
        <v>557941</v>
      </c>
    </row>
    <row r="144" spans="1:59" x14ac:dyDescent="0.2">
      <c r="A144" s="8" t="s">
        <v>343</v>
      </c>
      <c r="B144">
        <v>4900537</v>
      </c>
      <c r="C144">
        <v>3440780</v>
      </c>
      <c r="D144">
        <v>1860176</v>
      </c>
      <c r="E144">
        <v>906981</v>
      </c>
      <c r="F144">
        <v>159871</v>
      </c>
      <c r="G144">
        <v>513752</v>
      </c>
      <c r="H144">
        <v>1459757</v>
      </c>
      <c r="I144">
        <v>10080</v>
      </c>
      <c r="J144">
        <v>79073</v>
      </c>
      <c r="K144">
        <v>40414</v>
      </c>
      <c r="L144">
        <v>3000</v>
      </c>
      <c r="M144">
        <v>3116</v>
      </c>
      <c r="N144">
        <v>29316</v>
      </c>
      <c r="O144">
        <v>9586</v>
      </c>
      <c r="P144">
        <v>13472</v>
      </c>
      <c r="Q144">
        <v>1800</v>
      </c>
      <c r="R144">
        <v>4458</v>
      </c>
      <c r="S144">
        <v>0</v>
      </c>
      <c r="T144">
        <v>48500</v>
      </c>
      <c r="U144">
        <v>20202</v>
      </c>
      <c r="V144">
        <v>28298</v>
      </c>
      <c r="W144">
        <v>16695</v>
      </c>
      <c r="X144">
        <v>83307</v>
      </c>
      <c r="Y144">
        <v>306867</v>
      </c>
      <c r="Z144">
        <v>176</v>
      </c>
      <c r="AA144">
        <v>1060</v>
      </c>
      <c r="AB144">
        <v>479655</v>
      </c>
      <c r="AC144">
        <v>358498</v>
      </c>
      <c r="AD144">
        <v>3214650</v>
      </c>
      <c r="AE144">
        <v>2136791</v>
      </c>
      <c r="AF144">
        <v>397935</v>
      </c>
      <c r="AG144">
        <v>24518</v>
      </c>
      <c r="AH144">
        <v>35028</v>
      </c>
      <c r="AI144">
        <v>338389</v>
      </c>
      <c r="AJ144">
        <v>457048</v>
      </c>
      <c r="AK144">
        <v>205212</v>
      </c>
      <c r="AL144">
        <v>105883</v>
      </c>
      <c r="AM144">
        <v>145952</v>
      </c>
      <c r="AN144">
        <v>16399</v>
      </c>
      <c r="AO144">
        <v>327378</v>
      </c>
      <c r="AP144">
        <v>40986</v>
      </c>
      <c r="AQ144">
        <v>897045</v>
      </c>
      <c r="AR144">
        <v>1077859</v>
      </c>
      <c r="AS144">
        <v>1014783</v>
      </c>
      <c r="AT144">
        <v>63076</v>
      </c>
      <c r="AU144">
        <v>2763746</v>
      </c>
      <c r="AV144">
        <v>38.999935542712542</v>
      </c>
      <c r="AW144">
        <v>79.322304098494115</v>
      </c>
      <c r="AX144">
        <v>30.93564746940714</v>
      </c>
      <c r="AY144">
        <v>3368798</v>
      </c>
      <c r="AZ144">
        <v>1909041</v>
      </c>
      <c r="BA144">
        <v>658510</v>
      </c>
      <c r="BB144">
        <v>625315</v>
      </c>
      <c r="BC144">
        <v>125578</v>
      </c>
      <c r="BD144">
        <v>499638</v>
      </c>
      <c r="BE144">
        <v>1232007</v>
      </c>
      <c r="BF144">
        <v>14043</v>
      </c>
      <c r="BG144">
        <v>574354</v>
      </c>
    </row>
    <row r="145" spans="1:59" x14ac:dyDescent="0.2">
      <c r="A145" s="8" t="s">
        <v>344</v>
      </c>
      <c r="B145">
        <v>5051514</v>
      </c>
      <c r="C145">
        <v>3567124</v>
      </c>
      <c r="D145">
        <v>1912088</v>
      </c>
      <c r="E145">
        <v>948473</v>
      </c>
      <c r="F145">
        <v>165568</v>
      </c>
      <c r="G145">
        <v>540995</v>
      </c>
      <c r="H145">
        <v>1484390</v>
      </c>
      <c r="I145">
        <v>9174</v>
      </c>
      <c r="J145">
        <v>76665</v>
      </c>
      <c r="K145">
        <v>38748</v>
      </c>
      <c r="L145">
        <v>3757</v>
      </c>
      <c r="M145">
        <v>2334</v>
      </c>
      <c r="N145">
        <v>34124</v>
      </c>
      <c r="O145">
        <v>10176</v>
      </c>
      <c r="P145">
        <v>14300</v>
      </c>
      <c r="Q145">
        <v>1933</v>
      </c>
      <c r="R145">
        <v>7715</v>
      </c>
      <c r="S145">
        <v>0</v>
      </c>
      <c r="T145">
        <v>47228</v>
      </c>
      <c r="U145">
        <v>22314</v>
      </c>
      <c r="V145">
        <v>24914</v>
      </c>
      <c r="W145">
        <v>17655</v>
      </c>
      <c r="X145">
        <v>80503</v>
      </c>
      <c r="Y145">
        <v>311833</v>
      </c>
      <c r="Z145">
        <v>192</v>
      </c>
      <c r="AA145">
        <v>1177</v>
      </c>
      <c r="AB145">
        <v>511553</v>
      </c>
      <c r="AC145">
        <v>349447</v>
      </c>
      <c r="AD145">
        <v>3243604</v>
      </c>
      <c r="AE145">
        <v>2221769</v>
      </c>
      <c r="AF145">
        <v>412546</v>
      </c>
      <c r="AG145">
        <v>31052</v>
      </c>
      <c r="AH145">
        <v>37147</v>
      </c>
      <c r="AI145">
        <v>344347</v>
      </c>
      <c r="AJ145">
        <v>466000</v>
      </c>
      <c r="AK145">
        <v>212470</v>
      </c>
      <c r="AL145">
        <v>109698</v>
      </c>
      <c r="AM145">
        <v>143831</v>
      </c>
      <c r="AN145">
        <v>16881</v>
      </c>
      <c r="AO145">
        <v>328407</v>
      </c>
      <c r="AP145">
        <v>46024</v>
      </c>
      <c r="AQ145">
        <v>951911</v>
      </c>
      <c r="AR145">
        <v>1021835</v>
      </c>
      <c r="AS145">
        <v>956911</v>
      </c>
      <c r="AT145">
        <v>64924</v>
      </c>
      <c r="AU145">
        <v>2829745</v>
      </c>
      <c r="AV145">
        <v>36.110501049063323</v>
      </c>
      <c r="AW145">
        <v>85.97726089049263</v>
      </c>
      <c r="AX145">
        <v>31.046819695817248</v>
      </c>
      <c r="AY145">
        <v>3462799</v>
      </c>
      <c r="AZ145">
        <v>1978409</v>
      </c>
      <c r="BA145">
        <v>677151</v>
      </c>
      <c r="BB145">
        <v>645599</v>
      </c>
      <c r="BC145">
        <v>129552</v>
      </c>
      <c r="BD145">
        <v>526107</v>
      </c>
      <c r="BE145">
        <v>1241030</v>
      </c>
      <c r="BF145">
        <v>14281</v>
      </c>
      <c r="BG145">
        <v>591433</v>
      </c>
    </row>
    <row r="146" spans="1:59" x14ac:dyDescent="0.2">
      <c r="A146" s="8" t="s">
        <v>345</v>
      </c>
      <c r="B146">
        <v>5182646</v>
      </c>
      <c r="C146">
        <v>3683536</v>
      </c>
      <c r="D146">
        <v>1970951</v>
      </c>
      <c r="E146">
        <v>987529</v>
      </c>
      <c r="F146">
        <v>171121</v>
      </c>
      <c r="G146">
        <v>553935</v>
      </c>
      <c r="H146">
        <v>1499110</v>
      </c>
      <c r="I146">
        <v>8564</v>
      </c>
      <c r="J146">
        <v>78363</v>
      </c>
      <c r="K146">
        <v>36770</v>
      </c>
      <c r="L146">
        <v>4432</v>
      </c>
      <c r="M146">
        <v>3023</v>
      </c>
      <c r="N146">
        <v>29518</v>
      </c>
      <c r="O146">
        <v>9757</v>
      </c>
      <c r="P146">
        <v>9914</v>
      </c>
      <c r="Q146">
        <v>1969</v>
      </c>
      <c r="R146">
        <v>7878</v>
      </c>
      <c r="S146">
        <v>0</v>
      </c>
      <c r="T146">
        <v>50187</v>
      </c>
      <c r="U146">
        <v>24427</v>
      </c>
      <c r="V146">
        <v>25760</v>
      </c>
      <c r="W146">
        <v>18631</v>
      </c>
      <c r="X146">
        <v>91998</v>
      </c>
      <c r="Y146">
        <v>313827</v>
      </c>
      <c r="Z146">
        <v>201</v>
      </c>
      <c r="AA146">
        <v>1304</v>
      </c>
      <c r="AB146">
        <v>510604</v>
      </c>
      <c r="AC146">
        <v>351688</v>
      </c>
      <c r="AD146">
        <v>3387189</v>
      </c>
      <c r="AE146">
        <v>2241856</v>
      </c>
      <c r="AF146">
        <v>431934</v>
      </c>
      <c r="AG146">
        <v>36334</v>
      </c>
      <c r="AH146">
        <v>40024</v>
      </c>
      <c r="AI146">
        <v>355576</v>
      </c>
      <c r="AJ146">
        <v>452178</v>
      </c>
      <c r="AK146">
        <v>201304</v>
      </c>
      <c r="AL146">
        <v>112178</v>
      </c>
      <c r="AM146">
        <v>138697</v>
      </c>
      <c r="AN146">
        <v>17867</v>
      </c>
      <c r="AO146">
        <v>321601</v>
      </c>
      <c r="AP146">
        <v>39592</v>
      </c>
      <c r="AQ146">
        <v>978684</v>
      </c>
      <c r="AR146">
        <v>1145333</v>
      </c>
      <c r="AS146">
        <v>1076609</v>
      </c>
      <c r="AT146">
        <v>68724</v>
      </c>
      <c r="AU146">
        <v>2940790</v>
      </c>
      <c r="AV146">
        <v>38.946437988415163</v>
      </c>
      <c r="AW146">
        <v>77.19259169305117</v>
      </c>
      <c r="AX146">
        <v>30.063764855384679</v>
      </c>
      <c r="AY146">
        <v>3527666</v>
      </c>
      <c r="AZ146">
        <v>2028556</v>
      </c>
      <c r="BA146">
        <v>695688</v>
      </c>
      <c r="BB146">
        <v>663353</v>
      </c>
      <c r="BC146">
        <v>133503</v>
      </c>
      <c r="BD146">
        <v>536012</v>
      </c>
      <c r="BE146">
        <v>1285810</v>
      </c>
      <c r="BF146">
        <v>14466</v>
      </c>
      <c r="BG146">
        <v>608396</v>
      </c>
    </row>
    <row r="147" spans="1:59" x14ac:dyDescent="0.2">
      <c r="A147" s="8" t="s">
        <v>346</v>
      </c>
      <c r="B147">
        <v>5382468</v>
      </c>
      <c r="C147">
        <v>3800650</v>
      </c>
      <c r="D147">
        <v>2034905</v>
      </c>
      <c r="E147">
        <v>1023989</v>
      </c>
      <c r="F147">
        <v>177017</v>
      </c>
      <c r="G147">
        <v>564739</v>
      </c>
      <c r="H147">
        <v>1581818</v>
      </c>
      <c r="I147">
        <v>8670</v>
      </c>
      <c r="J147">
        <v>78961</v>
      </c>
      <c r="K147">
        <v>37399</v>
      </c>
      <c r="L147">
        <v>5389</v>
      </c>
      <c r="M147">
        <v>3443</v>
      </c>
      <c r="N147">
        <v>31966</v>
      </c>
      <c r="O147">
        <v>9264</v>
      </c>
      <c r="P147">
        <v>13704</v>
      </c>
      <c r="Q147">
        <v>1679</v>
      </c>
      <c r="R147">
        <v>7319</v>
      </c>
      <c r="S147">
        <v>0</v>
      </c>
      <c r="T147">
        <v>53453</v>
      </c>
      <c r="U147">
        <v>26565</v>
      </c>
      <c r="V147">
        <v>26888</v>
      </c>
      <c r="W147">
        <v>19736</v>
      </c>
      <c r="X147">
        <v>103136</v>
      </c>
      <c r="Y147">
        <v>316504</v>
      </c>
      <c r="Z147">
        <v>206</v>
      </c>
      <c r="AA147">
        <v>1421</v>
      </c>
      <c r="AB147">
        <v>530436</v>
      </c>
      <c r="AC147">
        <v>391098</v>
      </c>
      <c r="AD147">
        <v>3596879</v>
      </c>
      <c r="AE147">
        <v>2311516</v>
      </c>
      <c r="AF147">
        <v>437794</v>
      </c>
      <c r="AG147">
        <v>32189</v>
      </c>
      <c r="AH147">
        <v>42743</v>
      </c>
      <c r="AI147">
        <v>362862</v>
      </c>
      <c r="AJ147">
        <v>457795</v>
      </c>
      <c r="AK147">
        <v>212205</v>
      </c>
      <c r="AL147">
        <v>109772</v>
      </c>
      <c r="AM147">
        <v>135818</v>
      </c>
      <c r="AN147">
        <v>18554</v>
      </c>
      <c r="AO147">
        <v>328719</v>
      </c>
      <c r="AP147">
        <v>42354</v>
      </c>
      <c r="AQ147">
        <v>1026300</v>
      </c>
      <c r="AR147">
        <v>1285363</v>
      </c>
      <c r="AS147">
        <v>1214006</v>
      </c>
      <c r="AT147">
        <v>71357</v>
      </c>
      <c r="AU147">
        <v>3070952</v>
      </c>
      <c r="AV147">
        <v>41.855518352099239</v>
      </c>
      <c r="AW147">
        <v>69.675939904615902</v>
      </c>
      <c r="AX147">
        <v>29.163225813774151</v>
      </c>
      <c r="AY147">
        <v>3648360</v>
      </c>
      <c r="AZ147">
        <v>2066542</v>
      </c>
      <c r="BA147">
        <v>714676</v>
      </c>
      <c r="BB147">
        <v>681633</v>
      </c>
      <c r="BC147">
        <v>137510</v>
      </c>
      <c r="BD147">
        <v>532723</v>
      </c>
      <c r="BE147">
        <v>1336844</v>
      </c>
      <c r="BF147">
        <v>14663</v>
      </c>
      <c r="BG147">
        <v>625657</v>
      </c>
    </row>
    <row r="148" spans="1:59" x14ac:dyDescent="0.2">
      <c r="A148" s="8" t="s">
        <v>347</v>
      </c>
      <c r="B148">
        <v>5585845</v>
      </c>
      <c r="C148">
        <v>3926581</v>
      </c>
      <c r="D148">
        <v>2112581</v>
      </c>
      <c r="E148">
        <v>1054348</v>
      </c>
      <c r="F148">
        <v>182934</v>
      </c>
      <c r="G148">
        <v>576718</v>
      </c>
      <c r="H148">
        <v>1659264</v>
      </c>
      <c r="I148">
        <v>9696</v>
      </c>
      <c r="J148">
        <v>78660</v>
      </c>
      <c r="K148">
        <v>45022</v>
      </c>
      <c r="L148">
        <v>6993</v>
      </c>
      <c r="M148">
        <v>3887</v>
      </c>
      <c r="N148">
        <v>34396</v>
      </c>
      <c r="O148">
        <v>9132</v>
      </c>
      <c r="P148">
        <v>13697</v>
      </c>
      <c r="Q148">
        <v>2205</v>
      </c>
      <c r="R148">
        <v>9362</v>
      </c>
      <c r="S148">
        <v>0</v>
      </c>
      <c r="T148">
        <v>58102</v>
      </c>
      <c r="U148">
        <v>28701</v>
      </c>
      <c r="V148">
        <v>29401</v>
      </c>
      <c r="W148">
        <v>22308</v>
      </c>
      <c r="X148">
        <v>113879</v>
      </c>
      <c r="Y148">
        <v>353802</v>
      </c>
      <c r="Z148">
        <v>220</v>
      </c>
      <c r="AA148">
        <v>1507</v>
      </c>
      <c r="AB148">
        <v>529353</v>
      </c>
      <c r="AC148">
        <v>401439</v>
      </c>
      <c r="AD148">
        <v>3806239</v>
      </c>
      <c r="AE148">
        <v>2371298</v>
      </c>
      <c r="AF148">
        <v>439987</v>
      </c>
      <c r="AG148">
        <v>28026</v>
      </c>
      <c r="AH148">
        <v>45892</v>
      </c>
      <c r="AI148">
        <v>366069</v>
      </c>
      <c r="AJ148">
        <v>482681</v>
      </c>
      <c r="AK148">
        <v>232227</v>
      </c>
      <c r="AL148">
        <v>114209</v>
      </c>
      <c r="AM148">
        <v>136245</v>
      </c>
      <c r="AN148">
        <v>22988</v>
      </c>
      <c r="AO148">
        <v>356520</v>
      </c>
      <c r="AP148">
        <v>43864</v>
      </c>
      <c r="AQ148">
        <v>1025258</v>
      </c>
      <c r="AR148">
        <v>1434941</v>
      </c>
      <c r="AS148">
        <v>1346523</v>
      </c>
      <c r="AT148">
        <v>88418</v>
      </c>
      <c r="AU148">
        <v>3214547</v>
      </c>
      <c r="AV148">
        <v>44.638978044499133</v>
      </c>
      <c r="AW148">
        <v>64.30008034232884</v>
      </c>
      <c r="AX148">
        <v>28.702898746607481</v>
      </c>
      <c r="AY148">
        <v>3769547</v>
      </c>
      <c r="AZ148">
        <v>2110283</v>
      </c>
      <c r="BA148">
        <v>734772</v>
      </c>
      <c r="BB148">
        <v>700433</v>
      </c>
      <c r="BC148">
        <v>141776</v>
      </c>
      <c r="BD148">
        <v>533302</v>
      </c>
      <c r="BE148">
        <v>1398249</v>
      </c>
      <c r="BF148">
        <v>14894</v>
      </c>
      <c r="BG148">
        <v>643776</v>
      </c>
    </row>
    <row r="149" spans="1:59" x14ac:dyDescent="0.2">
      <c r="A149" s="8" t="s">
        <v>348</v>
      </c>
      <c r="B149">
        <v>5841253</v>
      </c>
      <c r="C149">
        <v>4061017</v>
      </c>
      <c r="D149">
        <v>2184020</v>
      </c>
      <c r="E149">
        <v>1087379</v>
      </c>
      <c r="F149">
        <v>189303</v>
      </c>
      <c r="G149">
        <v>600315</v>
      </c>
      <c r="H149">
        <v>1780236</v>
      </c>
      <c r="I149">
        <v>9384</v>
      </c>
      <c r="J149">
        <v>73026</v>
      </c>
      <c r="K149">
        <v>51034</v>
      </c>
      <c r="L149">
        <v>9437</v>
      </c>
      <c r="M149">
        <v>3459</v>
      </c>
      <c r="N149">
        <v>28656</v>
      </c>
      <c r="O149">
        <v>8799</v>
      </c>
      <c r="P149">
        <v>12593</v>
      </c>
      <c r="Q149">
        <v>2243</v>
      </c>
      <c r="R149">
        <v>5021</v>
      </c>
      <c r="S149">
        <v>0</v>
      </c>
      <c r="T149">
        <v>58548</v>
      </c>
      <c r="U149">
        <v>30790</v>
      </c>
      <c r="V149">
        <v>27758</v>
      </c>
      <c r="W149">
        <v>23286</v>
      </c>
      <c r="X149">
        <v>115801</v>
      </c>
      <c r="Y149">
        <v>355334</v>
      </c>
      <c r="Z149">
        <v>230</v>
      </c>
      <c r="AA149">
        <v>1541</v>
      </c>
      <c r="AB149">
        <v>572031</v>
      </c>
      <c r="AC149">
        <v>478469</v>
      </c>
      <c r="AD149">
        <v>3961958</v>
      </c>
      <c r="AE149">
        <v>2520197</v>
      </c>
      <c r="AF149">
        <v>452914</v>
      </c>
      <c r="AG149">
        <v>31837</v>
      </c>
      <c r="AH149">
        <v>48925</v>
      </c>
      <c r="AI149">
        <v>372152</v>
      </c>
      <c r="AJ149">
        <v>487054</v>
      </c>
      <c r="AK149">
        <v>230238</v>
      </c>
      <c r="AL149">
        <v>119793</v>
      </c>
      <c r="AM149">
        <v>137022</v>
      </c>
      <c r="AN149">
        <v>23596</v>
      </c>
      <c r="AO149">
        <v>374568</v>
      </c>
      <c r="AP149">
        <v>46958</v>
      </c>
      <c r="AQ149">
        <v>1135107</v>
      </c>
      <c r="AR149">
        <v>1441761</v>
      </c>
      <c r="AS149">
        <v>1351007</v>
      </c>
      <c r="AT149">
        <v>90754</v>
      </c>
      <c r="AU149">
        <v>3321056</v>
      </c>
      <c r="AV149">
        <v>43.412729570933891</v>
      </c>
      <c r="AW149">
        <v>65.195800652584651</v>
      </c>
      <c r="AX149">
        <v>28.303276628911728</v>
      </c>
      <c r="AY149">
        <v>3975721</v>
      </c>
      <c r="AZ149">
        <v>2195485</v>
      </c>
      <c r="BA149">
        <v>755622</v>
      </c>
      <c r="BB149">
        <v>720481</v>
      </c>
      <c r="BC149">
        <v>146627</v>
      </c>
      <c r="BD149">
        <v>572755</v>
      </c>
      <c r="BE149">
        <v>1455524</v>
      </c>
      <c r="BF149">
        <v>15118</v>
      </c>
      <c r="BG149">
        <v>662369</v>
      </c>
    </row>
    <row r="150" spans="1:59" x14ac:dyDescent="0.2">
      <c r="A150" s="8" t="s">
        <v>349</v>
      </c>
      <c r="B150">
        <v>5986358</v>
      </c>
      <c r="C150">
        <v>4180119</v>
      </c>
      <c r="D150">
        <v>2254902</v>
      </c>
      <c r="E150">
        <v>1120370</v>
      </c>
      <c r="F150">
        <v>195658</v>
      </c>
      <c r="G150">
        <v>609188</v>
      </c>
      <c r="H150">
        <v>1806239</v>
      </c>
      <c r="I150">
        <v>9411</v>
      </c>
      <c r="J150">
        <v>68773</v>
      </c>
      <c r="K150">
        <v>50593</v>
      </c>
      <c r="L150">
        <v>12915</v>
      </c>
      <c r="M150">
        <v>2925</v>
      </c>
      <c r="N150">
        <v>32498</v>
      </c>
      <c r="O150">
        <v>8163</v>
      </c>
      <c r="P150">
        <v>17272</v>
      </c>
      <c r="Q150">
        <v>3864</v>
      </c>
      <c r="R150">
        <v>3199</v>
      </c>
      <c r="S150">
        <v>0</v>
      </c>
      <c r="T150">
        <v>61678</v>
      </c>
      <c r="U150">
        <v>32903</v>
      </c>
      <c r="V150">
        <v>28775</v>
      </c>
      <c r="W150">
        <v>24193</v>
      </c>
      <c r="X150">
        <v>113383</v>
      </c>
      <c r="Y150">
        <v>359895</v>
      </c>
      <c r="Z150">
        <v>244</v>
      </c>
      <c r="AA150">
        <v>1504</v>
      </c>
      <c r="AB150">
        <v>588802</v>
      </c>
      <c r="AC150">
        <v>479425</v>
      </c>
      <c r="AD150">
        <v>3978569</v>
      </c>
      <c r="AE150">
        <v>2568694</v>
      </c>
      <c r="AF150">
        <v>470467</v>
      </c>
      <c r="AG150">
        <v>37819</v>
      </c>
      <c r="AH150">
        <v>52894</v>
      </c>
      <c r="AI150">
        <v>379754</v>
      </c>
      <c r="AJ150">
        <v>509685</v>
      </c>
      <c r="AK150">
        <v>240650</v>
      </c>
      <c r="AL150">
        <v>126043</v>
      </c>
      <c r="AM150">
        <v>142992</v>
      </c>
      <c r="AN150">
        <v>24441</v>
      </c>
      <c r="AO150">
        <v>381680</v>
      </c>
      <c r="AP150">
        <v>41488</v>
      </c>
      <c r="AQ150">
        <v>1140933</v>
      </c>
      <c r="AR150">
        <v>1409875</v>
      </c>
      <c r="AS150">
        <v>1315862</v>
      </c>
      <c r="AT150">
        <v>94013</v>
      </c>
      <c r="AU150">
        <v>3417664</v>
      </c>
      <c r="AV150">
        <v>41.252598275711037</v>
      </c>
      <c r="AW150">
        <v>69.520518168797111</v>
      </c>
      <c r="AX150">
        <v>28.67902007936657</v>
      </c>
      <c r="AY150">
        <v>4056504</v>
      </c>
      <c r="AZ150">
        <v>2250265</v>
      </c>
      <c r="BA150">
        <v>778044</v>
      </c>
      <c r="BB150">
        <v>741064</v>
      </c>
      <c r="BC150">
        <v>151765</v>
      </c>
      <c r="BD150">
        <v>579392</v>
      </c>
      <c r="BE150">
        <v>1487810</v>
      </c>
      <c r="BF150">
        <v>15339</v>
      </c>
      <c r="BG150">
        <v>682182</v>
      </c>
    </row>
    <row r="151" spans="1:59" x14ac:dyDescent="0.2">
      <c r="A151" s="8" t="s">
        <v>350</v>
      </c>
      <c r="B151">
        <v>6114435</v>
      </c>
      <c r="C151">
        <v>4286397</v>
      </c>
      <c r="D151">
        <v>2316255</v>
      </c>
      <c r="E151">
        <v>1146340</v>
      </c>
      <c r="F151">
        <v>201971</v>
      </c>
      <c r="G151">
        <v>621831</v>
      </c>
      <c r="H151">
        <v>1828038</v>
      </c>
      <c r="I151">
        <v>10495</v>
      </c>
      <c r="J151">
        <v>64426</v>
      </c>
      <c r="K151">
        <v>49315</v>
      </c>
      <c r="L151">
        <v>16288</v>
      </c>
      <c r="M151">
        <v>1514</v>
      </c>
      <c r="N151">
        <v>36467</v>
      </c>
      <c r="O151">
        <v>8021</v>
      </c>
      <c r="P151">
        <v>19985</v>
      </c>
      <c r="Q151">
        <v>4475</v>
      </c>
      <c r="R151">
        <v>3986</v>
      </c>
      <c r="S151">
        <v>0</v>
      </c>
      <c r="T151">
        <v>63963</v>
      </c>
      <c r="U151">
        <v>35040</v>
      </c>
      <c r="V151">
        <v>28923</v>
      </c>
      <c r="W151">
        <v>26000</v>
      </c>
      <c r="X151">
        <v>101866</v>
      </c>
      <c r="Y151">
        <v>359587</v>
      </c>
      <c r="Z151">
        <v>257</v>
      </c>
      <c r="AA151">
        <v>1498</v>
      </c>
      <c r="AB151">
        <v>603446</v>
      </c>
      <c r="AC151">
        <v>492916</v>
      </c>
      <c r="AD151">
        <v>3891627</v>
      </c>
      <c r="AE151">
        <v>2658085</v>
      </c>
      <c r="AF151">
        <v>484375</v>
      </c>
      <c r="AG151">
        <v>44081</v>
      </c>
      <c r="AH151">
        <v>56029</v>
      </c>
      <c r="AI151">
        <v>384265</v>
      </c>
      <c r="AJ151">
        <v>532672</v>
      </c>
      <c r="AK151">
        <v>253893</v>
      </c>
      <c r="AL151">
        <v>130389</v>
      </c>
      <c r="AM151">
        <v>148391</v>
      </c>
      <c r="AN151">
        <v>25323</v>
      </c>
      <c r="AO151">
        <v>378052</v>
      </c>
      <c r="AP151">
        <v>44008</v>
      </c>
      <c r="AQ151">
        <v>1193655</v>
      </c>
      <c r="AR151">
        <v>1233542</v>
      </c>
      <c r="AS151">
        <v>1136139</v>
      </c>
      <c r="AT151">
        <v>97403</v>
      </c>
      <c r="AU151">
        <v>3456350</v>
      </c>
      <c r="AV151">
        <v>35.689151993016687</v>
      </c>
      <c r="AW151">
        <v>82.44934860663065</v>
      </c>
      <c r="AX151">
        <v>29.4254733414726</v>
      </c>
      <c r="AY151">
        <v>4137426</v>
      </c>
      <c r="AZ151">
        <v>2309388</v>
      </c>
      <c r="BA151">
        <v>801351</v>
      </c>
      <c r="BB151">
        <v>762449</v>
      </c>
      <c r="BC151">
        <v>157094</v>
      </c>
      <c r="BD151">
        <v>588494</v>
      </c>
      <c r="BE151">
        <v>1479341</v>
      </c>
      <c r="BF151">
        <v>15535</v>
      </c>
      <c r="BG151">
        <v>702902</v>
      </c>
    </row>
    <row r="152" spans="1:59" x14ac:dyDescent="0.2">
      <c r="A152" s="8" t="s">
        <v>351</v>
      </c>
      <c r="B152">
        <v>6268218</v>
      </c>
      <c r="C152">
        <v>4405193</v>
      </c>
      <c r="D152">
        <v>2397012</v>
      </c>
      <c r="E152">
        <v>1171874</v>
      </c>
      <c r="F152">
        <v>209699</v>
      </c>
      <c r="G152">
        <v>626608</v>
      </c>
      <c r="H152">
        <v>1863025</v>
      </c>
      <c r="I152">
        <v>12386</v>
      </c>
      <c r="J152">
        <v>57674</v>
      </c>
      <c r="K152">
        <v>54971</v>
      </c>
      <c r="L152">
        <v>18416</v>
      </c>
      <c r="M152">
        <v>1784</v>
      </c>
      <c r="N152">
        <v>43236</v>
      </c>
      <c r="O152">
        <v>8199</v>
      </c>
      <c r="P152">
        <v>18652</v>
      </c>
      <c r="Q152">
        <v>5779</v>
      </c>
      <c r="R152">
        <v>10606</v>
      </c>
      <c r="S152">
        <v>0</v>
      </c>
      <c r="T152">
        <v>67498</v>
      </c>
      <c r="U152">
        <v>37176</v>
      </c>
      <c r="V152">
        <v>30322</v>
      </c>
      <c r="W152">
        <v>28894</v>
      </c>
      <c r="X152">
        <v>109002</v>
      </c>
      <c r="Y152">
        <v>369351</v>
      </c>
      <c r="Z152">
        <v>271</v>
      </c>
      <c r="AA152">
        <v>1624</v>
      </c>
      <c r="AB152">
        <v>574123</v>
      </c>
      <c r="AC152">
        <v>523795</v>
      </c>
      <c r="AD152">
        <v>4026499</v>
      </c>
      <c r="AE152">
        <v>2685826</v>
      </c>
      <c r="AF152">
        <v>492918</v>
      </c>
      <c r="AG152">
        <v>42722</v>
      </c>
      <c r="AH152">
        <v>59323</v>
      </c>
      <c r="AI152">
        <v>390873</v>
      </c>
      <c r="AJ152">
        <v>548772</v>
      </c>
      <c r="AK152">
        <v>264405</v>
      </c>
      <c r="AL152">
        <v>141066</v>
      </c>
      <c r="AM152">
        <v>143301</v>
      </c>
      <c r="AN152">
        <v>29910</v>
      </c>
      <c r="AO152">
        <v>383423</v>
      </c>
      <c r="AP152">
        <v>39864</v>
      </c>
      <c r="AQ152">
        <v>1190939</v>
      </c>
      <c r="AR152">
        <v>1340673</v>
      </c>
      <c r="AS152">
        <v>1225637</v>
      </c>
      <c r="AT152">
        <v>115036</v>
      </c>
      <c r="AU152">
        <v>3582392</v>
      </c>
      <c r="AV152">
        <v>37.423961982632953</v>
      </c>
      <c r="AW152">
        <v>77.699035609082514</v>
      </c>
      <c r="AX152">
        <v>29.078057547215479</v>
      </c>
      <c r="AY152">
        <v>4232061</v>
      </c>
      <c r="AZ152">
        <v>2369036</v>
      </c>
      <c r="BA152">
        <v>826801</v>
      </c>
      <c r="BB152">
        <v>782972</v>
      </c>
      <c r="BC152">
        <v>162731</v>
      </c>
      <c r="BD152">
        <v>596532</v>
      </c>
      <c r="BE152">
        <v>1546235</v>
      </c>
      <c r="BF152">
        <v>15696</v>
      </c>
      <c r="BG152">
        <v>726148</v>
      </c>
    </row>
    <row r="153" spans="1:59" x14ac:dyDescent="0.2">
      <c r="A153" s="8" t="s">
        <v>352</v>
      </c>
      <c r="B153">
        <v>6404015</v>
      </c>
      <c r="C153">
        <v>4523286</v>
      </c>
      <c r="D153">
        <v>2488814</v>
      </c>
      <c r="E153">
        <v>1191574</v>
      </c>
      <c r="F153">
        <v>215713</v>
      </c>
      <c r="G153">
        <v>627186</v>
      </c>
      <c r="H153">
        <v>1880729</v>
      </c>
      <c r="I153">
        <v>10066</v>
      </c>
      <c r="J153">
        <v>53891</v>
      </c>
      <c r="K153">
        <v>54405</v>
      </c>
      <c r="L153">
        <v>19547</v>
      </c>
      <c r="M153">
        <v>1820</v>
      </c>
      <c r="N153">
        <v>36605</v>
      </c>
      <c r="O153">
        <v>7908</v>
      </c>
      <c r="P153">
        <v>16030</v>
      </c>
      <c r="Q153">
        <v>3809</v>
      </c>
      <c r="R153">
        <v>8858</v>
      </c>
      <c r="S153">
        <v>0</v>
      </c>
      <c r="T153">
        <v>65797</v>
      </c>
      <c r="U153">
        <v>37772</v>
      </c>
      <c r="V153">
        <v>28025</v>
      </c>
      <c r="W153">
        <v>30120</v>
      </c>
      <c r="X153">
        <v>100296</v>
      </c>
      <c r="Y153">
        <v>197927</v>
      </c>
      <c r="Z153">
        <v>288</v>
      </c>
      <c r="AA153">
        <v>1882</v>
      </c>
      <c r="AB153">
        <v>580813</v>
      </c>
      <c r="AC153">
        <v>727272</v>
      </c>
      <c r="AD153">
        <v>3911698</v>
      </c>
      <c r="AE153">
        <v>2748771</v>
      </c>
      <c r="AF153">
        <v>511578</v>
      </c>
      <c r="AG153">
        <v>49836</v>
      </c>
      <c r="AH153">
        <v>62963</v>
      </c>
      <c r="AI153">
        <v>398779</v>
      </c>
      <c r="AJ153">
        <v>561100</v>
      </c>
      <c r="AK153">
        <v>277275</v>
      </c>
      <c r="AL153">
        <v>141959</v>
      </c>
      <c r="AM153">
        <v>141865</v>
      </c>
      <c r="AN153">
        <v>31800</v>
      </c>
      <c r="AO153">
        <v>372047</v>
      </c>
      <c r="AP153">
        <v>39220</v>
      </c>
      <c r="AQ153">
        <v>1233026</v>
      </c>
      <c r="AR153">
        <v>1162927</v>
      </c>
      <c r="AS153">
        <v>1090438</v>
      </c>
      <c r="AT153">
        <v>72489</v>
      </c>
      <c r="AU153">
        <v>3655244</v>
      </c>
      <c r="AV153">
        <v>31.815304080829087</v>
      </c>
      <c r="AW153">
        <v>92.239461215134369</v>
      </c>
      <c r="AX153">
        <v>29.346265068113407</v>
      </c>
      <c r="AY153">
        <v>4312660</v>
      </c>
      <c r="AZ153">
        <v>2431931</v>
      </c>
      <c r="BA153">
        <v>851198</v>
      </c>
      <c r="BB153">
        <v>801989</v>
      </c>
      <c r="BC153">
        <v>168426</v>
      </c>
      <c r="BD153">
        <v>610318</v>
      </c>
      <c r="BE153">
        <v>1563889</v>
      </c>
      <c r="BF153">
        <v>15824</v>
      </c>
      <c r="BG153">
        <v>748683</v>
      </c>
    </row>
    <row r="154" spans="1:59" x14ac:dyDescent="0.2">
      <c r="A154" s="8" t="s">
        <v>353</v>
      </c>
      <c r="B154">
        <v>6464859</v>
      </c>
      <c r="C154">
        <v>4578149</v>
      </c>
      <c r="D154">
        <v>2514370</v>
      </c>
      <c r="E154">
        <v>1214455</v>
      </c>
      <c r="F154">
        <v>222209</v>
      </c>
      <c r="G154">
        <v>627115</v>
      </c>
      <c r="H154">
        <v>1886710</v>
      </c>
      <c r="I154">
        <v>11310</v>
      </c>
      <c r="J154">
        <v>53690</v>
      </c>
      <c r="K154">
        <v>50577</v>
      </c>
      <c r="L154">
        <v>19930</v>
      </c>
      <c r="M154">
        <v>2452</v>
      </c>
      <c r="N154">
        <v>31586</v>
      </c>
      <c r="O154">
        <v>8236</v>
      </c>
      <c r="P154">
        <v>12805</v>
      </c>
      <c r="Q154">
        <v>3837</v>
      </c>
      <c r="R154">
        <v>6708</v>
      </c>
      <c r="S154">
        <v>0</v>
      </c>
      <c r="T154">
        <v>67276</v>
      </c>
      <c r="U154">
        <v>38374</v>
      </c>
      <c r="V154">
        <v>28902</v>
      </c>
      <c r="W154">
        <v>29497</v>
      </c>
      <c r="X154">
        <v>98889</v>
      </c>
      <c r="Y154">
        <v>202781</v>
      </c>
      <c r="Z154">
        <v>288</v>
      </c>
      <c r="AA154">
        <v>2265</v>
      </c>
      <c r="AB154">
        <v>587005</v>
      </c>
      <c r="AC154">
        <v>729164</v>
      </c>
      <c r="AD154">
        <v>3919427</v>
      </c>
      <c r="AE154">
        <v>2772437</v>
      </c>
      <c r="AF154">
        <v>521903</v>
      </c>
      <c r="AG154">
        <v>51741</v>
      </c>
      <c r="AH154">
        <v>66287</v>
      </c>
      <c r="AI154">
        <v>403875</v>
      </c>
      <c r="AJ154">
        <v>580763</v>
      </c>
      <c r="AK154">
        <v>298004</v>
      </c>
      <c r="AL154">
        <v>144419</v>
      </c>
      <c r="AM154">
        <v>138341</v>
      </c>
      <c r="AN154">
        <v>32933</v>
      </c>
      <c r="AO154">
        <v>374910</v>
      </c>
      <c r="AP154">
        <v>33080</v>
      </c>
      <c r="AQ154">
        <v>1228848</v>
      </c>
      <c r="AR154">
        <v>1146990</v>
      </c>
      <c r="AS154">
        <v>1073656</v>
      </c>
      <c r="AT154">
        <v>73334</v>
      </c>
      <c r="AU154">
        <v>3692422</v>
      </c>
      <c r="AV154">
        <v>31.063350438856919</v>
      </c>
      <c r="AW154">
        <v>96.13566712818141</v>
      </c>
      <c r="AX154">
        <v>29.862959176759961</v>
      </c>
      <c r="AY154">
        <v>4356484</v>
      </c>
      <c r="AZ154">
        <v>2469774</v>
      </c>
      <c r="BA154">
        <v>874324</v>
      </c>
      <c r="BB154">
        <v>818958</v>
      </c>
      <c r="BC154">
        <v>174191</v>
      </c>
      <c r="BD154">
        <v>602301</v>
      </c>
      <c r="BE154">
        <v>1584047</v>
      </c>
      <c r="BF154">
        <v>15939</v>
      </c>
      <c r="BG154">
        <v>770230</v>
      </c>
    </row>
    <row r="155" spans="1:59" x14ac:dyDescent="0.2">
      <c r="A155" s="8" t="s">
        <v>354</v>
      </c>
      <c r="B155">
        <v>6561829</v>
      </c>
      <c r="C155">
        <v>4622378</v>
      </c>
      <c r="D155">
        <v>2537428</v>
      </c>
      <c r="E155">
        <v>1229330</v>
      </c>
      <c r="F155">
        <v>228520</v>
      </c>
      <c r="G155">
        <v>627100</v>
      </c>
      <c r="H155">
        <v>1939451</v>
      </c>
      <c r="I155">
        <v>8268</v>
      </c>
      <c r="J155">
        <v>54252</v>
      </c>
      <c r="K155">
        <v>58000</v>
      </c>
      <c r="L155">
        <v>19711</v>
      </c>
      <c r="M155">
        <v>3305</v>
      </c>
      <c r="N155">
        <v>33659</v>
      </c>
      <c r="O155">
        <v>7731</v>
      </c>
      <c r="P155">
        <v>15150</v>
      </c>
      <c r="Q155">
        <v>2506</v>
      </c>
      <c r="R155">
        <v>8272</v>
      </c>
      <c r="S155">
        <v>0</v>
      </c>
      <c r="T155">
        <v>68155</v>
      </c>
      <c r="U155">
        <v>38984</v>
      </c>
      <c r="V155">
        <v>29171</v>
      </c>
      <c r="W155">
        <v>27633</v>
      </c>
      <c r="X155">
        <v>109408</v>
      </c>
      <c r="Y155">
        <v>206557</v>
      </c>
      <c r="Z155">
        <v>292</v>
      </c>
      <c r="AA155">
        <v>2689</v>
      </c>
      <c r="AB155">
        <v>598450</v>
      </c>
      <c r="AC155">
        <v>749072</v>
      </c>
      <c r="AD155">
        <v>4046206</v>
      </c>
      <c r="AE155">
        <v>2798297</v>
      </c>
      <c r="AF155">
        <v>532166</v>
      </c>
      <c r="AG155">
        <v>49726</v>
      </c>
      <c r="AH155">
        <v>70589</v>
      </c>
      <c r="AI155">
        <v>411851</v>
      </c>
      <c r="AJ155">
        <v>591189</v>
      </c>
      <c r="AK155">
        <v>314086</v>
      </c>
      <c r="AL155">
        <v>145584</v>
      </c>
      <c r="AM155">
        <v>131519</v>
      </c>
      <c r="AN155">
        <v>33494</v>
      </c>
      <c r="AO155">
        <v>377195</v>
      </c>
      <c r="AP155">
        <v>34754</v>
      </c>
      <c r="AQ155">
        <v>1229499</v>
      </c>
      <c r="AR155">
        <v>1247909</v>
      </c>
      <c r="AS155">
        <v>1172793</v>
      </c>
      <c r="AT155">
        <v>75116</v>
      </c>
      <c r="AU155">
        <v>3763532</v>
      </c>
      <c r="AV155">
        <v>33.15792227610487</v>
      </c>
      <c r="AW155">
        <v>90.018993935355041</v>
      </c>
      <c r="AX155">
        <v>29.848428042816579</v>
      </c>
      <c r="AY155">
        <v>4446820</v>
      </c>
      <c r="AZ155">
        <v>2507369</v>
      </c>
      <c r="BA155">
        <v>895638</v>
      </c>
      <c r="BB155">
        <v>834565</v>
      </c>
      <c r="BC155">
        <v>179948</v>
      </c>
      <c r="BD155">
        <v>597218</v>
      </c>
      <c r="BE155">
        <v>1648523</v>
      </c>
      <c r="BF155">
        <v>16052</v>
      </c>
      <c r="BG155">
        <v>790041</v>
      </c>
    </row>
    <row r="156" spans="1:59" x14ac:dyDescent="0.2">
      <c r="A156" s="8" t="s">
        <v>355</v>
      </c>
      <c r="B156">
        <v>6617852</v>
      </c>
      <c r="C156">
        <v>4640163</v>
      </c>
      <c r="D156">
        <v>2546254</v>
      </c>
      <c r="E156">
        <v>1240519</v>
      </c>
      <c r="F156">
        <v>234876</v>
      </c>
      <c r="G156">
        <v>618514</v>
      </c>
      <c r="H156">
        <v>1977689</v>
      </c>
      <c r="I156">
        <v>10063</v>
      </c>
      <c r="J156">
        <v>68019</v>
      </c>
      <c r="K156">
        <v>63573</v>
      </c>
      <c r="L156">
        <v>19031</v>
      </c>
      <c r="M156">
        <v>2435</v>
      </c>
      <c r="N156">
        <v>44459</v>
      </c>
      <c r="O156">
        <v>7948</v>
      </c>
      <c r="P156">
        <v>21011</v>
      </c>
      <c r="Q156">
        <v>3322</v>
      </c>
      <c r="R156">
        <v>12178</v>
      </c>
      <c r="S156">
        <v>0</v>
      </c>
      <c r="T156">
        <v>70381</v>
      </c>
      <c r="U156">
        <v>39594</v>
      </c>
      <c r="V156">
        <v>30787</v>
      </c>
      <c r="W156">
        <v>31897</v>
      </c>
      <c r="X156">
        <v>128675</v>
      </c>
      <c r="Y156">
        <v>210743</v>
      </c>
      <c r="Z156">
        <v>302</v>
      </c>
      <c r="AA156">
        <v>3070</v>
      </c>
      <c r="AB156">
        <v>569115</v>
      </c>
      <c r="AC156">
        <v>755926</v>
      </c>
      <c r="AD156">
        <v>4267850</v>
      </c>
      <c r="AE156">
        <v>2794810</v>
      </c>
      <c r="AF156">
        <v>533603</v>
      </c>
      <c r="AG156">
        <v>37614</v>
      </c>
      <c r="AH156">
        <v>74466</v>
      </c>
      <c r="AI156">
        <v>421523</v>
      </c>
      <c r="AJ156">
        <v>599456</v>
      </c>
      <c r="AK156">
        <v>324269</v>
      </c>
      <c r="AL156">
        <v>145927</v>
      </c>
      <c r="AM156">
        <v>129260</v>
      </c>
      <c r="AN156">
        <v>27257</v>
      </c>
      <c r="AO156">
        <v>394163</v>
      </c>
      <c r="AP156">
        <v>35585</v>
      </c>
      <c r="AQ156">
        <v>1204746</v>
      </c>
      <c r="AR156">
        <v>1473040</v>
      </c>
      <c r="AS156">
        <v>1386479</v>
      </c>
      <c r="AT156">
        <v>86561</v>
      </c>
      <c r="AU156">
        <v>3823042</v>
      </c>
      <c r="AV156">
        <v>38.530570557571359</v>
      </c>
      <c r="AW156">
        <v>76.919798105919654</v>
      </c>
      <c r="AX156">
        <v>29.63763708194281</v>
      </c>
      <c r="AY156">
        <v>4515982</v>
      </c>
      <c r="AZ156">
        <v>2538293</v>
      </c>
      <c r="BA156">
        <v>916163</v>
      </c>
      <c r="BB156">
        <v>848643</v>
      </c>
      <c r="BC156">
        <v>185555</v>
      </c>
      <c r="BD156">
        <v>587932</v>
      </c>
      <c r="BE156">
        <v>1721172</v>
      </c>
      <c r="BF156">
        <v>16183</v>
      </c>
      <c r="BG156">
        <v>808922</v>
      </c>
    </row>
    <row r="157" spans="1:59" x14ac:dyDescent="0.2">
      <c r="A157" s="8" t="s">
        <v>356</v>
      </c>
      <c r="B157">
        <v>6709705</v>
      </c>
      <c r="C157">
        <v>4687197</v>
      </c>
      <c r="D157">
        <v>2585749</v>
      </c>
      <c r="E157">
        <v>1249246</v>
      </c>
      <c r="F157">
        <v>241207</v>
      </c>
      <c r="G157">
        <v>610995</v>
      </c>
      <c r="H157">
        <v>2022508</v>
      </c>
      <c r="I157">
        <v>11580</v>
      </c>
      <c r="J157">
        <v>61905</v>
      </c>
      <c r="K157">
        <v>63337</v>
      </c>
      <c r="L157">
        <v>17526</v>
      </c>
      <c r="M157">
        <v>3278</v>
      </c>
      <c r="N157">
        <v>49745</v>
      </c>
      <c r="O157">
        <v>8071</v>
      </c>
      <c r="P157">
        <v>24404</v>
      </c>
      <c r="Q157">
        <v>2830</v>
      </c>
      <c r="R157">
        <v>14440</v>
      </c>
      <c r="S157">
        <v>0</v>
      </c>
      <c r="T157">
        <v>68911</v>
      </c>
      <c r="U157">
        <v>40022</v>
      </c>
      <c r="V157">
        <v>28889</v>
      </c>
      <c r="W157">
        <v>28776</v>
      </c>
      <c r="X157">
        <v>141890</v>
      </c>
      <c r="Y157">
        <v>215580</v>
      </c>
      <c r="Z157">
        <v>303</v>
      </c>
      <c r="AA157">
        <v>3409</v>
      </c>
      <c r="AB157">
        <v>581521</v>
      </c>
      <c r="AC157">
        <v>774747</v>
      </c>
      <c r="AD157">
        <v>4430373</v>
      </c>
      <c r="AE157">
        <v>2809186</v>
      </c>
      <c r="AF157">
        <v>545830</v>
      </c>
      <c r="AG157">
        <v>41187</v>
      </c>
      <c r="AH157">
        <v>76920</v>
      </c>
      <c r="AI157">
        <v>427723</v>
      </c>
      <c r="AJ157">
        <v>617970</v>
      </c>
      <c r="AK157">
        <v>326586</v>
      </c>
      <c r="AL157">
        <v>145888</v>
      </c>
      <c r="AM157">
        <v>145496</v>
      </c>
      <c r="AN157">
        <v>26800</v>
      </c>
      <c r="AO157">
        <v>376759</v>
      </c>
      <c r="AP157">
        <v>41447</v>
      </c>
      <c r="AQ157">
        <v>1200380</v>
      </c>
      <c r="AR157">
        <v>1621187</v>
      </c>
      <c r="AS157">
        <v>1533804</v>
      </c>
      <c r="AT157">
        <v>87383</v>
      </c>
      <c r="AU157">
        <v>3900519</v>
      </c>
      <c r="AV157">
        <v>41.563363559073359</v>
      </c>
      <c r="AW157">
        <v>71.786916998140697</v>
      </c>
      <c r="AX157">
        <v>29.83705729978745</v>
      </c>
      <c r="AY157">
        <v>4601120</v>
      </c>
      <c r="AZ157">
        <v>2578612</v>
      </c>
      <c r="BA157">
        <v>935124</v>
      </c>
      <c r="BB157">
        <v>861644</v>
      </c>
      <c r="BC157">
        <v>191259</v>
      </c>
      <c r="BD157">
        <v>590585</v>
      </c>
      <c r="BE157">
        <v>1791934</v>
      </c>
      <c r="BF157">
        <v>16353</v>
      </c>
      <c r="BG157">
        <v>826146</v>
      </c>
    </row>
    <row r="158" spans="1:59" x14ac:dyDescent="0.2">
      <c r="A158" s="8" t="s">
        <v>357</v>
      </c>
      <c r="B158">
        <v>6786372</v>
      </c>
      <c r="C158">
        <v>4698611</v>
      </c>
      <c r="D158">
        <v>2580931</v>
      </c>
      <c r="E158">
        <v>1255514</v>
      </c>
      <c r="F158">
        <v>246888</v>
      </c>
      <c r="G158">
        <v>615278</v>
      </c>
      <c r="H158">
        <v>2087761</v>
      </c>
      <c r="I158">
        <v>11545</v>
      </c>
      <c r="J158">
        <v>68535</v>
      </c>
      <c r="K158">
        <v>67829</v>
      </c>
      <c r="L158">
        <v>14825</v>
      </c>
      <c r="M158">
        <v>3899</v>
      </c>
      <c r="N158">
        <v>56051</v>
      </c>
      <c r="O158">
        <v>9343</v>
      </c>
      <c r="P158">
        <v>26870</v>
      </c>
      <c r="Q158">
        <v>3753</v>
      </c>
      <c r="R158">
        <v>16085</v>
      </c>
      <c r="S158">
        <v>0</v>
      </c>
      <c r="T158">
        <v>71201</v>
      </c>
      <c r="U158">
        <v>40456</v>
      </c>
      <c r="V158">
        <v>30745</v>
      </c>
      <c r="W158">
        <v>27745</v>
      </c>
      <c r="X158">
        <v>158078</v>
      </c>
      <c r="Y158">
        <v>220261</v>
      </c>
      <c r="Z158">
        <v>304</v>
      </c>
      <c r="AA158">
        <v>3707</v>
      </c>
      <c r="AB158">
        <v>602729</v>
      </c>
      <c r="AC158">
        <v>781052</v>
      </c>
      <c r="AD158">
        <v>4648270</v>
      </c>
      <c r="AE158">
        <v>2822983</v>
      </c>
      <c r="AF158">
        <v>557500</v>
      </c>
      <c r="AG158">
        <v>38849</v>
      </c>
      <c r="AH158">
        <v>79803</v>
      </c>
      <c r="AI158">
        <v>438848</v>
      </c>
      <c r="AJ158">
        <v>630082</v>
      </c>
      <c r="AK158">
        <v>326236</v>
      </c>
      <c r="AL158">
        <v>153678</v>
      </c>
      <c r="AM158">
        <v>150168</v>
      </c>
      <c r="AN158">
        <v>28549</v>
      </c>
      <c r="AO158">
        <v>380096</v>
      </c>
      <c r="AP158">
        <v>37404</v>
      </c>
      <c r="AQ158">
        <v>1189352</v>
      </c>
      <c r="AR158">
        <v>1825287</v>
      </c>
      <c r="AS158">
        <v>1736716</v>
      </c>
      <c r="AT158">
        <v>88571</v>
      </c>
      <c r="AU158">
        <v>3963389</v>
      </c>
      <c r="AV158">
        <v>46.053691019817315</v>
      </c>
      <c r="AW158">
        <v>65.062769542598858</v>
      </c>
      <c r="AX158">
        <v>29.963806854084279</v>
      </c>
      <c r="AY158">
        <v>4704359</v>
      </c>
      <c r="AZ158">
        <v>2616598</v>
      </c>
      <c r="BA158">
        <v>952525</v>
      </c>
      <c r="BB158">
        <v>875728</v>
      </c>
      <c r="BC158">
        <v>197219</v>
      </c>
      <c r="BD158">
        <v>591126</v>
      </c>
      <c r="BE158">
        <v>1881376</v>
      </c>
      <c r="BF158">
        <v>16557</v>
      </c>
      <c r="BG158">
        <v>841789</v>
      </c>
    </row>
    <row r="159" spans="1:59" x14ac:dyDescent="0.2">
      <c r="A159" s="8" t="s">
        <v>358</v>
      </c>
      <c r="B159">
        <v>6854690</v>
      </c>
      <c r="C159">
        <v>4734351</v>
      </c>
      <c r="D159">
        <v>2588533</v>
      </c>
      <c r="E159">
        <v>1262539</v>
      </c>
      <c r="F159">
        <v>254077</v>
      </c>
      <c r="G159">
        <v>629203</v>
      </c>
      <c r="H159">
        <v>2120339</v>
      </c>
      <c r="I159">
        <v>13176</v>
      </c>
      <c r="J159">
        <v>73516</v>
      </c>
      <c r="K159">
        <v>66597</v>
      </c>
      <c r="L159">
        <v>12259</v>
      </c>
      <c r="M159">
        <v>3847</v>
      </c>
      <c r="N159">
        <v>51430</v>
      </c>
      <c r="O159">
        <v>9943</v>
      </c>
      <c r="P159">
        <v>24105</v>
      </c>
      <c r="Q159">
        <v>3141</v>
      </c>
      <c r="R159">
        <v>14241</v>
      </c>
      <c r="S159">
        <v>0</v>
      </c>
      <c r="T159">
        <v>72761</v>
      </c>
      <c r="U159">
        <v>40895</v>
      </c>
      <c r="V159">
        <v>31866</v>
      </c>
      <c r="W159">
        <v>27674</v>
      </c>
      <c r="X159">
        <v>158269</v>
      </c>
      <c r="Y159">
        <v>225710</v>
      </c>
      <c r="Z159">
        <v>307</v>
      </c>
      <c r="AA159">
        <v>4044</v>
      </c>
      <c r="AB159">
        <v>630051</v>
      </c>
      <c r="AC159">
        <v>780698</v>
      </c>
      <c r="AD159">
        <v>4683565</v>
      </c>
      <c r="AE159">
        <v>2884630</v>
      </c>
      <c r="AF159">
        <v>565894</v>
      </c>
      <c r="AG159">
        <v>40547</v>
      </c>
      <c r="AH159">
        <v>81876</v>
      </c>
      <c r="AI159">
        <v>443471</v>
      </c>
      <c r="AJ159">
        <v>645343</v>
      </c>
      <c r="AK159">
        <v>332084</v>
      </c>
      <c r="AL159">
        <v>158128</v>
      </c>
      <c r="AM159">
        <v>155131</v>
      </c>
      <c r="AN159">
        <v>30398</v>
      </c>
      <c r="AO159">
        <v>376903</v>
      </c>
      <c r="AP159">
        <v>41038</v>
      </c>
      <c r="AQ159">
        <v>1225054</v>
      </c>
      <c r="AR159">
        <v>1798935</v>
      </c>
      <c r="AS159">
        <v>1709522</v>
      </c>
      <c r="AT159">
        <v>89413</v>
      </c>
      <c r="AU159">
        <v>3970060</v>
      </c>
      <c r="AV159">
        <v>45.312536445286817</v>
      </c>
      <c r="AW159">
        <v>67.330756148703273</v>
      </c>
      <c r="AX159">
        <v>30.509273418768359</v>
      </c>
      <c r="AY159">
        <v>4784137</v>
      </c>
      <c r="AZ159">
        <v>2663798</v>
      </c>
      <c r="BA159">
        <v>970367</v>
      </c>
      <c r="BB159">
        <v>891299</v>
      </c>
      <c r="BC159">
        <v>203550</v>
      </c>
      <c r="BD159">
        <v>598582</v>
      </c>
      <c r="BE159">
        <v>1899507</v>
      </c>
      <c r="BF159">
        <v>16791</v>
      </c>
      <c r="BG159">
        <v>857782</v>
      </c>
    </row>
    <row r="160" spans="1:59" x14ac:dyDescent="0.2">
      <c r="A160" s="8" t="s">
        <v>359</v>
      </c>
      <c r="B160">
        <v>6982071</v>
      </c>
      <c r="C160">
        <v>4794609</v>
      </c>
      <c r="D160">
        <v>2616850</v>
      </c>
      <c r="E160">
        <v>1277332</v>
      </c>
      <c r="F160">
        <v>260874</v>
      </c>
      <c r="G160">
        <v>639553</v>
      </c>
      <c r="H160">
        <v>2187462</v>
      </c>
      <c r="I160">
        <v>14393</v>
      </c>
      <c r="J160">
        <v>89573</v>
      </c>
      <c r="K160">
        <v>69974</v>
      </c>
      <c r="L160">
        <v>11153</v>
      </c>
      <c r="M160">
        <v>3248</v>
      </c>
      <c r="N160">
        <v>64787</v>
      </c>
      <c r="O160">
        <v>12188</v>
      </c>
      <c r="P160">
        <v>30144</v>
      </c>
      <c r="Q160">
        <v>4187</v>
      </c>
      <c r="R160">
        <v>18268</v>
      </c>
      <c r="S160">
        <v>0</v>
      </c>
      <c r="T160">
        <v>76700</v>
      </c>
      <c r="U160">
        <v>41335</v>
      </c>
      <c r="V160">
        <v>35365</v>
      </c>
      <c r="W160">
        <v>26988</v>
      </c>
      <c r="X160">
        <v>159277</v>
      </c>
      <c r="Y160">
        <v>262731</v>
      </c>
      <c r="Z160">
        <v>311</v>
      </c>
      <c r="AA160">
        <v>4501</v>
      </c>
      <c r="AB160">
        <v>626517</v>
      </c>
      <c r="AC160">
        <v>777309</v>
      </c>
      <c r="AD160">
        <v>4678127</v>
      </c>
      <c r="AE160">
        <v>2944677</v>
      </c>
      <c r="AF160">
        <v>568188</v>
      </c>
      <c r="AG160">
        <v>36775</v>
      </c>
      <c r="AH160">
        <v>83897</v>
      </c>
      <c r="AI160">
        <v>447516</v>
      </c>
      <c r="AJ160">
        <v>682020</v>
      </c>
      <c r="AK160">
        <v>353041</v>
      </c>
      <c r="AL160">
        <v>168609</v>
      </c>
      <c r="AM160">
        <v>160370</v>
      </c>
      <c r="AN160">
        <v>29770</v>
      </c>
      <c r="AO160">
        <v>401994</v>
      </c>
      <c r="AP160">
        <v>38646</v>
      </c>
      <c r="AQ160">
        <v>1224059</v>
      </c>
      <c r="AR160">
        <v>1733450</v>
      </c>
      <c r="AS160">
        <v>1630514</v>
      </c>
      <c r="AT160">
        <v>102936</v>
      </c>
      <c r="AU160">
        <v>4037394</v>
      </c>
      <c r="AV160">
        <v>42.934872475139919</v>
      </c>
      <c r="AW160">
        <v>72.122554367584243</v>
      </c>
      <c r="AX160">
        <v>30.96572674353575</v>
      </c>
      <c r="AY160">
        <v>4909717</v>
      </c>
      <c r="AZ160">
        <v>2722255</v>
      </c>
      <c r="BA160">
        <v>988906</v>
      </c>
      <c r="BB160">
        <v>910169</v>
      </c>
      <c r="BC160">
        <v>210333</v>
      </c>
      <c r="BD160">
        <v>612847</v>
      </c>
      <c r="BE160">
        <v>1965040</v>
      </c>
      <c r="BF160">
        <v>17035</v>
      </c>
      <c r="BG160">
        <v>874329</v>
      </c>
    </row>
    <row r="161" spans="1:59" x14ac:dyDescent="0.2">
      <c r="A161" s="8" t="s">
        <v>360</v>
      </c>
      <c r="B161">
        <v>7120149</v>
      </c>
      <c r="C161">
        <v>4855597</v>
      </c>
      <c r="D161">
        <v>2632617</v>
      </c>
      <c r="E161">
        <v>1291363</v>
      </c>
      <c r="F161">
        <v>268479</v>
      </c>
      <c r="G161">
        <v>663137</v>
      </c>
      <c r="H161">
        <v>2264552</v>
      </c>
      <c r="I161">
        <v>15541</v>
      </c>
      <c r="J161">
        <v>102485</v>
      </c>
      <c r="K161">
        <v>67460</v>
      </c>
      <c r="L161">
        <v>11509</v>
      </c>
      <c r="M161">
        <v>4127</v>
      </c>
      <c r="N161">
        <v>76853</v>
      </c>
      <c r="O161">
        <v>12632</v>
      </c>
      <c r="P161">
        <v>38101</v>
      </c>
      <c r="Q161">
        <v>2548</v>
      </c>
      <c r="R161">
        <v>23572</v>
      </c>
      <c r="S161">
        <v>0</v>
      </c>
      <c r="T161">
        <v>77354</v>
      </c>
      <c r="U161">
        <v>44278</v>
      </c>
      <c r="V161">
        <v>33076</v>
      </c>
      <c r="W161">
        <v>25313</v>
      </c>
      <c r="X161">
        <v>156938</v>
      </c>
      <c r="Y161">
        <v>268766</v>
      </c>
      <c r="Z161">
        <v>312</v>
      </c>
      <c r="AA161">
        <v>5034</v>
      </c>
      <c r="AB161">
        <v>662415</v>
      </c>
      <c r="AC161">
        <v>790445</v>
      </c>
      <c r="AD161">
        <v>4742664</v>
      </c>
      <c r="AE161">
        <v>3109431</v>
      </c>
      <c r="AF161">
        <v>584561</v>
      </c>
      <c r="AG161">
        <v>42518</v>
      </c>
      <c r="AH161">
        <v>85897</v>
      </c>
      <c r="AI161">
        <v>456146</v>
      </c>
      <c r="AJ161">
        <v>710826</v>
      </c>
      <c r="AK161">
        <v>368704</v>
      </c>
      <c r="AL161">
        <v>178987</v>
      </c>
      <c r="AM161">
        <v>163135</v>
      </c>
      <c r="AN161">
        <v>30089</v>
      </c>
      <c r="AO161">
        <v>410679</v>
      </c>
      <c r="AP161">
        <v>43234</v>
      </c>
      <c r="AQ161">
        <v>1330042</v>
      </c>
      <c r="AR161">
        <v>1633233</v>
      </c>
      <c r="AS161">
        <v>1527807</v>
      </c>
      <c r="AT161">
        <v>105426</v>
      </c>
      <c r="AU161">
        <v>4010718</v>
      </c>
      <c r="AV161">
        <v>40.721713896071954</v>
      </c>
      <c r="AW161">
        <v>79.314262606566615</v>
      </c>
      <c r="AX161">
        <v>32.298127097425237</v>
      </c>
      <c r="AY161">
        <v>5056644</v>
      </c>
      <c r="AZ161">
        <v>2792092</v>
      </c>
      <c r="BA161">
        <v>1008883</v>
      </c>
      <c r="BB161">
        <v>929142</v>
      </c>
      <c r="BC161">
        <v>217494</v>
      </c>
      <c r="BD161">
        <v>636573</v>
      </c>
      <c r="BE161">
        <v>1947213</v>
      </c>
      <c r="BF161">
        <v>17295</v>
      </c>
      <c r="BG161">
        <v>892221</v>
      </c>
    </row>
    <row r="162" spans="1:59" x14ac:dyDescent="0.2">
      <c r="A162" s="8" t="s">
        <v>361</v>
      </c>
      <c r="B162">
        <v>7283771</v>
      </c>
      <c r="C162">
        <v>4936651</v>
      </c>
      <c r="D162">
        <v>2669605</v>
      </c>
      <c r="E162">
        <v>1308654</v>
      </c>
      <c r="F162">
        <v>275793</v>
      </c>
      <c r="G162">
        <v>682600</v>
      </c>
      <c r="H162">
        <v>2347120</v>
      </c>
      <c r="I162">
        <v>16503</v>
      </c>
      <c r="J162">
        <v>97238</v>
      </c>
      <c r="K162">
        <v>65810</v>
      </c>
      <c r="L162">
        <v>13318</v>
      </c>
      <c r="M162">
        <v>5917</v>
      </c>
      <c r="N162">
        <v>74845</v>
      </c>
      <c r="O162">
        <v>11246</v>
      </c>
      <c r="P162">
        <v>37282</v>
      </c>
      <c r="Q162">
        <v>3291</v>
      </c>
      <c r="R162">
        <v>23026</v>
      </c>
      <c r="S162">
        <v>0</v>
      </c>
      <c r="T162">
        <v>81788</v>
      </c>
      <c r="U162">
        <v>47222</v>
      </c>
      <c r="V162">
        <v>34566</v>
      </c>
      <c r="W162">
        <v>23535</v>
      </c>
      <c r="X162">
        <v>154115</v>
      </c>
      <c r="Y162">
        <v>275475</v>
      </c>
      <c r="Z162">
        <v>314</v>
      </c>
      <c r="AA162">
        <v>5604</v>
      </c>
      <c r="AB162">
        <v>693100</v>
      </c>
      <c r="AC162">
        <v>839558</v>
      </c>
      <c r="AD162">
        <v>4817408</v>
      </c>
      <c r="AE162">
        <v>3251880</v>
      </c>
      <c r="AF162">
        <v>606582</v>
      </c>
      <c r="AG162">
        <v>53463</v>
      </c>
      <c r="AH162">
        <v>88116</v>
      </c>
      <c r="AI162">
        <v>465003</v>
      </c>
      <c r="AJ162">
        <v>748924</v>
      </c>
      <c r="AK162">
        <v>388805</v>
      </c>
      <c r="AL162">
        <v>190168</v>
      </c>
      <c r="AM162">
        <v>169951</v>
      </c>
      <c r="AN162">
        <v>34059</v>
      </c>
      <c r="AO162">
        <v>429080</v>
      </c>
      <c r="AP162">
        <v>39561</v>
      </c>
      <c r="AQ162">
        <v>1393674</v>
      </c>
      <c r="AR162">
        <v>1565528</v>
      </c>
      <c r="AS162">
        <v>1456011</v>
      </c>
      <c r="AT162">
        <v>109517</v>
      </c>
      <c r="AU162">
        <v>4031891</v>
      </c>
      <c r="AV162">
        <v>38.828625769763917</v>
      </c>
      <c r="AW162">
        <v>86.584614619191825</v>
      </c>
      <c r="AX162">
        <v>33.61961598467829</v>
      </c>
      <c r="AY162">
        <v>5205377</v>
      </c>
      <c r="AZ162">
        <v>2858257</v>
      </c>
      <c r="BA162">
        <v>1030355</v>
      </c>
      <c r="BB162">
        <v>949812</v>
      </c>
      <c r="BC162">
        <v>224981</v>
      </c>
      <c r="BD162">
        <v>653109</v>
      </c>
      <c r="BE162">
        <v>1953497</v>
      </c>
      <c r="BF162">
        <v>17557</v>
      </c>
      <c r="BG162">
        <v>911586</v>
      </c>
    </row>
    <row r="163" spans="1:59" x14ac:dyDescent="0.2">
      <c r="A163" s="8" t="s">
        <v>362</v>
      </c>
      <c r="B163">
        <v>7459192</v>
      </c>
      <c r="C163">
        <v>5020448</v>
      </c>
      <c r="D163">
        <v>2712824</v>
      </c>
      <c r="E163">
        <v>1325072</v>
      </c>
      <c r="F163">
        <v>284278</v>
      </c>
      <c r="G163">
        <v>698274</v>
      </c>
      <c r="H163">
        <v>2438744</v>
      </c>
      <c r="I163">
        <v>12418</v>
      </c>
      <c r="J163">
        <v>96723</v>
      </c>
      <c r="K163">
        <v>61132</v>
      </c>
      <c r="L163">
        <v>15272</v>
      </c>
      <c r="M163">
        <v>3928</v>
      </c>
      <c r="N163">
        <v>69308</v>
      </c>
      <c r="O163">
        <v>11189</v>
      </c>
      <c r="P163">
        <v>33740</v>
      </c>
      <c r="Q163">
        <v>3715</v>
      </c>
      <c r="R163">
        <v>20664</v>
      </c>
      <c r="S163">
        <v>0</v>
      </c>
      <c r="T163">
        <v>85177</v>
      </c>
      <c r="U163">
        <v>50197</v>
      </c>
      <c r="V163">
        <v>34980</v>
      </c>
      <c r="W163">
        <v>22369</v>
      </c>
      <c r="X163">
        <v>170467</v>
      </c>
      <c r="Y163">
        <v>280585</v>
      </c>
      <c r="Z163">
        <v>317</v>
      </c>
      <c r="AA163">
        <v>6295</v>
      </c>
      <c r="AB163">
        <v>717799</v>
      </c>
      <c r="AC163">
        <v>896954</v>
      </c>
      <c r="AD163">
        <v>4973185</v>
      </c>
      <c r="AE163">
        <v>3318221</v>
      </c>
      <c r="AF163">
        <v>630042</v>
      </c>
      <c r="AG163">
        <v>60349</v>
      </c>
      <c r="AH163">
        <v>90480</v>
      </c>
      <c r="AI163">
        <v>479213</v>
      </c>
      <c r="AJ163">
        <v>764807</v>
      </c>
      <c r="AK163">
        <v>391682</v>
      </c>
      <c r="AL163">
        <v>198699</v>
      </c>
      <c r="AM163">
        <v>174426</v>
      </c>
      <c r="AN163">
        <v>34848</v>
      </c>
      <c r="AO163">
        <v>428203</v>
      </c>
      <c r="AP163">
        <v>40087</v>
      </c>
      <c r="AQ163">
        <v>1420234</v>
      </c>
      <c r="AR163">
        <v>1654964</v>
      </c>
      <c r="AS163">
        <v>1543237</v>
      </c>
      <c r="AT163">
        <v>111727</v>
      </c>
      <c r="AU163">
        <v>4140971</v>
      </c>
      <c r="AV163">
        <v>39.965602857673836</v>
      </c>
      <c r="AW163">
        <v>84.28272959482986</v>
      </c>
      <c r="AX163">
        <v>33.684100987476832</v>
      </c>
      <c r="AY163">
        <v>5365687</v>
      </c>
      <c r="AZ163">
        <v>2926943</v>
      </c>
      <c r="BA163">
        <v>1052903</v>
      </c>
      <c r="BB163">
        <v>971184</v>
      </c>
      <c r="BC163">
        <v>232715</v>
      </c>
      <c r="BD163">
        <v>670141</v>
      </c>
      <c r="BE163">
        <v>2047466</v>
      </c>
      <c r="BF163">
        <v>17817</v>
      </c>
      <c r="BG163">
        <v>931854</v>
      </c>
    </row>
    <row r="164" spans="1:59" x14ac:dyDescent="0.2">
      <c r="A164" s="8" t="s">
        <v>363</v>
      </c>
      <c r="B164">
        <v>7543461</v>
      </c>
      <c r="C164">
        <v>5097458</v>
      </c>
      <c r="D164">
        <v>2755196</v>
      </c>
      <c r="E164">
        <v>1343028</v>
      </c>
      <c r="F164">
        <v>290589</v>
      </c>
      <c r="G164">
        <v>708645</v>
      </c>
      <c r="H164">
        <v>2446003</v>
      </c>
      <c r="I164">
        <v>13284</v>
      </c>
      <c r="J164">
        <v>102698</v>
      </c>
      <c r="K164">
        <v>69124</v>
      </c>
      <c r="L164">
        <v>16062</v>
      </c>
      <c r="M164">
        <v>3919</v>
      </c>
      <c r="N164">
        <v>74011</v>
      </c>
      <c r="O164">
        <v>9742</v>
      </c>
      <c r="P164">
        <v>36467</v>
      </c>
      <c r="Q164">
        <v>5319</v>
      </c>
      <c r="R164">
        <v>22483</v>
      </c>
      <c r="S164">
        <v>0</v>
      </c>
      <c r="T164">
        <v>91521</v>
      </c>
      <c r="U164">
        <v>53143</v>
      </c>
      <c r="V164">
        <v>38378</v>
      </c>
      <c r="W164">
        <v>24401</v>
      </c>
      <c r="X164">
        <v>175013</v>
      </c>
      <c r="Y164">
        <v>263661</v>
      </c>
      <c r="Z164">
        <v>314</v>
      </c>
      <c r="AA164">
        <v>7193</v>
      </c>
      <c r="AB164">
        <v>694120</v>
      </c>
      <c r="AC164">
        <v>910682</v>
      </c>
      <c r="AD164">
        <v>4994329</v>
      </c>
      <c r="AE164">
        <v>3328656</v>
      </c>
      <c r="AF164">
        <v>660216</v>
      </c>
      <c r="AG164">
        <v>58490</v>
      </c>
      <c r="AH164">
        <v>104439</v>
      </c>
      <c r="AI164">
        <v>497287</v>
      </c>
      <c r="AJ164">
        <v>802882</v>
      </c>
      <c r="AK164">
        <v>412301</v>
      </c>
      <c r="AL164">
        <v>214839</v>
      </c>
      <c r="AM164">
        <v>175742</v>
      </c>
      <c r="AN164">
        <v>35874</v>
      </c>
      <c r="AO164">
        <v>436676</v>
      </c>
      <c r="AP164">
        <v>42167</v>
      </c>
      <c r="AQ164">
        <v>1350841</v>
      </c>
      <c r="AR164">
        <v>1665673</v>
      </c>
      <c r="AS164">
        <v>1553653</v>
      </c>
      <c r="AT164">
        <v>112020</v>
      </c>
      <c r="AU164">
        <v>4214805</v>
      </c>
      <c r="AV164">
        <v>39.519572441265424</v>
      </c>
      <c r="AW164">
        <v>87.838236264619255</v>
      </c>
      <c r="AX164">
        <v>34.713295411726072</v>
      </c>
      <c r="AY164">
        <v>5435707</v>
      </c>
      <c r="AZ164">
        <v>2989704</v>
      </c>
      <c r="BA164">
        <v>1076052</v>
      </c>
      <c r="BB164">
        <v>993128</v>
      </c>
      <c r="BC164">
        <v>240593</v>
      </c>
      <c r="BD164">
        <v>679931</v>
      </c>
      <c r="BE164">
        <v>2107051</v>
      </c>
      <c r="BF164">
        <v>18089</v>
      </c>
      <c r="BG164">
        <v>952382</v>
      </c>
    </row>
    <row r="165" spans="1:59" x14ac:dyDescent="0.2">
      <c r="A165" s="8" t="s">
        <v>364</v>
      </c>
      <c r="B165">
        <v>7649725</v>
      </c>
      <c r="C165">
        <v>5139368</v>
      </c>
      <c r="D165">
        <v>2772640</v>
      </c>
      <c r="E165">
        <v>1358321</v>
      </c>
      <c r="F165">
        <v>298794</v>
      </c>
      <c r="G165">
        <v>709613</v>
      </c>
      <c r="H165">
        <v>2510357</v>
      </c>
      <c r="I165">
        <v>12568</v>
      </c>
      <c r="J165">
        <v>90366</v>
      </c>
      <c r="K165">
        <v>73050</v>
      </c>
      <c r="L165">
        <v>15820</v>
      </c>
      <c r="M165">
        <v>8081</v>
      </c>
      <c r="N165">
        <v>62817</v>
      </c>
      <c r="O165">
        <v>10202</v>
      </c>
      <c r="P165">
        <v>30156</v>
      </c>
      <c r="Q165">
        <v>4183</v>
      </c>
      <c r="R165">
        <v>18276</v>
      </c>
      <c r="S165">
        <v>0</v>
      </c>
      <c r="T165">
        <v>90071</v>
      </c>
      <c r="U165">
        <v>54565</v>
      </c>
      <c r="V165">
        <v>35506</v>
      </c>
      <c r="W165">
        <v>23485</v>
      </c>
      <c r="X165">
        <v>187569</v>
      </c>
      <c r="Y165">
        <v>267804</v>
      </c>
      <c r="Z165">
        <v>318</v>
      </c>
      <c r="AA165">
        <v>8651</v>
      </c>
      <c r="AB165">
        <v>724675</v>
      </c>
      <c r="AC165">
        <v>945082</v>
      </c>
      <c r="AD165">
        <v>5212554</v>
      </c>
      <c r="AE165">
        <v>3425517</v>
      </c>
      <c r="AF165">
        <v>685075</v>
      </c>
      <c r="AG165">
        <v>62972</v>
      </c>
      <c r="AH165">
        <v>106139</v>
      </c>
      <c r="AI165">
        <v>515964</v>
      </c>
      <c r="AJ165">
        <v>806549</v>
      </c>
      <c r="AK165">
        <v>423221</v>
      </c>
      <c r="AL165">
        <v>218787</v>
      </c>
      <c r="AM165">
        <v>164542</v>
      </c>
      <c r="AN165">
        <v>37203</v>
      </c>
      <c r="AO165">
        <v>433874</v>
      </c>
      <c r="AP165">
        <v>42555</v>
      </c>
      <c r="AQ165">
        <v>1420261</v>
      </c>
      <c r="AR165">
        <v>1787037</v>
      </c>
      <c r="AS165">
        <v>1671498</v>
      </c>
      <c r="AT165">
        <v>115539</v>
      </c>
      <c r="AU165">
        <v>4224208</v>
      </c>
      <c r="AV165">
        <v>42.304664893617392</v>
      </c>
      <c r="AW165">
        <v>83.469135881761986</v>
      </c>
      <c r="AX165">
        <v>35.311338224377558</v>
      </c>
      <c r="AY165">
        <v>5581926</v>
      </c>
      <c r="AZ165">
        <v>3071569</v>
      </c>
      <c r="BA165">
        <v>1100883</v>
      </c>
      <c r="BB165">
        <v>1013562</v>
      </c>
      <c r="BC165">
        <v>248442</v>
      </c>
      <c r="BD165">
        <v>708682</v>
      </c>
      <c r="BE165">
        <v>2156409</v>
      </c>
      <c r="BF165">
        <v>18376</v>
      </c>
      <c r="BG165">
        <v>974132</v>
      </c>
    </row>
    <row r="166" spans="1:59" x14ac:dyDescent="0.2">
      <c r="A166" s="8" t="s">
        <v>365</v>
      </c>
      <c r="B166">
        <v>7747728</v>
      </c>
      <c r="C166">
        <v>5190427</v>
      </c>
      <c r="D166">
        <v>2796190</v>
      </c>
      <c r="E166">
        <v>1376799</v>
      </c>
      <c r="F166">
        <v>305975</v>
      </c>
      <c r="G166">
        <v>711463</v>
      </c>
      <c r="H166">
        <v>2557301</v>
      </c>
      <c r="I166">
        <v>11895</v>
      </c>
      <c r="J166">
        <v>96506</v>
      </c>
      <c r="K166">
        <v>66808</v>
      </c>
      <c r="L166">
        <v>14675</v>
      </c>
      <c r="M166">
        <v>4225</v>
      </c>
      <c r="N166">
        <v>82688</v>
      </c>
      <c r="O166">
        <v>9798</v>
      </c>
      <c r="P166">
        <v>42730</v>
      </c>
      <c r="Q166">
        <v>3502</v>
      </c>
      <c r="R166">
        <v>26658</v>
      </c>
      <c r="S166">
        <v>0</v>
      </c>
      <c r="T166">
        <v>93112</v>
      </c>
      <c r="U166">
        <v>56021</v>
      </c>
      <c r="V166">
        <v>37091</v>
      </c>
      <c r="W166">
        <v>20429</v>
      </c>
      <c r="X166">
        <v>197608</v>
      </c>
      <c r="Y166">
        <v>274917</v>
      </c>
      <c r="Z166">
        <v>311</v>
      </c>
      <c r="AA166">
        <v>10112</v>
      </c>
      <c r="AB166">
        <v>736169</v>
      </c>
      <c r="AC166">
        <v>947846</v>
      </c>
      <c r="AD166">
        <v>5346951</v>
      </c>
      <c r="AE166">
        <v>3484738</v>
      </c>
      <c r="AF166">
        <v>717806</v>
      </c>
      <c r="AG166">
        <v>68886</v>
      </c>
      <c r="AH166">
        <v>110639</v>
      </c>
      <c r="AI166">
        <v>538281</v>
      </c>
      <c r="AJ166">
        <v>815047</v>
      </c>
      <c r="AK166">
        <v>425627</v>
      </c>
      <c r="AL166">
        <v>222247</v>
      </c>
      <c r="AM166">
        <v>167173</v>
      </c>
      <c r="AN166">
        <v>38896</v>
      </c>
      <c r="AO166">
        <v>437622</v>
      </c>
      <c r="AP166">
        <v>38470</v>
      </c>
      <c r="AQ166">
        <v>1436897</v>
      </c>
      <c r="AR166">
        <v>1862213</v>
      </c>
      <c r="AS166">
        <v>1744053</v>
      </c>
      <c r="AT166">
        <v>118160</v>
      </c>
      <c r="AU166">
        <v>4262990</v>
      </c>
      <c r="AV166">
        <v>43.683258555249722</v>
      </c>
      <c r="AW166">
        <v>82.313513991650495</v>
      </c>
      <c r="AX166">
        <v>35.957225142884326</v>
      </c>
      <c r="AY166">
        <v>5691116</v>
      </c>
      <c r="AZ166">
        <v>3133815</v>
      </c>
      <c r="BA166">
        <v>1126129</v>
      </c>
      <c r="BB166">
        <v>1034276</v>
      </c>
      <c r="BC166">
        <v>256312</v>
      </c>
      <c r="BD166">
        <v>717098</v>
      </c>
      <c r="BE166">
        <v>2206378</v>
      </c>
      <c r="BF166">
        <v>18674</v>
      </c>
      <c r="BG166">
        <v>995726</v>
      </c>
    </row>
    <row r="167" spans="1:59" x14ac:dyDescent="0.2">
      <c r="A167" s="8" t="s">
        <v>366</v>
      </c>
      <c r="B167">
        <v>7853425</v>
      </c>
      <c r="C167">
        <v>5248409</v>
      </c>
      <c r="D167">
        <v>2828738</v>
      </c>
      <c r="E167">
        <v>1395917</v>
      </c>
      <c r="F167">
        <v>313534</v>
      </c>
      <c r="G167">
        <v>710220</v>
      </c>
      <c r="H167">
        <v>2605016</v>
      </c>
      <c r="I167">
        <v>12514</v>
      </c>
      <c r="J167">
        <v>107016</v>
      </c>
      <c r="K167">
        <v>68688</v>
      </c>
      <c r="L167">
        <v>14413</v>
      </c>
      <c r="M167">
        <v>4794</v>
      </c>
      <c r="N167">
        <v>70885</v>
      </c>
      <c r="O167">
        <v>9326</v>
      </c>
      <c r="P167">
        <v>35913</v>
      </c>
      <c r="Q167">
        <v>3533</v>
      </c>
      <c r="R167">
        <v>22113</v>
      </c>
      <c r="S167">
        <v>0</v>
      </c>
      <c r="T167">
        <v>95597</v>
      </c>
      <c r="U167">
        <v>57497</v>
      </c>
      <c r="V167">
        <v>38100</v>
      </c>
      <c r="W167">
        <v>21043</v>
      </c>
      <c r="X167">
        <v>186046</v>
      </c>
      <c r="Y167">
        <v>277439</v>
      </c>
      <c r="Z167">
        <v>303</v>
      </c>
      <c r="AA167">
        <v>10393</v>
      </c>
      <c r="AB167">
        <v>746326</v>
      </c>
      <c r="AC167">
        <v>989559</v>
      </c>
      <c r="AD167">
        <v>5366743</v>
      </c>
      <c r="AE167">
        <v>3603520</v>
      </c>
      <c r="AF167">
        <v>742619</v>
      </c>
      <c r="AG167">
        <v>69036</v>
      </c>
      <c r="AH167">
        <v>116039</v>
      </c>
      <c r="AI167">
        <v>557544</v>
      </c>
      <c r="AJ167">
        <v>821712</v>
      </c>
      <c r="AK167">
        <v>434910</v>
      </c>
      <c r="AL167">
        <v>223552</v>
      </c>
      <c r="AM167">
        <v>163249</v>
      </c>
      <c r="AN167">
        <v>39870</v>
      </c>
      <c r="AO167">
        <v>434607</v>
      </c>
      <c r="AP167">
        <v>41296</v>
      </c>
      <c r="AQ167">
        <v>1523416</v>
      </c>
      <c r="AR167">
        <v>1763223</v>
      </c>
      <c r="AS167">
        <v>1642361</v>
      </c>
      <c r="AT167">
        <v>120862</v>
      </c>
      <c r="AU167">
        <v>4249905</v>
      </c>
      <c r="AV167">
        <v>41.488525634524798</v>
      </c>
      <c r="AW167">
        <v>88.719949397555865</v>
      </c>
      <c r="AX167">
        <v>36.8085989487424</v>
      </c>
      <c r="AY167">
        <v>5789658</v>
      </c>
      <c r="AZ167">
        <v>3184642</v>
      </c>
      <c r="BA167">
        <v>1150446</v>
      </c>
      <c r="BB167">
        <v>1053266</v>
      </c>
      <c r="BC167">
        <v>264098</v>
      </c>
      <c r="BD167">
        <v>716832</v>
      </c>
      <c r="BE167">
        <v>2186138</v>
      </c>
      <c r="BF167">
        <v>18987</v>
      </c>
      <c r="BG167">
        <v>1016431</v>
      </c>
    </row>
    <row r="168" spans="1:59" x14ac:dyDescent="0.2">
      <c r="A168" s="8" t="s">
        <v>367</v>
      </c>
      <c r="B168">
        <v>8139539</v>
      </c>
      <c r="C168">
        <v>5331604</v>
      </c>
      <c r="D168">
        <v>2872856</v>
      </c>
      <c r="E168">
        <v>1418255</v>
      </c>
      <c r="F168">
        <v>319916</v>
      </c>
      <c r="G168">
        <v>720577</v>
      </c>
      <c r="H168">
        <v>2807935</v>
      </c>
      <c r="I168">
        <v>16023</v>
      </c>
      <c r="J168">
        <v>125714</v>
      </c>
      <c r="K168">
        <v>69301</v>
      </c>
      <c r="L168">
        <v>14516</v>
      </c>
      <c r="M168">
        <v>3374</v>
      </c>
      <c r="N168">
        <v>81169</v>
      </c>
      <c r="O168">
        <v>10478</v>
      </c>
      <c r="P168">
        <v>41102</v>
      </c>
      <c r="Q168">
        <v>4017</v>
      </c>
      <c r="R168">
        <v>25572</v>
      </c>
      <c r="S168">
        <v>0</v>
      </c>
      <c r="T168">
        <v>102580</v>
      </c>
      <c r="U168">
        <v>60075</v>
      </c>
      <c r="V168">
        <v>42505</v>
      </c>
      <c r="W168">
        <v>20675</v>
      </c>
      <c r="X168">
        <v>214143</v>
      </c>
      <c r="Y168">
        <v>370692</v>
      </c>
      <c r="Z168">
        <v>296</v>
      </c>
      <c r="AA168">
        <v>10799</v>
      </c>
      <c r="AB168">
        <v>739342</v>
      </c>
      <c r="AC168">
        <v>1039311</v>
      </c>
      <c r="AD168">
        <v>5655244</v>
      </c>
      <c r="AE168">
        <v>3589891</v>
      </c>
      <c r="AF168">
        <v>780402</v>
      </c>
      <c r="AG168">
        <v>72207</v>
      </c>
      <c r="AH168">
        <v>127039</v>
      </c>
      <c r="AI168">
        <v>581156</v>
      </c>
      <c r="AJ168">
        <v>864685</v>
      </c>
      <c r="AK168">
        <v>454562</v>
      </c>
      <c r="AL168">
        <v>238234</v>
      </c>
      <c r="AM168">
        <v>171889</v>
      </c>
      <c r="AN168">
        <v>40132</v>
      </c>
      <c r="AO168">
        <v>479653</v>
      </c>
      <c r="AP168">
        <v>39009</v>
      </c>
      <c r="AQ168">
        <v>1386010</v>
      </c>
      <c r="AR168">
        <v>2065353</v>
      </c>
      <c r="AS168">
        <v>1917631</v>
      </c>
      <c r="AT168">
        <v>147722</v>
      </c>
      <c r="AU168">
        <v>4549648</v>
      </c>
      <c r="AV168">
        <v>45.395885343083329</v>
      </c>
      <c r="AW168">
        <v>79.651613564030981</v>
      </c>
      <c r="AX168">
        <v>36.158555167443311</v>
      </c>
      <c r="AY168">
        <v>6050968</v>
      </c>
      <c r="AZ168">
        <v>3243033</v>
      </c>
      <c r="BA168">
        <v>1173994</v>
      </c>
      <c r="BB168">
        <v>1072285</v>
      </c>
      <c r="BC168">
        <v>271961</v>
      </c>
      <c r="BD168">
        <v>724793</v>
      </c>
      <c r="BE168">
        <v>2461077</v>
      </c>
      <c r="BF168">
        <v>19313</v>
      </c>
      <c r="BG168">
        <v>1037023</v>
      </c>
    </row>
    <row r="169" spans="1:59" x14ac:dyDescent="0.2">
      <c r="A169" s="8" t="s">
        <v>368</v>
      </c>
      <c r="B169">
        <v>8178937</v>
      </c>
      <c r="C169">
        <v>5366688</v>
      </c>
      <c r="D169">
        <v>2892723</v>
      </c>
      <c r="E169">
        <v>1430812</v>
      </c>
      <c r="F169">
        <v>327801</v>
      </c>
      <c r="G169">
        <v>715352</v>
      </c>
      <c r="H169">
        <v>2812249</v>
      </c>
      <c r="I169">
        <v>17734</v>
      </c>
      <c r="J169">
        <v>115339</v>
      </c>
      <c r="K169">
        <v>74757</v>
      </c>
      <c r="L169">
        <v>16069</v>
      </c>
      <c r="M169">
        <v>3349</v>
      </c>
      <c r="N169">
        <v>69882</v>
      </c>
      <c r="O169">
        <v>11646</v>
      </c>
      <c r="P169">
        <v>33539</v>
      </c>
      <c r="Q169">
        <v>4167</v>
      </c>
      <c r="R169">
        <v>20530</v>
      </c>
      <c r="S169">
        <v>0</v>
      </c>
      <c r="T169">
        <v>98623</v>
      </c>
      <c r="U169">
        <v>58505</v>
      </c>
      <c r="V169">
        <v>40118</v>
      </c>
      <c r="W169">
        <v>24088</v>
      </c>
      <c r="X169">
        <v>247091</v>
      </c>
      <c r="Y169">
        <v>374288</v>
      </c>
      <c r="Z169">
        <v>280</v>
      </c>
      <c r="AA169">
        <v>12589</v>
      </c>
      <c r="AB169">
        <v>724905</v>
      </c>
      <c r="AC169">
        <v>1033255</v>
      </c>
      <c r="AD169">
        <v>5845622</v>
      </c>
      <c r="AE169">
        <v>3550573</v>
      </c>
      <c r="AF169">
        <v>810766</v>
      </c>
      <c r="AG169">
        <v>69514</v>
      </c>
      <c r="AH169">
        <v>124039</v>
      </c>
      <c r="AI169">
        <v>617213</v>
      </c>
      <c r="AJ169">
        <v>878671</v>
      </c>
      <c r="AK169">
        <v>461150</v>
      </c>
      <c r="AL169">
        <v>244321</v>
      </c>
      <c r="AM169">
        <v>173199</v>
      </c>
      <c r="AN169">
        <v>41811</v>
      </c>
      <c r="AO169">
        <v>444559</v>
      </c>
      <c r="AP169">
        <v>40329</v>
      </c>
      <c r="AQ169">
        <v>1334437</v>
      </c>
      <c r="AR169">
        <v>2295049</v>
      </c>
      <c r="AS169">
        <v>2137668</v>
      </c>
      <c r="AT169">
        <v>157381</v>
      </c>
      <c r="AU169">
        <v>4628364</v>
      </c>
      <c r="AV169">
        <v>49.58661307323348</v>
      </c>
      <c r="AW169">
        <v>73.61222249434627</v>
      </c>
      <c r="AX169">
        <v>36.501807942879232</v>
      </c>
      <c r="AY169">
        <v>6107219</v>
      </c>
      <c r="AZ169">
        <v>3294970</v>
      </c>
      <c r="BA169">
        <v>1195676</v>
      </c>
      <c r="BB169">
        <v>1089605</v>
      </c>
      <c r="BC169">
        <v>279771</v>
      </c>
      <c r="BD169">
        <v>729918</v>
      </c>
      <c r="BE169">
        <v>2556646</v>
      </c>
      <c r="BF169">
        <v>19667</v>
      </c>
      <c r="BG169">
        <v>1056360</v>
      </c>
    </row>
    <row r="170" spans="1:59" x14ac:dyDescent="0.2">
      <c r="A170" s="8" t="s">
        <v>369</v>
      </c>
      <c r="B170">
        <v>8268490</v>
      </c>
      <c r="C170">
        <v>5416023</v>
      </c>
      <c r="D170">
        <v>2911224</v>
      </c>
      <c r="E170">
        <v>1454038</v>
      </c>
      <c r="F170">
        <v>334714</v>
      </c>
      <c r="G170">
        <v>716047</v>
      </c>
      <c r="H170">
        <v>2852467</v>
      </c>
      <c r="I170">
        <v>18854</v>
      </c>
      <c r="J170">
        <v>112387</v>
      </c>
      <c r="K170">
        <v>80427</v>
      </c>
      <c r="L170">
        <v>16952</v>
      </c>
      <c r="M170">
        <v>2900</v>
      </c>
      <c r="N170">
        <v>80815</v>
      </c>
      <c r="O170">
        <v>10268</v>
      </c>
      <c r="P170">
        <v>40715</v>
      </c>
      <c r="Q170">
        <v>4518</v>
      </c>
      <c r="R170">
        <v>25314</v>
      </c>
      <c r="S170">
        <v>0</v>
      </c>
      <c r="T170">
        <v>98555</v>
      </c>
      <c r="U170">
        <v>56955</v>
      </c>
      <c r="V170">
        <v>41600</v>
      </c>
      <c r="W170">
        <v>23470</v>
      </c>
      <c r="X170">
        <v>264642</v>
      </c>
      <c r="Y170">
        <v>380217</v>
      </c>
      <c r="Z170">
        <v>284</v>
      </c>
      <c r="AA170">
        <v>13947</v>
      </c>
      <c r="AB170">
        <v>739512</v>
      </c>
      <c r="AC170">
        <v>1019505</v>
      </c>
      <c r="AD170">
        <v>6003464</v>
      </c>
      <c r="AE170">
        <v>3595514</v>
      </c>
      <c r="AF170">
        <v>846331</v>
      </c>
      <c r="AG170">
        <v>68654</v>
      </c>
      <c r="AH170">
        <v>120767</v>
      </c>
      <c r="AI170">
        <v>656910</v>
      </c>
      <c r="AJ170">
        <v>902550</v>
      </c>
      <c r="AK170">
        <v>470500</v>
      </c>
      <c r="AL170">
        <v>254864</v>
      </c>
      <c r="AM170">
        <v>177185</v>
      </c>
      <c r="AN170">
        <v>43400</v>
      </c>
      <c r="AO170">
        <v>439233</v>
      </c>
      <c r="AP170">
        <v>39574</v>
      </c>
      <c r="AQ170">
        <v>1324426</v>
      </c>
      <c r="AR170">
        <v>2407950</v>
      </c>
      <c r="AS170">
        <v>2245424</v>
      </c>
      <c r="AT170">
        <v>162526</v>
      </c>
      <c r="AU170">
        <v>4672976</v>
      </c>
      <c r="AV170">
        <v>51.529262715631674</v>
      </c>
      <c r="AW170">
        <v>72.62944136940979</v>
      </c>
      <c r="AX170">
        <v>37.425415652138845</v>
      </c>
      <c r="AY170">
        <v>6190088</v>
      </c>
      <c r="AZ170">
        <v>3337621</v>
      </c>
      <c r="BA170">
        <v>1213667</v>
      </c>
      <c r="BB170">
        <v>1106883</v>
      </c>
      <c r="BC170">
        <v>287455</v>
      </c>
      <c r="BD170">
        <v>729616</v>
      </c>
      <c r="BE170">
        <v>2594574</v>
      </c>
      <c r="BF170">
        <v>20054</v>
      </c>
      <c r="BG170">
        <v>1072584</v>
      </c>
    </row>
    <row r="171" spans="1:59" x14ac:dyDescent="0.2">
      <c r="A171" s="8" t="s">
        <v>370</v>
      </c>
      <c r="B171">
        <v>8395757</v>
      </c>
      <c r="C171">
        <v>5468539</v>
      </c>
      <c r="D171">
        <v>2935496</v>
      </c>
      <c r="E171">
        <v>1476731</v>
      </c>
      <c r="F171">
        <v>341555</v>
      </c>
      <c r="G171">
        <v>714757</v>
      </c>
      <c r="H171">
        <v>2927218</v>
      </c>
      <c r="I171">
        <v>18104</v>
      </c>
      <c r="J171">
        <v>103940</v>
      </c>
      <c r="K171">
        <v>92218</v>
      </c>
      <c r="L171">
        <v>18216</v>
      </c>
      <c r="M171">
        <v>3742</v>
      </c>
      <c r="N171">
        <v>78234</v>
      </c>
      <c r="O171">
        <v>9378</v>
      </c>
      <c r="P171">
        <v>38961</v>
      </c>
      <c r="Q171">
        <v>5750</v>
      </c>
      <c r="R171">
        <v>24145</v>
      </c>
      <c r="S171">
        <v>0</v>
      </c>
      <c r="T171">
        <v>97793</v>
      </c>
      <c r="U171">
        <v>55278</v>
      </c>
      <c r="V171">
        <v>42515</v>
      </c>
      <c r="W171">
        <v>23498</v>
      </c>
      <c r="X171">
        <v>248845</v>
      </c>
      <c r="Y171">
        <v>384997</v>
      </c>
      <c r="Z171">
        <v>270</v>
      </c>
      <c r="AA171">
        <v>14709</v>
      </c>
      <c r="AB171">
        <v>759201</v>
      </c>
      <c r="AC171">
        <v>1083451</v>
      </c>
      <c r="AD171">
        <v>5954128</v>
      </c>
      <c r="AE171">
        <v>3752620</v>
      </c>
      <c r="AF171">
        <v>878036</v>
      </c>
      <c r="AG171">
        <v>72779</v>
      </c>
      <c r="AH171">
        <v>119531</v>
      </c>
      <c r="AI171">
        <v>685726</v>
      </c>
      <c r="AJ171">
        <v>917434</v>
      </c>
      <c r="AK171">
        <v>472674</v>
      </c>
      <c r="AL171">
        <v>263030</v>
      </c>
      <c r="AM171">
        <v>181730</v>
      </c>
      <c r="AN171">
        <v>44548</v>
      </c>
      <c r="AO171">
        <v>445482</v>
      </c>
      <c r="AP171">
        <v>41274</v>
      </c>
      <c r="AQ171">
        <v>1425846</v>
      </c>
      <c r="AR171">
        <v>2201508</v>
      </c>
      <c r="AS171">
        <v>2032679</v>
      </c>
      <c r="AT171">
        <v>168829</v>
      </c>
      <c r="AU171">
        <v>4643137</v>
      </c>
      <c r="AV171">
        <v>47.414237137951957</v>
      </c>
      <c r="AW171">
        <v>81.556348116597263</v>
      </c>
      <c r="AX171">
        <v>38.669320297057048</v>
      </c>
      <c r="AY171">
        <v>6301224</v>
      </c>
      <c r="AZ171">
        <v>3374006</v>
      </c>
      <c r="BA171">
        <v>1230422</v>
      </c>
      <c r="BB171">
        <v>1123311</v>
      </c>
      <c r="BC171">
        <v>294939</v>
      </c>
      <c r="BD171">
        <v>725334</v>
      </c>
      <c r="BE171">
        <v>2548604</v>
      </c>
      <c r="BF171">
        <v>20444</v>
      </c>
      <c r="BG171">
        <v>1087682</v>
      </c>
    </row>
    <row r="172" spans="1:59" x14ac:dyDescent="0.2">
      <c r="A172" s="8" t="s">
        <v>371</v>
      </c>
      <c r="B172">
        <v>8601199</v>
      </c>
      <c r="C172">
        <v>5513361</v>
      </c>
      <c r="D172">
        <v>2956923</v>
      </c>
      <c r="E172">
        <v>1493379</v>
      </c>
      <c r="F172">
        <v>348148</v>
      </c>
      <c r="G172">
        <v>714911</v>
      </c>
      <c r="H172">
        <v>3087838</v>
      </c>
      <c r="I172">
        <v>19201</v>
      </c>
      <c r="J172">
        <v>123998</v>
      </c>
      <c r="K172">
        <v>85530</v>
      </c>
      <c r="L172">
        <v>18117</v>
      </c>
      <c r="M172">
        <v>5073</v>
      </c>
      <c r="N172">
        <v>77913</v>
      </c>
      <c r="O172">
        <v>10173</v>
      </c>
      <c r="P172">
        <v>40325</v>
      </c>
      <c r="Q172">
        <v>2360</v>
      </c>
      <c r="R172">
        <v>25055</v>
      </c>
      <c r="S172">
        <v>0</v>
      </c>
      <c r="T172">
        <v>100233</v>
      </c>
      <c r="U172">
        <v>53216</v>
      </c>
      <c r="V172">
        <v>47017</v>
      </c>
      <c r="W172">
        <v>24955</v>
      </c>
      <c r="X172">
        <v>265538</v>
      </c>
      <c r="Y172">
        <v>492660</v>
      </c>
      <c r="Z172">
        <v>256</v>
      </c>
      <c r="AA172">
        <v>15676</v>
      </c>
      <c r="AB172">
        <v>741486</v>
      </c>
      <c r="AC172">
        <v>1117202</v>
      </c>
      <c r="AD172">
        <v>6255750</v>
      </c>
      <c r="AE172">
        <v>3819054</v>
      </c>
      <c r="AF172">
        <v>892043</v>
      </c>
      <c r="AG172">
        <v>62865</v>
      </c>
      <c r="AH172">
        <v>117138</v>
      </c>
      <c r="AI172">
        <v>712040</v>
      </c>
      <c r="AJ172">
        <v>982938</v>
      </c>
      <c r="AK172">
        <v>520589</v>
      </c>
      <c r="AL172">
        <v>274200</v>
      </c>
      <c r="AM172">
        <v>188149</v>
      </c>
      <c r="AN172">
        <v>49532</v>
      </c>
      <c r="AO172">
        <v>477971</v>
      </c>
      <c r="AP172">
        <v>42784</v>
      </c>
      <c r="AQ172">
        <v>1373786</v>
      </c>
      <c r="AR172">
        <v>2436696</v>
      </c>
      <c r="AS172">
        <v>2241896</v>
      </c>
      <c r="AT172">
        <v>194800</v>
      </c>
      <c r="AU172">
        <v>4782145</v>
      </c>
      <c r="AV172">
        <v>50.954037090268258</v>
      </c>
      <c r="AW172">
        <v>76.947674072795493</v>
      </c>
      <c r="AX172">
        <v>39.207946387150947</v>
      </c>
      <c r="AY172">
        <v>6499096</v>
      </c>
      <c r="AZ172">
        <v>3411258</v>
      </c>
      <c r="BA172">
        <v>1247741</v>
      </c>
      <c r="BB172">
        <v>1139787</v>
      </c>
      <c r="BC172">
        <v>302253</v>
      </c>
      <c r="BD172">
        <v>721477</v>
      </c>
      <c r="BE172">
        <v>2680042</v>
      </c>
      <c r="BF172">
        <v>20820</v>
      </c>
      <c r="BG172">
        <v>1102974</v>
      </c>
    </row>
    <row r="173" spans="1:59" x14ac:dyDescent="0.2">
      <c r="A173" s="8" t="s">
        <v>372</v>
      </c>
      <c r="B173">
        <v>8754638</v>
      </c>
      <c r="C173">
        <v>5566367</v>
      </c>
      <c r="D173">
        <v>2975392</v>
      </c>
      <c r="E173">
        <v>1508576</v>
      </c>
      <c r="F173">
        <v>355483</v>
      </c>
      <c r="G173">
        <v>726916</v>
      </c>
      <c r="H173">
        <v>3188271</v>
      </c>
      <c r="I173">
        <v>16826</v>
      </c>
      <c r="J173">
        <v>124940</v>
      </c>
      <c r="K173">
        <v>81118</v>
      </c>
      <c r="L173">
        <v>18826</v>
      </c>
      <c r="M173">
        <v>5556</v>
      </c>
      <c r="N173">
        <v>75671</v>
      </c>
      <c r="O173">
        <v>12384</v>
      </c>
      <c r="P173">
        <v>37705</v>
      </c>
      <c r="Q173">
        <v>2274</v>
      </c>
      <c r="R173">
        <v>23308</v>
      </c>
      <c r="S173">
        <v>0</v>
      </c>
      <c r="T173">
        <v>98104</v>
      </c>
      <c r="U173">
        <v>53681</v>
      </c>
      <c r="V173">
        <v>44423</v>
      </c>
      <c r="W173">
        <v>26134</v>
      </c>
      <c r="X173">
        <v>321289</v>
      </c>
      <c r="Y173">
        <v>497641</v>
      </c>
      <c r="Z173">
        <v>239</v>
      </c>
      <c r="AA173">
        <v>16057</v>
      </c>
      <c r="AB173">
        <v>772240</v>
      </c>
      <c r="AC173">
        <v>1133630</v>
      </c>
      <c r="AD173">
        <v>6711264</v>
      </c>
      <c r="AE173">
        <v>3799111</v>
      </c>
      <c r="AF173">
        <v>918406</v>
      </c>
      <c r="AG173">
        <v>63593</v>
      </c>
      <c r="AH173">
        <v>117349</v>
      </c>
      <c r="AI173">
        <v>737464</v>
      </c>
      <c r="AJ173">
        <v>1002056</v>
      </c>
      <c r="AK173">
        <v>505739</v>
      </c>
      <c r="AL173">
        <v>278169</v>
      </c>
      <c r="AM173">
        <v>218149</v>
      </c>
      <c r="AN173">
        <v>55308</v>
      </c>
      <c r="AO173">
        <v>477734</v>
      </c>
      <c r="AP173">
        <v>43947</v>
      </c>
      <c r="AQ173">
        <v>1301660</v>
      </c>
      <c r="AR173">
        <v>2912153</v>
      </c>
      <c r="AS173">
        <v>2709357</v>
      </c>
      <c r="AT173">
        <v>202796</v>
      </c>
      <c r="AU173">
        <v>4955527</v>
      </c>
      <c r="AV173">
        <v>58.765753681783671</v>
      </c>
      <c r="AW173">
        <v>65.946480846328399</v>
      </c>
      <c r="AX173">
        <v>38.753946495957983</v>
      </c>
      <c r="AY173">
        <v>6658036</v>
      </c>
      <c r="AZ173">
        <v>3469765</v>
      </c>
      <c r="BA173">
        <v>1264553</v>
      </c>
      <c r="BB173">
        <v>1153536</v>
      </c>
      <c r="BC173">
        <v>309344</v>
      </c>
      <c r="BD173">
        <v>742332</v>
      </c>
      <c r="BE173">
        <v>2858925</v>
      </c>
      <c r="BF173">
        <v>21163</v>
      </c>
      <c r="BG173">
        <v>1117640</v>
      </c>
    </row>
    <row r="174" spans="1:59" x14ac:dyDescent="0.2">
      <c r="A174" s="8" t="s">
        <v>373</v>
      </c>
      <c r="B174">
        <v>8864375</v>
      </c>
      <c r="C174">
        <v>5624675</v>
      </c>
      <c r="D174">
        <v>3002850</v>
      </c>
      <c r="E174">
        <v>1517282</v>
      </c>
      <c r="F174">
        <v>363539</v>
      </c>
      <c r="G174">
        <v>741004</v>
      </c>
      <c r="H174">
        <v>3239700</v>
      </c>
      <c r="I174">
        <v>15896</v>
      </c>
      <c r="J174">
        <v>129056</v>
      </c>
      <c r="K174">
        <v>81792</v>
      </c>
      <c r="L174">
        <v>18518</v>
      </c>
      <c r="M174">
        <v>5532</v>
      </c>
      <c r="N174">
        <v>69549</v>
      </c>
      <c r="O174">
        <v>13815</v>
      </c>
      <c r="P174">
        <v>32734</v>
      </c>
      <c r="Q174">
        <v>3006</v>
      </c>
      <c r="R174">
        <v>19994</v>
      </c>
      <c r="S174">
        <v>0</v>
      </c>
      <c r="T174">
        <v>100580</v>
      </c>
      <c r="U174">
        <v>54009</v>
      </c>
      <c r="V174">
        <v>46571</v>
      </c>
      <c r="W174">
        <v>26169</v>
      </c>
      <c r="X174">
        <v>336338</v>
      </c>
      <c r="Y174">
        <v>505161</v>
      </c>
      <c r="Z174">
        <v>232</v>
      </c>
      <c r="AA174">
        <v>15039</v>
      </c>
      <c r="AB174">
        <v>788985</v>
      </c>
      <c r="AC174">
        <v>1146853</v>
      </c>
      <c r="AD174">
        <v>6836391</v>
      </c>
      <c r="AE174">
        <v>3840578</v>
      </c>
      <c r="AF174">
        <v>941146</v>
      </c>
      <c r="AG174">
        <v>67916</v>
      </c>
      <c r="AH174">
        <v>116146</v>
      </c>
      <c r="AI174">
        <v>757084</v>
      </c>
      <c r="AJ174">
        <v>1028256</v>
      </c>
      <c r="AK174">
        <v>509974</v>
      </c>
      <c r="AL174">
        <v>289192</v>
      </c>
      <c r="AM174">
        <v>229090</v>
      </c>
      <c r="AN174">
        <v>57155</v>
      </c>
      <c r="AO174">
        <v>473369</v>
      </c>
      <c r="AP174">
        <v>46928</v>
      </c>
      <c r="AQ174">
        <v>1293724</v>
      </c>
      <c r="AR174">
        <v>2995813</v>
      </c>
      <c r="AS174">
        <v>2784821</v>
      </c>
      <c r="AT174">
        <v>210992</v>
      </c>
      <c r="AU174">
        <v>5023797</v>
      </c>
      <c r="AV174">
        <v>59.632444185865104</v>
      </c>
      <c r="AW174">
        <v>65.738476428710868</v>
      </c>
      <c r="AX174">
        <v>39.201460264989088</v>
      </c>
      <c r="AY174">
        <v>6755732</v>
      </c>
      <c r="AZ174">
        <v>3516032</v>
      </c>
      <c r="BA174">
        <v>1281563</v>
      </c>
      <c r="BB174">
        <v>1167675</v>
      </c>
      <c r="BC174">
        <v>316235</v>
      </c>
      <c r="BD174">
        <v>750559</v>
      </c>
      <c r="BE174">
        <v>2915154</v>
      </c>
      <c r="BF174">
        <v>21490</v>
      </c>
      <c r="BG174">
        <v>1132600</v>
      </c>
    </row>
    <row r="175" spans="1:59" x14ac:dyDescent="0.2">
      <c r="A175" s="8" t="s">
        <v>374</v>
      </c>
      <c r="B175">
        <v>8985979</v>
      </c>
      <c r="C175">
        <v>5679297</v>
      </c>
      <c r="D175">
        <v>3032658</v>
      </c>
      <c r="E175">
        <v>1526657</v>
      </c>
      <c r="F175">
        <v>372036</v>
      </c>
      <c r="G175">
        <v>747946</v>
      </c>
      <c r="H175">
        <v>3306682</v>
      </c>
      <c r="I175">
        <v>15081</v>
      </c>
      <c r="J175">
        <v>129178</v>
      </c>
      <c r="K175">
        <v>80483</v>
      </c>
      <c r="L175">
        <v>18611</v>
      </c>
      <c r="M175">
        <v>5601</v>
      </c>
      <c r="N175">
        <v>70878</v>
      </c>
      <c r="O175">
        <v>16886</v>
      </c>
      <c r="P175">
        <v>31671</v>
      </c>
      <c r="Q175">
        <v>3036</v>
      </c>
      <c r="R175">
        <v>19285</v>
      </c>
      <c r="S175">
        <v>0</v>
      </c>
      <c r="T175">
        <v>102614</v>
      </c>
      <c r="U175">
        <v>54539</v>
      </c>
      <c r="V175">
        <v>48075</v>
      </c>
      <c r="W175">
        <v>26352</v>
      </c>
      <c r="X175">
        <v>357654</v>
      </c>
      <c r="Y175">
        <v>512466</v>
      </c>
      <c r="Z175">
        <v>221</v>
      </c>
      <c r="AA175">
        <v>14628</v>
      </c>
      <c r="AB175">
        <v>811164</v>
      </c>
      <c r="AC175">
        <v>1161751</v>
      </c>
      <c r="AD175">
        <v>7041264</v>
      </c>
      <c r="AE175">
        <v>3875200</v>
      </c>
      <c r="AF175">
        <v>963518</v>
      </c>
      <c r="AG175">
        <v>68108</v>
      </c>
      <c r="AH175">
        <v>116097</v>
      </c>
      <c r="AI175">
        <v>779313</v>
      </c>
      <c r="AJ175">
        <v>1046045</v>
      </c>
      <c r="AK175">
        <v>514072</v>
      </c>
      <c r="AL175">
        <v>293539</v>
      </c>
      <c r="AM175">
        <v>238434</v>
      </c>
      <c r="AN175">
        <v>68018</v>
      </c>
      <c r="AO175">
        <v>482992</v>
      </c>
      <c r="AP175">
        <v>47763</v>
      </c>
      <c r="AQ175">
        <v>1266864</v>
      </c>
      <c r="AR175">
        <v>3166064</v>
      </c>
      <c r="AS175">
        <v>2945570</v>
      </c>
      <c r="AT175">
        <v>220494</v>
      </c>
      <c r="AU175">
        <v>5110779</v>
      </c>
      <c r="AV175">
        <v>61.948760735223594</v>
      </c>
      <c r="AW175">
        <v>63.47194891422884</v>
      </c>
      <c r="AX175">
        <v>39.320085766858966</v>
      </c>
      <c r="AY175">
        <v>6875953</v>
      </c>
      <c r="AZ175">
        <v>3569271</v>
      </c>
      <c r="BA175">
        <v>1299908</v>
      </c>
      <c r="BB175">
        <v>1182291</v>
      </c>
      <c r="BC175">
        <v>322971</v>
      </c>
      <c r="BD175">
        <v>764101</v>
      </c>
      <c r="BE175">
        <v>3000753</v>
      </c>
      <c r="BF175">
        <v>21797</v>
      </c>
      <c r="BG175">
        <v>1148564</v>
      </c>
    </row>
    <row r="176" spans="1:59" x14ac:dyDescent="0.2">
      <c r="A176" s="8" t="s">
        <v>375</v>
      </c>
      <c r="B176">
        <v>9148880</v>
      </c>
      <c r="C176">
        <v>5804924</v>
      </c>
      <c r="D176">
        <v>3096102</v>
      </c>
      <c r="E176">
        <v>1555118</v>
      </c>
      <c r="F176">
        <v>382179</v>
      </c>
      <c r="G176">
        <v>771525</v>
      </c>
      <c r="H176">
        <v>3343956</v>
      </c>
      <c r="I176">
        <v>16262</v>
      </c>
      <c r="J176">
        <v>133651</v>
      </c>
      <c r="K176">
        <v>85943</v>
      </c>
      <c r="L176">
        <v>18940</v>
      </c>
      <c r="M176">
        <v>3362</v>
      </c>
      <c r="N176">
        <v>68768</v>
      </c>
      <c r="O176">
        <v>14966</v>
      </c>
      <c r="P176">
        <v>31790</v>
      </c>
      <c r="Q176">
        <v>2648</v>
      </c>
      <c r="R176">
        <v>19364</v>
      </c>
      <c r="S176">
        <v>0</v>
      </c>
      <c r="T176">
        <v>109168</v>
      </c>
      <c r="U176">
        <v>55140</v>
      </c>
      <c r="V176">
        <v>54028</v>
      </c>
      <c r="W176">
        <v>27104</v>
      </c>
      <c r="X176">
        <v>275803</v>
      </c>
      <c r="Y176">
        <v>538063</v>
      </c>
      <c r="Z176">
        <v>224</v>
      </c>
      <c r="AA176">
        <v>12817</v>
      </c>
      <c r="AB176">
        <v>805346</v>
      </c>
      <c r="AC176">
        <v>1248505</v>
      </c>
      <c r="AD176">
        <v>6691580</v>
      </c>
      <c r="AE176">
        <v>4169300</v>
      </c>
      <c r="AF176">
        <v>986175</v>
      </c>
      <c r="AG176">
        <v>73768</v>
      </c>
      <c r="AH176">
        <v>116224</v>
      </c>
      <c r="AI176">
        <v>796183</v>
      </c>
      <c r="AJ176">
        <v>1085339</v>
      </c>
      <c r="AK176">
        <v>525461</v>
      </c>
      <c r="AL176">
        <v>307345</v>
      </c>
      <c r="AM176">
        <v>252533</v>
      </c>
      <c r="AN176">
        <v>66301</v>
      </c>
      <c r="AO176">
        <v>522356</v>
      </c>
      <c r="AP176">
        <v>47866</v>
      </c>
      <c r="AQ176">
        <v>1461263</v>
      </c>
      <c r="AR176">
        <v>2522280</v>
      </c>
      <c r="AS176">
        <v>2287678</v>
      </c>
      <c r="AT176">
        <v>234602</v>
      </c>
      <c r="AU176">
        <v>4979580</v>
      </c>
      <c r="AV176">
        <v>50.652468741212274</v>
      </c>
      <c r="AW176">
        <v>82.128615043437904</v>
      </c>
      <c r="AX176">
        <v>41.600171062467936</v>
      </c>
      <c r="AY176">
        <v>6971682</v>
      </c>
      <c r="AZ176">
        <v>3627726</v>
      </c>
      <c r="BA176">
        <v>1319543</v>
      </c>
      <c r="BB176">
        <v>1195895</v>
      </c>
      <c r="BC176">
        <v>329682</v>
      </c>
      <c r="BD176">
        <v>782606</v>
      </c>
      <c r="BE176">
        <v>2802382</v>
      </c>
      <c r="BF176">
        <v>22091</v>
      </c>
      <c r="BG176">
        <v>1165050</v>
      </c>
    </row>
    <row r="177" spans="1:59" x14ac:dyDescent="0.2">
      <c r="A177" s="8" t="s">
        <v>376</v>
      </c>
      <c r="B177">
        <v>9317658</v>
      </c>
      <c r="C177">
        <v>5904036</v>
      </c>
      <c r="D177">
        <v>3154574</v>
      </c>
      <c r="E177">
        <v>1574518</v>
      </c>
      <c r="F177">
        <v>391758</v>
      </c>
      <c r="G177">
        <v>783186</v>
      </c>
      <c r="H177">
        <v>3413622</v>
      </c>
      <c r="I177">
        <v>18334</v>
      </c>
      <c r="J177">
        <v>128805</v>
      </c>
      <c r="K177">
        <v>81972</v>
      </c>
      <c r="L177">
        <v>19578</v>
      </c>
      <c r="M177">
        <v>3658</v>
      </c>
      <c r="N177">
        <v>66367</v>
      </c>
      <c r="O177">
        <v>12295</v>
      </c>
      <c r="P177">
        <v>31319</v>
      </c>
      <c r="Q177">
        <v>3702</v>
      </c>
      <c r="R177">
        <v>19051</v>
      </c>
      <c r="S177">
        <v>0</v>
      </c>
      <c r="T177">
        <v>110363</v>
      </c>
      <c r="U177">
        <v>59450</v>
      </c>
      <c r="V177">
        <v>50913</v>
      </c>
      <c r="W177">
        <v>28833</v>
      </c>
      <c r="X177">
        <v>270421</v>
      </c>
      <c r="Y177">
        <v>538954</v>
      </c>
      <c r="Z177">
        <v>215</v>
      </c>
      <c r="AA177">
        <v>12167</v>
      </c>
      <c r="AB177">
        <v>841376</v>
      </c>
      <c r="AC177">
        <v>1292579</v>
      </c>
      <c r="AD177">
        <v>6947813</v>
      </c>
      <c r="AE177">
        <v>4277085</v>
      </c>
      <c r="AF177">
        <v>1011324</v>
      </c>
      <c r="AG177">
        <v>73507</v>
      </c>
      <c r="AH177">
        <v>115753</v>
      </c>
      <c r="AI177">
        <v>822064</v>
      </c>
      <c r="AJ177">
        <v>1115255</v>
      </c>
      <c r="AK177">
        <v>529046</v>
      </c>
      <c r="AL177">
        <v>330501</v>
      </c>
      <c r="AM177">
        <v>255709</v>
      </c>
      <c r="AN177">
        <v>63262</v>
      </c>
      <c r="AO177">
        <v>524786</v>
      </c>
      <c r="AP177">
        <v>48823</v>
      </c>
      <c r="AQ177">
        <v>1513635</v>
      </c>
      <c r="AR177">
        <v>2670728</v>
      </c>
      <c r="AS177">
        <v>2420352</v>
      </c>
      <c r="AT177">
        <v>250376</v>
      </c>
      <c r="AU177">
        <v>5040573</v>
      </c>
      <c r="AV177">
        <v>52.984612397824286</v>
      </c>
      <c r="AW177">
        <v>79.625453301866528</v>
      </c>
      <c r="AX177">
        <v>42.189237802004563</v>
      </c>
      <c r="AY177">
        <v>7114688</v>
      </c>
      <c r="AZ177">
        <v>3701066</v>
      </c>
      <c r="BA177">
        <v>1339164</v>
      </c>
      <c r="BB177">
        <v>1210923</v>
      </c>
      <c r="BC177">
        <v>336328</v>
      </c>
      <c r="BD177">
        <v>814651</v>
      </c>
      <c r="BE177">
        <v>2837603</v>
      </c>
      <c r="BF177">
        <v>22361</v>
      </c>
      <c r="BG177">
        <v>1180706</v>
      </c>
    </row>
    <row r="178" spans="1:59" x14ac:dyDescent="0.2">
      <c r="A178" s="8" t="s">
        <v>377</v>
      </c>
      <c r="B178">
        <v>9467963</v>
      </c>
      <c r="C178">
        <v>5991517</v>
      </c>
      <c r="D178">
        <v>3199843</v>
      </c>
      <c r="E178">
        <v>1590911</v>
      </c>
      <c r="F178">
        <v>399212</v>
      </c>
      <c r="G178">
        <v>801551</v>
      </c>
      <c r="H178">
        <v>3476446</v>
      </c>
      <c r="I178">
        <v>25398</v>
      </c>
      <c r="J178">
        <v>135592</v>
      </c>
      <c r="K178">
        <v>74680</v>
      </c>
      <c r="L178">
        <v>17533</v>
      </c>
      <c r="M178">
        <v>3075</v>
      </c>
      <c r="N178">
        <v>64426</v>
      </c>
      <c r="O178">
        <v>15348</v>
      </c>
      <c r="P178">
        <v>26880</v>
      </c>
      <c r="Q178">
        <v>6107</v>
      </c>
      <c r="R178">
        <v>16091</v>
      </c>
      <c r="S178">
        <v>0</v>
      </c>
      <c r="T178">
        <v>116456</v>
      </c>
      <c r="U178">
        <v>63626</v>
      </c>
      <c r="V178">
        <v>52830</v>
      </c>
      <c r="W178">
        <v>28138</v>
      </c>
      <c r="X178">
        <v>266069</v>
      </c>
      <c r="Y178">
        <v>543200</v>
      </c>
      <c r="Z178">
        <v>216</v>
      </c>
      <c r="AA178">
        <v>11478</v>
      </c>
      <c r="AB178">
        <v>877010</v>
      </c>
      <c r="AC178">
        <v>1313175</v>
      </c>
      <c r="AD178">
        <v>7127667</v>
      </c>
      <c r="AE178">
        <v>4343458</v>
      </c>
      <c r="AF178">
        <v>1047566</v>
      </c>
      <c r="AG178">
        <v>77847</v>
      </c>
      <c r="AH178">
        <v>116168</v>
      </c>
      <c r="AI178">
        <v>853551</v>
      </c>
      <c r="AJ178">
        <v>1138667</v>
      </c>
      <c r="AK178">
        <v>545422</v>
      </c>
      <c r="AL178">
        <v>336235</v>
      </c>
      <c r="AM178">
        <v>257010</v>
      </c>
      <c r="AN178">
        <v>66278</v>
      </c>
      <c r="AO178">
        <v>534527</v>
      </c>
      <c r="AP178">
        <v>46307</v>
      </c>
      <c r="AQ178">
        <v>1510113</v>
      </c>
      <c r="AR178">
        <v>2784209</v>
      </c>
      <c r="AS178">
        <v>2516095</v>
      </c>
      <c r="AT178">
        <v>268114</v>
      </c>
      <c r="AU178">
        <v>5124505</v>
      </c>
      <c r="AV178">
        <v>54.331275280004043</v>
      </c>
      <c r="AW178">
        <v>78.522606711288987</v>
      </c>
      <c r="AX178">
        <v>42.662333609345353</v>
      </c>
      <c r="AY178">
        <v>7227531</v>
      </c>
      <c r="AZ178">
        <v>3751085</v>
      </c>
      <c r="BA178">
        <v>1360231</v>
      </c>
      <c r="BB178">
        <v>1226992</v>
      </c>
      <c r="BC178">
        <v>342869</v>
      </c>
      <c r="BD178">
        <v>820993</v>
      </c>
      <c r="BE178">
        <v>2884073</v>
      </c>
      <c r="BF178">
        <v>22621</v>
      </c>
      <c r="BG178">
        <v>1196920</v>
      </c>
    </row>
    <row r="179" spans="1:59" x14ac:dyDescent="0.2">
      <c r="A179" s="8" t="s">
        <v>378</v>
      </c>
      <c r="B179">
        <v>9591775</v>
      </c>
      <c r="C179">
        <v>6070402</v>
      </c>
      <c r="D179">
        <v>3241813</v>
      </c>
      <c r="E179">
        <v>1605944</v>
      </c>
      <c r="F179">
        <v>406121</v>
      </c>
      <c r="G179">
        <v>816524</v>
      </c>
      <c r="H179">
        <v>3521373</v>
      </c>
      <c r="I179">
        <v>26273</v>
      </c>
      <c r="J179">
        <v>133955</v>
      </c>
      <c r="K179">
        <v>78949</v>
      </c>
      <c r="L179">
        <v>16336</v>
      </c>
      <c r="M179">
        <v>3695</v>
      </c>
      <c r="N179">
        <v>62416</v>
      </c>
      <c r="O179">
        <v>13725</v>
      </c>
      <c r="P179">
        <v>26761</v>
      </c>
      <c r="Q179">
        <v>5918</v>
      </c>
      <c r="R179">
        <v>16012</v>
      </c>
      <c r="S179">
        <v>0</v>
      </c>
      <c r="T179">
        <v>121849</v>
      </c>
      <c r="U179">
        <v>68062</v>
      </c>
      <c r="V179">
        <v>53787</v>
      </c>
      <c r="W179">
        <v>27990</v>
      </c>
      <c r="X179">
        <v>245024</v>
      </c>
      <c r="Y179">
        <v>550938</v>
      </c>
      <c r="Z179">
        <v>226</v>
      </c>
      <c r="AA179">
        <v>10912</v>
      </c>
      <c r="AB179">
        <v>890081</v>
      </c>
      <c r="AC179">
        <v>1352729</v>
      </c>
      <c r="AD179">
        <v>7168404</v>
      </c>
      <c r="AE179">
        <v>4427547</v>
      </c>
      <c r="AF179">
        <v>1074802</v>
      </c>
      <c r="AG179">
        <v>80303</v>
      </c>
      <c r="AH179">
        <v>115932</v>
      </c>
      <c r="AI179">
        <v>878567</v>
      </c>
      <c r="AJ179">
        <v>1143547</v>
      </c>
      <c r="AK179">
        <v>546270</v>
      </c>
      <c r="AL179">
        <v>344464</v>
      </c>
      <c r="AM179">
        <v>252813</v>
      </c>
      <c r="AN179">
        <v>70320</v>
      </c>
      <c r="AO179">
        <v>531229</v>
      </c>
      <c r="AP179">
        <v>45149</v>
      </c>
      <c r="AQ179">
        <v>1562500</v>
      </c>
      <c r="AR179">
        <v>2740857</v>
      </c>
      <c r="AS179">
        <v>2460529</v>
      </c>
      <c r="AT179">
        <v>280328</v>
      </c>
      <c r="AU179">
        <v>5164228</v>
      </c>
      <c r="AV179">
        <v>53.073894707711446</v>
      </c>
      <c r="AW179">
        <v>80.936336024337777</v>
      </c>
      <c r="AX179">
        <v>42.956065761836562</v>
      </c>
      <c r="AY179">
        <v>7320177</v>
      </c>
      <c r="AZ179">
        <v>3798804</v>
      </c>
      <c r="BA179">
        <v>1381207</v>
      </c>
      <c r="BB179">
        <v>1243171</v>
      </c>
      <c r="BC179">
        <v>349468</v>
      </c>
      <c r="BD179">
        <v>824958</v>
      </c>
      <c r="BE179">
        <v>2892630</v>
      </c>
      <c r="BF179">
        <v>22877</v>
      </c>
      <c r="BG179">
        <v>1212812</v>
      </c>
    </row>
    <row r="180" spans="1:59" x14ac:dyDescent="0.2">
      <c r="A180" s="8" t="s">
        <v>379</v>
      </c>
      <c r="B180">
        <v>9978108</v>
      </c>
      <c r="C180">
        <v>6180699</v>
      </c>
      <c r="D180">
        <v>3297032</v>
      </c>
      <c r="E180">
        <v>1637331</v>
      </c>
      <c r="F180">
        <v>413067</v>
      </c>
      <c r="G180">
        <v>833268</v>
      </c>
      <c r="H180">
        <v>3797409</v>
      </c>
      <c r="I180">
        <v>21554</v>
      </c>
      <c r="J180">
        <v>145405</v>
      </c>
      <c r="K180">
        <v>82273</v>
      </c>
      <c r="L180">
        <v>15649</v>
      </c>
      <c r="M180">
        <v>4981</v>
      </c>
      <c r="N180">
        <v>64397</v>
      </c>
      <c r="O180">
        <v>13648</v>
      </c>
      <c r="P180">
        <v>27933</v>
      </c>
      <c r="Q180">
        <v>6022</v>
      </c>
      <c r="R180">
        <v>16794</v>
      </c>
      <c r="S180">
        <v>0</v>
      </c>
      <c r="T180">
        <v>133407</v>
      </c>
      <c r="U180">
        <v>72650</v>
      </c>
      <c r="V180">
        <v>60757</v>
      </c>
      <c r="W180">
        <v>30781</v>
      </c>
      <c r="X180">
        <v>230344</v>
      </c>
      <c r="Y180">
        <v>615657</v>
      </c>
      <c r="Z180">
        <v>231</v>
      </c>
      <c r="AA180">
        <v>10627</v>
      </c>
      <c r="AB180">
        <v>895916</v>
      </c>
      <c r="AC180">
        <v>1546187</v>
      </c>
      <c r="AD180">
        <v>7519908</v>
      </c>
      <c r="AE180">
        <v>4651420</v>
      </c>
      <c r="AF180">
        <v>1102799</v>
      </c>
      <c r="AG180">
        <v>85676</v>
      </c>
      <c r="AH180">
        <v>116409</v>
      </c>
      <c r="AI180">
        <v>900714</v>
      </c>
      <c r="AJ180">
        <v>1186962</v>
      </c>
      <c r="AK180">
        <v>568300</v>
      </c>
      <c r="AL180">
        <v>353269</v>
      </c>
      <c r="AM180">
        <v>265393</v>
      </c>
      <c r="AN180">
        <v>76451</v>
      </c>
      <c r="AO180">
        <v>576096</v>
      </c>
      <c r="AP180">
        <v>44371</v>
      </c>
      <c r="AQ180">
        <v>1664741</v>
      </c>
      <c r="AR180">
        <v>2868488</v>
      </c>
      <c r="AS180">
        <v>2559333</v>
      </c>
      <c r="AT180">
        <v>309155</v>
      </c>
      <c r="AU180">
        <v>5326688</v>
      </c>
      <c r="AV180">
        <v>53.85125337725151</v>
      </c>
      <c r="AW180">
        <v>79.824658851380036</v>
      </c>
      <c r="AX180">
        <v>42.98657929558329</v>
      </c>
      <c r="AY180">
        <v>7650917</v>
      </c>
      <c r="AZ180">
        <v>3853508</v>
      </c>
      <c r="BA180">
        <v>1401762</v>
      </c>
      <c r="BB180">
        <v>1260066</v>
      </c>
      <c r="BC180">
        <v>356735</v>
      </c>
      <c r="BD180">
        <v>834945</v>
      </c>
      <c r="BE180">
        <v>2999497</v>
      </c>
      <c r="BF180">
        <v>23146</v>
      </c>
      <c r="BG180">
        <v>1228696</v>
      </c>
    </row>
    <row r="181" spans="1:59" x14ac:dyDescent="0.2">
      <c r="A181" s="8" t="s">
        <v>380</v>
      </c>
      <c r="B181">
        <v>10384609</v>
      </c>
      <c r="C181">
        <v>6445632</v>
      </c>
      <c r="D181">
        <v>3510165</v>
      </c>
      <c r="E181">
        <v>1657681</v>
      </c>
      <c r="F181">
        <v>422672</v>
      </c>
      <c r="G181">
        <v>855114</v>
      </c>
      <c r="H181">
        <v>3938977</v>
      </c>
      <c r="I181">
        <v>18622</v>
      </c>
      <c r="J181">
        <v>138197</v>
      </c>
      <c r="K181">
        <v>74379</v>
      </c>
      <c r="L181">
        <v>16461</v>
      </c>
      <c r="M181">
        <v>3744</v>
      </c>
      <c r="N181">
        <v>82449</v>
      </c>
      <c r="O181">
        <v>14686</v>
      </c>
      <c r="P181">
        <v>37140</v>
      </c>
      <c r="Q181">
        <v>7692</v>
      </c>
      <c r="R181">
        <v>22931</v>
      </c>
      <c r="S181">
        <v>0</v>
      </c>
      <c r="T181">
        <v>121774</v>
      </c>
      <c r="U181">
        <v>69121</v>
      </c>
      <c r="V181">
        <v>52653</v>
      </c>
      <c r="W181">
        <v>35128</v>
      </c>
      <c r="X181">
        <v>243434</v>
      </c>
      <c r="Y181">
        <v>623683</v>
      </c>
      <c r="Z181">
        <v>202</v>
      </c>
      <c r="AA181">
        <v>10876</v>
      </c>
      <c r="AB181">
        <v>927042</v>
      </c>
      <c r="AC181">
        <v>1642986</v>
      </c>
      <c r="AD181">
        <v>7802441</v>
      </c>
      <c r="AE181">
        <v>4818621</v>
      </c>
      <c r="AF181">
        <v>1127636</v>
      </c>
      <c r="AG181">
        <v>96147</v>
      </c>
      <c r="AH181">
        <v>115626</v>
      </c>
      <c r="AI181">
        <v>915863</v>
      </c>
      <c r="AJ181">
        <v>1222755</v>
      </c>
      <c r="AK181">
        <v>571690</v>
      </c>
      <c r="AL181">
        <v>373997</v>
      </c>
      <c r="AM181">
        <v>277069</v>
      </c>
      <c r="AN181">
        <v>88918</v>
      </c>
      <c r="AO181">
        <v>577312</v>
      </c>
      <c r="AP181">
        <v>49134</v>
      </c>
      <c r="AQ181">
        <v>1752866</v>
      </c>
      <c r="AR181">
        <v>2983820</v>
      </c>
      <c r="AS181">
        <v>2670653</v>
      </c>
      <c r="AT181">
        <v>313167</v>
      </c>
      <c r="AU181">
        <v>5565988</v>
      </c>
      <c r="AV181">
        <v>53.608092531705609</v>
      </c>
      <c r="AW181">
        <v>78.771220791185968</v>
      </c>
      <c r="AX181">
        <v>42.227748930093114</v>
      </c>
      <c r="AY181">
        <v>7879997</v>
      </c>
      <c r="AZ181">
        <v>3941020</v>
      </c>
      <c r="BA181">
        <v>1430355</v>
      </c>
      <c r="BB181">
        <v>1276959</v>
      </c>
      <c r="BC181">
        <v>364384</v>
      </c>
      <c r="BD181">
        <v>869322</v>
      </c>
      <c r="BE181">
        <v>3061376</v>
      </c>
      <c r="BF181">
        <v>23419</v>
      </c>
      <c r="BG181">
        <v>1244831</v>
      </c>
    </row>
    <row r="182" spans="1:59" x14ac:dyDescent="0.2">
      <c r="A182" s="8" t="s">
        <v>381</v>
      </c>
      <c r="B182">
        <v>10449613</v>
      </c>
      <c r="C182">
        <v>6467900</v>
      </c>
      <c r="D182">
        <v>3496299</v>
      </c>
      <c r="E182">
        <v>1674283</v>
      </c>
      <c r="F182">
        <v>431350</v>
      </c>
      <c r="G182">
        <v>865968</v>
      </c>
      <c r="H182">
        <v>3981713</v>
      </c>
      <c r="I182">
        <v>17113</v>
      </c>
      <c r="J182">
        <v>139884</v>
      </c>
      <c r="K182">
        <v>80721</v>
      </c>
      <c r="L182">
        <v>16718</v>
      </c>
      <c r="M182">
        <v>3524</v>
      </c>
      <c r="N182">
        <v>88980</v>
      </c>
      <c r="O182">
        <v>17526</v>
      </c>
      <c r="P182">
        <v>39716</v>
      </c>
      <c r="Q182">
        <v>7090</v>
      </c>
      <c r="R182">
        <v>24648</v>
      </c>
      <c r="S182">
        <v>0</v>
      </c>
      <c r="T182">
        <v>120052</v>
      </c>
      <c r="U182">
        <v>65660</v>
      </c>
      <c r="V182">
        <v>54392</v>
      </c>
      <c r="W182">
        <v>35023</v>
      </c>
      <c r="X182">
        <v>261289</v>
      </c>
      <c r="Y182">
        <v>627617</v>
      </c>
      <c r="Z182">
        <v>169</v>
      </c>
      <c r="AA182">
        <v>11643</v>
      </c>
      <c r="AB182">
        <v>955263</v>
      </c>
      <c r="AC182">
        <v>1623717</v>
      </c>
      <c r="AD182">
        <v>8015896</v>
      </c>
      <c r="AE182">
        <v>4856301</v>
      </c>
      <c r="AF182">
        <v>1162621</v>
      </c>
      <c r="AG182">
        <v>110059</v>
      </c>
      <c r="AH182">
        <v>115090</v>
      </c>
      <c r="AI182">
        <v>937472</v>
      </c>
      <c r="AJ182">
        <v>1250365</v>
      </c>
      <c r="AK182">
        <v>580685</v>
      </c>
      <c r="AL182">
        <v>390399</v>
      </c>
      <c r="AM182">
        <v>279281</v>
      </c>
      <c r="AN182">
        <v>92560</v>
      </c>
      <c r="AO182">
        <v>581921</v>
      </c>
      <c r="AP182">
        <v>43378</v>
      </c>
      <c r="AQ182">
        <v>1725456</v>
      </c>
      <c r="AR182">
        <v>3159595</v>
      </c>
      <c r="AS182">
        <v>2837245</v>
      </c>
      <c r="AT182">
        <v>322350</v>
      </c>
      <c r="AU182">
        <v>5593312</v>
      </c>
      <c r="AV182">
        <v>56.488806457287644</v>
      </c>
      <c r="AW182">
        <v>76.370111280097419</v>
      </c>
      <c r="AX182">
        <v>43.14056435222944</v>
      </c>
      <c r="AY182">
        <v>7972227</v>
      </c>
      <c r="AZ182">
        <v>3990514</v>
      </c>
      <c r="BA182">
        <v>1446556</v>
      </c>
      <c r="BB182">
        <v>1294549</v>
      </c>
      <c r="BC182">
        <v>372372</v>
      </c>
      <c r="BD182">
        <v>877037</v>
      </c>
      <c r="BE182">
        <v>3115926</v>
      </c>
      <c r="BF182">
        <v>23688</v>
      </c>
      <c r="BG182">
        <v>1260763</v>
      </c>
    </row>
    <row r="183" spans="1:59" x14ac:dyDescent="0.2">
      <c r="A183" s="8" t="s">
        <v>382</v>
      </c>
      <c r="B183">
        <v>10495979</v>
      </c>
      <c r="C183">
        <v>6484504</v>
      </c>
      <c r="D183">
        <v>3476758</v>
      </c>
      <c r="E183">
        <v>1698815</v>
      </c>
      <c r="F183">
        <v>440845</v>
      </c>
      <c r="G183">
        <v>868086</v>
      </c>
      <c r="H183">
        <v>4011475</v>
      </c>
      <c r="I183">
        <v>13992</v>
      </c>
      <c r="J183">
        <v>141324</v>
      </c>
      <c r="K183">
        <v>73203</v>
      </c>
      <c r="L183">
        <v>17033</v>
      </c>
      <c r="M183">
        <v>2449</v>
      </c>
      <c r="N183">
        <v>93651</v>
      </c>
      <c r="O183">
        <v>14351</v>
      </c>
      <c r="P183">
        <v>44739</v>
      </c>
      <c r="Q183">
        <v>6564</v>
      </c>
      <c r="R183">
        <v>27997</v>
      </c>
      <c r="S183">
        <v>0</v>
      </c>
      <c r="T183">
        <v>117893</v>
      </c>
      <c r="U183">
        <v>62117</v>
      </c>
      <c r="V183">
        <v>55776</v>
      </c>
      <c r="W183">
        <v>35450</v>
      </c>
      <c r="X183">
        <v>285558</v>
      </c>
      <c r="Y183">
        <v>633029</v>
      </c>
      <c r="Z183">
        <v>165</v>
      </c>
      <c r="AA183">
        <v>12045</v>
      </c>
      <c r="AB183">
        <v>964676</v>
      </c>
      <c r="AC183">
        <v>1621007</v>
      </c>
      <c r="AD183">
        <v>8267099</v>
      </c>
      <c r="AE183">
        <v>4872933</v>
      </c>
      <c r="AF183">
        <v>1181428</v>
      </c>
      <c r="AG183">
        <v>113273</v>
      </c>
      <c r="AH183">
        <v>114688</v>
      </c>
      <c r="AI183">
        <v>953467</v>
      </c>
      <c r="AJ183">
        <v>1252171</v>
      </c>
      <c r="AK183">
        <v>584252</v>
      </c>
      <c r="AL183">
        <v>387529</v>
      </c>
      <c r="AM183">
        <v>280390</v>
      </c>
      <c r="AN183">
        <v>92871</v>
      </c>
      <c r="AO183">
        <v>577571</v>
      </c>
      <c r="AP183">
        <v>42076</v>
      </c>
      <c r="AQ183">
        <v>1726816</v>
      </c>
      <c r="AR183">
        <v>3394166</v>
      </c>
      <c r="AS183">
        <v>3057566</v>
      </c>
      <c r="AT183">
        <v>336600</v>
      </c>
      <c r="AU183">
        <v>5623046</v>
      </c>
      <c r="AV183">
        <v>60.361701826908899</v>
      </c>
      <c r="AW183">
        <v>71.699462247314543</v>
      </c>
      <c r="AX183">
        <v>43.279015613221119</v>
      </c>
      <c r="AY183">
        <v>8046790</v>
      </c>
      <c r="AZ183">
        <v>4035315</v>
      </c>
      <c r="BA183">
        <v>1464328</v>
      </c>
      <c r="BB183">
        <v>1313426</v>
      </c>
      <c r="BC183">
        <v>380719</v>
      </c>
      <c r="BD183">
        <v>876842</v>
      </c>
      <c r="BE183">
        <v>3173857</v>
      </c>
      <c r="BF183">
        <v>23956</v>
      </c>
      <c r="BG183">
        <v>1278267</v>
      </c>
    </row>
    <row r="184" spans="1:59" x14ac:dyDescent="0.2">
      <c r="A184" s="8" t="s">
        <v>383</v>
      </c>
      <c r="B184">
        <v>10591418</v>
      </c>
      <c r="C184">
        <v>6493857</v>
      </c>
      <c r="D184">
        <v>3446477</v>
      </c>
      <c r="E184">
        <v>1721471</v>
      </c>
      <c r="F184">
        <v>449106</v>
      </c>
      <c r="G184">
        <v>876803</v>
      </c>
      <c r="H184">
        <v>4097561</v>
      </c>
      <c r="I184">
        <v>14705</v>
      </c>
      <c r="J184">
        <v>153925</v>
      </c>
      <c r="K184">
        <v>80610</v>
      </c>
      <c r="L184">
        <v>16224</v>
      </c>
      <c r="M184">
        <v>2783</v>
      </c>
      <c r="N184">
        <v>107244</v>
      </c>
      <c r="O184">
        <v>14291</v>
      </c>
      <c r="P184">
        <v>51432</v>
      </c>
      <c r="Q184">
        <v>9170</v>
      </c>
      <c r="R184">
        <v>32351</v>
      </c>
      <c r="S184">
        <v>0</v>
      </c>
      <c r="T184">
        <v>122567</v>
      </c>
      <c r="U184">
        <v>58738</v>
      </c>
      <c r="V184">
        <v>63829</v>
      </c>
      <c r="W184">
        <v>42055</v>
      </c>
      <c r="X184">
        <v>287674</v>
      </c>
      <c r="Y184">
        <v>699734</v>
      </c>
      <c r="Z184">
        <v>166</v>
      </c>
      <c r="AA184">
        <v>11709</v>
      </c>
      <c r="AB184">
        <v>937992</v>
      </c>
      <c r="AC184">
        <v>1620173</v>
      </c>
      <c r="AD184">
        <v>8495858</v>
      </c>
      <c r="AE184">
        <v>4939678</v>
      </c>
      <c r="AF184">
        <v>1197917</v>
      </c>
      <c r="AG184">
        <v>107112</v>
      </c>
      <c r="AH184">
        <v>115490</v>
      </c>
      <c r="AI184">
        <v>975315</v>
      </c>
      <c r="AJ184">
        <v>1284119</v>
      </c>
      <c r="AK184">
        <v>608345</v>
      </c>
      <c r="AL184">
        <v>402431</v>
      </c>
      <c r="AM184">
        <v>273343</v>
      </c>
      <c r="AN184">
        <v>96187</v>
      </c>
      <c r="AO184">
        <v>597901</v>
      </c>
      <c r="AP184">
        <v>38289</v>
      </c>
      <c r="AQ184">
        <v>1725265</v>
      </c>
      <c r="AR184">
        <v>3556180</v>
      </c>
      <c r="AS184">
        <v>3140008</v>
      </c>
      <c r="AT184">
        <v>416172</v>
      </c>
      <c r="AU184">
        <v>5651740</v>
      </c>
      <c r="AV184">
        <v>62.921862349663868</v>
      </c>
      <c r="AW184">
        <v>69.794995603757329</v>
      </c>
      <c r="AX184">
        <v>43.916311060750125</v>
      </c>
      <c r="AY184">
        <v>8165073</v>
      </c>
      <c r="AZ184">
        <v>4067512</v>
      </c>
      <c r="BA184">
        <v>1483259</v>
      </c>
      <c r="BB184">
        <v>1330990</v>
      </c>
      <c r="BC184">
        <v>389373</v>
      </c>
      <c r="BD184">
        <v>863890</v>
      </c>
      <c r="BE184">
        <v>3225395</v>
      </c>
      <c r="BF184">
        <v>24210</v>
      </c>
      <c r="BG184">
        <v>1296944</v>
      </c>
    </row>
    <row r="185" spans="1:59" x14ac:dyDescent="0.2">
      <c r="A185" s="8" t="s">
        <v>384</v>
      </c>
      <c r="B185">
        <v>10619365</v>
      </c>
      <c r="C185">
        <v>6517113</v>
      </c>
      <c r="D185">
        <v>3432410</v>
      </c>
      <c r="E185">
        <v>1744658</v>
      </c>
      <c r="F185">
        <v>458829</v>
      </c>
      <c r="G185">
        <v>881215</v>
      </c>
      <c r="H185">
        <v>4102252</v>
      </c>
      <c r="I185">
        <v>15669</v>
      </c>
      <c r="J185">
        <v>144236</v>
      </c>
      <c r="K185">
        <v>69847</v>
      </c>
      <c r="L185">
        <v>19781</v>
      </c>
      <c r="M185">
        <v>2036</v>
      </c>
      <c r="N185">
        <v>87382</v>
      </c>
      <c r="O185">
        <v>11574</v>
      </c>
      <c r="P185">
        <v>44125</v>
      </c>
      <c r="Q185">
        <v>7046</v>
      </c>
      <c r="R185">
        <v>24637</v>
      </c>
      <c r="S185">
        <v>0</v>
      </c>
      <c r="T185">
        <v>116808</v>
      </c>
      <c r="U185">
        <v>58296</v>
      </c>
      <c r="V185">
        <v>58512</v>
      </c>
      <c r="W185">
        <v>42874</v>
      </c>
      <c r="X185">
        <v>278230</v>
      </c>
      <c r="Y185">
        <v>711776</v>
      </c>
      <c r="Z185">
        <v>162</v>
      </c>
      <c r="AA185">
        <v>11097</v>
      </c>
      <c r="AB185">
        <v>943706</v>
      </c>
      <c r="AC185">
        <v>1658648</v>
      </c>
      <c r="AD185">
        <v>8462660</v>
      </c>
      <c r="AE185">
        <v>5027325</v>
      </c>
      <c r="AF185">
        <v>1222979</v>
      </c>
      <c r="AG185">
        <v>126034</v>
      </c>
      <c r="AH185">
        <v>114943</v>
      </c>
      <c r="AI185">
        <v>982002</v>
      </c>
      <c r="AJ185">
        <v>1316096</v>
      </c>
      <c r="AK185">
        <v>602120</v>
      </c>
      <c r="AL185">
        <v>424819</v>
      </c>
      <c r="AM185">
        <v>289157</v>
      </c>
      <c r="AN185">
        <v>98824</v>
      </c>
      <c r="AO185">
        <v>588308</v>
      </c>
      <c r="AP185">
        <v>42256</v>
      </c>
      <c r="AQ185">
        <v>1758862</v>
      </c>
      <c r="AR185">
        <v>3435335</v>
      </c>
      <c r="AS185">
        <v>3006907</v>
      </c>
      <c r="AT185">
        <v>428428</v>
      </c>
      <c r="AU185">
        <v>5592040</v>
      </c>
      <c r="AV185">
        <v>61.432591410813288</v>
      </c>
      <c r="AW185">
        <v>73.910536917049626</v>
      </c>
      <c r="AX185">
        <v>45.405158153789444</v>
      </c>
      <c r="AY185">
        <v>8328918</v>
      </c>
      <c r="AZ185">
        <v>4226666</v>
      </c>
      <c r="BA185">
        <v>1591105</v>
      </c>
      <c r="BB185">
        <v>1349594</v>
      </c>
      <c r="BC185">
        <v>398230</v>
      </c>
      <c r="BD185">
        <v>887737</v>
      </c>
      <c r="BE185">
        <v>3301593</v>
      </c>
      <c r="BF185">
        <v>24464</v>
      </c>
      <c r="BG185">
        <v>1317862</v>
      </c>
    </row>
    <row r="186" spans="1:59" x14ac:dyDescent="0.2">
      <c r="A186" s="8" t="s">
        <v>385</v>
      </c>
      <c r="B186">
        <v>10652479</v>
      </c>
      <c r="C186">
        <v>6539433</v>
      </c>
      <c r="D186">
        <v>3421035</v>
      </c>
      <c r="E186">
        <v>1760119</v>
      </c>
      <c r="F186">
        <v>469837</v>
      </c>
      <c r="G186">
        <v>888442</v>
      </c>
      <c r="H186">
        <v>4113046</v>
      </c>
      <c r="I186">
        <v>15551</v>
      </c>
      <c r="J186">
        <v>144172</v>
      </c>
      <c r="K186">
        <v>70925</v>
      </c>
      <c r="L186">
        <v>21192</v>
      </c>
      <c r="M186">
        <v>1800</v>
      </c>
      <c r="N186">
        <v>87450</v>
      </c>
      <c r="O186">
        <v>12555</v>
      </c>
      <c r="P186">
        <v>45692</v>
      </c>
      <c r="Q186">
        <v>5292</v>
      </c>
      <c r="R186">
        <v>23911</v>
      </c>
      <c r="S186">
        <v>0</v>
      </c>
      <c r="T186">
        <v>117459</v>
      </c>
      <c r="U186">
        <v>57874</v>
      </c>
      <c r="V186">
        <v>59585</v>
      </c>
      <c r="W186">
        <v>41723</v>
      </c>
      <c r="X186">
        <v>294621</v>
      </c>
      <c r="Y186">
        <v>719576</v>
      </c>
      <c r="Z186">
        <v>159</v>
      </c>
      <c r="AA186">
        <v>11261</v>
      </c>
      <c r="AB186">
        <v>979042</v>
      </c>
      <c r="AC186">
        <v>1608115</v>
      </c>
      <c r="AD186">
        <v>8589251</v>
      </c>
      <c r="AE186">
        <v>5014241</v>
      </c>
      <c r="AF186">
        <v>1242767</v>
      </c>
      <c r="AG186">
        <v>128659</v>
      </c>
      <c r="AH186">
        <v>115278</v>
      </c>
      <c r="AI186">
        <v>998830</v>
      </c>
      <c r="AJ186">
        <v>1336469</v>
      </c>
      <c r="AK186">
        <v>604890</v>
      </c>
      <c r="AL186">
        <v>438658</v>
      </c>
      <c r="AM186">
        <v>292922</v>
      </c>
      <c r="AN186">
        <v>101537</v>
      </c>
      <c r="AO186">
        <v>593497</v>
      </c>
      <c r="AP186">
        <v>37130</v>
      </c>
      <c r="AQ186">
        <v>1702841</v>
      </c>
      <c r="AR186">
        <v>3575010</v>
      </c>
      <c r="AS186">
        <v>3136251</v>
      </c>
      <c r="AT186">
        <v>438759</v>
      </c>
      <c r="AU186">
        <v>5638238</v>
      </c>
      <c r="AV186">
        <v>63.406506696825183</v>
      </c>
      <c r="AW186">
        <v>72.146269089708795</v>
      </c>
      <c r="AX186">
        <v>45.745428941875723</v>
      </c>
      <c r="AY186">
        <v>8382534</v>
      </c>
      <c r="AZ186">
        <v>4269488</v>
      </c>
      <c r="BA186">
        <v>1614407</v>
      </c>
      <c r="BB186">
        <v>1366425</v>
      </c>
      <c r="BC186">
        <v>407257</v>
      </c>
      <c r="BD186">
        <v>881399</v>
      </c>
      <c r="BE186">
        <v>3368293</v>
      </c>
      <c r="BF186">
        <v>24695</v>
      </c>
      <c r="BG186">
        <v>1339992</v>
      </c>
    </row>
    <row r="187" spans="1:59" x14ac:dyDescent="0.2">
      <c r="A187" s="8" t="s">
        <v>386</v>
      </c>
      <c r="B187">
        <v>10765305</v>
      </c>
      <c r="C187">
        <v>6612047</v>
      </c>
      <c r="D187">
        <v>3436970</v>
      </c>
      <c r="E187">
        <v>1785750</v>
      </c>
      <c r="F187">
        <v>480322</v>
      </c>
      <c r="G187">
        <v>909005</v>
      </c>
      <c r="H187">
        <v>4153258</v>
      </c>
      <c r="I187">
        <v>14509</v>
      </c>
      <c r="J187">
        <v>138790</v>
      </c>
      <c r="K187">
        <v>72369</v>
      </c>
      <c r="L187">
        <v>24301</v>
      </c>
      <c r="M187">
        <v>2792</v>
      </c>
      <c r="N187">
        <v>77320</v>
      </c>
      <c r="O187">
        <v>12016</v>
      </c>
      <c r="P187">
        <v>36616</v>
      </c>
      <c r="Q187">
        <v>2886</v>
      </c>
      <c r="R187">
        <v>25802</v>
      </c>
      <c r="S187">
        <v>0</v>
      </c>
      <c r="T187">
        <v>117528</v>
      </c>
      <c r="U187">
        <v>57453</v>
      </c>
      <c r="V187">
        <v>60075</v>
      </c>
      <c r="W187">
        <v>46304</v>
      </c>
      <c r="X187">
        <v>253215</v>
      </c>
      <c r="Y187">
        <v>730834</v>
      </c>
      <c r="Z187">
        <v>157</v>
      </c>
      <c r="AA187">
        <v>9296</v>
      </c>
      <c r="AB187">
        <v>1012945</v>
      </c>
      <c r="AC187">
        <v>1652898</v>
      </c>
      <c r="AD187">
        <v>8306160</v>
      </c>
      <c r="AE187">
        <v>5194375</v>
      </c>
      <c r="AF187">
        <v>1252441</v>
      </c>
      <c r="AG187">
        <v>131811</v>
      </c>
      <c r="AH187">
        <v>115026</v>
      </c>
      <c r="AI187">
        <v>1005604</v>
      </c>
      <c r="AJ187">
        <v>1346388</v>
      </c>
      <c r="AK187">
        <v>596324</v>
      </c>
      <c r="AL187">
        <v>453159</v>
      </c>
      <c r="AM187">
        <v>296905</v>
      </c>
      <c r="AN187">
        <v>102448</v>
      </c>
      <c r="AO187">
        <v>616321</v>
      </c>
      <c r="AP187">
        <v>40934</v>
      </c>
      <c r="AQ187">
        <v>1835843</v>
      </c>
      <c r="AR187">
        <v>3111785</v>
      </c>
      <c r="AS187">
        <v>2654774</v>
      </c>
      <c r="AT187">
        <v>457011</v>
      </c>
      <c r="AU187">
        <v>5570930</v>
      </c>
      <c r="AV187">
        <v>55.857548686170873</v>
      </c>
      <c r="AW187">
        <v>83.515704474052527</v>
      </c>
      <c r="AX187">
        <v>46.649825287192463</v>
      </c>
      <c r="AY187">
        <v>8487185</v>
      </c>
      <c r="AZ187">
        <v>4333927</v>
      </c>
      <c r="BA187">
        <v>1649541</v>
      </c>
      <c r="BB187">
        <v>1384562</v>
      </c>
      <c r="BC187">
        <v>416067</v>
      </c>
      <c r="BD187">
        <v>883757</v>
      </c>
      <c r="BE187">
        <v>3292810</v>
      </c>
      <c r="BF187">
        <v>24912</v>
      </c>
      <c r="BG187">
        <v>1362706</v>
      </c>
    </row>
    <row r="188" spans="1:59" x14ac:dyDescent="0.2">
      <c r="A188" s="8" t="s">
        <v>387</v>
      </c>
      <c r="B188">
        <v>10734099</v>
      </c>
      <c r="C188">
        <v>6649558</v>
      </c>
      <c r="D188">
        <v>3436638</v>
      </c>
      <c r="E188">
        <v>1816047</v>
      </c>
      <c r="F188">
        <v>487059</v>
      </c>
      <c r="G188">
        <v>909813</v>
      </c>
      <c r="H188">
        <v>4084541</v>
      </c>
      <c r="I188">
        <v>14717</v>
      </c>
      <c r="J188">
        <v>159167</v>
      </c>
      <c r="K188">
        <v>74564</v>
      </c>
      <c r="L188">
        <v>26329</v>
      </c>
      <c r="M188">
        <v>2137</v>
      </c>
      <c r="N188">
        <v>79441</v>
      </c>
      <c r="O188">
        <v>13836</v>
      </c>
      <c r="P188">
        <v>37649</v>
      </c>
      <c r="Q188">
        <v>3285</v>
      </c>
      <c r="R188">
        <v>24671</v>
      </c>
      <c r="S188">
        <v>0</v>
      </c>
      <c r="T188">
        <v>123893</v>
      </c>
      <c r="U188">
        <v>56752</v>
      </c>
      <c r="V188">
        <v>67141</v>
      </c>
      <c r="W188">
        <v>37491</v>
      </c>
      <c r="X188">
        <v>274682</v>
      </c>
      <c r="Y188">
        <v>620444</v>
      </c>
      <c r="Z188">
        <v>158</v>
      </c>
      <c r="AA188">
        <v>9723</v>
      </c>
      <c r="AB188">
        <v>967178</v>
      </c>
      <c r="AC188">
        <v>1694617</v>
      </c>
      <c r="AD188">
        <v>8617834</v>
      </c>
      <c r="AE188">
        <v>5221716</v>
      </c>
      <c r="AF188">
        <v>1254454</v>
      </c>
      <c r="AG188">
        <v>116852</v>
      </c>
      <c r="AH188">
        <v>115153</v>
      </c>
      <c r="AI188">
        <v>1022449</v>
      </c>
      <c r="AJ188">
        <v>1359440</v>
      </c>
      <c r="AK188">
        <v>598122</v>
      </c>
      <c r="AL188">
        <v>463042</v>
      </c>
      <c r="AM188">
        <v>298276</v>
      </c>
      <c r="AN188">
        <v>104730</v>
      </c>
      <c r="AO188">
        <v>626310</v>
      </c>
      <c r="AP188">
        <v>38302</v>
      </c>
      <c r="AQ188">
        <v>1838480</v>
      </c>
      <c r="AR188">
        <v>3396118</v>
      </c>
      <c r="AS188">
        <v>2956992</v>
      </c>
      <c r="AT188">
        <v>439126</v>
      </c>
      <c r="AU188">
        <v>5512383</v>
      </c>
      <c r="AV188">
        <v>61.608895820846833</v>
      </c>
      <c r="AW188">
        <v>76.96711865278651</v>
      </c>
      <c r="AX188">
        <v>47.418591947102797</v>
      </c>
      <c r="AY188">
        <v>8456630</v>
      </c>
      <c r="AZ188">
        <v>4372089</v>
      </c>
      <c r="BA188">
        <v>1669880</v>
      </c>
      <c r="BB188">
        <v>1402118</v>
      </c>
      <c r="BC188">
        <v>424727</v>
      </c>
      <c r="BD188">
        <v>875364</v>
      </c>
      <c r="BE188">
        <v>3234914</v>
      </c>
      <c r="BF188">
        <v>25126</v>
      </c>
      <c r="BG188">
        <v>1383765</v>
      </c>
    </row>
    <row r="189" spans="1:59" x14ac:dyDescent="0.2">
      <c r="A189" s="8" t="s">
        <v>388</v>
      </c>
      <c r="B189">
        <v>10779422</v>
      </c>
      <c r="C189">
        <v>6662787</v>
      </c>
      <c r="D189">
        <v>3424829</v>
      </c>
      <c r="E189">
        <v>1841074</v>
      </c>
      <c r="F189">
        <v>500114</v>
      </c>
      <c r="G189">
        <v>896770</v>
      </c>
      <c r="H189">
        <v>4116635</v>
      </c>
      <c r="I189">
        <v>15349</v>
      </c>
      <c r="J189">
        <v>126388</v>
      </c>
      <c r="K189">
        <v>77964</v>
      </c>
      <c r="L189">
        <v>30192</v>
      </c>
      <c r="M189">
        <v>1324</v>
      </c>
      <c r="N189">
        <v>76700</v>
      </c>
      <c r="O189">
        <v>13845</v>
      </c>
      <c r="P189">
        <v>34502</v>
      </c>
      <c r="Q189">
        <v>2873</v>
      </c>
      <c r="R189">
        <v>25480</v>
      </c>
      <c r="S189">
        <v>0</v>
      </c>
      <c r="T189">
        <v>117349</v>
      </c>
      <c r="U189">
        <v>58163</v>
      </c>
      <c r="V189">
        <v>59186</v>
      </c>
      <c r="W189">
        <v>41684</v>
      </c>
      <c r="X189">
        <v>313678</v>
      </c>
      <c r="Y189">
        <v>627532</v>
      </c>
      <c r="Z189">
        <v>156</v>
      </c>
      <c r="AA189">
        <v>11775</v>
      </c>
      <c r="AB189">
        <v>950905</v>
      </c>
      <c r="AC189">
        <v>1725639</v>
      </c>
      <c r="AD189">
        <v>9036432</v>
      </c>
      <c r="AE189">
        <v>5188645</v>
      </c>
      <c r="AF189">
        <v>1276700</v>
      </c>
      <c r="AG189">
        <v>119851</v>
      </c>
      <c r="AH189">
        <v>114860</v>
      </c>
      <c r="AI189">
        <v>1041989</v>
      </c>
      <c r="AJ189">
        <v>1330702</v>
      </c>
      <c r="AK189">
        <v>585511</v>
      </c>
      <c r="AL189">
        <v>440808</v>
      </c>
      <c r="AM189">
        <v>304384</v>
      </c>
      <c r="AN189">
        <v>99439</v>
      </c>
      <c r="AO189">
        <v>587704</v>
      </c>
      <c r="AP189">
        <v>34609</v>
      </c>
      <c r="AQ189">
        <v>1859491</v>
      </c>
      <c r="AR189">
        <v>3847787</v>
      </c>
      <c r="AS189">
        <v>3397923</v>
      </c>
      <c r="AT189">
        <v>449864</v>
      </c>
      <c r="AU189">
        <v>5590777</v>
      </c>
      <c r="AV189">
        <v>68.823832639727073</v>
      </c>
      <c r="AW189">
        <v>67.763682982263063</v>
      </c>
      <c r="AX189">
        <v>46.637563766227949</v>
      </c>
      <c r="AY189">
        <v>8565612</v>
      </c>
      <c r="AZ189">
        <v>4448977</v>
      </c>
      <c r="BA189">
        <v>1697044</v>
      </c>
      <c r="BB189">
        <v>1417540</v>
      </c>
      <c r="BC189">
        <v>433751</v>
      </c>
      <c r="BD189">
        <v>900642</v>
      </c>
      <c r="BE189">
        <v>3376967</v>
      </c>
      <c r="BF189">
        <v>25338</v>
      </c>
      <c r="BG189">
        <v>1404061</v>
      </c>
    </row>
    <row r="190" spans="1:59" x14ac:dyDescent="0.2">
      <c r="A190" s="8" t="s">
        <v>389</v>
      </c>
      <c r="B190">
        <v>10798013</v>
      </c>
      <c r="C190">
        <v>6651136</v>
      </c>
      <c r="D190">
        <v>3407079</v>
      </c>
      <c r="E190">
        <v>1846533</v>
      </c>
      <c r="F190">
        <v>511096</v>
      </c>
      <c r="G190">
        <v>886428</v>
      </c>
      <c r="H190">
        <v>4146877</v>
      </c>
      <c r="I190">
        <v>12599</v>
      </c>
      <c r="J190">
        <v>133193</v>
      </c>
      <c r="K190">
        <v>81294</v>
      </c>
      <c r="L190">
        <v>30081</v>
      </c>
      <c r="M190">
        <v>1430</v>
      </c>
      <c r="N190">
        <v>81002</v>
      </c>
      <c r="O190">
        <v>15866</v>
      </c>
      <c r="P190">
        <v>34726</v>
      </c>
      <c r="Q190">
        <v>4955</v>
      </c>
      <c r="R190">
        <v>25455</v>
      </c>
      <c r="S190">
        <v>0</v>
      </c>
      <c r="T190">
        <v>117062</v>
      </c>
      <c r="U190">
        <v>59677</v>
      </c>
      <c r="V190">
        <v>57385</v>
      </c>
      <c r="W190">
        <v>36958</v>
      </c>
      <c r="X190">
        <v>311831</v>
      </c>
      <c r="Y190">
        <v>639468</v>
      </c>
      <c r="Z190">
        <v>161</v>
      </c>
      <c r="AA190">
        <v>12357</v>
      </c>
      <c r="AB190">
        <v>980610</v>
      </c>
      <c r="AC190">
        <v>1708831</v>
      </c>
      <c r="AD190">
        <v>9019315</v>
      </c>
      <c r="AE190">
        <v>5218633</v>
      </c>
      <c r="AF190">
        <v>1300855</v>
      </c>
      <c r="AG190">
        <v>119437</v>
      </c>
      <c r="AH190">
        <v>115537</v>
      </c>
      <c r="AI190">
        <v>1065881</v>
      </c>
      <c r="AJ190">
        <v>1309833</v>
      </c>
      <c r="AK190">
        <v>569526</v>
      </c>
      <c r="AL190">
        <v>434803</v>
      </c>
      <c r="AM190">
        <v>305503</v>
      </c>
      <c r="AN190">
        <v>105700</v>
      </c>
      <c r="AO190">
        <v>600650</v>
      </c>
      <c r="AP190">
        <v>27402</v>
      </c>
      <c r="AQ190">
        <v>1874193</v>
      </c>
      <c r="AR190">
        <v>3800682</v>
      </c>
      <c r="AS190">
        <v>3355984</v>
      </c>
      <c r="AT190">
        <v>444698</v>
      </c>
      <c r="AU190">
        <v>5579380</v>
      </c>
      <c r="AV190">
        <v>68.120145638709829</v>
      </c>
      <c r="AW190">
        <v>68.689981731751161</v>
      </c>
      <c r="AX190">
        <v>46.791715594872073</v>
      </c>
      <c r="AY190">
        <v>8620084</v>
      </c>
      <c r="AZ190">
        <v>4473207</v>
      </c>
      <c r="BA190">
        <v>1716626</v>
      </c>
      <c r="BB190">
        <v>1432241</v>
      </c>
      <c r="BC190">
        <v>443209</v>
      </c>
      <c r="BD190">
        <v>881131</v>
      </c>
      <c r="BE190">
        <v>3401451</v>
      </c>
      <c r="BF190">
        <v>25584</v>
      </c>
      <c r="BG190">
        <v>1423246</v>
      </c>
    </row>
    <row r="191" spans="1:59" x14ac:dyDescent="0.2">
      <c r="A191" s="8" t="s">
        <v>390</v>
      </c>
      <c r="B191">
        <v>10773160</v>
      </c>
      <c r="C191">
        <v>6568093</v>
      </c>
      <c r="D191">
        <v>3308042</v>
      </c>
      <c r="E191">
        <v>1851657</v>
      </c>
      <c r="F191">
        <v>520359</v>
      </c>
      <c r="G191">
        <v>888035</v>
      </c>
      <c r="H191">
        <v>4205067</v>
      </c>
      <c r="I191">
        <v>13578</v>
      </c>
      <c r="J191">
        <v>145376</v>
      </c>
      <c r="K191">
        <v>84043</v>
      </c>
      <c r="L191">
        <v>31041</v>
      </c>
      <c r="M191">
        <v>1635</v>
      </c>
      <c r="N191">
        <v>96531</v>
      </c>
      <c r="O191">
        <v>14318</v>
      </c>
      <c r="P191">
        <v>42221</v>
      </c>
      <c r="Q191">
        <v>3350</v>
      </c>
      <c r="R191">
        <v>36642</v>
      </c>
      <c r="S191">
        <v>0</v>
      </c>
      <c r="T191">
        <v>118397</v>
      </c>
      <c r="U191">
        <v>61154</v>
      </c>
      <c r="V191">
        <v>57243</v>
      </c>
      <c r="W191">
        <v>35902</v>
      </c>
      <c r="X191">
        <v>327479</v>
      </c>
      <c r="Y191">
        <v>649858</v>
      </c>
      <c r="Z191">
        <v>166</v>
      </c>
      <c r="AA191">
        <v>13606</v>
      </c>
      <c r="AB191">
        <v>995877</v>
      </c>
      <c r="AC191">
        <v>1691578</v>
      </c>
      <c r="AD191">
        <v>9239864</v>
      </c>
      <c r="AE191">
        <v>5256815</v>
      </c>
      <c r="AF191">
        <v>1308215</v>
      </c>
      <c r="AG191">
        <v>107016</v>
      </c>
      <c r="AH191">
        <v>115277</v>
      </c>
      <c r="AI191">
        <v>1085922</v>
      </c>
      <c r="AJ191">
        <v>1280716</v>
      </c>
      <c r="AK191">
        <v>557083</v>
      </c>
      <c r="AL191">
        <v>425172</v>
      </c>
      <c r="AM191">
        <v>298462</v>
      </c>
      <c r="AN191">
        <v>101449</v>
      </c>
      <c r="AO191">
        <v>616179</v>
      </c>
      <c r="AP191">
        <v>31379</v>
      </c>
      <c r="AQ191">
        <v>1918877</v>
      </c>
      <c r="AR191">
        <v>3983049</v>
      </c>
      <c r="AS191">
        <v>3538025</v>
      </c>
      <c r="AT191">
        <v>445024</v>
      </c>
      <c r="AU191">
        <v>5516345</v>
      </c>
      <c r="AV191">
        <v>72.204487899314842</v>
      </c>
      <c r="AW191">
        <v>64.998734462256948</v>
      </c>
      <c r="AX191">
        <v>46.932003359508094</v>
      </c>
      <c r="AY191">
        <v>8718905</v>
      </c>
      <c r="AZ191">
        <v>4513838</v>
      </c>
      <c r="BA191">
        <v>1733448</v>
      </c>
      <c r="BB191">
        <v>1447577</v>
      </c>
      <c r="BC191">
        <v>452350</v>
      </c>
      <c r="BD191">
        <v>880463</v>
      </c>
      <c r="BE191">
        <v>3462090</v>
      </c>
      <c r="BF191">
        <v>25844</v>
      </c>
      <c r="BG191">
        <v>1440170</v>
      </c>
    </row>
    <row r="192" spans="1:59" x14ac:dyDescent="0.2">
      <c r="A192" s="8" t="s">
        <v>391</v>
      </c>
      <c r="B192">
        <v>10752507</v>
      </c>
      <c r="C192">
        <v>6493751</v>
      </c>
      <c r="D192">
        <v>3209584</v>
      </c>
      <c r="E192">
        <v>1864110</v>
      </c>
      <c r="F192">
        <v>525147</v>
      </c>
      <c r="G192">
        <v>894910</v>
      </c>
      <c r="H192">
        <v>4258756</v>
      </c>
      <c r="I192">
        <v>16435</v>
      </c>
      <c r="J192">
        <v>164495</v>
      </c>
      <c r="K192">
        <v>77581</v>
      </c>
      <c r="L192">
        <v>32331</v>
      </c>
      <c r="M192">
        <v>1620</v>
      </c>
      <c r="N192">
        <v>108051</v>
      </c>
      <c r="O192">
        <v>14695</v>
      </c>
      <c r="P192">
        <v>43426</v>
      </c>
      <c r="Q192">
        <v>5112</v>
      </c>
      <c r="R192">
        <v>44818</v>
      </c>
      <c r="S192">
        <v>0</v>
      </c>
      <c r="T192">
        <v>125559</v>
      </c>
      <c r="U192">
        <v>62571</v>
      </c>
      <c r="V192">
        <v>62988</v>
      </c>
      <c r="W192">
        <v>35554</v>
      </c>
      <c r="X192">
        <v>353898</v>
      </c>
      <c r="Y192">
        <v>707348</v>
      </c>
      <c r="Z192">
        <v>175</v>
      </c>
      <c r="AA192">
        <v>14828</v>
      </c>
      <c r="AB192">
        <v>961380</v>
      </c>
      <c r="AC192">
        <v>1659501</v>
      </c>
      <c r="AD192">
        <v>9765831</v>
      </c>
      <c r="AE192">
        <v>5234967</v>
      </c>
      <c r="AF192">
        <v>1313573</v>
      </c>
      <c r="AG192">
        <v>98477</v>
      </c>
      <c r="AH192">
        <v>113984</v>
      </c>
      <c r="AI192">
        <v>1101112</v>
      </c>
      <c r="AJ192">
        <v>1242872</v>
      </c>
      <c r="AK192">
        <v>546966</v>
      </c>
      <c r="AL192">
        <v>405643</v>
      </c>
      <c r="AM192">
        <v>290263</v>
      </c>
      <c r="AN192">
        <v>98120</v>
      </c>
      <c r="AO192">
        <v>649415</v>
      </c>
      <c r="AP192">
        <v>28892</v>
      </c>
      <c r="AQ192">
        <v>1902095</v>
      </c>
      <c r="AR192">
        <v>4530864</v>
      </c>
      <c r="AS192">
        <v>4000417</v>
      </c>
      <c r="AT192">
        <v>530447</v>
      </c>
      <c r="AU192">
        <v>5517540</v>
      </c>
      <c r="AV192">
        <v>82.117461902055652</v>
      </c>
      <c r="AW192">
        <v>56.422913878266954</v>
      </c>
      <c r="AX192">
        <v>46.333064808015514</v>
      </c>
      <c r="AY192">
        <v>8798434</v>
      </c>
      <c r="AZ192">
        <v>4539678</v>
      </c>
      <c r="BA192">
        <v>1748688</v>
      </c>
      <c r="BB192">
        <v>1462539</v>
      </c>
      <c r="BC192">
        <v>461694</v>
      </c>
      <c r="BD192">
        <v>866757</v>
      </c>
      <c r="BE192">
        <v>3563467</v>
      </c>
      <c r="BF192">
        <v>26085</v>
      </c>
      <c r="BG192">
        <v>1456007</v>
      </c>
    </row>
    <row r="193" spans="1:59" x14ac:dyDescent="0.2">
      <c r="A193" s="8" t="s">
        <v>392</v>
      </c>
      <c r="B193">
        <v>10829400</v>
      </c>
      <c r="C193">
        <v>6452966</v>
      </c>
      <c r="D193">
        <v>3145431</v>
      </c>
      <c r="E193">
        <v>1885525</v>
      </c>
      <c r="F193">
        <v>529379</v>
      </c>
      <c r="G193">
        <v>892630</v>
      </c>
      <c r="H193">
        <v>4376434</v>
      </c>
      <c r="I193">
        <v>14978</v>
      </c>
      <c r="J193">
        <v>154598</v>
      </c>
      <c r="K193">
        <v>74167</v>
      </c>
      <c r="L193">
        <v>37900</v>
      </c>
      <c r="M193">
        <v>3211</v>
      </c>
      <c r="N193">
        <v>97079</v>
      </c>
      <c r="O193">
        <v>13853</v>
      </c>
      <c r="P193">
        <v>42011</v>
      </c>
      <c r="Q193">
        <v>7872</v>
      </c>
      <c r="R193">
        <v>33322</v>
      </c>
      <c r="S193">
        <v>21</v>
      </c>
      <c r="T193">
        <v>118789</v>
      </c>
      <c r="U193">
        <v>62757</v>
      </c>
      <c r="V193">
        <v>56032</v>
      </c>
      <c r="W193">
        <v>41861</v>
      </c>
      <c r="X193">
        <v>334622</v>
      </c>
      <c r="Y193">
        <v>715287</v>
      </c>
      <c r="Z193">
        <v>171</v>
      </c>
      <c r="AA193">
        <v>16197</v>
      </c>
      <c r="AB193">
        <v>977573</v>
      </c>
      <c r="AC193">
        <v>1790001</v>
      </c>
      <c r="AD193">
        <v>9968002</v>
      </c>
      <c r="AE193">
        <v>5510088</v>
      </c>
      <c r="AF193">
        <v>1345889</v>
      </c>
      <c r="AG193">
        <v>110434</v>
      </c>
      <c r="AH193">
        <v>114334</v>
      </c>
      <c r="AI193">
        <v>1121121</v>
      </c>
      <c r="AJ193">
        <v>1232427</v>
      </c>
      <c r="AK193">
        <v>541871</v>
      </c>
      <c r="AL193">
        <v>405603</v>
      </c>
      <c r="AM193">
        <v>284953</v>
      </c>
      <c r="AN193">
        <v>96259</v>
      </c>
      <c r="AO193">
        <v>627620</v>
      </c>
      <c r="AP193">
        <v>34543</v>
      </c>
      <c r="AQ193">
        <v>2173350</v>
      </c>
      <c r="AR193">
        <v>4457914</v>
      </c>
      <c r="AS193">
        <v>3914314</v>
      </c>
      <c r="AT193">
        <v>543600</v>
      </c>
      <c r="AU193">
        <v>5319312</v>
      </c>
      <c r="AV193">
        <v>83.806220064496273</v>
      </c>
      <c r="AW193">
        <v>57.836830516715928</v>
      </c>
      <c r="AX193">
        <v>48.470861461168688</v>
      </c>
      <c r="AY193">
        <v>8978751</v>
      </c>
      <c r="AZ193">
        <v>4602317</v>
      </c>
      <c r="BA193">
        <v>1761185</v>
      </c>
      <c r="BB193">
        <v>1476704</v>
      </c>
      <c r="BC193">
        <v>470546</v>
      </c>
      <c r="BD193">
        <v>893882</v>
      </c>
      <c r="BE193">
        <v>3468663</v>
      </c>
      <c r="BF193">
        <v>26321</v>
      </c>
      <c r="BG193">
        <v>1471124</v>
      </c>
    </row>
    <row r="194" spans="1:59" x14ac:dyDescent="0.2">
      <c r="A194" s="8" t="s">
        <v>393</v>
      </c>
      <c r="B194">
        <v>10809241</v>
      </c>
      <c r="C194">
        <v>6426159</v>
      </c>
      <c r="D194">
        <v>3090628</v>
      </c>
      <c r="E194">
        <v>1896030</v>
      </c>
      <c r="F194">
        <v>538891</v>
      </c>
      <c r="G194">
        <v>900610</v>
      </c>
      <c r="H194">
        <v>4383082</v>
      </c>
      <c r="I194">
        <v>14987</v>
      </c>
      <c r="J194">
        <v>153585</v>
      </c>
      <c r="K194">
        <v>73250</v>
      </c>
      <c r="L194">
        <v>40597</v>
      </c>
      <c r="M194">
        <v>3872</v>
      </c>
      <c r="N194">
        <v>120387</v>
      </c>
      <c r="O194">
        <v>14122</v>
      </c>
      <c r="P194">
        <v>57611</v>
      </c>
      <c r="Q194">
        <v>7727</v>
      </c>
      <c r="R194">
        <v>40878</v>
      </c>
      <c r="S194">
        <v>49</v>
      </c>
      <c r="T194">
        <v>120157</v>
      </c>
      <c r="U194">
        <v>63284</v>
      </c>
      <c r="V194">
        <v>56873</v>
      </c>
      <c r="W194">
        <v>42279</v>
      </c>
      <c r="X194">
        <v>330317</v>
      </c>
      <c r="Y194">
        <v>726010</v>
      </c>
      <c r="Z194">
        <v>162</v>
      </c>
      <c r="AA194">
        <v>17119</v>
      </c>
      <c r="AB194">
        <v>1019494</v>
      </c>
      <c r="AC194">
        <v>1720866</v>
      </c>
      <c r="AD194">
        <v>9945805</v>
      </c>
      <c r="AE194">
        <v>5520984</v>
      </c>
      <c r="AF194">
        <v>1366738</v>
      </c>
      <c r="AG194">
        <v>111996</v>
      </c>
      <c r="AH194">
        <v>115097</v>
      </c>
      <c r="AI194">
        <v>1139645</v>
      </c>
      <c r="AJ194">
        <v>1214014</v>
      </c>
      <c r="AK194">
        <v>530641</v>
      </c>
      <c r="AL194">
        <v>403709</v>
      </c>
      <c r="AM194">
        <v>279664</v>
      </c>
      <c r="AN194">
        <v>98492</v>
      </c>
      <c r="AO194">
        <v>646811</v>
      </c>
      <c r="AP194">
        <v>31419</v>
      </c>
      <c r="AQ194">
        <v>2163510</v>
      </c>
      <c r="AR194">
        <v>4424821</v>
      </c>
      <c r="AS194">
        <v>3876608</v>
      </c>
      <c r="AT194">
        <v>548213</v>
      </c>
      <c r="AU194">
        <v>5288257</v>
      </c>
      <c r="AV194">
        <v>83.672585669748884</v>
      </c>
      <c r="AW194">
        <v>58.324445597497473</v>
      </c>
      <c r="AX194">
        <v>48.801571708972155</v>
      </c>
      <c r="AY194">
        <v>9031402</v>
      </c>
      <c r="AZ194">
        <v>4648320</v>
      </c>
      <c r="BA194">
        <v>1780667</v>
      </c>
      <c r="BB194">
        <v>1494271</v>
      </c>
      <c r="BC194">
        <v>479248</v>
      </c>
      <c r="BD194">
        <v>894134</v>
      </c>
      <c r="BE194">
        <v>3510418</v>
      </c>
      <c r="BF194">
        <v>26547</v>
      </c>
      <c r="BG194">
        <v>1486127</v>
      </c>
    </row>
    <row r="195" spans="1:59" x14ac:dyDescent="0.2">
      <c r="A195" s="8" t="s">
        <v>394</v>
      </c>
      <c r="B195">
        <v>10779853</v>
      </c>
      <c r="C195">
        <v>6385876</v>
      </c>
      <c r="D195">
        <v>3021883</v>
      </c>
      <c r="E195">
        <v>1909304</v>
      </c>
      <c r="F195">
        <v>548139</v>
      </c>
      <c r="G195">
        <v>906550</v>
      </c>
      <c r="H195">
        <v>4393977</v>
      </c>
      <c r="I195">
        <v>15639</v>
      </c>
      <c r="J195">
        <v>151780</v>
      </c>
      <c r="K195">
        <v>74612</v>
      </c>
      <c r="L195">
        <v>44253</v>
      </c>
      <c r="M195">
        <v>3194</v>
      </c>
      <c r="N195">
        <v>115587</v>
      </c>
      <c r="O195">
        <v>14757</v>
      </c>
      <c r="P195">
        <v>52292</v>
      </c>
      <c r="Q195">
        <v>8462</v>
      </c>
      <c r="R195">
        <v>39984</v>
      </c>
      <c r="S195">
        <v>92</v>
      </c>
      <c r="T195">
        <v>121215</v>
      </c>
      <c r="U195">
        <v>63372</v>
      </c>
      <c r="V195">
        <v>57843</v>
      </c>
      <c r="W195">
        <v>41093</v>
      </c>
      <c r="X195">
        <v>329952</v>
      </c>
      <c r="Y195">
        <v>736376</v>
      </c>
      <c r="Z195">
        <v>170</v>
      </c>
      <c r="AA195">
        <v>18891</v>
      </c>
      <c r="AB195">
        <v>1031412</v>
      </c>
      <c r="AC195">
        <v>1709803</v>
      </c>
      <c r="AD195">
        <v>10073470</v>
      </c>
      <c r="AE195">
        <v>5550961</v>
      </c>
      <c r="AF195">
        <v>1379380</v>
      </c>
      <c r="AG195">
        <v>108216</v>
      </c>
      <c r="AH195">
        <v>116104</v>
      </c>
      <c r="AI195">
        <v>1155060</v>
      </c>
      <c r="AJ195">
        <v>1198019</v>
      </c>
      <c r="AK195">
        <v>522740</v>
      </c>
      <c r="AL195">
        <v>404866</v>
      </c>
      <c r="AM195">
        <v>270413</v>
      </c>
      <c r="AN195">
        <v>97055</v>
      </c>
      <c r="AO195">
        <v>655379</v>
      </c>
      <c r="AP195">
        <v>35418</v>
      </c>
      <c r="AQ195">
        <v>2185710</v>
      </c>
      <c r="AR195">
        <v>4522509</v>
      </c>
      <c r="AS195">
        <v>3973482</v>
      </c>
      <c r="AT195">
        <v>549027</v>
      </c>
      <c r="AU195">
        <v>5228892</v>
      </c>
      <c r="AV195">
        <v>86.490774557945429</v>
      </c>
      <c r="AW195">
        <v>56.990456168836637</v>
      </c>
      <c r="AX195">
        <v>49.291486964533206</v>
      </c>
      <c r="AY195">
        <v>9100166</v>
      </c>
      <c r="AZ195">
        <v>4706189</v>
      </c>
      <c r="BA195">
        <v>1797856</v>
      </c>
      <c r="BB195">
        <v>1512897</v>
      </c>
      <c r="BC195">
        <v>487726</v>
      </c>
      <c r="BD195">
        <v>907710</v>
      </c>
      <c r="BE195">
        <v>3549205</v>
      </c>
      <c r="BF195">
        <v>26755</v>
      </c>
      <c r="BG195">
        <v>1501478</v>
      </c>
    </row>
    <row r="196" spans="1:59" x14ac:dyDescent="0.2">
      <c r="A196" s="8" t="s">
        <v>395</v>
      </c>
      <c r="B196">
        <v>10687120</v>
      </c>
      <c r="C196">
        <v>6343988</v>
      </c>
      <c r="D196">
        <v>2955057</v>
      </c>
      <c r="E196">
        <v>1918294</v>
      </c>
      <c r="F196">
        <v>560211</v>
      </c>
      <c r="G196">
        <v>910426</v>
      </c>
      <c r="H196">
        <v>4343132</v>
      </c>
      <c r="I196">
        <v>15791</v>
      </c>
      <c r="J196">
        <v>158671</v>
      </c>
      <c r="K196">
        <v>75991</v>
      </c>
      <c r="L196">
        <v>47346</v>
      </c>
      <c r="M196">
        <v>5057</v>
      </c>
      <c r="N196">
        <v>132173</v>
      </c>
      <c r="O196">
        <v>17044</v>
      </c>
      <c r="P196">
        <v>60589</v>
      </c>
      <c r="Q196">
        <v>8585</v>
      </c>
      <c r="R196">
        <v>45813</v>
      </c>
      <c r="S196">
        <v>142</v>
      </c>
      <c r="T196">
        <v>129577</v>
      </c>
      <c r="U196">
        <v>63836</v>
      </c>
      <c r="V196">
        <v>65741</v>
      </c>
      <c r="W196">
        <v>42164</v>
      </c>
      <c r="X196">
        <v>335563</v>
      </c>
      <c r="Y196">
        <v>661560</v>
      </c>
      <c r="Z196">
        <v>172</v>
      </c>
      <c r="AA196">
        <v>21148</v>
      </c>
      <c r="AB196">
        <v>988942</v>
      </c>
      <c r="AC196">
        <v>1728977</v>
      </c>
      <c r="AD196">
        <v>10484447</v>
      </c>
      <c r="AE196">
        <v>5555795</v>
      </c>
      <c r="AF196">
        <v>1394296</v>
      </c>
      <c r="AG196">
        <v>107106</v>
      </c>
      <c r="AH196">
        <v>118285</v>
      </c>
      <c r="AI196">
        <v>1168905</v>
      </c>
      <c r="AJ196">
        <v>1180053</v>
      </c>
      <c r="AK196">
        <v>517439</v>
      </c>
      <c r="AL196">
        <v>411957</v>
      </c>
      <c r="AM196">
        <v>250657</v>
      </c>
      <c r="AN196">
        <v>100117</v>
      </c>
      <c r="AO196">
        <v>682817</v>
      </c>
      <c r="AP196">
        <v>35344</v>
      </c>
      <c r="AQ196">
        <v>2163168</v>
      </c>
      <c r="AR196">
        <v>4928652</v>
      </c>
      <c r="AS196">
        <v>4369261</v>
      </c>
      <c r="AT196">
        <v>559391</v>
      </c>
      <c r="AU196">
        <v>5131325</v>
      </c>
      <c r="AV196">
        <v>96.050274191227373</v>
      </c>
      <c r="AW196">
        <v>52.23230971199213</v>
      </c>
      <c r="AX196">
        <v>50.169276694779519</v>
      </c>
      <c r="AY196">
        <v>9089258</v>
      </c>
      <c r="AZ196">
        <v>4746126</v>
      </c>
      <c r="BA196">
        <v>1813895</v>
      </c>
      <c r="BB196">
        <v>1532990</v>
      </c>
      <c r="BC196">
        <v>496707</v>
      </c>
      <c r="BD196">
        <v>902534</v>
      </c>
      <c r="BE196">
        <v>3533463</v>
      </c>
      <c r="BF196">
        <v>26973</v>
      </c>
      <c r="BG196">
        <v>1517581</v>
      </c>
    </row>
    <row r="197" spans="1:59" x14ac:dyDescent="0.2">
      <c r="A197" s="8" t="s">
        <v>396</v>
      </c>
      <c r="B197">
        <v>10792531</v>
      </c>
      <c r="C197">
        <v>6360806</v>
      </c>
      <c r="D197">
        <v>2935170</v>
      </c>
      <c r="E197">
        <v>1937929</v>
      </c>
      <c r="F197">
        <v>564930</v>
      </c>
      <c r="G197">
        <v>922777</v>
      </c>
      <c r="H197">
        <v>4431725</v>
      </c>
      <c r="I197">
        <v>13489</v>
      </c>
      <c r="J197">
        <v>152194</v>
      </c>
      <c r="K197">
        <v>82120</v>
      </c>
      <c r="L197">
        <v>47510</v>
      </c>
      <c r="M197">
        <v>3905</v>
      </c>
      <c r="N197">
        <v>118615</v>
      </c>
      <c r="O197">
        <v>15860</v>
      </c>
      <c r="P197">
        <v>42943</v>
      </c>
      <c r="Q197">
        <v>15167</v>
      </c>
      <c r="R197">
        <v>44494</v>
      </c>
      <c r="S197">
        <v>151</v>
      </c>
      <c r="T197">
        <v>125173</v>
      </c>
      <c r="U197">
        <v>61822</v>
      </c>
      <c r="V197">
        <v>63351</v>
      </c>
      <c r="W197">
        <v>34864</v>
      </c>
      <c r="X197">
        <v>359409</v>
      </c>
      <c r="Y197">
        <v>675320</v>
      </c>
      <c r="Z197">
        <v>176</v>
      </c>
      <c r="AA197">
        <v>23483</v>
      </c>
      <c r="AB197">
        <v>1025995</v>
      </c>
      <c r="AC197">
        <v>1769472</v>
      </c>
      <c r="AD197">
        <v>10677543</v>
      </c>
      <c r="AE197">
        <v>5617185</v>
      </c>
      <c r="AF197">
        <v>1460069</v>
      </c>
      <c r="AG197">
        <v>113900</v>
      </c>
      <c r="AH197">
        <v>119327</v>
      </c>
      <c r="AI197">
        <v>1226842</v>
      </c>
      <c r="AJ197">
        <v>1158934</v>
      </c>
      <c r="AK197">
        <v>511445</v>
      </c>
      <c r="AL197">
        <v>405744</v>
      </c>
      <c r="AM197">
        <v>241745</v>
      </c>
      <c r="AN197">
        <v>103766</v>
      </c>
      <c r="AO197">
        <v>666438</v>
      </c>
      <c r="AP197">
        <v>41686</v>
      </c>
      <c r="AQ197">
        <v>2186292</v>
      </c>
      <c r="AR197">
        <v>5060358</v>
      </c>
      <c r="AS197">
        <v>4493617</v>
      </c>
      <c r="AT197">
        <v>566741</v>
      </c>
      <c r="AU197">
        <v>5175346</v>
      </c>
      <c r="AV197">
        <v>97.778157361460543</v>
      </c>
      <c r="AW197">
        <v>51.755282261728851</v>
      </c>
      <c r="AX197">
        <v>50.605361332741317</v>
      </c>
      <c r="AY197">
        <v>9249593</v>
      </c>
      <c r="AZ197">
        <v>4817868</v>
      </c>
      <c r="BA197">
        <v>1828861</v>
      </c>
      <c r="BB197">
        <v>1553830</v>
      </c>
      <c r="BC197">
        <v>505757</v>
      </c>
      <c r="BD197">
        <v>929420</v>
      </c>
      <c r="BE197">
        <v>3632408</v>
      </c>
      <c r="BF197">
        <v>27183</v>
      </c>
      <c r="BG197">
        <v>1533786</v>
      </c>
    </row>
    <row r="198" spans="1:59" x14ac:dyDescent="0.2">
      <c r="A198" s="8" t="s">
        <v>397</v>
      </c>
      <c r="B198">
        <v>10902226</v>
      </c>
      <c r="C198">
        <v>6389685</v>
      </c>
      <c r="D198">
        <v>2927616</v>
      </c>
      <c r="E198">
        <v>1956270</v>
      </c>
      <c r="F198">
        <v>573822</v>
      </c>
      <c r="G198">
        <v>931977</v>
      </c>
      <c r="H198">
        <v>4512541</v>
      </c>
      <c r="I198">
        <v>13667</v>
      </c>
      <c r="J198">
        <v>158090</v>
      </c>
      <c r="K198">
        <v>85412</v>
      </c>
      <c r="L198">
        <v>45896</v>
      </c>
      <c r="M198">
        <v>3071</v>
      </c>
      <c r="N198">
        <v>124767</v>
      </c>
      <c r="O198">
        <v>18076</v>
      </c>
      <c r="P198">
        <v>47830</v>
      </c>
      <c r="Q198">
        <v>11620</v>
      </c>
      <c r="R198">
        <v>47081</v>
      </c>
      <c r="S198">
        <v>160</v>
      </c>
      <c r="T198">
        <v>124374</v>
      </c>
      <c r="U198">
        <v>59821</v>
      </c>
      <c r="V198">
        <v>64553</v>
      </c>
      <c r="W198">
        <v>41650</v>
      </c>
      <c r="X198">
        <v>370027</v>
      </c>
      <c r="Y198">
        <v>683125</v>
      </c>
      <c r="Z198">
        <v>181</v>
      </c>
      <c r="AA198">
        <v>25215</v>
      </c>
      <c r="AB198">
        <v>1057388</v>
      </c>
      <c r="AC198">
        <v>1779678</v>
      </c>
      <c r="AD198">
        <v>10767313</v>
      </c>
      <c r="AE198">
        <v>5684961</v>
      </c>
      <c r="AF198">
        <v>1517140</v>
      </c>
      <c r="AG198">
        <v>124025</v>
      </c>
      <c r="AH198">
        <v>120705</v>
      </c>
      <c r="AI198">
        <v>1272410</v>
      </c>
      <c r="AJ198">
        <v>1143392</v>
      </c>
      <c r="AK198">
        <v>511136</v>
      </c>
      <c r="AL198">
        <v>398592</v>
      </c>
      <c r="AM198">
        <v>233664</v>
      </c>
      <c r="AN198">
        <v>109112</v>
      </c>
      <c r="AO198">
        <v>668865</v>
      </c>
      <c r="AP198">
        <v>38333</v>
      </c>
      <c r="AQ198">
        <v>2208119</v>
      </c>
      <c r="AR198">
        <v>5082352</v>
      </c>
      <c r="AS198">
        <v>4515232</v>
      </c>
      <c r="AT198">
        <v>567120</v>
      </c>
      <c r="AU198">
        <v>5217265</v>
      </c>
      <c r="AV198">
        <v>97.414112917027964</v>
      </c>
      <c r="AW198">
        <v>52.348435333739346</v>
      </c>
      <c r="AX198">
        <v>50.994763906306197</v>
      </c>
      <c r="AY198">
        <v>9388324</v>
      </c>
      <c r="AZ198">
        <v>4875783</v>
      </c>
      <c r="BA198">
        <v>1854348</v>
      </c>
      <c r="BB198">
        <v>1576555</v>
      </c>
      <c r="BC198">
        <v>514953</v>
      </c>
      <c r="BD198">
        <v>929927</v>
      </c>
      <c r="BE198">
        <v>3703363</v>
      </c>
      <c r="BF198">
        <v>27392</v>
      </c>
      <c r="BG198">
        <v>1549900</v>
      </c>
    </row>
    <row r="199" spans="1:59" x14ac:dyDescent="0.2">
      <c r="A199" s="8" t="s">
        <v>398</v>
      </c>
      <c r="B199">
        <v>11012151</v>
      </c>
      <c r="C199">
        <v>6424560</v>
      </c>
      <c r="D199">
        <v>2935616</v>
      </c>
      <c r="E199">
        <v>1973564</v>
      </c>
      <c r="F199">
        <v>579773</v>
      </c>
      <c r="G199">
        <v>935607</v>
      </c>
      <c r="H199">
        <v>4587591</v>
      </c>
      <c r="I199">
        <v>15278</v>
      </c>
      <c r="J199">
        <v>154034</v>
      </c>
      <c r="K199">
        <v>81130</v>
      </c>
      <c r="L199">
        <v>44699</v>
      </c>
      <c r="M199">
        <v>1963</v>
      </c>
      <c r="N199">
        <v>143305</v>
      </c>
      <c r="O199">
        <v>16698</v>
      </c>
      <c r="P199">
        <v>53078</v>
      </c>
      <c r="Q199">
        <v>17224</v>
      </c>
      <c r="R199">
        <v>56150</v>
      </c>
      <c r="S199">
        <v>155</v>
      </c>
      <c r="T199">
        <v>124449</v>
      </c>
      <c r="U199">
        <v>57841</v>
      </c>
      <c r="V199">
        <v>66608</v>
      </c>
      <c r="W199">
        <v>39106</v>
      </c>
      <c r="X199">
        <v>388666</v>
      </c>
      <c r="Y199">
        <v>700580</v>
      </c>
      <c r="Z199">
        <v>184</v>
      </c>
      <c r="AA199">
        <v>27899</v>
      </c>
      <c r="AB199">
        <v>1082549</v>
      </c>
      <c r="AC199">
        <v>1783749</v>
      </c>
      <c r="AD199">
        <v>10927301</v>
      </c>
      <c r="AE199">
        <v>5720946</v>
      </c>
      <c r="AF199">
        <v>1562042</v>
      </c>
      <c r="AG199">
        <v>123232</v>
      </c>
      <c r="AH199">
        <v>122697</v>
      </c>
      <c r="AI199">
        <v>1316113</v>
      </c>
      <c r="AJ199">
        <v>1126564</v>
      </c>
      <c r="AK199">
        <v>504252</v>
      </c>
      <c r="AL199">
        <v>390574</v>
      </c>
      <c r="AM199">
        <v>231738</v>
      </c>
      <c r="AN199">
        <v>113751</v>
      </c>
      <c r="AO199">
        <v>678048</v>
      </c>
      <c r="AP199">
        <v>41382</v>
      </c>
      <c r="AQ199">
        <v>2199159</v>
      </c>
      <c r="AR199">
        <v>5206355</v>
      </c>
      <c r="AS199">
        <v>4646190</v>
      </c>
      <c r="AT199">
        <v>560165</v>
      </c>
      <c r="AU199">
        <v>5291205</v>
      </c>
      <c r="AV199">
        <v>98.396398680837535</v>
      </c>
      <c r="AW199">
        <v>51.640854787666989</v>
      </c>
      <c r="AX199">
        <v>50.812741359065193</v>
      </c>
      <c r="AY199">
        <v>9523777</v>
      </c>
      <c r="AZ199">
        <v>4936186</v>
      </c>
      <c r="BA199">
        <v>1869993</v>
      </c>
      <c r="BB199">
        <v>1599064</v>
      </c>
      <c r="BC199">
        <v>523866</v>
      </c>
      <c r="BD199">
        <v>943263</v>
      </c>
      <c r="BE199">
        <v>3802831</v>
      </c>
      <c r="BF199">
        <v>27618</v>
      </c>
      <c r="BG199">
        <v>1566212</v>
      </c>
    </row>
    <row r="200" spans="1:59" x14ac:dyDescent="0.2">
      <c r="A200" s="8" t="s">
        <v>399</v>
      </c>
      <c r="B200">
        <v>11315603</v>
      </c>
      <c r="C200">
        <v>6481670</v>
      </c>
      <c r="D200">
        <v>2947191</v>
      </c>
      <c r="E200">
        <v>1997112</v>
      </c>
      <c r="F200">
        <v>594465</v>
      </c>
      <c r="G200">
        <v>942902</v>
      </c>
      <c r="H200">
        <v>4833933</v>
      </c>
      <c r="I200">
        <v>14502</v>
      </c>
      <c r="J200">
        <v>178018</v>
      </c>
      <c r="K200">
        <v>91982</v>
      </c>
      <c r="L200">
        <v>44812</v>
      </c>
      <c r="M200">
        <v>2506</v>
      </c>
      <c r="N200">
        <v>142181</v>
      </c>
      <c r="O200">
        <v>19411</v>
      </c>
      <c r="P200">
        <v>48839</v>
      </c>
      <c r="Q200">
        <v>19059</v>
      </c>
      <c r="R200">
        <v>54708</v>
      </c>
      <c r="S200">
        <v>164</v>
      </c>
      <c r="T200">
        <v>133060</v>
      </c>
      <c r="U200">
        <v>55831</v>
      </c>
      <c r="V200">
        <v>77229</v>
      </c>
      <c r="W200">
        <v>49516</v>
      </c>
      <c r="X200">
        <v>406967</v>
      </c>
      <c r="Y200">
        <v>841182</v>
      </c>
      <c r="Z200">
        <v>188</v>
      </c>
      <c r="AA200">
        <v>29776</v>
      </c>
      <c r="AB200">
        <v>1035046</v>
      </c>
      <c r="AC200">
        <v>1864197</v>
      </c>
      <c r="AD200">
        <v>11222703</v>
      </c>
      <c r="AE200">
        <v>5786042</v>
      </c>
      <c r="AF200">
        <v>1593863</v>
      </c>
      <c r="AG200">
        <v>117829</v>
      </c>
      <c r="AH200">
        <v>124864</v>
      </c>
      <c r="AI200">
        <v>1351170</v>
      </c>
      <c r="AJ200">
        <v>1128234</v>
      </c>
      <c r="AK200">
        <v>509967</v>
      </c>
      <c r="AL200">
        <v>384664</v>
      </c>
      <c r="AM200">
        <v>233603</v>
      </c>
      <c r="AN200">
        <v>118993</v>
      </c>
      <c r="AO200">
        <v>719258</v>
      </c>
      <c r="AP200">
        <v>40725</v>
      </c>
      <c r="AQ200">
        <v>2184969</v>
      </c>
      <c r="AR200">
        <v>5436661</v>
      </c>
      <c r="AS200">
        <v>4865339</v>
      </c>
      <c r="AT200">
        <v>571322</v>
      </c>
      <c r="AU200">
        <v>5529561</v>
      </c>
      <c r="AV200">
        <v>98.319936611187813</v>
      </c>
      <c r="AW200">
        <v>50.069286430852465</v>
      </c>
      <c r="AX200">
        <v>49.228090680488194</v>
      </c>
      <c r="AY200">
        <v>9821716</v>
      </c>
      <c r="AZ200">
        <v>4987783</v>
      </c>
      <c r="BA200">
        <v>1889627</v>
      </c>
      <c r="BB200">
        <v>1624809</v>
      </c>
      <c r="BC200">
        <v>532709</v>
      </c>
      <c r="BD200">
        <v>940638</v>
      </c>
      <c r="BE200">
        <v>4035674</v>
      </c>
      <c r="BF200">
        <v>27879</v>
      </c>
      <c r="BG200">
        <v>1583280</v>
      </c>
    </row>
    <row r="201" spans="1:59" x14ac:dyDescent="0.2">
      <c r="A201" s="8" t="s">
        <v>400</v>
      </c>
      <c r="B201">
        <v>11436539</v>
      </c>
      <c r="C201">
        <v>6573939</v>
      </c>
      <c r="D201">
        <v>2987485</v>
      </c>
      <c r="E201">
        <v>2031537</v>
      </c>
      <c r="F201">
        <v>602900</v>
      </c>
      <c r="G201">
        <v>952017</v>
      </c>
      <c r="H201">
        <v>4862600</v>
      </c>
      <c r="I201">
        <v>15730</v>
      </c>
      <c r="J201">
        <v>175081</v>
      </c>
      <c r="K201">
        <v>87310</v>
      </c>
      <c r="L201">
        <v>47195</v>
      </c>
      <c r="M201">
        <v>2579</v>
      </c>
      <c r="N201">
        <v>148719</v>
      </c>
      <c r="O201">
        <v>16511</v>
      </c>
      <c r="P201">
        <v>57537</v>
      </c>
      <c r="Q201">
        <v>22414</v>
      </c>
      <c r="R201">
        <v>52060</v>
      </c>
      <c r="S201">
        <v>197</v>
      </c>
      <c r="T201">
        <v>129120</v>
      </c>
      <c r="U201">
        <v>57415</v>
      </c>
      <c r="V201">
        <v>71705</v>
      </c>
      <c r="W201">
        <v>62335</v>
      </c>
      <c r="X201">
        <v>381249</v>
      </c>
      <c r="Y201">
        <v>856702</v>
      </c>
      <c r="Z201">
        <v>191</v>
      </c>
      <c r="AA201">
        <v>29526</v>
      </c>
      <c r="AB201">
        <v>1064540</v>
      </c>
      <c r="AC201">
        <v>1862323</v>
      </c>
      <c r="AD201">
        <v>11122980</v>
      </c>
      <c r="AE201">
        <v>5876747</v>
      </c>
      <c r="AF201">
        <v>1643978</v>
      </c>
      <c r="AG201">
        <v>129885</v>
      </c>
      <c r="AH201">
        <v>126947</v>
      </c>
      <c r="AI201">
        <v>1387146</v>
      </c>
      <c r="AJ201">
        <v>1156913</v>
      </c>
      <c r="AK201">
        <v>517285</v>
      </c>
      <c r="AL201">
        <v>409189</v>
      </c>
      <c r="AM201">
        <v>230439</v>
      </c>
      <c r="AN201">
        <v>118179</v>
      </c>
      <c r="AO201">
        <v>701141</v>
      </c>
      <c r="AP201">
        <v>45468</v>
      </c>
      <c r="AQ201">
        <v>2211068</v>
      </c>
      <c r="AR201">
        <v>5246233</v>
      </c>
      <c r="AS201">
        <v>4658750</v>
      </c>
      <c r="AT201">
        <v>587483</v>
      </c>
      <c r="AU201">
        <v>5559792</v>
      </c>
      <c r="AV201">
        <v>94.360238865435875</v>
      </c>
      <c r="AW201">
        <v>53.388620536018152</v>
      </c>
      <c r="AX201">
        <v>50.377629864747874</v>
      </c>
      <c r="AY201">
        <v>9923621</v>
      </c>
      <c r="AZ201">
        <v>5061021</v>
      </c>
      <c r="BA201">
        <v>1907626</v>
      </c>
      <c r="BB201">
        <v>1652170</v>
      </c>
      <c r="BC201">
        <v>541311</v>
      </c>
      <c r="BD201">
        <v>959914</v>
      </c>
      <c r="BE201">
        <v>4046874</v>
      </c>
      <c r="BF201">
        <v>28165</v>
      </c>
      <c r="BG201">
        <v>1598720</v>
      </c>
    </row>
    <row r="202" spans="1:59" x14ac:dyDescent="0.2">
      <c r="A202" s="8" t="s">
        <v>401</v>
      </c>
      <c r="B202">
        <v>11606149</v>
      </c>
      <c r="C202">
        <v>6683535</v>
      </c>
      <c r="D202">
        <v>3034744</v>
      </c>
      <c r="E202">
        <v>2063788</v>
      </c>
      <c r="F202">
        <v>612142</v>
      </c>
      <c r="G202">
        <v>972862</v>
      </c>
      <c r="H202">
        <v>4922614</v>
      </c>
      <c r="I202">
        <v>16080</v>
      </c>
      <c r="J202">
        <v>175125</v>
      </c>
      <c r="K202">
        <v>90287</v>
      </c>
      <c r="L202">
        <v>47676</v>
      </c>
      <c r="M202">
        <v>2514</v>
      </c>
      <c r="N202">
        <v>146132</v>
      </c>
      <c r="O202">
        <v>17880</v>
      </c>
      <c r="P202">
        <v>53152</v>
      </c>
      <c r="Q202">
        <v>24901</v>
      </c>
      <c r="R202">
        <v>49969</v>
      </c>
      <c r="S202">
        <v>230</v>
      </c>
      <c r="T202">
        <v>132123</v>
      </c>
      <c r="U202">
        <v>58867</v>
      </c>
      <c r="V202">
        <v>73256</v>
      </c>
      <c r="W202">
        <v>62901</v>
      </c>
      <c r="X202">
        <v>372317</v>
      </c>
      <c r="Y202">
        <v>871711</v>
      </c>
      <c r="Z202">
        <v>195</v>
      </c>
      <c r="AA202">
        <v>29114</v>
      </c>
      <c r="AB202">
        <v>1111514</v>
      </c>
      <c r="AC202">
        <v>1864925</v>
      </c>
      <c r="AD202">
        <v>11091989</v>
      </c>
      <c r="AE202">
        <v>5929122</v>
      </c>
      <c r="AF202">
        <v>1673960</v>
      </c>
      <c r="AG202">
        <v>135680</v>
      </c>
      <c r="AH202">
        <v>129467</v>
      </c>
      <c r="AI202">
        <v>1408813</v>
      </c>
      <c r="AJ202">
        <v>1174281</v>
      </c>
      <c r="AK202">
        <v>528488</v>
      </c>
      <c r="AL202">
        <v>411567</v>
      </c>
      <c r="AM202">
        <v>234226</v>
      </c>
      <c r="AN202">
        <v>118848</v>
      </c>
      <c r="AO202">
        <v>728065</v>
      </c>
      <c r="AP202">
        <v>41256</v>
      </c>
      <c r="AQ202">
        <v>2192712</v>
      </c>
      <c r="AR202">
        <v>5162867</v>
      </c>
      <c r="AS202">
        <v>4573094</v>
      </c>
      <c r="AT202">
        <v>589773</v>
      </c>
      <c r="AU202">
        <v>5677027</v>
      </c>
      <c r="AV202">
        <v>90.943143144996668</v>
      </c>
      <c r="AW202">
        <v>55.167816308515405</v>
      </c>
      <c r="AX202">
        <v>50.171346155421986</v>
      </c>
      <c r="AY202">
        <v>10045741</v>
      </c>
      <c r="AZ202">
        <v>5123127</v>
      </c>
      <c r="BA202">
        <v>1927214</v>
      </c>
      <c r="BB202">
        <v>1679165</v>
      </c>
      <c r="BC202">
        <v>549903</v>
      </c>
      <c r="BD202">
        <v>966845</v>
      </c>
      <c r="BE202">
        <v>4116619</v>
      </c>
      <c r="BF202">
        <v>28480</v>
      </c>
      <c r="BG202">
        <v>1615118</v>
      </c>
    </row>
    <row r="203" spans="1:59" x14ac:dyDescent="0.2">
      <c r="A203" s="8" t="s">
        <v>402</v>
      </c>
      <c r="B203">
        <v>11760763</v>
      </c>
      <c r="C203">
        <v>6781504</v>
      </c>
      <c r="D203">
        <v>3077947</v>
      </c>
      <c r="E203">
        <v>2088998</v>
      </c>
      <c r="F203">
        <v>624142</v>
      </c>
      <c r="G203">
        <v>990418</v>
      </c>
      <c r="H203">
        <v>4979259</v>
      </c>
      <c r="I203">
        <v>12638</v>
      </c>
      <c r="J203">
        <v>177254</v>
      </c>
      <c r="K203">
        <v>90528</v>
      </c>
      <c r="L203">
        <v>49330</v>
      </c>
      <c r="M203">
        <v>2696</v>
      </c>
      <c r="N203">
        <v>143811</v>
      </c>
      <c r="O203">
        <v>17818</v>
      </c>
      <c r="P203">
        <v>60794</v>
      </c>
      <c r="Q203">
        <v>14900</v>
      </c>
      <c r="R203">
        <v>50035</v>
      </c>
      <c r="S203">
        <v>264</v>
      </c>
      <c r="T203">
        <v>134907</v>
      </c>
      <c r="U203">
        <v>60166</v>
      </c>
      <c r="V203">
        <v>74741</v>
      </c>
      <c r="W203">
        <v>65033</v>
      </c>
      <c r="X203">
        <v>379788</v>
      </c>
      <c r="Y203">
        <v>887811</v>
      </c>
      <c r="Z203">
        <v>202</v>
      </c>
      <c r="AA203">
        <v>30922</v>
      </c>
      <c r="AB203">
        <v>1125020</v>
      </c>
      <c r="AC203">
        <v>1879319</v>
      </c>
      <c r="AD203">
        <v>11365648</v>
      </c>
      <c r="AE203">
        <v>5924005</v>
      </c>
      <c r="AF203">
        <v>1691955</v>
      </c>
      <c r="AG203">
        <v>138683</v>
      </c>
      <c r="AH203">
        <v>130445</v>
      </c>
      <c r="AI203">
        <v>1422827</v>
      </c>
      <c r="AJ203">
        <v>1190882</v>
      </c>
      <c r="AK203">
        <v>540578</v>
      </c>
      <c r="AL203">
        <v>412262</v>
      </c>
      <c r="AM203">
        <v>238042</v>
      </c>
      <c r="AN203">
        <v>121185</v>
      </c>
      <c r="AO203">
        <v>742957</v>
      </c>
      <c r="AP203">
        <v>42676</v>
      </c>
      <c r="AQ203">
        <v>2134350</v>
      </c>
      <c r="AR203">
        <v>5441643</v>
      </c>
      <c r="AS203">
        <v>4833579</v>
      </c>
      <c r="AT203">
        <v>608064</v>
      </c>
      <c r="AU203">
        <v>5836758</v>
      </c>
      <c r="AV203">
        <v>93.23056772848507</v>
      </c>
      <c r="AW203">
        <v>52.977327816692338</v>
      </c>
      <c r="AX203">
        <v>49.391063490882921</v>
      </c>
      <c r="AY203">
        <v>10175346</v>
      </c>
      <c r="AZ203">
        <v>5196087</v>
      </c>
      <c r="BA203">
        <v>1944193</v>
      </c>
      <c r="BB203">
        <v>1707330</v>
      </c>
      <c r="BC203">
        <v>558981</v>
      </c>
      <c r="BD203">
        <v>985583</v>
      </c>
      <c r="BE203">
        <v>4251341</v>
      </c>
      <c r="BF203">
        <v>28823</v>
      </c>
      <c r="BG203">
        <v>1631671</v>
      </c>
    </row>
    <row r="204" spans="1:59" x14ac:dyDescent="0.2">
      <c r="A204" s="8" t="s">
        <v>403</v>
      </c>
      <c r="B204">
        <v>11998547</v>
      </c>
      <c r="C204">
        <v>6891750</v>
      </c>
      <c r="D204">
        <v>3127500</v>
      </c>
      <c r="E204">
        <v>2109169</v>
      </c>
      <c r="F204">
        <v>638916</v>
      </c>
      <c r="G204">
        <v>1016165</v>
      </c>
      <c r="H204">
        <v>5106797</v>
      </c>
      <c r="I204">
        <v>15664</v>
      </c>
      <c r="J204">
        <v>185515</v>
      </c>
      <c r="K204">
        <v>96369</v>
      </c>
      <c r="L204">
        <v>52209</v>
      </c>
      <c r="M204">
        <v>2178</v>
      </c>
      <c r="N204">
        <v>146524</v>
      </c>
      <c r="O204">
        <v>18826</v>
      </c>
      <c r="P204">
        <v>50820</v>
      </c>
      <c r="Q204">
        <v>19875</v>
      </c>
      <c r="R204">
        <v>56706</v>
      </c>
      <c r="S204">
        <v>297</v>
      </c>
      <c r="T204">
        <v>147702</v>
      </c>
      <c r="U204">
        <v>61081</v>
      </c>
      <c r="V204">
        <v>86621</v>
      </c>
      <c r="W204">
        <v>52768</v>
      </c>
      <c r="X204">
        <v>369073</v>
      </c>
      <c r="Y204">
        <v>918843</v>
      </c>
      <c r="Z204">
        <v>199</v>
      </c>
      <c r="AA204">
        <v>31061</v>
      </c>
      <c r="AB204">
        <v>1106979</v>
      </c>
      <c r="AC204">
        <v>1981713</v>
      </c>
      <c r="AD204">
        <v>11430777</v>
      </c>
      <c r="AE204">
        <v>5995834</v>
      </c>
      <c r="AF204">
        <v>1711446</v>
      </c>
      <c r="AG204">
        <v>139238</v>
      </c>
      <c r="AH204">
        <v>131689</v>
      </c>
      <c r="AI204">
        <v>1440519</v>
      </c>
      <c r="AJ204">
        <v>1218687</v>
      </c>
      <c r="AK204">
        <v>559786</v>
      </c>
      <c r="AL204">
        <v>422135</v>
      </c>
      <c r="AM204">
        <v>236767</v>
      </c>
      <c r="AN204">
        <v>114500</v>
      </c>
      <c r="AO204">
        <v>796530</v>
      </c>
      <c r="AP204">
        <v>40315</v>
      </c>
      <c r="AQ204">
        <v>2114356</v>
      </c>
      <c r="AR204">
        <v>5434943</v>
      </c>
      <c r="AS204">
        <v>4831577</v>
      </c>
      <c r="AT204">
        <v>603366</v>
      </c>
      <c r="AU204">
        <v>6002713</v>
      </c>
      <c r="AV204">
        <v>90.541440842256378</v>
      </c>
      <c r="AW204">
        <v>53.91285963607865</v>
      </c>
      <c r="AX204">
        <v>48.813479913768873</v>
      </c>
      <c r="AY204">
        <v>10377666</v>
      </c>
      <c r="AZ204">
        <v>5270869</v>
      </c>
      <c r="BA204">
        <v>1966695</v>
      </c>
      <c r="BB204">
        <v>1739534</v>
      </c>
      <c r="BC204">
        <v>568654</v>
      </c>
      <c r="BD204">
        <v>995986</v>
      </c>
      <c r="BE204">
        <v>4381832</v>
      </c>
      <c r="BF204">
        <v>29212</v>
      </c>
      <c r="BG204">
        <v>1649532</v>
      </c>
    </row>
    <row r="205" spans="1:59" x14ac:dyDescent="0.2">
      <c r="A205" s="8" t="s">
        <v>404</v>
      </c>
      <c r="B205">
        <v>12159795</v>
      </c>
      <c r="C205">
        <v>6996869</v>
      </c>
      <c r="D205">
        <v>3148384</v>
      </c>
      <c r="E205">
        <v>2142580</v>
      </c>
      <c r="F205">
        <v>658984</v>
      </c>
      <c r="G205">
        <v>1046921</v>
      </c>
      <c r="H205">
        <v>5162926</v>
      </c>
      <c r="I205">
        <v>13850</v>
      </c>
      <c r="J205">
        <v>163852</v>
      </c>
      <c r="K205">
        <v>82205</v>
      </c>
      <c r="L205">
        <v>57503</v>
      </c>
      <c r="M205">
        <v>3707</v>
      </c>
      <c r="N205">
        <v>128196</v>
      </c>
      <c r="O205">
        <v>18211</v>
      </c>
      <c r="P205">
        <v>41270</v>
      </c>
      <c r="Q205">
        <v>21042</v>
      </c>
      <c r="R205">
        <v>47372</v>
      </c>
      <c r="S205">
        <v>301</v>
      </c>
      <c r="T205">
        <v>141113</v>
      </c>
      <c r="U205">
        <v>61366</v>
      </c>
      <c r="V205">
        <v>79747</v>
      </c>
      <c r="W205">
        <v>53837</v>
      </c>
      <c r="X205">
        <v>401714</v>
      </c>
      <c r="Y205">
        <v>937499</v>
      </c>
      <c r="Z205">
        <v>198</v>
      </c>
      <c r="AA205">
        <v>34725</v>
      </c>
      <c r="AB205">
        <v>1131862</v>
      </c>
      <c r="AC205">
        <v>2012665</v>
      </c>
      <c r="AD205">
        <v>11844855</v>
      </c>
      <c r="AE205">
        <v>6019228</v>
      </c>
      <c r="AF205">
        <v>1734179</v>
      </c>
      <c r="AG205">
        <v>149799</v>
      </c>
      <c r="AH205">
        <v>131748</v>
      </c>
      <c r="AI205">
        <v>1452632</v>
      </c>
      <c r="AJ205">
        <v>1267356</v>
      </c>
      <c r="AK205">
        <v>589647</v>
      </c>
      <c r="AL205">
        <v>438718</v>
      </c>
      <c r="AM205">
        <v>238991</v>
      </c>
      <c r="AN205">
        <v>111778</v>
      </c>
      <c r="AO205">
        <v>786451</v>
      </c>
      <c r="AP205">
        <v>49454</v>
      </c>
      <c r="AQ205">
        <v>2070010</v>
      </c>
      <c r="AR205">
        <v>5825627</v>
      </c>
      <c r="AS205">
        <v>5203193</v>
      </c>
      <c r="AT205">
        <v>622434</v>
      </c>
      <c r="AU205">
        <v>6140567</v>
      </c>
      <c r="AV205">
        <v>94.87115339099401</v>
      </c>
      <c r="AW205">
        <v>51.522945035304232</v>
      </c>
      <c r="AX205">
        <v>48.880412216001034</v>
      </c>
      <c r="AY205">
        <v>10533494</v>
      </c>
      <c r="AZ205">
        <v>5370568</v>
      </c>
      <c r="BA205">
        <v>1986297</v>
      </c>
      <c r="BB205">
        <v>1775641</v>
      </c>
      <c r="BC205">
        <v>579284</v>
      </c>
      <c r="BD205">
        <v>1029346</v>
      </c>
      <c r="BE205">
        <v>4514266</v>
      </c>
      <c r="BF205">
        <v>29641</v>
      </c>
      <c r="BG205">
        <v>1669615</v>
      </c>
    </row>
    <row r="206" spans="1:59" x14ac:dyDescent="0.2">
      <c r="A206" s="8" t="s">
        <v>405</v>
      </c>
      <c r="B206">
        <v>12372688</v>
      </c>
      <c r="C206">
        <v>7088808</v>
      </c>
      <c r="D206">
        <v>3165910</v>
      </c>
      <c r="E206">
        <v>2187674</v>
      </c>
      <c r="F206">
        <v>669460</v>
      </c>
      <c r="G206">
        <v>1065764</v>
      </c>
      <c r="H206">
        <v>5283880</v>
      </c>
      <c r="I206">
        <v>14454</v>
      </c>
      <c r="J206">
        <v>159423</v>
      </c>
      <c r="K206">
        <v>91827</v>
      </c>
      <c r="L206">
        <v>64388</v>
      </c>
      <c r="M206">
        <v>9019</v>
      </c>
      <c r="N206">
        <v>153320</v>
      </c>
      <c r="O206">
        <v>17386</v>
      </c>
      <c r="P206">
        <v>47962</v>
      </c>
      <c r="Q206">
        <v>24306</v>
      </c>
      <c r="R206">
        <v>63360</v>
      </c>
      <c r="S206">
        <v>306</v>
      </c>
      <c r="T206">
        <v>142276</v>
      </c>
      <c r="U206">
        <v>61771</v>
      </c>
      <c r="V206">
        <v>80505</v>
      </c>
      <c r="W206">
        <v>54493</v>
      </c>
      <c r="X206">
        <v>436328</v>
      </c>
      <c r="Y206">
        <v>951649</v>
      </c>
      <c r="Z206">
        <v>199</v>
      </c>
      <c r="AA206">
        <v>38408</v>
      </c>
      <c r="AB206">
        <v>1156199</v>
      </c>
      <c r="AC206">
        <v>2011897</v>
      </c>
      <c r="AD206">
        <v>12326213</v>
      </c>
      <c r="AE206">
        <v>6057490</v>
      </c>
      <c r="AF206">
        <v>1773316</v>
      </c>
      <c r="AG206">
        <v>162887</v>
      </c>
      <c r="AH206">
        <v>132761</v>
      </c>
      <c r="AI206">
        <v>1477668</v>
      </c>
      <c r="AJ206">
        <v>1296470</v>
      </c>
      <c r="AK206">
        <v>609977</v>
      </c>
      <c r="AL206">
        <v>445825</v>
      </c>
      <c r="AM206">
        <v>240668</v>
      </c>
      <c r="AN206">
        <v>113813</v>
      </c>
      <c r="AO206">
        <v>799388</v>
      </c>
      <c r="AP206">
        <v>40898</v>
      </c>
      <c r="AQ206">
        <v>2033605</v>
      </c>
      <c r="AR206">
        <v>6268723</v>
      </c>
      <c r="AS206">
        <v>5633101</v>
      </c>
      <c r="AT206">
        <v>635622</v>
      </c>
      <c r="AU206">
        <v>6315198</v>
      </c>
      <c r="AV206">
        <v>99.264078597413857</v>
      </c>
      <c r="AW206">
        <v>48.969875116897512</v>
      </c>
      <c r="AX206">
        <v>48.60949532509256</v>
      </c>
      <c r="AY206">
        <v>10734046</v>
      </c>
      <c r="AZ206">
        <v>5450166</v>
      </c>
      <c r="BA206">
        <v>2012678</v>
      </c>
      <c r="BB206">
        <v>1811148</v>
      </c>
      <c r="BC206">
        <v>590810</v>
      </c>
      <c r="BD206">
        <v>1035530</v>
      </c>
      <c r="BE206">
        <v>4676556</v>
      </c>
      <c r="BF206">
        <v>30099</v>
      </c>
      <c r="BG206">
        <v>1691221</v>
      </c>
    </row>
    <row r="207" spans="1:59" x14ac:dyDescent="0.2">
      <c r="A207" s="8" t="s">
        <v>406</v>
      </c>
      <c r="B207">
        <v>12600242</v>
      </c>
      <c r="C207">
        <v>7187667</v>
      </c>
      <c r="D207">
        <v>3208753</v>
      </c>
      <c r="E207">
        <v>2221714</v>
      </c>
      <c r="F207">
        <v>685209</v>
      </c>
      <c r="G207">
        <v>1071991</v>
      </c>
      <c r="H207">
        <v>5412575</v>
      </c>
      <c r="I207">
        <v>15856</v>
      </c>
      <c r="J207">
        <v>165359</v>
      </c>
      <c r="K207">
        <v>93237</v>
      </c>
      <c r="L207">
        <v>69660</v>
      </c>
      <c r="M207">
        <v>3771</v>
      </c>
      <c r="N207">
        <v>123030</v>
      </c>
      <c r="O207">
        <v>18004</v>
      </c>
      <c r="P207">
        <v>43647</v>
      </c>
      <c r="Q207">
        <v>20783</v>
      </c>
      <c r="R207">
        <v>40286</v>
      </c>
      <c r="S207">
        <v>310</v>
      </c>
      <c r="T207">
        <v>140363</v>
      </c>
      <c r="U207">
        <v>62083</v>
      </c>
      <c r="V207">
        <v>78280</v>
      </c>
      <c r="W207">
        <v>55553</v>
      </c>
      <c r="X207">
        <v>467322</v>
      </c>
      <c r="Y207">
        <v>971797</v>
      </c>
      <c r="Z207">
        <v>200</v>
      </c>
      <c r="AA207">
        <v>42323</v>
      </c>
      <c r="AB207">
        <v>1205810</v>
      </c>
      <c r="AC207">
        <v>2058294</v>
      </c>
      <c r="AD207">
        <v>12843440</v>
      </c>
      <c r="AE207">
        <v>6127482</v>
      </c>
      <c r="AF207">
        <v>1784090</v>
      </c>
      <c r="AG207">
        <v>163268</v>
      </c>
      <c r="AH207">
        <v>133510</v>
      </c>
      <c r="AI207">
        <v>1487312</v>
      </c>
      <c r="AJ207">
        <v>1306643</v>
      </c>
      <c r="AK207">
        <v>620021</v>
      </c>
      <c r="AL207">
        <v>445181</v>
      </c>
      <c r="AM207">
        <v>241441</v>
      </c>
      <c r="AN207">
        <v>115195</v>
      </c>
      <c r="AO207">
        <v>832922</v>
      </c>
      <c r="AP207">
        <v>42359</v>
      </c>
      <c r="AQ207">
        <v>2046273</v>
      </c>
      <c r="AR207">
        <v>6715958</v>
      </c>
      <c r="AS207">
        <v>6064628</v>
      </c>
      <c r="AT207">
        <v>651330</v>
      </c>
      <c r="AU207">
        <v>6472760</v>
      </c>
      <c r="AV207">
        <v>103.7572536409437</v>
      </c>
      <c r="AW207">
        <v>46.020735720539342</v>
      </c>
      <c r="AX207">
        <v>47.749851488988391</v>
      </c>
      <c r="AY207">
        <v>10937759</v>
      </c>
      <c r="AZ207">
        <v>5525184</v>
      </c>
      <c r="BA207">
        <v>2037670</v>
      </c>
      <c r="BB207">
        <v>1845486</v>
      </c>
      <c r="BC207">
        <v>603130</v>
      </c>
      <c r="BD207">
        <v>1038898</v>
      </c>
      <c r="BE207">
        <v>4810277</v>
      </c>
      <c r="BF207">
        <v>30589</v>
      </c>
      <c r="BG207">
        <v>1713559</v>
      </c>
    </row>
    <row r="208" spans="1:59" x14ac:dyDescent="0.2">
      <c r="A208" s="8" t="s">
        <v>407</v>
      </c>
      <c r="B208">
        <v>12998315</v>
      </c>
      <c r="C208">
        <v>7271087</v>
      </c>
      <c r="D208">
        <v>3249696</v>
      </c>
      <c r="E208">
        <v>2251824</v>
      </c>
      <c r="F208">
        <v>690603</v>
      </c>
      <c r="G208">
        <v>1078964</v>
      </c>
      <c r="H208">
        <v>5727228</v>
      </c>
      <c r="I208">
        <v>17403</v>
      </c>
      <c r="J208">
        <v>188079</v>
      </c>
      <c r="K208">
        <v>99688</v>
      </c>
      <c r="L208">
        <v>76969</v>
      </c>
      <c r="M208">
        <v>2440</v>
      </c>
      <c r="N208">
        <v>137852</v>
      </c>
      <c r="O208">
        <v>20142</v>
      </c>
      <c r="P208">
        <v>57098</v>
      </c>
      <c r="Q208">
        <v>23421</v>
      </c>
      <c r="R208">
        <v>36787</v>
      </c>
      <c r="S208">
        <v>404</v>
      </c>
      <c r="T208">
        <v>147235</v>
      </c>
      <c r="U208">
        <v>62174</v>
      </c>
      <c r="V208">
        <v>85061</v>
      </c>
      <c r="W208">
        <v>51139</v>
      </c>
      <c r="X208">
        <v>491714</v>
      </c>
      <c r="Y208">
        <v>1148264</v>
      </c>
      <c r="Z208">
        <v>206</v>
      </c>
      <c r="AA208">
        <v>45668</v>
      </c>
      <c r="AB208">
        <v>1184941</v>
      </c>
      <c r="AC208">
        <v>2135630</v>
      </c>
      <c r="AD208">
        <v>13513194</v>
      </c>
      <c r="AE208">
        <v>6252421</v>
      </c>
      <c r="AF208">
        <v>1797593</v>
      </c>
      <c r="AG208">
        <v>157351</v>
      </c>
      <c r="AH208">
        <v>134758</v>
      </c>
      <c r="AI208">
        <v>1505484</v>
      </c>
      <c r="AJ208">
        <v>1343829</v>
      </c>
      <c r="AK208">
        <v>636165</v>
      </c>
      <c r="AL208">
        <v>467293</v>
      </c>
      <c r="AM208">
        <v>240371</v>
      </c>
      <c r="AN208">
        <v>113366</v>
      </c>
      <c r="AO208">
        <v>877498</v>
      </c>
      <c r="AP208">
        <v>40309</v>
      </c>
      <c r="AQ208">
        <v>2079826</v>
      </c>
      <c r="AR208">
        <v>7260773</v>
      </c>
      <c r="AS208">
        <v>6449974</v>
      </c>
      <c r="AT208">
        <v>810799</v>
      </c>
      <c r="AU208">
        <v>6745894</v>
      </c>
      <c r="AV208">
        <v>107.63248093838681</v>
      </c>
      <c r="AW208">
        <v>43.265666846467489</v>
      </c>
      <c r="AX208">
        <v>46.567910621390062</v>
      </c>
      <c r="AY208">
        <v>11311920</v>
      </c>
      <c r="AZ208">
        <v>5584692</v>
      </c>
      <c r="BA208">
        <v>2057079</v>
      </c>
      <c r="BB208">
        <v>1880516</v>
      </c>
      <c r="BC208">
        <v>615597</v>
      </c>
      <c r="BD208">
        <v>1031500</v>
      </c>
      <c r="BE208">
        <v>5059499</v>
      </c>
      <c r="BF208">
        <v>31049</v>
      </c>
      <c r="BG208">
        <v>1735830</v>
      </c>
    </row>
    <row r="209" spans="1:59" x14ac:dyDescent="0.2">
      <c r="A209" s="8" t="s">
        <v>408</v>
      </c>
      <c r="B209">
        <v>13208964</v>
      </c>
      <c r="C209">
        <v>7347406</v>
      </c>
      <c r="D209">
        <v>3284654</v>
      </c>
      <c r="E209">
        <v>2276095</v>
      </c>
      <c r="F209">
        <v>706576</v>
      </c>
      <c r="G209">
        <v>1080081</v>
      </c>
      <c r="H209">
        <v>5861558</v>
      </c>
      <c r="I209">
        <v>20387</v>
      </c>
      <c r="J209">
        <v>158999</v>
      </c>
      <c r="K209">
        <v>95849</v>
      </c>
      <c r="L209">
        <v>84858</v>
      </c>
      <c r="M209">
        <v>2428</v>
      </c>
      <c r="N209">
        <v>124159</v>
      </c>
      <c r="O209">
        <v>17436</v>
      </c>
      <c r="P209">
        <v>57356</v>
      </c>
      <c r="Q209">
        <v>20853</v>
      </c>
      <c r="R209">
        <v>28016</v>
      </c>
      <c r="S209">
        <v>498</v>
      </c>
      <c r="T209">
        <v>137542</v>
      </c>
      <c r="U209">
        <v>60864</v>
      </c>
      <c r="V209">
        <v>76678</v>
      </c>
      <c r="W209">
        <v>49386</v>
      </c>
      <c r="X209">
        <v>521977</v>
      </c>
      <c r="Y209">
        <v>1174629</v>
      </c>
      <c r="Z209">
        <v>206</v>
      </c>
      <c r="AA209">
        <v>50177</v>
      </c>
      <c r="AB209">
        <v>1222302</v>
      </c>
      <c r="AC209">
        <v>2218659</v>
      </c>
      <c r="AD209">
        <v>13906135</v>
      </c>
      <c r="AE209">
        <v>6350803</v>
      </c>
      <c r="AF209">
        <v>1837097</v>
      </c>
      <c r="AG209">
        <v>174174</v>
      </c>
      <c r="AH209">
        <v>134937</v>
      </c>
      <c r="AI209">
        <v>1527986</v>
      </c>
      <c r="AJ209">
        <v>1352927</v>
      </c>
      <c r="AK209">
        <v>634193</v>
      </c>
      <c r="AL209">
        <v>474101</v>
      </c>
      <c r="AM209">
        <v>244633</v>
      </c>
      <c r="AN209">
        <v>120966</v>
      </c>
      <c r="AO209">
        <v>863816</v>
      </c>
      <c r="AP209">
        <v>49331</v>
      </c>
      <c r="AQ209">
        <v>2126666</v>
      </c>
      <c r="AR209">
        <v>7555332</v>
      </c>
      <c r="AS209">
        <v>6728661</v>
      </c>
      <c r="AT209">
        <v>826671</v>
      </c>
      <c r="AU209">
        <v>6858161</v>
      </c>
      <c r="AV209">
        <v>110.16556472255159</v>
      </c>
      <c r="AW209">
        <v>42.222160846982327</v>
      </c>
      <c r="AX209">
        <v>46.514281935142165</v>
      </c>
      <c r="AY209">
        <v>11548966</v>
      </c>
      <c r="AZ209">
        <v>5687408</v>
      </c>
      <c r="BA209">
        <v>2085664</v>
      </c>
      <c r="BB209">
        <v>1915801</v>
      </c>
      <c r="BC209">
        <v>629138</v>
      </c>
      <c r="BD209">
        <v>1056805</v>
      </c>
      <c r="BE209">
        <v>5198163</v>
      </c>
      <c r="BF209">
        <v>31483</v>
      </c>
      <c r="BG209">
        <v>1758860</v>
      </c>
    </row>
    <row r="210" spans="1:59" x14ac:dyDescent="0.2">
      <c r="A210" s="8" t="s">
        <v>409</v>
      </c>
      <c r="B210">
        <v>13385847</v>
      </c>
      <c r="C210">
        <v>7403503</v>
      </c>
      <c r="D210">
        <v>3298409</v>
      </c>
      <c r="E210">
        <v>2298635</v>
      </c>
      <c r="F210">
        <v>721369</v>
      </c>
      <c r="G210">
        <v>1085090</v>
      </c>
      <c r="H210">
        <v>5982344</v>
      </c>
      <c r="I210">
        <v>19844</v>
      </c>
      <c r="J210">
        <v>164724</v>
      </c>
      <c r="K210">
        <v>103832</v>
      </c>
      <c r="L210">
        <v>84764</v>
      </c>
      <c r="M210">
        <v>4322</v>
      </c>
      <c r="N210">
        <v>138943</v>
      </c>
      <c r="O210">
        <v>20928</v>
      </c>
      <c r="P210">
        <v>63106</v>
      </c>
      <c r="Q210">
        <v>22880</v>
      </c>
      <c r="R210">
        <v>31437</v>
      </c>
      <c r="S210">
        <v>592</v>
      </c>
      <c r="T210">
        <v>131713</v>
      </c>
      <c r="U210">
        <v>59696</v>
      </c>
      <c r="V210">
        <v>72017</v>
      </c>
      <c r="W210">
        <v>49650</v>
      </c>
      <c r="X210">
        <v>549214</v>
      </c>
      <c r="Y210">
        <v>1188650</v>
      </c>
      <c r="Z210">
        <v>210</v>
      </c>
      <c r="AA210">
        <v>54306</v>
      </c>
      <c r="AB210">
        <v>1269179</v>
      </c>
      <c r="AC210">
        <v>2222993</v>
      </c>
      <c r="AD210">
        <v>14307248</v>
      </c>
      <c r="AE210">
        <v>6423121</v>
      </c>
      <c r="AF210">
        <v>1873228</v>
      </c>
      <c r="AG210">
        <v>181726</v>
      </c>
      <c r="AH210">
        <v>137110</v>
      </c>
      <c r="AI210">
        <v>1554392</v>
      </c>
      <c r="AJ210">
        <v>1376514</v>
      </c>
      <c r="AK210">
        <v>643412</v>
      </c>
      <c r="AL210">
        <v>482210</v>
      </c>
      <c r="AM210">
        <v>250892</v>
      </c>
      <c r="AN210">
        <v>124082</v>
      </c>
      <c r="AO210">
        <v>889439</v>
      </c>
      <c r="AP210">
        <v>45602</v>
      </c>
      <c r="AQ210">
        <v>2114256</v>
      </c>
      <c r="AR210">
        <v>7884127</v>
      </c>
      <c r="AS210">
        <v>7035650</v>
      </c>
      <c r="AT210">
        <v>848477</v>
      </c>
      <c r="AU210">
        <v>6962726</v>
      </c>
      <c r="AV210">
        <v>113.23333388543169</v>
      </c>
      <c r="AW210">
        <v>41.218789072866599</v>
      </c>
      <c r="AX210">
        <v>46.673409054410882</v>
      </c>
      <c r="AY210">
        <v>11715870</v>
      </c>
      <c r="AZ210">
        <v>5733526</v>
      </c>
      <c r="BA210">
        <v>2099326</v>
      </c>
      <c r="BB210">
        <v>1951508</v>
      </c>
      <c r="BC210">
        <v>643221</v>
      </c>
      <c r="BD210">
        <v>1039471</v>
      </c>
      <c r="BE210">
        <v>5292749</v>
      </c>
      <c r="BF210">
        <v>31899</v>
      </c>
      <c r="BG210">
        <v>1782780</v>
      </c>
    </row>
    <row r="211" spans="1:59" x14ac:dyDescent="0.2">
      <c r="A211" s="8" t="s">
        <v>410</v>
      </c>
      <c r="B211">
        <v>13550539</v>
      </c>
      <c r="C211">
        <v>7457063</v>
      </c>
      <c r="D211">
        <v>3293631</v>
      </c>
      <c r="E211">
        <v>2335992</v>
      </c>
      <c r="F211">
        <v>733959</v>
      </c>
      <c r="G211">
        <v>1093481</v>
      </c>
      <c r="H211">
        <v>6093476</v>
      </c>
      <c r="I211">
        <v>20922</v>
      </c>
      <c r="J211">
        <v>177224</v>
      </c>
      <c r="K211">
        <v>112984</v>
      </c>
      <c r="L211">
        <v>88884</v>
      </c>
      <c r="M211">
        <v>4674</v>
      </c>
      <c r="N211">
        <v>135843</v>
      </c>
      <c r="O211">
        <v>23488</v>
      </c>
      <c r="P211">
        <v>52144</v>
      </c>
      <c r="Q211">
        <v>25926</v>
      </c>
      <c r="R211">
        <v>33603</v>
      </c>
      <c r="S211">
        <v>682</v>
      </c>
      <c r="T211">
        <v>127089</v>
      </c>
      <c r="U211">
        <v>58569</v>
      </c>
      <c r="V211">
        <v>68520</v>
      </c>
      <c r="W211">
        <v>53351</v>
      </c>
      <c r="X211">
        <v>569961</v>
      </c>
      <c r="Y211">
        <v>1206024</v>
      </c>
      <c r="Z211">
        <v>212</v>
      </c>
      <c r="AA211">
        <v>57743</v>
      </c>
      <c r="AB211">
        <v>1295612</v>
      </c>
      <c r="AC211">
        <v>2242953</v>
      </c>
      <c r="AD211">
        <v>14466976</v>
      </c>
      <c r="AE211">
        <v>6508238</v>
      </c>
      <c r="AF211">
        <v>1880751</v>
      </c>
      <c r="AG211">
        <v>172999</v>
      </c>
      <c r="AH211">
        <v>137084</v>
      </c>
      <c r="AI211">
        <v>1570668</v>
      </c>
      <c r="AJ211">
        <v>1400680</v>
      </c>
      <c r="AK211">
        <v>660819</v>
      </c>
      <c r="AL211">
        <v>488555</v>
      </c>
      <c r="AM211">
        <v>251306</v>
      </c>
      <c r="AN211">
        <v>124923</v>
      </c>
      <c r="AO211">
        <v>876673</v>
      </c>
      <c r="AP211">
        <v>49068</v>
      </c>
      <c r="AQ211">
        <v>2176143</v>
      </c>
      <c r="AR211">
        <v>7958738</v>
      </c>
      <c r="AS211">
        <v>7100424</v>
      </c>
      <c r="AT211">
        <v>858314</v>
      </c>
      <c r="AU211">
        <v>7042301</v>
      </c>
      <c r="AV211">
        <v>113.01331169193929</v>
      </c>
      <c r="AW211">
        <v>41.230549350425008</v>
      </c>
      <c r="AX211">
        <v>46.596009249694674</v>
      </c>
      <c r="AY211">
        <v>11918089</v>
      </c>
      <c r="AZ211">
        <v>5824613</v>
      </c>
      <c r="BA211">
        <v>2125260</v>
      </c>
      <c r="BB211">
        <v>1989551</v>
      </c>
      <c r="BC211">
        <v>657918</v>
      </c>
      <c r="BD211">
        <v>1051884</v>
      </c>
      <c r="BE211">
        <v>5409851</v>
      </c>
      <c r="BF211">
        <v>32328</v>
      </c>
      <c r="BG211">
        <v>1807283</v>
      </c>
    </row>
    <row r="212" spans="1:59" x14ac:dyDescent="0.2">
      <c r="A212" s="8" t="s">
        <v>411</v>
      </c>
      <c r="B212">
        <v>14081209</v>
      </c>
      <c r="C212">
        <v>7719471</v>
      </c>
      <c r="D212">
        <v>3498797</v>
      </c>
      <c r="E212">
        <v>2371476</v>
      </c>
      <c r="F212">
        <v>744688</v>
      </c>
      <c r="G212">
        <v>1104510</v>
      </c>
      <c r="H212">
        <v>6361738</v>
      </c>
      <c r="I212">
        <v>28208</v>
      </c>
      <c r="J212">
        <v>189301</v>
      </c>
      <c r="K212">
        <v>129670</v>
      </c>
      <c r="L212">
        <v>94627</v>
      </c>
      <c r="M212">
        <v>3904</v>
      </c>
      <c r="N212">
        <v>138732</v>
      </c>
      <c r="O212">
        <v>31534</v>
      </c>
      <c r="P212">
        <v>47095</v>
      </c>
      <c r="Q212">
        <v>28480</v>
      </c>
      <c r="R212">
        <v>31017</v>
      </c>
      <c r="S212">
        <v>606</v>
      </c>
      <c r="T212">
        <v>135609</v>
      </c>
      <c r="U212">
        <v>57864</v>
      </c>
      <c r="V212">
        <v>77745</v>
      </c>
      <c r="W212">
        <v>59367</v>
      </c>
      <c r="X212">
        <v>621908</v>
      </c>
      <c r="Y212">
        <v>1348740</v>
      </c>
      <c r="Z212">
        <v>153</v>
      </c>
      <c r="AA212">
        <v>62566</v>
      </c>
      <c r="AB212">
        <v>1273063</v>
      </c>
      <c r="AC212">
        <v>2275890</v>
      </c>
      <c r="AD212">
        <v>14959612</v>
      </c>
      <c r="AE212">
        <v>6570928</v>
      </c>
      <c r="AF212">
        <v>1889281</v>
      </c>
      <c r="AG212">
        <v>156405</v>
      </c>
      <c r="AH212">
        <v>137851</v>
      </c>
      <c r="AI212">
        <v>1595025</v>
      </c>
      <c r="AJ212">
        <v>1413320</v>
      </c>
      <c r="AK212">
        <v>669521</v>
      </c>
      <c r="AL212">
        <v>484638</v>
      </c>
      <c r="AM212">
        <v>259162</v>
      </c>
      <c r="AN212">
        <v>125607</v>
      </c>
      <c r="AO212">
        <v>927011</v>
      </c>
      <c r="AP212">
        <v>49872</v>
      </c>
      <c r="AQ212">
        <v>2165837</v>
      </c>
      <c r="AR212">
        <v>8388684</v>
      </c>
      <c r="AS212">
        <v>7403482</v>
      </c>
      <c r="AT212">
        <v>985202</v>
      </c>
      <c r="AU212">
        <v>7510281</v>
      </c>
      <c r="AV212">
        <v>111.6960009124648</v>
      </c>
      <c r="AW212">
        <v>39.369713654893154</v>
      </c>
      <c r="AX212">
        <v>43.974395723204232</v>
      </c>
      <c r="AY212">
        <v>12283452</v>
      </c>
      <c r="AZ212">
        <v>5921714</v>
      </c>
      <c r="BA212">
        <v>2153678</v>
      </c>
      <c r="BB212">
        <v>2027223</v>
      </c>
      <c r="BC212">
        <v>673124</v>
      </c>
      <c r="BD212">
        <v>1067689</v>
      </c>
      <c r="BE212">
        <v>5712524</v>
      </c>
      <c r="BF212">
        <v>32822</v>
      </c>
      <c r="BG212">
        <v>1833388</v>
      </c>
    </row>
    <row r="213" spans="1:59" x14ac:dyDescent="0.2">
      <c r="A213" s="8" t="s">
        <v>412</v>
      </c>
      <c r="B213">
        <v>14466117</v>
      </c>
      <c r="C213">
        <v>8038764</v>
      </c>
      <c r="D213">
        <v>3767608</v>
      </c>
      <c r="E213">
        <v>2394899</v>
      </c>
      <c r="F213">
        <v>766026</v>
      </c>
      <c r="G213">
        <v>1110231</v>
      </c>
      <c r="H213">
        <v>6427353</v>
      </c>
      <c r="I213">
        <v>28968</v>
      </c>
      <c r="J213">
        <v>191362</v>
      </c>
      <c r="K213">
        <v>132912</v>
      </c>
      <c r="L213">
        <v>103040</v>
      </c>
      <c r="M213">
        <v>3732</v>
      </c>
      <c r="N213">
        <v>131445</v>
      </c>
      <c r="O213">
        <v>26721</v>
      </c>
      <c r="P213">
        <v>54405</v>
      </c>
      <c r="Q213">
        <v>19272</v>
      </c>
      <c r="R213">
        <v>30361</v>
      </c>
      <c r="S213">
        <v>686</v>
      </c>
      <c r="T213">
        <v>134511</v>
      </c>
      <c r="U213">
        <v>64554</v>
      </c>
      <c r="V213">
        <v>69957</v>
      </c>
      <c r="W213">
        <v>60380</v>
      </c>
      <c r="X213">
        <v>655484</v>
      </c>
      <c r="Y213">
        <v>1376025</v>
      </c>
      <c r="Z213">
        <v>154</v>
      </c>
      <c r="AA213">
        <v>62961</v>
      </c>
      <c r="AB213">
        <v>1311149</v>
      </c>
      <c r="AC213">
        <v>2235230</v>
      </c>
      <c r="AD213">
        <v>15122344</v>
      </c>
      <c r="AE213">
        <v>6680715</v>
      </c>
      <c r="AF213">
        <v>1931085</v>
      </c>
      <c r="AG213">
        <v>168747</v>
      </c>
      <c r="AH213">
        <v>138652</v>
      </c>
      <c r="AI213">
        <v>1623686</v>
      </c>
      <c r="AJ213">
        <v>1443277</v>
      </c>
      <c r="AK213">
        <v>689072</v>
      </c>
      <c r="AL213">
        <v>490933</v>
      </c>
      <c r="AM213">
        <v>263272</v>
      </c>
      <c r="AN213">
        <v>135119</v>
      </c>
      <c r="AO213">
        <v>905003</v>
      </c>
      <c r="AP213">
        <v>62141</v>
      </c>
      <c r="AQ213">
        <v>2204090</v>
      </c>
      <c r="AR213">
        <v>8441629</v>
      </c>
      <c r="AS213">
        <v>7436868</v>
      </c>
      <c r="AT213">
        <v>1004761</v>
      </c>
      <c r="AU213">
        <v>7785402</v>
      </c>
      <c r="AV213">
        <v>108.42893696278671</v>
      </c>
      <c r="AW213">
        <v>39.972876457022807</v>
      </c>
      <c r="AX213">
        <v>43.342165015797846</v>
      </c>
      <c r="AY213">
        <v>12453399</v>
      </c>
      <c r="AZ213">
        <v>6026046</v>
      </c>
      <c r="BA213">
        <v>2173652</v>
      </c>
      <c r="BB213">
        <v>2064743</v>
      </c>
      <c r="BC213">
        <v>690204</v>
      </c>
      <c r="BD213">
        <v>1097447</v>
      </c>
      <c r="BE213">
        <v>5772684</v>
      </c>
      <c r="BF213">
        <v>33391</v>
      </c>
      <c r="BG213">
        <v>1859367</v>
      </c>
    </row>
    <row r="214" spans="1:59" x14ac:dyDescent="0.2">
      <c r="A214" s="8" t="s">
        <v>413</v>
      </c>
      <c r="B214">
        <v>14651105</v>
      </c>
      <c r="C214">
        <v>8121731</v>
      </c>
      <c r="D214">
        <v>3790520</v>
      </c>
      <c r="E214">
        <v>2422642</v>
      </c>
      <c r="F214">
        <v>786774</v>
      </c>
      <c r="G214">
        <v>1121795</v>
      </c>
      <c r="H214">
        <v>6529374</v>
      </c>
      <c r="I214">
        <v>33462</v>
      </c>
      <c r="J214">
        <v>184566</v>
      </c>
      <c r="K214">
        <v>146321</v>
      </c>
      <c r="L214">
        <v>104608</v>
      </c>
      <c r="M214">
        <v>3249</v>
      </c>
      <c r="N214">
        <v>114841</v>
      </c>
      <c r="O214">
        <v>25733</v>
      </c>
      <c r="P214">
        <v>40178</v>
      </c>
      <c r="Q214">
        <v>11823</v>
      </c>
      <c r="R214">
        <v>36262</v>
      </c>
      <c r="S214">
        <v>845</v>
      </c>
      <c r="T214">
        <v>139461</v>
      </c>
      <c r="U214">
        <v>71488</v>
      </c>
      <c r="V214">
        <v>67973</v>
      </c>
      <c r="W214">
        <v>61398</v>
      </c>
      <c r="X214">
        <v>789496</v>
      </c>
      <c r="Y214">
        <v>1397400</v>
      </c>
      <c r="Z214">
        <v>162</v>
      </c>
      <c r="AA214">
        <v>69664</v>
      </c>
      <c r="AB214">
        <v>1365473</v>
      </c>
      <c r="AC214">
        <v>2119273</v>
      </c>
      <c r="AD214">
        <v>16207893</v>
      </c>
      <c r="AE214">
        <v>6617703</v>
      </c>
      <c r="AF214">
        <v>1979805</v>
      </c>
      <c r="AG214">
        <v>179286</v>
      </c>
      <c r="AH214">
        <v>139800</v>
      </c>
      <c r="AI214">
        <v>1660719</v>
      </c>
      <c r="AJ214">
        <v>1469281</v>
      </c>
      <c r="AK214">
        <v>704488</v>
      </c>
      <c r="AL214">
        <v>491727</v>
      </c>
      <c r="AM214">
        <v>273066</v>
      </c>
      <c r="AN214">
        <v>141475</v>
      </c>
      <c r="AO214">
        <v>917933</v>
      </c>
      <c r="AP214">
        <v>57173</v>
      </c>
      <c r="AQ214">
        <v>2052036</v>
      </c>
      <c r="AR214">
        <v>9590190</v>
      </c>
      <c r="AS214">
        <v>8572279</v>
      </c>
      <c r="AT214">
        <v>1017911</v>
      </c>
      <c r="AU214">
        <v>8033402</v>
      </c>
      <c r="AV214">
        <v>119.37894044287431</v>
      </c>
      <c r="AW214">
        <v>35.96472787080576</v>
      </c>
      <c r="AX214">
        <v>42.934311065331002</v>
      </c>
      <c r="AY214">
        <v>12623399</v>
      </c>
      <c r="AZ214">
        <v>6094025</v>
      </c>
      <c r="BA214">
        <v>2189433</v>
      </c>
      <c r="BB214">
        <v>2103758</v>
      </c>
      <c r="BC214">
        <v>707969</v>
      </c>
      <c r="BD214">
        <v>1092865</v>
      </c>
      <c r="BE214">
        <v>6005696</v>
      </c>
      <c r="BF214">
        <v>34046</v>
      </c>
      <c r="BG214">
        <v>1884605</v>
      </c>
    </row>
    <row r="215" spans="1:59" x14ac:dyDescent="0.2">
      <c r="A215" s="8" t="s">
        <v>414</v>
      </c>
      <c r="B215">
        <v>14997414</v>
      </c>
      <c r="C215">
        <v>8332832</v>
      </c>
      <c r="D215">
        <v>3937683</v>
      </c>
      <c r="E215">
        <v>2456686</v>
      </c>
      <c r="F215">
        <v>805684</v>
      </c>
      <c r="G215">
        <v>1132780</v>
      </c>
      <c r="H215">
        <v>6664582</v>
      </c>
      <c r="I215">
        <v>33251</v>
      </c>
      <c r="J215">
        <v>188636</v>
      </c>
      <c r="K215">
        <v>141792</v>
      </c>
      <c r="L215">
        <v>112057</v>
      </c>
      <c r="M215">
        <v>4004</v>
      </c>
      <c r="N215">
        <v>107805</v>
      </c>
      <c r="O215">
        <v>28351</v>
      </c>
      <c r="P215">
        <v>36848</v>
      </c>
      <c r="Q215">
        <v>8394</v>
      </c>
      <c r="R215">
        <v>33371</v>
      </c>
      <c r="S215">
        <v>841</v>
      </c>
      <c r="T215">
        <v>146985</v>
      </c>
      <c r="U215">
        <v>78328</v>
      </c>
      <c r="V215">
        <v>68657</v>
      </c>
      <c r="W215">
        <v>61780</v>
      </c>
      <c r="X215">
        <v>869725</v>
      </c>
      <c r="Y215">
        <v>1418159</v>
      </c>
      <c r="Z215">
        <v>169</v>
      </c>
      <c r="AA215">
        <v>74632</v>
      </c>
      <c r="AB215">
        <v>1388629</v>
      </c>
      <c r="AC215">
        <v>2116958</v>
      </c>
      <c r="AD215">
        <v>16958854</v>
      </c>
      <c r="AE215">
        <v>6657776</v>
      </c>
      <c r="AF215">
        <v>2034658</v>
      </c>
      <c r="AG215">
        <v>176649</v>
      </c>
      <c r="AH215">
        <v>141682</v>
      </c>
      <c r="AI215">
        <v>1716327</v>
      </c>
      <c r="AJ215">
        <v>1499607</v>
      </c>
      <c r="AK215">
        <v>712474</v>
      </c>
      <c r="AL215">
        <v>500125</v>
      </c>
      <c r="AM215">
        <v>287009</v>
      </c>
      <c r="AN215">
        <v>141919</v>
      </c>
      <c r="AO215">
        <v>938196</v>
      </c>
      <c r="AP215">
        <v>64368</v>
      </c>
      <c r="AQ215">
        <v>1979028</v>
      </c>
      <c r="AR215">
        <v>10301078</v>
      </c>
      <c r="AS215">
        <v>9280777</v>
      </c>
      <c r="AT215">
        <v>1020301</v>
      </c>
      <c r="AU215">
        <v>8339638</v>
      </c>
      <c r="AV215">
        <v>123.51948055995699</v>
      </c>
      <c r="AW215">
        <v>34.309659811607915</v>
      </c>
      <c r="AX215">
        <v>42.379113581186431</v>
      </c>
      <c r="AY215">
        <v>12862057</v>
      </c>
      <c r="AZ215">
        <v>6197475</v>
      </c>
      <c r="BA215">
        <v>2228926</v>
      </c>
      <c r="BB215">
        <v>2145992</v>
      </c>
      <c r="BC215">
        <v>726027</v>
      </c>
      <c r="BD215">
        <v>1096530</v>
      </c>
      <c r="BE215">
        <v>6204281</v>
      </c>
      <c r="BF215">
        <v>34729</v>
      </c>
      <c r="BG215">
        <v>1911530</v>
      </c>
    </row>
    <row r="216" spans="1:59" x14ac:dyDescent="0.2">
      <c r="A216" s="8" t="s">
        <v>415</v>
      </c>
      <c r="B216">
        <v>15616637</v>
      </c>
      <c r="C216">
        <v>8735870</v>
      </c>
      <c r="D216">
        <v>4291542</v>
      </c>
      <c r="E216">
        <v>2480420</v>
      </c>
      <c r="F216">
        <v>816120</v>
      </c>
      <c r="G216">
        <v>1147788</v>
      </c>
      <c r="H216">
        <v>6880767</v>
      </c>
      <c r="I216">
        <v>23139</v>
      </c>
      <c r="J216">
        <v>178778</v>
      </c>
      <c r="K216">
        <v>164374</v>
      </c>
      <c r="L216">
        <v>118834</v>
      </c>
      <c r="M216">
        <v>4562</v>
      </c>
      <c r="N216">
        <v>99247</v>
      </c>
      <c r="O216">
        <v>36145</v>
      </c>
      <c r="P216">
        <v>26846</v>
      </c>
      <c r="Q216">
        <v>7971</v>
      </c>
      <c r="R216">
        <v>27380</v>
      </c>
      <c r="S216">
        <v>905</v>
      </c>
      <c r="T216">
        <v>169999</v>
      </c>
      <c r="U216">
        <v>85590</v>
      </c>
      <c r="V216">
        <v>84409</v>
      </c>
      <c r="W216">
        <v>64484</v>
      </c>
      <c r="X216">
        <v>916390</v>
      </c>
      <c r="Y216">
        <v>1577539</v>
      </c>
      <c r="Z216">
        <v>161</v>
      </c>
      <c r="AA216">
        <v>74492</v>
      </c>
      <c r="AB216">
        <v>1361106</v>
      </c>
      <c r="AC216">
        <v>2127662</v>
      </c>
      <c r="AD216">
        <v>17449779</v>
      </c>
      <c r="AE216">
        <v>6758603</v>
      </c>
      <c r="AF216">
        <v>2046083</v>
      </c>
      <c r="AG216">
        <v>168598</v>
      </c>
      <c r="AH216">
        <v>142002</v>
      </c>
      <c r="AI216">
        <v>1735483</v>
      </c>
      <c r="AJ216">
        <v>1569382</v>
      </c>
      <c r="AK216">
        <v>733262</v>
      </c>
      <c r="AL216">
        <v>534908</v>
      </c>
      <c r="AM216">
        <v>301213</v>
      </c>
      <c r="AN216">
        <v>147048</v>
      </c>
      <c r="AO216">
        <v>992089</v>
      </c>
      <c r="AP216">
        <v>59214</v>
      </c>
      <c r="AQ216">
        <v>1944787</v>
      </c>
      <c r="AR216">
        <v>10691176</v>
      </c>
      <c r="AS216">
        <v>9414939</v>
      </c>
      <c r="AT216">
        <v>1276237</v>
      </c>
      <c r="AU216">
        <v>8858034</v>
      </c>
      <c r="AV216">
        <v>120.69468587888461</v>
      </c>
      <c r="AW216">
        <v>33.817285134662782</v>
      </c>
      <c r="AX216">
        <v>40.815666066047982</v>
      </c>
      <c r="AY216">
        <v>13169209</v>
      </c>
      <c r="AZ216">
        <v>6288442</v>
      </c>
      <c r="BA216">
        <v>2261936</v>
      </c>
      <c r="BB216">
        <v>2184038</v>
      </c>
      <c r="BC216">
        <v>743467</v>
      </c>
      <c r="BD216">
        <v>1099001</v>
      </c>
      <c r="BE216">
        <v>6410606</v>
      </c>
      <c r="BF216">
        <v>35376</v>
      </c>
      <c r="BG216">
        <v>1939079</v>
      </c>
    </row>
    <row r="217" spans="1:59" x14ac:dyDescent="0.2">
      <c r="A217" s="8" t="s">
        <v>416</v>
      </c>
      <c r="B217">
        <v>15964163</v>
      </c>
      <c r="C217">
        <v>8879903</v>
      </c>
      <c r="D217">
        <v>4388114</v>
      </c>
      <c r="E217">
        <v>2500445</v>
      </c>
      <c r="F217">
        <v>833014</v>
      </c>
      <c r="G217">
        <v>1158330</v>
      </c>
      <c r="H217">
        <v>7084260</v>
      </c>
      <c r="I217">
        <v>27115</v>
      </c>
      <c r="J217">
        <v>191770</v>
      </c>
      <c r="K217">
        <v>205028</v>
      </c>
      <c r="L217">
        <v>130272</v>
      </c>
      <c r="M217">
        <v>3717</v>
      </c>
      <c r="N217">
        <v>91667</v>
      </c>
      <c r="O217">
        <v>32204</v>
      </c>
      <c r="P217">
        <v>21850</v>
      </c>
      <c r="Q217">
        <v>7283</v>
      </c>
      <c r="R217">
        <v>29203</v>
      </c>
      <c r="S217">
        <v>1127</v>
      </c>
      <c r="T217">
        <v>161451</v>
      </c>
      <c r="U217">
        <v>83154</v>
      </c>
      <c r="V217">
        <v>78297</v>
      </c>
      <c r="W217">
        <v>70432</v>
      </c>
      <c r="X217">
        <v>1072297</v>
      </c>
      <c r="Y217">
        <v>1618771</v>
      </c>
      <c r="Z217">
        <v>174</v>
      </c>
      <c r="AA217">
        <v>84641</v>
      </c>
      <c r="AB217">
        <v>1395370</v>
      </c>
      <c r="AC217">
        <v>2031555</v>
      </c>
      <c r="AD217">
        <v>18904792</v>
      </c>
      <c r="AE217">
        <v>6856027</v>
      </c>
      <c r="AF217">
        <v>2151561</v>
      </c>
      <c r="AG217">
        <v>193105</v>
      </c>
      <c r="AH217">
        <v>143842</v>
      </c>
      <c r="AI217">
        <v>1814614</v>
      </c>
      <c r="AJ217">
        <v>1593061</v>
      </c>
      <c r="AK217">
        <v>746950</v>
      </c>
      <c r="AL217">
        <v>550237</v>
      </c>
      <c r="AM217">
        <v>295874</v>
      </c>
      <c r="AN217">
        <v>151037</v>
      </c>
      <c r="AO217">
        <v>1003982</v>
      </c>
      <c r="AP217">
        <v>69045</v>
      </c>
      <c r="AQ217">
        <v>1887341</v>
      </c>
      <c r="AR217">
        <v>12048765</v>
      </c>
      <c r="AS217">
        <v>10751863</v>
      </c>
      <c r="AT217">
        <v>1296902</v>
      </c>
      <c r="AU217">
        <v>9108136</v>
      </c>
      <c r="AV217">
        <v>132.28574080939791</v>
      </c>
      <c r="AW217">
        <v>31.078887616236809</v>
      </c>
      <c r="AX217">
        <v>41.112936718459103</v>
      </c>
      <c r="AY217">
        <v>13502960</v>
      </c>
      <c r="AZ217">
        <v>6418700</v>
      </c>
      <c r="BA217">
        <v>2292638</v>
      </c>
      <c r="BB217">
        <v>2223389</v>
      </c>
      <c r="BC217">
        <v>760652</v>
      </c>
      <c r="BD217">
        <v>1142021</v>
      </c>
      <c r="BE217">
        <v>6646933</v>
      </c>
      <c r="BF217">
        <v>35992</v>
      </c>
      <c r="BG217">
        <v>1966792</v>
      </c>
    </row>
    <row r="218" spans="1:59" x14ac:dyDescent="0.2">
      <c r="A218" s="8" t="s">
        <v>417</v>
      </c>
      <c r="B218">
        <v>16370458</v>
      </c>
      <c r="C218">
        <v>9115950</v>
      </c>
      <c r="D218">
        <v>4581622</v>
      </c>
      <c r="E218">
        <v>2525628</v>
      </c>
      <c r="F218">
        <v>846284</v>
      </c>
      <c r="G218">
        <v>1162416</v>
      </c>
      <c r="H218">
        <v>7254508</v>
      </c>
      <c r="I218">
        <v>20577</v>
      </c>
      <c r="J218">
        <v>192645</v>
      </c>
      <c r="K218">
        <v>202999</v>
      </c>
      <c r="L218">
        <v>135402</v>
      </c>
      <c r="M218">
        <v>2491</v>
      </c>
      <c r="N218">
        <v>82588</v>
      </c>
      <c r="O218">
        <v>28870</v>
      </c>
      <c r="P218">
        <v>19024</v>
      </c>
      <c r="Q218">
        <v>7036</v>
      </c>
      <c r="R218">
        <v>26479</v>
      </c>
      <c r="S218">
        <v>1179</v>
      </c>
      <c r="T218">
        <v>157381</v>
      </c>
      <c r="U218">
        <v>80331</v>
      </c>
      <c r="V218">
        <v>77050</v>
      </c>
      <c r="W218">
        <v>83423</v>
      </c>
      <c r="X218">
        <v>1136358</v>
      </c>
      <c r="Y218">
        <v>1644628</v>
      </c>
      <c r="Z218">
        <v>191</v>
      </c>
      <c r="AA218">
        <v>88194</v>
      </c>
      <c r="AB218">
        <v>1432830</v>
      </c>
      <c r="AC218">
        <v>2074801</v>
      </c>
      <c r="AD218">
        <v>19343099</v>
      </c>
      <c r="AE218">
        <v>7095429</v>
      </c>
      <c r="AF218">
        <v>2252070</v>
      </c>
      <c r="AG218">
        <v>202491</v>
      </c>
      <c r="AH218">
        <v>145492</v>
      </c>
      <c r="AI218">
        <v>1904087</v>
      </c>
      <c r="AJ218">
        <v>1627755</v>
      </c>
      <c r="AK218">
        <v>777822</v>
      </c>
      <c r="AL218">
        <v>553909</v>
      </c>
      <c r="AM218">
        <v>296023</v>
      </c>
      <c r="AN218">
        <v>156045</v>
      </c>
      <c r="AO218">
        <v>1000609</v>
      </c>
      <c r="AP218">
        <v>59915</v>
      </c>
      <c r="AQ218">
        <v>1999035</v>
      </c>
      <c r="AR218">
        <v>12247670</v>
      </c>
      <c r="AS218">
        <v>10941441</v>
      </c>
      <c r="AT218">
        <v>1306229</v>
      </c>
      <c r="AU218">
        <v>9275029</v>
      </c>
      <c r="AV218">
        <v>132.04993224768222</v>
      </c>
      <c r="AW218">
        <v>31.678063118426113</v>
      </c>
      <c r="AX218">
        <v>41.830860885259696</v>
      </c>
      <c r="AY218">
        <v>13760923</v>
      </c>
      <c r="AZ218">
        <v>6506415</v>
      </c>
      <c r="BA218">
        <v>2323470</v>
      </c>
      <c r="BB218">
        <v>2261713</v>
      </c>
      <c r="BC218">
        <v>777574</v>
      </c>
      <c r="BD218">
        <v>1143658</v>
      </c>
      <c r="BE218">
        <v>6665494</v>
      </c>
      <c r="BF218">
        <v>36591</v>
      </c>
      <c r="BG218">
        <v>1997227</v>
      </c>
    </row>
    <row r="219" spans="1:59" x14ac:dyDescent="0.2">
      <c r="A219" s="8" t="s">
        <v>418</v>
      </c>
      <c r="B219">
        <v>16505514</v>
      </c>
      <c r="C219">
        <v>9199842</v>
      </c>
      <c r="D219">
        <v>4617767</v>
      </c>
      <c r="E219">
        <v>2554421</v>
      </c>
      <c r="F219">
        <v>861816</v>
      </c>
      <c r="G219">
        <v>1165838</v>
      </c>
      <c r="H219">
        <v>7305672</v>
      </c>
      <c r="I219">
        <v>18385</v>
      </c>
      <c r="J219">
        <v>189102</v>
      </c>
      <c r="K219">
        <v>201597</v>
      </c>
      <c r="L219">
        <v>149180</v>
      </c>
      <c r="M219">
        <v>3252</v>
      </c>
      <c r="N219">
        <v>86759</v>
      </c>
      <c r="O219">
        <v>31301</v>
      </c>
      <c r="P219">
        <v>20292</v>
      </c>
      <c r="Q219">
        <v>8288</v>
      </c>
      <c r="R219">
        <v>25803</v>
      </c>
      <c r="S219">
        <v>1075</v>
      </c>
      <c r="T219">
        <v>153309</v>
      </c>
      <c r="U219">
        <v>77618</v>
      </c>
      <c r="V219">
        <v>75691</v>
      </c>
      <c r="W219">
        <v>80990</v>
      </c>
      <c r="X219">
        <v>1048714</v>
      </c>
      <c r="Y219">
        <v>1668148</v>
      </c>
      <c r="Z219">
        <v>203</v>
      </c>
      <c r="AA219">
        <v>83020</v>
      </c>
      <c r="AB219">
        <v>1480470</v>
      </c>
      <c r="AC219">
        <v>2142543</v>
      </c>
      <c r="AD219">
        <v>18586550</v>
      </c>
      <c r="AE219">
        <v>7398324</v>
      </c>
      <c r="AF219">
        <v>2295087</v>
      </c>
      <c r="AG219">
        <v>216872</v>
      </c>
      <c r="AH219">
        <v>147009</v>
      </c>
      <c r="AI219">
        <v>1931206</v>
      </c>
      <c r="AJ219">
        <v>1669506</v>
      </c>
      <c r="AK219">
        <v>807680</v>
      </c>
      <c r="AL219">
        <v>558909</v>
      </c>
      <c r="AM219">
        <v>302916</v>
      </c>
      <c r="AN219">
        <v>161395</v>
      </c>
      <c r="AO219">
        <v>1022821</v>
      </c>
      <c r="AP219">
        <v>68559</v>
      </c>
      <c r="AQ219">
        <v>2180956</v>
      </c>
      <c r="AR219">
        <v>11188226</v>
      </c>
      <c r="AS219">
        <v>9878904</v>
      </c>
      <c r="AT219">
        <v>1309322</v>
      </c>
      <c r="AU219">
        <v>9107190</v>
      </c>
      <c r="AV219">
        <v>122.850478665943</v>
      </c>
      <c r="AW219">
        <v>35.435399735274714</v>
      </c>
      <c r="AX219">
        <v>43.532558191975298</v>
      </c>
      <c r="AY219">
        <v>13924289</v>
      </c>
      <c r="AZ219">
        <v>6618617</v>
      </c>
      <c r="BA219">
        <v>2360644</v>
      </c>
      <c r="BB219">
        <v>2298403</v>
      </c>
      <c r="BC219">
        <v>794952</v>
      </c>
      <c r="BD219">
        <v>1164618</v>
      </c>
      <c r="BE219">
        <v>6525965</v>
      </c>
      <c r="BF219">
        <v>37202</v>
      </c>
      <c r="BG219">
        <v>2027725</v>
      </c>
    </row>
    <row r="220" spans="1:59" x14ac:dyDescent="0.2">
      <c r="A220" s="8" t="s">
        <v>419</v>
      </c>
      <c r="B220">
        <v>17463214</v>
      </c>
      <c r="C220">
        <v>9360234</v>
      </c>
      <c r="D220">
        <v>4712866</v>
      </c>
      <c r="E220">
        <v>2586099</v>
      </c>
      <c r="F220">
        <v>886940</v>
      </c>
      <c r="G220">
        <v>1174330</v>
      </c>
      <c r="H220">
        <v>8102980</v>
      </c>
      <c r="I220">
        <v>30518</v>
      </c>
      <c r="J220">
        <v>163220</v>
      </c>
      <c r="K220">
        <v>192588</v>
      </c>
      <c r="L220">
        <v>161719</v>
      </c>
      <c r="M220">
        <v>4208</v>
      </c>
      <c r="N220">
        <v>100255</v>
      </c>
      <c r="O220">
        <v>39433</v>
      </c>
      <c r="P220">
        <v>23615</v>
      </c>
      <c r="Q220">
        <v>10609</v>
      </c>
      <c r="R220">
        <v>25748</v>
      </c>
      <c r="S220">
        <v>850</v>
      </c>
      <c r="T220">
        <v>153578</v>
      </c>
      <c r="U220">
        <v>74229</v>
      </c>
      <c r="V220">
        <v>79349</v>
      </c>
      <c r="W220">
        <v>86871</v>
      </c>
      <c r="X220">
        <v>1303141</v>
      </c>
      <c r="Y220">
        <v>1897535</v>
      </c>
      <c r="Z220">
        <v>186</v>
      </c>
      <c r="AA220">
        <v>97645</v>
      </c>
      <c r="AB220">
        <v>1448432</v>
      </c>
      <c r="AC220">
        <v>2463084</v>
      </c>
      <c r="AD220">
        <v>21130087</v>
      </c>
      <c r="AE220">
        <v>7623423</v>
      </c>
      <c r="AF220">
        <v>2309478</v>
      </c>
      <c r="AG220">
        <v>192958</v>
      </c>
      <c r="AH220">
        <v>147763</v>
      </c>
      <c r="AI220">
        <v>1968757</v>
      </c>
      <c r="AJ220">
        <v>1752049</v>
      </c>
      <c r="AK220">
        <v>828739</v>
      </c>
      <c r="AL220">
        <v>595095</v>
      </c>
      <c r="AM220">
        <v>328214</v>
      </c>
      <c r="AN220">
        <v>171885</v>
      </c>
      <c r="AO220">
        <v>1049696</v>
      </c>
      <c r="AP220">
        <v>64058</v>
      </c>
      <c r="AQ220">
        <v>2276257</v>
      </c>
      <c r="AR220">
        <v>13506664</v>
      </c>
      <c r="AS220">
        <v>11822684</v>
      </c>
      <c r="AT220">
        <v>1683980</v>
      </c>
      <c r="AU220">
        <v>9839791</v>
      </c>
      <c r="AV220">
        <v>137.26575606967501</v>
      </c>
      <c r="AW220">
        <v>30.070543524217481</v>
      </c>
      <c r="AX220">
        <v>41.276558922777824</v>
      </c>
      <c r="AY220">
        <v>14780195</v>
      </c>
      <c r="AZ220">
        <v>6677215</v>
      </c>
      <c r="BA220">
        <v>2389154</v>
      </c>
      <c r="BB220">
        <v>2337684</v>
      </c>
      <c r="BC220">
        <v>813077</v>
      </c>
      <c r="BD220">
        <v>1137300</v>
      </c>
      <c r="BE220">
        <v>7156772</v>
      </c>
      <c r="BF220">
        <v>37861</v>
      </c>
      <c r="BG220">
        <v>2058098</v>
      </c>
    </row>
    <row r="221" spans="1:59" x14ac:dyDescent="0.2">
      <c r="A221" s="8" t="s">
        <v>420</v>
      </c>
      <c r="B221">
        <v>17705113</v>
      </c>
      <c r="C221">
        <v>9322332</v>
      </c>
      <c r="D221">
        <v>4602336</v>
      </c>
      <c r="E221">
        <v>2623791</v>
      </c>
      <c r="F221">
        <v>906824</v>
      </c>
      <c r="G221">
        <v>1189381</v>
      </c>
      <c r="H221">
        <v>8382781</v>
      </c>
      <c r="I221">
        <v>36235</v>
      </c>
      <c r="J221">
        <v>154251</v>
      </c>
      <c r="K221">
        <v>195635</v>
      </c>
      <c r="L221">
        <v>172938</v>
      </c>
      <c r="M221">
        <v>4775</v>
      </c>
      <c r="N221">
        <v>100327</v>
      </c>
      <c r="O221">
        <v>40493</v>
      </c>
      <c r="P221">
        <v>22992</v>
      </c>
      <c r="Q221">
        <v>11324</v>
      </c>
      <c r="R221">
        <v>24734</v>
      </c>
      <c r="S221">
        <v>784</v>
      </c>
      <c r="T221">
        <v>143438</v>
      </c>
      <c r="U221">
        <v>68168</v>
      </c>
      <c r="V221">
        <v>75270</v>
      </c>
      <c r="W221">
        <v>111859</v>
      </c>
      <c r="X221">
        <v>1476972</v>
      </c>
      <c r="Y221">
        <v>1935650</v>
      </c>
      <c r="Z221">
        <v>184</v>
      </c>
      <c r="AA221">
        <v>102125</v>
      </c>
      <c r="AB221">
        <v>1501928</v>
      </c>
      <c r="AC221">
        <v>2446464</v>
      </c>
      <c r="AD221">
        <v>21638827</v>
      </c>
      <c r="AE221">
        <v>7885001</v>
      </c>
      <c r="AF221">
        <v>2395716</v>
      </c>
      <c r="AG221">
        <v>223886</v>
      </c>
      <c r="AH221">
        <v>149143</v>
      </c>
      <c r="AI221">
        <v>2022687</v>
      </c>
      <c r="AJ221">
        <v>1803974</v>
      </c>
      <c r="AK221">
        <v>834563</v>
      </c>
      <c r="AL221">
        <v>628245</v>
      </c>
      <c r="AM221">
        <v>341166</v>
      </c>
      <c r="AN221">
        <v>187480</v>
      </c>
      <c r="AO221">
        <v>1052365</v>
      </c>
      <c r="AP221">
        <v>69320</v>
      </c>
      <c r="AQ221">
        <v>2376146</v>
      </c>
      <c r="AR221">
        <v>13753826</v>
      </c>
      <c r="AS221">
        <v>12073449</v>
      </c>
      <c r="AT221">
        <v>1680377</v>
      </c>
      <c r="AU221">
        <v>9820112</v>
      </c>
      <c r="AV221">
        <v>140.057736521359</v>
      </c>
      <c r="AW221">
        <v>30.534705884038221</v>
      </c>
      <c r="AX221">
        <v>42.766217914638155</v>
      </c>
      <c r="AY221">
        <v>15187152</v>
      </c>
      <c r="AZ221">
        <v>6804371</v>
      </c>
      <c r="BA221">
        <v>2429691</v>
      </c>
      <c r="BB221">
        <v>2378291</v>
      </c>
      <c r="BC221">
        <v>831868</v>
      </c>
      <c r="BD221">
        <v>1164521</v>
      </c>
      <c r="BE221">
        <v>7302151</v>
      </c>
      <c r="BF221">
        <v>38548</v>
      </c>
      <c r="BG221">
        <v>2088155</v>
      </c>
    </row>
    <row r="222" spans="1:59" x14ac:dyDescent="0.2">
      <c r="A222" s="8" t="s">
        <v>421</v>
      </c>
      <c r="B222">
        <v>18145518</v>
      </c>
      <c r="C222">
        <v>9421019</v>
      </c>
      <c r="D222">
        <v>4631590</v>
      </c>
      <c r="E222">
        <v>2653859</v>
      </c>
      <c r="F222">
        <v>932293</v>
      </c>
      <c r="G222">
        <v>1203278</v>
      </c>
      <c r="H222">
        <v>8724499</v>
      </c>
      <c r="I222">
        <v>32343</v>
      </c>
      <c r="J222">
        <v>173087</v>
      </c>
      <c r="K222">
        <v>210997</v>
      </c>
      <c r="L222">
        <v>171667</v>
      </c>
      <c r="M222">
        <v>3434</v>
      </c>
      <c r="N222">
        <v>101694</v>
      </c>
      <c r="O222">
        <v>47355</v>
      </c>
      <c r="P222">
        <v>21103</v>
      </c>
      <c r="Q222">
        <v>11363</v>
      </c>
      <c r="R222">
        <v>21096</v>
      </c>
      <c r="S222">
        <v>777</v>
      </c>
      <c r="T222">
        <v>136467</v>
      </c>
      <c r="U222">
        <v>61601</v>
      </c>
      <c r="V222">
        <v>74866</v>
      </c>
      <c r="W222">
        <v>125774</v>
      </c>
      <c r="X222">
        <v>1696963</v>
      </c>
      <c r="Y222">
        <v>1966938</v>
      </c>
      <c r="Z222">
        <v>195</v>
      </c>
      <c r="AA222">
        <v>110629</v>
      </c>
      <c r="AB222">
        <v>1582779</v>
      </c>
      <c r="AC222">
        <v>2411532</v>
      </c>
      <c r="AD222">
        <v>22936861</v>
      </c>
      <c r="AE222">
        <v>8055149</v>
      </c>
      <c r="AF222">
        <v>2466609</v>
      </c>
      <c r="AG222">
        <v>232365</v>
      </c>
      <c r="AH222">
        <v>150297</v>
      </c>
      <c r="AI222">
        <v>2083947</v>
      </c>
      <c r="AJ222">
        <v>1806802</v>
      </c>
      <c r="AK222">
        <v>838442</v>
      </c>
      <c r="AL222">
        <v>616010</v>
      </c>
      <c r="AM222">
        <v>352350</v>
      </c>
      <c r="AN222">
        <v>196211</v>
      </c>
      <c r="AO222">
        <v>1094026</v>
      </c>
      <c r="AP222">
        <v>70936</v>
      </c>
      <c r="AQ222">
        <v>2420565</v>
      </c>
      <c r="AR222">
        <v>14881712</v>
      </c>
      <c r="AS222">
        <v>13124481</v>
      </c>
      <c r="AT222">
        <v>1757231</v>
      </c>
      <c r="AU222">
        <v>10090369</v>
      </c>
      <c r="AV222">
        <v>147.48431331400241</v>
      </c>
      <c r="AW222">
        <v>28.715856644525129</v>
      </c>
      <c r="AX222">
        <v>42.351383984411243</v>
      </c>
      <c r="AY222">
        <v>15636680</v>
      </c>
      <c r="AZ222">
        <v>6912181</v>
      </c>
      <c r="BA222">
        <v>2468339</v>
      </c>
      <c r="BB222">
        <v>2420387</v>
      </c>
      <c r="BC222">
        <v>852132</v>
      </c>
      <c r="BD222">
        <v>1171323</v>
      </c>
      <c r="BE222">
        <v>7581531</v>
      </c>
      <c r="BF222">
        <v>39277</v>
      </c>
      <c r="BG222">
        <v>2117595</v>
      </c>
    </row>
    <row r="223" spans="1:59" x14ac:dyDescent="0.2">
      <c r="A223" s="8" t="s">
        <v>422</v>
      </c>
      <c r="B223">
        <v>18635420</v>
      </c>
      <c r="C223">
        <v>9704981</v>
      </c>
      <c r="D223">
        <v>4843415</v>
      </c>
      <c r="E223">
        <v>2684140</v>
      </c>
      <c r="F223">
        <v>950811</v>
      </c>
      <c r="G223">
        <v>1226614</v>
      </c>
      <c r="H223">
        <v>8930439</v>
      </c>
      <c r="I223">
        <v>33490</v>
      </c>
      <c r="J223">
        <v>178700</v>
      </c>
      <c r="K223">
        <v>214705</v>
      </c>
      <c r="L223">
        <v>179286</v>
      </c>
      <c r="M223">
        <v>6089</v>
      </c>
      <c r="N223">
        <v>111411</v>
      </c>
      <c r="O223">
        <v>47618</v>
      </c>
      <c r="P223">
        <v>21191</v>
      </c>
      <c r="Q223">
        <v>12445</v>
      </c>
      <c r="R223">
        <v>29423</v>
      </c>
      <c r="S223">
        <v>734</v>
      </c>
      <c r="T223">
        <v>128792</v>
      </c>
      <c r="U223">
        <v>54927</v>
      </c>
      <c r="V223">
        <v>73865</v>
      </c>
      <c r="W223">
        <v>137487</v>
      </c>
      <c r="X223">
        <v>1698637</v>
      </c>
      <c r="Y223">
        <v>2014431</v>
      </c>
      <c r="Z223">
        <v>200</v>
      </c>
      <c r="AA223">
        <v>109252</v>
      </c>
      <c r="AB223">
        <v>1659489</v>
      </c>
      <c r="AC223">
        <v>2458470</v>
      </c>
      <c r="AD223">
        <v>22861777</v>
      </c>
      <c r="AE223">
        <v>8423203</v>
      </c>
      <c r="AF223">
        <v>2542876</v>
      </c>
      <c r="AG223">
        <v>239280</v>
      </c>
      <c r="AH223">
        <v>151977</v>
      </c>
      <c r="AI223">
        <v>2151619</v>
      </c>
      <c r="AJ223">
        <v>1868596</v>
      </c>
      <c r="AK223">
        <v>854571</v>
      </c>
      <c r="AL223">
        <v>615908</v>
      </c>
      <c r="AM223">
        <v>398117</v>
      </c>
      <c r="AN223">
        <v>210486</v>
      </c>
      <c r="AO223">
        <v>1163247</v>
      </c>
      <c r="AP223">
        <v>73587</v>
      </c>
      <c r="AQ223">
        <v>2564411</v>
      </c>
      <c r="AR223">
        <v>14438574</v>
      </c>
      <c r="AS223">
        <v>12670420</v>
      </c>
      <c r="AT223">
        <v>1768154</v>
      </c>
      <c r="AU223">
        <v>10212217</v>
      </c>
      <c r="AV223">
        <v>141.38530655912109</v>
      </c>
      <c r="AW223">
        <v>30.553377104657287</v>
      </c>
      <c r="AX223">
        <v>43.197985883584039</v>
      </c>
      <c r="AY223">
        <v>15938948</v>
      </c>
      <c r="AZ223">
        <v>7008509</v>
      </c>
      <c r="BA223">
        <v>2475475</v>
      </c>
      <c r="BB223">
        <v>2463792</v>
      </c>
      <c r="BC223">
        <v>873618</v>
      </c>
      <c r="BD223">
        <v>1195624</v>
      </c>
      <c r="BE223">
        <v>7515745</v>
      </c>
      <c r="BF223">
        <v>40045</v>
      </c>
      <c r="BG223">
        <v>2147067</v>
      </c>
    </row>
    <row r="224" spans="1:59" x14ac:dyDescent="0.2">
      <c r="A224" s="8" t="s">
        <v>423</v>
      </c>
      <c r="B224">
        <v>19598235</v>
      </c>
      <c r="C224">
        <v>9909688</v>
      </c>
      <c r="D224">
        <v>4941515</v>
      </c>
      <c r="E224">
        <v>2724829</v>
      </c>
      <c r="F224">
        <v>984814</v>
      </c>
      <c r="G224">
        <v>1258530</v>
      </c>
      <c r="H224">
        <v>9688547</v>
      </c>
      <c r="I224">
        <v>31460</v>
      </c>
      <c r="J224">
        <v>192794</v>
      </c>
      <c r="K224">
        <v>236877</v>
      </c>
      <c r="L224">
        <v>196783</v>
      </c>
      <c r="M224">
        <v>5793</v>
      </c>
      <c r="N224">
        <v>105469</v>
      </c>
      <c r="O224">
        <v>47604</v>
      </c>
      <c r="P224">
        <v>19420</v>
      </c>
      <c r="Q224">
        <v>12416</v>
      </c>
      <c r="R224">
        <v>25002</v>
      </c>
      <c r="S224">
        <v>1027</v>
      </c>
      <c r="T224">
        <v>124706</v>
      </c>
      <c r="U224">
        <v>48586</v>
      </c>
      <c r="V224">
        <v>76120</v>
      </c>
      <c r="W224">
        <v>142387</v>
      </c>
      <c r="X224">
        <v>2075021</v>
      </c>
      <c r="Y224">
        <v>2371426</v>
      </c>
      <c r="Z224">
        <v>192</v>
      </c>
      <c r="AA224">
        <v>127331</v>
      </c>
      <c r="AB224">
        <v>1657593</v>
      </c>
      <c r="AC224">
        <v>2420715</v>
      </c>
      <c r="AD224">
        <v>25939512</v>
      </c>
      <c r="AE224">
        <v>8494128</v>
      </c>
      <c r="AF224">
        <v>2559067</v>
      </c>
      <c r="AG224">
        <v>230326</v>
      </c>
      <c r="AH224">
        <v>152826</v>
      </c>
      <c r="AI224">
        <v>2175915</v>
      </c>
      <c r="AJ224">
        <v>1907721</v>
      </c>
      <c r="AK224">
        <v>867951</v>
      </c>
      <c r="AL224">
        <v>623177</v>
      </c>
      <c r="AM224">
        <v>416594</v>
      </c>
      <c r="AN224">
        <v>224574</v>
      </c>
      <c r="AO224">
        <v>1228170</v>
      </c>
      <c r="AP224">
        <v>71032</v>
      </c>
      <c r="AQ224">
        <v>2503564</v>
      </c>
      <c r="AR224">
        <v>17445384</v>
      </c>
      <c r="AS224">
        <v>15356139</v>
      </c>
      <c r="AT224">
        <v>2089245</v>
      </c>
      <c r="AU224">
        <v>11104107</v>
      </c>
      <c r="AV224">
        <v>157.107485329566</v>
      </c>
      <c r="AW224">
        <v>25.604413986574698</v>
      </c>
      <c r="AX224">
        <v>40.22645094767919</v>
      </c>
      <c r="AY224">
        <v>16798996</v>
      </c>
      <c r="AZ224">
        <v>7110449</v>
      </c>
      <c r="BA224">
        <v>2511787</v>
      </c>
      <c r="BB224">
        <v>2504069</v>
      </c>
      <c r="BC224">
        <v>895759</v>
      </c>
      <c r="BD224">
        <v>1198834</v>
      </c>
      <c r="BE224">
        <v>8304868</v>
      </c>
      <c r="BF224">
        <v>40857</v>
      </c>
      <c r="BG224">
        <v>2177351</v>
      </c>
    </row>
    <row r="225" spans="1:59" x14ac:dyDescent="0.2">
      <c r="A225" s="8" t="s">
        <v>424</v>
      </c>
      <c r="B225">
        <v>19773615</v>
      </c>
      <c r="C225">
        <v>9799379</v>
      </c>
      <c r="D225">
        <v>4739560</v>
      </c>
      <c r="E225">
        <v>2769709</v>
      </c>
      <c r="F225">
        <v>1010575</v>
      </c>
      <c r="G225">
        <v>1279536</v>
      </c>
      <c r="H225">
        <v>9974236</v>
      </c>
      <c r="I225">
        <v>35750</v>
      </c>
      <c r="J225">
        <v>180475</v>
      </c>
      <c r="K225">
        <v>234409</v>
      </c>
      <c r="L225">
        <v>204332</v>
      </c>
      <c r="M225">
        <v>7995</v>
      </c>
      <c r="N225">
        <v>112516</v>
      </c>
      <c r="O225">
        <v>46046</v>
      </c>
      <c r="P225">
        <v>21881</v>
      </c>
      <c r="Q225">
        <v>15205</v>
      </c>
      <c r="R225">
        <v>28229</v>
      </c>
      <c r="S225">
        <v>1155</v>
      </c>
      <c r="T225">
        <v>120931</v>
      </c>
      <c r="U225">
        <v>49102</v>
      </c>
      <c r="V225">
        <v>71829</v>
      </c>
      <c r="W225">
        <v>133741</v>
      </c>
      <c r="X225">
        <v>2074707</v>
      </c>
      <c r="Y225">
        <v>2411788</v>
      </c>
      <c r="Z225">
        <v>184</v>
      </c>
      <c r="AA225">
        <v>132886</v>
      </c>
      <c r="AB225">
        <v>1740248</v>
      </c>
      <c r="AC225">
        <v>2584274</v>
      </c>
      <c r="AD225">
        <v>27074707</v>
      </c>
      <c r="AE225">
        <v>8695059</v>
      </c>
      <c r="AF225">
        <v>2634270</v>
      </c>
      <c r="AG225">
        <v>260797</v>
      </c>
      <c r="AH225">
        <v>153262</v>
      </c>
      <c r="AI225">
        <v>2220211</v>
      </c>
      <c r="AJ225">
        <v>1966397</v>
      </c>
      <c r="AK225">
        <v>883458</v>
      </c>
      <c r="AL225">
        <v>659166</v>
      </c>
      <c r="AM225">
        <v>423773</v>
      </c>
      <c r="AN225">
        <v>230796</v>
      </c>
      <c r="AO225">
        <v>1276515</v>
      </c>
      <c r="AP225">
        <v>82756</v>
      </c>
      <c r="AQ225">
        <v>2504325</v>
      </c>
      <c r="AR225">
        <v>18379648</v>
      </c>
      <c r="AS225">
        <v>16261008</v>
      </c>
      <c r="AT225">
        <v>2118640</v>
      </c>
      <c r="AU225">
        <v>11078556</v>
      </c>
      <c r="AV225">
        <v>165.90291371472881</v>
      </c>
      <c r="AW225">
        <v>25.031314377250329</v>
      </c>
      <c r="AX225">
        <v>41.527679892952115</v>
      </c>
      <c r="AY225">
        <v>17233834</v>
      </c>
      <c r="AZ225">
        <v>7259598</v>
      </c>
      <c r="BA225">
        <v>2551675</v>
      </c>
      <c r="BB225">
        <v>2548069</v>
      </c>
      <c r="BC225">
        <v>918996</v>
      </c>
      <c r="BD225">
        <v>1240858</v>
      </c>
      <c r="BE225">
        <v>8538775</v>
      </c>
      <c r="BF225">
        <v>41722</v>
      </c>
      <c r="BG225">
        <v>2209229</v>
      </c>
    </row>
    <row r="226" spans="1:59" x14ac:dyDescent="0.2">
      <c r="A226" s="8" t="s">
        <v>425</v>
      </c>
      <c r="B226">
        <v>20540123</v>
      </c>
      <c r="C226">
        <v>10243362</v>
      </c>
      <c r="D226">
        <v>5089182</v>
      </c>
      <c r="E226">
        <v>2814795</v>
      </c>
      <c r="F226">
        <v>1036396</v>
      </c>
      <c r="G226">
        <v>1302989</v>
      </c>
      <c r="H226">
        <v>10296761</v>
      </c>
      <c r="I226">
        <v>29742</v>
      </c>
      <c r="J226">
        <v>196362</v>
      </c>
      <c r="K226">
        <v>249797</v>
      </c>
      <c r="L226">
        <v>197260</v>
      </c>
      <c r="M226">
        <v>5943</v>
      </c>
      <c r="N226">
        <v>124591</v>
      </c>
      <c r="O226">
        <v>49284</v>
      </c>
      <c r="P226">
        <v>23978</v>
      </c>
      <c r="Q226">
        <v>18089</v>
      </c>
      <c r="R226">
        <v>32062</v>
      </c>
      <c r="S226">
        <v>1178</v>
      </c>
      <c r="T226">
        <v>123662</v>
      </c>
      <c r="U226">
        <v>49369</v>
      </c>
      <c r="V226">
        <v>74293</v>
      </c>
      <c r="W226">
        <v>132903</v>
      </c>
      <c r="X226">
        <v>1973307</v>
      </c>
      <c r="Y226">
        <v>2461166</v>
      </c>
      <c r="Z226">
        <v>195</v>
      </c>
      <c r="AA226">
        <v>128352</v>
      </c>
      <c r="AB226">
        <v>1851019</v>
      </c>
      <c r="AC226">
        <v>2822462</v>
      </c>
      <c r="AD226">
        <v>26925221</v>
      </c>
      <c r="AE226">
        <v>9119035</v>
      </c>
      <c r="AF226">
        <v>2703105</v>
      </c>
      <c r="AG226">
        <v>296844</v>
      </c>
      <c r="AH226">
        <v>153380</v>
      </c>
      <c r="AI226">
        <v>2252881</v>
      </c>
      <c r="AJ226">
        <v>2018334</v>
      </c>
      <c r="AK226">
        <v>903938</v>
      </c>
      <c r="AL226">
        <v>680060</v>
      </c>
      <c r="AM226">
        <v>434336</v>
      </c>
      <c r="AN226">
        <v>240679</v>
      </c>
      <c r="AO226">
        <v>1359541</v>
      </c>
      <c r="AP226">
        <v>80244</v>
      </c>
      <c r="AQ226">
        <v>2717132</v>
      </c>
      <c r="AR226">
        <v>17806186</v>
      </c>
      <c r="AS226">
        <v>15609650</v>
      </c>
      <c r="AT226">
        <v>2196536</v>
      </c>
      <c r="AU226">
        <v>11421088</v>
      </c>
      <c r="AV226">
        <v>155.90621147070212</v>
      </c>
      <c r="AW226">
        <v>26.515724010505661</v>
      </c>
      <c r="AX226">
        <v>41.339660748806686</v>
      </c>
      <c r="AY226">
        <v>17665082</v>
      </c>
      <c r="AZ226">
        <v>7368321</v>
      </c>
      <c r="BA226">
        <v>2589671</v>
      </c>
      <c r="BB226">
        <v>2595299</v>
      </c>
      <c r="BC226">
        <v>942286</v>
      </c>
      <c r="BD226">
        <v>1241065</v>
      </c>
      <c r="BE226">
        <v>8546047</v>
      </c>
      <c r="BF226">
        <v>42622</v>
      </c>
      <c r="BG226">
        <v>2243629</v>
      </c>
    </row>
    <row r="227" spans="1:59" x14ac:dyDescent="0.2">
      <c r="A227" s="8" t="s">
        <v>426</v>
      </c>
      <c r="B227">
        <v>21322536</v>
      </c>
      <c r="C227">
        <v>10684853</v>
      </c>
      <c r="D227">
        <v>5440795</v>
      </c>
      <c r="E227">
        <v>2860650</v>
      </c>
      <c r="F227">
        <v>1061943</v>
      </c>
      <c r="G227">
        <v>1321465</v>
      </c>
      <c r="H227">
        <v>10637683</v>
      </c>
      <c r="I227">
        <v>13998</v>
      </c>
      <c r="J227">
        <v>220774</v>
      </c>
      <c r="K227">
        <v>265311</v>
      </c>
      <c r="L227">
        <v>202859</v>
      </c>
      <c r="M227">
        <v>5763</v>
      </c>
      <c r="N227">
        <v>128395</v>
      </c>
      <c r="O227">
        <v>58245</v>
      </c>
      <c r="P227">
        <v>23141</v>
      </c>
      <c r="Q227">
        <v>18933</v>
      </c>
      <c r="R227">
        <v>26918</v>
      </c>
      <c r="S227">
        <v>1158</v>
      </c>
      <c r="T227">
        <v>124365</v>
      </c>
      <c r="U227">
        <v>49061</v>
      </c>
      <c r="V227">
        <v>75304</v>
      </c>
      <c r="W227">
        <v>139202</v>
      </c>
      <c r="X227">
        <v>1908758</v>
      </c>
      <c r="Y227">
        <v>2488038</v>
      </c>
      <c r="Z227">
        <v>205</v>
      </c>
      <c r="AA227">
        <v>128479</v>
      </c>
      <c r="AB227">
        <v>1932418</v>
      </c>
      <c r="AC227">
        <v>3079118</v>
      </c>
      <c r="AD227">
        <v>26978963</v>
      </c>
      <c r="AE227">
        <v>9474474</v>
      </c>
      <c r="AF227">
        <v>2754174</v>
      </c>
      <c r="AG227">
        <v>307039</v>
      </c>
      <c r="AH227">
        <v>153937</v>
      </c>
      <c r="AI227">
        <v>2293198</v>
      </c>
      <c r="AJ227">
        <v>2014537</v>
      </c>
      <c r="AK227">
        <v>909341</v>
      </c>
      <c r="AL227">
        <v>666715</v>
      </c>
      <c r="AM227">
        <v>438481</v>
      </c>
      <c r="AN227">
        <v>276953</v>
      </c>
      <c r="AO227">
        <v>1447654</v>
      </c>
      <c r="AP227">
        <v>80356</v>
      </c>
      <c r="AQ227">
        <v>2900800</v>
      </c>
      <c r="AR227">
        <v>17504489</v>
      </c>
      <c r="AS227">
        <v>15277722</v>
      </c>
      <c r="AT227">
        <v>2226767</v>
      </c>
      <c r="AU227">
        <v>11848062</v>
      </c>
      <c r="AV227">
        <v>147.7413694524264</v>
      </c>
      <c r="AW227">
        <v>27.242786936379819</v>
      </c>
      <c r="AX227">
        <v>40.248866496814252</v>
      </c>
      <c r="AY227">
        <v>18156441</v>
      </c>
      <c r="AZ227">
        <v>7518758</v>
      </c>
      <c r="BA227">
        <v>2633953</v>
      </c>
      <c r="BB227">
        <v>2641406</v>
      </c>
      <c r="BC227">
        <v>965595</v>
      </c>
      <c r="BD227">
        <v>1277804</v>
      </c>
      <c r="BE227">
        <v>8681967</v>
      </c>
      <c r="BF227">
        <v>43518</v>
      </c>
      <c r="BG227">
        <v>2280553</v>
      </c>
    </row>
    <row r="228" spans="1:59" x14ac:dyDescent="0.2">
      <c r="A228" s="8" t="s">
        <v>427</v>
      </c>
      <c r="B228">
        <v>21986588</v>
      </c>
      <c r="C228">
        <v>10890706</v>
      </c>
      <c r="D228">
        <v>5571990</v>
      </c>
      <c r="E228">
        <v>2893562</v>
      </c>
      <c r="F228">
        <v>1085157</v>
      </c>
      <c r="G228">
        <v>1339997</v>
      </c>
      <c r="H228">
        <v>11095882</v>
      </c>
      <c r="I228">
        <v>24029</v>
      </c>
      <c r="J228">
        <v>227700</v>
      </c>
      <c r="K228">
        <v>272343</v>
      </c>
      <c r="L228">
        <v>213914</v>
      </c>
      <c r="M228">
        <v>4204</v>
      </c>
      <c r="N228">
        <v>124661</v>
      </c>
      <c r="O228">
        <v>57765</v>
      </c>
      <c r="P228">
        <v>18105</v>
      </c>
      <c r="Q228">
        <v>15423</v>
      </c>
      <c r="R228">
        <v>31938</v>
      </c>
      <c r="S228">
        <v>1430</v>
      </c>
      <c r="T228">
        <v>130954</v>
      </c>
      <c r="U228">
        <v>49464</v>
      </c>
      <c r="V228">
        <v>81490</v>
      </c>
      <c r="W228">
        <v>131195</v>
      </c>
      <c r="X228">
        <v>1717546</v>
      </c>
      <c r="Y228">
        <v>2250325</v>
      </c>
      <c r="Z228">
        <v>210</v>
      </c>
      <c r="AA228">
        <v>118041</v>
      </c>
      <c r="AB228">
        <v>1939233</v>
      </c>
      <c r="AC228">
        <v>3941527</v>
      </c>
      <c r="AD228">
        <v>25295366</v>
      </c>
      <c r="AE228">
        <v>9887589</v>
      </c>
      <c r="AF228">
        <v>2751414</v>
      </c>
      <c r="AG228">
        <v>278402</v>
      </c>
      <c r="AH228">
        <v>154187</v>
      </c>
      <c r="AI228">
        <v>2318825</v>
      </c>
      <c r="AJ228">
        <v>2065067</v>
      </c>
      <c r="AK228">
        <v>918905</v>
      </c>
      <c r="AL228">
        <v>700932</v>
      </c>
      <c r="AM228">
        <v>445230</v>
      </c>
      <c r="AN228">
        <v>280845</v>
      </c>
      <c r="AO228">
        <v>1541422</v>
      </c>
      <c r="AP228">
        <v>77992</v>
      </c>
      <c r="AQ228">
        <v>3170849</v>
      </c>
      <c r="AR228">
        <v>15407777</v>
      </c>
      <c r="AS228">
        <v>13358800</v>
      </c>
      <c r="AT228">
        <v>2048977</v>
      </c>
      <c r="AU228">
        <v>12098999</v>
      </c>
      <c r="AV228">
        <v>127.3475308526087</v>
      </c>
      <c r="AW228">
        <v>31.260067439840778</v>
      </c>
      <c r="AX228">
        <v>39.808924027497525</v>
      </c>
      <c r="AY228">
        <v>18708075</v>
      </c>
      <c r="AZ228">
        <v>7612193</v>
      </c>
      <c r="BA228">
        <v>2667670</v>
      </c>
      <c r="BB228">
        <v>2685131</v>
      </c>
      <c r="BC228">
        <v>989241</v>
      </c>
      <c r="BD228">
        <v>1270151</v>
      </c>
      <c r="BE228">
        <v>8820486</v>
      </c>
      <c r="BF228">
        <v>44406</v>
      </c>
      <c r="BG228">
        <v>2318612</v>
      </c>
    </row>
    <row r="229" spans="1:59" x14ac:dyDescent="0.2">
      <c r="A229" s="8" t="s">
        <v>428</v>
      </c>
      <c r="B229">
        <v>21986675</v>
      </c>
      <c r="C229">
        <v>10908475</v>
      </c>
      <c r="D229">
        <v>5562623</v>
      </c>
      <c r="E229">
        <v>2909504</v>
      </c>
      <c r="F229">
        <v>1101100</v>
      </c>
      <c r="G229">
        <v>1335248</v>
      </c>
      <c r="H229">
        <v>11078200</v>
      </c>
      <c r="I229">
        <v>16928</v>
      </c>
      <c r="J229">
        <v>164208</v>
      </c>
      <c r="K229">
        <v>254457</v>
      </c>
      <c r="L229">
        <v>246450</v>
      </c>
      <c r="M229">
        <v>3349</v>
      </c>
      <c r="N229">
        <v>113209</v>
      </c>
      <c r="O229">
        <v>54671</v>
      </c>
      <c r="P229">
        <v>16108</v>
      </c>
      <c r="Q229">
        <v>14284</v>
      </c>
      <c r="R229">
        <v>26641</v>
      </c>
      <c r="S229">
        <v>1505</v>
      </c>
      <c r="T229">
        <v>125408</v>
      </c>
      <c r="U229">
        <v>49979</v>
      </c>
      <c r="V229">
        <v>75429</v>
      </c>
      <c r="W229">
        <v>135394</v>
      </c>
      <c r="X229">
        <v>1457214</v>
      </c>
      <c r="Y229">
        <v>2283166</v>
      </c>
      <c r="Z229">
        <v>208</v>
      </c>
      <c r="AA229">
        <v>106246</v>
      </c>
      <c r="AB229">
        <v>1947028</v>
      </c>
      <c r="AC229">
        <v>4224935</v>
      </c>
      <c r="AD229">
        <v>24076151</v>
      </c>
      <c r="AE229">
        <v>10195120</v>
      </c>
      <c r="AF229">
        <v>2811293</v>
      </c>
      <c r="AG229">
        <v>235619</v>
      </c>
      <c r="AH229">
        <v>154669</v>
      </c>
      <c r="AI229">
        <v>2421005</v>
      </c>
      <c r="AJ229">
        <v>2026186</v>
      </c>
      <c r="AK229">
        <v>904932</v>
      </c>
      <c r="AL229">
        <v>705194</v>
      </c>
      <c r="AM229">
        <v>416060</v>
      </c>
      <c r="AN229">
        <v>305180</v>
      </c>
      <c r="AO229">
        <v>1506208</v>
      </c>
      <c r="AP229">
        <v>82860</v>
      </c>
      <c r="AQ229">
        <v>3463393</v>
      </c>
      <c r="AR229">
        <v>13881031</v>
      </c>
      <c r="AS229">
        <v>11811634</v>
      </c>
      <c r="AT229">
        <v>2069397</v>
      </c>
      <c r="AU229">
        <v>11791555</v>
      </c>
      <c r="AV229">
        <v>117.72011052009711</v>
      </c>
      <c r="AW229">
        <v>34.849568204965593</v>
      </c>
      <c r="AX229">
        <v>41.024950206662098</v>
      </c>
      <c r="AY229">
        <v>18829767</v>
      </c>
      <c r="AZ229">
        <v>7751567</v>
      </c>
      <c r="BA229">
        <v>2708200</v>
      </c>
      <c r="BB229">
        <v>2722613</v>
      </c>
      <c r="BC229">
        <v>1010825</v>
      </c>
      <c r="BD229">
        <v>1309929</v>
      </c>
      <c r="BE229">
        <v>8634647</v>
      </c>
      <c r="BF229">
        <v>45291</v>
      </c>
      <c r="BG229">
        <v>2354655</v>
      </c>
    </row>
    <row r="230" spans="1:59" x14ac:dyDescent="0.2">
      <c r="A230" s="8" t="s">
        <v>429</v>
      </c>
      <c r="B230">
        <v>22186620</v>
      </c>
      <c r="C230">
        <v>10998638</v>
      </c>
      <c r="D230">
        <v>5625621</v>
      </c>
      <c r="E230">
        <v>2934839</v>
      </c>
      <c r="F230">
        <v>1113625</v>
      </c>
      <c r="G230">
        <v>1324553</v>
      </c>
      <c r="H230">
        <v>11187982</v>
      </c>
      <c r="I230">
        <v>17093</v>
      </c>
      <c r="J230">
        <v>169914</v>
      </c>
      <c r="K230">
        <v>250584</v>
      </c>
      <c r="L230">
        <v>259403</v>
      </c>
      <c r="M230">
        <v>3196</v>
      </c>
      <c r="N230">
        <v>111844</v>
      </c>
      <c r="O230">
        <v>56427</v>
      </c>
      <c r="P230">
        <v>16063</v>
      </c>
      <c r="Q230">
        <v>14828</v>
      </c>
      <c r="R230">
        <v>23426</v>
      </c>
      <c r="S230">
        <v>1100</v>
      </c>
      <c r="T230">
        <v>123428</v>
      </c>
      <c r="U230">
        <v>50216</v>
      </c>
      <c r="V230">
        <v>73212</v>
      </c>
      <c r="W230">
        <v>132651</v>
      </c>
      <c r="X230">
        <v>1482561</v>
      </c>
      <c r="Y230">
        <v>2315551</v>
      </c>
      <c r="Z230">
        <v>258</v>
      </c>
      <c r="AA230">
        <v>112361</v>
      </c>
      <c r="AB230">
        <v>1951662</v>
      </c>
      <c r="AC230">
        <v>4257476</v>
      </c>
      <c r="AD230">
        <v>25043974</v>
      </c>
      <c r="AE230">
        <v>10252523</v>
      </c>
      <c r="AF230">
        <v>2902655</v>
      </c>
      <c r="AG230">
        <v>206256</v>
      </c>
      <c r="AH230">
        <v>155816</v>
      </c>
      <c r="AI230">
        <v>2540583</v>
      </c>
      <c r="AJ230">
        <v>2025778</v>
      </c>
      <c r="AK230">
        <v>869496</v>
      </c>
      <c r="AL230">
        <v>727112</v>
      </c>
      <c r="AM230">
        <v>429169</v>
      </c>
      <c r="AN230">
        <v>314628</v>
      </c>
      <c r="AO230">
        <v>1479788</v>
      </c>
      <c r="AP230">
        <v>77568</v>
      </c>
      <c r="AQ230">
        <v>3452106</v>
      </c>
      <c r="AR230">
        <v>14791451</v>
      </c>
      <c r="AS230">
        <v>12677495</v>
      </c>
      <c r="AT230">
        <v>2113956</v>
      </c>
      <c r="AU230">
        <v>11934097</v>
      </c>
      <c r="AV230">
        <v>123.9427710288119</v>
      </c>
      <c r="AW230">
        <v>33.31946664397821</v>
      </c>
      <c r="AX230">
        <v>41.297070250567266</v>
      </c>
      <c r="AY230">
        <v>19004274</v>
      </c>
      <c r="AZ230">
        <v>7816292</v>
      </c>
      <c r="BA230">
        <v>2744642</v>
      </c>
      <c r="BB230">
        <v>2751611</v>
      </c>
      <c r="BC230">
        <v>1030173</v>
      </c>
      <c r="BD230">
        <v>1289866</v>
      </c>
      <c r="BE230">
        <v>8751751</v>
      </c>
      <c r="BF230">
        <v>46189</v>
      </c>
      <c r="BG230">
        <v>2391930</v>
      </c>
    </row>
    <row r="231" spans="1:59" x14ac:dyDescent="0.2">
      <c r="A231" s="8" t="s">
        <v>430</v>
      </c>
      <c r="B231">
        <v>22206153</v>
      </c>
      <c r="C231">
        <v>11071142</v>
      </c>
      <c r="D231">
        <v>5697890</v>
      </c>
      <c r="E231">
        <v>2948546</v>
      </c>
      <c r="F231">
        <v>1119809</v>
      </c>
      <c r="G231">
        <v>1304897</v>
      </c>
      <c r="H231">
        <v>11135011</v>
      </c>
      <c r="I231">
        <v>14369</v>
      </c>
      <c r="J231">
        <v>168264</v>
      </c>
      <c r="K231">
        <v>251814</v>
      </c>
      <c r="L231">
        <v>285024</v>
      </c>
      <c r="M231">
        <v>3496</v>
      </c>
      <c r="N231">
        <v>117077</v>
      </c>
      <c r="O231">
        <v>56538</v>
      </c>
      <c r="P231">
        <v>16864</v>
      </c>
      <c r="Q231">
        <v>16203</v>
      </c>
      <c r="R231">
        <v>26337</v>
      </c>
      <c r="S231">
        <v>1135</v>
      </c>
      <c r="T231">
        <v>120659</v>
      </c>
      <c r="U231">
        <v>50835</v>
      </c>
      <c r="V231">
        <v>69824</v>
      </c>
      <c r="W231">
        <v>137425</v>
      </c>
      <c r="X231">
        <v>1213521</v>
      </c>
      <c r="Y231">
        <v>2344200</v>
      </c>
      <c r="Z231">
        <v>270</v>
      </c>
      <c r="AA231">
        <v>99260</v>
      </c>
      <c r="AB231">
        <v>1909069</v>
      </c>
      <c r="AC231">
        <v>4470563</v>
      </c>
      <c r="AD231">
        <v>23253954</v>
      </c>
      <c r="AE231">
        <v>10474972</v>
      </c>
      <c r="AF231">
        <v>2922508</v>
      </c>
      <c r="AG231">
        <v>189571</v>
      </c>
      <c r="AH231">
        <v>156406</v>
      </c>
      <c r="AI231">
        <v>2576531</v>
      </c>
      <c r="AJ231">
        <v>2024692</v>
      </c>
      <c r="AK231">
        <v>843261</v>
      </c>
      <c r="AL231">
        <v>729225</v>
      </c>
      <c r="AM231">
        <v>452206</v>
      </c>
      <c r="AN231">
        <v>323789</v>
      </c>
      <c r="AO231">
        <v>1451015</v>
      </c>
      <c r="AP231">
        <v>103125</v>
      </c>
      <c r="AQ231">
        <v>3649843</v>
      </c>
      <c r="AR231">
        <v>12778982</v>
      </c>
      <c r="AS231">
        <v>10654425</v>
      </c>
      <c r="AT231">
        <v>2124557</v>
      </c>
      <c r="AU231">
        <v>11731181</v>
      </c>
      <c r="AV231">
        <v>108.93175728444319</v>
      </c>
      <c r="AW231">
        <v>38.713569428864034</v>
      </c>
      <c r="AX231">
        <v>42.171371486394577</v>
      </c>
      <c r="AY231">
        <v>19022276</v>
      </c>
      <c r="AZ231">
        <v>7887265</v>
      </c>
      <c r="BA231">
        <v>2793424</v>
      </c>
      <c r="BB231">
        <v>2774497</v>
      </c>
      <c r="BC231">
        <v>1047189</v>
      </c>
      <c r="BD231">
        <v>1272155</v>
      </c>
      <c r="BE231">
        <v>8547304</v>
      </c>
      <c r="BF231">
        <v>47097</v>
      </c>
      <c r="BG231">
        <v>2430002</v>
      </c>
    </row>
    <row r="232" spans="1:59" x14ac:dyDescent="0.2">
      <c r="A232" s="8" t="s">
        <v>431</v>
      </c>
      <c r="B232">
        <v>21591788</v>
      </c>
      <c r="C232">
        <v>10827231</v>
      </c>
      <c r="D232">
        <v>5456329</v>
      </c>
      <c r="E232">
        <v>2967393</v>
      </c>
      <c r="F232">
        <v>1130541</v>
      </c>
      <c r="G232">
        <v>1272968</v>
      </c>
      <c r="H232">
        <v>10764557</v>
      </c>
      <c r="I232">
        <v>15517</v>
      </c>
      <c r="J232">
        <v>174562</v>
      </c>
      <c r="K232">
        <v>281120</v>
      </c>
      <c r="L232">
        <v>314064</v>
      </c>
      <c r="M232">
        <v>3980</v>
      </c>
      <c r="N232">
        <v>124868</v>
      </c>
      <c r="O232">
        <v>60169</v>
      </c>
      <c r="P232">
        <v>16852</v>
      </c>
      <c r="Q232">
        <v>17539</v>
      </c>
      <c r="R232">
        <v>29331</v>
      </c>
      <c r="S232">
        <v>977</v>
      </c>
      <c r="T232">
        <v>125048</v>
      </c>
      <c r="U232">
        <v>51995</v>
      </c>
      <c r="V232">
        <v>73053</v>
      </c>
      <c r="W232">
        <v>137668</v>
      </c>
      <c r="X232">
        <v>1286722</v>
      </c>
      <c r="Y232">
        <v>1904942</v>
      </c>
      <c r="Z232">
        <v>282</v>
      </c>
      <c r="AA232">
        <v>108960</v>
      </c>
      <c r="AB232">
        <v>1817916</v>
      </c>
      <c r="AC232">
        <v>4468908</v>
      </c>
      <c r="AD232">
        <v>24220661</v>
      </c>
      <c r="AE232">
        <v>10394437</v>
      </c>
      <c r="AF232">
        <v>2955471</v>
      </c>
      <c r="AG232">
        <v>177726</v>
      </c>
      <c r="AH232">
        <v>157687</v>
      </c>
      <c r="AI232">
        <v>2620058</v>
      </c>
      <c r="AJ232">
        <v>2000710</v>
      </c>
      <c r="AK232">
        <v>811191</v>
      </c>
      <c r="AL232">
        <v>703037</v>
      </c>
      <c r="AM232">
        <v>486482</v>
      </c>
      <c r="AN232">
        <v>333019</v>
      </c>
      <c r="AO232">
        <v>1437691</v>
      </c>
      <c r="AP232">
        <v>81045</v>
      </c>
      <c r="AQ232">
        <v>3586501</v>
      </c>
      <c r="AR232">
        <v>13826224</v>
      </c>
      <c r="AS232">
        <v>12004709</v>
      </c>
      <c r="AT232">
        <v>1821515</v>
      </c>
      <c r="AU232">
        <v>11197351</v>
      </c>
      <c r="AV232">
        <v>123.47762882322381</v>
      </c>
      <c r="AW232">
        <v>35.846236174689032</v>
      </c>
      <c r="AX232">
        <v>44.262082450878673</v>
      </c>
      <c r="AY232">
        <v>18664216</v>
      </c>
      <c r="AZ232">
        <v>7899659</v>
      </c>
      <c r="BA232">
        <v>2834780</v>
      </c>
      <c r="BB232">
        <v>2793674</v>
      </c>
      <c r="BC232">
        <v>1061657</v>
      </c>
      <c r="BD232">
        <v>1209548</v>
      </c>
      <c r="BE232">
        <v>8269779</v>
      </c>
      <c r="BF232">
        <v>47989</v>
      </c>
      <c r="BG232">
        <v>2461648</v>
      </c>
    </row>
    <row r="233" spans="1:59" x14ac:dyDescent="0.2">
      <c r="A233" s="8" t="s">
        <v>432</v>
      </c>
      <c r="B233">
        <v>21799879</v>
      </c>
      <c r="C233">
        <v>11001066</v>
      </c>
      <c r="D233">
        <v>5630570</v>
      </c>
      <c r="E233">
        <v>2973612</v>
      </c>
      <c r="F233">
        <v>1138754</v>
      </c>
      <c r="G233">
        <v>1258129</v>
      </c>
      <c r="H233">
        <v>10798813</v>
      </c>
      <c r="I233">
        <v>16672</v>
      </c>
      <c r="J233">
        <v>180548</v>
      </c>
      <c r="K233">
        <v>276810</v>
      </c>
      <c r="L233">
        <v>310972</v>
      </c>
      <c r="M233">
        <v>2673</v>
      </c>
      <c r="N233">
        <v>124424</v>
      </c>
      <c r="O233">
        <v>54667</v>
      </c>
      <c r="P233">
        <v>20664</v>
      </c>
      <c r="Q233">
        <v>18325</v>
      </c>
      <c r="R233">
        <v>29835</v>
      </c>
      <c r="S233">
        <v>933</v>
      </c>
      <c r="T233">
        <v>120599</v>
      </c>
      <c r="U233">
        <v>52296</v>
      </c>
      <c r="V233">
        <v>68303</v>
      </c>
      <c r="W233">
        <v>144935</v>
      </c>
      <c r="X233">
        <v>1285382</v>
      </c>
      <c r="Y233">
        <v>1938488</v>
      </c>
      <c r="Z233">
        <v>284</v>
      </c>
      <c r="AA233">
        <v>109114</v>
      </c>
      <c r="AB233">
        <v>1855375</v>
      </c>
      <c r="AC233">
        <v>4432537</v>
      </c>
      <c r="AD233">
        <v>24381169</v>
      </c>
      <c r="AE233">
        <v>10482856</v>
      </c>
      <c r="AF233">
        <v>2982797</v>
      </c>
      <c r="AG233">
        <v>162983</v>
      </c>
      <c r="AH233">
        <v>157500</v>
      </c>
      <c r="AI233">
        <v>2662314</v>
      </c>
      <c r="AJ233">
        <v>1981173</v>
      </c>
      <c r="AK233">
        <v>796870</v>
      </c>
      <c r="AL233">
        <v>698317</v>
      </c>
      <c r="AM233">
        <v>485986</v>
      </c>
      <c r="AN233">
        <v>338358</v>
      </c>
      <c r="AO233">
        <v>1440835</v>
      </c>
      <c r="AP233">
        <v>85067</v>
      </c>
      <c r="AQ233">
        <v>3654627</v>
      </c>
      <c r="AR233">
        <v>13898313</v>
      </c>
      <c r="AS233">
        <v>12058507</v>
      </c>
      <c r="AT233">
        <v>1839806</v>
      </c>
      <c r="AU233">
        <v>11317023</v>
      </c>
      <c r="AV233">
        <v>122.8089151939199</v>
      </c>
      <c r="AW233">
        <v>35.716344390407286</v>
      </c>
      <c r="AX233">
        <v>43.862855092783647</v>
      </c>
      <c r="AY233">
        <v>18762114</v>
      </c>
      <c r="AZ233">
        <v>7963301</v>
      </c>
      <c r="BA233">
        <v>2863266</v>
      </c>
      <c r="BB233">
        <v>2808072</v>
      </c>
      <c r="BC233">
        <v>1074314</v>
      </c>
      <c r="BD233">
        <v>1217649</v>
      </c>
      <c r="BE233">
        <v>8279258</v>
      </c>
      <c r="BF233">
        <v>48907</v>
      </c>
      <c r="BG233">
        <v>2491047</v>
      </c>
    </row>
    <row r="234" spans="1:59" x14ac:dyDescent="0.2">
      <c r="A234" s="8" t="s">
        <v>433</v>
      </c>
      <c r="B234">
        <v>21776654</v>
      </c>
      <c r="C234">
        <v>10989057</v>
      </c>
      <c r="D234">
        <v>5588601</v>
      </c>
      <c r="E234">
        <v>2979992</v>
      </c>
      <c r="F234">
        <v>1147222</v>
      </c>
      <c r="G234">
        <v>1273242</v>
      </c>
      <c r="H234">
        <v>10787597</v>
      </c>
      <c r="I234">
        <v>18500</v>
      </c>
      <c r="J234">
        <v>180239</v>
      </c>
      <c r="K234">
        <v>279564</v>
      </c>
      <c r="L234">
        <v>305105</v>
      </c>
      <c r="M234">
        <v>5667</v>
      </c>
      <c r="N234">
        <v>127959</v>
      </c>
      <c r="O234">
        <v>55218</v>
      </c>
      <c r="P234">
        <v>25139</v>
      </c>
      <c r="Q234">
        <v>18964</v>
      </c>
      <c r="R234">
        <v>27818</v>
      </c>
      <c r="S234">
        <v>820</v>
      </c>
      <c r="T234">
        <v>121853</v>
      </c>
      <c r="U234">
        <v>52986</v>
      </c>
      <c r="V234">
        <v>68867</v>
      </c>
      <c r="W234">
        <v>153196</v>
      </c>
      <c r="X234">
        <v>1108373</v>
      </c>
      <c r="Y234">
        <v>1963358</v>
      </c>
      <c r="Z234">
        <v>302</v>
      </c>
      <c r="AA234">
        <v>99863</v>
      </c>
      <c r="AB234">
        <v>1875524</v>
      </c>
      <c r="AC234">
        <v>4548094</v>
      </c>
      <c r="AD234">
        <v>22961555</v>
      </c>
      <c r="AE234">
        <v>10625702</v>
      </c>
      <c r="AF234">
        <v>2995238</v>
      </c>
      <c r="AG234">
        <v>141454</v>
      </c>
      <c r="AH234">
        <v>158317</v>
      </c>
      <c r="AI234">
        <v>2695467</v>
      </c>
      <c r="AJ234">
        <v>1968970</v>
      </c>
      <c r="AK234">
        <v>750064</v>
      </c>
      <c r="AL234">
        <v>716089</v>
      </c>
      <c r="AM234">
        <v>502817</v>
      </c>
      <c r="AN234">
        <v>318183</v>
      </c>
      <c r="AO234">
        <v>1441265</v>
      </c>
      <c r="AP234">
        <v>88580</v>
      </c>
      <c r="AQ234">
        <v>3813467</v>
      </c>
      <c r="AR234">
        <v>12335853</v>
      </c>
      <c r="AS234">
        <v>10469622</v>
      </c>
      <c r="AT234">
        <v>1866231</v>
      </c>
      <c r="AU234">
        <v>11150952</v>
      </c>
      <c r="AV234">
        <v>110.62600966517581</v>
      </c>
      <c r="AW234">
        <v>40.242109591289442</v>
      </c>
      <c r="AX234">
        <v>44.518240045930497</v>
      </c>
      <c r="AY234">
        <v>18791454</v>
      </c>
      <c r="AZ234">
        <v>8003857</v>
      </c>
      <c r="BA234">
        <v>2898076</v>
      </c>
      <c r="BB234">
        <v>2819639</v>
      </c>
      <c r="BC234">
        <v>1086304</v>
      </c>
      <c r="BD234">
        <v>1199838</v>
      </c>
      <c r="BE234">
        <v>8165752</v>
      </c>
      <c r="BF234">
        <v>49853</v>
      </c>
      <c r="BG234">
        <v>2517216</v>
      </c>
    </row>
    <row r="235" spans="1:59" x14ac:dyDescent="0.2">
      <c r="A235" s="8" t="s">
        <v>434</v>
      </c>
      <c r="B235">
        <v>21825237</v>
      </c>
      <c r="C235">
        <v>11110583</v>
      </c>
      <c r="D235">
        <v>5693103</v>
      </c>
      <c r="E235">
        <v>2963937</v>
      </c>
      <c r="F235">
        <v>1159939</v>
      </c>
      <c r="G235">
        <v>1293604</v>
      </c>
      <c r="H235">
        <v>10714654</v>
      </c>
      <c r="I235">
        <v>20000</v>
      </c>
      <c r="J235">
        <v>174787</v>
      </c>
      <c r="K235">
        <v>263917</v>
      </c>
      <c r="L235">
        <v>302591</v>
      </c>
      <c r="M235">
        <v>5282</v>
      </c>
      <c r="N235">
        <v>140785</v>
      </c>
      <c r="O235">
        <v>60256</v>
      </c>
      <c r="P235">
        <v>28351</v>
      </c>
      <c r="Q235">
        <v>18126</v>
      </c>
      <c r="R235">
        <v>33223</v>
      </c>
      <c r="S235">
        <v>829</v>
      </c>
      <c r="T235">
        <v>123389</v>
      </c>
      <c r="U235">
        <v>53829</v>
      </c>
      <c r="V235">
        <v>69560</v>
      </c>
      <c r="W235">
        <v>153130</v>
      </c>
      <c r="X235">
        <v>912525</v>
      </c>
      <c r="Y235">
        <v>1996396</v>
      </c>
      <c r="Z235">
        <v>312</v>
      </c>
      <c r="AA235">
        <v>87756</v>
      </c>
      <c r="AB235">
        <v>1832497</v>
      </c>
      <c r="AC235">
        <v>4701287</v>
      </c>
      <c r="AD235">
        <v>21346903</v>
      </c>
      <c r="AE235">
        <v>10749052</v>
      </c>
      <c r="AF235">
        <v>2979760</v>
      </c>
      <c r="AG235">
        <v>136423</v>
      </c>
      <c r="AH235">
        <v>159165</v>
      </c>
      <c r="AI235">
        <v>2684172</v>
      </c>
      <c r="AJ235">
        <v>1976004</v>
      </c>
      <c r="AK235">
        <v>730144</v>
      </c>
      <c r="AL235">
        <v>726205</v>
      </c>
      <c r="AM235">
        <v>519655</v>
      </c>
      <c r="AN235">
        <v>305659</v>
      </c>
      <c r="AO235">
        <v>1441937</v>
      </c>
      <c r="AP235">
        <v>101055</v>
      </c>
      <c r="AQ235">
        <v>3944637</v>
      </c>
      <c r="AR235">
        <v>10597851</v>
      </c>
      <c r="AS235">
        <v>8705868</v>
      </c>
      <c r="AT235">
        <v>1891983</v>
      </c>
      <c r="AU235">
        <v>11076185</v>
      </c>
      <c r="AV235">
        <v>95.68141802816946</v>
      </c>
      <c r="AW235">
        <v>46.761970087285455</v>
      </c>
      <c r="AX235">
        <v>44.742516077423168</v>
      </c>
      <c r="AY235">
        <v>18793077</v>
      </c>
      <c r="AZ235">
        <v>8078423</v>
      </c>
      <c r="BA235">
        <v>2919074</v>
      </c>
      <c r="BB235">
        <v>2829927</v>
      </c>
      <c r="BC235">
        <v>1097884</v>
      </c>
      <c r="BD235">
        <v>1231538</v>
      </c>
      <c r="BE235">
        <v>8044025</v>
      </c>
      <c r="BF235">
        <v>50799</v>
      </c>
      <c r="BG235">
        <v>2541082</v>
      </c>
    </row>
    <row r="236" spans="1:59" x14ac:dyDescent="0.2">
      <c r="A236" s="8" t="s">
        <v>435</v>
      </c>
      <c r="B236">
        <v>21799102</v>
      </c>
      <c r="C236">
        <v>11393302</v>
      </c>
      <c r="D236">
        <v>5942384</v>
      </c>
      <c r="E236">
        <v>2973703</v>
      </c>
      <c r="F236">
        <v>1164513</v>
      </c>
      <c r="G236">
        <v>1312702</v>
      </c>
      <c r="H236">
        <v>10405800</v>
      </c>
      <c r="I236">
        <v>20587</v>
      </c>
      <c r="J236">
        <v>161595</v>
      </c>
      <c r="K236">
        <v>291301</v>
      </c>
      <c r="L236">
        <v>319714</v>
      </c>
      <c r="M236">
        <v>6171</v>
      </c>
      <c r="N236">
        <v>145920</v>
      </c>
      <c r="O236">
        <v>64789</v>
      </c>
      <c r="P236">
        <v>31354</v>
      </c>
      <c r="Q236">
        <v>16883</v>
      </c>
      <c r="R236">
        <v>32131</v>
      </c>
      <c r="S236">
        <v>763</v>
      </c>
      <c r="T236">
        <v>128994</v>
      </c>
      <c r="U236">
        <v>54196</v>
      </c>
      <c r="V236">
        <v>74798</v>
      </c>
      <c r="W236">
        <v>158343</v>
      </c>
      <c r="X236">
        <v>984329</v>
      </c>
      <c r="Y236">
        <v>1596736</v>
      </c>
      <c r="Z236">
        <v>323</v>
      </c>
      <c r="AA236">
        <v>90918</v>
      </c>
      <c r="AB236">
        <v>1719534</v>
      </c>
      <c r="AC236">
        <v>4781335</v>
      </c>
      <c r="AD236">
        <v>21456284</v>
      </c>
      <c r="AE236">
        <v>10750389</v>
      </c>
      <c r="AF236">
        <v>2974326</v>
      </c>
      <c r="AG236">
        <v>119813</v>
      </c>
      <c r="AH236">
        <v>160622</v>
      </c>
      <c r="AI236">
        <v>2693891</v>
      </c>
      <c r="AJ236">
        <v>1997530</v>
      </c>
      <c r="AK236">
        <v>708528</v>
      </c>
      <c r="AL236">
        <v>734905</v>
      </c>
      <c r="AM236">
        <v>554097</v>
      </c>
      <c r="AN236">
        <v>308096</v>
      </c>
      <c r="AO236">
        <v>1457412</v>
      </c>
      <c r="AP236">
        <v>92954</v>
      </c>
      <c r="AQ236">
        <v>3920071</v>
      </c>
      <c r="AR236">
        <v>10705895</v>
      </c>
      <c r="AS236">
        <v>9306846</v>
      </c>
      <c r="AT236">
        <v>1399049</v>
      </c>
      <c r="AU236">
        <v>11048713</v>
      </c>
      <c r="AV236">
        <v>96.897215566865597</v>
      </c>
      <c r="AW236">
        <v>46.440354196072398</v>
      </c>
      <c r="AX236">
        <v>44.999410115384173</v>
      </c>
      <c r="AY236">
        <v>18532928</v>
      </c>
      <c r="AZ236">
        <v>8127128</v>
      </c>
      <c r="BA236">
        <v>2949024</v>
      </c>
      <c r="BB236">
        <v>2838047</v>
      </c>
      <c r="BC236">
        <v>1108441</v>
      </c>
      <c r="BD236">
        <v>1231616</v>
      </c>
      <c r="BE236">
        <v>7782539</v>
      </c>
      <c r="BF236">
        <v>51786</v>
      </c>
      <c r="BG236">
        <v>2564934</v>
      </c>
    </row>
    <row r="237" spans="1:59" x14ac:dyDescent="0.2">
      <c r="A237" s="8" t="s">
        <v>436</v>
      </c>
      <c r="B237">
        <v>22074717</v>
      </c>
      <c r="C237">
        <v>11658590</v>
      </c>
      <c r="D237">
        <v>6175410</v>
      </c>
      <c r="E237">
        <v>2961598</v>
      </c>
      <c r="F237">
        <v>1173296</v>
      </c>
      <c r="G237">
        <v>1348286</v>
      </c>
      <c r="H237">
        <v>10416127</v>
      </c>
      <c r="I237">
        <v>21933</v>
      </c>
      <c r="J237">
        <v>172507</v>
      </c>
      <c r="K237">
        <v>303994</v>
      </c>
      <c r="L237">
        <v>311854</v>
      </c>
      <c r="M237">
        <v>5717</v>
      </c>
      <c r="N237">
        <v>147400</v>
      </c>
      <c r="O237">
        <v>61894</v>
      </c>
      <c r="P237">
        <v>34525</v>
      </c>
      <c r="Q237">
        <v>17944</v>
      </c>
      <c r="R237">
        <v>32334</v>
      </c>
      <c r="S237">
        <v>703</v>
      </c>
      <c r="T237">
        <v>126924</v>
      </c>
      <c r="U237">
        <v>54481</v>
      </c>
      <c r="V237">
        <v>72443</v>
      </c>
      <c r="W237">
        <v>149567</v>
      </c>
      <c r="X237">
        <v>922711</v>
      </c>
      <c r="Y237">
        <v>1627325</v>
      </c>
      <c r="Z237">
        <v>323</v>
      </c>
      <c r="AA237">
        <v>89812</v>
      </c>
      <c r="AB237">
        <v>1799889</v>
      </c>
      <c r="AC237">
        <v>4736171</v>
      </c>
      <c r="AD237">
        <v>21251303</v>
      </c>
      <c r="AE237">
        <v>10780685</v>
      </c>
      <c r="AF237">
        <v>2983466</v>
      </c>
      <c r="AG237">
        <v>119825</v>
      </c>
      <c r="AH237">
        <v>160774</v>
      </c>
      <c r="AI237">
        <v>2702867</v>
      </c>
      <c r="AJ237">
        <v>1981829</v>
      </c>
      <c r="AK237">
        <v>684398</v>
      </c>
      <c r="AL237">
        <v>733774</v>
      </c>
      <c r="AM237">
        <v>563656</v>
      </c>
      <c r="AN237">
        <v>297488</v>
      </c>
      <c r="AO237">
        <v>1417649</v>
      </c>
      <c r="AP237">
        <v>97214</v>
      </c>
      <c r="AQ237">
        <v>4003039</v>
      </c>
      <c r="AR237">
        <v>10470618</v>
      </c>
      <c r="AS237">
        <v>9042607</v>
      </c>
      <c r="AT237">
        <v>1428011</v>
      </c>
      <c r="AU237">
        <v>11294032</v>
      </c>
      <c r="AV237">
        <v>92.709302646933168</v>
      </c>
      <c r="AW237">
        <v>47.4212206337724</v>
      </c>
      <c r="AX237">
        <v>43.963882956233967</v>
      </c>
      <c r="AY237">
        <v>18609995</v>
      </c>
      <c r="AZ237">
        <v>8193868</v>
      </c>
      <c r="BA237">
        <v>2981814</v>
      </c>
      <c r="BB237">
        <v>2845820</v>
      </c>
      <c r="BC237">
        <v>1119320</v>
      </c>
      <c r="BD237">
        <v>1246914</v>
      </c>
      <c r="BE237">
        <v>7829310</v>
      </c>
      <c r="BF237">
        <v>52826</v>
      </c>
      <c r="BG237">
        <v>2589148</v>
      </c>
    </row>
    <row r="238" spans="1:59" x14ac:dyDescent="0.2">
      <c r="A238" s="8" t="s">
        <v>437</v>
      </c>
      <c r="B238">
        <v>22099416</v>
      </c>
      <c r="C238">
        <v>11626574</v>
      </c>
      <c r="D238">
        <v>6133367</v>
      </c>
      <c r="E238">
        <v>2961832</v>
      </c>
      <c r="F238">
        <v>1191419</v>
      </c>
      <c r="G238">
        <v>1339956</v>
      </c>
      <c r="H238">
        <v>10472842</v>
      </c>
      <c r="I238">
        <v>30297</v>
      </c>
      <c r="J238">
        <v>190869</v>
      </c>
      <c r="K238">
        <v>325301</v>
      </c>
      <c r="L238">
        <v>307481</v>
      </c>
      <c r="M238">
        <v>6221</v>
      </c>
      <c r="N238">
        <v>150337</v>
      </c>
      <c r="O238">
        <v>70005</v>
      </c>
      <c r="P238">
        <v>36575</v>
      </c>
      <c r="Q238">
        <v>12192</v>
      </c>
      <c r="R238">
        <v>30865</v>
      </c>
      <c r="S238">
        <v>700</v>
      </c>
      <c r="T238">
        <v>127428</v>
      </c>
      <c r="U238">
        <v>55021</v>
      </c>
      <c r="V238">
        <v>72407</v>
      </c>
      <c r="W238">
        <v>158464</v>
      </c>
      <c r="X238">
        <v>1030006</v>
      </c>
      <c r="Y238">
        <v>1660922</v>
      </c>
      <c r="Z238">
        <v>350</v>
      </c>
      <c r="AA238">
        <v>100865</v>
      </c>
      <c r="AB238">
        <v>1797930</v>
      </c>
      <c r="AC238">
        <v>4586371</v>
      </c>
      <c r="AD238">
        <v>22399221</v>
      </c>
      <c r="AE238">
        <v>10576613</v>
      </c>
      <c r="AF238">
        <v>3011544</v>
      </c>
      <c r="AG238">
        <v>100995</v>
      </c>
      <c r="AH238">
        <v>161893</v>
      </c>
      <c r="AI238">
        <v>2748656</v>
      </c>
      <c r="AJ238">
        <v>1969953</v>
      </c>
      <c r="AK238">
        <v>652300</v>
      </c>
      <c r="AL238">
        <v>737110</v>
      </c>
      <c r="AM238">
        <v>580543</v>
      </c>
      <c r="AN238">
        <v>293618</v>
      </c>
      <c r="AO238">
        <v>1395469</v>
      </c>
      <c r="AP238">
        <v>96413</v>
      </c>
      <c r="AQ238">
        <v>3809616</v>
      </c>
      <c r="AR238">
        <v>11822608</v>
      </c>
      <c r="AS238">
        <v>10392529</v>
      </c>
      <c r="AT238">
        <v>1430079</v>
      </c>
      <c r="AU238">
        <v>11522803</v>
      </c>
      <c r="AV238">
        <v>102.6018410233749</v>
      </c>
      <c r="AW238">
        <v>42.135346260632303</v>
      </c>
      <c r="AX238">
        <v>43.231640984982498</v>
      </c>
      <c r="AY238">
        <v>18735833</v>
      </c>
      <c r="AZ238">
        <v>8262991</v>
      </c>
      <c r="BA238">
        <v>3011609</v>
      </c>
      <c r="BB238">
        <v>2857024</v>
      </c>
      <c r="BC238">
        <v>1130666</v>
      </c>
      <c r="BD238">
        <v>1263692</v>
      </c>
      <c r="BE238">
        <v>8159220</v>
      </c>
      <c r="BF238">
        <v>53886</v>
      </c>
      <c r="BG238">
        <v>2614622</v>
      </c>
    </row>
    <row r="239" spans="1:59" x14ac:dyDescent="0.2">
      <c r="A239" s="8" t="s">
        <v>438</v>
      </c>
      <c r="B239">
        <v>22008175</v>
      </c>
      <c r="C239">
        <v>11517321</v>
      </c>
      <c r="D239">
        <v>6004830</v>
      </c>
      <c r="E239">
        <v>2957512</v>
      </c>
      <c r="F239">
        <v>1210343</v>
      </c>
      <c r="G239">
        <v>1344636</v>
      </c>
      <c r="H239">
        <v>10490854</v>
      </c>
      <c r="I239">
        <v>34513</v>
      </c>
      <c r="J239">
        <v>211277</v>
      </c>
      <c r="K239">
        <v>337052</v>
      </c>
      <c r="L239">
        <v>299347</v>
      </c>
      <c r="M239">
        <v>7241</v>
      </c>
      <c r="N239">
        <v>163107</v>
      </c>
      <c r="O239">
        <v>80487</v>
      </c>
      <c r="P239">
        <v>35355</v>
      </c>
      <c r="Q239">
        <v>11785</v>
      </c>
      <c r="R239">
        <v>34611</v>
      </c>
      <c r="S239">
        <v>869</v>
      </c>
      <c r="T239">
        <v>128911</v>
      </c>
      <c r="U239">
        <v>55855</v>
      </c>
      <c r="V239">
        <v>73056</v>
      </c>
      <c r="W239">
        <v>161730</v>
      </c>
      <c r="X239">
        <v>1021911</v>
      </c>
      <c r="Y239">
        <v>1694528</v>
      </c>
      <c r="Z239">
        <v>373</v>
      </c>
      <c r="AA239">
        <v>105180</v>
      </c>
      <c r="AB239">
        <v>1783467</v>
      </c>
      <c r="AC239">
        <v>4542217</v>
      </c>
      <c r="AD239">
        <v>22764950</v>
      </c>
      <c r="AE239">
        <v>10529847</v>
      </c>
      <c r="AF239">
        <v>3045379</v>
      </c>
      <c r="AG239">
        <v>103978</v>
      </c>
      <c r="AH239">
        <v>162518</v>
      </c>
      <c r="AI239">
        <v>2778883</v>
      </c>
      <c r="AJ239">
        <v>1959534</v>
      </c>
      <c r="AK239">
        <v>636610</v>
      </c>
      <c r="AL239">
        <v>723124</v>
      </c>
      <c r="AM239">
        <v>599800</v>
      </c>
      <c r="AN239">
        <v>278477</v>
      </c>
      <c r="AO239">
        <v>1391531</v>
      </c>
      <c r="AP239">
        <v>98972</v>
      </c>
      <c r="AQ239">
        <v>3755955</v>
      </c>
      <c r="AR239">
        <v>12235103</v>
      </c>
      <c r="AS239">
        <v>10788313</v>
      </c>
      <c r="AT239">
        <v>1446790</v>
      </c>
      <c r="AU239">
        <v>11478328</v>
      </c>
      <c r="AV239">
        <v>106.5930781076837</v>
      </c>
      <c r="AW239">
        <v>40.906173014146432</v>
      </c>
      <c r="AX239">
        <v>43.603148951833326</v>
      </c>
      <c r="AY239">
        <v>18809999</v>
      </c>
      <c r="AZ239">
        <v>8319145</v>
      </c>
      <c r="BA239">
        <v>3038786</v>
      </c>
      <c r="BB239">
        <v>2870680</v>
      </c>
      <c r="BC239">
        <v>1142916</v>
      </c>
      <c r="BD239">
        <v>1266763</v>
      </c>
      <c r="BE239">
        <v>8280152</v>
      </c>
      <c r="BF239">
        <v>55022</v>
      </c>
      <c r="BG239">
        <v>2640226</v>
      </c>
    </row>
    <row r="240" spans="1:59" x14ac:dyDescent="0.2">
      <c r="A240" s="8" t="s">
        <v>439</v>
      </c>
      <c r="B240">
        <v>22719619</v>
      </c>
      <c r="C240">
        <v>11672571</v>
      </c>
      <c r="D240">
        <v>6102749</v>
      </c>
      <c r="E240">
        <v>2980244</v>
      </c>
      <c r="F240">
        <v>1225681</v>
      </c>
      <c r="G240">
        <v>1363898</v>
      </c>
      <c r="H240">
        <v>11047048</v>
      </c>
      <c r="I240">
        <v>38145</v>
      </c>
      <c r="J240">
        <v>204455</v>
      </c>
      <c r="K240">
        <v>362778</v>
      </c>
      <c r="L240">
        <v>293559</v>
      </c>
      <c r="M240">
        <v>5986</v>
      </c>
      <c r="N240">
        <v>157048</v>
      </c>
      <c r="O240">
        <v>75679</v>
      </c>
      <c r="P240">
        <v>33690</v>
      </c>
      <c r="Q240">
        <v>11230</v>
      </c>
      <c r="R240">
        <v>35404</v>
      </c>
      <c r="S240">
        <v>1045</v>
      </c>
      <c r="T240">
        <v>115962</v>
      </c>
      <c r="U240">
        <v>56897</v>
      </c>
      <c r="V240">
        <v>59065</v>
      </c>
      <c r="W240">
        <v>154364</v>
      </c>
      <c r="X240">
        <v>1106509</v>
      </c>
      <c r="Y240">
        <v>2177117</v>
      </c>
      <c r="Z240">
        <v>416</v>
      </c>
      <c r="AA240">
        <v>114880</v>
      </c>
      <c r="AB240">
        <v>1701793</v>
      </c>
      <c r="AC240">
        <v>4614036</v>
      </c>
      <c r="AD240">
        <v>24132341</v>
      </c>
      <c r="AE240">
        <v>10397166</v>
      </c>
      <c r="AF240">
        <v>3032939</v>
      </c>
      <c r="AG240">
        <v>82481</v>
      </c>
      <c r="AH240">
        <v>163914</v>
      </c>
      <c r="AI240">
        <v>2786544</v>
      </c>
      <c r="AJ240">
        <v>1977201</v>
      </c>
      <c r="AK240">
        <v>628789</v>
      </c>
      <c r="AL240">
        <v>737795</v>
      </c>
      <c r="AM240">
        <v>610617</v>
      </c>
      <c r="AN240">
        <v>266249</v>
      </c>
      <c r="AO240">
        <v>1402680</v>
      </c>
      <c r="AP240">
        <v>81222</v>
      </c>
      <c r="AQ240">
        <v>3636875</v>
      </c>
      <c r="AR240">
        <v>13735175</v>
      </c>
      <c r="AS240">
        <v>11955560</v>
      </c>
      <c r="AT240">
        <v>1779615</v>
      </c>
      <c r="AU240">
        <v>12322453</v>
      </c>
      <c r="AV240">
        <v>111.4646137183033</v>
      </c>
      <c r="AW240">
        <v>36.476710872791926</v>
      </c>
      <c r="AX240">
        <v>40.658624871499846</v>
      </c>
      <c r="AY240">
        <v>19413904</v>
      </c>
      <c r="AZ240">
        <v>8366856</v>
      </c>
      <c r="BA240">
        <v>3056204</v>
      </c>
      <c r="BB240">
        <v>2886051</v>
      </c>
      <c r="BC240">
        <v>1155372</v>
      </c>
      <c r="BD240">
        <v>1269229</v>
      </c>
      <c r="BE240">
        <v>9016738</v>
      </c>
      <c r="BF240">
        <v>56192</v>
      </c>
      <c r="BG240">
        <v>2666398</v>
      </c>
    </row>
    <row r="241" spans="1:59" x14ac:dyDescent="0.2">
      <c r="A241" s="8" t="s">
        <v>440</v>
      </c>
      <c r="B241">
        <v>23364670</v>
      </c>
      <c r="C241">
        <v>12127291</v>
      </c>
      <c r="D241">
        <v>6483019</v>
      </c>
      <c r="E241">
        <v>3007871</v>
      </c>
      <c r="F241">
        <v>1238467</v>
      </c>
      <c r="G241">
        <v>1397935</v>
      </c>
      <c r="H241">
        <v>11237379</v>
      </c>
      <c r="I241">
        <v>41699</v>
      </c>
      <c r="J241">
        <v>222037</v>
      </c>
      <c r="K241">
        <v>369694</v>
      </c>
      <c r="L241">
        <v>295004</v>
      </c>
      <c r="M241">
        <v>5183</v>
      </c>
      <c r="N241">
        <v>160190</v>
      </c>
      <c r="O241">
        <v>78983</v>
      </c>
      <c r="P241">
        <v>34925</v>
      </c>
      <c r="Q241">
        <v>11642</v>
      </c>
      <c r="R241">
        <v>33487</v>
      </c>
      <c r="S241">
        <v>1153</v>
      </c>
      <c r="T241">
        <v>116464</v>
      </c>
      <c r="U241">
        <v>60461</v>
      </c>
      <c r="V241">
        <v>56003</v>
      </c>
      <c r="W241">
        <v>159798</v>
      </c>
      <c r="X241">
        <v>1122544</v>
      </c>
      <c r="Y241">
        <v>2232998</v>
      </c>
      <c r="Z241">
        <v>408</v>
      </c>
      <c r="AA241">
        <v>117914</v>
      </c>
      <c r="AB241">
        <v>1805212</v>
      </c>
      <c r="AC241">
        <v>4588234</v>
      </c>
      <c r="AD241">
        <v>24668041</v>
      </c>
      <c r="AE241">
        <v>10529320</v>
      </c>
      <c r="AF241">
        <v>3085414</v>
      </c>
      <c r="AG241">
        <v>91623</v>
      </c>
      <c r="AH241">
        <v>196551</v>
      </c>
      <c r="AI241">
        <v>2797240</v>
      </c>
      <c r="AJ241">
        <v>1993383</v>
      </c>
      <c r="AK241">
        <v>594848</v>
      </c>
      <c r="AL241">
        <v>745825</v>
      </c>
      <c r="AM241">
        <v>652710</v>
      </c>
      <c r="AN241">
        <v>273548</v>
      </c>
      <c r="AO241">
        <v>1436135</v>
      </c>
      <c r="AP241">
        <v>90747</v>
      </c>
      <c r="AQ241">
        <v>3650093</v>
      </c>
      <c r="AR241">
        <v>14138721</v>
      </c>
      <c r="AS241">
        <v>12344447</v>
      </c>
      <c r="AT241">
        <v>1794274</v>
      </c>
      <c r="AU241">
        <v>12835350</v>
      </c>
      <c r="AV241">
        <v>110.15453791434129</v>
      </c>
      <c r="AW241">
        <v>35.921190475001282</v>
      </c>
      <c r="AX241">
        <v>39.568821381068034</v>
      </c>
      <c r="AY241">
        <v>19715108</v>
      </c>
      <c r="AZ241">
        <v>8477729</v>
      </c>
      <c r="BA241">
        <v>3088548</v>
      </c>
      <c r="BB241">
        <v>2898106</v>
      </c>
      <c r="BC241">
        <v>1167002</v>
      </c>
      <c r="BD241">
        <v>1324073</v>
      </c>
      <c r="BE241">
        <v>9185788</v>
      </c>
      <c r="BF241">
        <v>57372</v>
      </c>
      <c r="BG241">
        <v>2691616</v>
      </c>
    </row>
    <row r="242" spans="1:59" x14ac:dyDescent="0.2">
      <c r="A242" s="8" t="s">
        <v>441</v>
      </c>
      <c r="B242">
        <v>23991443</v>
      </c>
      <c r="C242">
        <v>12558685</v>
      </c>
      <c r="D242">
        <v>6817506</v>
      </c>
      <c r="E242">
        <v>3057661</v>
      </c>
      <c r="F242">
        <v>1249850</v>
      </c>
      <c r="G242">
        <v>1433668</v>
      </c>
      <c r="H242">
        <v>11432758</v>
      </c>
      <c r="I242">
        <v>47625</v>
      </c>
      <c r="J242">
        <v>245120</v>
      </c>
      <c r="K242">
        <v>360406</v>
      </c>
      <c r="L242">
        <v>295646</v>
      </c>
      <c r="M242">
        <v>4829</v>
      </c>
      <c r="N242">
        <v>158009</v>
      </c>
      <c r="O242">
        <v>78886</v>
      </c>
      <c r="P242">
        <v>34008</v>
      </c>
      <c r="Q242">
        <v>11336</v>
      </c>
      <c r="R242">
        <v>32561</v>
      </c>
      <c r="S242">
        <v>1218</v>
      </c>
      <c r="T242">
        <v>120375</v>
      </c>
      <c r="U242">
        <v>64275</v>
      </c>
      <c r="V242">
        <v>56100</v>
      </c>
      <c r="W242">
        <v>166055</v>
      </c>
      <c r="X242">
        <v>1138964</v>
      </c>
      <c r="Y242">
        <v>2290847</v>
      </c>
      <c r="Z242">
        <v>447</v>
      </c>
      <c r="AA242">
        <v>118146</v>
      </c>
      <c r="AB242">
        <v>1860975</v>
      </c>
      <c r="AC242">
        <v>4625314</v>
      </c>
      <c r="AD242">
        <v>25119716</v>
      </c>
      <c r="AE242">
        <v>10657253</v>
      </c>
      <c r="AF242">
        <v>3080635</v>
      </c>
      <c r="AG242">
        <v>98673</v>
      </c>
      <c r="AH242">
        <v>202667</v>
      </c>
      <c r="AI242">
        <v>2779295</v>
      </c>
      <c r="AJ242">
        <v>2025341</v>
      </c>
      <c r="AK242">
        <v>598516</v>
      </c>
      <c r="AL242">
        <v>756167</v>
      </c>
      <c r="AM242">
        <v>670658</v>
      </c>
      <c r="AN242">
        <v>265254</v>
      </c>
      <c r="AO242">
        <v>1443397</v>
      </c>
      <c r="AP242">
        <v>92174</v>
      </c>
      <c r="AQ242">
        <v>3750452</v>
      </c>
      <c r="AR242">
        <v>14462463</v>
      </c>
      <c r="AS242">
        <v>12641773</v>
      </c>
      <c r="AT242">
        <v>1820690</v>
      </c>
      <c r="AU242">
        <v>13334190</v>
      </c>
      <c r="AV242">
        <v>108.4615060025795</v>
      </c>
      <c r="AW242">
        <v>35.30502139762747</v>
      </c>
      <c r="AX242">
        <v>38.292357902399694</v>
      </c>
      <c r="AY242">
        <v>19995728</v>
      </c>
      <c r="AZ242">
        <v>8562970</v>
      </c>
      <c r="BA242">
        <v>3118285</v>
      </c>
      <c r="BB242">
        <v>2914735</v>
      </c>
      <c r="BC242">
        <v>1178544</v>
      </c>
      <c r="BD242">
        <v>1351406</v>
      </c>
      <c r="BE242">
        <v>9338475</v>
      </c>
      <c r="BF242">
        <v>58593</v>
      </c>
      <c r="BG242">
        <v>2717948</v>
      </c>
    </row>
    <row r="243" spans="1:59" x14ac:dyDescent="0.2">
      <c r="A243" s="8" t="s">
        <v>442</v>
      </c>
      <c r="B243">
        <v>24648565</v>
      </c>
      <c r="C243">
        <v>13056318</v>
      </c>
      <c r="D243">
        <v>7249793</v>
      </c>
      <c r="E243">
        <v>3079010</v>
      </c>
      <c r="F243">
        <v>1260277</v>
      </c>
      <c r="G243">
        <v>1467238</v>
      </c>
      <c r="H243">
        <v>11592247</v>
      </c>
      <c r="I243">
        <v>44697</v>
      </c>
      <c r="J243">
        <v>261585</v>
      </c>
      <c r="K243">
        <v>384213</v>
      </c>
      <c r="L243">
        <v>296208</v>
      </c>
      <c r="M243">
        <v>5719</v>
      </c>
      <c r="N243">
        <v>161033</v>
      </c>
      <c r="O243">
        <v>85624</v>
      </c>
      <c r="P243">
        <v>31880</v>
      </c>
      <c r="Q243">
        <v>10627</v>
      </c>
      <c r="R243">
        <v>31750</v>
      </c>
      <c r="S243">
        <v>1152</v>
      </c>
      <c r="T243">
        <v>122240</v>
      </c>
      <c r="U243">
        <v>68136</v>
      </c>
      <c r="V243">
        <v>54104</v>
      </c>
      <c r="W243">
        <v>168939</v>
      </c>
      <c r="X243">
        <v>1114543</v>
      </c>
      <c r="Y243">
        <v>2338421</v>
      </c>
      <c r="Z243">
        <v>482</v>
      </c>
      <c r="AA243">
        <v>116560</v>
      </c>
      <c r="AB243">
        <v>1883098</v>
      </c>
      <c r="AC243">
        <v>4694509</v>
      </c>
      <c r="AD243">
        <v>25031333</v>
      </c>
      <c r="AE243">
        <v>10827467</v>
      </c>
      <c r="AF243">
        <v>3087674</v>
      </c>
      <c r="AG243">
        <v>105121</v>
      </c>
      <c r="AH243">
        <v>204007</v>
      </c>
      <c r="AI243">
        <v>2778546</v>
      </c>
      <c r="AJ243">
        <v>2069986</v>
      </c>
      <c r="AK243">
        <v>610150</v>
      </c>
      <c r="AL243">
        <v>759268</v>
      </c>
      <c r="AM243">
        <v>700569</v>
      </c>
      <c r="AN243">
        <v>263561</v>
      </c>
      <c r="AO243">
        <v>1471093</v>
      </c>
      <c r="AP243">
        <v>100406</v>
      </c>
      <c r="AQ243">
        <v>3834747</v>
      </c>
      <c r="AR243">
        <v>14203866</v>
      </c>
      <c r="AS243">
        <v>12361872</v>
      </c>
      <c r="AT243">
        <v>1841994</v>
      </c>
      <c r="AU243">
        <v>13821098</v>
      </c>
      <c r="AV243">
        <v>102.7694464082423</v>
      </c>
      <c r="AW243">
        <v>36.311662425594633</v>
      </c>
      <c r="AX243">
        <v>37.317294456413322</v>
      </c>
      <c r="AY243">
        <v>20250240</v>
      </c>
      <c r="AZ243">
        <v>8657993</v>
      </c>
      <c r="BA243">
        <v>3148412</v>
      </c>
      <c r="BB243">
        <v>2934725</v>
      </c>
      <c r="BC243">
        <v>1191602</v>
      </c>
      <c r="BD243">
        <v>1383254</v>
      </c>
      <c r="BE243">
        <v>9422773</v>
      </c>
      <c r="BF243">
        <v>59822</v>
      </c>
      <c r="BG243">
        <v>2746470</v>
      </c>
    </row>
    <row r="244" spans="1:59" x14ac:dyDescent="0.2">
      <c r="A244" s="8" t="s">
        <v>443</v>
      </c>
      <c r="B244">
        <v>25313528</v>
      </c>
      <c r="C244">
        <v>13186728</v>
      </c>
      <c r="D244">
        <v>7285275</v>
      </c>
      <c r="E244">
        <v>3129204</v>
      </c>
      <c r="F244">
        <v>1278650</v>
      </c>
      <c r="G244">
        <v>1493599</v>
      </c>
      <c r="H244">
        <v>12126800</v>
      </c>
      <c r="I244">
        <v>53705</v>
      </c>
      <c r="J244">
        <v>235523</v>
      </c>
      <c r="K244">
        <v>370456</v>
      </c>
      <c r="L244">
        <v>305966</v>
      </c>
      <c r="M244">
        <v>6422</v>
      </c>
      <c r="N244">
        <v>173582</v>
      </c>
      <c r="O244">
        <v>95023</v>
      </c>
      <c r="P244">
        <v>34014</v>
      </c>
      <c r="Q244">
        <v>11338</v>
      </c>
      <c r="R244">
        <v>31813</v>
      </c>
      <c r="S244">
        <v>1394</v>
      </c>
      <c r="T244">
        <v>131518</v>
      </c>
      <c r="U244">
        <v>72307</v>
      </c>
      <c r="V244">
        <v>59211</v>
      </c>
      <c r="W244">
        <v>162684</v>
      </c>
      <c r="X244">
        <v>1213832</v>
      </c>
      <c r="Y244">
        <v>2682900</v>
      </c>
      <c r="Z244">
        <v>487</v>
      </c>
      <c r="AA244">
        <v>125553</v>
      </c>
      <c r="AB244">
        <v>1830643</v>
      </c>
      <c r="AC244">
        <v>4833529</v>
      </c>
      <c r="AD244">
        <v>26430989</v>
      </c>
      <c r="AE244">
        <v>10930832</v>
      </c>
      <c r="AF244">
        <v>3085120</v>
      </c>
      <c r="AG244">
        <v>97782</v>
      </c>
      <c r="AH244">
        <v>205520</v>
      </c>
      <c r="AI244">
        <v>2781818</v>
      </c>
      <c r="AJ244">
        <v>2152193</v>
      </c>
      <c r="AK244">
        <v>634957</v>
      </c>
      <c r="AL244">
        <v>793245</v>
      </c>
      <c r="AM244">
        <v>723992</v>
      </c>
      <c r="AN244">
        <v>262887</v>
      </c>
      <c r="AO244">
        <v>1499936</v>
      </c>
      <c r="AP244">
        <v>87996</v>
      </c>
      <c r="AQ244">
        <v>3842700</v>
      </c>
      <c r="AR244">
        <v>15500157</v>
      </c>
      <c r="AS244">
        <v>13535737</v>
      </c>
      <c r="AT244">
        <v>1964420</v>
      </c>
      <c r="AU244">
        <v>14382696</v>
      </c>
      <c r="AV244">
        <v>107.7694850418533</v>
      </c>
      <c r="AW244">
        <v>33.78877517608646</v>
      </c>
      <c r="AX244">
        <v>36.41398900921795</v>
      </c>
      <c r="AY244">
        <v>20863606</v>
      </c>
      <c r="AZ244">
        <v>8736806</v>
      </c>
      <c r="BA244">
        <v>3183074</v>
      </c>
      <c r="BB244">
        <v>2958519</v>
      </c>
      <c r="BC244">
        <v>1205593</v>
      </c>
      <c r="BD244">
        <v>1389620</v>
      </c>
      <c r="BE244">
        <v>9932774</v>
      </c>
      <c r="BF244">
        <v>61071</v>
      </c>
      <c r="BG244">
        <v>2776805</v>
      </c>
    </row>
    <row r="245" spans="1:59" x14ac:dyDescent="0.2">
      <c r="A245" s="8" t="s">
        <v>444</v>
      </c>
      <c r="B245">
        <v>25888707</v>
      </c>
      <c r="C245">
        <v>13579494</v>
      </c>
      <c r="D245">
        <v>7560986</v>
      </c>
      <c r="E245">
        <v>3183332</v>
      </c>
      <c r="F245">
        <v>1297448</v>
      </c>
      <c r="G245">
        <v>1537728</v>
      </c>
      <c r="H245">
        <v>12309213</v>
      </c>
      <c r="I245">
        <v>61301</v>
      </c>
      <c r="J245">
        <v>234769</v>
      </c>
      <c r="K245">
        <v>362506</v>
      </c>
      <c r="L245">
        <v>307646</v>
      </c>
      <c r="M245">
        <v>6190</v>
      </c>
      <c r="N245">
        <v>190736</v>
      </c>
      <c r="O245">
        <v>90942</v>
      </c>
      <c r="P245">
        <v>49230</v>
      </c>
      <c r="Q245">
        <v>16410</v>
      </c>
      <c r="R245">
        <v>32636</v>
      </c>
      <c r="S245">
        <v>1518</v>
      </c>
      <c r="T245">
        <v>127807</v>
      </c>
      <c r="U245">
        <v>72457</v>
      </c>
      <c r="V245">
        <v>55350</v>
      </c>
      <c r="W245">
        <v>163942</v>
      </c>
      <c r="X245">
        <v>1137185</v>
      </c>
      <c r="Y245">
        <v>2736282</v>
      </c>
      <c r="Z245">
        <v>475</v>
      </c>
      <c r="AA245">
        <v>124068</v>
      </c>
      <c r="AB245">
        <v>1944055</v>
      </c>
      <c r="AC245">
        <v>4912251</v>
      </c>
      <c r="AD245">
        <v>26666540</v>
      </c>
      <c r="AE245">
        <v>11191226</v>
      </c>
      <c r="AF245">
        <v>3097300</v>
      </c>
      <c r="AG245">
        <v>112001</v>
      </c>
      <c r="AH245">
        <v>208475</v>
      </c>
      <c r="AI245">
        <v>2776824</v>
      </c>
      <c r="AJ245">
        <v>2191431</v>
      </c>
      <c r="AK245">
        <v>631156</v>
      </c>
      <c r="AL245">
        <v>819713</v>
      </c>
      <c r="AM245">
        <v>740562</v>
      </c>
      <c r="AN245">
        <v>264266</v>
      </c>
      <c r="AO245">
        <v>1536003</v>
      </c>
      <c r="AP245">
        <v>99689</v>
      </c>
      <c r="AQ245">
        <v>4002537</v>
      </c>
      <c r="AR245">
        <v>15475314</v>
      </c>
      <c r="AS245">
        <v>13484670</v>
      </c>
      <c r="AT245">
        <v>1990644</v>
      </c>
      <c r="AU245">
        <v>14697481</v>
      </c>
      <c r="AV245">
        <v>105.2922883019979</v>
      </c>
      <c r="AW245">
        <v>34.175277193229249</v>
      </c>
      <c r="AX245">
        <v>35.983931390301862</v>
      </c>
      <c r="AY245">
        <v>21196429</v>
      </c>
      <c r="AZ245">
        <v>8887216</v>
      </c>
      <c r="BA245">
        <v>3220871</v>
      </c>
      <c r="BB245">
        <v>2983014</v>
      </c>
      <c r="BC245">
        <v>1221487</v>
      </c>
      <c r="BD245">
        <v>1461844</v>
      </c>
      <c r="BE245">
        <v>10005203</v>
      </c>
      <c r="BF245">
        <v>62352</v>
      </c>
      <c r="BG245">
        <v>2808665</v>
      </c>
    </row>
    <row r="246" spans="1:59" x14ac:dyDescent="0.2">
      <c r="A246" s="8" t="s">
        <v>445</v>
      </c>
      <c r="B246">
        <v>26381416</v>
      </c>
      <c r="C246">
        <v>13808847</v>
      </c>
      <c r="D246">
        <v>7717066</v>
      </c>
      <c r="E246">
        <v>3222108</v>
      </c>
      <c r="F246">
        <v>1321683</v>
      </c>
      <c r="G246">
        <v>1547990</v>
      </c>
      <c r="H246">
        <v>12572569</v>
      </c>
      <c r="I246">
        <v>57496</v>
      </c>
      <c r="J246">
        <v>278710</v>
      </c>
      <c r="K246">
        <v>343199</v>
      </c>
      <c r="L246">
        <v>313360</v>
      </c>
      <c r="M246">
        <v>8459</v>
      </c>
      <c r="N246">
        <v>192879</v>
      </c>
      <c r="O246">
        <v>90215</v>
      </c>
      <c r="P246">
        <v>52929</v>
      </c>
      <c r="Q246">
        <v>17643</v>
      </c>
      <c r="R246">
        <v>30113</v>
      </c>
      <c r="S246">
        <v>1979</v>
      </c>
      <c r="T246">
        <v>129676</v>
      </c>
      <c r="U246">
        <v>73660</v>
      </c>
      <c r="V246">
        <v>56016</v>
      </c>
      <c r="W246">
        <v>160764</v>
      </c>
      <c r="X246">
        <v>1101851</v>
      </c>
      <c r="Y246">
        <v>2770784</v>
      </c>
      <c r="Z246">
        <v>481</v>
      </c>
      <c r="AA246">
        <v>125722</v>
      </c>
      <c r="AB246">
        <v>2031068</v>
      </c>
      <c r="AC246">
        <v>5058120</v>
      </c>
      <c r="AD246">
        <v>27166502</v>
      </c>
      <c r="AE246">
        <v>11399268</v>
      </c>
      <c r="AF246">
        <v>3095244</v>
      </c>
      <c r="AG246">
        <v>110679</v>
      </c>
      <c r="AH246">
        <v>222468</v>
      </c>
      <c r="AI246">
        <v>2762097</v>
      </c>
      <c r="AJ246">
        <v>2288425</v>
      </c>
      <c r="AK246">
        <v>637640</v>
      </c>
      <c r="AL246">
        <v>849659</v>
      </c>
      <c r="AM246">
        <v>801127</v>
      </c>
      <c r="AN246">
        <v>241978</v>
      </c>
      <c r="AO246">
        <v>1589494</v>
      </c>
      <c r="AP246">
        <v>98061</v>
      </c>
      <c r="AQ246">
        <v>4086066</v>
      </c>
      <c r="AR246">
        <v>15767234</v>
      </c>
      <c r="AS246">
        <v>13760414</v>
      </c>
      <c r="AT246">
        <v>2006820</v>
      </c>
      <c r="AU246">
        <v>14982148</v>
      </c>
      <c r="AV246">
        <v>105.2401432150028</v>
      </c>
      <c r="AW246">
        <v>34.144664693752595</v>
      </c>
      <c r="AX246">
        <v>35.933894023987712</v>
      </c>
      <c r="AY246">
        <v>21566977</v>
      </c>
      <c r="AZ246">
        <v>8994408</v>
      </c>
      <c r="BA246">
        <v>3262670</v>
      </c>
      <c r="BB246">
        <v>3010546</v>
      </c>
      <c r="BC246">
        <v>1238629</v>
      </c>
      <c r="BD246">
        <v>1482563</v>
      </c>
      <c r="BE246">
        <v>10167709</v>
      </c>
      <c r="BF246">
        <v>63663</v>
      </c>
      <c r="BG246">
        <v>2842068</v>
      </c>
    </row>
    <row r="247" spans="1:59" x14ac:dyDescent="0.2">
      <c r="A247" s="8" t="s">
        <v>446</v>
      </c>
      <c r="B247">
        <v>27068493</v>
      </c>
      <c r="C247">
        <v>14226814</v>
      </c>
      <c r="D247">
        <v>8070155</v>
      </c>
      <c r="E247">
        <v>3231981</v>
      </c>
      <c r="F247">
        <v>1341059</v>
      </c>
      <c r="G247">
        <v>1583619</v>
      </c>
      <c r="H247">
        <v>12841679</v>
      </c>
      <c r="I247">
        <v>51419</v>
      </c>
      <c r="J247">
        <v>315583</v>
      </c>
      <c r="K247">
        <v>351596</v>
      </c>
      <c r="L247">
        <v>329218</v>
      </c>
      <c r="M247">
        <v>11692</v>
      </c>
      <c r="N247">
        <v>198471</v>
      </c>
      <c r="O247">
        <v>99352</v>
      </c>
      <c r="P247">
        <v>48484</v>
      </c>
      <c r="Q247">
        <v>16161</v>
      </c>
      <c r="R247">
        <v>32331</v>
      </c>
      <c r="S247">
        <v>2143</v>
      </c>
      <c r="T247">
        <v>131805</v>
      </c>
      <c r="U247">
        <v>74008</v>
      </c>
      <c r="V247">
        <v>57797</v>
      </c>
      <c r="W247">
        <v>168904</v>
      </c>
      <c r="X247">
        <v>1089399</v>
      </c>
      <c r="Y247">
        <v>2750257</v>
      </c>
      <c r="Z247">
        <v>521</v>
      </c>
      <c r="AA247">
        <v>131207</v>
      </c>
      <c r="AB247">
        <v>2108390</v>
      </c>
      <c r="AC247">
        <v>5203217</v>
      </c>
      <c r="AD247">
        <v>27820290</v>
      </c>
      <c r="AE247">
        <v>11532703</v>
      </c>
      <c r="AF247">
        <v>3109286</v>
      </c>
      <c r="AG247">
        <v>116493</v>
      </c>
      <c r="AH247">
        <v>234102</v>
      </c>
      <c r="AI247">
        <v>2758691</v>
      </c>
      <c r="AJ247">
        <v>2321638</v>
      </c>
      <c r="AK247">
        <v>610741</v>
      </c>
      <c r="AL247">
        <v>859401</v>
      </c>
      <c r="AM247">
        <v>851497</v>
      </c>
      <c r="AN247">
        <v>258843</v>
      </c>
      <c r="AO247">
        <v>1655679</v>
      </c>
      <c r="AP247">
        <v>96934</v>
      </c>
      <c r="AQ247">
        <v>4090323</v>
      </c>
      <c r="AR247">
        <v>16287587</v>
      </c>
      <c r="AS247">
        <v>14257356</v>
      </c>
      <c r="AT247">
        <v>2030231</v>
      </c>
      <c r="AU247">
        <v>15535790</v>
      </c>
      <c r="AV247">
        <v>104.8391297895984</v>
      </c>
      <c r="AW247">
        <v>33.34394715657529</v>
      </c>
      <c r="AX247">
        <v>34.957504036457074</v>
      </c>
      <c r="AY247">
        <v>21958639</v>
      </c>
      <c r="AZ247">
        <v>9116960</v>
      </c>
      <c r="BA247">
        <v>3309256</v>
      </c>
      <c r="BB247">
        <v>3041622</v>
      </c>
      <c r="BC247">
        <v>1256598</v>
      </c>
      <c r="BD247">
        <v>1509484</v>
      </c>
      <c r="BE247">
        <v>10425936</v>
      </c>
      <c r="BF247">
        <v>65026</v>
      </c>
      <c r="BG247">
        <v>2877216</v>
      </c>
    </row>
    <row r="248" spans="1:59" x14ac:dyDescent="0.2">
      <c r="A248" s="8" t="s">
        <v>447</v>
      </c>
      <c r="B248">
        <v>27911696</v>
      </c>
      <c r="C248">
        <v>14606762</v>
      </c>
      <c r="D248">
        <v>8360234</v>
      </c>
      <c r="E248">
        <v>3262634</v>
      </c>
      <c r="F248">
        <v>1365208</v>
      </c>
      <c r="G248">
        <v>1618687</v>
      </c>
      <c r="H248">
        <v>13304934</v>
      </c>
      <c r="I248">
        <v>63571</v>
      </c>
      <c r="J248">
        <v>336173</v>
      </c>
      <c r="K248">
        <v>380360</v>
      </c>
      <c r="L248">
        <v>359020</v>
      </c>
      <c r="M248">
        <v>14560</v>
      </c>
      <c r="N248">
        <v>215089</v>
      </c>
      <c r="O248">
        <v>110974</v>
      </c>
      <c r="P248">
        <v>52117</v>
      </c>
      <c r="Q248">
        <v>17372</v>
      </c>
      <c r="R248">
        <v>32113</v>
      </c>
      <c r="S248">
        <v>2513</v>
      </c>
      <c r="T248">
        <v>134342</v>
      </c>
      <c r="U248">
        <v>74759</v>
      </c>
      <c r="V248">
        <v>59583</v>
      </c>
      <c r="W248">
        <v>158934</v>
      </c>
      <c r="X248">
        <v>1058806</v>
      </c>
      <c r="Y248">
        <v>2905296</v>
      </c>
      <c r="Z248">
        <v>529</v>
      </c>
      <c r="AA248">
        <v>134404</v>
      </c>
      <c r="AB248">
        <v>2108248</v>
      </c>
      <c r="AC248">
        <v>5435602</v>
      </c>
      <c r="AD248">
        <v>27995804</v>
      </c>
      <c r="AE248">
        <v>11703371</v>
      </c>
      <c r="AF248">
        <v>3092407</v>
      </c>
      <c r="AG248">
        <v>90071</v>
      </c>
      <c r="AH248">
        <v>250086</v>
      </c>
      <c r="AI248">
        <v>2752250</v>
      </c>
      <c r="AJ248">
        <v>2439800</v>
      </c>
      <c r="AK248">
        <v>613221</v>
      </c>
      <c r="AL248">
        <v>903561</v>
      </c>
      <c r="AM248">
        <v>923018</v>
      </c>
      <c r="AN248">
        <v>276048</v>
      </c>
      <c r="AO248">
        <v>1699382</v>
      </c>
      <c r="AP248">
        <v>86222</v>
      </c>
      <c r="AQ248">
        <v>4109512</v>
      </c>
      <c r="AR248">
        <v>16292433</v>
      </c>
      <c r="AS248">
        <v>14247347</v>
      </c>
      <c r="AT248">
        <v>2045086</v>
      </c>
      <c r="AU248">
        <v>16208325</v>
      </c>
      <c r="AV248">
        <v>100.51891604273111</v>
      </c>
      <c r="AW248">
        <v>33.955685080522798</v>
      </c>
      <c r="AX248">
        <v>34.131886577824915</v>
      </c>
      <c r="AY248">
        <v>22527531</v>
      </c>
      <c r="AZ248">
        <v>9222597</v>
      </c>
      <c r="BA248">
        <v>3356869</v>
      </c>
      <c r="BB248">
        <v>3073034</v>
      </c>
      <c r="BC248">
        <v>1273381</v>
      </c>
      <c r="BD248">
        <v>1519313</v>
      </c>
      <c r="BE248">
        <v>10824160</v>
      </c>
      <c r="BF248">
        <v>66410</v>
      </c>
      <c r="BG248">
        <v>2914692</v>
      </c>
    </row>
    <row r="249" spans="1:59" x14ac:dyDescent="0.2">
      <c r="A249" s="8" t="s">
        <v>448</v>
      </c>
      <c r="B249">
        <v>28614237</v>
      </c>
      <c r="C249">
        <v>14952371</v>
      </c>
      <c r="D249">
        <v>8614251</v>
      </c>
      <c r="E249">
        <v>3310465</v>
      </c>
      <c r="F249">
        <v>1388429</v>
      </c>
      <c r="G249">
        <v>1639226</v>
      </c>
      <c r="H249">
        <v>13661866</v>
      </c>
      <c r="I249">
        <v>41996</v>
      </c>
      <c r="J249">
        <v>315537</v>
      </c>
      <c r="K249">
        <v>375331</v>
      </c>
      <c r="L249">
        <v>363225</v>
      </c>
      <c r="M249">
        <v>10103</v>
      </c>
      <c r="N249">
        <v>208952</v>
      </c>
      <c r="O249">
        <v>105397</v>
      </c>
      <c r="P249">
        <v>50010</v>
      </c>
      <c r="Q249">
        <v>16670</v>
      </c>
      <c r="R249">
        <v>34480</v>
      </c>
      <c r="S249">
        <v>2395</v>
      </c>
      <c r="T249">
        <v>125610</v>
      </c>
      <c r="U249">
        <v>72490</v>
      </c>
      <c r="V249">
        <v>53120</v>
      </c>
      <c r="W249">
        <v>160028</v>
      </c>
      <c r="X249">
        <v>1043745</v>
      </c>
      <c r="Y249">
        <v>3144016</v>
      </c>
      <c r="Z249">
        <v>538</v>
      </c>
      <c r="AA249">
        <v>146510</v>
      </c>
      <c r="AB249">
        <v>2167880</v>
      </c>
      <c r="AC249">
        <v>5558395</v>
      </c>
      <c r="AD249">
        <v>29264169</v>
      </c>
      <c r="AE249">
        <v>11888075</v>
      </c>
      <c r="AF249">
        <v>3118419</v>
      </c>
      <c r="AG249">
        <v>96494</v>
      </c>
      <c r="AH249">
        <v>257493</v>
      </c>
      <c r="AI249">
        <v>2764432</v>
      </c>
      <c r="AJ249">
        <v>2495920</v>
      </c>
      <c r="AK249">
        <v>624188</v>
      </c>
      <c r="AL249">
        <v>922012</v>
      </c>
      <c r="AM249">
        <v>949720</v>
      </c>
      <c r="AN249">
        <v>282955</v>
      </c>
      <c r="AO249">
        <v>1708719</v>
      </c>
      <c r="AP249">
        <v>98139</v>
      </c>
      <c r="AQ249">
        <v>4183923</v>
      </c>
      <c r="AR249">
        <v>17376094</v>
      </c>
      <c r="AS249">
        <v>15248415</v>
      </c>
      <c r="AT249">
        <v>2127679</v>
      </c>
      <c r="AU249">
        <v>16726162</v>
      </c>
      <c r="AV249">
        <v>103.8857190645477</v>
      </c>
      <c r="AW249">
        <v>32.310706231668881</v>
      </c>
      <c r="AX249">
        <v>33.566209503602842</v>
      </c>
      <c r="AY249">
        <v>23040763</v>
      </c>
      <c r="AZ249">
        <v>9378897</v>
      </c>
      <c r="BA249">
        <v>3403621</v>
      </c>
      <c r="BB249">
        <v>3111718</v>
      </c>
      <c r="BC249">
        <v>1291137</v>
      </c>
      <c r="BD249">
        <v>1572421</v>
      </c>
      <c r="BE249">
        <v>11152688</v>
      </c>
      <c r="BF249">
        <v>67801</v>
      </c>
      <c r="BG249">
        <v>2957371</v>
      </c>
    </row>
    <row r="250" spans="1:59" x14ac:dyDescent="0.2">
      <c r="A250" s="8" t="s">
        <v>449</v>
      </c>
      <c r="B250">
        <v>29326609</v>
      </c>
      <c r="C250">
        <v>15466951</v>
      </c>
      <c r="D250">
        <v>9019068</v>
      </c>
      <c r="E250">
        <v>3357513</v>
      </c>
      <c r="F250">
        <v>1405118</v>
      </c>
      <c r="G250">
        <v>1685252</v>
      </c>
      <c r="H250">
        <v>13859658</v>
      </c>
      <c r="I250">
        <v>53045</v>
      </c>
      <c r="J250">
        <v>278925</v>
      </c>
      <c r="K250">
        <v>355438</v>
      </c>
      <c r="L250">
        <v>377091</v>
      </c>
      <c r="M250">
        <v>12154</v>
      </c>
      <c r="N250">
        <v>211831</v>
      </c>
      <c r="O250">
        <v>118946</v>
      </c>
      <c r="P250">
        <v>44880</v>
      </c>
      <c r="Q250">
        <v>14960</v>
      </c>
      <c r="R250">
        <v>30718</v>
      </c>
      <c r="S250">
        <v>2327</v>
      </c>
      <c r="T250">
        <v>120613</v>
      </c>
      <c r="U250">
        <v>70555</v>
      </c>
      <c r="V250">
        <v>50058</v>
      </c>
      <c r="W250">
        <v>152765</v>
      </c>
      <c r="X250">
        <v>970391</v>
      </c>
      <c r="Y250">
        <v>3155713</v>
      </c>
      <c r="Z250">
        <v>548</v>
      </c>
      <c r="AA250">
        <v>149921</v>
      </c>
      <c r="AB250">
        <v>2235216</v>
      </c>
      <c r="AC250">
        <v>5786007</v>
      </c>
      <c r="AD250">
        <v>29026883</v>
      </c>
      <c r="AE250">
        <v>12169563</v>
      </c>
      <c r="AF250">
        <v>3178278</v>
      </c>
      <c r="AG250">
        <v>111671</v>
      </c>
      <c r="AH250">
        <v>274048</v>
      </c>
      <c r="AI250">
        <v>2792559</v>
      </c>
      <c r="AJ250">
        <v>2565394</v>
      </c>
      <c r="AK250">
        <v>621143</v>
      </c>
      <c r="AL250">
        <v>974198</v>
      </c>
      <c r="AM250">
        <v>970053</v>
      </c>
      <c r="AN250">
        <v>297905</v>
      </c>
      <c r="AO250">
        <v>1760837</v>
      </c>
      <c r="AP250">
        <v>95147</v>
      </c>
      <c r="AQ250">
        <v>4272002</v>
      </c>
      <c r="AR250">
        <v>16857320</v>
      </c>
      <c r="AS250">
        <v>14756606</v>
      </c>
      <c r="AT250">
        <v>2100714</v>
      </c>
      <c r="AU250">
        <v>17157046</v>
      </c>
      <c r="AV250">
        <v>98.253044159872388</v>
      </c>
      <c r="AW250">
        <v>34.072273719307674</v>
      </c>
      <c r="AX250">
        <v>33.477046143703966</v>
      </c>
      <c r="AY250">
        <v>23397670</v>
      </c>
      <c r="AZ250">
        <v>9538012</v>
      </c>
      <c r="BA250">
        <v>3461712</v>
      </c>
      <c r="BB250">
        <v>3151224</v>
      </c>
      <c r="BC250">
        <v>1309786</v>
      </c>
      <c r="BD250">
        <v>1615290</v>
      </c>
      <c r="BE250">
        <v>11228107</v>
      </c>
      <c r="BF250">
        <v>69098</v>
      </c>
      <c r="BG250">
        <v>3003199</v>
      </c>
    </row>
    <row r="251" spans="1:59" x14ac:dyDescent="0.2">
      <c r="A251" s="8" t="s">
        <v>450</v>
      </c>
      <c r="B251">
        <v>29960662</v>
      </c>
      <c r="C251">
        <v>15831822</v>
      </c>
      <c r="D251">
        <v>9273842</v>
      </c>
      <c r="E251">
        <v>3424348</v>
      </c>
      <c r="F251">
        <v>1424474</v>
      </c>
      <c r="G251">
        <v>1709158</v>
      </c>
      <c r="H251">
        <v>14128840</v>
      </c>
      <c r="I251">
        <v>43697</v>
      </c>
      <c r="J251">
        <v>276087</v>
      </c>
      <c r="K251">
        <v>356342</v>
      </c>
      <c r="L251">
        <v>398615</v>
      </c>
      <c r="M251">
        <v>12668</v>
      </c>
      <c r="N251">
        <v>208094</v>
      </c>
      <c r="O251">
        <v>118689</v>
      </c>
      <c r="P251">
        <v>44794</v>
      </c>
      <c r="Q251">
        <v>14931</v>
      </c>
      <c r="R251">
        <v>27313</v>
      </c>
      <c r="S251">
        <v>2367</v>
      </c>
      <c r="T251">
        <v>116998</v>
      </c>
      <c r="U251">
        <v>68674</v>
      </c>
      <c r="V251">
        <v>48324</v>
      </c>
      <c r="W251">
        <v>153618</v>
      </c>
      <c r="X251">
        <v>964281</v>
      </c>
      <c r="Y251">
        <v>3314583</v>
      </c>
      <c r="Z251">
        <v>566</v>
      </c>
      <c r="AA251">
        <v>159532</v>
      </c>
      <c r="AB251">
        <v>2217738</v>
      </c>
      <c r="AC251">
        <v>5906021</v>
      </c>
      <c r="AD251">
        <v>29644214</v>
      </c>
      <c r="AE251">
        <v>12268830</v>
      </c>
      <c r="AF251">
        <v>3200374</v>
      </c>
      <c r="AG251">
        <v>110579</v>
      </c>
      <c r="AH251">
        <v>281838</v>
      </c>
      <c r="AI251">
        <v>2807957</v>
      </c>
      <c r="AJ251">
        <v>2596835</v>
      </c>
      <c r="AK251">
        <v>630038</v>
      </c>
      <c r="AL251">
        <v>967008</v>
      </c>
      <c r="AM251">
        <v>999789</v>
      </c>
      <c r="AN251">
        <v>310958</v>
      </c>
      <c r="AO251">
        <v>1777183</v>
      </c>
      <c r="AP251">
        <v>94466</v>
      </c>
      <c r="AQ251">
        <v>4289014</v>
      </c>
      <c r="AR251">
        <v>17375384</v>
      </c>
      <c r="AS251">
        <v>15159010</v>
      </c>
      <c r="AT251">
        <v>2216374</v>
      </c>
      <c r="AU251">
        <v>17691832</v>
      </c>
      <c r="AV251">
        <v>98.211332556934693</v>
      </c>
      <c r="AW251">
        <v>33.364493128504222</v>
      </c>
      <c r="AX251">
        <v>32.7677133023709</v>
      </c>
      <c r="AY251">
        <v>23814037</v>
      </c>
      <c r="AZ251">
        <v>9685197</v>
      </c>
      <c r="BA251">
        <v>3517068</v>
      </c>
      <c r="BB251">
        <v>3191154</v>
      </c>
      <c r="BC251">
        <v>1330448</v>
      </c>
      <c r="BD251">
        <v>1646527</v>
      </c>
      <c r="BE251">
        <v>11545207</v>
      </c>
      <c r="BF251">
        <v>70314</v>
      </c>
      <c r="BG251">
        <v>3050974</v>
      </c>
    </row>
    <row r="252" spans="1:59" x14ac:dyDescent="0.2">
      <c r="A252" s="8" t="s">
        <v>451</v>
      </c>
      <c r="B252">
        <v>30713762</v>
      </c>
      <c r="C252">
        <v>16140942</v>
      </c>
      <c r="D252">
        <v>9484855</v>
      </c>
      <c r="E252">
        <v>3486061</v>
      </c>
      <c r="F252">
        <v>1449999</v>
      </c>
      <c r="G252">
        <v>1720027</v>
      </c>
      <c r="H252">
        <v>14572820</v>
      </c>
      <c r="I252">
        <v>49336</v>
      </c>
      <c r="J252">
        <v>262603</v>
      </c>
      <c r="K252">
        <v>386992</v>
      </c>
      <c r="L252">
        <v>428003</v>
      </c>
      <c r="M252">
        <v>15533</v>
      </c>
      <c r="N252">
        <v>213883</v>
      </c>
      <c r="O252">
        <v>122669</v>
      </c>
      <c r="P252">
        <v>45463</v>
      </c>
      <c r="Q252">
        <v>15154</v>
      </c>
      <c r="R252">
        <v>28131</v>
      </c>
      <c r="S252">
        <v>2466</v>
      </c>
      <c r="T252">
        <v>115170</v>
      </c>
      <c r="U252">
        <v>66877</v>
      </c>
      <c r="V252">
        <v>48293</v>
      </c>
      <c r="W252">
        <v>147594</v>
      </c>
      <c r="X252">
        <v>964060</v>
      </c>
      <c r="Y252">
        <v>3600319</v>
      </c>
      <c r="Z252">
        <v>580</v>
      </c>
      <c r="AA252">
        <v>173221</v>
      </c>
      <c r="AB252">
        <v>2099243</v>
      </c>
      <c r="AC252">
        <v>6116283</v>
      </c>
      <c r="AD252">
        <v>30715497</v>
      </c>
      <c r="AE252">
        <v>12365791</v>
      </c>
      <c r="AF252">
        <v>3246724</v>
      </c>
      <c r="AG252">
        <v>112517</v>
      </c>
      <c r="AH252">
        <v>304089</v>
      </c>
      <c r="AI252">
        <v>2830118</v>
      </c>
      <c r="AJ252">
        <v>2696420</v>
      </c>
      <c r="AK252">
        <v>631317</v>
      </c>
      <c r="AL252">
        <v>1028421</v>
      </c>
      <c r="AM252">
        <v>1036681</v>
      </c>
      <c r="AN252">
        <v>322943</v>
      </c>
      <c r="AO252">
        <v>1812989</v>
      </c>
      <c r="AP252">
        <v>85421</v>
      </c>
      <c r="AQ252">
        <v>4201294</v>
      </c>
      <c r="AR252">
        <v>18349706</v>
      </c>
      <c r="AS252">
        <v>16005099</v>
      </c>
      <c r="AT252">
        <v>2344607</v>
      </c>
      <c r="AU252">
        <v>18347971</v>
      </c>
      <c r="AV252">
        <v>100.0094583932153</v>
      </c>
      <c r="AW252">
        <v>32.388222461234648</v>
      </c>
      <c r="AX252">
        <v>32.391285866670486</v>
      </c>
      <c r="AY252">
        <v>24345363</v>
      </c>
      <c r="AZ252">
        <v>9772543</v>
      </c>
      <c r="BA252">
        <v>3576096</v>
      </c>
      <c r="BB252">
        <v>3229834</v>
      </c>
      <c r="BC252">
        <v>1352456</v>
      </c>
      <c r="BD252">
        <v>1614157</v>
      </c>
      <c r="BE252">
        <v>11979572</v>
      </c>
      <c r="BF252">
        <v>71506</v>
      </c>
      <c r="BG252">
        <v>3099844</v>
      </c>
    </row>
    <row r="253" spans="1:59" x14ac:dyDescent="0.2">
      <c r="A253" s="8" t="s">
        <v>452</v>
      </c>
      <c r="B253">
        <v>31437038</v>
      </c>
      <c r="C253">
        <v>16538821</v>
      </c>
      <c r="D253">
        <v>9764793</v>
      </c>
      <c r="E253">
        <v>3540599</v>
      </c>
      <c r="F253">
        <v>1482688</v>
      </c>
      <c r="G253">
        <v>1750740</v>
      </c>
      <c r="H253">
        <v>14898217</v>
      </c>
      <c r="I253">
        <v>45306</v>
      </c>
      <c r="J253">
        <v>252160</v>
      </c>
      <c r="K253">
        <v>360421</v>
      </c>
      <c r="L253">
        <v>442716</v>
      </c>
      <c r="M253">
        <v>13914</v>
      </c>
      <c r="N253">
        <v>192555</v>
      </c>
      <c r="O253">
        <v>109057</v>
      </c>
      <c r="P253">
        <v>39167</v>
      </c>
      <c r="Q253">
        <v>13056</v>
      </c>
      <c r="R253">
        <v>28420</v>
      </c>
      <c r="S253">
        <v>2855</v>
      </c>
      <c r="T253">
        <v>111577</v>
      </c>
      <c r="U253">
        <v>63762</v>
      </c>
      <c r="V253">
        <v>47815</v>
      </c>
      <c r="W253">
        <v>143216</v>
      </c>
      <c r="X253">
        <v>974300</v>
      </c>
      <c r="Y253">
        <v>3769925</v>
      </c>
      <c r="Z253">
        <v>624</v>
      </c>
      <c r="AA253">
        <v>174805</v>
      </c>
      <c r="AB253">
        <v>2180375</v>
      </c>
      <c r="AC253">
        <v>6236323</v>
      </c>
      <c r="AD253">
        <v>31733446</v>
      </c>
      <c r="AE253">
        <v>12629529</v>
      </c>
      <c r="AF253">
        <v>3308891</v>
      </c>
      <c r="AG253">
        <v>126169</v>
      </c>
      <c r="AH253">
        <v>318628</v>
      </c>
      <c r="AI253">
        <v>2864094</v>
      </c>
      <c r="AJ253">
        <v>2749454</v>
      </c>
      <c r="AK253">
        <v>630617</v>
      </c>
      <c r="AL253">
        <v>1082131</v>
      </c>
      <c r="AM253">
        <v>1036706</v>
      </c>
      <c r="AN253">
        <v>320571</v>
      </c>
      <c r="AO253">
        <v>1825123</v>
      </c>
      <c r="AP253">
        <v>73230</v>
      </c>
      <c r="AQ253">
        <v>4352260</v>
      </c>
      <c r="AR253">
        <v>19103917</v>
      </c>
      <c r="AS253">
        <v>16677308</v>
      </c>
      <c r="AT253">
        <v>2426609</v>
      </c>
      <c r="AU253">
        <v>18807509</v>
      </c>
      <c r="AV253">
        <v>101.57601053683649</v>
      </c>
      <c r="AW253">
        <v>31.712579664215419</v>
      </c>
      <c r="AX253">
        <v>32.212373261226126</v>
      </c>
      <c r="AY253">
        <v>24825287</v>
      </c>
      <c r="AZ253">
        <v>9927070</v>
      </c>
      <c r="BA253">
        <v>3628560</v>
      </c>
      <c r="BB253">
        <v>3268493</v>
      </c>
      <c r="BC253">
        <v>1374096</v>
      </c>
      <c r="BD253">
        <v>1655921</v>
      </c>
      <c r="BE253">
        <v>12195758</v>
      </c>
      <c r="BF253">
        <v>72674</v>
      </c>
      <c r="BG253">
        <v>3151632</v>
      </c>
    </row>
    <row r="254" spans="1:59" x14ac:dyDescent="0.2">
      <c r="A254" s="8" t="s">
        <v>453</v>
      </c>
      <c r="B254">
        <v>32551715</v>
      </c>
      <c r="C254">
        <v>17119834</v>
      </c>
      <c r="D254">
        <v>10231790</v>
      </c>
      <c r="E254">
        <v>3591272</v>
      </c>
      <c r="F254">
        <v>1509092</v>
      </c>
      <c r="G254">
        <v>1787681</v>
      </c>
      <c r="H254">
        <v>15431881</v>
      </c>
      <c r="I254">
        <v>55824</v>
      </c>
      <c r="J254">
        <v>289820</v>
      </c>
      <c r="K254">
        <v>331493</v>
      </c>
      <c r="L254">
        <v>460558</v>
      </c>
      <c r="M254">
        <v>8695</v>
      </c>
      <c r="N254">
        <v>190807</v>
      </c>
      <c r="O254">
        <v>114501</v>
      </c>
      <c r="P254">
        <v>33119</v>
      </c>
      <c r="Q254">
        <v>11040</v>
      </c>
      <c r="R254">
        <v>29455</v>
      </c>
      <c r="S254">
        <v>2692</v>
      </c>
      <c r="T254">
        <v>107478</v>
      </c>
      <c r="U254">
        <v>58394</v>
      </c>
      <c r="V254">
        <v>49084</v>
      </c>
      <c r="W254">
        <v>130747</v>
      </c>
      <c r="X254">
        <v>1039857</v>
      </c>
      <c r="Y254">
        <v>4032196</v>
      </c>
      <c r="Z254">
        <v>675</v>
      </c>
      <c r="AA254">
        <v>181888</v>
      </c>
      <c r="AB254">
        <v>2265597</v>
      </c>
      <c r="AC254">
        <v>6336246</v>
      </c>
      <c r="AD254">
        <v>32914441</v>
      </c>
      <c r="AE254">
        <v>12884151</v>
      </c>
      <c r="AF254">
        <v>3415987</v>
      </c>
      <c r="AG254">
        <v>154347</v>
      </c>
      <c r="AH254">
        <v>346672</v>
      </c>
      <c r="AI254">
        <v>2914968</v>
      </c>
      <c r="AJ254">
        <v>2852504</v>
      </c>
      <c r="AK254">
        <v>634189</v>
      </c>
      <c r="AL254">
        <v>1160439</v>
      </c>
      <c r="AM254">
        <v>1057875</v>
      </c>
      <c r="AN254">
        <v>332060</v>
      </c>
      <c r="AO254">
        <v>1859504</v>
      </c>
      <c r="AP254">
        <v>63114</v>
      </c>
      <c r="AQ254">
        <v>4360982</v>
      </c>
      <c r="AR254">
        <v>20030290</v>
      </c>
      <c r="AS254">
        <v>17412107</v>
      </c>
      <c r="AT254">
        <v>2618183</v>
      </c>
      <c r="AU254">
        <v>19667564</v>
      </c>
      <c r="AV254">
        <v>101.8442832943709</v>
      </c>
      <c r="AW254">
        <v>31.295057651176439</v>
      </c>
      <c r="AX254">
        <v>31.872227171400841</v>
      </c>
      <c r="AY254">
        <v>25506185</v>
      </c>
      <c r="AZ254">
        <v>10074304</v>
      </c>
      <c r="BA254">
        <v>3717196</v>
      </c>
      <c r="BB254">
        <v>3307420</v>
      </c>
      <c r="BC254">
        <v>1395607</v>
      </c>
      <c r="BD254">
        <v>1654081</v>
      </c>
      <c r="BE254">
        <v>12622034</v>
      </c>
      <c r="BF254">
        <v>73813</v>
      </c>
      <c r="BG254">
        <v>3207422</v>
      </c>
    </row>
    <row r="255" spans="1:59" x14ac:dyDescent="0.2">
      <c r="A255" s="8" t="s">
        <v>454</v>
      </c>
      <c r="B255">
        <v>33200658</v>
      </c>
      <c r="C255">
        <v>17416259</v>
      </c>
      <c r="D255">
        <v>10462152</v>
      </c>
      <c r="E255">
        <v>3618300</v>
      </c>
      <c r="F255">
        <v>1530607</v>
      </c>
      <c r="G255">
        <v>1805200</v>
      </c>
      <c r="H255">
        <v>15784399</v>
      </c>
      <c r="I255">
        <v>56965</v>
      </c>
      <c r="J255">
        <v>318238</v>
      </c>
      <c r="K255">
        <v>289046</v>
      </c>
      <c r="L255">
        <v>518735</v>
      </c>
      <c r="M255">
        <v>7643</v>
      </c>
      <c r="N255">
        <v>164918</v>
      </c>
      <c r="O255">
        <v>79935</v>
      </c>
      <c r="P255">
        <v>38968</v>
      </c>
      <c r="Q255">
        <v>12989</v>
      </c>
      <c r="R255">
        <v>30464</v>
      </c>
      <c r="S255">
        <v>2562</v>
      </c>
      <c r="T255">
        <v>104258</v>
      </c>
      <c r="U255">
        <v>54113</v>
      </c>
      <c r="V255">
        <v>50145</v>
      </c>
      <c r="W255">
        <v>128428</v>
      </c>
      <c r="X255">
        <v>1065175</v>
      </c>
      <c r="Y255">
        <v>4193251</v>
      </c>
      <c r="Z255">
        <v>694</v>
      </c>
      <c r="AA255">
        <v>183739</v>
      </c>
      <c r="AB255">
        <v>2302048</v>
      </c>
      <c r="AC255">
        <v>6451261</v>
      </c>
      <c r="AD255">
        <v>33467539</v>
      </c>
      <c r="AE255">
        <v>13157429</v>
      </c>
      <c r="AF255">
        <v>3427760</v>
      </c>
      <c r="AG255">
        <v>131416</v>
      </c>
      <c r="AH255">
        <v>358891</v>
      </c>
      <c r="AI255">
        <v>2937453</v>
      </c>
      <c r="AJ255">
        <v>3040837</v>
      </c>
      <c r="AK255">
        <v>691947</v>
      </c>
      <c r="AL255">
        <v>1250536</v>
      </c>
      <c r="AM255">
        <v>1098354</v>
      </c>
      <c r="AN255">
        <v>348390</v>
      </c>
      <c r="AO255">
        <v>1864257</v>
      </c>
      <c r="AP255">
        <v>51882</v>
      </c>
      <c r="AQ255">
        <v>4424303</v>
      </c>
      <c r="AR255">
        <v>20310110</v>
      </c>
      <c r="AS255">
        <v>17598475</v>
      </c>
      <c r="AT255">
        <v>2711635</v>
      </c>
      <c r="AU255">
        <v>20043229</v>
      </c>
      <c r="AV255">
        <v>101.33152623960311</v>
      </c>
      <c r="AW255">
        <v>31.849147797495448</v>
      </c>
      <c r="AX255">
        <v>32.273227557509088</v>
      </c>
      <c r="AY255">
        <v>26004075</v>
      </c>
      <c r="AZ255">
        <v>10219676</v>
      </c>
      <c r="BA255">
        <v>3775265</v>
      </c>
      <c r="BB255">
        <v>3345767</v>
      </c>
      <c r="BC255">
        <v>1416580</v>
      </c>
      <c r="BD255">
        <v>1682064</v>
      </c>
      <c r="BE255">
        <v>12846646</v>
      </c>
      <c r="BF255">
        <v>74891</v>
      </c>
      <c r="BG255">
        <v>3267601</v>
      </c>
    </row>
    <row r="256" spans="1:59" x14ac:dyDescent="0.2">
      <c r="A256" s="8" t="s">
        <v>455</v>
      </c>
      <c r="B256">
        <v>33429575</v>
      </c>
      <c r="C256">
        <v>17451859</v>
      </c>
      <c r="D256">
        <v>10403460</v>
      </c>
      <c r="E256">
        <v>3640080</v>
      </c>
      <c r="F256">
        <v>1552430</v>
      </c>
      <c r="G256">
        <v>1855888</v>
      </c>
      <c r="H256">
        <v>15977716</v>
      </c>
      <c r="I256">
        <v>50250</v>
      </c>
      <c r="J256">
        <v>311604</v>
      </c>
      <c r="K256">
        <v>261335</v>
      </c>
      <c r="L256">
        <v>565641</v>
      </c>
      <c r="M256">
        <v>8050</v>
      </c>
      <c r="N256">
        <v>152455</v>
      </c>
      <c r="O256">
        <v>69462</v>
      </c>
      <c r="P256">
        <v>38319</v>
      </c>
      <c r="Q256">
        <v>12773</v>
      </c>
      <c r="R256">
        <v>29188</v>
      </c>
      <c r="S256">
        <v>2713</v>
      </c>
      <c r="T256">
        <v>100055</v>
      </c>
      <c r="U256">
        <v>50631</v>
      </c>
      <c r="V256">
        <v>49424</v>
      </c>
      <c r="W256">
        <v>151391</v>
      </c>
      <c r="X256">
        <v>1033221</v>
      </c>
      <c r="Y256">
        <v>4188219</v>
      </c>
      <c r="Z256">
        <v>712</v>
      </c>
      <c r="AA256">
        <v>178028</v>
      </c>
      <c r="AB256">
        <v>2262207</v>
      </c>
      <c r="AC256">
        <v>6714548</v>
      </c>
      <c r="AD256">
        <v>33023003</v>
      </c>
      <c r="AE256">
        <v>13493866</v>
      </c>
      <c r="AF256">
        <v>3465245</v>
      </c>
      <c r="AG256">
        <v>123814</v>
      </c>
      <c r="AH256">
        <v>375356</v>
      </c>
      <c r="AI256">
        <v>2966075</v>
      </c>
      <c r="AJ256">
        <v>3173908</v>
      </c>
      <c r="AK256">
        <v>739935</v>
      </c>
      <c r="AL256">
        <v>1315943</v>
      </c>
      <c r="AM256">
        <v>1118029</v>
      </c>
      <c r="AN256">
        <v>384157</v>
      </c>
      <c r="AO256">
        <v>1898892</v>
      </c>
      <c r="AP256">
        <v>35828</v>
      </c>
      <c r="AQ256">
        <v>4535836</v>
      </c>
      <c r="AR256">
        <v>19529137</v>
      </c>
      <c r="AS256">
        <v>16901626</v>
      </c>
      <c r="AT256">
        <v>2627511</v>
      </c>
      <c r="AU256">
        <v>19935709</v>
      </c>
      <c r="AV256">
        <v>97.960585205714864</v>
      </c>
      <c r="AW256">
        <v>33.996139672356058</v>
      </c>
      <c r="AX256">
        <v>33.302817370392177</v>
      </c>
      <c r="AY256">
        <v>26310187</v>
      </c>
      <c r="AZ256">
        <v>10332471</v>
      </c>
      <c r="BA256">
        <v>3844966</v>
      </c>
      <c r="BB256">
        <v>3384826</v>
      </c>
      <c r="BC256">
        <v>1439093</v>
      </c>
      <c r="BD256">
        <v>1663586</v>
      </c>
      <c r="BE256">
        <v>12816321</v>
      </c>
      <c r="BF256">
        <v>75885</v>
      </c>
      <c r="BG256">
        <v>3331203</v>
      </c>
    </row>
    <row r="257" spans="1:59" x14ac:dyDescent="0.2">
      <c r="A257" s="8" t="s">
        <v>456</v>
      </c>
      <c r="B257">
        <v>32170990</v>
      </c>
      <c r="C257">
        <v>16832406</v>
      </c>
      <c r="D257">
        <v>9676007</v>
      </c>
      <c r="E257">
        <v>3654662</v>
      </c>
      <c r="F257">
        <v>1581922</v>
      </c>
      <c r="G257">
        <v>1919814</v>
      </c>
      <c r="H257">
        <v>15338584</v>
      </c>
      <c r="I257">
        <v>55037</v>
      </c>
      <c r="J257">
        <v>293526</v>
      </c>
      <c r="K257">
        <v>198425</v>
      </c>
      <c r="L257">
        <v>652124</v>
      </c>
      <c r="M257">
        <v>7100</v>
      </c>
      <c r="N257">
        <v>112416</v>
      </c>
      <c r="O257">
        <v>52866</v>
      </c>
      <c r="P257">
        <v>27239</v>
      </c>
      <c r="Q257">
        <v>9080</v>
      </c>
      <c r="R257">
        <v>20814</v>
      </c>
      <c r="S257">
        <v>2417</v>
      </c>
      <c r="T257">
        <v>95545</v>
      </c>
      <c r="U257">
        <v>49442</v>
      </c>
      <c r="V257">
        <v>46103</v>
      </c>
      <c r="W257">
        <v>157766</v>
      </c>
      <c r="X257">
        <v>987843</v>
      </c>
      <c r="Y257">
        <v>3827562</v>
      </c>
      <c r="Z257">
        <v>435</v>
      </c>
      <c r="AA257">
        <v>161150</v>
      </c>
      <c r="AB257">
        <v>2295248</v>
      </c>
      <c r="AC257">
        <v>6494407</v>
      </c>
      <c r="AD257">
        <v>31815535</v>
      </c>
      <c r="AE257">
        <v>13763483</v>
      </c>
      <c r="AF257">
        <v>3510851</v>
      </c>
      <c r="AG257">
        <v>139956</v>
      </c>
      <c r="AH257">
        <v>385406</v>
      </c>
      <c r="AI257">
        <v>2985489</v>
      </c>
      <c r="AJ257">
        <v>3242485</v>
      </c>
      <c r="AK257">
        <v>779258</v>
      </c>
      <c r="AL257">
        <v>1332350</v>
      </c>
      <c r="AM257">
        <v>1130877</v>
      </c>
      <c r="AN257">
        <v>407313</v>
      </c>
      <c r="AO257">
        <v>1856758</v>
      </c>
      <c r="AP257">
        <v>55007</v>
      </c>
      <c r="AQ257">
        <v>4691069</v>
      </c>
      <c r="AR257">
        <v>18052052</v>
      </c>
      <c r="AS257">
        <v>15623523</v>
      </c>
      <c r="AT257">
        <v>2428529</v>
      </c>
      <c r="AU257">
        <v>18407507</v>
      </c>
      <c r="AV257">
        <v>98.06896855030206</v>
      </c>
      <c r="AW257">
        <v>37.410351390688909</v>
      </c>
      <c r="AX257">
        <v>36.687945739892193</v>
      </c>
      <c r="AY257">
        <v>25863573</v>
      </c>
      <c r="AZ257">
        <v>10524989</v>
      </c>
      <c r="BA257">
        <v>3921508</v>
      </c>
      <c r="BB257">
        <v>3422550</v>
      </c>
      <c r="BC257">
        <v>1462862</v>
      </c>
      <c r="BD257">
        <v>1718069</v>
      </c>
      <c r="BE257">
        <v>12100090</v>
      </c>
      <c r="BF257">
        <v>76786</v>
      </c>
      <c r="BG257">
        <v>3395941</v>
      </c>
    </row>
    <row r="258" spans="1:59" x14ac:dyDescent="0.2">
      <c r="A258" s="8" t="s">
        <v>457</v>
      </c>
      <c r="B258">
        <v>32230073</v>
      </c>
      <c r="C258">
        <v>17159861</v>
      </c>
      <c r="D258">
        <v>9873991</v>
      </c>
      <c r="E258">
        <v>3669157</v>
      </c>
      <c r="F258">
        <v>1606395</v>
      </c>
      <c r="G258">
        <v>2010318</v>
      </c>
      <c r="H258">
        <v>15070212</v>
      </c>
      <c r="I258">
        <v>36837</v>
      </c>
      <c r="J258">
        <v>281624</v>
      </c>
      <c r="K258">
        <v>227939</v>
      </c>
      <c r="L258">
        <v>660757</v>
      </c>
      <c r="M258">
        <v>8056</v>
      </c>
      <c r="N258">
        <v>119669</v>
      </c>
      <c r="O258">
        <v>58271</v>
      </c>
      <c r="P258">
        <v>28797</v>
      </c>
      <c r="Q258">
        <v>9599</v>
      </c>
      <c r="R258">
        <v>20463</v>
      </c>
      <c r="S258">
        <v>2539</v>
      </c>
      <c r="T258">
        <v>95140</v>
      </c>
      <c r="U258">
        <v>48443</v>
      </c>
      <c r="V258">
        <v>46697</v>
      </c>
      <c r="W258">
        <v>167109</v>
      </c>
      <c r="X258">
        <v>1011226</v>
      </c>
      <c r="Y258">
        <v>3734603</v>
      </c>
      <c r="Z258">
        <v>417</v>
      </c>
      <c r="AA258">
        <v>155506</v>
      </c>
      <c r="AB258">
        <v>2313176</v>
      </c>
      <c r="AC258">
        <v>6258153</v>
      </c>
      <c r="AD258">
        <v>31810029</v>
      </c>
      <c r="AE258">
        <v>13952571</v>
      </c>
      <c r="AF258">
        <v>3613980</v>
      </c>
      <c r="AG258">
        <v>139827</v>
      </c>
      <c r="AH258">
        <v>412707</v>
      </c>
      <c r="AI258">
        <v>3061446</v>
      </c>
      <c r="AJ258">
        <v>3268591</v>
      </c>
      <c r="AK258">
        <v>782296</v>
      </c>
      <c r="AL258">
        <v>1362497</v>
      </c>
      <c r="AM258">
        <v>1123798</v>
      </c>
      <c r="AN258">
        <v>441072</v>
      </c>
      <c r="AO258">
        <v>1817609</v>
      </c>
      <c r="AP258">
        <v>37941</v>
      </c>
      <c r="AQ258">
        <v>4773378</v>
      </c>
      <c r="AR258">
        <v>17857458</v>
      </c>
      <c r="AS258">
        <v>15451163</v>
      </c>
      <c r="AT258">
        <v>2406295</v>
      </c>
      <c r="AU258">
        <v>18277502</v>
      </c>
      <c r="AV258">
        <v>97.701852366595418</v>
      </c>
      <c r="AW258">
        <v>38.541716957124287</v>
      </c>
      <c r="AX258">
        <v>37.655971401000635</v>
      </c>
      <c r="AY258">
        <v>25757851</v>
      </c>
      <c r="AZ258">
        <v>10687639</v>
      </c>
      <c r="BA258">
        <v>4002965</v>
      </c>
      <c r="BB258">
        <v>3458434</v>
      </c>
      <c r="BC258">
        <v>1487146</v>
      </c>
      <c r="BD258">
        <v>1739094</v>
      </c>
      <c r="BE258">
        <v>11805280</v>
      </c>
      <c r="BF258">
        <v>77658</v>
      </c>
      <c r="BG258">
        <v>3463190</v>
      </c>
    </row>
    <row r="259" spans="1:59" x14ac:dyDescent="0.2">
      <c r="A259" s="8" t="s">
        <v>458</v>
      </c>
      <c r="B259">
        <v>31130189</v>
      </c>
      <c r="C259">
        <v>17013398</v>
      </c>
      <c r="D259">
        <v>9680242</v>
      </c>
      <c r="E259">
        <v>3723660</v>
      </c>
      <c r="F259">
        <v>1628040</v>
      </c>
      <c r="G259">
        <v>1981456</v>
      </c>
      <c r="H259">
        <v>14116791</v>
      </c>
      <c r="I259">
        <v>31580</v>
      </c>
      <c r="J259">
        <v>264834</v>
      </c>
      <c r="K259">
        <v>195910</v>
      </c>
      <c r="L259">
        <v>690980</v>
      </c>
      <c r="M259">
        <v>5300</v>
      </c>
      <c r="N259">
        <v>118037</v>
      </c>
      <c r="O259">
        <v>56981</v>
      </c>
      <c r="P259">
        <v>25505</v>
      </c>
      <c r="Q259">
        <v>8502</v>
      </c>
      <c r="R259">
        <v>24071</v>
      </c>
      <c r="S259">
        <v>2978</v>
      </c>
      <c r="T259">
        <v>93359</v>
      </c>
      <c r="U259">
        <v>47023</v>
      </c>
      <c r="V259">
        <v>46336</v>
      </c>
      <c r="W259">
        <v>150371</v>
      </c>
      <c r="X259">
        <v>971814</v>
      </c>
      <c r="Y259">
        <v>3067074</v>
      </c>
      <c r="Z259">
        <v>385</v>
      </c>
      <c r="AA259">
        <v>135848</v>
      </c>
      <c r="AB259">
        <v>2245395</v>
      </c>
      <c r="AC259">
        <v>6145904</v>
      </c>
      <c r="AD259">
        <v>30202278</v>
      </c>
      <c r="AE259">
        <v>14128133</v>
      </c>
      <c r="AF259">
        <v>3647048</v>
      </c>
      <c r="AG259">
        <v>146538</v>
      </c>
      <c r="AH259">
        <v>427155</v>
      </c>
      <c r="AI259">
        <v>3073355</v>
      </c>
      <c r="AJ259">
        <v>3289433</v>
      </c>
      <c r="AK259">
        <v>808580</v>
      </c>
      <c r="AL259">
        <v>1393785</v>
      </c>
      <c r="AM259">
        <v>1087069</v>
      </c>
      <c r="AN259">
        <v>433639</v>
      </c>
      <c r="AO259">
        <v>1745659</v>
      </c>
      <c r="AP259">
        <v>54068</v>
      </c>
      <c r="AQ259">
        <v>4958286</v>
      </c>
      <c r="AR259">
        <v>16074145</v>
      </c>
      <c r="AS259">
        <v>13834452</v>
      </c>
      <c r="AT259">
        <v>2239693</v>
      </c>
      <c r="AU259">
        <v>17002056</v>
      </c>
      <c r="AV259">
        <v>94.542361442256748</v>
      </c>
      <c r="AW259">
        <v>43.153035362057913</v>
      </c>
      <c r="AX259">
        <v>40.797898665301666</v>
      </c>
      <c r="AY259">
        <v>24925263</v>
      </c>
      <c r="AZ259">
        <v>10808472</v>
      </c>
      <c r="BA259">
        <v>4078058</v>
      </c>
      <c r="BB259">
        <v>3489269</v>
      </c>
      <c r="BC259">
        <v>1507952</v>
      </c>
      <c r="BD259">
        <v>1733193</v>
      </c>
      <c r="BE259">
        <v>10797130</v>
      </c>
      <c r="BF259">
        <v>78456</v>
      </c>
      <c r="BG259">
        <v>3530514</v>
      </c>
    </row>
    <row r="260" spans="1:59" x14ac:dyDescent="0.2">
      <c r="A260" s="8" t="s">
        <v>459</v>
      </c>
      <c r="B260">
        <v>29789937</v>
      </c>
      <c r="C260">
        <v>16684322</v>
      </c>
      <c r="D260">
        <v>9421175</v>
      </c>
      <c r="E260">
        <v>3825487</v>
      </c>
      <c r="F260">
        <v>1631698</v>
      </c>
      <c r="G260">
        <v>1805962</v>
      </c>
      <c r="H260">
        <v>13105615</v>
      </c>
      <c r="I260">
        <v>24704</v>
      </c>
      <c r="J260">
        <v>179358</v>
      </c>
      <c r="K260">
        <v>151888</v>
      </c>
      <c r="L260">
        <v>798998</v>
      </c>
      <c r="M260">
        <v>7178</v>
      </c>
      <c r="N260">
        <v>126993</v>
      </c>
      <c r="O260">
        <v>57286</v>
      </c>
      <c r="P260">
        <v>30455</v>
      </c>
      <c r="Q260">
        <v>10152</v>
      </c>
      <c r="R260">
        <v>26164</v>
      </c>
      <c r="S260">
        <v>2936</v>
      </c>
      <c r="T260">
        <v>92062</v>
      </c>
      <c r="U260">
        <v>45120</v>
      </c>
      <c r="V260">
        <v>46942</v>
      </c>
      <c r="W260">
        <v>141565</v>
      </c>
      <c r="X260">
        <v>791594</v>
      </c>
      <c r="Y260">
        <v>2378648</v>
      </c>
      <c r="Z260">
        <v>422</v>
      </c>
      <c r="AA260">
        <v>106333</v>
      </c>
      <c r="AB260">
        <v>2093967</v>
      </c>
      <c r="AC260">
        <v>6211905</v>
      </c>
      <c r="AD260">
        <v>27297771</v>
      </c>
      <c r="AE260">
        <v>14527165</v>
      </c>
      <c r="AF260">
        <v>3660605</v>
      </c>
      <c r="AG260">
        <v>131477</v>
      </c>
      <c r="AH260">
        <v>440227</v>
      </c>
      <c r="AI260">
        <v>3088901</v>
      </c>
      <c r="AJ260">
        <v>3238370</v>
      </c>
      <c r="AK260">
        <v>805495</v>
      </c>
      <c r="AL260">
        <v>1383914</v>
      </c>
      <c r="AM260">
        <v>1048960</v>
      </c>
      <c r="AN260">
        <v>422721</v>
      </c>
      <c r="AO260">
        <v>1668971</v>
      </c>
      <c r="AP260">
        <v>38954</v>
      </c>
      <c r="AQ260">
        <v>5497544</v>
      </c>
      <c r="AR260">
        <v>12770606</v>
      </c>
      <c r="AS260">
        <v>11029208</v>
      </c>
      <c r="AT260">
        <v>1741398</v>
      </c>
      <c r="AU260">
        <v>15262772</v>
      </c>
      <c r="AV260">
        <v>83.671602527060543</v>
      </c>
      <c r="AW260">
        <v>54.022296327191377</v>
      </c>
      <c r="AX260">
        <v>45.201321058878392</v>
      </c>
      <c r="AY260">
        <v>23882800</v>
      </c>
      <c r="AZ260">
        <v>10777185</v>
      </c>
      <c r="BA260">
        <v>4119113</v>
      </c>
      <c r="BB260">
        <v>3503636</v>
      </c>
      <c r="BC260">
        <v>1524916</v>
      </c>
      <c r="BD260">
        <v>1629520</v>
      </c>
      <c r="BE260">
        <v>9355635</v>
      </c>
      <c r="BF260">
        <v>79082</v>
      </c>
      <c r="BG260">
        <v>3595573</v>
      </c>
    </row>
    <row r="261" spans="1:59" x14ac:dyDescent="0.2">
      <c r="A261" s="8" t="s">
        <v>460</v>
      </c>
      <c r="B261">
        <v>28877589</v>
      </c>
      <c r="C261">
        <v>16105818</v>
      </c>
      <c r="D261">
        <v>8909243</v>
      </c>
      <c r="E261">
        <v>3829946</v>
      </c>
      <c r="F261">
        <v>1628469</v>
      </c>
      <c r="G261">
        <v>1738161</v>
      </c>
      <c r="H261">
        <v>12771771</v>
      </c>
      <c r="I261">
        <v>25736</v>
      </c>
      <c r="J261">
        <v>195373</v>
      </c>
      <c r="K261">
        <v>153930</v>
      </c>
      <c r="L261">
        <v>804807</v>
      </c>
      <c r="M261">
        <v>7469</v>
      </c>
      <c r="N261">
        <v>127408</v>
      </c>
      <c r="O261">
        <v>49862</v>
      </c>
      <c r="P261">
        <v>41105</v>
      </c>
      <c r="Q261">
        <v>9702</v>
      </c>
      <c r="R261">
        <v>22318</v>
      </c>
      <c r="S261">
        <v>4421</v>
      </c>
      <c r="T261">
        <v>91539</v>
      </c>
      <c r="U261">
        <v>47850</v>
      </c>
      <c r="V261">
        <v>43689</v>
      </c>
      <c r="W261">
        <v>161710</v>
      </c>
      <c r="X261">
        <v>678830</v>
      </c>
      <c r="Y261">
        <v>2167294</v>
      </c>
      <c r="Z261">
        <v>460</v>
      </c>
      <c r="AA261">
        <v>108583</v>
      </c>
      <c r="AB261">
        <v>2101539</v>
      </c>
      <c r="AC261">
        <v>6147093</v>
      </c>
      <c r="AD261">
        <v>25911369</v>
      </c>
      <c r="AE261">
        <v>14450010</v>
      </c>
      <c r="AF261">
        <v>3740255</v>
      </c>
      <c r="AG261">
        <v>106921</v>
      </c>
      <c r="AH261">
        <v>447654</v>
      </c>
      <c r="AI261">
        <v>3185680</v>
      </c>
      <c r="AJ261">
        <v>3091131</v>
      </c>
      <c r="AK261">
        <v>744194</v>
      </c>
      <c r="AL261">
        <v>1308772</v>
      </c>
      <c r="AM261">
        <v>1038165</v>
      </c>
      <c r="AN261">
        <v>405316</v>
      </c>
      <c r="AO261">
        <v>1581848</v>
      </c>
      <c r="AP261">
        <v>40221</v>
      </c>
      <c r="AQ261">
        <v>5591239</v>
      </c>
      <c r="AR261">
        <v>11461359</v>
      </c>
      <c r="AS261">
        <v>9942986</v>
      </c>
      <c r="AT261">
        <v>1518373</v>
      </c>
      <c r="AU261">
        <v>14427579</v>
      </c>
      <c r="AV261">
        <v>79.44062409156777</v>
      </c>
      <c r="AW261">
        <v>59.603629046337005</v>
      </c>
      <c r="AX261">
        <v>47.349494895633079</v>
      </c>
      <c r="AY261">
        <v>23587282</v>
      </c>
      <c r="AZ261">
        <v>10815511</v>
      </c>
      <c r="BA261">
        <v>4175032</v>
      </c>
      <c r="BB261">
        <v>3502245</v>
      </c>
      <c r="BC261">
        <v>1536269</v>
      </c>
      <c r="BD261">
        <v>1601965</v>
      </c>
      <c r="BE261">
        <v>9137272</v>
      </c>
      <c r="BF261">
        <v>79567</v>
      </c>
      <c r="BG261">
        <v>3651680</v>
      </c>
    </row>
    <row r="262" spans="1:59" x14ac:dyDescent="0.2">
      <c r="A262" s="8" t="s">
        <v>461</v>
      </c>
      <c r="B262">
        <v>27915830</v>
      </c>
      <c r="C262">
        <v>14604929</v>
      </c>
      <c r="D262">
        <v>7451402</v>
      </c>
      <c r="E262">
        <v>3818284</v>
      </c>
      <c r="F262">
        <v>1627416</v>
      </c>
      <c r="G262">
        <v>1707827</v>
      </c>
      <c r="H262">
        <v>13310901</v>
      </c>
      <c r="I262">
        <v>26241</v>
      </c>
      <c r="J262">
        <v>211210</v>
      </c>
      <c r="K262">
        <v>149233</v>
      </c>
      <c r="L262">
        <v>780168</v>
      </c>
      <c r="M262">
        <v>7904</v>
      </c>
      <c r="N262">
        <v>138700</v>
      </c>
      <c r="O262">
        <v>55949</v>
      </c>
      <c r="P262">
        <v>41890</v>
      </c>
      <c r="Q262">
        <v>13963</v>
      </c>
      <c r="R262">
        <v>22025</v>
      </c>
      <c r="S262">
        <v>4873</v>
      </c>
      <c r="T262">
        <v>89683</v>
      </c>
      <c r="U262">
        <v>46278</v>
      </c>
      <c r="V262">
        <v>43405</v>
      </c>
      <c r="W262">
        <v>172496</v>
      </c>
      <c r="X262">
        <v>758642</v>
      </c>
      <c r="Y262">
        <v>2630396</v>
      </c>
      <c r="Z262">
        <v>444</v>
      </c>
      <c r="AA262">
        <v>129437</v>
      </c>
      <c r="AB262">
        <v>2121900</v>
      </c>
      <c r="AC262">
        <v>6094447</v>
      </c>
      <c r="AD262">
        <v>27316397</v>
      </c>
      <c r="AE262">
        <v>14245840</v>
      </c>
      <c r="AF262">
        <v>3795187</v>
      </c>
      <c r="AG262">
        <v>86180</v>
      </c>
      <c r="AH262">
        <v>458472</v>
      </c>
      <c r="AI262">
        <v>3250535</v>
      </c>
      <c r="AJ262">
        <v>2989527</v>
      </c>
      <c r="AK262">
        <v>679157</v>
      </c>
      <c r="AL262">
        <v>1283508</v>
      </c>
      <c r="AM262">
        <v>1026863</v>
      </c>
      <c r="AN262">
        <v>403465</v>
      </c>
      <c r="AO262">
        <v>1560598</v>
      </c>
      <c r="AP262">
        <v>34647</v>
      </c>
      <c r="AQ262">
        <v>5462416</v>
      </c>
      <c r="AR262">
        <v>13070557</v>
      </c>
      <c r="AS262">
        <v>11329736</v>
      </c>
      <c r="AT262">
        <v>1740821</v>
      </c>
      <c r="AU262">
        <v>13669990</v>
      </c>
      <c r="AV262">
        <v>95.614974081732157</v>
      </c>
      <c r="AW262">
        <v>51.9083785813894</v>
      </c>
      <c r="AX262">
        <v>49.632182726842878</v>
      </c>
      <c r="AY262">
        <v>24099409</v>
      </c>
      <c r="AZ262">
        <v>10788508</v>
      </c>
      <c r="BA262">
        <v>4212000</v>
      </c>
      <c r="BB262">
        <v>3495716</v>
      </c>
      <c r="BC262">
        <v>1548619</v>
      </c>
      <c r="BD262">
        <v>1532173</v>
      </c>
      <c r="BE262">
        <v>9853569</v>
      </c>
      <c r="BF262">
        <v>79973</v>
      </c>
      <c r="BG262">
        <v>3697806</v>
      </c>
    </row>
    <row r="263" spans="1:59" x14ac:dyDescent="0.2">
      <c r="A263" s="8" t="s">
        <v>462</v>
      </c>
      <c r="B263">
        <v>28351190</v>
      </c>
      <c r="C263">
        <v>14400208</v>
      </c>
      <c r="D263">
        <v>7283006</v>
      </c>
      <c r="E263">
        <v>3796106</v>
      </c>
      <c r="F263">
        <v>1641163</v>
      </c>
      <c r="G263">
        <v>1679933</v>
      </c>
      <c r="H263">
        <v>13950982</v>
      </c>
      <c r="I263">
        <v>26260</v>
      </c>
      <c r="J263">
        <v>298368</v>
      </c>
      <c r="K263">
        <v>212428</v>
      </c>
      <c r="L263">
        <v>740313</v>
      </c>
      <c r="M263">
        <v>8997</v>
      </c>
      <c r="N263">
        <v>132872</v>
      </c>
      <c r="O263">
        <v>49698</v>
      </c>
      <c r="P263">
        <v>40835</v>
      </c>
      <c r="Q263">
        <v>13612</v>
      </c>
      <c r="R263">
        <v>24081</v>
      </c>
      <c r="S263">
        <v>4646</v>
      </c>
      <c r="T263">
        <v>88543</v>
      </c>
      <c r="U263">
        <v>45794</v>
      </c>
      <c r="V263">
        <v>42749</v>
      </c>
      <c r="W263">
        <v>179444</v>
      </c>
      <c r="X263">
        <v>845283</v>
      </c>
      <c r="Y263">
        <v>3152658</v>
      </c>
      <c r="Z263">
        <v>410</v>
      </c>
      <c r="AA263">
        <v>151868</v>
      </c>
      <c r="AB263">
        <v>2114745</v>
      </c>
      <c r="AC263">
        <v>5998793</v>
      </c>
      <c r="AD263">
        <v>29005041</v>
      </c>
      <c r="AE263">
        <v>14037227</v>
      </c>
      <c r="AF263">
        <v>3813465</v>
      </c>
      <c r="AG263">
        <v>72901</v>
      </c>
      <c r="AH263">
        <v>466531</v>
      </c>
      <c r="AI263">
        <v>3274033</v>
      </c>
      <c r="AJ263">
        <v>2851557</v>
      </c>
      <c r="AK263">
        <v>607064</v>
      </c>
      <c r="AL263">
        <v>1251085</v>
      </c>
      <c r="AM263">
        <v>993408</v>
      </c>
      <c r="AN263">
        <v>413767</v>
      </c>
      <c r="AO263">
        <v>1549190</v>
      </c>
      <c r="AP263">
        <v>41742</v>
      </c>
      <c r="AQ263">
        <v>5367506</v>
      </c>
      <c r="AR263">
        <v>14967814</v>
      </c>
      <c r="AS263">
        <v>12954795</v>
      </c>
      <c r="AT263">
        <v>2013019</v>
      </c>
      <c r="AU263">
        <v>14313963</v>
      </c>
      <c r="AV263">
        <v>104.5679254679479</v>
      </c>
      <c r="AW263">
        <v>44.529029634115389</v>
      </c>
      <c r="AX263">
        <v>46.563082519402208</v>
      </c>
      <c r="AY263">
        <v>24763744</v>
      </c>
      <c r="AZ263">
        <v>10812762</v>
      </c>
      <c r="BA263">
        <v>4256521</v>
      </c>
      <c r="BB263">
        <v>3491467</v>
      </c>
      <c r="BC263">
        <v>1561404</v>
      </c>
      <c r="BD263">
        <v>1503370</v>
      </c>
      <c r="BE263">
        <v>10726517</v>
      </c>
      <c r="BF263">
        <v>80403</v>
      </c>
      <c r="BG263">
        <v>3736902</v>
      </c>
    </row>
    <row r="264" spans="1:59" x14ac:dyDescent="0.2">
      <c r="A264" s="8" t="s">
        <v>463</v>
      </c>
      <c r="B264">
        <v>28239325</v>
      </c>
      <c r="C264">
        <v>13965805</v>
      </c>
      <c r="D264">
        <v>6828625</v>
      </c>
      <c r="E264">
        <v>3765496</v>
      </c>
      <c r="F264">
        <v>1669582</v>
      </c>
      <c r="G264">
        <v>1702103</v>
      </c>
      <c r="H264">
        <v>14273520</v>
      </c>
      <c r="I264">
        <v>31528</v>
      </c>
      <c r="J264">
        <v>364004</v>
      </c>
      <c r="K264">
        <v>228801</v>
      </c>
      <c r="L264">
        <v>725069</v>
      </c>
      <c r="M264">
        <v>7852</v>
      </c>
      <c r="N264">
        <v>145413</v>
      </c>
      <c r="O264">
        <v>55987</v>
      </c>
      <c r="P264">
        <v>42964</v>
      </c>
      <c r="Q264">
        <v>14321</v>
      </c>
      <c r="R264">
        <v>27101</v>
      </c>
      <c r="S264">
        <v>5040</v>
      </c>
      <c r="T264">
        <v>88287</v>
      </c>
      <c r="U264">
        <v>45067</v>
      </c>
      <c r="V264">
        <v>43220</v>
      </c>
      <c r="W264">
        <v>180383</v>
      </c>
      <c r="X264">
        <v>863153</v>
      </c>
      <c r="Y264">
        <v>3285535</v>
      </c>
      <c r="Z264">
        <v>444</v>
      </c>
      <c r="AA264">
        <v>162039</v>
      </c>
      <c r="AB264">
        <v>2064452</v>
      </c>
      <c r="AC264">
        <v>6126560</v>
      </c>
      <c r="AD264">
        <v>29720010</v>
      </c>
      <c r="AE264">
        <v>13973560</v>
      </c>
      <c r="AF264">
        <v>3840205</v>
      </c>
      <c r="AG264">
        <v>58410</v>
      </c>
      <c r="AH264">
        <v>477653</v>
      </c>
      <c r="AI264">
        <v>3304142</v>
      </c>
      <c r="AJ264">
        <v>2657106</v>
      </c>
      <c r="AK264">
        <v>567270</v>
      </c>
      <c r="AL264">
        <v>1138577</v>
      </c>
      <c r="AM264">
        <v>951259</v>
      </c>
      <c r="AN264">
        <v>405516</v>
      </c>
      <c r="AO264">
        <v>1582043</v>
      </c>
      <c r="AP264">
        <v>35700</v>
      </c>
      <c r="AQ264">
        <v>5452990</v>
      </c>
      <c r="AR264">
        <v>15746450</v>
      </c>
      <c r="AS264">
        <v>13625590</v>
      </c>
      <c r="AT264">
        <v>2120860</v>
      </c>
      <c r="AU264">
        <v>14265765</v>
      </c>
      <c r="AV264">
        <v>110.3792911219048</v>
      </c>
      <c r="AW264">
        <v>41.262069279289747</v>
      </c>
      <c r="AX264">
        <v>45.544779572709274</v>
      </c>
      <c r="AY264">
        <v>25133388</v>
      </c>
      <c r="AZ264">
        <v>10859868</v>
      </c>
      <c r="BA264">
        <v>4298039</v>
      </c>
      <c r="BB264">
        <v>3491538</v>
      </c>
      <c r="BC264">
        <v>1577552</v>
      </c>
      <c r="BD264">
        <v>1492739</v>
      </c>
      <c r="BE264">
        <v>11159828</v>
      </c>
      <c r="BF264">
        <v>80772</v>
      </c>
      <c r="BG264">
        <v>3770923</v>
      </c>
    </row>
    <row r="265" spans="1:59" x14ac:dyDescent="0.2">
      <c r="A265" s="8" t="s">
        <v>464</v>
      </c>
      <c r="B265">
        <v>28613119</v>
      </c>
      <c r="C265">
        <v>14176620</v>
      </c>
      <c r="D265">
        <v>7023494</v>
      </c>
      <c r="E265">
        <v>3733713</v>
      </c>
      <c r="F265">
        <v>1682014</v>
      </c>
      <c r="G265">
        <v>1737399</v>
      </c>
      <c r="H265">
        <v>14436499</v>
      </c>
      <c r="I265">
        <v>38111</v>
      </c>
      <c r="J265">
        <v>412921</v>
      </c>
      <c r="K265">
        <v>210549</v>
      </c>
      <c r="L265">
        <v>637096</v>
      </c>
      <c r="M265">
        <v>8996</v>
      </c>
      <c r="N265">
        <v>146077</v>
      </c>
      <c r="O265">
        <v>57137</v>
      </c>
      <c r="P265">
        <v>42376</v>
      </c>
      <c r="Q265">
        <v>17459</v>
      </c>
      <c r="R265">
        <v>24009</v>
      </c>
      <c r="S265">
        <v>5096</v>
      </c>
      <c r="T265">
        <v>89299</v>
      </c>
      <c r="U265">
        <v>44456</v>
      </c>
      <c r="V265">
        <v>44843</v>
      </c>
      <c r="W265">
        <v>158135</v>
      </c>
      <c r="X265">
        <v>892125</v>
      </c>
      <c r="Y265">
        <v>3398168</v>
      </c>
      <c r="Z265">
        <v>459</v>
      </c>
      <c r="AA265">
        <v>168312</v>
      </c>
      <c r="AB265">
        <v>2148168</v>
      </c>
      <c r="AC265">
        <v>6128083</v>
      </c>
      <c r="AD265">
        <v>30445613</v>
      </c>
      <c r="AE265">
        <v>14017331</v>
      </c>
      <c r="AF265">
        <v>3912991</v>
      </c>
      <c r="AG265">
        <v>73617</v>
      </c>
      <c r="AH265">
        <v>486786</v>
      </c>
      <c r="AI265">
        <v>3352588</v>
      </c>
      <c r="AJ265">
        <v>2553825</v>
      </c>
      <c r="AK265">
        <v>518416</v>
      </c>
      <c r="AL265">
        <v>1103731</v>
      </c>
      <c r="AM265">
        <v>931678</v>
      </c>
      <c r="AN265">
        <v>416207</v>
      </c>
      <c r="AO265">
        <v>1619159</v>
      </c>
      <c r="AP265">
        <v>49464</v>
      </c>
      <c r="AQ265">
        <v>5465685</v>
      </c>
      <c r="AR265">
        <v>16428282</v>
      </c>
      <c r="AS265">
        <v>14204626</v>
      </c>
      <c r="AT265">
        <v>2223656</v>
      </c>
      <c r="AU265">
        <v>14595789</v>
      </c>
      <c r="AV265">
        <v>112.55494436041009</v>
      </c>
      <c r="AW265">
        <v>39.363920069287374</v>
      </c>
      <c r="AX265">
        <v>44.306038332062727</v>
      </c>
      <c r="AY265">
        <v>25352645</v>
      </c>
      <c r="AZ265">
        <v>10916146</v>
      </c>
      <c r="BA265">
        <v>4311480</v>
      </c>
      <c r="BB265">
        <v>3498802</v>
      </c>
      <c r="BC265">
        <v>1591654</v>
      </c>
      <c r="BD265">
        <v>1514210</v>
      </c>
      <c r="BE265">
        <v>11335314</v>
      </c>
      <c r="BF265">
        <v>81042</v>
      </c>
      <c r="BG265">
        <v>3801728</v>
      </c>
    </row>
    <row r="266" spans="1:59" x14ac:dyDescent="0.2">
      <c r="A266" s="8" t="s">
        <v>465</v>
      </c>
      <c r="B266">
        <v>28874728</v>
      </c>
      <c r="C266">
        <v>14835608</v>
      </c>
      <c r="D266">
        <v>7626220</v>
      </c>
      <c r="E266">
        <v>3756241</v>
      </c>
      <c r="F266">
        <v>1704461</v>
      </c>
      <c r="G266">
        <v>1748685</v>
      </c>
      <c r="H266">
        <v>14039120</v>
      </c>
      <c r="I266">
        <v>38657</v>
      </c>
      <c r="J266">
        <v>428444</v>
      </c>
      <c r="K266">
        <v>215201</v>
      </c>
      <c r="L266">
        <v>586159</v>
      </c>
      <c r="M266">
        <v>9221</v>
      </c>
      <c r="N266">
        <v>153260</v>
      </c>
      <c r="O266">
        <v>63594</v>
      </c>
      <c r="P266">
        <v>45011</v>
      </c>
      <c r="Q266">
        <v>18337</v>
      </c>
      <c r="R266">
        <v>21606</v>
      </c>
      <c r="S266">
        <v>4712</v>
      </c>
      <c r="T266">
        <v>88547</v>
      </c>
      <c r="U266">
        <v>44067</v>
      </c>
      <c r="V266">
        <v>44480</v>
      </c>
      <c r="W266">
        <v>145281</v>
      </c>
      <c r="X266">
        <v>774768</v>
      </c>
      <c r="Y266">
        <v>2985529</v>
      </c>
      <c r="Z266">
        <v>427</v>
      </c>
      <c r="AA266">
        <v>157789</v>
      </c>
      <c r="AB266">
        <v>2215741</v>
      </c>
      <c r="AC266">
        <v>6240096</v>
      </c>
      <c r="AD266">
        <v>28948478</v>
      </c>
      <c r="AE266">
        <v>14246831</v>
      </c>
      <c r="AF266">
        <v>3957905</v>
      </c>
      <c r="AG266">
        <v>81979</v>
      </c>
      <c r="AH266">
        <v>497498</v>
      </c>
      <c r="AI266">
        <v>3378428</v>
      </c>
      <c r="AJ266">
        <v>2440819</v>
      </c>
      <c r="AK266">
        <v>482788</v>
      </c>
      <c r="AL266">
        <v>1071876</v>
      </c>
      <c r="AM266">
        <v>886154</v>
      </c>
      <c r="AN266">
        <v>414624</v>
      </c>
      <c r="AO266">
        <v>1660536</v>
      </c>
      <c r="AP266">
        <v>43875</v>
      </c>
      <c r="AQ266">
        <v>5729072</v>
      </c>
      <c r="AR266">
        <v>14701647</v>
      </c>
      <c r="AS266">
        <v>12750380</v>
      </c>
      <c r="AT266">
        <v>1951267</v>
      </c>
      <c r="AU266">
        <v>14627897</v>
      </c>
      <c r="AV266">
        <v>100.5041746401093</v>
      </c>
      <c r="AW266">
        <v>43.523855373086867</v>
      </c>
      <c r="AX266">
        <v>43.743291614275833</v>
      </c>
      <c r="AY266">
        <v>25123943</v>
      </c>
      <c r="AZ266">
        <v>11084823</v>
      </c>
      <c r="BA266">
        <v>4448349</v>
      </c>
      <c r="BB266">
        <v>3514228</v>
      </c>
      <c r="BC266">
        <v>1605455</v>
      </c>
      <c r="BD266">
        <v>1516791</v>
      </c>
      <c r="BE266">
        <v>10877112</v>
      </c>
      <c r="BF266">
        <v>81291</v>
      </c>
      <c r="BG266">
        <v>3835478</v>
      </c>
    </row>
    <row r="267" spans="1:59" x14ac:dyDescent="0.2">
      <c r="A267" s="8" t="s">
        <v>466</v>
      </c>
      <c r="B267">
        <v>29520997</v>
      </c>
      <c r="C267">
        <v>14849481</v>
      </c>
      <c r="D267">
        <v>7538171</v>
      </c>
      <c r="E267">
        <v>3799882</v>
      </c>
      <c r="F267">
        <v>1713229</v>
      </c>
      <c r="G267">
        <v>1798200</v>
      </c>
      <c r="H267">
        <v>14671516</v>
      </c>
      <c r="I267">
        <v>35791</v>
      </c>
      <c r="J267">
        <v>486063</v>
      </c>
      <c r="K267">
        <v>205539</v>
      </c>
      <c r="L267">
        <v>568165</v>
      </c>
      <c r="M267">
        <v>11547</v>
      </c>
      <c r="N267">
        <v>165273</v>
      </c>
      <c r="O267">
        <v>70683</v>
      </c>
      <c r="P267">
        <v>46889</v>
      </c>
      <c r="Q267">
        <v>18963</v>
      </c>
      <c r="R267">
        <v>23695</v>
      </c>
      <c r="S267">
        <v>5043</v>
      </c>
      <c r="T267">
        <v>87852</v>
      </c>
      <c r="U267">
        <v>43673</v>
      </c>
      <c r="V267">
        <v>44179</v>
      </c>
      <c r="W267">
        <v>141026</v>
      </c>
      <c r="X267">
        <v>845055</v>
      </c>
      <c r="Y267">
        <v>3464889</v>
      </c>
      <c r="Z267">
        <v>502</v>
      </c>
      <c r="AA267">
        <v>174166</v>
      </c>
      <c r="AB267">
        <v>2221506</v>
      </c>
      <c r="AC267">
        <v>6264142</v>
      </c>
      <c r="AD267">
        <v>30650073</v>
      </c>
      <c r="AE267">
        <v>14310638</v>
      </c>
      <c r="AF267">
        <v>4046840</v>
      </c>
      <c r="AG267">
        <v>97938</v>
      </c>
      <c r="AH267">
        <v>499499</v>
      </c>
      <c r="AI267">
        <v>3449403</v>
      </c>
      <c r="AJ267">
        <v>2401957</v>
      </c>
      <c r="AK267">
        <v>475135</v>
      </c>
      <c r="AL267">
        <v>1061279</v>
      </c>
      <c r="AM267">
        <v>865543</v>
      </c>
      <c r="AN267">
        <v>417616</v>
      </c>
      <c r="AO267">
        <v>1689181</v>
      </c>
      <c r="AP267">
        <v>47060</v>
      </c>
      <c r="AQ267">
        <v>5707985</v>
      </c>
      <c r="AR267">
        <v>16339435</v>
      </c>
      <c r="AS267">
        <v>14139603</v>
      </c>
      <c r="AT267">
        <v>2199832</v>
      </c>
      <c r="AU267">
        <v>15210359</v>
      </c>
      <c r="AV267">
        <v>107.42307226365821</v>
      </c>
      <c r="AW267">
        <v>39.467685173300318</v>
      </c>
      <c r="AX267">
        <v>42.397399964507521</v>
      </c>
      <c r="AY267">
        <v>25827547</v>
      </c>
      <c r="AZ267">
        <v>11156031</v>
      </c>
      <c r="BA267">
        <v>4449700</v>
      </c>
      <c r="BB267">
        <v>3537487</v>
      </c>
      <c r="BC267">
        <v>1620746</v>
      </c>
      <c r="BD267">
        <v>1548098</v>
      </c>
      <c r="BE267">
        <v>11516909</v>
      </c>
      <c r="BF267">
        <v>81429</v>
      </c>
      <c r="BG267">
        <v>3869359</v>
      </c>
    </row>
    <row r="268" spans="1:59" x14ac:dyDescent="0.2">
      <c r="A268" s="8" t="s">
        <v>467</v>
      </c>
      <c r="B268">
        <v>28273232</v>
      </c>
      <c r="C268">
        <v>15067290</v>
      </c>
      <c r="D268">
        <v>7621914</v>
      </c>
      <c r="E268">
        <v>3844060</v>
      </c>
      <c r="F268">
        <v>1740922</v>
      </c>
      <c r="G268">
        <v>1860394</v>
      </c>
      <c r="H268">
        <v>13205942</v>
      </c>
      <c r="I268">
        <v>63991</v>
      </c>
      <c r="J268">
        <v>489675</v>
      </c>
      <c r="K268">
        <v>235240</v>
      </c>
      <c r="L268">
        <v>555140</v>
      </c>
      <c r="M268">
        <v>22034</v>
      </c>
      <c r="N268">
        <v>216876</v>
      </c>
      <c r="O268">
        <v>123511</v>
      </c>
      <c r="P268">
        <v>48024</v>
      </c>
      <c r="Q268">
        <v>16008</v>
      </c>
      <c r="R268">
        <v>23935</v>
      </c>
      <c r="S268">
        <v>5398</v>
      </c>
      <c r="T268">
        <v>88256</v>
      </c>
      <c r="U268">
        <v>43864</v>
      </c>
      <c r="V268">
        <v>44392</v>
      </c>
      <c r="W268">
        <v>151286</v>
      </c>
      <c r="X268">
        <v>917209</v>
      </c>
      <c r="Y268">
        <v>3703940</v>
      </c>
      <c r="Z268">
        <v>565</v>
      </c>
      <c r="AA268">
        <v>185670</v>
      </c>
      <c r="AB268">
        <v>2202562</v>
      </c>
      <c r="AC268">
        <v>4373498</v>
      </c>
      <c r="AD268">
        <v>32232732</v>
      </c>
      <c r="AE268">
        <v>14272167</v>
      </c>
      <c r="AF268">
        <v>4087283</v>
      </c>
      <c r="AG268">
        <v>82928</v>
      </c>
      <c r="AH268">
        <v>510899</v>
      </c>
      <c r="AI268">
        <v>3493456</v>
      </c>
      <c r="AJ268">
        <v>2308400</v>
      </c>
      <c r="AK268">
        <v>498880</v>
      </c>
      <c r="AL268">
        <v>946393</v>
      </c>
      <c r="AM268">
        <v>863127</v>
      </c>
      <c r="AN268">
        <v>406300</v>
      </c>
      <c r="AO268">
        <v>1738907</v>
      </c>
      <c r="AP268">
        <v>78398</v>
      </c>
      <c r="AQ268">
        <v>5652879</v>
      </c>
      <c r="AR268">
        <v>17960565</v>
      </c>
      <c r="AS268">
        <v>15537354</v>
      </c>
      <c r="AT268">
        <v>2423211</v>
      </c>
      <c r="AU268">
        <v>14001064</v>
      </c>
      <c r="AV268">
        <v>128.27999727177792</v>
      </c>
      <c r="AW268">
        <v>35.609586685363809</v>
      </c>
      <c r="AX268">
        <v>45.679976828476065</v>
      </c>
      <c r="AY268">
        <v>24440427</v>
      </c>
      <c r="AZ268">
        <v>11234485</v>
      </c>
      <c r="BA268">
        <v>4473772</v>
      </c>
      <c r="BB268">
        <v>3563303</v>
      </c>
      <c r="BC268">
        <v>1637878</v>
      </c>
      <c r="BD268">
        <v>1559532</v>
      </c>
      <c r="BE268">
        <v>10168260</v>
      </c>
      <c r="BF268">
        <v>81609</v>
      </c>
      <c r="BG268">
        <v>3905319</v>
      </c>
    </row>
    <row r="269" spans="1:59" x14ac:dyDescent="0.2">
      <c r="A269" s="8" t="s">
        <v>468</v>
      </c>
      <c r="B269">
        <v>29008782</v>
      </c>
      <c r="C269">
        <v>15476591</v>
      </c>
      <c r="D269">
        <v>7886442</v>
      </c>
      <c r="E269">
        <v>3878113</v>
      </c>
      <c r="F269">
        <v>1773293</v>
      </c>
      <c r="G269">
        <v>1938743</v>
      </c>
      <c r="H269">
        <v>13532191</v>
      </c>
      <c r="I269">
        <v>74765</v>
      </c>
      <c r="J269">
        <v>453320</v>
      </c>
      <c r="K269">
        <v>208903</v>
      </c>
      <c r="L269">
        <v>535697</v>
      </c>
      <c r="M269">
        <v>23204</v>
      </c>
      <c r="N269">
        <v>212686</v>
      </c>
      <c r="O269">
        <v>129229</v>
      </c>
      <c r="P269">
        <v>41312</v>
      </c>
      <c r="Q269">
        <v>13771</v>
      </c>
      <c r="R269">
        <v>23080</v>
      </c>
      <c r="S269">
        <v>5294</v>
      </c>
      <c r="T269">
        <v>86768</v>
      </c>
      <c r="U269">
        <v>43484</v>
      </c>
      <c r="V269">
        <v>43284</v>
      </c>
      <c r="W269">
        <v>150610</v>
      </c>
      <c r="X269">
        <v>973102</v>
      </c>
      <c r="Y269">
        <v>3972437</v>
      </c>
      <c r="Z269">
        <v>647</v>
      </c>
      <c r="AA269">
        <v>189340</v>
      </c>
      <c r="AB269">
        <v>2298920</v>
      </c>
      <c r="AC269">
        <v>4351792</v>
      </c>
      <c r="AD269">
        <v>33459393</v>
      </c>
      <c r="AE269">
        <v>14380105</v>
      </c>
      <c r="AF269">
        <v>4149799</v>
      </c>
      <c r="AG269">
        <v>110460</v>
      </c>
      <c r="AH269">
        <v>513515</v>
      </c>
      <c r="AI269">
        <v>3525824</v>
      </c>
      <c r="AJ269">
        <v>2279173</v>
      </c>
      <c r="AK269">
        <v>512937</v>
      </c>
      <c r="AL269">
        <v>942507</v>
      </c>
      <c r="AM269">
        <v>823728</v>
      </c>
      <c r="AN269">
        <v>397704</v>
      </c>
      <c r="AO269">
        <v>1768658</v>
      </c>
      <c r="AP269">
        <v>102670</v>
      </c>
      <c r="AQ269">
        <v>5682101</v>
      </c>
      <c r="AR269">
        <v>19079288</v>
      </c>
      <c r="AS269">
        <v>16533807</v>
      </c>
      <c r="AT269">
        <v>2545481</v>
      </c>
      <c r="AU269">
        <v>14628677</v>
      </c>
      <c r="AV269">
        <v>130.42387670947599</v>
      </c>
      <c r="AW269">
        <v>33.696077267646501</v>
      </c>
      <c r="AX269">
        <v>43.94773027148505</v>
      </c>
      <c r="AY269">
        <v>24935624</v>
      </c>
      <c r="AZ269">
        <v>11403433</v>
      </c>
      <c r="BA269">
        <v>4525733</v>
      </c>
      <c r="BB269">
        <v>3592106</v>
      </c>
      <c r="BC269">
        <v>1655681</v>
      </c>
      <c r="BD269">
        <v>1629913</v>
      </c>
      <c r="BE269">
        <v>10555519</v>
      </c>
      <c r="BF269">
        <v>81807</v>
      </c>
      <c r="BG269">
        <v>3936718</v>
      </c>
    </row>
    <row r="270" spans="1:59" x14ac:dyDescent="0.2">
      <c r="A270" s="8" t="s">
        <v>469</v>
      </c>
      <c r="B270">
        <v>29085294</v>
      </c>
      <c r="C270">
        <v>15478193</v>
      </c>
      <c r="D270">
        <v>7763098</v>
      </c>
      <c r="E270">
        <v>3929335</v>
      </c>
      <c r="F270">
        <v>1798379</v>
      </c>
      <c r="G270">
        <v>1987381</v>
      </c>
      <c r="H270">
        <v>13607101</v>
      </c>
      <c r="I270">
        <v>79608</v>
      </c>
      <c r="J270">
        <v>537752</v>
      </c>
      <c r="K270">
        <v>198719</v>
      </c>
      <c r="L270">
        <v>523446</v>
      </c>
      <c r="M270">
        <v>23193</v>
      </c>
      <c r="N270">
        <v>218595</v>
      </c>
      <c r="O270">
        <v>125792</v>
      </c>
      <c r="P270">
        <v>48750</v>
      </c>
      <c r="Q270">
        <v>16250</v>
      </c>
      <c r="R270">
        <v>22866</v>
      </c>
      <c r="S270">
        <v>4937</v>
      </c>
      <c r="T270">
        <v>91065</v>
      </c>
      <c r="U270">
        <v>47406</v>
      </c>
      <c r="V270">
        <v>43659</v>
      </c>
      <c r="W270">
        <v>158460</v>
      </c>
      <c r="X270">
        <v>975429</v>
      </c>
      <c r="Y270">
        <v>4016154</v>
      </c>
      <c r="Z270">
        <v>578</v>
      </c>
      <c r="AA270">
        <v>186158</v>
      </c>
      <c r="AB270">
        <v>2358709</v>
      </c>
      <c r="AC270">
        <v>4239235</v>
      </c>
      <c r="AD270">
        <v>33515773</v>
      </c>
      <c r="AE270">
        <v>14486687</v>
      </c>
      <c r="AF270">
        <v>4208471</v>
      </c>
      <c r="AG270">
        <v>106911</v>
      </c>
      <c r="AH270">
        <v>518184</v>
      </c>
      <c r="AI270">
        <v>3583376</v>
      </c>
      <c r="AJ270">
        <v>2310334</v>
      </c>
      <c r="AK270">
        <v>536514</v>
      </c>
      <c r="AL270">
        <v>978346</v>
      </c>
      <c r="AM270">
        <v>795474</v>
      </c>
      <c r="AN270">
        <v>399112</v>
      </c>
      <c r="AO270">
        <v>1788065</v>
      </c>
      <c r="AP270">
        <v>86907</v>
      </c>
      <c r="AQ270">
        <v>5693798</v>
      </c>
      <c r="AR270">
        <v>19029086</v>
      </c>
      <c r="AS270">
        <v>16483019</v>
      </c>
      <c r="AT270">
        <v>2546067</v>
      </c>
      <c r="AU270">
        <v>14598607</v>
      </c>
      <c r="AV270">
        <v>130.34864350053618</v>
      </c>
      <c r="AW270">
        <v>34.257056947551959</v>
      </c>
      <c r="AX270">
        <v>44.653609034340192</v>
      </c>
      <c r="AY270">
        <v>25122118</v>
      </c>
      <c r="AZ270">
        <v>11515017</v>
      </c>
      <c r="BA270">
        <v>4560839</v>
      </c>
      <c r="BB270">
        <v>3622846</v>
      </c>
      <c r="BC270">
        <v>1674307</v>
      </c>
      <c r="BD270">
        <v>1657025</v>
      </c>
      <c r="BE270">
        <v>10635431</v>
      </c>
      <c r="BF270">
        <v>82038</v>
      </c>
      <c r="BG270">
        <v>3973706</v>
      </c>
    </row>
    <row r="271" spans="1:59" x14ac:dyDescent="0.2">
      <c r="A271" s="8" t="s">
        <v>470</v>
      </c>
      <c r="B271">
        <v>28274203</v>
      </c>
      <c r="C271">
        <v>15441638</v>
      </c>
      <c r="D271">
        <v>7664259</v>
      </c>
      <c r="E271">
        <v>3970475</v>
      </c>
      <c r="F271">
        <v>1818184</v>
      </c>
      <c r="G271">
        <v>1988719</v>
      </c>
      <c r="H271">
        <v>12832565</v>
      </c>
      <c r="I271">
        <v>58199</v>
      </c>
      <c r="J271">
        <v>535235</v>
      </c>
      <c r="K271">
        <v>182011</v>
      </c>
      <c r="L271">
        <v>508102</v>
      </c>
      <c r="M271">
        <v>22223</v>
      </c>
      <c r="N271">
        <v>188319</v>
      </c>
      <c r="O271">
        <v>106651</v>
      </c>
      <c r="P271">
        <v>40857</v>
      </c>
      <c r="Q271">
        <v>13619</v>
      </c>
      <c r="R271">
        <v>22629</v>
      </c>
      <c r="S271">
        <v>4563</v>
      </c>
      <c r="T271">
        <v>90480</v>
      </c>
      <c r="U271">
        <v>46430</v>
      </c>
      <c r="V271">
        <v>44050</v>
      </c>
      <c r="W271">
        <v>149681</v>
      </c>
      <c r="X271">
        <v>840928</v>
      </c>
      <c r="Y271">
        <v>3318202</v>
      </c>
      <c r="Z271">
        <v>510</v>
      </c>
      <c r="AA271">
        <v>161246</v>
      </c>
      <c r="AB271">
        <v>2331826</v>
      </c>
      <c r="AC271">
        <v>4445603</v>
      </c>
      <c r="AD271">
        <v>31171860</v>
      </c>
      <c r="AE271">
        <v>14816567</v>
      </c>
      <c r="AF271">
        <v>4267486</v>
      </c>
      <c r="AG271">
        <v>124685</v>
      </c>
      <c r="AH271">
        <v>516969</v>
      </c>
      <c r="AI271">
        <v>3625832</v>
      </c>
      <c r="AJ271">
        <v>2351224</v>
      </c>
      <c r="AK271">
        <v>588217</v>
      </c>
      <c r="AL271">
        <v>987795</v>
      </c>
      <c r="AM271">
        <v>775212</v>
      </c>
      <c r="AN271">
        <v>413219</v>
      </c>
      <c r="AO271">
        <v>1772949</v>
      </c>
      <c r="AP271">
        <v>99887</v>
      </c>
      <c r="AQ271">
        <v>5911802</v>
      </c>
      <c r="AR271">
        <v>16355293</v>
      </c>
      <c r="AS271">
        <v>14158365</v>
      </c>
      <c r="AT271">
        <v>2196928</v>
      </c>
      <c r="AU271">
        <v>13457635</v>
      </c>
      <c r="AV271">
        <v>121.53170090790671</v>
      </c>
      <c r="AW271">
        <v>40.468308445492809</v>
      </c>
      <c r="AX271">
        <v>49.181823582465455</v>
      </c>
      <c r="AY271">
        <v>24461615</v>
      </c>
      <c r="AZ271">
        <v>11629050</v>
      </c>
      <c r="BA271">
        <v>4595177</v>
      </c>
      <c r="BB271">
        <v>3661614</v>
      </c>
      <c r="BC271">
        <v>1693936</v>
      </c>
      <c r="BD271">
        <v>1678323</v>
      </c>
      <c r="BE271">
        <v>9645048</v>
      </c>
      <c r="BF271">
        <v>82300</v>
      </c>
      <c r="BG271">
        <v>4015766</v>
      </c>
    </row>
    <row r="272" spans="1:59" x14ac:dyDescent="0.2">
      <c r="A272" s="8" t="s">
        <v>471</v>
      </c>
      <c r="B272">
        <v>28983850</v>
      </c>
      <c r="C272">
        <v>15976885</v>
      </c>
      <c r="D272">
        <v>8121416</v>
      </c>
      <c r="E272">
        <v>4023175</v>
      </c>
      <c r="F272">
        <v>1831473</v>
      </c>
      <c r="G272">
        <v>2000821</v>
      </c>
      <c r="H272">
        <v>13006965</v>
      </c>
      <c r="I272">
        <v>52528</v>
      </c>
      <c r="J272">
        <v>582807</v>
      </c>
      <c r="K272">
        <v>195351</v>
      </c>
      <c r="L272">
        <v>515830</v>
      </c>
      <c r="M272">
        <v>22906</v>
      </c>
      <c r="N272">
        <v>207993</v>
      </c>
      <c r="O272">
        <v>123604</v>
      </c>
      <c r="P272">
        <v>42968</v>
      </c>
      <c r="Q272">
        <v>14323</v>
      </c>
      <c r="R272">
        <v>22291</v>
      </c>
      <c r="S272">
        <v>4807</v>
      </c>
      <c r="T272">
        <v>91199</v>
      </c>
      <c r="U272">
        <v>46182</v>
      </c>
      <c r="V272">
        <v>45017</v>
      </c>
      <c r="W272">
        <v>159780</v>
      </c>
      <c r="X272">
        <v>940555</v>
      </c>
      <c r="Y272">
        <v>3552983</v>
      </c>
      <c r="Z272">
        <v>526</v>
      </c>
      <c r="AA272">
        <v>165891</v>
      </c>
      <c r="AB272">
        <v>2289401</v>
      </c>
      <c r="AC272">
        <v>4229215</v>
      </c>
      <c r="AD272">
        <v>32958595</v>
      </c>
      <c r="AE272">
        <v>15002955</v>
      </c>
      <c r="AF272">
        <v>4302692</v>
      </c>
      <c r="AG272">
        <v>116307</v>
      </c>
      <c r="AH272">
        <v>519540</v>
      </c>
      <c r="AI272">
        <v>3666845</v>
      </c>
      <c r="AJ272">
        <v>2427567</v>
      </c>
      <c r="AK272">
        <v>643093</v>
      </c>
      <c r="AL272">
        <v>1006059</v>
      </c>
      <c r="AM272">
        <v>778415</v>
      </c>
      <c r="AN272">
        <v>429192</v>
      </c>
      <c r="AO272">
        <v>1762612</v>
      </c>
      <c r="AP272">
        <v>91745</v>
      </c>
      <c r="AQ272">
        <v>5989147</v>
      </c>
      <c r="AR272">
        <v>17955640</v>
      </c>
      <c r="AS272">
        <v>15536525</v>
      </c>
      <c r="AT272">
        <v>2419115</v>
      </c>
      <c r="AU272">
        <v>13980895</v>
      </c>
      <c r="AV272">
        <v>128.42983300648629</v>
      </c>
      <c r="AW272">
        <v>37.482702487364968</v>
      </c>
      <c r="AX272">
        <v>48.138972210840912</v>
      </c>
      <c r="AY272">
        <v>24755178</v>
      </c>
      <c r="AZ272">
        <v>11748213</v>
      </c>
      <c r="BA272">
        <v>4649433</v>
      </c>
      <c r="BB272">
        <v>3702852</v>
      </c>
      <c r="BC272">
        <v>1714543</v>
      </c>
      <c r="BD272">
        <v>1681385</v>
      </c>
      <c r="BE272">
        <v>9752223</v>
      </c>
      <c r="BF272">
        <v>82597</v>
      </c>
      <c r="BG272">
        <v>4061203</v>
      </c>
    </row>
    <row r="273" spans="1:59" x14ac:dyDescent="0.2">
      <c r="A273" s="8" t="s">
        <v>472</v>
      </c>
      <c r="B273">
        <v>29552857</v>
      </c>
      <c r="C273">
        <v>16125651</v>
      </c>
      <c r="D273">
        <v>8156977</v>
      </c>
      <c r="E273">
        <v>4069338</v>
      </c>
      <c r="F273">
        <v>1860711</v>
      </c>
      <c r="G273">
        <v>2038625</v>
      </c>
      <c r="H273">
        <v>13427206</v>
      </c>
      <c r="I273">
        <v>48491</v>
      </c>
      <c r="J273">
        <v>511247</v>
      </c>
      <c r="K273">
        <v>177363</v>
      </c>
      <c r="L273">
        <v>492186</v>
      </c>
      <c r="M273">
        <v>26299</v>
      </c>
      <c r="N273">
        <v>191375</v>
      </c>
      <c r="O273">
        <v>112071</v>
      </c>
      <c r="P273">
        <v>38931</v>
      </c>
      <c r="Q273">
        <v>12977</v>
      </c>
      <c r="R273">
        <v>22438</v>
      </c>
      <c r="S273">
        <v>4958</v>
      </c>
      <c r="T273">
        <v>88720</v>
      </c>
      <c r="U273">
        <v>45201</v>
      </c>
      <c r="V273">
        <v>43519</v>
      </c>
      <c r="W273">
        <v>187446</v>
      </c>
      <c r="X273">
        <v>1046924</v>
      </c>
      <c r="Y273">
        <v>3904335</v>
      </c>
      <c r="Z273">
        <v>632</v>
      </c>
      <c r="AA273">
        <v>179519</v>
      </c>
      <c r="AB273">
        <v>2339710</v>
      </c>
      <c r="AC273">
        <v>4232959</v>
      </c>
      <c r="AD273">
        <v>34735455</v>
      </c>
      <c r="AE273">
        <v>15089332</v>
      </c>
      <c r="AF273">
        <v>4400264</v>
      </c>
      <c r="AG273">
        <v>127583</v>
      </c>
      <c r="AH273">
        <v>520650</v>
      </c>
      <c r="AI273">
        <v>3752031</v>
      </c>
      <c r="AJ273">
        <v>2376470</v>
      </c>
      <c r="AK273">
        <v>645784</v>
      </c>
      <c r="AL273">
        <v>991535</v>
      </c>
      <c r="AM273">
        <v>739151</v>
      </c>
      <c r="AN273">
        <v>414607</v>
      </c>
      <c r="AO273">
        <v>1791247</v>
      </c>
      <c r="AP273">
        <v>110778</v>
      </c>
      <c r="AQ273">
        <v>5995966</v>
      </c>
      <c r="AR273">
        <v>19646123</v>
      </c>
      <c r="AS273">
        <v>16926259</v>
      </c>
      <c r="AT273">
        <v>2719864</v>
      </c>
      <c r="AU273">
        <v>14463525</v>
      </c>
      <c r="AV273">
        <v>135.83218845366432</v>
      </c>
      <c r="AW273">
        <v>34.494001637585718</v>
      </c>
      <c r="AX273">
        <v>46.85395730957547</v>
      </c>
      <c r="AY273">
        <v>25364236</v>
      </c>
      <c r="AZ273">
        <v>11937030</v>
      </c>
      <c r="BA273">
        <v>4704272</v>
      </c>
      <c r="BB273">
        <v>3747025</v>
      </c>
      <c r="BC273">
        <v>1734170</v>
      </c>
      <c r="BD273">
        <v>1751563</v>
      </c>
      <c r="BE273">
        <v>10274904</v>
      </c>
      <c r="BF273">
        <v>82960</v>
      </c>
      <c r="BG273">
        <v>4110671</v>
      </c>
    </row>
    <row r="274" spans="1:59" x14ac:dyDescent="0.2">
      <c r="A274" s="8" t="s">
        <v>473</v>
      </c>
      <c r="B274">
        <v>29594867</v>
      </c>
      <c r="C274">
        <v>16188137</v>
      </c>
      <c r="D274">
        <v>8162156</v>
      </c>
      <c r="E274">
        <v>4105663</v>
      </c>
      <c r="F274">
        <v>1881223</v>
      </c>
      <c r="G274">
        <v>2039095</v>
      </c>
      <c r="H274">
        <v>13406730</v>
      </c>
      <c r="I274">
        <v>43135</v>
      </c>
      <c r="J274">
        <v>570772</v>
      </c>
      <c r="K274">
        <v>164188</v>
      </c>
      <c r="L274">
        <v>476564</v>
      </c>
      <c r="M274">
        <v>26202</v>
      </c>
      <c r="N274">
        <v>188316</v>
      </c>
      <c r="O274">
        <v>109188</v>
      </c>
      <c r="P274">
        <v>38547</v>
      </c>
      <c r="Q274">
        <v>12849</v>
      </c>
      <c r="R274">
        <v>22720</v>
      </c>
      <c r="S274">
        <v>5012</v>
      </c>
      <c r="T274">
        <v>88170</v>
      </c>
      <c r="U274">
        <v>44586</v>
      </c>
      <c r="V274">
        <v>43584</v>
      </c>
      <c r="W274">
        <v>193689</v>
      </c>
      <c r="X274">
        <v>1006139</v>
      </c>
      <c r="Y274">
        <v>3669157</v>
      </c>
      <c r="Z274">
        <v>551</v>
      </c>
      <c r="AA274">
        <v>172791</v>
      </c>
      <c r="AB274">
        <v>2351621</v>
      </c>
      <c r="AC274">
        <v>4455435</v>
      </c>
      <c r="AD274">
        <v>34430360</v>
      </c>
      <c r="AE274">
        <v>15329845</v>
      </c>
      <c r="AF274">
        <v>4479733</v>
      </c>
      <c r="AG274">
        <v>132081</v>
      </c>
      <c r="AH274">
        <v>531583</v>
      </c>
      <c r="AI274">
        <v>3816069</v>
      </c>
      <c r="AJ274">
        <v>2369851</v>
      </c>
      <c r="AK274">
        <v>679354</v>
      </c>
      <c r="AL274">
        <v>986227</v>
      </c>
      <c r="AM274">
        <v>704269</v>
      </c>
      <c r="AN274">
        <v>420032</v>
      </c>
      <c r="AO274">
        <v>1778882</v>
      </c>
      <c r="AP274">
        <v>100024</v>
      </c>
      <c r="AQ274">
        <v>6181323</v>
      </c>
      <c r="AR274">
        <v>19100515</v>
      </c>
      <c r="AS274">
        <v>16451139</v>
      </c>
      <c r="AT274">
        <v>2649376</v>
      </c>
      <c r="AU274">
        <v>14265023</v>
      </c>
      <c r="AV274">
        <v>133.89754353201741</v>
      </c>
      <c r="AW274">
        <v>35.86072835207213</v>
      </c>
      <c r="AX274">
        <v>48.016634356114288</v>
      </c>
      <c r="AY274">
        <v>25466421</v>
      </c>
      <c r="AZ274">
        <v>12059691</v>
      </c>
      <c r="BA274">
        <v>4756520</v>
      </c>
      <c r="BB274">
        <v>3794226</v>
      </c>
      <c r="BC274">
        <v>1753748</v>
      </c>
      <c r="BD274">
        <v>1755197</v>
      </c>
      <c r="BE274">
        <v>10136576</v>
      </c>
      <c r="BF274">
        <v>83345</v>
      </c>
      <c r="BG274">
        <v>4163000</v>
      </c>
    </row>
    <row r="275" spans="1:59" x14ac:dyDescent="0.2">
      <c r="A275" s="8" t="s">
        <v>474</v>
      </c>
      <c r="B275">
        <v>30270940</v>
      </c>
      <c r="C275">
        <v>16502976</v>
      </c>
      <c r="D275">
        <v>8356700</v>
      </c>
      <c r="E275">
        <v>4152979</v>
      </c>
      <c r="F275">
        <v>1903510</v>
      </c>
      <c r="G275">
        <v>2089787</v>
      </c>
      <c r="H275">
        <v>13767964</v>
      </c>
      <c r="I275">
        <v>49706</v>
      </c>
      <c r="J275">
        <v>600532</v>
      </c>
      <c r="K275">
        <v>169606</v>
      </c>
      <c r="L275">
        <v>480953</v>
      </c>
      <c r="M275">
        <v>20661</v>
      </c>
      <c r="N275">
        <v>191775</v>
      </c>
      <c r="O275">
        <v>111150</v>
      </c>
      <c r="P275">
        <v>39439</v>
      </c>
      <c r="Q275">
        <v>13146</v>
      </c>
      <c r="R275">
        <v>22961</v>
      </c>
      <c r="S275">
        <v>5079</v>
      </c>
      <c r="T275">
        <v>88310</v>
      </c>
      <c r="U275">
        <v>44685</v>
      </c>
      <c r="V275">
        <v>43625</v>
      </c>
      <c r="W275">
        <v>196143</v>
      </c>
      <c r="X275">
        <v>1057400</v>
      </c>
      <c r="Y275">
        <v>3980066</v>
      </c>
      <c r="Z275">
        <v>555</v>
      </c>
      <c r="AA275">
        <v>179295</v>
      </c>
      <c r="AB275">
        <v>2377737</v>
      </c>
      <c r="AC275">
        <v>4375225</v>
      </c>
      <c r="AD275">
        <v>35932346</v>
      </c>
      <c r="AE275">
        <v>15506879</v>
      </c>
      <c r="AF275">
        <v>4593576</v>
      </c>
      <c r="AG275">
        <v>136003</v>
      </c>
      <c r="AH275">
        <v>530494</v>
      </c>
      <c r="AI275">
        <v>3927079</v>
      </c>
      <c r="AJ275">
        <v>2396380</v>
      </c>
      <c r="AK275">
        <v>684910</v>
      </c>
      <c r="AL275">
        <v>1026919</v>
      </c>
      <c r="AM275">
        <v>684551</v>
      </c>
      <c r="AN275">
        <v>427717</v>
      </c>
      <c r="AO275">
        <v>1833542</v>
      </c>
      <c r="AP275">
        <v>99318</v>
      </c>
      <c r="AQ275">
        <v>6156346</v>
      </c>
      <c r="AR275">
        <v>20425467</v>
      </c>
      <c r="AS275">
        <v>17621316</v>
      </c>
      <c r="AT275">
        <v>2804151</v>
      </c>
      <c r="AU275">
        <v>14764061</v>
      </c>
      <c r="AV275">
        <v>138.34585900020622</v>
      </c>
      <c r="AW275">
        <v>34.221768679888434</v>
      </c>
      <c r="AX275">
        <v>47.344399845255168</v>
      </c>
      <c r="AY275">
        <v>25980255</v>
      </c>
      <c r="AZ275">
        <v>12212291</v>
      </c>
      <c r="BA275">
        <v>4806336</v>
      </c>
      <c r="BB275">
        <v>3838528</v>
      </c>
      <c r="BC275">
        <v>1772407</v>
      </c>
      <c r="BD275">
        <v>1795020</v>
      </c>
      <c r="BE275">
        <v>10473376</v>
      </c>
      <c r="BF275">
        <v>83773</v>
      </c>
      <c r="BG275">
        <v>4214122</v>
      </c>
    </row>
    <row r="276" spans="1:59" x14ac:dyDescent="0.2">
      <c r="A276" s="8" t="s">
        <v>475</v>
      </c>
      <c r="B276">
        <v>30495092</v>
      </c>
      <c r="C276">
        <v>16716214</v>
      </c>
      <c r="D276">
        <v>8509949</v>
      </c>
      <c r="E276">
        <v>4199753</v>
      </c>
      <c r="F276">
        <v>1907266</v>
      </c>
      <c r="G276">
        <v>2099247</v>
      </c>
      <c r="H276">
        <v>13778878</v>
      </c>
      <c r="I276">
        <v>53621</v>
      </c>
      <c r="J276">
        <v>626691</v>
      </c>
      <c r="K276">
        <v>209082</v>
      </c>
      <c r="L276">
        <v>504912</v>
      </c>
      <c r="M276">
        <v>18273</v>
      </c>
      <c r="N276">
        <v>192241</v>
      </c>
      <c r="O276">
        <v>112132</v>
      </c>
      <c r="P276">
        <v>39437</v>
      </c>
      <c r="Q276">
        <v>13146</v>
      </c>
      <c r="R276">
        <v>22915</v>
      </c>
      <c r="S276">
        <v>4611</v>
      </c>
      <c r="T276">
        <v>90170</v>
      </c>
      <c r="U276">
        <v>45944</v>
      </c>
      <c r="V276">
        <v>44226</v>
      </c>
      <c r="W276">
        <v>197789</v>
      </c>
      <c r="X276">
        <v>1040110</v>
      </c>
      <c r="Y276">
        <v>4124887</v>
      </c>
      <c r="Z276">
        <v>552</v>
      </c>
      <c r="AA276">
        <v>179281</v>
      </c>
      <c r="AB276">
        <v>2344826</v>
      </c>
      <c r="AC276">
        <v>4196443</v>
      </c>
      <c r="AD276">
        <v>35916650</v>
      </c>
      <c r="AE276">
        <v>15710316</v>
      </c>
      <c r="AF276">
        <v>4712374</v>
      </c>
      <c r="AG276">
        <v>130329</v>
      </c>
      <c r="AH276">
        <v>533040</v>
      </c>
      <c r="AI276">
        <v>4049005</v>
      </c>
      <c r="AJ276">
        <v>2425105</v>
      </c>
      <c r="AK276">
        <v>728460</v>
      </c>
      <c r="AL276">
        <v>1010834</v>
      </c>
      <c r="AM276">
        <v>685811</v>
      </c>
      <c r="AN276">
        <v>407218</v>
      </c>
      <c r="AO276">
        <v>1830684</v>
      </c>
      <c r="AP276">
        <v>93102</v>
      </c>
      <c r="AQ276">
        <v>6241833</v>
      </c>
      <c r="AR276">
        <v>20206334</v>
      </c>
      <c r="AS276">
        <v>17410387</v>
      </c>
      <c r="AT276">
        <v>2795947</v>
      </c>
      <c r="AU276">
        <v>14784777</v>
      </c>
      <c r="AV276">
        <v>136.6698620989574</v>
      </c>
      <c r="AW276">
        <v>35.322978569254403</v>
      </c>
      <c r="AX276">
        <v>48.275866099844258</v>
      </c>
      <c r="AY276">
        <v>26098828</v>
      </c>
      <c r="AZ276">
        <v>12319950</v>
      </c>
      <c r="BA276">
        <v>4860618</v>
      </c>
      <c r="BB276">
        <v>3882981</v>
      </c>
      <c r="BC276">
        <v>1791096</v>
      </c>
      <c r="BD276">
        <v>1785255</v>
      </c>
      <c r="BE276">
        <v>10388512</v>
      </c>
      <c r="BF276">
        <v>84277</v>
      </c>
      <c r="BG276">
        <v>4262743</v>
      </c>
    </row>
    <row r="277" spans="1:59" x14ac:dyDescent="0.2">
      <c r="A277" s="8" t="s">
        <v>476</v>
      </c>
      <c r="B277">
        <v>31037648</v>
      </c>
      <c r="C277">
        <v>16910787</v>
      </c>
      <c r="D277">
        <v>8614611</v>
      </c>
      <c r="E277">
        <v>4235585</v>
      </c>
      <c r="F277">
        <v>1918851</v>
      </c>
      <c r="G277">
        <v>2141740</v>
      </c>
      <c r="H277">
        <v>14126861</v>
      </c>
      <c r="I277">
        <v>83188</v>
      </c>
      <c r="J277">
        <v>620384</v>
      </c>
      <c r="K277">
        <v>207248</v>
      </c>
      <c r="L277">
        <v>493518</v>
      </c>
      <c r="M277">
        <v>18561</v>
      </c>
      <c r="N277">
        <v>182853</v>
      </c>
      <c r="O277">
        <v>112897</v>
      </c>
      <c r="P277">
        <v>32639</v>
      </c>
      <c r="Q277">
        <v>10880</v>
      </c>
      <c r="R277">
        <v>22838</v>
      </c>
      <c r="S277">
        <v>3599</v>
      </c>
      <c r="T277">
        <v>82455</v>
      </c>
      <c r="U277">
        <v>44547</v>
      </c>
      <c r="V277">
        <v>37908</v>
      </c>
      <c r="W277">
        <v>170774</v>
      </c>
      <c r="X277">
        <v>1146896</v>
      </c>
      <c r="Y277">
        <v>4354505</v>
      </c>
      <c r="Z277">
        <v>624</v>
      </c>
      <c r="AA277">
        <v>189348</v>
      </c>
      <c r="AB277">
        <v>2443148</v>
      </c>
      <c r="AC277">
        <v>4133359</v>
      </c>
      <c r="AD277">
        <v>38551823</v>
      </c>
      <c r="AE277">
        <v>15873480</v>
      </c>
      <c r="AF277">
        <v>4771326</v>
      </c>
      <c r="AG277">
        <v>140086</v>
      </c>
      <c r="AH277">
        <v>536063</v>
      </c>
      <c r="AI277">
        <v>4095177</v>
      </c>
      <c r="AJ277">
        <v>2413271</v>
      </c>
      <c r="AK277">
        <v>705338</v>
      </c>
      <c r="AL277">
        <v>1033838</v>
      </c>
      <c r="AM277">
        <v>674095</v>
      </c>
      <c r="AN277">
        <v>409670</v>
      </c>
      <c r="AO277">
        <v>1831548</v>
      </c>
      <c r="AP277">
        <v>106315</v>
      </c>
      <c r="AQ277">
        <v>6341350</v>
      </c>
      <c r="AR277">
        <v>22678343</v>
      </c>
      <c r="AS277">
        <v>19600556</v>
      </c>
      <c r="AT277">
        <v>3077787</v>
      </c>
      <c r="AU277">
        <v>15164168</v>
      </c>
      <c r="AV277">
        <v>149.55217104489591</v>
      </c>
      <c r="AW277">
        <v>31.680430782388061</v>
      </c>
      <c r="AX277">
        <v>47.378772031436846</v>
      </c>
      <c r="AY277">
        <v>26611983</v>
      </c>
      <c r="AZ277">
        <v>12485122</v>
      </c>
      <c r="BA277">
        <v>4906697</v>
      </c>
      <c r="BB277">
        <v>3927459</v>
      </c>
      <c r="BC277">
        <v>1811687</v>
      </c>
      <c r="BD277">
        <v>1839279</v>
      </c>
      <c r="BE277">
        <v>10738503</v>
      </c>
      <c r="BF277">
        <v>84851</v>
      </c>
      <c r="BG277">
        <v>4309230</v>
      </c>
    </row>
    <row r="278" spans="1:59" x14ac:dyDescent="0.2">
      <c r="A278" s="8" t="s">
        <v>477</v>
      </c>
      <c r="B278">
        <v>31533766</v>
      </c>
      <c r="C278">
        <v>17439386</v>
      </c>
      <c r="D278">
        <v>9078092</v>
      </c>
      <c r="E278">
        <v>4263622</v>
      </c>
      <c r="F278">
        <v>1945947</v>
      </c>
      <c r="G278">
        <v>2151726</v>
      </c>
      <c r="H278">
        <v>14094380</v>
      </c>
      <c r="I278">
        <v>98696</v>
      </c>
      <c r="J278">
        <v>570333</v>
      </c>
      <c r="K278">
        <v>191683</v>
      </c>
      <c r="L278">
        <v>499451</v>
      </c>
      <c r="M278">
        <v>16334</v>
      </c>
      <c r="N278">
        <v>180393</v>
      </c>
      <c r="O278">
        <v>103353</v>
      </c>
      <c r="P278">
        <v>37330</v>
      </c>
      <c r="Q278">
        <v>12443</v>
      </c>
      <c r="R278">
        <v>21929</v>
      </c>
      <c r="S278">
        <v>5338</v>
      </c>
      <c r="T278">
        <v>86677</v>
      </c>
      <c r="U278">
        <v>48820</v>
      </c>
      <c r="V278">
        <v>37857</v>
      </c>
      <c r="W278">
        <v>186667</v>
      </c>
      <c r="X278">
        <v>1176561</v>
      </c>
      <c r="Y278">
        <v>4320402</v>
      </c>
      <c r="Z278">
        <v>574</v>
      </c>
      <c r="AA278">
        <v>188970</v>
      </c>
      <c r="AB278">
        <v>2563791</v>
      </c>
      <c r="AC278">
        <v>4013848</v>
      </c>
      <c r="AD278">
        <v>39280948</v>
      </c>
      <c r="AE278">
        <v>16150311</v>
      </c>
      <c r="AF278">
        <v>4847248</v>
      </c>
      <c r="AG278">
        <v>147246</v>
      </c>
      <c r="AH278">
        <v>540086</v>
      </c>
      <c r="AI278">
        <v>4159916</v>
      </c>
      <c r="AJ278">
        <v>2492877</v>
      </c>
      <c r="AK278">
        <v>726923</v>
      </c>
      <c r="AL278">
        <v>1076967</v>
      </c>
      <c r="AM278">
        <v>688987</v>
      </c>
      <c r="AN278">
        <v>411961</v>
      </c>
      <c r="AO278">
        <v>1857970</v>
      </c>
      <c r="AP278">
        <v>83694</v>
      </c>
      <c r="AQ278">
        <v>6456561</v>
      </c>
      <c r="AR278">
        <v>23130637</v>
      </c>
      <c r="AS278">
        <v>19956839</v>
      </c>
      <c r="AT278">
        <v>3173798</v>
      </c>
      <c r="AU278">
        <v>15383455</v>
      </c>
      <c r="AV278">
        <v>150.36047828574709</v>
      </c>
      <c r="AW278">
        <v>31.733344110078129</v>
      </c>
      <c r="AX278">
        <v>47.714407979975434</v>
      </c>
      <c r="AY278">
        <v>26678453</v>
      </c>
      <c r="AZ278">
        <v>12584073</v>
      </c>
      <c r="BA278">
        <v>4949867</v>
      </c>
      <c r="BB278">
        <v>3967402</v>
      </c>
      <c r="BC278">
        <v>1830465</v>
      </c>
      <c r="BD278">
        <v>1836339</v>
      </c>
      <c r="BE278">
        <v>10528142</v>
      </c>
      <c r="BF278">
        <v>85488</v>
      </c>
      <c r="BG278">
        <v>4357643</v>
      </c>
    </row>
    <row r="279" spans="1:59" x14ac:dyDescent="0.2">
      <c r="A279" s="8" t="s">
        <v>478</v>
      </c>
      <c r="B279">
        <v>32931545</v>
      </c>
      <c r="C279">
        <v>18114653</v>
      </c>
      <c r="D279">
        <v>9669799</v>
      </c>
      <c r="E279">
        <v>4294902</v>
      </c>
      <c r="F279">
        <v>1973816</v>
      </c>
      <c r="G279">
        <v>2176137</v>
      </c>
      <c r="H279">
        <v>14816892</v>
      </c>
      <c r="I279">
        <v>99460</v>
      </c>
      <c r="J279">
        <v>608338</v>
      </c>
      <c r="K279">
        <v>209659</v>
      </c>
      <c r="L279">
        <v>523947</v>
      </c>
      <c r="M279">
        <v>26188</v>
      </c>
      <c r="N279">
        <v>190288</v>
      </c>
      <c r="O279">
        <v>113827</v>
      </c>
      <c r="P279">
        <v>37376</v>
      </c>
      <c r="Q279">
        <v>12459</v>
      </c>
      <c r="R279">
        <v>21411</v>
      </c>
      <c r="S279">
        <v>5215</v>
      </c>
      <c r="T279">
        <v>85966</v>
      </c>
      <c r="U279">
        <v>48172</v>
      </c>
      <c r="V279">
        <v>37794</v>
      </c>
      <c r="W279">
        <v>173327</v>
      </c>
      <c r="X279">
        <v>1234370</v>
      </c>
      <c r="Y279">
        <v>4783382</v>
      </c>
      <c r="Z279">
        <v>563</v>
      </c>
      <c r="AA279">
        <v>198748</v>
      </c>
      <c r="AB279">
        <v>2614401</v>
      </c>
      <c r="AC279">
        <v>4068255</v>
      </c>
      <c r="AD279">
        <v>40895575</v>
      </c>
      <c r="AE279">
        <v>16501136</v>
      </c>
      <c r="AF279">
        <v>4987072</v>
      </c>
      <c r="AG279">
        <v>171169</v>
      </c>
      <c r="AH279">
        <v>536459</v>
      </c>
      <c r="AI279">
        <v>4279444</v>
      </c>
      <c r="AJ279">
        <v>2510743</v>
      </c>
      <c r="AK279">
        <v>738570</v>
      </c>
      <c r="AL279">
        <v>1067852</v>
      </c>
      <c r="AM279">
        <v>704321</v>
      </c>
      <c r="AN279">
        <v>416167</v>
      </c>
      <c r="AO279">
        <v>1923229</v>
      </c>
      <c r="AP279">
        <v>80643</v>
      </c>
      <c r="AQ279">
        <v>6583282</v>
      </c>
      <c r="AR279">
        <v>24394439</v>
      </c>
      <c r="AS279">
        <v>21039407</v>
      </c>
      <c r="AT279">
        <v>3355032</v>
      </c>
      <c r="AU279">
        <v>16430409</v>
      </c>
      <c r="AV279">
        <v>148.4712828039022</v>
      </c>
      <c r="AW279">
        <v>30.735755259319902</v>
      </c>
      <c r="AX279">
        <v>45.633770112980095</v>
      </c>
      <c r="AY279">
        <v>27551513</v>
      </c>
      <c r="AZ279">
        <v>12734621</v>
      </c>
      <c r="BA279">
        <v>5011993</v>
      </c>
      <c r="BB279">
        <v>4005757</v>
      </c>
      <c r="BC279">
        <v>1850870</v>
      </c>
      <c r="BD279">
        <v>1866001</v>
      </c>
      <c r="BE279">
        <v>11050377</v>
      </c>
      <c r="BF279">
        <v>86177</v>
      </c>
      <c r="BG279">
        <v>4410219</v>
      </c>
    </row>
    <row r="280" spans="1:59" x14ac:dyDescent="0.2">
      <c r="A280" s="8" t="s">
        <v>479</v>
      </c>
      <c r="B280">
        <v>33656378</v>
      </c>
      <c r="C280">
        <v>18214500</v>
      </c>
      <c r="D280">
        <v>9674396</v>
      </c>
      <c r="E280">
        <v>4321474</v>
      </c>
      <c r="F280">
        <v>2013748</v>
      </c>
      <c r="G280">
        <v>2204882</v>
      </c>
      <c r="H280">
        <v>15441878</v>
      </c>
      <c r="I280">
        <v>122171</v>
      </c>
      <c r="J280">
        <v>671058</v>
      </c>
      <c r="K280">
        <v>248237</v>
      </c>
      <c r="L280">
        <v>535492</v>
      </c>
      <c r="M280">
        <v>22643</v>
      </c>
      <c r="N280">
        <v>184184</v>
      </c>
      <c r="O280">
        <v>106504</v>
      </c>
      <c r="P280">
        <v>38822</v>
      </c>
      <c r="Q280">
        <v>12941</v>
      </c>
      <c r="R280">
        <v>21167</v>
      </c>
      <c r="S280">
        <v>4750</v>
      </c>
      <c r="T280">
        <v>88023</v>
      </c>
      <c r="U280">
        <v>49908</v>
      </c>
      <c r="V280">
        <v>38115</v>
      </c>
      <c r="W280">
        <v>168794</v>
      </c>
      <c r="X280">
        <v>1359761</v>
      </c>
      <c r="Y280">
        <v>5111076</v>
      </c>
      <c r="Z280">
        <v>596</v>
      </c>
      <c r="AA280">
        <v>209809</v>
      </c>
      <c r="AB280">
        <v>2616645</v>
      </c>
      <c r="AC280">
        <v>4103389</v>
      </c>
      <c r="AD280">
        <v>42952910</v>
      </c>
      <c r="AE280">
        <v>16675065</v>
      </c>
      <c r="AF280">
        <v>5021705</v>
      </c>
      <c r="AG280">
        <v>144511</v>
      </c>
      <c r="AH280">
        <v>535243</v>
      </c>
      <c r="AI280">
        <v>4341951</v>
      </c>
      <c r="AJ280">
        <v>2578088</v>
      </c>
      <c r="AK280">
        <v>781713</v>
      </c>
      <c r="AL280">
        <v>1086297</v>
      </c>
      <c r="AM280">
        <v>710078</v>
      </c>
      <c r="AN280">
        <v>418959</v>
      </c>
      <c r="AO280">
        <v>1931206</v>
      </c>
      <c r="AP280">
        <v>83191</v>
      </c>
      <c r="AQ280">
        <v>6641916</v>
      </c>
      <c r="AR280">
        <v>26277845</v>
      </c>
      <c r="AS280">
        <v>22574401</v>
      </c>
      <c r="AT280">
        <v>3703444</v>
      </c>
      <c r="AU280">
        <v>16981314</v>
      </c>
      <c r="AV280">
        <v>154.74565606424122</v>
      </c>
      <c r="AW280">
        <v>28.920914898294608</v>
      </c>
      <c r="AX280">
        <v>44.753859499146863</v>
      </c>
      <c r="AY280">
        <v>28295592</v>
      </c>
      <c r="AZ280">
        <v>12853714</v>
      </c>
      <c r="BA280">
        <v>5070211</v>
      </c>
      <c r="BB280">
        <v>4050950</v>
      </c>
      <c r="BC280">
        <v>1872693</v>
      </c>
      <c r="BD280">
        <v>1859860</v>
      </c>
      <c r="BE280">
        <v>11620527</v>
      </c>
      <c r="BF280">
        <v>86886</v>
      </c>
      <c r="BG280">
        <v>4464592</v>
      </c>
    </row>
    <row r="281" spans="1:59" x14ac:dyDescent="0.2">
      <c r="A281" s="8" t="s">
        <v>480</v>
      </c>
      <c r="B281">
        <v>33799200</v>
      </c>
      <c r="C281">
        <v>18238435</v>
      </c>
      <c r="D281">
        <v>9579043</v>
      </c>
      <c r="E281">
        <v>4355120</v>
      </c>
      <c r="F281">
        <v>2044196</v>
      </c>
      <c r="G281">
        <v>2260076</v>
      </c>
      <c r="H281">
        <v>15560765</v>
      </c>
      <c r="I281">
        <v>108869</v>
      </c>
      <c r="J281">
        <v>617001</v>
      </c>
      <c r="K281">
        <v>191652</v>
      </c>
      <c r="L281">
        <v>521153</v>
      </c>
      <c r="M281">
        <v>23186</v>
      </c>
      <c r="N281">
        <v>194448</v>
      </c>
      <c r="O281">
        <v>116600</v>
      </c>
      <c r="P281">
        <v>38909</v>
      </c>
      <c r="Q281">
        <v>12970</v>
      </c>
      <c r="R281">
        <v>21334</v>
      </c>
      <c r="S281">
        <v>4635</v>
      </c>
      <c r="T281">
        <v>88615</v>
      </c>
      <c r="U281">
        <v>51403</v>
      </c>
      <c r="V281">
        <v>37212</v>
      </c>
      <c r="W281">
        <v>221842</v>
      </c>
      <c r="X281">
        <v>1386292</v>
      </c>
      <c r="Y281">
        <v>5161578</v>
      </c>
      <c r="Z281">
        <v>750</v>
      </c>
      <c r="AA281">
        <v>218919</v>
      </c>
      <c r="AB281">
        <v>2663828</v>
      </c>
      <c r="AC281">
        <v>4162632</v>
      </c>
      <c r="AD281">
        <v>43887528</v>
      </c>
      <c r="AE281">
        <v>16857513</v>
      </c>
      <c r="AF281">
        <v>5129296</v>
      </c>
      <c r="AG281">
        <v>180154</v>
      </c>
      <c r="AH281">
        <v>534800</v>
      </c>
      <c r="AI281">
        <v>4414342</v>
      </c>
      <c r="AJ281">
        <v>2607865</v>
      </c>
      <c r="AK281">
        <v>796713</v>
      </c>
      <c r="AL281">
        <v>1116057</v>
      </c>
      <c r="AM281">
        <v>695094</v>
      </c>
      <c r="AN281">
        <v>412449</v>
      </c>
      <c r="AO281">
        <v>1970827</v>
      </c>
      <c r="AP281">
        <v>98508</v>
      </c>
      <c r="AQ281">
        <v>6638568</v>
      </c>
      <c r="AR281">
        <v>27030015</v>
      </c>
      <c r="AS281">
        <v>23400354</v>
      </c>
      <c r="AT281">
        <v>3629661</v>
      </c>
      <c r="AU281">
        <v>16941687</v>
      </c>
      <c r="AV281">
        <v>159.54736285320809</v>
      </c>
      <c r="AW281">
        <v>28.624329308858758</v>
      </c>
      <c r="AX281">
        <v>45.669362546702082</v>
      </c>
      <c r="AY281">
        <v>28632491</v>
      </c>
      <c r="AZ281">
        <v>13071726</v>
      </c>
      <c r="BA281">
        <v>5137580</v>
      </c>
      <c r="BB281">
        <v>4098065</v>
      </c>
      <c r="BC281">
        <v>1895506</v>
      </c>
      <c r="BD281">
        <v>1940575</v>
      </c>
      <c r="BE281">
        <v>11774978</v>
      </c>
      <c r="BF281">
        <v>87635</v>
      </c>
      <c r="BG281">
        <v>4523522</v>
      </c>
    </row>
    <row r="282" spans="1:59" x14ac:dyDescent="0.2">
      <c r="A282" s="8" t="s">
        <v>481</v>
      </c>
      <c r="B282">
        <v>34785021</v>
      </c>
      <c r="C282">
        <v>18805549</v>
      </c>
      <c r="D282">
        <v>10049851</v>
      </c>
      <c r="E282">
        <v>4403202</v>
      </c>
      <c r="F282">
        <v>2063690</v>
      </c>
      <c r="G282">
        <v>2288806</v>
      </c>
      <c r="H282">
        <v>15979472</v>
      </c>
      <c r="I282">
        <v>128031</v>
      </c>
      <c r="J282">
        <v>678093</v>
      </c>
      <c r="K282">
        <v>167071</v>
      </c>
      <c r="L282">
        <v>511125</v>
      </c>
      <c r="M282">
        <v>27703</v>
      </c>
      <c r="N282">
        <v>185743</v>
      </c>
      <c r="O282">
        <v>105470</v>
      </c>
      <c r="P282">
        <v>40664</v>
      </c>
      <c r="Q282">
        <v>13555</v>
      </c>
      <c r="R282">
        <v>21361</v>
      </c>
      <c r="S282">
        <v>4693</v>
      </c>
      <c r="T282">
        <v>89672</v>
      </c>
      <c r="U282">
        <v>52066</v>
      </c>
      <c r="V282">
        <v>37606</v>
      </c>
      <c r="W282">
        <v>221701</v>
      </c>
      <c r="X282">
        <v>1460674</v>
      </c>
      <c r="Y282">
        <v>5406742</v>
      </c>
      <c r="Z282">
        <v>705</v>
      </c>
      <c r="AA282">
        <v>232131</v>
      </c>
      <c r="AB282">
        <v>2759445</v>
      </c>
      <c r="AC282">
        <v>4110636</v>
      </c>
      <c r="AD282">
        <v>45330824</v>
      </c>
      <c r="AE282">
        <v>17015314</v>
      </c>
      <c r="AF282">
        <v>5225757</v>
      </c>
      <c r="AG282">
        <v>185778</v>
      </c>
      <c r="AH282">
        <v>534494</v>
      </c>
      <c r="AI282">
        <v>4505485</v>
      </c>
      <c r="AJ282">
        <v>2627349</v>
      </c>
      <c r="AK282">
        <v>831547</v>
      </c>
      <c r="AL282">
        <v>1104232</v>
      </c>
      <c r="AM282">
        <v>691570</v>
      </c>
      <c r="AN282">
        <v>425790</v>
      </c>
      <c r="AO282">
        <v>2016708</v>
      </c>
      <c r="AP282">
        <v>84810</v>
      </c>
      <c r="AQ282">
        <v>6634900</v>
      </c>
      <c r="AR282">
        <v>28315510</v>
      </c>
      <c r="AS282">
        <v>24483439</v>
      </c>
      <c r="AT282">
        <v>3832071</v>
      </c>
      <c r="AU282">
        <v>17769707</v>
      </c>
      <c r="AV282">
        <v>159.3470861384487</v>
      </c>
      <c r="AW282">
        <v>27.734290749870809</v>
      </c>
      <c r="AX282">
        <v>44.193784171084445</v>
      </c>
      <c r="AY282">
        <v>29203068</v>
      </c>
      <c r="AZ282">
        <v>13223596</v>
      </c>
      <c r="BA282">
        <v>5205687</v>
      </c>
      <c r="BB282">
        <v>4150996</v>
      </c>
      <c r="BC282">
        <v>1920930</v>
      </c>
      <c r="BD282">
        <v>1945983</v>
      </c>
      <c r="BE282">
        <v>12187754</v>
      </c>
      <c r="BF282">
        <v>88455</v>
      </c>
      <c r="BG282">
        <v>4587071</v>
      </c>
    </row>
    <row r="283" spans="1:59" x14ac:dyDescent="0.2">
      <c r="A283" s="8" t="s">
        <v>482</v>
      </c>
      <c r="B283">
        <v>35056459</v>
      </c>
      <c r="C283">
        <v>19111759</v>
      </c>
      <c r="D283">
        <v>10278312</v>
      </c>
      <c r="E283">
        <v>4449254</v>
      </c>
      <c r="F283">
        <v>2091213</v>
      </c>
      <c r="G283">
        <v>2292980</v>
      </c>
      <c r="H283">
        <v>15944700</v>
      </c>
      <c r="I283">
        <v>118642</v>
      </c>
      <c r="J283">
        <v>709399</v>
      </c>
      <c r="K283">
        <v>150745</v>
      </c>
      <c r="L283">
        <v>523187</v>
      </c>
      <c r="M283">
        <v>41545</v>
      </c>
      <c r="N283">
        <v>184136</v>
      </c>
      <c r="O283">
        <v>103087</v>
      </c>
      <c r="P283">
        <v>41380</v>
      </c>
      <c r="Q283">
        <v>13793</v>
      </c>
      <c r="R283">
        <v>21333</v>
      </c>
      <c r="S283">
        <v>4543</v>
      </c>
      <c r="T283">
        <v>90045</v>
      </c>
      <c r="U283">
        <v>52084</v>
      </c>
      <c r="V283">
        <v>37961</v>
      </c>
      <c r="W283">
        <v>228170</v>
      </c>
      <c r="X283">
        <v>1479025</v>
      </c>
      <c r="Y283">
        <v>5178434</v>
      </c>
      <c r="Z283">
        <v>698</v>
      </c>
      <c r="AA283">
        <v>234548</v>
      </c>
      <c r="AB283">
        <v>2763319</v>
      </c>
      <c r="AC283">
        <v>4242807</v>
      </c>
      <c r="AD283">
        <v>45514768</v>
      </c>
      <c r="AE283">
        <v>17354902</v>
      </c>
      <c r="AF283">
        <v>5297113</v>
      </c>
      <c r="AG283">
        <v>207060</v>
      </c>
      <c r="AH283">
        <v>532499</v>
      </c>
      <c r="AI283">
        <v>4557554</v>
      </c>
      <c r="AJ283">
        <v>2674529</v>
      </c>
      <c r="AK283">
        <v>841186</v>
      </c>
      <c r="AL283">
        <v>1144531</v>
      </c>
      <c r="AM283">
        <v>688812</v>
      </c>
      <c r="AN283">
        <v>465868</v>
      </c>
      <c r="AO283">
        <v>2081998</v>
      </c>
      <c r="AP283">
        <v>104861</v>
      </c>
      <c r="AQ283">
        <v>6730533</v>
      </c>
      <c r="AR283">
        <v>28159866</v>
      </c>
      <c r="AS283">
        <v>24287087</v>
      </c>
      <c r="AT283">
        <v>3872779</v>
      </c>
      <c r="AU283">
        <v>17701557</v>
      </c>
      <c r="AV283">
        <v>159.08129670527879</v>
      </c>
      <c r="AW283">
        <v>28.308523461204739</v>
      </c>
      <c r="AX283">
        <v>45.033566200202557</v>
      </c>
      <c r="AY283">
        <v>29338088</v>
      </c>
      <c r="AZ283">
        <v>13393388</v>
      </c>
      <c r="BA283">
        <v>5275116</v>
      </c>
      <c r="BB283">
        <v>4208302</v>
      </c>
      <c r="BC283">
        <v>1947579</v>
      </c>
      <c r="BD283">
        <v>1962391</v>
      </c>
      <c r="BE283">
        <v>11983186</v>
      </c>
      <c r="BF283">
        <v>89341</v>
      </c>
      <c r="BG283">
        <v>4650958</v>
      </c>
    </row>
    <row r="284" spans="1:59" x14ac:dyDescent="0.2">
      <c r="A284" s="8" t="s">
        <v>483</v>
      </c>
      <c r="B284">
        <v>35550499</v>
      </c>
      <c r="C284">
        <v>19490432</v>
      </c>
      <c r="D284">
        <v>10617118</v>
      </c>
      <c r="E284">
        <v>4497223</v>
      </c>
      <c r="F284">
        <v>2116253</v>
      </c>
      <c r="G284">
        <v>2259838</v>
      </c>
      <c r="H284">
        <v>16060067</v>
      </c>
      <c r="I284">
        <v>112862</v>
      </c>
      <c r="J284">
        <v>790778</v>
      </c>
      <c r="K284">
        <v>160676</v>
      </c>
      <c r="L284">
        <v>557351</v>
      </c>
      <c r="M284">
        <v>50432</v>
      </c>
      <c r="N284">
        <v>213614</v>
      </c>
      <c r="O284">
        <v>131589</v>
      </c>
      <c r="P284">
        <v>41679</v>
      </c>
      <c r="Q284">
        <v>13893</v>
      </c>
      <c r="R284">
        <v>21223</v>
      </c>
      <c r="S284">
        <v>5230</v>
      </c>
      <c r="T284">
        <v>92146</v>
      </c>
      <c r="U284">
        <v>54461</v>
      </c>
      <c r="V284">
        <v>37685</v>
      </c>
      <c r="W284">
        <v>218088</v>
      </c>
      <c r="X284">
        <v>1553751</v>
      </c>
      <c r="Y284">
        <v>5072306</v>
      </c>
      <c r="Z284">
        <v>728</v>
      </c>
      <c r="AA284">
        <v>242444</v>
      </c>
      <c r="AB284">
        <v>2720773</v>
      </c>
      <c r="AC284">
        <v>4274118</v>
      </c>
      <c r="AD284">
        <v>47152932</v>
      </c>
      <c r="AE284">
        <v>17803823</v>
      </c>
      <c r="AF284">
        <v>5372542</v>
      </c>
      <c r="AG284">
        <v>182012</v>
      </c>
      <c r="AH284">
        <v>535301</v>
      </c>
      <c r="AI284">
        <v>4655229</v>
      </c>
      <c r="AJ284">
        <v>2766122</v>
      </c>
      <c r="AK284">
        <v>888929</v>
      </c>
      <c r="AL284">
        <v>1168598</v>
      </c>
      <c r="AM284">
        <v>708595</v>
      </c>
      <c r="AN284">
        <v>465888</v>
      </c>
      <c r="AO284">
        <v>2079753</v>
      </c>
      <c r="AP284">
        <v>95409</v>
      </c>
      <c r="AQ284">
        <v>7024109</v>
      </c>
      <c r="AR284">
        <v>29349109</v>
      </c>
      <c r="AS284">
        <v>25269271</v>
      </c>
      <c r="AT284">
        <v>4079838</v>
      </c>
      <c r="AU284">
        <v>17746675</v>
      </c>
      <c r="AV284">
        <v>165.37807076997859</v>
      </c>
      <c r="AW284">
        <v>27.730531723741489</v>
      </c>
      <c r="AX284">
        <v>45.860218378980591</v>
      </c>
      <c r="AY284">
        <v>29587487</v>
      </c>
      <c r="AZ284">
        <v>13527420</v>
      </c>
      <c r="BA284">
        <v>5340569</v>
      </c>
      <c r="BB284">
        <v>4261386</v>
      </c>
      <c r="BC284">
        <v>1974781</v>
      </c>
      <c r="BD284">
        <v>1950684</v>
      </c>
      <c r="BE284">
        <v>11783664</v>
      </c>
      <c r="BF284">
        <v>90301</v>
      </c>
      <c r="BG284">
        <v>4715078</v>
      </c>
    </row>
    <row r="285" spans="1:59" x14ac:dyDescent="0.2">
      <c r="A285" s="8" t="s">
        <v>484</v>
      </c>
      <c r="B285">
        <v>36344147</v>
      </c>
      <c r="C285">
        <v>20019723</v>
      </c>
      <c r="D285">
        <v>11076734</v>
      </c>
      <c r="E285">
        <v>4536068</v>
      </c>
      <c r="F285">
        <v>2155549</v>
      </c>
      <c r="G285">
        <v>2251371</v>
      </c>
      <c r="H285">
        <v>16324424</v>
      </c>
      <c r="I285">
        <v>85895</v>
      </c>
      <c r="J285">
        <v>741945</v>
      </c>
      <c r="K285">
        <v>140012</v>
      </c>
      <c r="L285">
        <v>542656</v>
      </c>
      <c r="M285">
        <v>49903</v>
      </c>
      <c r="N285">
        <v>202557</v>
      </c>
      <c r="O285">
        <v>128850</v>
      </c>
      <c r="P285">
        <v>34613</v>
      </c>
      <c r="Q285">
        <v>11538</v>
      </c>
      <c r="R285">
        <v>21602</v>
      </c>
      <c r="S285">
        <v>5954</v>
      </c>
      <c r="T285">
        <v>97056</v>
      </c>
      <c r="U285">
        <v>60455</v>
      </c>
      <c r="V285">
        <v>36601</v>
      </c>
      <c r="W285">
        <v>219992</v>
      </c>
      <c r="X285">
        <v>1549779</v>
      </c>
      <c r="Y285">
        <v>5226732</v>
      </c>
      <c r="Z285">
        <v>806</v>
      </c>
      <c r="AA285">
        <v>250370</v>
      </c>
      <c r="AB285">
        <v>2696350</v>
      </c>
      <c r="AC285">
        <v>4520371</v>
      </c>
      <c r="AD285">
        <v>47804587</v>
      </c>
      <c r="AE285">
        <v>18086689</v>
      </c>
      <c r="AF285">
        <v>5501382</v>
      </c>
      <c r="AG285">
        <v>188286</v>
      </c>
      <c r="AH285">
        <v>541292</v>
      </c>
      <c r="AI285">
        <v>4771804</v>
      </c>
      <c r="AJ285">
        <v>2823151</v>
      </c>
      <c r="AK285">
        <v>912324</v>
      </c>
      <c r="AL285">
        <v>1188761</v>
      </c>
      <c r="AM285">
        <v>722067</v>
      </c>
      <c r="AN285">
        <v>496996</v>
      </c>
      <c r="AO285">
        <v>2033302</v>
      </c>
      <c r="AP285">
        <v>110474</v>
      </c>
      <c r="AQ285">
        <v>7121384</v>
      </c>
      <c r="AR285">
        <v>29717898</v>
      </c>
      <c r="AS285">
        <v>25454671</v>
      </c>
      <c r="AT285">
        <v>4263227</v>
      </c>
      <c r="AU285">
        <v>18257457</v>
      </c>
      <c r="AV285">
        <v>162.77128573614419</v>
      </c>
      <c r="AW285">
        <v>28.011851038581007</v>
      </c>
      <c r="AX285">
        <v>45.595250093991766</v>
      </c>
      <c r="AY285">
        <v>30050230</v>
      </c>
      <c r="AZ285">
        <v>13725806</v>
      </c>
      <c r="BA285">
        <v>5403627</v>
      </c>
      <c r="BB285">
        <v>4313115</v>
      </c>
      <c r="BC285">
        <v>1999237</v>
      </c>
      <c r="BD285">
        <v>2009827</v>
      </c>
      <c r="BE285">
        <v>11963541</v>
      </c>
      <c r="BF285">
        <v>91317</v>
      </c>
      <c r="BG285">
        <v>4775368</v>
      </c>
    </row>
    <row r="286" spans="1:59" x14ac:dyDescent="0.2">
      <c r="A286" s="8" t="s">
        <v>485</v>
      </c>
      <c r="B286">
        <v>37116931</v>
      </c>
      <c r="C286">
        <v>20373382</v>
      </c>
      <c r="D286">
        <v>11333987</v>
      </c>
      <c r="E286">
        <v>4567903</v>
      </c>
      <c r="F286">
        <v>2180406</v>
      </c>
      <c r="G286">
        <v>2291086</v>
      </c>
      <c r="H286">
        <v>16743549</v>
      </c>
      <c r="I286">
        <v>97445</v>
      </c>
      <c r="J286">
        <v>731164</v>
      </c>
      <c r="K286">
        <v>148328</v>
      </c>
      <c r="L286">
        <v>539736</v>
      </c>
      <c r="M286">
        <v>54099</v>
      </c>
      <c r="N286">
        <v>197796</v>
      </c>
      <c r="O286">
        <v>128522</v>
      </c>
      <c r="P286">
        <v>32123</v>
      </c>
      <c r="Q286">
        <v>10708</v>
      </c>
      <c r="R286">
        <v>21607</v>
      </c>
      <c r="S286">
        <v>4836</v>
      </c>
      <c r="T286">
        <v>104725</v>
      </c>
      <c r="U286">
        <v>66686</v>
      </c>
      <c r="V286">
        <v>38039</v>
      </c>
      <c r="W286">
        <v>219448</v>
      </c>
      <c r="X286">
        <v>1535465</v>
      </c>
      <c r="Y286">
        <v>5270905</v>
      </c>
      <c r="Z286">
        <v>772</v>
      </c>
      <c r="AA286">
        <v>252566</v>
      </c>
      <c r="AB286">
        <v>2781433</v>
      </c>
      <c r="AC286">
        <v>4809667</v>
      </c>
      <c r="AD286">
        <v>48046805</v>
      </c>
      <c r="AE286">
        <v>18609903</v>
      </c>
      <c r="AF286">
        <v>5668105</v>
      </c>
      <c r="AG286">
        <v>177555</v>
      </c>
      <c r="AH286">
        <v>549782</v>
      </c>
      <c r="AI286">
        <v>4940768</v>
      </c>
      <c r="AJ286">
        <v>2884097</v>
      </c>
      <c r="AK286">
        <v>951074</v>
      </c>
      <c r="AL286">
        <v>1183542</v>
      </c>
      <c r="AM286">
        <v>749481</v>
      </c>
      <c r="AN286">
        <v>512275</v>
      </c>
      <c r="AO286">
        <v>2079893</v>
      </c>
      <c r="AP286">
        <v>101473</v>
      </c>
      <c r="AQ286">
        <v>7364060</v>
      </c>
      <c r="AR286">
        <v>29436902</v>
      </c>
      <c r="AS286">
        <v>25152624</v>
      </c>
      <c r="AT286">
        <v>4284278</v>
      </c>
      <c r="AU286">
        <v>18507027</v>
      </c>
      <c r="AV286">
        <v>159.05796943169148</v>
      </c>
      <c r="AW286">
        <v>29.052655420421079</v>
      </c>
      <c r="AX286">
        <v>46.210563777708039</v>
      </c>
      <c r="AY286">
        <v>30603025</v>
      </c>
      <c r="AZ286">
        <v>13859476</v>
      </c>
      <c r="BA286">
        <v>5461201</v>
      </c>
      <c r="BB286">
        <v>4362497</v>
      </c>
      <c r="BC286">
        <v>2022369</v>
      </c>
      <c r="BD286">
        <v>2013409</v>
      </c>
      <c r="BE286">
        <v>11993122</v>
      </c>
      <c r="BF286">
        <v>92404</v>
      </c>
      <c r="BG286">
        <v>4834054</v>
      </c>
    </row>
    <row r="287" spans="1:59" x14ac:dyDescent="0.2">
      <c r="A287" s="8" t="s">
        <v>486</v>
      </c>
      <c r="B287">
        <v>36990548</v>
      </c>
      <c r="C287">
        <v>20412130</v>
      </c>
      <c r="D287">
        <v>11349871</v>
      </c>
      <c r="E287">
        <v>4590101</v>
      </c>
      <c r="F287">
        <v>2188701</v>
      </c>
      <c r="G287">
        <v>2283456</v>
      </c>
      <c r="H287">
        <v>16578418</v>
      </c>
      <c r="I287">
        <v>93866</v>
      </c>
      <c r="J287">
        <v>803199</v>
      </c>
      <c r="K287">
        <v>154289</v>
      </c>
      <c r="L287">
        <v>550128</v>
      </c>
      <c r="M287">
        <v>61040</v>
      </c>
      <c r="N287">
        <v>204630</v>
      </c>
      <c r="O287">
        <v>135588</v>
      </c>
      <c r="P287">
        <v>31503</v>
      </c>
      <c r="Q287">
        <v>10501</v>
      </c>
      <c r="R287">
        <v>21917</v>
      </c>
      <c r="S287">
        <v>5121</v>
      </c>
      <c r="T287">
        <v>111368</v>
      </c>
      <c r="U287">
        <v>73106</v>
      </c>
      <c r="V287">
        <v>38262</v>
      </c>
      <c r="W287">
        <v>189632</v>
      </c>
      <c r="X287">
        <v>1418991</v>
      </c>
      <c r="Y287">
        <v>4819112</v>
      </c>
      <c r="Z287">
        <v>777</v>
      </c>
      <c r="AA287">
        <v>239211</v>
      </c>
      <c r="AB287">
        <v>2796095</v>
      </c>
      <c r="AC287">
        <v>5136080</v>
      </c>
      <c r="AD287">
        <v>46412616</v>
      </c>
      <c r="AE287">
        <v>19145246</v>
      </c>
      <c r="AF287">
        <v>5788201</v>
      </c>
      <c r="AG287">
        <v>201257</v>
      </c>
      <c r="AH287">
        <v>551264</v>
      </c>
      <c r="AI287">
        <v>5035680</v>
      </c>
      <c r="AJ287">
        <v>2866943</v>
      </c>
      <c r="AK287">
        <v>947943</v>
      </c>
      <c r="AL287">
        <v>1155473</v>
      </c>
      <c r="AM287">
        <v>763526</v>
      </c>
      <c r="AN287">
        <v>505805</v>
      </c>
      <c r="AO287">
        <v>2117063</v>
      </c>
      <c r="AP287">
        <v>93886</v>
      </c>
      <c r="AQ287">
        <v>7773349</v>
      </c>
      <c r="AR287">
        <v>27267370</v>
      </c>
      <c r="AS287">
        <v>23246280</v>
      </c>
      <c r="AT287">
        <v>4021090</v>
      </c>
      <c r="AU287">
        <v>17845301</v>
      </c>
      <c r="AV287">
        <v>152.79859730558542</v>
      </c>
      <c r="AW287">
        <v>31.741761533288379</v>
      </c>
      <c r="AX287">
        <v>48.500966382948498</v>
      </c>
      <c r="AY287">
        <v>30568891</v>
      </c>
      <c r="AZ287">
        <v>13990473</v>
      </c>
      <c r="BA287">
        <v>5526050</v>
      </c>
      <c r="BB287">
        <v>4411787</v>
      </c>
      <c r="BC287">
        <v>2045916</v>
      </c>
      <c r="BD287">
        <v>2006720</v>
      </c>
      <c r="BE287">
        <v>11423645</v>
      </c>
      <c r="BF287">
        <v>93578</v>
      </c>
      <c r="BG287">
        <v>4888753</v>
      </c>
    </row>
    <row r="288" spans="1:59" x14ac:dyDescent="0.2">
      <c r="A288" s="8" t="s">
        <v>487</v>
      </c>
      <c r="B288">
        <v>37094840</v>
      </c>
      <c r="C288">
        <v>20358161</v>
      </c>
      <c r="D288">
        <v>11287477</v>
      </c>
      <c r="E288">
        <v>4615911</v>
      </c>
      <c r="F288">
        <v>2184292</v>
      </c>
      <c r="G288">
        <v>2270481</v>
      </c>
      <c r="H288">
        <v>16736679</v>
      </c>
      <c r="I288">
        <v>93857</v>
      </c>
      <c r="J288">
        <v>837876</v>
      </c>
      <c r="K288">
        <v>171575</v>
      </c>
      <c r="L288">
        <v>576361</v>
      </c>
      <c r="M288">
        <v>64591</v>
      </c>
      <c r="N288">
        <v>216373</v>
      </c>
      <c r="O288">
        <v>139396</v>
      </c>
      <c r="P288">
        <v>37425</v>
      </c>
      <c r="Q288">
        <v>12475</v>
      </c>
      <c r="R288">
        <v>22267</v>
      </c>
      <c r="S288">
        <v>4810</v>
      </c>
      <c r="T288">
        <v>115178</v>
      </c>
      <c r="U288">
        <v>78086</v>
      </c>
      <c r="V288">
        <v>37092</v>
      </c>
      <c r="W288">
        <v>211134</v>
      </c>
      <c r="X288">
        <v>1499935</v>
      </c>
      <c r="Y288">
        <v>4969661</v>
      </c>
      <c r="Z288">
        <v>806</v>
      </c>
      <c r="AA288">
        <v>248200</v>
      </c>
      <c r="AB288">
        <v>2754199</v>
      </c>
      <c r="AC288">
        <v>4976933</v>
      </c>
      <c r="AD288">
        <v>47876730</v>
      </c>
      <c r="AE288">
        <v>19268881</v>
      </c>
      <c r="AF288">
        <v>5817175</v>
      </c>
      <c r="AG288">
        <v>179017</v>
      </c>
      <c r="AH288">
        <v>549060</v>
      </c>
      <c r="AI288">
        <v>5089098</v>
      </c>
      <c r="AJ288">
        <v>2925812</v>
      </c>
      <c r="AK288">
        <v>988295</v>
      </c>
      <c r="AL288">
        <v>1131250</v>
      </c>
      <c r="AM288">
        <v>806267</v>
      </c>
      <c r="AN288">
        <v>507867</v>
      </c>
      <c r="AO288">
        <v>2104094</v>
      </c>
      <c r="AP288">
        <v>74206</v>
      </c>
      <c r="AQ288">
        <v>7839727</v>
      </c>
      <c r="AR288">
        <v>28607849</v>
      </c>
      <c r="AS288">
        <v>24330184</v>
      </c>
      <c r="AT288">
        <v>4277665</v>
      </c>
      <c r="AU288">
        <v>17825959</v>
      </c>
      <c r="AV288">
        <v>160.48420469375549</v>
      </c>
      <c r="AW288">
        <v>30.561495945722513</v>
      </c>
      <c r="AX288">
        <v>49.046373711007107</v>
      </c>
      <c r="AY288">
        <v>30858010</v>
      </c>
      <c r="AZ288">
        <v>14121331</v>
      </c>
      <c r="BA288">
        <v>5585296</v>
      </c>
      <c r="BB288">
        <v>4456755</v>
      </c>
      <c r="BC288">
        <v>2071528</v>
      </c>
      <c r="BD288">
        <v>2007752</v>
      </c>
      <c r="BE288">
        <v>11589129</v>
      </c>
      <c r="BF288">
        <v>94803</v>
      </c>
      <c r="BG288">
        <v>4939473</v>
      </c>
    </row>
    <row r="289" spans="1:59" x14ac:dyDescent="0.2">
      <c r="A289" s="8" t="s">
        <v>488</v>
      </c>
      <c r="B289">
        <v>36983989</v>
      </c>
      <c r="C289">
        <v>20240498</v>
      </c>
      <c r="D289">
        <v>11127700</v>
      </c>
      <c r="E289">
        <v>4644365</v>
      </c>
      <c r="F289">
        <v>2194073</v>
      </c>
      <c r="G289">
        <v>2274360</v>
      </c>
      <c r="H289">
        <v>16743491</v>
      </c>
      <c r="I289">
        <v>76374</v>
      </c>
      <c r="J289">
        <v>756825</v>
      </c>
      <c r="K289">
        <v>178547</v>
      </c>
      <c r="L289">
        <v>551850</v>
      </c>
      <c r="M289">
        <v>56522</v>
      </c>
      <c r="N289">
        <v>226247</v>
      </c>
      <c r="O289">
        <v>138410</v>
      </c>
      <c r="P289">
        <v>45979</v>
      </c>
      <c r="Q289">
        <v>15326</v>
      </c>
      <c r="R289">
        <v>21867</v>
      </c>
      <c r="S289">
        <v>4665</v>
      </c>
      <c r="T289">
        <v>106884</v>
      </c>
      <c r="U289">
        <v>71180</v>
      </c>
      <c r="V289">
        <v>35704</v>
      </c>
      <c r="W289">
        <v>196681</v>
      </c>
      <c r="X289">
        <v>1527627</v>
      </c>
      <c r="Y289">
        <v>5009201</v>
      </c>
      <c r="Z289">
        <v>898</v>
      </c>
      <c r="AA289">
        <v>247352</v>
      </c>
      <c r="AB289">
        <v>2766030</v>
      </c>
      <c r="AC289">
        <v>5042453</v>
      </c>
      <c r="AD289">
        <v>48463572</v>
      </c>
      <c r="AE289">
        <v>19378840</v>
      </c>
      <c r="AF289">
        <v>5964222</v>
      </c>
      <c r="AG289">
        <v>184673</v>
      </c>
      <c r="AH289">
        <v>552953</v>
      </c>
      <c r="AI289">
        <v>5226596</v>
      </c>
      <c r="AJ289">
        <v>2966601</v>
      </c>
      <c r="AK289">
        <v>1017060</v>
      </c>
      <c r="AL289">
        <v>1155564</v>
      </c>
      <c r="AM289">
        <v>793977</v>
      </c>
      <c r="AN289">
        <v>494452</v>
      </c>
      <c r="AO289">
        <v>2083400</v>
      </c>
      <c r="AP289">
        <v>79163</v>
      </c>
      <c r="AQ289">
        <v>7791002</v>
      </c>
      <c r="AR289">
        <v>29084732</v>
      </c>
      <c r="AS289">
        <v>24744665</v>
      </c>
      <c r="AT289">
        <v>4340067</v>
      </c>
      <c r="AU289">
        <v>17605149</v>
      </c>
      <c r="AV289">
        <v>165.20582971873341</v>
      </c>
      <c r="AW289">
        <v>30.706223264817559</v>
      </c>
      <c r="AX289">
        <v>50.728470919928569</v>
      </c>
      <c r="AY289">
        <v>31048993</v>
      </c>
      <c r="AZ289">
        <v>14305502</v>
      </c>
      <c r="BA289">
        <v>5660448</v>
      </c>
      <c r="BB289">
        <v>4499025</v>
      </c>
      <c r="BC289">
        <v>2099922</v>
      </c>
      <c r="BD289">
        <v>2046107</v>
      </c>
      <c r="BE289">
        <v>11670153</v>
      </c>
      <c r="BF289">
        <v>96110</v>
      </c>
      <c r="BG289">
        <v>4986065</v>
      </c>
    </row>
    <row r="290" spans="1:59" x14ac:dyDescent="0.2">
      <c r="A290" s="8" t="s">
        <v>489</v>
      </c>
      <c r="B290">
        <v>37893382</v>
      </c>
      <c r="C290">
        <v>20803329</v>
      </c>
      <c r="D290">
        <v>11571950</v>
      </c>
      <c r="E290">
        <v>4670174</v>
      </c>
      <c r="F290">
        <v>2241207</v>
      </c>
      <c r="G290">
        <v>2319997</v>
      </c>
      <c r="H290">
        <v>17090053</v>
      </c>
      <c r="I290">
        <v>89387</v>
      </c>
      <c r="J290">
        <v>827123</v>
      </c>
      <c r="K290">
        <v>155667</v>
      </c>
      <c r="L290">
        <v>513195</v>
      </c>
      <c r="M290">
        <v>54066</v>
      </c>
      <c r="N290">
        <v>221738</v>
      </c>
      <c r="O290">
        <v>147987</v>
      </c>
      <c r="P290">
        <v>35391</v>
      </c>
      <c r="Q290">
        <v>11797</v>
      </c>
      <c r="R290">
        <v>21766</v>
      </c>
      <c r="S290">
        <v>4797</v>
      </c>
      <c r="T290">
        <v>102970</v>
      </c>
      <c r="U290">
        <v>66598</v>
      </c>
      <c r="V290">
        <v>36372</v>
      </c>
      <c r="W290">
        <v>186884</v>
      </c>
      <c r="X290">
        <v>1573044</v>
      </c>
      <c r="Y290">
        <v>4972478</v>
      </c>
      <c r="Z290">
        <v>932</v>
      </c>
      <c r="AA290">
        <v>250271</v>
      </c>
      <c r="AB290">
        <v>2895882</v>
      </c>
      <c r="AC290">
        <v>5246416</v>
      </c>
      <c r="AD290">
        <v>49489833</v>
      </c>
      <c r="AE290">
        <v>19716672</v>
      </c>
      <c r="AF290">
        <v>6059908</v>
      </c>
      <c r="AG290">
        <v>185663</v>
      </c>
      <c r="AH290">
        <v>564719</v>
      </c>
      <c r="AI290">
        <v>5309526</v>
      </c>
      <c r="AJ290">
        <v>2922120</v>
      </c>
      <c r="AK290">
        <v>1011342</v>
      </c>
      <c r="AL290">
        <v>1123501</v>
      </c>
      <c r="AM290">
        <v>787277</v>
      </c>
      <c r="AN290">
        <v>521616</v>
      </c>
      <c r="AO290">
        <v>2159510</v>
      </c>
      <c r="AP290">
        <v>61840</v>
      </c>
      <c r="AQ290">
        <v>7991678</v>
      </c>
      <c r="AR290">
        <v>29773161</v>
      </c>
      <c r="AS290">
        <v>25238539</v>
      </c>
      <c r="AT290">
        <v>4534622</v>
      </c>
      <c r="AU290">
        <v>18176710</v>
      </c>
      <c r="AV290">
        <v>163.79840641630042</v>
      </c>
      <c r="AW290">
        <v>30.168203033007071</v>
      </c>
      <c r="AX290">
        <v>49.415035812499589</v>
      </c>
      <c r="AY290">
        <v>31516218</v>
      </c>
      <c r="AZ290">
        <v>14426165</v>
      </c>
      <c r="BA290">
        <v>5710291</v>
      </c>
      <c r="BB290">
        <v>4535899</v>
      </c>
      <c r="BC290">
        <v>2131304</v>
      </c>
      <c r="BD290">
        <v>2048671</v>
      </c>
      <c r="BE290">
        <v>11799546</v>
      </c>
      <c r="BF290">
        <v>97452</v>
      </c>
      <c r="BG290">
        <v>5034385</v>
      </c>
    </row>
    <row r="291" spans="1:59" x14ac:dyDescent="0.2">
      <c r="A291" s="8" t="s">
        <v>490</v>
      </c>
      <c r="B291">
        <v>38900802</v>
      </c>
      <c r="C291">
        <v>21231476</v>
      </c>
      <c r="D291">
        <v>11941769</v>
      </c>
      <c r="E291">
        <v>4699672</v>
      </c>
      <c r="F291">
        <v>2270828</v>
      </c>
      <c r="G291">
        <v>2319207</v>
      </c>
      <c r="H291">
        <v>17669326</v>
      </c>
      <c r="I291">
        <v>96159</v>
      </c>
      <c r="J291">
        <v>958522</v>
      </c>
      <c r="K291">
        <v>168311</v>
      </c>
      <c r="L291">
        <v>483875</v>
      </c>
      <c r="M291">
        <v>100293</v>
      </c>
      <c r="N291">
        <v>239585</v>
      </c>
      <c r="O291">
        <v>161276</v>
      </c>
      <c r="P291">
        <v>39201</v>
      </c>
      <c r="Q291">
        <v>13067</v>
      </c>
      <c r="R291">
        <v>20838</v>
      </c>
      <c r="S291">
        <v>5203</v>
      </c>
      <c r="T291">
        <v>97228</v>
      </c>
      <c r="U291">
        <v>60254</v>
      </c>
      <c r="V291">
        <v>36974</v>
      </c>
      <c r="W291">
        <v>179330</v>
      </c>
      <c r="X291">
        <v>1642010</v>
      </c>
      <c r="Y291">
        <v>5272732</v>
      </c>
      <c r="Z291">
        <v>875</v>
      </c>
      <c r="AA291">
        <v>257706</v>
      </c>
      <c r="AB291">
        <v>2914601</v>
      </c>
      <c r="AC291">
        <v>5258099</v>
      </c>
      <c r="AD291">
        <v>50608436</v>
      </c>
      <c r="AE291">
        <v>19935226</v>
      </c>
      <c r="AF291">
        <v>6135863</v>
      </c>
      <c r="AG291">
        <v>176268</v>
      </c>
      <c r="AH291">
        <v>568666</v>
      </c>
      <c r="AI291">
        <v>5390929</v>
      </c>
      <c r="AJ291">
        <v>2937256</v>
      </c>
      <c r="AK291">
        <v>1001503</v>
      </c>
      <c r="AL291">
        <v>1129371</v>
      </c>
      <c r="AM291">
        <v>806382</v>
      </c>
      <c r="AN291">
        <v>458169</v>
      </c>
      <c r="AO291">
        <v>2240433</v>
      </c>
      <c r="AP291">
        <v>64117</v>
      </c>
      <c r="AQ291">
        <v>8099389</v>
      </c>
      <c r="AR291">
        <v>30673210</v>
      </c>
      <c r="AS291">
        <v>25822200</v>
      </c>
      <c r="AT291">
        <v>4851010</v>
      </c>
      <c r="AU291">
        <v>18965576</v>
      </c>
      <c r="AV291">
        <v>161.73096785764932</v>
      </c>
      <c r="AW291">
        <v>29.579944565751394</v>
      </c>
      <c r="AX291">
        <v>47.839930637945855</v>
      </c>
      <c r="AY291">
        <v>32207593</v>
      </c>
      <c r="AZ291">
        <v>14538267</v>
      </c>
      <c r="BA291">
        <v>5760369</v>
      </c>
      <c r="BB291">
        <v>4571497</v>
      </c>
      <c r="BC291">
        <v>2163676</v>
      </c>
      <c r="BD291">
        <v>2042725</v>
      </c>
      <c r="BE291">
        <v>12272367</v>
      </c>
      <c r="BF291">
        <v>98810</v>
      </c>
      <c r="BG291">
        <v>5085540</v>
      </c>
    </row>
    <row r="292" spans="1:59" x14ac:dyDescent="0.2">
      <c r="A292" s="8" t="s">
        <v>491</v>
      </c>
      <c r="B292">
        <v>39288747</v>
      </c>
      <c r="C292">
        <v>21412339</v>
      </c>
      <c r="D292">
        <v>11995720</v>
      </c>
      <c r="E292">
        <v>4734456</v>
      </c>
      <c r="F292">
        <v>2324950</v>
      </c>
      <c r="G292">
        <v>2357213</v>
      </c>
      <c r="H292">
        <v>17876408</v>
      </c>
      <c r="I292">
        <v>97587</v>
      </c>
      <c r="J292">
        <v>994846</v>
      </c>
      <c r="K292">
        <v>189039</v>
      </c>
      <c r="L292">
        <v>463847</v>
      </c>
      <c r="M292">
        <v>90280</v>
      </c>
      <c r="N292">
        <v>211927</v>
      </c>
      <c r="O292">
        <v>132530</v>
      </c>
      <c r="P292">
        <v>41185</v>
      </c>
      <c r="Q292">
        <v>13728</v>
      </c>
      <c r="R292">
        <v>19251</v>
      </c>
      <c r="S292">
        <v>5233</v>
      </c>
      <c r="T292">
        <v>88863</v>
      </c>
      <c r="U292">
        <v>50663</v>
      </c>
      <c r="V292">
        <v>38200</v>
      </c>
      <c r="W292">
        <v>178517</v>
      </c>
      <c r="X292">
        <v>1712941</v>
      </c>
      <c r="Y292">
        <v>5268081</v>
      </c>
      <c r="Z292">
        <v>902</v>
      </c>
      <c r="AA292">
        <v>256039</v>
      </c>
      <c r="AB292">
        <v>2953031</v>
      </c>
      <c r="AC292">
        <v>5370508</v>
      </c>
      <c r="AD292">
        <v>51105001</v>
      </c>
      <c r="AE292">
        <v>20249987</v>
      </c>
      <c r="AF292">
        <v>6133271</v>
      </c>
      <c r="AG292">
        <v>180783</v>
      </c>
      <c r="AH292">
        <v>570475</v>
      </c>
      <c r="AI292">
        <v>5382013</v>
      </c>
      <c r="AJ292">
        <v>2890666</v>
      </c>
      <c r="AK292">
        <v>975013</v>
      </c>
      <c r="AL292">
        <v>1109080</v>
      </c>
      <c r="AM292">
        <v>806573</v>
      </c>
      <c r="AN292">
        <v>467240</v>
      </c>
      <c r="AO292">
        <v>2288325</v>
      </c>
      <c r="AP292">
        <v>66113</v>
      </c>
      <c r="AQ292">
        <v>8404371</v>
      </c>
      <c r="AR292">
        <v>30855014</v>
      </c>
      <c r="AS292">
        <v>25849000</v>
      </c>
      <c r="AT292">
        <v>5006014</v>
      </c>
      <c r="AU292">
        <v>19038760</v>
      </c>
      <c r="AV292">
        <v>162.06419920372761</v>
      </c>
      <c r="AW292">
        <v>29.246259380921551</v>
      </c>
      <c r="AX292">
        <v>47.397716062735569</v>
      </c>
      <c r="AY292">
        <v>32521259</v>
      </c>
      <c r="AZ292">
        <v>14644851</v>
      </c>
      <c r="BA292">
        <v>5813323</v>
      </c>
      <c r="BB292">
        <v>4607983</v>
      </c>
      <c r="BC292">
        <v>2195738</v>
      </c>
      <c r="BD292">
        <v>2027807</v>
      </c>
      <c r="BE292">
        <v>12271273</v>
      </c>
      <c r="BF292">
        <v>100195</v>
      </c>
      <c r="BG292">
        <v>5137234</v>
      </c>
    </row>
    <row r="293" spans="1:59" x14ac:dyDescent="0.2">
      <c r="A293" s="8" t="s">
        <v>492</v>
      </c>
      <c r="B293">
        <v>39655930</v>
      </c>
      <c r="C293">
        <v>21362805</v>
      </c>
      <c r="D293">
        <v>11830239</v>
      </c>
      <c r="E293">
        <v>4786569</v>
      </c>
      <c r="F293">
        <v>2360761</v>
      </c>
      <c r="G293">
        <v>2385236</v>
      </c>
      <c r="H293">
        <v>18293125</v>
      </c>
      <c r="I293">
        <v>87663</v>
      </c>
      <c r="J293">
        <v>936408</v>
      </c>
      <c r="K293">
        <v>181737</v>
      </c>
      <c r="L293">
        <v>463813</v>
      </c>
      <c r="M293">
        <v>81450</v>
      </c>
      <c r="N293">
        <v>212283</v>
      </c>
      <c r="O293">
        <v>135989</v>
      </c>
      <c r="P293">
        <v>38683</v>
      </c>
      <c r="Q293">
        <v>12894</v>
      </c>
      <c r="R293">
        <v>18653</v>
      </c>
      <c r="S293">
        <v>6064</v>
      </c>
      <c r="T293">
        <v>91785</v>
      </c>
      <c r="U293">
        <v>55043</v>
      </c>
      <c r="V293">
        <v>36742</v>
      </c>
      <c r="W293">
        <v>191491</v>
      </c>
      <c r="X293">
        <v>1786453</v>
      </c>
      <c r="Y293">
        <v>5653532</v>
      </c>
      <c r="Z293">
        <v>1030</v>
      </c>
      <c r="AA293">
        <v>269675</v>
      </c>
      <c r="AB293">
        <v>2944732</v>
      </c>
      <c r="AC293">
        <v>5391073</v>
      </c>
      <c r="AD293">
        <v>52789732</v>
      </c>
      <c r="AE293">
        <v>20179681</v>
      </c>
      <c r="AF293">
        <v>6273547</v>
      </c>
      <c r="AG293">
        <v>195512</v>
      </c>
      <c r="AH293">
        <v>571124</v>
      </c>
      <c r="AI293">
        <v>5506911</v>
      </c>
      <c r="AJ293">
        <v>2924400</v>
      </c>
      <c r="AK293">
        <v>958475</v>
      </c>
      <c r="AL293">
        <v>1190131</v>
      </c>
      <c r="AM293">
        <v>775794</v>
      </c>
      <c r="AN293">
        <v>476535</v>
      </c>
      <c r="AO293">
        <v>2232614</v>
      </c>
      <c r="AP293">
        <v>90006</v>
      </c>
      <c r="AQ293">
        <v>8182578</v>
      </c>
      <c r="AR293">
        <v>32610051</v>
      </c>
      <c r="AS293">
        <v>27251428</v>
      </c>
      <c r="AT293">
        <v>5358623</v>
      </c>
      <c r="AU293">
        <v>19476249</v>
      </c>
      <c r="AV293">
        <v>167.43496288978241</v>
      </c>
      <c r="AW293">
        <v>28.20586548930422</v>
      </c>
      <c r="AX293">
        <v>47.226480414758448</v>
      </c>
      <c r="AY293">
        <v>33128204</v>
      </c>
      <c r="AZ293">
        <v>14835079</v>
      </c>
      <c r="BA293">
        <v>5878320</v>
      </c>
      <c r="BB293">
        <v>4644896</v>
      </c>
      <c r="BC293">
        <v>2227987</v>
      </c>
      <c r="BD293">
        <v>2083876</v>
      </c>
      <c r="BE293">
        <v>12948523</v>
      </c>
      <c r="BF293">
        <v>101618</v>
      </c>
      <c r="BG293">
        <v>5186836</v>
      </c>
    </row>
    <row r="294" spans="1:59" x14ac:dyDescent="0.2">
      <c r="A294" s="8" t="s">
        <v>493</v>
      </c>
      <c r="B294">
        <v>40990663</v>
      </c>
      <c r="C294">
        <v>22337930</v>
      </c>
      <c r="D294">
        <v>12710332</v>
      </c>
      <c r="E294">
        <v>4830996</v>
      </c>
      <c r="F294">
        <v>2407395</v>
      </c>
      <c r="G294">
        <v>2389206</v>
      </c>
      <c r="H294">
        <v>18652733</v>
      </c>
      <c r="I294">
        <v>102936</v>
      </c>
      <c r="J294">
        <v>975316</v>
      </c>
      <c r="K294">
        <v>172120</v>
      </c>
      <c r="L294">
        <v>469833</v>
      </c>
      <c r="M294">
        <v>54700</v>
      </c>
      <c r="N294">
        <v>226236</v>
      </c>
      <c r="O294">
        <v>145288</v>
      </c>
      <c r="P294">
        <v>42263</v>
      </c>
      <c r="Q294">
        <v>14088</v>
      </c>
      <c r="R294">
        <v>18302</v>
      </c>
      <c r="S294">
        <v>6295</v>
      </c>
      <c r="T294">
        <v>92227</v>
      </c>
      <c r="U294">
        <v>55550</v>
      </c>
      <c r="V294">
        <v>36677</v>
      </c>
      <c r="W294">
        <v>168245</v>
      </c>
      <c r="X294">
        <v>1810517</v>
      </c>
      <c r="Y294">
        <v>5922159</v>
      </c>
      <c r="Z294">
        <v>959</v>
      </c>
      <c r="AA294">
        <v>278805</v>
      </c>
      <c r="AB294">
        <v>3012292</v>
      </c>
      <c r="AC294">
        <v>5366388</v>
      </c>
      <c r="AD294">
        <v>53433541</v>
      </c>
      <c r="AE294">
        <v>20230084</v>
      </c>
      <c r="AF294">
        <v>6360256</v>
      </c>
      <c r="AG294">
        <v>194666</v>
      </c>
      <c r="AH294">
        <v>580991</v>
      </c>
      <c r="AI294">
        <v>5584599</v>
      </c>
      <c r="AJ294">
        <v>2965587</v>
      </c>
      <c r="AK294">
        <v>946473</v>
      </c>
      <c r="AL294">
        <v>1248524</v>
      </c>
      <c r="AM294">
        <v>770590</v>
      </c>
      <c r="AN294">
        <v>472850</v>
      </c>
      <c r="AO294">
        <v>2256169</v>
      </c>
      <c r="AP294">
        <v>74445</v>
      </c>
      <c r="AQ294">
        <v>8100777</v>
      </c>
      <c r="AR294">
        <v>33203457</v>
      </c>
      <c r="AS294">
        <v>27673785</v>
      </c>
      <c r="AT294">
        <v>5529672</v>
      </c>
      <c r="AU294">
        <v>20760579</v>
      </c>
      <c r="AV294">
        <v>159.93512012456239</v>
      </c>
      <c r="AW294">
        <v>28.086963486827681</v>
      </c>
      <c r="AX294">
        <v>44.920918791999839</v>
      </c>
      <c r="AY294">
        <v>33605600</v>
      </c>
      <c r="AZ294">
        <v>14952867</v>
      </c>
      <c r="BA294">
        <v>5926612</v>
      </c>
      <c r="BB294">
        <v>4685474</v>
      </c>
      <c r="BC294">
        <v>2258614</v>
      </c>
      <c r="BD294">
        <v>2082167</v>
      </c>
      <c r="BE294">
        <v>13375516</v>
      </c>
      <c r="BF294">
        <v>103052</v>
      </c>
      <c r="BG294">
        <v>5236417</v>
      </c>
    </row>
    <row r="295" spans="1:59" x14ac:dyDescent="0.2">
      <c r="A295" s="8" t="s">
        <v>494</v>
      </c>
      <c r="B295">
        <v>41684499</v>
      </c>
      <c r="C295">
        <v>22220239</v>
      </c>
      <c r="D295">
        <v>12491699</v>
      </c>
      <c r="E295">
        <v>4871295</v>
      </c>
      <c r="F295">
        <v>2451150</v>
      </c>
      <c r="G295">
        <v>2406095</v>
      </c>
      <c r="H295">
        <v>19464260</v>
      </c>
      <c r="I295">
        <v>228192</v>
      </c>
      <c r="J295">
        <v>987538</v>
      </c>
      <c r="K295">
        <v>176229</v>
      </c>
      <c r="L295">
        <v>502353</v>
      </c>
      <c r="M295">
        <v>39821</v>
      </c>
      <c r="N295">
        <v>208130</v>
      </c>
      <c r="O295">
        <v>127454</v>
      </c>
      <c r="P295">
        <v>42195</v>
      </c>
      <c r="Q295">
        <v>14065</v>
      </c>
      <c r="R295">
        <v>17664</v>
      </c>
      <c r="S295">
        <v>6752</v>
      </c>
      <c r="T295">
        <v>93007</v>
      </c>
      <c r="U295">
        <v>56429</v>
      </c>
      <c r="V295">
        <v>36578</v>
      </c>
      <c r="W295">
        <v>175682</v>
      </c>
      <c r="X295">
        <v>1859513</v>
      </c>
      <c r="Y295">
        <v>6320370</v>
      </c>
      <c r="Z295">
        <v>1105</v>
      </c>
      <c r="AA295">
        <v>290128</v>
      </c>
      <c r="AB295">
        <v>3080486</v>
      </c>
      <c r="AC295">
        <v>5501706</v>
      </c>
      <c r="AD295">
        <v>54735626</v>
      </c>
      <c r="AE295">
        <v>20504408</v>
      </c>
      <c r="AF295">
        <v>6443069</v>
      </c>
      <c r="AG295">
        <v>206063</v>
      </c>
      <c r="AH295">
        <v>575644</v>
      </c>
      <c r="AI295">
        <v>5661362</v>
      </c>
      <c r="AJ295">
        <v>2940730</v>
      </c>
      <c r="AK295">
        <v>922709</v>
      </c>
      <c r="AL295">
        <v>1270360</v>
      </c>
      <c r="AM295">
        <v>747661</v>
      </c>
      <c r="AN295">
        <v>470024</v>
      </c>
      <c r="AO295">
        <v>2319419</v>
      </c>
      <c r="AP295">
        <v>69590</v>
      </c>
      <c r="AQ295">
        <v>8261576</v>
      </c>
      <c r="AR295">
        <v>34231218</v>
      </c>
      <c r="AS295">
        <v>28437442</v>
      </c>
      <c r="AT295">
        <v>5793776</v>
      </c>
      <c r="AU295">
        <v>21180091</v>
      </c>
      <c r="AV295">
        <v>161.6197851624905</v>
      </c>
      <c r="AW295">
        <v>27.412986013032352</v>
      </c>
      <c r="AX295">
        <v>44.304809100886466</v>
      </c>
      <c r="AY295">
        <v>34585797</v>
      </c>
      <c r="AZ295">
        <v>15121537</v>
      </c>
      <c r="BA295">
        <v>5978935</v>
      </c>
      <c r="BB295">
        <v>4728542</v>
      </c>
      <c r="BC295">
        <v>2290117</v>
      </c>
      <c r="BD295">
        <v>2123943</v>
      </c>
      <c r="BE295">
        <v>14081389</v>
      </c>
      <c r="BF295">
        <v>104486</v>
      </c>
      <c r="BG295">
        <v>5284310</v>
      </c>
    </row>
    <row r="296" spans="1:59" x14ac:dyDescent="0.2">
      <c r="A296" s="8" t="s">
        <v>495</v>
      </c>
      <c r="B296">
        <v>42340463</v>
      </c>
      <c r="C296">
        <v>22568311</v>
      </c>
      <c r="D296">
        <v>12698752</v>
      </c>
      <c r="E296">
        <v>4921584</v>
      </c>
      <c r="F296">
        <v>2496496</v>
      </c>
      <c r="G296">
        <v>2451478</v>
      </c>
      <c r="H296">
        <v>19772152</v>
      </c>
      <c r="I296">
        <v>216550</v>
      </c>
      <c r="J296">
        <v>950449</v>
      </c>
      <c r="K296">
        <v>181313</v>
      </c>
      <c r="L296">
        <v>532543</v>
      </c>
      <c r="M296">
        <v>39551</v>
      </c>
      <c r="N296">
        <v>243351</v>
      </c>
      <c r="O296">
        <v>123727</v>
      </c>
      <c r="P296">
        <v>71295</v>
      </c>
      <c r="Q296">
        <v>23765</v>
      </c>
      <c r="R296">
        <v>17247</v>
      </c>
      <c r="S296">
        <v>7317</v>
      </c>
      <c r="T296">
        <v>101511</v>
      </c>
      <c r="U296">
        <v>65268</v>
      </c>
      <c r="V296">
        <v>36243</v>
      </c>
      <c r="W296">
        <v>154811</v>
      </c>
      <c r="X296">
        <v>1949283</v>
      </c>
      <c r="Y296">
        <v>6564342</v>
      </c>
      <c r="Z296">
        <v>1179</v>
      </c>
      <c r="AA296">
        <v>300875</v>
      </c>
      <c r="AB296">
        <v>3116388</v>
      </c>
      <c r="AC296">
        <v>5420006</v>
      </c>
      <c r="AD296">
        <v>56518647</v>
      </c>
      <c r="AE296">
        <v>20388959</v>
      </c>
      <c r="AF296">
        <v>6501229</v>
      </c>
      <c r="AG296">
        <v>206670</v>
      </c>
      <c r="AH296">
        <v>588393</v>
      </c>
      <c r="AI296">
        <v>5706166</v>
      </c>
      <c r="AJ296">
        <v>3069783</v>
      </c>
      <c r="AK296">
        <v>927749</v>
      </c>
      <c r="AL296">
        <v>1364856</v>
      </c>
      <c r="AM296">
        <v>777179</v>
      </c>
      <c r="AN296">
        <v>471938</v>
      </c>
      <c r="AO296">
        <v>2369669</v>
      </c>
      <c r="AP296">
        <v>286554</v>
      </c>
      <c r="AQ296">
        <v>7689786</v>
      </c>
      <c r="AR296">
        <v>36129688</v>
      </c>
      <c r="AS296">
        <v>29975461</v>
      </c>
      <c r="AT296">
        <v>6154227</v>
      </c>
      <c r="AU296">
        <v>21951503</v>
      </c>
      <c r="AV296">
        <v>164.58867405266702</v>
      </c>
      <c r="AW296">
        <v>26.490713623678968</v>
      </c>
      <c r="AX296">
        <v>43.600714300302435</v>
      </c>
      <c r="AY296">
        <v>34990071</v>
      </c>
      <c r="AZ296">
        <v>15217919</v>
      </c>
      <c r="BA296">
        <v>6027970</v>
      </c>
      <c r="BB296">
        <v>4776648</v>
      </c>
      <c r="BC296">
        <v>2323510</v>
      </c>
      <c r="BD296">
        <v>2089791</v>
      </c>
      <c r="BE296">
        <v>14601112</v>
      </c>
      <c r="BF296">
        <v>105970</v>
      </c>
      <c r="BG296">
        <v>5334387</v>
      </c>
    </row>
    <row r="297" spans="1:59" x14ac:dyDescent="0.2">
      <c r="A297" s="8" t="s">
        <v>496</v>
      </c>
      <c r="B297">
        <v>42668695</v>
      </c>
      <c r="C297">
        <v>22884189</v>
      </c>
      <c r="D297">
        <v>12853112</v>
      </c>
      <c r="E297">
        <v>4979759</v>
      </c>
      <c r="F297">
        <v>2551734</v>
      </c>
      <c r="G297">
        <v>2499584</v>
      </c>
      <c r="H297">
        <v>19784506</v>
      </c>
      <c r="I297">
        <v>210858</v>
      </c>
      <c r="J297">
        <v>947748</v>
      </c>
      <c r="K297">
        <v>180031</v>
      </c>
      <c r="L297">
        <v>501908</v>
      </c>
      <c r="M297">
        <v>30983</v>
      </c>
      <c r="N297">
        <v>242473</v>
      </c>
      <c r="O297">
        <v>127799</v>
      </c>
      <c r="P297">
        <v>67136</v>
      </c>
      <c r="Q297">
        <v>22379</v>
      </c>
      <c r="R297">
        <v>17334</v>
      </c>
      <c r="S297">
        <v>7825</v>
      </c>
      <c r="T297">
        <v>98725</v>
      </c>
      <c r="U297">
        <v>63531</v>
      </c>
      <c r="V297">
        <v>35194</v>
      </c>
      <c r="W297">
        <v>198216</v>
      </c>
      <c r="X297">
        <v>1915449</v>
      </c>
      <c r="Y297">
        <v>6212949</v>
      </c>
      <c r="Z297">
        <v>1344</v>
      </c>
      <c r="AA297">
        <v>296657</v>
      </c>
      <c r="AB297">
        <v>3206257</v>
      </c>
      <c r="AC297">
        <v>5740908</v>
      </c>
      <c r="AD297">
        <v>56533345</v>
      </c>
      <c r="AE297">
        <v>20744634</v>
      </c>
      <c r="AF297">
        <v>6602433</v>
      </c>
      <c r="AG297">
        <v>242010</v>
      </c>
      <c r="AH297">
        <v>585622</v>
      </c>
      <c r="AI297">
        <v>5774801</v>
      </c>
      <c r="AJ297">
        <v>3074185</v>
      </c>
      <c r="AK297">
        <v>931201</v>
      </c>
      <c r="AL297">
        <v>1358917</v>
      </c>
      <c r="AM297">
        <v>784067</v>
      </c>
      <c r="AN297">
        <v>462033</v>
      </c>
      <c r="AO297">
        <v>2386792</v>
      </c>
      <c r="AP297">
        <v>294136</v>
      </c>
      <c r="AQ297">
        <v>7925055</v>
      </c>
      <c r="AR297">
        <v>35788711</v>
      </c>
      <c r="AS297">
        <v>29699602</v>
      </c>
      <c r="AT297">
        <v>6089109</v>
      </c>
      <c r="AU297">
        <v>21924061</v>
      </c>
      <c r="AV297">
        <v>163.23942446687482</v>
      </c>
      <c r="AW297">
        <v>27.038184785226793</v>
      </c>
      <c r="AX297">
        <v>44.136977229694331</v>
      </c>
      <c r="AY297">
        <v>35221879</v>
      </c>
      <c r="AZ297">
        <v>15437373</v>
      </c>
      <c r="BA297">
        <v>6093979</v>
      </c>
      <c r="BB297">
        <v>4828270</v>
      </c>
      <c r="BC297">
        <v>2360002</v>
      </c>
      <c r="BD297">
        <v>2155122</v>
      </c>
      <c r="BE297">
        <v>14477245</v>
      </c>
      <c r="BF297">
        <v>107445</v>
      </c>
      <c r="BG297">
        <v>5392209</v>
      </c>
    </row>
    <row r="298" spans="1:59" x14ac:dyDescent="0.2">
      <c r="A298" s="8" t="s">
        <v>497</v>
      </c>
      <c r="B298">
        <v>43102059</v>
      </c>
      <c r="C298">
        <v>23118084</v>
      </c>
      <c r="D298">
        <v>12956394</v>
      </c>
      <c r="E298">
        <v>5039474</v>
      </c>
      <c r="F298">
        <v>2598508</v>
      </c>
      <c r="G298">
        <v>2523708</v>
      </c>
      <c r="H298">
        <v>19983975</v>
      </c>
      <c r="I298">
        <v>222249</v>
      </c>
      <c r="J298">
        <v>995786</v>
      </c>
      <c r="K298">
        <v>179454</v>
      </c>
      <c r="L298">
        <v>486451</v>
      </c>
      <c r="M298">
        <v>16497</v>
      </c>
      <c r="N298">
        <v>241593</v>
      </c>
      <c r="O298">
        <v>133908</v>
      </c>
      <c r="P298">
        <v>60598</v>
      </c>
      <c r="Q298">
        <v>20199</v>
      </c>
      <c r="R298">
        <v>17833</v>
      </c>
      <c r="S298">
        <v>9055</v>
      </c>
      <c r="T298">
        <v>98201</v>
      </c>
      <c r="U298">
        <v>62775</v>
      </c>
      <c r="V298">
        <v>35426</v>
      </c>
      <c r="W298">
        <v>201287</v>
      </c>
      <c r="X298">
        <v>1961404</v>
      </c>
      <c r="Y298">
        <v>6102570</v>
      </c>
      <c r="Z298">
        <v>1250</v>
      </c>
      <c r="AA298">
        <v>297651</v>
      </c>
      <c r="AB298">
        <v>3364394</v>
      </c>
      <c r="AC298">
        <v>5815188</v>
      </c>
      <c r="AD298">
        <v>58078562</v>
      </c>
      <c r="AE298">
        <v>21010289</v>
      </c>
      <c r="AF298">
        <v>6611574</v>
      </c>
      <c r="AG298">
        <v>240837</v>
      </c>
      <c r="AH298">
        <v>589029</v>
      </c>
      <c r="AI298">
        <v>5781708</v>
      </c>
      <c r="AJ298">
        <v>3438582</v>
      </c>
      <c r="AK298">
        <v>952370</v>
      </c>
      <c r="AL298">
        <v>1664962</v>
      </c>
      <c r="AM298">
        <v>821250</v>
      </c>
      <c r="AN298">
        <v>418853</v>
      </c>
      <c r="AO298">
        <v>2503078</v>
      </c>
      <c r="AP298">
        <v>266406</v>
      </c>
      <c r="AQ298">
        <v>7771796</v>
      </c>
      <c r="AR298">
        <v>37068273</v>
      </c>
      <c r="AS298">
        <v>30827060</v>
      </c>
      <c r="AT298">
        <v>6241213</v>
      </c>
      <c r="AU298">
        <v>22091770</v>
      </c>
      <c r="AV298">
        <v>167.7922281413405</v>
      </c>
      <c r="AW298">
        <v>27.11255504818898</v>
      </c>
      <c r="AX298">
        <v>45.492760221403792</v>
      </c>
      <c r="AY298">
        <v>35599310</v>
      </c>
      <c r="AZ298">
        <v>15615335</v>
      </c>
      <c r="BA298">
        <v>6161117</v>
      </c>
      <c r="BB298">
        <v>4878971</v>
      </c>
      <c r="BC298">
        <v>2400237</v>
      </c>
      <c r="BD298">
        <v>2175010</v>
      </c>
      <c r="BE298">
        <v>14589021</v>
      </c>
      <c r="BF298">
        <v>108961</v>
      </c>
      <c r="BG298">
        <v>5451650</v>
      </c>
    </row>
    <row r="299" spans="1:59" x14ac:dyDescent="0.2">
      <c r="A299" s="8" t="s">
        <v>498</v>
      </c>
      <c r="B299">
        <v>43675382</v>
      </c>
      <c r="C299">
        <v>23375196</v>
      </c>
      <c r="D299">
        <v>13064918</v>
      </c>
      <c r="E299">
        <v>5119795</v>
      </c>
      <c r="F299">
        <v>2634254</v>
      </c>
      <c r="G299">
        <v>2556229</v>
      </c>
      <c r="H299">
        <v>20300186</v>
      </c>
      <c r="I299">
        <v>132993</v>
      </c>
      <c r="J299">
        <v>1145930</v>
      </c>
      <c r="K299">
        <v>188264</v>
      </c>
      <c r="L299">
        <v>473856</v>
      </c>
      <c r="M299">
        <v>13118</v>
      </c>
      <c r="N299">
        <v>239958</v>
      </c>
      <c r="O299">
        <v>141763</v>
      </c>
      <c r="P299">
        <v>52529</v>
      </c>
      <c r="Q299">
        <v>17510</v>
      </c>
      <c r="R299">
        <v>18064</v>
      </c>
      <c r="S299">
        <v>10092</v>
      </c>
      <c r="T299">
        <v>99022</v>
      </c>
      <c r="U299">
        <v>63367</v>
      </c>
      <c r="V299">
        <v>35655</v>
      </c>
      <c r="W299">
        <v>197960</v>
      </c>
      <c r="X299">
        <v>2091549</v>
      </c>
      <c r="Y299">
        <v>6143489</v>
      </c>
      <c r="Z299">
        <v>1202</v>
      </c>
      <c r="AA299">
        <v>304256</v>
      </c>
      <c r="AB299">
        <v>3523569</v>
      </c>
      <c r="AC299">
        <v>5745020</v>
      </c>
      <c r="AD299">
        <v>60658287</v>
      </c>
      <c r="AE299">
        <v>21352498</v>
      </c>
      <c r="AF299">
        <v>6659207</v>
      </c>
      <c r="AG299">
        <v>223580</v>
      </c>
      <c r="AH299">
        <v>583692</v>
      </c>
      <c r="AI299">
        <v>5851935</v>
      </c>
      <c r="AJ299">
        <v>3468390</v>
      </c>
      <c r="AK299">
        <v>941598</v>
      </c>
      <c r="AL299">
        <v>1702014</v>
      </c>
      <c r="AM299">
        <v>824778</v>
      </c>
      <c r="AN299">
        <v>418119</v>
      </c>
      <c r="AO299">
        <v>2653107</v>
      </c>
      <c r="AP299">
        <v>275221</v>
      </c>
      <c r="AQ299">
        <v>7878455</v>
      </c>
      <c r="AR299">
        <v>39305789</v>
      </c>
      <c r="AS299">
        <v>32587603</v>
      </c>
      <c r="AT299">
        <v>6718186</v>
      </c>
      <c r="AU299">
        <v>22322884</v>
      </c>
      <c r="AV299">
        <v>176.0784549923398</v>
      </c>
      <c r="AW299">
        <v>25.766171172041407</v>
      </c>
      <c r="AX299">
        <v>45.36867611041216</v>
      </c>
      <c r="AY299">
        <v>36130050</v>
      </c>
      <c r="AZ299">
        <v>15829864</v>
      </c>
      <c r="BA299">
        <v>6229588</v>
      </c>
      <c r="BB299">
        <v>4928105</v>
      </c>
      <c r="BC299">
        <v>2440330</v>
      </c>
      <c r="BD299">
        <v>2231841</v>
      </c>
      <c r="BE299">
        <v>14777552</v>
      </c>
      <c r="BF299">
        <v>110476</v>
      </c>
      <c r="BG299">
        <v>5511499</v>
      </c>
    </row>
    <row r="300" spans="1:59" x14ac:dyDescent="0.2">
      <c r="A300" s="8" t="s">
        <v>499</v>
      </c>
      <c r="B300">
        <v>43039123</v>
      </c>
      <c r="C300">
        <v>23320020</v>
      </c>
      <c r="D300">
        <v>12911562</v>
      </c>
      <c r="E300">
        <v>5167558</v>
      </c>
      <c r="F300">
        <v>2661389</v>
      </c>
      <c r="G300">
        <v>2579511</v>
      </c>
      <c r="H300">
        <v>19719103</v>
      </c>
      <c r="I300">
        <v>106290</v>
      </c>
      <c r="J300">
        <v>1201415</v>
      </c>
      <c r="K300">
        <v>187155</v>
      </c>
      <c r="L300">
        <v>480766</v>
      </c>
      <c r="M300">
        <v>14579</v>
      </c>
      <c r="N300">
        <v>263220</v>
      </c>
      <c r="O300">
        <v>162126</v>
      </c>
      <c r="P300">
        <v>54404</v>
      </c>
      <c r="Q300">
        <v>18135</v>
      </c>
      <c r="R300">
        <v>18549</v>
      </c>
      <c r="S300">
        <v>10006</v>
      </c>
      <c r="T300">
        <v>98020</v>
      </c>
      <c r="U300">
        <v>61534</v>
      </c>
      <c r="V300">
        <v>36486</v>
      </c>
      <c r="W300">
        <v>196770</v>
      </c>
      <c r="X300">
        <v>1789868</v>
      </c>
      <c r="Y300">
        <v>5214635</v>
      </c>
      <c r="Z300">
        <v>1248</v>
      </c>
      <c r="AA300">
        <v>269872</v>
      </c>
      <c r="AB300">
        <v>3512687</v>
      </c>
      <c r="AC300">
        <v>6382578</v>
      </c>
      <c r="AD300">
        <v>55550891</v>
      </c>
      <c r="AE300">
        <v>21907803</v>
      </c>
      <c r="AF300">
        <v>6670489</v>
      </c>
      <c r="AG300">
        <v>196467</v>
      </c>
      <c r="AH300">
        <v>585790</v>
      </c>
      <c r="AI300">
        <v>5888232</v>
      </c>
      <c r="AJ300">
        <v>3595248</v>
      </c>
      <c r="AK300">
        <v>1034697</v>
      </c>
      <c r="AL300">
        <v>1709710</v>
      </c>
      <c r="AM300">
        <v>850841</v>
      </c>
      <c r="AN300">
        <v>408188</v>
      </c>
      <c r="AO300">
        <v>2690361</v>
      </c>
      <c r="AP300">
        <v>275257</v>
      </c>
      <c r="AQ300">
        <v>8268260</v>
      </c>
      <c r="AR300">
        <v>33643088</v>
      </c>
      <c r="AS300">
        <v>27829880</v>
      </c>
      <c r="AT300">
        <v>5813208</v>
      </c>
      <c r="AU300">
        <v>21131320</v>
      </c>
      <c r="AV300">
        <v>159.20959113837742</v>
      </c>
      <c r="AW300">
        <v>30.513658357521113</v>
      </c>
      <c r="AX300">
        <v>48.580670712370704</v>
      </c>
      <c r="AY300">
        <v>35683046</v>
      </c>
      <c r="AZ300">
        <v>15963943</v>
      </c>
      <c r="BA300">
        <v>6298919</v>
      </c>
      <c r="BB300">
        <v>4975726</v>
      </c>
      <c r="BC300">
        <v>2480926</v>
      </c>
      <c r="BD300">
        <v>2208372</v>
      </c>
      <c r="BE300">
        <v>13775243</v>
      </c>
      <c r="BF300">
        <v>111970</v>
      </c>
      <c r="BG300">
        <v>5568664</v>
      </c>
    </row>
    <row r="301" spans="1:59" x14ac:dyDescent="0.2">
      <c r="A301" s="8" t="s">
        <v>500</v>
      </c>
      <c r="B301">
        <v>45295882</v>
      </c>
      <c r="C301">
        <v>24020251</v>
      </c>
      <c r="D301">
        <v>13455892</v>
      </c>
      <c r="E301">
        <v>5232542</v>
      </c>
      <c r="F301">
        <v>2716626</v>
      </c>
      <c r="G301">
        <v>2615191</v>
      </c>
      <c r="H301">
        <v>21275631</v>
      </c>
      <c r="I301">
        <v>110718</v>
      </c>
      <c r="J301">
        <v>1105974</v>
      </c>
      <c r="K301">
        <v>204339</v>
      </c>
      <c r="L301">
        <v>490291</v>
      </c>
      <c r="M301">
        <v>12880</v>
      </c>
      <c r="N301">
        <v>281646</v>
      </c>
      <c r="O301">
        <v>168856</v>
      </c>
      <c r="P301">
        <v>62347</v>
      </c>
      <c r="Q301">
        <v>20782</v>
      </c>
      <c r="R301">
        <v>20018</v>
      </c>
      <c r="S301">
        <v>9643</v>
      </c>
      <c r="T301">
        <v>97066</v>
      </c>
      <c r="U301">
        <v>61868</v>
      </c>
      <c r="V301">
        <v>35198</v>
      </c>
      <c r="W301">
        <v>103778</v>
      </c>
      <c r="X301">
        <v>2026146</v>
      </c>
      <c r="Y301">
        <v>5776189</v>
      </c>
      <c r="Z301">
        <v>1339</v>
      </c>
      <c r="AA301">
        <v>293795</v>
      </c>
      <c r="AB301">
        <v>3670835</v>
      </c>
      <c r="AC301">
        <v>7100635</v>
      </c>
      <c r="AD301">
        <v>61397072</v>
      </c>
      <c r="AE301">
        <v>22861739</v>
      </c>
      <c r="AF301">
        <v>6814931</v>
      </c>
      <c r="AG301">
        <v>241104</v>
      </c>
      <c r="AH301">
        <v>588893</v>
      </c>
      <c r="AI301">
        <v>5984934</v>
      </c>
      <c r="AJ301">
        <v>3688743</v>
      </c>
      <c r="AK301">
        <v>1059723</v>
      </c>
      <c r="AL301">
        <v>1758548</v>
      </c>
      <c r="AM301">
        <v>870472</v>
      </c>
      <c r="AN301">
        <v>386441</v>
      </c>
      <c r="AO301">
        <v>2709790</v>
      </c>
      <c r="AP301">
        <v>301822</v>
      </c>
      <c r="AQ301">
        <v>8960011</v>
      </c>
      <c r="AR301">
        <v>38535333</v>
      </c>
      <c r="AS301">
        <v>31947435</v>
      </c>
      <c r="AT301">
        <v>6587898</v>
      </c>
      <c r="AU301">
        <v>22434143</v>
      </c>
      <c r="AV301">
        <v>171.77091904407021</v>
      </c>
      <c r="AW301">
        <v>27.257256047769111</v>
      </c>
      <c r="AX301">
        <v>46.820039219448418</v>
      </c>
      <c r="AY301">
        <v>37492581</v>
      </c>
      <c r="AZ301">
        <v>16216950</v>
      </c>
      <c r="BA301">
        <v>6365058</v>
      </c>
      <c r="BB301">
        <v>5020299</v>
      </c>
      <c r="BC301">
        <v>2519945</v>
      </c>
      <c r="BD301">
        <v>2311648</v>
      </c>
      <c r="BE301">
        <v>14630842</v>
      </c>
      <c r="BF301">
        <v>113462</v>
      </c>
      <c r="BG301">
        <v>5626248</v>
      </c>
    </row>
    <row r="302" spans="1:59" x14ac:dyDescent="0.2">
      <c r="A302" s="8" t="s">
        <v>501</v>
      </c>
      <c r="B302">
        <v>46937265</v>
      </c>
      <c r="C302">
        <v>24765015</v>
      </c>
      <c r="D302">
        <v>14101880</v>
      </c>
      <c r="E302">
        <v>5275837</v>
      </c>
      <c r="F302">
        <v>2768228</v>
      </c>
      <c r="G302">
        <v>2619070</v>
      </c>
      <c r="H302">
        <v>22172250</v>
      </c>
      <c r="I302">
        <v>128879</v>
      </c>
      <c r="J302">
        <v>1226012</v>
      </c>
      <c r="K302">
        <v>211944</v>
      </c>
      <c r="L302">
        <v>513557</v>
      </c>
      <c r="M302">
        <v>12132</v>
      </c>
      <c r="N302">
        <v>285120</v>
      </c>
      <c r="O302">
        <v>178111</v>
      </c>
      <c r="P302">
        <v>56379</v>
      </c>
      <c r="Q302">
        <v>18793</v>
      </c>
      <c r="R302">
        <v>21426</v>
      </c>
      <c r="S302">
        <v>10411</v>
      </c>
      <c r="T302">
        <v>99077</v>
      </c>
      <c r="U302">
        <v>63862</v>
      </c>
      <c r="V302">
        <v>35215</v>
      </c>
      <c r="W302">
        <v>103163</v>
      </c>
      <c r="X302">
        <v>2105393</v>
      </c>
      <c r="Y302">
        <v>5935894</v>
      </c>
      <c r="Z302">
        <v>1322</v>
      </c>
      <c r="AA302">
        <v>300039</v>
      </c>
      <c r="AB302">
        <v>3856003</v>
      </c>
      <c r="AC302">
        <v>7393715</v>
      </c>
      <c r="AD302">
        <v>62901583</v>
      </c>
      <c r="AE302">
        <v>23304799</v>
      </c>
      <c r="AF302">
        <v>6901860</v>
      </c>
      <c r="AG302">
        <v>236578</v>
      </c>
      <c r="AH302">
        <v>592677</v>
      </c>
      <c r="AI302">
        <v>6072605</v>
      </c>
      <c r="AJ302">
        <v>3735228</v>
      </c>
      <c r="AK302">
        <v>1069772</v>
      </c>
      <c r="AL302">
        <v>1782377</v>
      </c>
      <c r="AM302">
        <v>883079</v>
      </c>
      <c r="AN302">
        <v>381994</v>
      </c>
      <c r="AO302">
        <v>2791484</v>
      </c>
      <c r="AP302">
        <v>260276</v>
      </c>
      <c r="AQ302">
        <v>9233957</v>
      </c>
      <c r="AR302">
        <v>39596784</v>
      </c>
      <c r="AS302">
        <v>32743269</v>
      </c>
      <c r="AT302">
        <v>6853515</v>
      </c>
      <c r="AU302">
        <v>23632466</v>
      </c>
      <c r="AV302">
        <v>167.55248378987031</v>
      </c>
      <c r="AW302">
        <v>26.863515632427461</v>
      </c>
      <c r="AX302">
        <v>45.010487675412307</v>
      </c>
      <c r="AY302">
        <v>38571107</v>
      </c>
      <c r="AZ302">
        <v>16398857</v>
      </c>
      <c r="BA302">
        <v>6458363</v>
      </c>
      <c r="BB302">
        <v>5062795</v>
      </c>
      <c r="BC302">
        <v>2558871</v>
      </c>
      <c r="BD302">
        <v>2318828</v>
      </c>
      <c r="BE302">
        <v>15266308</v>
      </c>
      <c r="BF302">
        <v>115013</v>
      </c>
      <c r="BG302">
        <v>5687182</v>
      </c>
    </row>
    <row r="303" spans="1:59" x14ac:dyDescent="0.2">
      <c r="A303" s="8" t="s">
        <v>502</v>
      </c>
      <c r="B303">
        <v>47596976</v>
      </c>
      <c r="C303">
        <v>24782656</v>
      </c>
      <c r="D303">
        <v>14058747</v>
      </c>
      <c r="E303">
        <v>5301840</v>
      </c>
      <c r="F303">
        <v>2802375</v>
      </c>
      <c r="G303">
        <v>2619694</v>
      </c>
      <c r="H303">
        <v>22814320</v>
      </c>
      <c r="I303">
        <v>114639</v>
      </c>
      <c r="J303">
        <v>1458418</v>
      </c>
      <c r="K303">
        <v>192091</v>
      </c>
      <c r="L303">
        <v>554776</v>
      </c>
      <c r="M303">
        <v>11012</v>
      </c>
      <c r="N303">
        <v>316040</v>
      </c>
      <c r="O303">
        <v>207804</v>
      </c>
      <c r="P303">
        <v>56134</v>
      </c>
      <c r="Q303">
        <v>18711</v>
      </c>
      <c r="R303">
        <v>22804</v>
      </c>
      <c r="S303">
        <v>10587</v>
      </c>
      <c r="T303">
        <v>101043</v>
      </c>
      <c r="U303">
        <v>65808</v>
      </c>
      <c r="V303">
        <v>35235</v>
      </c>
      <c r="W303">
        <v>58830</v>
      </c>
      <c r="X303">
        <v>2132960</v>
      </c>
      <c r="Y303">
        <v>5824222</v>
      </c>
      <c r="Z303">
        <v>1258</v>
      </c>
      <c r="AA303">
        <v>298197</v>
      </c>
      <c r="AB303">
        <v>3960589</v>
      </c>
      <c r="AC303">
        <v>7790245</v>
      </c>
      <c r="AD303">
        <v>63723578</v>
      </c>
      <c r="AE303">
        <v>23889468</v>
      </c>
      <c r="AF303">
        <v>6992303</v>
      </c>
      <c r="AG303">
        <v>216317</v>
      </c>
      <c r="AH303">
        <v>593996</v>
      </c>
      <c r="AI303">
        <v>6181990</v>
      </c>
      <c r="AJ303">
        <v>3801688</v>
      </c>
      <c r="AK303">
        <v>1055078</v>
      </c>
      <c r="AL303">
        <v>1810025</v>
      </c>
      <c r="AM303">
        <v>936585</v>
      </c>
      <c r="AN303">
        <v>384749</v>
      </c>
      <c r="AO303">
        <v>2881917</v>
      </c>
      <c r="AP303">
        <v>270274</v>
      </c>
      <c r="AQ303">
        <v>9558537</v>
      </c>
      <c r="AR303">
        <v>39834110</v>
      </c>
      <c r="AS303">
        <v>32919889</v>
      </c>
      <c r="AT303">
        <v>6914221</v>
      </c>
      <c r="AU303">
        <v>23707508</v>
      </c>
      <c r="AV303">
        <v>168.02318576596451</v>
      </c>
      <c r="AW303">
        <v>27.097356812798498</v>
      </c>
      <c r="AX303">
        <v>45.529842175234656</v>
      </c>
      <c r="AY303">
        <v>39457738</v>
      </c>
      <c r="AZ303">
        <v>16643418</v>
      </c>
      <c r="BA303">
        <v>6551046</v>
      </c>
      <c r="BB303">
        <v>5099705</v>
      </c>
      <c r="BC303">
        <v>2598335</v>
      </c>
      <c r="BD303">
        <v>2394332</v>
      </c>
      <c r="BE303">
        <v>15568270</v>
      </c>
      <c r="BF303">
        <v>116620</v>
      </c>
      <c r="BG303">
        <v>5752038</v>
      </c>
    </row>
    <row r="304" spans="1:59" x14ac:dyDescent="0.2">
      <c r="A304" s="8" t="s">
        <v>503</v>
      </c>
      <c r="B304">
        <v>48853487</v>
      </c>
      <c r="C304">
        <v>24803566</v>
      </c>
      <c r="D304">
        <v>14010247</v>
      </c>
      <c r="E304">
        <v>5323273</v>
      </c>
      <c r="F304">
        <v>2827357</v>
      </c>
      <c r="G304">
        <v>2642689</v>
      </c>
      <c r="H304">
        <v>24049921</v>
      </c>
      <c r="I304">
        <v>130983</v>
      </c>
      <c r="J304">
        <v>1342005</v>
      </c>
      <c r="K304">
        <v>201454</v>
      </c>
      <c r="L304">
        <v>589092</v>
      </c>
      <c r="M304">
        <v>13384</v>
      </c>
      <c r="N304">
        <v>337625</v>
      </c>
      <c r="O304">
        <v>217568</v>
      </c>
      <c r="P304">
        <v>63629</v>
      </c>
      <c r="Q304">
        <v>21210</v>
      </c>
      <c r="R304">
        <v>24226</v>
      </c>
      <c r="S304">
        <v>10992</v>
      </c>
      <c r="T304">
        <v>103274</v>
      </c>
      <c r="U304">
        <v>67448</v>
      </c>
      <c r="V304">
        <v>35826</v>
      </c>
      <c r="W304">
        <v>72078</v>
      </c>
      <c r="X304">
        <v>2317738</v>
      </c>
      <c r="Y304">
        <v>6214598</v>
      </c>
      <c r="Z304">
        <v>1324</v>
      </c>
      <c r="AA304">
        <v>312364</v>
      </c>
      <c r="AB304">
        <v>4053223</v>
      </c>
      <c r="AC304">
        <v>8360779</v>
      </c>
      <c r="AD304">
        <v>67106132</v>
      </c>
      <c r="AE304">
        <v>24383663</v>
      </c>
      <c r="AF304">
        <v>6986988</v>
      </c>
      <c r="AG304">
        <v>194530</v>
      </c>
      <c r="AH304">
        <v>601553</v>
      </c>
      <c r="AI304">
        <v>6190905</v>
      </c>
      <c r="AJ304">
        <v>3863921</v>
      </c>
      <c r="AK304">
        <v>1059172</v>
      </c>
      <c r="AL304">
        <v>1837757</v>
      </c>
      <c r="AM304">
        <v>966992</v>
      </c>
      <c r="AN304">
        <v>392335</v>
      </c>
      <c r="AO304">
        <v>2920483</v>
      </c>
      <c r="AP304">
        <v>267738</v>
      </c>
      <c r="AQ304">
        <v>9952197</v>
      </c>
      <c r="AR304">
        <v>42722469</v>
      </c>
      <c r="AS304">
        <v>35224711</v>
      </c>
      <c r="AT304">
        <v>7497758</v>
      </c>
      <c r="AU304">
        <v>24469824</v>
      </c>
      <c r="AV304">
        <v>174.59246306134131</v>
      </c>
      <c r="AW304">
        <v>25.398600920279367</v>
      </c>
      <c r="AX304">
        <v>44.344042929836256</v>
      </c>
      <c r="AY304">
        <v>40802531</v>
      </c>
      <c r="AZ304">
        <v>16752610</v>
      </c>
      <c r="BA304">
        <v>6632431</v>
      </c>
      <c r="BB304">
        <v>5130691</v>
      </c>
      <c r="BC304">
        <v>2639933</v>
      </c>
      <c r="BD304">
        <v>2349555</v>
      </c>
      <c r="BE304">
        <v>16418868</v>
      </c>
      <c r="BF304">
        <v>118233</v>
      </c>
      <c r="BG304">
        <v>5814895</v>
      </c>
    </row>
    <row r="305" spans="1:59" x14ac:dyDescent="0.2">
      <c r="A305" s="8" t="s">
        <v>504</v>
      </c>
      <c r="B305">
        <v>47624614</v>
      </c>
      <c r="C305">
        <v>25038639</v>
      </c>
      <c r="D305">
        <v>14204922</v>
      </c>
      <c r="E305">
        <v>5366551</v>
      </c>
      <c r="F305">
        <v>2881814</v>
      </c>
      <c r="G305">
        <v>2585352</v>
      </c>
      <c r="H305">
        <v>22585975</v>
      </c>
      <c r="I305">
        <v>109832</v>
      </c>
      <c r="J305">
        <v>1650146</v>
      </c>
      <c r="K305">
        <v>293826</v>
      </c>
      <c r="L305">
        <v>705607</v>
      </c>
      <c r="M305">
        <v>26913</v>
      </c>
      <c r="N305">
        <v>376857</v>
      </c>
      <c r="O305">
        <v>222463</v>
      </c>
      <c r="P305">
        <v>91502</v>
      </c>
      <c r="Q305">
        <v>30501</v>
      </c>
      <c r="R305">
        <v>21755</v>
      </c>
      <c r="S305">
        <v>10636</v>
      </c>
      <c r="T305">
        <v>104945</v>
      </c>
      <c r="U305">
        <v>70224</v>
      </c>
      <c r="V305">
        <v>34721</v>
      </c>
      <c r="W305">
        <v>36773</v>
      </c>
      <c r="X305">
        <v>1832349</v>
      </c>
      <c r="Y305">
        <v>4745424</v>
      </c>
      <c r="Z305">
        <v>1389</v>
      </c>
      <c r="AA305">
        <v>264467</v>
      </c>
      <c r="AB305">
        <v>3916900</v>
      </c>
      <c r="AC305">
        <v>8520547</v>
      </c>
      <c r="AD305">
        <v>59074041</v>
      </c>
      <c r="AE305">
        <v>24952387</v>
      </c>
      <c r="AF305">
        <v>7232478</v>
      </c>
      <c r="AG305">
        <v>243129</v>
      </c>
      <c r="AH305">
        <v>604850</v>
      </c>
      <c r="AI305">
        <v>6384499</v>
      </c>
      <c r="AJ305">
        <v>4418013</v>
      </c>
      <c r="AK305">
        <v>1524705</v>
      </c>
      <c r="AL305">
        <v>1924149</v>
      </c>
      <c r="AM305">
        <v>969159</v>
      </c>
      <c r="AN305">
        <v>378949</v>
      </c>
      <c r="AO305">
        <v>2754846</v>
      </c>
      <c r="AP305">
        <v>291816</v>
      </c>
      <c r="AQ305">
        <v>9876286</v>
      </c>
      <c r="AR305">
        <v>34121654</v>
      </c>
      <c r="AS305">
        <v>28124229</v>
      </c>
      <c r="AT305">
        <v>5997425</v>
      </c>
      <c r="AU305">
        <v>22672226</v>
      </c>
      <c r="AV305">
        <v>150.49979483286842</v>
      </c>
      <c r="AW305">
        <v>34.143980063651966</v>
      </c>
      <c r="AX305">
        <v>51.386619943571709</v>
      </c>
      <c r="AY305">
        <v>39398090</v>
      </c>
      <c r="AZ305">
        <v>16812115</v>
      </c>
      <c r="BA305">
        <v>6674652</v>
      </c>
      <c r="BB305">
        <v>5149647</v>
      </c>
      <c r="BC305">
        <v>2683150</v>
      </c>
      <c r="BD305">
        <v>2304666</v>
      </c>
      <c r="BE305">
        <v>14445703</v>
      </c>
      <c r="BF305">
        <v>119932</v>
      </c>
      <c r="BG305">
        <v>5875367</v>
      </c>
    </row>
    <row r="306" spans="1:59" x14ac:dyDescent="0.2">
      <c r="A306" s="8" t="s">
        <v>505</v>
      </c>
      <c r="B306">
        <v>48267773</v>
      </c>
      <c r="C306">
        <v>24740536</v>
      </c>
      <c r="D306">
        <v>13895848</v>
      </c>
      <c r="E306">
        <v>5379170</v>
      </c>
      <c r="F306">
        <v>2966612</v>
      </c>
      <c r="G306">
        <v>2498905</v>
      </c>
      <c r="H306">
        <v>23527237</v>
      </c>
      <c r="I306">
        <v>141387</v>
      </c>
      <c r="J306">
        <v>1948031</v>
      </c>
      <c r="K306">
        <v>318606</v>
      </c>
      <c r="L306">
        <v>756437</v>
      </c>
      <c r="M306">
        <v>31246</v>
      </c>
      <c r="N306">
        <v>390021</v>
      </c>
      <c r="O306">
        <v>209581</v>
      </c>
      <c r="P306">
        <v>111208</v>
      </c>
      <c r="Q306">
        <v>37069</v>
      </c>
      <c r="R306">
        <v>20102</v>
      </c>
      <c r="S306">
        <v>12061</v>
      </c>
      <c r="T306">
        <v>107349</v>
      </c>
      <c r="U306">
        <v>72424</v>
      </c>
      <c r="V306">
        <v>34925</v>
      </c>
      <c r="W306">
        <v>57572</v>
      </c>
      <c r="X306">
        <v>2165023</v>
      </c>
      <c r="Y306">
        <v>5611727</v>
      </c>
      <c r="Z306">
        <v>1304</v>
      </c>
      <c r="AA306">
        <v>306759</v>
      </c>
      <c r="AB306">
        <v>3664252</v>
      </c>
      <c r="AC306">
        <v>8027523</v>
      </c>
      <c r="AD306">
        <v>66527746</v>
      </c>
      <c r="AE306">
        <v>24663664</v>
      </c>
      <c r="AF306">
        <v>7635792</v>
      </c>
      <c r="AG306">
        <v>166104</v>
      </c>
      <c r="AH306">
        <v>606537</v>
      </c>
      <c r="AI306">
        <v>6863151</v>
      </c>
      <c r="AJ306">
        <v>4461378</v>
      </c>
      <c r="AK306">
        <v>1542909</v>
      </c>
      <c r="AL306">
        <v>1958107</v>
      </c>
      <c r="AM306">
        <v>960362</v>
      </c>
      <c r="AN306">
        <v>363135</v>
      </c>
      <c r="AO306">
        <v>2567466</v>
      </c>
      <c r="AP306">
        <v>318697</v>
      </c>
      <c r="AQ306">
        <v>9317196</v>
      </c>
      <c r="AR306">
        <v>41864082</v>
      </c>
      <c r="AS306">
        <v>34679663</v>
      </c>
      <c r="AT306">
        <v>7184419</v>
      </c>
      <c r="AU306">
        <v>23604109</v>
      </c>
      <c r="AV306">
        <v>177.35929978946851</v>
      </c>
      <c r="AW306">
        <v>28.896298632352913</v>
      </c>
      <c r="AX306">
        <v>51.250272919414897</v>
      </c>
      <c r="AY306">
        <v>40351153</v>
      </c>
      <c r="AZ306">
        <v>16823916</v>
      </c>
      <c r="BA306">
        <v>6705282</v>
      </c>
      <c r="BB306">
        <v>5146342</v>
      </c>
      <c r="BC306">
        <v>2722136</v>
      </c>
      <c r="BD306">
        <v>2250156</v>
      </c>
      <c r="BE306">
        <v>15687489</v>
      </c>
      <c r="BF306">
        <v>121412</v>
      </c>
      <c r="BG306">
        <v>5920856</v>
      </c>
    </row>
    <row r="307" spans="1:59" x14ac:dyDescent="0.2">
      <c r="A307" s="8" t="s">
        <v>506</v>
      </c>
      <c r="B307">
        <v>49281948</v>
      </c>
      <c r="C307">
        <v>25124852</v>
      </c>
      <c r="D307">
        <v>14136701</v>
      </c>
      <c r="E307">
        <v>5389378</v>
      </c>
      <c r="F307">
        <v>3016733</v>
      </c>
      <c r="G307">
        <v>2582040</v>
      </c>
      <c r="H307">
        <v>24157096</v>
      </c>
      <c r="I307">
        <v>153262</v>
      </c>
      <c r="J307">
        <v>1923492</v>
      </c>
      <c r="K307">
        <v>313457</v>
      </c>
      <c r="L307">
        <v>721629</v>
      </c>
      <c r="M307">
        <v>28682</v>
      </c>
      <c r="N307">
        <v>377708</v>
      </c>
      <c r="O307">
        <v>221839</v>
      </c>
      <c r="P307">
        <v>94063</v>
      </c>
      <c r="Q307">
        <v>31354</v>
      </c>
      <c r="R307">
        <v>18195</v>
      </c>
      <c r="S307">
        <v>12257</v>
      </c>
      <c r="T307">
        <v>114245</v>
      </c>
      <c r="U307">
        <v>79158</v>
      </c>
      <c r="V307">
        <v>35087</v>
      </c>
      <c r="W307">
        <v>36475</v>
      </c>
      <c r="X307">
        <v>2312758</v>
      </c>
      <c r="Y307">
        <v>5919796</v>
      </c>
      <c r="Z307">
        <v>1301</v>
      </c>
      <c r="AA307">
        <v>326523</v>
      </c>
      <c r="AB307">
        <v>3823312</v>
      </c>
      <c r="AC307">
        <v>8104456</v>
      </c>
      <c r="AD307">
        <v>70425186</v>
      </c>
      <c r="AE307">
        <v>24398041</v>
      </c>
      <c r="AF307">
        <v>7657645</v>
      </c>
      <c r="AG307">
        <v>122229</v>
      </c>
      <c r="AH307">
        <v>608033</v>
      </c>
      <c r="AI307">
        <v>6927383</v>
      </c>
      <c r="AJ307">
        <v>4280879</v>
      </c>
      <c r="AK307">
        <v>1325894</v>
      </c>
      <c r="AL307">
        <v>1993319</v>
      </c>
      <c r="AM307">
        <v>961666</v>
      </c>
      <c r="AN307">
        <v>359028</v>
      </c>
      <c r="AO307">
        <v>2699888</v>
      </c>
      <c r="AP307">
        <v>271156</v>
      </c>
      <c r="AQ307">
        <v>9129444</v>
      </c>
      <c r="AR307">
        <v>46027145</v>
      </c>
      <c r="AS307">
        <v>38230479</v>
      </c>
      <c r="AT307">
        <v>7796666</v>
      </c>
      <c r="AU307">
        <v>24883908</v>
      </c>
      <c r="AV307">
        <v>184.96751297815379</v>
      </c>
      <c r="AW307">
        <v>25.938007420106221</v>
      </c>
      <c r="AX307">
        <v>47.976887241059487</v>
      </c>
      <c r="AY307">
        <v>40983212</v>
      </c>
      <c r="AZ307">
        <v>16826116</v>
      </c>
      <c r="BA307">
        <v>6721374</v>
      </c>
      <c r="BB307">
        <v>5161868</v>
      </c>
      <c r="BC307">
        <v>2764535</v>
      </c>
      <c r="BD307">
        <v>2178339</v>
      </c>
      <c r="BE307">
        <v>16585171</v>
      </c>
      <c r="BF307">
        <v>123271</v>
      </c>
      <c r="BG307">
        <v>5964025</v>
      </c>
    </row>
    <row r="308" spans="1:59" x14ac:dyDescent="0.2">
      <c r="A308" s="8" t="s">
        <v>507</v>
      </c>
      <c r="B308">
        <v>50980179</v>
      </c>
      <c r="C308">
        <v>25769268</v>
      </c>
      <c r="D308">
        <v>14585394</v>
      </c>
      <c r="E308">
        <v>5403749</v>
      </c>
      <c r="F308">
        <v>3107017</v>
      </c>
      <c r="G308">
        <v>2673108</v>
      </c>
      <c r="H308">
        <v>25210911</v>
      </c>
      <c r="I308">
        <v>135012</v>
      </c>
      <c r="J308">
        <v>1786356</v>
      </c>
      <c r="K308">
        <v>278135</v>
      </c>
      <c r="L308">
        <v>711198</v>
      </c>
      <c r="M308">
        <v>36991</v>
      </c>
      <c r="N308">
        <v>377229</v>
      </c>
      <c r="O308">
        <v>250853</v>
      </c>
      <c r="P308">
        <v>72901</v>
      </c>
      <c r="Q308">
        <v>24300</v>
      </c>
      <c r="R308">
        <v>16282</v>
      </c>
      <c r="S308">
        <v>12893</v>
      </c>
      <c r="T308">
        <v>117637</v>
      </c>
      <c r="U308">
        <v>81811</v>
      </c>
      <c r="V308">
        <v>35826</v>
      </c>
      <c r="W308">
        <v>33556</v>
      </c>
      <c r="X308">
        <v>2543177</v>
      </c>
      <c r="Y308">
        <v>6749774</v>
      </c>
      <c r="Z308">
        <v>1401</v>
      </c>
      <c r="AA308">
        <v>358441</v>
      </c>
      <c r="AB308">
        <v>3916190</v>
      </c>
      <c r="AC308">
        <v>8165814</v>
      </c>
      <c r="AD308">
        <v>76787128</v>
      </c>
      <c r="AE308">
        <v>24168046</v>
      </c>
      <c r="AF308">
        <v>7682452</v>
      </c>
      <c r="AG308">
        <v>132202</v>
      </c>
      <c r="AH308">
        <v>607116</v>
      </c>
      <c r="AI308">
        <v>6943134</v>
      </c>
      <c r="AJ308">
        <v>4198339</v>
      </c>
      <c r="AK308">
        <v>1207523</v>
      </c>
      <c r="AL308">
        <v>2025853</v>
      </c>
      <c r="AM308">
        <v>964963</v>
      </c>
      <c r="AN308">
        <v>320120</v>
      </c>
      <c r="AO308">
        <v>2764601</v>
      </c>
      <c r="AP308">
        <v>275391</v>
      </c>
      <c r="AQ308">
        <v>8927143</v>
      </c>
      <c r="AR308">
        <v>52619082</v>
      </c>
      <c r="AS308">
        <v>43921162</v>
      </c>
      <c r="AT308">
        <v>8697920</v>
      </c>
      <c r="AU308">
        <v>26812133</v>
      </c>
      <c r="AV308">
        <v>196.25100779822861</v>
      </c>
      <c r="AW308">
        <v>22.578864632057499</v>
      </c>
      <c r="AX308">
        <v>44.311249389810634</v>
      </c>
      <c r="AY308">
        <v>42122638</v>
      </c>
      <c r="AZ308">
        <v>16911727</v>
      </c>
      <c r="BA308">
        <v>6754363</v>
      </c>
      <c r="BB308">
        <v>5185244</v>
      </c>
      <c r="BC308">
        <v>2811866</v>
      </c>
      <c r="BD308">
        <v>2160254</v>
      </c>
      <c r="BE308">
        <v>17954592</v>
      </c>
      <c r="BF308">
        <v>125336</v>
      </c>
      <c r="BG308">
        <v>6008206</v>
      </c>
    </row>
    <row r="309" spans="1:59" x14ac:dyDescent="0.2">
      <c r="A309" s="8" t="s">
        <v>508</v>
      </c>
      <c r="B309">
        <v>52200524</v>
      </c>
      <c r="C309">
        <v>26240060</v>
      </c>
      <c r="D309">
        <v>14772552</v>
      </c>
      <c r="E309">
        <v>5517088</v>
      </c>
      <c r="F309">
        <v>3147094</v>
      </c>
      <c r="G309">
        <v>2803326</v>
      </c>
      <c r="H309">
        <v>25960464</v>
      </c>
      <c r="I309">
        <v>162856</v>
      </c>
      <c r="J309">
        <v>1790051</v>
      </c>
      <c r="K309">
        <v>279332</v>
      </c>
      <c r="L309">
        <v>745947</v>
      </c>
      <c r="M309">
        <v>22385</v>
      </c>
      <c r="N309">
        <v>350867</v>
      </c>
      <c r="O309">
        <v>236758</v>
      </c>
      <c r="P309">
        <v>60954</v>
      </c>
      <c r="Q309">
        <v>20318</v>
      </c>
      <c r="R309">
        <v>18898</v>
      </c>
      <c r="S309">
        <v>13939</v>
      </c>
      <c r="T309">
        <v>121775</v>
      </c>
      <c r="U309">
        <v>87045</v>
      </c>
      <c r="V309">
        <v>34730</v>
      </c>
      <c r="W309">
        <v>28316</v>
      </c>
      <c r="X309">
        <v>2691108</v>
      </c>
      <c r="Y309">
        <v>7152518</v>
      </c>
      <c r="Z309">
        <v>1536</v>
      </c>
      <c r="AA309">
        <v>373918</v>
      </c>
      <c r="AB309">
        <v>4067059</v>
      </c>
      <c r="AC309">
        <v>8172796</v>
      </c>
      <c r="AD309">
        <v>80223223</v>
      </c>
      <c r="AE309">
        <v>24404726</v>
      </c>
      <c r="AF309">
        <v>7827050</v>
      </c>
      <c r="AG309">
        <v>144023</v>
      </c>
      <c r="AH309">
        <v>608590</v>
      </c>
      <c r="AI309">
        <v>7074437</v>
      </c>
      <c r="AJ309">
        <v>4244460</v>
      </c>
      <c r="AK309">
        <v>1212097</v>
      </c>
      <c r="AL309">
        <v>2081297</v>
      </c>
      <c r="AM309">
        <v>951066</v>
      </c>
      <c r="AN309">
        <v>327031</v>
      </c>
      <c r="AO309">
        <v>2806012</v>
      </c>
      <c r="AP309">
        <v>277142</v>
      </c>
      <c r="AQ309">
        <v>8923031</v>
      </c>
      <c r="AR309">
        <v>55818497</v>
      </c>
      <c r="AS309">
        <v>46582026</v>
      </c>
      <c r="AT309">
        <v>9236471</v>
      </c>
      <c r="AU309">
        <v>27795797</v>
      </c>
      <c r="AV309">
        <v>200.8163192609876</v>
      </c>
      <c r="AW309">
        <v>21.626361878159582</v>
      </c>
      <c r="AX309">
        <v>43.429263913781448</v>
      </c>
      <c r="AY309">
        <v>43115482</v>
      </c>
      <c r="AZ309">
        <v>17155018</v>
      </c>
      <c r="BA309">
        <v>6812041</v>
      </c>
      <c r="BB309">
        <v>5211502</v>
      </c>
      <c r="BC309">
        <v>2863078</v>
      </c>
      <c r="BD309">
        <v>2268397</v>
      </c>
      <c r="BE309">
        <v>18710756</v>
      </c>
      <c r="BF309">
        <v>127524</v>
      </c>
      <c r="BG309">
        <v>6053115</v>
      </c>
    </row>
    <row r="310" spans="1:59" x14ac:dyDescent="0.2">
      <c r="A310" s="8" t="s">
        <v>509</v>
      </c>
      <c r="B310">
        <v>53747604</v>
      </c>
      <c r="C310">
        <v>26883493</v>
      </c>
      <c r="D310">
        <v>15225686</v>
      </c>
      <c r="E310">
        <v>5547546</v>
      </c>
      <c r="F310">
        <v>3205962</v>
      </c>
      <c r="G310">
        <v>2904299</v>
      </c>
      <c r="H310">
        <v>26864111</v>
      </c>
      <c r="I310">
        <v>198049</v>
      </c>
      <c r="J310">
        <v>1816100</v>
      </c>
      <c r="K310">
        <v>290115</v>
      </c>
      <c r="L310">
        <v>759871</v>
      </c>
      <c r="M310">
        <v>36507</v>
      </c>
      <c r="N310">
        <v>384406</v>
      </c>
      <c r="O310">
        <v>271888</v>
      </c>
      <c r="P310">
        <v>55627</v>
      </c>
      <c r="Q310">
        <v>18542</v>
      </c>
      <c r="R310">
        <v>21904</v>
      </c>
      <c r="S310">
        <v>16445</v>
      </c>
      <c r="T310">
        <v>123719</v>
      </c>
      <c r="U310">
        <v>88764</v>
      </c>
      <c r="V310">
        <v>34955</v>
      </c>
      <c r="W310">
        <v>23697</v>
      </c>
      <c r="X310">
        <v>2885874</v>
      </c>
      <c r="Y310">
        <v>7656248</v>
      </c>
      <c r="Z310">
        <v>1512</v>
      </c>
      <c r="AA310">
        <v>399251</v>
      </c>
      <c r="AB310">
        <v>4248326</v>
      </c>
      <c r="AC310">
        <v>8040436</v>
      </c>
      <c r="AD310">
        <v>84763148</v>
      </c>
      <c r="AE310">
        <v>24478650</v>
      </c>
      <c r="AF310">
        <v>7872074</v>
      </c>
      <c r="AG310">
        <v>131976</v>
      </c>
      <c r="AH310">
        <v>613595</v>
      </c>
      <c r="AI310">
        <v>7126503</v>
      </c>
      <c r="AJ310">
        <v>4398730</v>
      </c>
      <c r="AK310">
        <v>1141020</v>
      </c>
      <c r="AL310">
        <v>2291666</v>
      </c>
      <c r="AM310">
        <v>966044</v>
      </c>
      <c r="AN310">
        <v>297301</v>
      </c>
      <c r="AO310">
        <v>2904104</v>
      </c>
      <c r="AP310">
        <v>253255</v>
      </c>
      <c r="AQ310">
        <v>8753186</v>
      </c>
      <c r="AR310">
        <v>60284498</v>
      </c>
      <c r="AS310">
        <v>50216687</v>
      </c>
      <c r="AT310">
        <v>10067811</v>
      </c>
      <c r="AU310">
        <v>29268954</v>
      </c>
      <c r="AV310">
        <v>205.96738389397831</v>
      </c>
      <c r="AW310">
        <v>20.354825673644321</v>
      </c>
      <c r="AX310">
        <v>41.924301936185046</v>
      </c>
      <c r="AY310">
        <v>44223585</v>
      </c>
      <c r="AZ310">
        <v>17359474</v>
      </c>
      <c r="BA310">
        <v>6869776</v>
      </c>
      <c r="BB310">
        <v>5241870</v>
      </c>
      <c r="BC310">
        <v>2917679</v>
      </c>
      <c r="BD310">
        <v>2330149</v>
      </c>
      <c r="BE310">
        <v>19744935</v>
      </c>
      <c r="BF310">
        <v>129739</v>
      </c>
      <c r="BG310">
        <v>6100471</v>
      </c>
    </row>
    <row r="311" spans="1:59" x14ac:dyDescent="0.2">
      <c r="A311" s="8" t="s">
        <v>510</v>
      </c>
      <c r="B311">
        <v>55557184</v>
      </c>
      <c r="C311">
        <v>28260391</v>
      </c>
      <c r="D311">
        <v>16303622</v>
      </c>
      <c r="E311">
        <v>5676913</v>
      </c>
      <c r="F311">
        <v>3282205</v>
      </c>
      <c r="G311">
        <v>2997650</v>
      </c>
      <c r="H311">
        <v>27296793</v>
      </c>
      <c r="I311">
        <v>165924</v>
      </c>
      <c r="J311">
        <v>2004622</v>
      </c>
      <c r="K311">
        <v>321779</v>
      </c>
      <c r="L311">
        <v>767935</v>
      </c>
      <c r="M311">
        <v>27355</v>
      </c>
      <c r="N311">
        <v>395977</v>
      </c>
      <c r="O311">
        <v>254007</v>
      </c>
      <c r="P311">
        <v>73636</v>
      </c>
      <c r="Q311">
        <v>24545</v>
      </c>
      <c r="R311">
        <v>24443</v>
      </c>
      <c r="S311">
        <v>19346</v>
      </c>
      <c r="T311">
        <v>125895</v>
      </c>
      <c r="U311">
        <v>90800</v>
      </c>
      <c r="V311">
        <v>35095</v>
      </c>
      <c r="W311">
        <v>8001</v>
      </c>
      <c r="X311">
        <v>2867443</v>
      </c>
      <c r="Y311">
        <v>7606484</v>
      </c>
      <c r="Z311">
        <v>1433</v>
      </c>
      <c r="AA311">
        <v>400880</v>
      </c>
      <c r="AB311">
        <v>4299621</v>
      </c>
      <c r="AC311">
        <v>8303444</v>
      </c>
      <c r="AD311">
        <v>84853055</v>
      </c>
      <c r="AE311">
        <v>24646246</v>
      </c>
      <c r="AF311">
        <v>7940069</v>
      </c>
      <c r="AG311">
        <v>122448</v>
      </c>
      <c r="AH311">
        <v>615913</v>
      </c>
      <c r="AI311">
        <v>7201708</v>
      </c>
      <c r="AJ311">
        <v>4453836</v>
      </c>
      <c r="AK311">
        <v>1076378</v>
      </c>
      <c r="AL311">
        <v>2384940</v>
      </c>
      <c r="AM311">
        <v>992519</v>
      </c>
      <c r="AN311">
        <v>316782</v>
      </c>
      <c r="AO311">
        <v>2995336</v>
      </c>
      <c r="AP311">
        <v>252183</v>
      </c>
      <c r="AQ311">
        <v>8688040</v>
      </c>
      <c r="AR311">
        <v>60206809</v>
      </c>
      <c r="AS311">
        <v>50055802</v>
      </c>
      <c r="AT311">
        <v>10151007</v>
      </c>
      <c r="AU311">
        <v>30910937</v>
      </c>
      <c r="AV311">
        <v>194.77510085733832</v>
      </c>
      <c r="AW311">
        <v>20.5855541288125</v>
      </c>
      <c r="AX311">
        <v>40.095533816436514</v>
      </c>
      <c r="AY311">
        <v>44869662</v>
      </c>
      <c r="AZ311">
        <v>17572869</v>
      </c>
      <c r="BA311">
        <v>6908595</v>
      </c>
      <c r="BB311">
        <v>5269718</v>
      </c>
      <c r="BC311">
        <v>2973174</v>
      </c>
      <c r="BD311">
        <v>2421382</v>
      </c>
      <c r="BE311">
        <v>20223416</v>
      </c>
      <c r="BF311">
        <v>132013</v>
      </c>
      <c r="BG311">
        <v>6149169</v>
      </c>
    </row>
    <row r="312" spans="1:59" x14ac:dyDescent="0.2">
      <c r="A312" s="8" t="s">
        <v>511</v>
      </c>
      <c r="B312">
        <v>57501205</v>
      </c>
      <c r="C312">
        <v>29269118</v>
      </c>
      <c r="D312">
        <v>16921582</v>
      </c>
      <c r="E312">
        <v>5827307</v>
      </c>
      <c r="F312">
        <v>3359442</v>
      </c>
      <c r="G312">
        <v>3160787</v>
      </c>
      <c r="H312">
        <v>28232087</v>
      </c>
      <c r="I312">
        <v>166295</v>
      </c>
      <c r="J312">
        <v>2051423</v>
      </c>
      <c r="K312">
        <v>283717</v>
      </c>
      <c r="L312">
        <v>811479</v>
      </c>
      <c r="M312">
        <v>26733</v>
      </c>
      <c r="N312">
        <v>409561</v>
      </c>
      <c r="O312">
        <v>256252</v>
      </c>
      <c r="P312">
        <v>79668</v>
      </c>
      <c r="Q312">
        <v>26556</v>
      </c>
      <c r="R312">
        <v>27263</v>
      </c>
      <c r="S312">
        <v>19822</v>
      </c>
      <c r="T312">
        <v>149032</v>
      </c>
      <c r="U312">
        <v>113222</v>
      </c>
      <c r="V312">
        <v>35810</v>
      </c>
      <c r="W312">
        <v>-31768</v>
      </c>
      <c r="X312">
        <v>3144897</v>
      </c>
      <c r="Y312">
        <v>7969713</v>
      </c>
      <c r="Z312">
        <v>1564</v>
      </c>
      <c r="AA312">
        <v>420303</v>
      </c>
      <c r="AB312">
        <v>4414261</v>
      </c>
      <c r="AC312">
        <v>8414877</v>
      </c>
      <c r="AD312">
        <v>89873085</v>
      </c>
      <c r="AE312">
        <v>25014291</v>
      </c>
      <c r="AF312">
        <v>7930334</v>
      </c>
      <c r="AG312">
        <v>138243</v>
      </c>
      <c r="AH312">
        <v>618649</v>
      </c>
      <c r="AI312">
        <v>7173442</v>
      </c>
      <c r="AJ312">
        <v>4677158</v>
      </c>
      <c r="AK312">
        <v>1122755</v>
      </c>
      <c r="AL312">
        <v>2491258</v>
      </c>
      <c r="AM312">
        <v>1063146</v>
      </c>
      <c r="AN312">
        <v>309493</v>
      </c>
      <c r="AO312">
        <v>3194373</v>
      </c>
      <c r="AP312">
        <v>249846</v>
      </c>
      <c r="AQ312">
        <v>8653086</v>
      </c>
      <c r="AR312">
        <v>64858794</v>
      </c>
      <c r="AS312">
        <v>53564892</v>
      </c>
      <c r="AT312">
        <v>11293902</v>
      </c>
      <c r="AU312">
        <v>32486915</v>
      </c>
      <c r="AV312">
        <v>199.6459034324732</v>
      </c>
      <c r="AW312">
        <v>19.438369873928711</v>
      </c>
      <c r="AX312">
        <v>38.807909147350671</v>
      </c>
      <c r="AY312">
        <v>46026715</v>
      </c>
      <c r="AZ312">
        <v>17794628</v>
      </c>
      <c r="BA312">
        <v>6973452</v>
      </c>
      <c r="BB312">
        <v>5300108</v>
      </c>
      <c r="BC312">
        <v>3031498</v>
      </c>
      <c r="BD312">
        <v>2489570</v>
      </c>
      <c r="BE312">
        <v>21012424</v>
      </c>
      <c r="BF312">
        <v>134360</v>
      </c>
      <c r="BG312">
        <v>6201073</v>
      </c>
    </row>
    <row r="313" spans="1:59" x14ac:dyDescent="0.2">
      <c r="A313" s="8" t="s">
        <v>512</v>
      </c>
      <c r="B313">
        <v>57566397</v>
      </c>
      <c r="C313">
        <v>29460523</v>
      </c>
      <c r="D313">
        <v>16695514</v>
      </c>
      <c r="E313">
        <v>5956864</v>
      </c>
      <c r="F313">
        <v>3445001</v>
      </c>
      <c r="G313">
        <v>3363144</v>
      </c>
      <c r="H313">
        <v>28105874</v>
      </c>
      <c r="I313">
        <v>187779</v>
      </c>
      <c r="J313">
        <v>2026994</v>
      </c>
      <c r="K313">
        <v>276224</v>
      </c>
      <c r="L313">
        <v>765024</v>
      </c>
      <c r="M313">
        <v>30326</v>
      </c>
      <c r="N313">
        <v>373211</v>
      </c>
      <c r="O313">
        <v>223769</v>
      </c>
      <c r="P313">
        <v>74676</v>
      </c>
      <c r="Q313">
        <v>24892</v>
      </c>
      <c r="R313">
        <v>26554</v>
      </c>
      <c r="S313">
        <v>23320</v>
      </c>
      <c r="T313">
        <v>150539</v>
      </c>
      <c r="U313">
        <v>115813</v>
      </c>
      <c r="V313">
        <v>34726</v>
      </c>
      <c r="W313">
        <v>-66471</v>
      </c>
      <c r="X313">
        <v>2946674</v>
      </c>
      <c r="Y313">
        <v>7529235</v>
      </c>
      <c r="Z313">
        <v>1937</v>
      </c>
      <c r="AA313">
        <v>388748</v>
      </c>
      <c r="AB313">
        <v>4554232</v>
      </c>
      <c r="AC313">
        <v>8941422</v>
      </c>
      <c r="AD313">
        <v>87581182</v>
      </c>
      <c r="AE313">
        <v>25926083</v>
      </c>
      <c r="AF313">
        <v>8031366</v>
      </c>
      <c r="AG313">
        <v>188731</v>
      </c>
      <c r="AH313">
        <v>622830</v>
      </c>
      <c r="AI313">
        <v>7219805</v>
      </c>
      <c r="AJ313">
        <v>4974478</v>
      </c>
      <c r="AK313">
        <v>1270606</v>
      </c>
      <c r="AL313">
        <v>2609095</v>
      </c>
      <c r="AM313">
        <v>1094777</v>
      </c>
      <c r="AN313">
        <v>287969</v>
      </c>
      <c r="AO313">
        <v>3318501</v>
      </c>
      <c r="AP313">
        <v>308557</v>
      </c>
      <c r="AQ313">
        <v>9005213</v>
      </c>
      <c r="AR313">
        <v>61655099</v>
      </c>
      <c r="AS313">
        <v>50903629</v>
      </c>
      <c r="AT313">
        <v>10751470</v>
      </c>
      <c r="AU313">
        <v>31640314</v>
      </c>
      <c r="AV313">
        <v>194.8624780190799</v>
      </c>
      <c r="AW313">
        <v>21.094514177975768</v>
      </c>
      <c r="AX313">
        <v>41.105293053289728</v>
      </c>
      <c r="AY313">
        <v>46295691</v>
      </c>
      <c r="AZ313">
        <v>18189817</v>
      </c>
      <c r="BA313">
        <v>7049713</v>
      </c>
      <c r="BB313">
        <v>5342597</v>
      </c>
      <c r="BC313">
        <v>3093021</v>
      </c>
      <c r="BD313">
        <v>2704486</v>
      </c>
      <c r="BE313">
        <v>20369608</v>
      </c>
      <c r="BF313">
        <v>136821</v>
      </c>
      <c r="BG313">
        <v>6257367</v>
      </c>
    </row>
    <row r="314" spans="1:59" x14ac:dyDescent="0.2">
      <c r="A314" s="8" t="s">
        <v>513</v>
      </c>
      <c r="B314">
        <v>56854019</v>
      </c>
      <c r="C314">
        <v>29857267</v>
      </c>
      <c r="D314">
        <v>16709295</v>
      </c>
      <c r="E314">
        <v>6088553</v>
      </c>
      <c r="F314">
        <v>3534448</v>
      </c>
      <c r="G314">
        <v>3524971</v>
      </c>
      <c r="H314">
        <v>26996752</v>
      </c>
      <c r="I314">
        <v>164326</v>
      </c>
      <c r="J314">
        <v>1900604</v>
      </c>
      <c r="K314">
        <v>259516</v>
      </c>
      <c r="L314">
        <v>738626</v>
      </c>
      <c r="M314">
        <v>25187</v>
      </c>
      <c r="N314">
        <v>399809</v>
      </c>
      <c r="O314">
        <v>247126</v>
      </c>
      <c r="P314">
        <v>80177</v>
      </c>
      <c r="Q314">
        <v>26726</v>
      </c>
      <c r="R314">
        <v>26656</v>
      </c>
      <c r="S314">
        <v>19124</v>
      </c>
      <c r="T314">
        <v>162437</v>
      </c>
      <c r="U314">
        <v>127453</v>
      </c>
      <c r="V314">
        <v>34984</v>
      </c>
      <c r="W314">
        <v>-39376</v>
      </c>
      <c r="X314">
        <v>2429344</v>
      </c>
      <c r="Y314">
        <v>6378288</v>
      </c>
      <c r="Z314">
        <v>1781</v>
      </c>
      <c r="AA314">
        <v>333867</v>
      </c>
      <c r="AB314">
        <v>4739248</v>
      </c>
      <c r="AC314">
        <v>9503095</v>
      </c>
      <c r="AD314">
        <v>77922591</v>
      </c>
      <c r="AE314">
        <v>26805966</v>
      </c>
      <c r="AF314">
        <v>7995618</v>
      </c>
      <c r="AG314">
        <v>188120</v>
      </c>
      <c r="AH314">
        <v>626030</v>
      </c>
      <c r="AI314">
        <v>7181468</v>
      </c>
      <c r="AJ314">
        <v>5206830</v>
      </c>
      <c r="AK314">
        <v>1390105</v>
      </c>
      <c r="AL314">
        <v>2665810</v>
      </c>
      <c r="AM314">
        <v>1150915</v>
      </c>
      <c r="AN314">
        <v>295240</v>
      </c>
      <c r="AO314">
        <v>3507007</v>
      </c>
      <c r="AP314">
        <v>282161</v>
      </c>
      <c r="AQ314">
        <v>9519110</v>
      </c>
      <c r="AR314">
        <v>51116625</v>
      </c>
      <c r="AS314">
        <v>42120591</v>
      </c>
      <c r="AT314">
        <v>8996034</v>
      </c>
      <c r="AU314">
        <v>30048052</v>
      </c>
      <c r="AV314">
        <v>170.11626736741181</v>
      </c>
      <c r="AW314">
        <v>25.82809017614132</v>
      </c>
      <c r="AX314">
        <v>43.937782939940803</v>
      </c>
      <c r="AY314">
        <v>45476222</v>
      </c>
      <c r="AZ314">
        <v>18479470</v>
      </c>
      <c r="BA314">
        <v>7101889</v>
      </c>
      <c r="BB314">
        <v>5390412</v>
      </c>
      <c r="BC314">
        <v>3157277</v>
      </c>
      <c r="BD314">
        <v>2829892</v>
      </c>
      <c r="BE314">
        <v>18670256</v>
      </c>
      <c r="BF314">
        <v>139251</v>
      </c>
      <c r="BG314">
        <v>6317441</v>
      </c>
    </row>
    <row r="315" spans="1:59" x14ac:dyDescent="0.2">
      <c r="A315" s="8" t="s">
        <v>514</v>
      </c>
      <c r="B315">
        <v>57231827</v>
      </c>
      <c r="C315">
        <v>30283365</v>
      </c>
      <c r="D315">
        <v>16981797</v>
      </c>
      <c r="E315">
        <v>6181748</v>
      </c>
      <c r="F315">
        <v>3611037</v>
      </c>
      <c r="G315">
        <v>3508783</v>
      </c>
      <c r="H315">
        <v>26948462</v>
      </c>
      <c r="I315">
        <v>169005</v>
      </c>
      <c r="J315">
        <v>1852888</v>
      </c>
      <c r="K315">
        <v>295861</v>
      </c>
      <c r="L315">
        <v>725046</v>
      </c>
      <c r="M315">
        <v>25554</v>
      </c>
      <c r="N315">
        <v>360711</v>
      </c>
      <c r="O315">
        <v>210459</v>
      </c>
      <c r="P315">
        <v>79168</v>
      </c>
      <c r="Q315">
        <v>26389</v>
      </c>
      <c r="R315">
        <v>26523</v>
      </c>
      <c r="S315">
        <v>18172</v>
      </c>
      <c r="T315">
        <v>157516</v>
      </c>
      <c r="U315">
        <v>122424</v>
      </c>
      <c r="V315">
        <v>35092</v>
      </c>
      <c r="W315">
        <v>-79562</v>
      </c>
      <c r="X315">
        <v>2270125</v>
      </c>
      <c r="Y315">
        <v>5851414</v>
      </c>
      <c r="Z315">
        <v>1732</v>
      </c>
      <c r="AA315">
        <v>310496</v>
      </c>
      <c r="AB315">
        <v>4801254</v>
      </c>
      <c r="AC315">
        <v>10206422</v>
      </c>
      <c r="AD315">
        <v>76392689</v>
      </c>
      <c r="AE315">
        <v>27678305</v>
      </c>
      <c r="AF315">
        <v>8004258</v>
      </c>
      <c r="AG315">
        <v>198824</v>
      </c>
      <c r="AH315">
        <v>620277</v>
      </c>
      <c r="AI315">
        <v>7185157</v>
      </c>
      <c r="AJ315">
        <v>5267888</v>
      </c>
      <c r="AK315">
        <v>1414305</v>
      </c>
      <c r="AL315">
        <v>2671041</v>
      </c>
      <c r="AM315">
        <v>1182542</v>
      </c>
      <c r="AN315">
        <v>341552</v>
      </c>
      <c r="AO315">
        <v>3551520</v>
      </c>
      <c r="AP315">
        <v>287627</v>
      </c>
      <c r="AQ315">
        <v>10225460</v>
      </c>
      <c r="AR315">
        <v>48714384</v>
      </c>
      <c r="AS315">
        <v>40187859</v>
      </c>
      <c r="AT315">
        <v>8526525</v>
      </c>
      <c r="AU315">
        <v>29553522</v>
      </c>
      <c r="AV315">
        <v>164.8344450082584</v>
      </c>
      <c r="AW315">
        <v>27.244819312505314</v>
      </c>
      <c r="AX315">
        <v>44.908846707270925</v>
      </c>
      <c r="AY315">
        <v>45706007</v>
      </c>
      <c r="AZ315">
        <v>18757545</v>
      </c>
      <c r="BA315">
        <v>7186794</v>
      </c>
      <c r="BB315">
        <v>5442976</v>
      </c>
      <c r="BC315">
        <v>3222500</v>
      </c>
      <c r="BD315">
        <v>2905275</v>
      </c>
      <c r="BE315">
        <v>18027702</v>
      </c>
      <c r="BF315">
        <v>141459</v>
      </c>
      <c r="BG315">
        <v>6381340</v>
      </c>
    </row>
    <row r="316" spans="1:59" x14ac:dyDescent="0.2">
      <c r="A316" s="8" t="s">
        <v>515</v>
      </c>
      <c r="B316">
        <v>58997573</v>
      </c>
      <c r="C316">
        <v>30498232</v>
      </c>
      <c r="D316">
        <v>17037014</v>
      </c>
      <c r="E316">
        <v>6282640</v>
      </c>
      <c r="F316">
        <v>3686944</v>
      </c>
      <c r="G316">
        <v>3491634</v>
      </c>
      <c r="H316">
        <v>28499341</v>
      </c>
      <c r="I316">
        <v>201006</v>
      </c>
      <c r="J316">
        <v>1996830</v>
      </c>
      <c r="K316">
        <v>301006</v>
      </c>
      <c r="L316">
        <v>738031</v>
      </c>
      <c r="M316">
        <v>30093</v>
      </c>
      <c r="N316">
        <v>382168</v>
      </c>
      <c r="O316">
        <v>216872</v>
      </c>
      <c r="P316">
        <v>88981</v>
      </c>
      <c r="Q316">
        <v>29660</v>
      </c>
      <c r="R316">
        <v>28199</v>
      </c>
      <c r="S316">
        <v>18456</v>
      </c>
      <c r="T316">
        <v>154429</v>
      </c>
      <c r="U316">
        <v>118638</v>
      </c>
      <c r="V316">
        <v>35791</v>
      </c>
      <c r="W316">
        <v>-74936</v>
      </c>
      <c r="X316">
        <v>2397646</v>
      </c>
      <c r="Y316">
        <v>6658832</v>
      </c>
      <c r="Z316">
        <v>1681</v>
      </c>
      <c r="AA316">
        <v>323452</v>
      </c>
      <c r="AB316">
        <v>4876777</v>
      </c>
      <c r="AC316">
        <v>10512326</v>
      </c>
      <c r="AD316">
        <v>79027375</v>
      </c>
      <c r="AE316">
        <v>28203307</v>
      </c>
      <c r="AF316">
        <v>8008502</v>
      </c>
      <c r="AG316">
        <v>197553</v>
      </c>
      <c r="AH316">
        <v>619345</v>
      </c>
      <c r="AI316">
        <v>7191604</v>
      </c>
      <c r="AJ316">
        <v>5291640</v>
      </c>
      <c r="AK316">
        <v>1472991</v>
      </c>
      <c r="AL316">
        <v>2608411</v>
      </c>
      <c r="AM316">
        <v>1210238</v>
      </c>
      <c r="AN316">
        <v>345834</v>
      </c>
      <c r="AO316">
        <v>3595291</v>
      </c>
      <c r="AP316">
        <v>265597</v>
      </c>
      <c r="AQ316">
        <v>10696443</v>
      </c>
      <c r="AR316">
        <v>50824068</v>
      </c>
      <c r="AS316">
        <v>41681022</v>
      </c>
      <c r="AT316">
        <v>9143046</v>
      </c>
      <c r="AU316">
        <v>30794266</v>
      </c>
      <c r="AV316">
        <v>165.0439345654006</v>
      </c>
      <c r="AW316">
        <v>26.168983561095512</v>
      </c>
      <c r="AX316">
        <v>43.190320105004915</v>
      </c>
      <c r="AY316">
        <v>47468613</v>
      </c>
      <c r="AZ316">
        <v>18969272</v>
      </c>
      <c r="BA316">
        <v>7259422</v>
      </c>
      <c r="BB316">
        <v>5496202</v>
      </c>
      <c r="BC316">
        <v>3288479</v>
      </c>
      <c r="BD316">
        <v>2925169</v>
      </c>
      <c r="BE316">
        <v>19265306</v>
      </c>
      <c r="BF316">
        <v>143456</v>
      </c>
      <c r="BG316">
        <v>6449552</v>
      </c>
    </row>
    <row r="317" spans="1:59" x14ac:dyDescent="0.2">
      <c r="A317" s="8" t="s">
        <v>516</v>
      </c>
      <c r="B317">
        <v>59876098</v>
      </c>
      <c r="C317">
        <v>30678547</v>
      </c>
      <c r="D317">
        <v>16990682</v>
      </c>
      <c r="E317">
        <v>6429471</v>
      </c>
      <c r="F317">
        <v>3784310</v>
      </c>
      <c r="G317">
        <v>3474084</v>
      </c>
      <c r="H317">
        <v>29197551</v>
      </c>
      <c r="I317">
        <v>198199</v>
      </c>
      <c r="J317">
        <v>1957480</v>
      </c>
      <c r="K317">
        <v>280167</v>
      </c>
      <c r="L317">
        <v>805324</v>
      </c>
      <c r="M317">
        <v>32277</v>
      </c>
      <c r="N317">
        <v>386388</v>
      </c>
      <c r="O317">
        <v>219954</v>
      </c>
      <c r="P317">
        <v>89811</v>
      </c>
      <c r="Q317">
        <v>29937</v>
      </c>
      <c r="R317">
        <v>28734</v>
      </c>
      <c r="S317">
        <v>17952</v>
      </c>
      <c r="T317">
        <v>159734</v>
      </c>
      <c r="U317">
        <v>125007</v>
      </c>
      <c r="V317">
        <v>34727</v>
      </c>
      <c r="W317">
        <v>-50451</v>
      </c>
      <c r="X317">
        <v>2607837</v>
      </c>
      <c r="Y317">
        <v>7186131</v>
      </c>
      <c r="Z317">
        <v>2050</v>
      </c>
      <c r="AA317">
        <v>329407</v>
      </c>
      <c r="AB317">
        <v>4850319</v>
      </c>
      <c r="AC317">
        <v>10452689</v>
      </c>
      <c r="AD317">
        <v>83402935</v>
      </c>
      <c r="AE317">
        <v>28314477</v>
      </c>
      <c r="AF317">
        <v>8171979</v>
      </c>
      <c r="AG317">
        <v>206192</v>
      </c>
      <c r="AH317">
        <v>619623</v>
      </c>
      <c r="AI317">
        <v>7346164</v>
      </c>
      <c r="AJ317">
        <v>5316961</v>
      </c>
      <c r="AK317">
        <v>1488924</v>
      </c>
      <c r="AL317">
        <v>2600640</v>
      </c>
      <c r="AM317">
        <v>1227397</v>
      </c>
      <c r="AN317">
        <v>346302</v>
      </c>
      <c r="AO317">
        <v>3473797</v>
      </c>
      <c r="AP317">
        <v>301278</v>
      </c>
      <c r="AQ317">
        <v>10704160</v>
      </c>
      <c r="AR317">
        <v>55088458</v>
      </c>
      <c r="AS317">
        <v>45261213</v>
      </c>
      <c r="AT317">
        <v>9827245</v>
      </c>
      <c r="AU317">
        <v>31561621</v>
      </c>
      <c r="AV317">
        <v>174.54254970559921</v>
      </c>
      <c r="AW317">
        <v>24.485964192354047</v>
      </c>
      <c r="AX317">
        <v>42.738426221334784</v>
      </c>
      <c r="AY317">
        <v>48437126</v>
      </c>
      <c r="AZ317">
        <v>19239575</v>
      </c>
      <c r="BA317">
        <v>7347416</v>
      </c>
      <c r="BB317">
        <v>5547927</v>
      </c>
      <c r="BC317">
        <v>3354773</v>
      </c>
      <c r="BD317">
        <v>2989459</v>
      </c>
      <c r="BE317">
        <v>20122649</v>
      </c>
      <c r="BF317">
        <v>145357</v>
      </c>
      <c r="BG317">
        <v>6528134</v>
      </c>
    </row>
    <row r="318" spans="1:59" x14ac:dyDescent="0.2">
      <c r="A318" s="8" t="s">
        <v>517</v>
      </c>
      <c r="B318">
        <v>60838402</v>
      </c>
      <c r="C318">
        <v>31170914</v>
      </c>
      <c r="D318">
        <v>17427543</v>
      </c>
      <c r="E318">
        <v>6437527</v>
      </c>
      <c r="F318">
        <v>3871469</v>
      </c>
      <c r="G318">
        <v>3434375</v>
      </c>
      <c r="H318">
        <v>29667488</v>
      </c>
      <c r="I318">
        <v>226829</v>
      </c>
      <c r="J318">
        <v>1917600</v>
      </c>
      <c r="K318">
        <v>392035</v>
      </c>
      <c r="L318">
        <v>834765</v>
      </c>
      <c r="M318">
        <v>31992</v>
      </c>
      <c r="N318">
        <v>397985</v>
      </c>
      <c r="O318">
        <v>214706</v>
      </c>
      <c r="P318">
        <v>102753</v>
      </c>
      <c r="Q318">
        <v>34251</v>
      </c>
      <c r="R318">
        <v>28652</v>
      </c>
      <c r="S318">
        <v>17623</v>
      </c>
      <c r="T318">
        <v>160356</v>
      </c>
      <c r="U318">
        <v>125352</v>
      </c>
      <c r="V318">
        <v>35004</v>
      </c>
      <c r="W318">
        <v>-69784</v>
      </c>
      <c r="X318">
        <v>2842336</v>
      </c>
      <c r="Y318">
        <v>7379629</v>
      </c>
      <c r="Z318">
        <v>1923</v>
      </c>
      <c r="AA318">
        <v>332896</v>
      </c>
      <c r="AB318">
        <v>4863373</v>
      </c>
      <c r="AC318">
        <v>10355553</v>
      </c>
      <c r="AD318">
        <v>87765280</v>
      </c>
      <c r="AE318">
        <v>28388504</v>
      </c>
      <c r="AF318">
        <v>8190844</v>
      </c>
      <c r="AG318">
        <v>192674</v>
      </c>
      <c r="AH318">
        <v>622336</v>
      </c>
      <c r="AI318">
        <v>7375834</v>
      </c>
      <c r="AJ318">
        <v>5312571</v>
      </c>
      <c r="AK318">
        <v>1482820</v>
      </c>
      <c r="AL318">
        <v>2604134</v>
      </c>
      <c r="AM318">
        <v>1225617</v>
      </c>
      <c r="AN318">
        <v>343610</v>
      </c>
      <c r="AO318">
        <v>3489514</v>
      </c>
      <c r="AP318">
        <v>250622</v>
      </c>
      <c r="AQ318">
        <v>10801343</v>
      </c>
      <c r="AR318">
        <v>59376776</v>
      </c>
      <c r="AS318">
        <v>48751206</v>
      </c>
      <c r="AT318">
        <v>10625570</v>
      </c>
      <c r="AU318">
        <v>32449898</v>
      </c>
      <c r="AV318">
        <v>182.97985232380151</v>
      </c>
      <c r="AW318">
        <v>22.741913437671322</v>
      </c>
      <c r="AX318">
        <v>41.613119623857749</v>
      </c>
      <c r="AY318">
        <v>49051810</v>
      </c>
      <c r="AZ318">
        <v>19384322</v>
      </c>
      <c r="BA318">
        <v>7430175</v>
      </c>
      <c r="BB318">
        <v>5600658</v>
      </c>
      <c r="BC318">
        <v>3420856</v>
      </c>
      <c r="BD318">
        <v>2932633</v>
      </c>
      <c r="BE318">
        <v>20663306</v>
      </c>
      <c r="BF318">
        <v>147217</v>
      </c>
      <c r="BG318">
        <v>6611286</v>
      </c>
    </row>
    <row r="319" spans="1:59" x14ac:dyDescent="0.2">
      <c r="A319" s="8" t="s">
        <v>518</v>
      </c>
      <c r="B319">
        <v>60505751</v>
      </c>
      <c r="C319">
        <v>30996787</v>
      </c>
      <c r="D319">
        <v>17079978</v>
      </c>
      <c r="E319">
        <v>6497123</v>
      </c>
      <c r="F319">
        <v>3950924</v>
      </c>
      <c r="G319">
        <v>3468762</v>
      </c>
      <c r="H319">
        <v>29508964</v>
      </c>
      <c r="I319">
        <v>236205</v>
      </c>
      <c r="J319">
        <v>2079909</v>
      </c>
      <c r="K319">
        <v>413891</v>
      </c>
      <c r="L319">
        <v>867350</v>
      </c>
      <c r="M319">
        <v>31633</v>
      </c>
      <c r="N319">
        <v>437924</v>
      </c>
      <c r="O319">
        <v>249294</v>
      </c>
      <c r="P319">
        <v>107521</v>
      </c>
      <c r="Q319">
        <v>35840</v>
      </c>
      <c r="R319">
        <v>27367</v>
      </c>
      <c r="S319">
        <v>17902</v>
      </c>
      <c r="T319">
        <v>160343</v>
      </c>
      <c r="U319">
        <v>125256</v>
      </c>
      <c r="V319">
        <v>35087</v>
      </c>
      <c r="W319">
        <v>-58648</v>
      </c>
      <c r="X319">
        <v>2756052</v>
      </c>
      <c r="Y319">
        <v>6984186</v>
      </c>
      <c r="Z319">
        <v>1872</v>
      </c>
      <c r="AA319">
        <v>311085</v>
      </c>
      <c r="AB319">
        <v>4950892</v>
      </c>
      <c r="AC319">
        <v>10336270</v>
      </c>
      <c r="AD319">
        <v>85706315</v>
      </c>
      <c r="AE319">
        <v>28735017</v>
      </c>
      <c r="AF319">
        <v>8209109</v>
      </c>
      <c r="AG319">
        <v>203151</v>
      </c>
      <c r="AH319">
        <v>619167</v>
      </c>
      <c r="AI319">
        <v>7386791</v>
      </c>
      <c r="AJ319">
        <v>5307189</v>
      </c>
      <c r="AK319">
        <v>1470218</v>
      </c>
      <c r="AL319">
        <v>2606758</v>
      </c>
      <c r="AM319">
        <v>1230213</v>
      </c>
      <c r="AN319">
        <v>330010</v>
      </c>
      <c r="AO319">
        <v>3612165</v>
      </c>
      <c r="AP319">
        <v>254009</v>
      </c>
      <c r="AQ319">
        <v>11022536</v>
      </c>
      <c r="AR319">
        <v>56971298</v>
      </c>
      <c r="AS319">
        <v>46750879</v>
      </c>
      <c r="AT319">
        <v>10220419</v>
      </c>
      <c r="AU319">
        <v>31770734</v>
      </c>
      <c r="AV319">
        <v>179.3200571628204</v>
      </c>
      <c r="AW319">
        <v>23.72474908330156</v>
      </c>
      <c r="AX319">
        <v>42.543233617912072</v>
      </c>
      <c r="AY319">
        <v>49100228</v>
      </c>
      <c r="AZ319">
        <v>19591264</v>
      </c>
      <c r="BA319">
        <v>7539909</v>
      </c>
      <c r="BB319">
        <v>5649917</v>
      </c>
      <c r="BC319">
        <v>3486650</v>
      </c>
      <c r="BD319">
        <v>2914788</v>
      </c>
      <c r="BE319">
        <v>20365211</v>
      </c>
      <c r="BF319">
        <v>149152</v>
      </c>
      <c r="BG319">
        <v>6696675</v>
      </c>
    </row>
    <row r="320" spans="1:59" x14ac:dyDescent="0.2">
      <c r="A320" s="8" t="s">
        <v>519</v>
      </c>
      <c r="B320">
        <v>60522896</v>
      </c>
      <c r="C320">
        <v>30004525</v>
      </c>
      <c r="D320">
        <v>15949323</v>
      </c>
      <c r="E320">
        <v>6540905</v>
      </c>
      <c r="F320">
        <v>4043815</v>
      </c>
      <c r="G320">
        <v>3470482</v>
      </c>
      <c r="H320">
        <v>30518371</v>
      </c>
      <c r="I320">
        <v>245666</v>
      </c>
      <c r="J320">
        <v>2012869</v>
      </c>
      <c r="K320">
        <v>407492</v>
      </c>
      <c r="L320">
        <v>894814</v>
      </c>
      <c r="M320">
        <v>28591</v>
      </c>
      <c r="N320">
        <v>383111</v>
      </c>
      <c r="O320">
        <v>202467</v>
      </c>
      <c r="P320">
        <v>101091</v>
      </c>
      <c r="Q320">
        <v>33697</v>
      </c>
      <c r="R320">
        <v>29105</v>
      </c>
      <c r="S320">
        <v>16751</v>
      </c>
      <c r="T320">
        <v>162471</v>
      </c>
      <c r="U320">
        <v>126692</v>
      </c>
      <c r="V320">
        <v>35779</v>
      </c>
      <c r="W320">
        <v>-57407</v>
      </c>
      <c r="X320">
        <v>3085052</v>
      </c>
      <c r="Y320">
        <v>7702468</v>
      </c>
      <c r="Z320">
        <v>1908</v>
      </c>
      <c r="AA320">
        <v>330633</v>
      </c>
      <c r="AB320">
        <v>4897340</v>
      </c>
      <c r="AC320">
        <v>10423363</v>
      </c>
      <c r="AD320">
        <v>91209331</v>
      </c>
      <c r="AE320">
        <v>28658119</v>
      </c>
      <c r="AF320">
        <v>8233843</v>
      </c>
      <c r="AG320">
        <v>217959</v>
      </c>
      <c r="AH320">
        <v>617960</v>
      </c>
      <c r="AI320">
        <v>7397924</v>
      </c>
      <c r="AJ320">
        <v>5309135</v>
      </c>
      <c r="AK320">
        <v>1478618</v>
      </c>
      <c r="AL320">
        <v>2586549</v>
      </c>
      <c r="AM320">
        <v>1243968</v>
      </c>
      <c r="AN320">
        <v>324081</v>
      </c>
      <c r="AO320">
        <v>3565157</v>
      </c>
      <c r="AP320">
        <v>238021</v>
      </c>
      <c r="AQ320">
        <v>10987882</v>
      </c>
      <c r="AR320">
        <v>62551212</v>
      </c>
      <c r="AS320">
        <v>51221222</v>
      </c>
      <c r="AT320">
        <v>11329990</v>
      </c>
      <c r="AU320">
        <v>31864777</v>
      </c>
      <c r="AV320">
        <v>196.30205554357892</v>
      </c>
      <c r="AW320">
        <v>21.651023644433941</v>
      </c>
      <c r="AX320">
        <v>42.501404460250122</v>
      </c>
      <c r="AY320">
        <v>50172066</v>
      </c>
      <c r="AZ320">
        <v>19653695</v>
      </c>
      <c r="BA320">
        <v>7629090</v>
      </c>
      <c r="BB320">
        <v>5696562</v>
      </c>
      <c r="BC320">
        <v>3553640</v>
      </c>
      <c r="BD320">
        <v>2774403</v>
      </c>
      <c r="BE320">
        <v>21513947</v>
      </c>
      <c r="BF320">
        <v>151125</v>
      </c>
      <c r="BG320">
        <v>6785680</v>
      </c>
    </row>
    <row r="321" spans="1:59" x14ac:dyDescent="0.2">
      <c r="A321" s="8" t="s">
        <v>520</v>
      </c>
      <c r="B321">
        <v>61085933</v>
      </c>
      <c r="C321">
        <v>30030719</v>
      </c>
      <c r="D321">
        <v>15770064</v>
      </c>
      <c r="E321">
        <v>6627925</v>
      </c>
      <c r="F321">
        <v>4122845</v>
      </c>
      <c r="G321">
        <v>3509885</v>
      </c>
      <c r="H321">
        <v>31055214</v>
      </c>
      <c r="I321">
        <v>244670</v>
      </c>
      <c r="J321">
        <v>1974716</v>
      </c>
      <c r="K321">
        <v>406235</v>
      </c>
      <c r="L321">
        <v>905169</v>
      </c>
      <c r="M321">
        <v>35900</v>
      </c>
      <c r="N321">
        <v>395750</v>
      </c>
      <c r="O321">
        <v>216699</v>
      </c>
      <c r="P321">
        <v>100226</v>
      </c>
      <c r="Q321">
        <v>33409</v>
      </c>
      <c r="R321">
        <v>29009</v>
      </c>
      <c r="S321">
        <v>16407</v>
      </c>
      <c r="T321">
        <v>160825</v>
      </c>
      <c r="U321">
        <v>126099</v>
      </c>
      <c r="V321">
        <v>34726</v>
      </c>
      <c r="W321">
        <v>-45686</v>
      </c>
      <c r="X321">
        <v>3416297</v>
      </c>
      <c r="Y321">
        <v>8258619</v>
      </c>
      <c r="Z321">
        <v>1980</v>
      </c>
      <c r="AA321">
        <v>340909</v>
      </c>
      <c r="AB321">
        <v>4812616</v>
      </c>
      <c r="AC321">
        <v>10147214</v>
      </c>
      <c r="AD321">
        <v>96753175</v>
      </c>
      <c r="AE321">
        <v>28619816</v>
      </c>
      <c r="AF321">
        <v>8364486</v>
      </c>
      <c r="AG321">
        <v>232372</v>
      </c>
      <c r="AH321">
        <v>622876</v>
      </c>
      <c r="AI321">
        <v>7509238</v>
      </c>
      <c r="AJ321">
        <v>5348752</v>
      </c>
      <c r="AK321">
        <v>1492875</v>
      </c>
      <c r="AL321">
        <v>2607004</v>
      </c>
      <c r="AM321">
        <v>1248873</v>
      </c>
      <c r="AN321">
        <v>337326</v>
      </c>
      <c r="AO321">
        <v>3466067</v>
      </c>
      <c r="AP321">
        <v>267561</v>
      </c>
      <c r="AQ321">
        <v>10835624</v>
      </c>
      <c r="AR321">
        <v>68133359</v>
      </c>
      <c r="AS321">
        <v>55716961</v>
      </c>
      <c r="AT321">
        <v>12416398</v>
      </c>
      <c r="AU321">
        <v>32466118</v>
      </c>
      <c r="AV321">
        <v>209.8598910583398</v>
      </c>
      <c r="AW321">
        <v>20.127053474642281</v>
      </c>
      <c r="AX321">
        <v>42.238612495138085</v>
      </c>
      <c r="AY321">
        <v>50913544</v>
      </c>
      <c r="AZ321">
        <v>19858330</v>
      </c>
      <c r="BA321">
        <v>7728953</v>
      </c>
      <c r="BB321">
        <v>5744169</v>
      </c>
      <c r="BC321">
        <v>3623811</v>
      </c>
      <c r="BD321">
        <v>2761397</v>
      </c>
      <c r="BE321">
        <v>22293728</v>
      </c>
      <c r="BF321">
        <v>153206</v>
      </c>
      <c r="BG321">
        <v>6875049</v>
      </c>
    </row>
    <row r="322" spans="1:59" x14ac:dyDescent="0.2">
      <c r="A322" s="8" t="s">
        <v>521</v>
      </c>
      <c r="B322">
        <v>61195915</v>
      </c>
      <c r="C322">
        <v>30255682</v>
      </c>
      <c r="D322">
        <v>15861408</v>
      </c>
      <c r="E322">
        <v>6679999</v>
      </c>
      <c r="F322">
        <v>4204350</v>
      </c>
      <c r="G322">
        <v>3509925</v>
      </c>
      <c r="H322">
        <v>30940233</v>
      </c>
      <c r="I322">
        <v>223417</v>
      </c>
      <c r="J322">
        <v>1918209</v>
      </c>
      <c r="K322">
        <v>403511</v>
      </c>
      <c r="L322">
        <v>922014</v>
      </c>
      <c r="M322">
        <v>28934</v>
      </c>
      <c r="N322">
        <v>379834</v>
      </c>
      <c r="O322">
        <v>224079</v>
      </c>
      <c r="P322">
        <v>84273</v>
      </c>
      <c r="Q322">
        <v>28091</v>
      </c>
      <c r="R322">
        <v>29234</v>
      </c>
      <c r="S322">
        <v>14157</v>
      </c>
      <c r="T322">
        <v>162922</v>
      </c>
      <c r="U322">
        <v>127918</v>
      </c>
      <c r="V322">
        <v>35004</v>
      </c>
      <c r="W322">
        <v>-40831</v>
      </c>
      <c r="X322">
        <v>3568183</v>
      </c>
      <c r="Y322">
        <v>8214481</v>
      </c>
      <c r="Z322">
        <v>2026</v>
      </c>
      <c r="AA322">
        <v>334694</v>
      </c>
      <c r="AB322">
        <v>4915439</v>
      </c>
      <c r="AC322">
        <v>9907400</v>
      </c>
      <c r="AD322">
        <v>98662902</v>
      </c>
      <c r="AE322">
        <v>28701711</v>
      </c>
      <c r="AF322">
        <v>8419911</v>
      </c>
      <c r="AG322">
        <v>211315</v>
      </c>
      <c r="AH322">
        <v>629680</v>
      </c>
      <c r="AI322">
        <v>7578916</v>
      </c>
      <c r="AJ322">
        <v>5415444</v>
      </c>
      <c r="AK322">
        <v>1512256</v>
      </c>
      <c r="AL322">
        <v>2654009</v>
      </c>
      <c r="AM322">
        <v>1249179</v>
      </c>
      <c r="AN322">
        <v>340801</v>
      </c>
      <c r="AO322">
        <v>3535428</v>
      </c>
      <c r="AP322">
        <v>205225</v>
      </c>
      <c r="AQ322">
        <v>10784902</v>
      </c>
      <c r="AR322">
        <v>69961191</v>
      </c>
      <c r="AS322">
        <v>57122566</v>
      </c>
      <c r="AT322">
        <v>12838625</v>
      </c>
      <c r="AU322">
        <v>32494204</v>
      </c>
      <c r="AV322">
        <v>215.3035999068851</v>
      </c>
      <c r="AW322">
        <v>19.775756104552311</v>
      </c>
      <c r="AX322">
        <v>42.577914801906701</v>
      </c>
      <c r="AY322">
        <v>51209819</v>
      </c>
      <c r="AZ322">
        <v>20269586</v>
      </c>
      <c r="BA322">
        <v>8024515</v>
      </c>
      <c r="BB322">
        <v>5796321</v>
      </c>
      <c r="BC322">
        <v>3695222</v>
      </c>
      <c r="BD322">
        <v>2753528</v>
      </c>
      <c r="BE322">
        <v>22508108</v>
      </c>
      <c r="BF322">
        <v>155280</v>
      </c>
      <c r="BG322">
        <v>6963158</v>
      </c>
    </row>
    <row r="325" spans="1:59" x14ac:dyDescent="0.2">
      <c r="B325">
        <v>1</v>
      </c>
      <c r="C325">
        <f>B325+1</f>
        <v>2</v>
      </c>
      <c r="D325">
        <f t="shared" ref="D325:BG325" si="0">C325+1</f>
        <v>3</v>
      </c>
      <c r="E325">
        <f t="shared" si="0"/>
        <v>4</v>
      </c>
      <c r="F325">
        <f t="shared" si="0"/>
        <v>5</v>
      </c>
      <c r="G325">
        <f t="shared" si="0"/>
        <v>6</v>
      </c>
      <c r="H325">
        <f t="shared" si="0"/>
        <v>7</v>
      </c>
      <c r="I325">
        <f t="shared" si="0"/>
        <v>8</v>
      </c>
      <c r="J325">
        <f t="shared" si="0"/>
        <v>9</v>
      </c>
      <c r="K325">
        <f t="shared" si="0"/>
        <v>10</v>
      </c>
      <c r="L325">
        <f t="shared" si="0"/>
        <v>11</v>
      </c>
      <c r="M325">
        <f t="shared" si="0"/>
        <v>12</v>
      </c>
      <c r="N325">
        <f t="shared" si="0"/>
        <v>13</v>
      </c>
      <c r="O325">
        <f t="shared" si="0"/>
        <v>14</v>
      </c>
      <c r="P325">
        <f t="shared" si="0"/>
        <v>15</v>
      </c>
      <c r="Q325">
        <f t="shared" si="0"/>
        <v>16</v>
      </c>
      <c r="R325">
        <f t="shared" si="0"/>
        <v>17</v>
      </c>
      <c r="S325">
        <f t="shared" si="0"/>
        <v>18</v>
      </c>
      <c r="T325">
        <f t="shared" si="0"/>
        <v>19</v>
      </c>
      <c r="U325">
        <f t="shared" si="0"/>
        <v>20</v>
      </c>
      <c r="V325">
        <f t="shared" si="0"/>
        <v>21</v>
      </c>
      <c r="W325">
        <f t="shared" si="0"/>
        <v>22</v>
      </c>
      <c r="X325">
        <f t="shared" si="0"/>
        <v>23</v>
      </c>
      <c r="Y325">
        <f t="shared" si="0"/>
        <v>24</v>
      </c>
      <c r="Z325">
        <f t="shared" si="0"/>
        <v>25</v>
      </c>
      <c r="AA325">
        <f t="shared" si="0"/>
        <v>26</v>
      </c>
      <c r="AB325">
        <f t="shared" si="0"/>
        <v>27</v>
      </c>
      <c r="AC325">
        <f t="shared" si="0"/>
        <v>28</v>
      </c>
      <c r="AD325">
        <f t="shared" si="0"/>
        <v>29</v>
      </c>
      <c r="AE325">
        <f t="shared" si="0"/>
        <v>30</v>
      </c>
      <c r="AF325">
        <f t="shared" si="0"/>
        <v>31</v>
      </c>
      <c r="AG325">
        <f t="shared" si="0"/>
        <v>32</v>
      </c>
      <c r="AH325">
        <f t="shared" si="0"/>
        <v>33</v>
      </c>
      <c r="AI325">
        <f t="shared" si="0"/>
        <v>34</v>
      </c>
      <c r="AJ325">
        <f t="shared" si="0"/>
        <v>35</v>
      </c>
      <c r="AK325">
        <f t="shared" si="0"/>
        <v>36</v>
      </c>
      <c r="AL325">
        <f t="shared" si="0"/>
        <v>37</v>
      </c>
      <c r="AM325">
        <f t="shared" si="0"/>
        <v>38</v>
      </c>
      <c r="AN325">
        <f t="shared" si="0"/>
        <v>39</v>
      </c>
      <c r="AO325">
        <f t="shared" si="0"/>
        <v>40</v>
      </c>
      <c r="AP325">
        <f t="shared" si="0"/>
        <v>41</v>
      </c>
      <c r="AQ325">
        <f t="shared" si="0"/>
        <v>42</v>
      </c>
      <c r="AR325">
        <f t="shared" si="0"/>
        <v>43</v>
      </c>
      <c r="AS325">
        <f t="shared" si="0"/>
        <v>44</v>
      </c>
      <c r="AT325">
        <f t="shared" si="0"/>
        <v>45</v>
      </c>
      <c r="AU325">
        <f t="shared" si="0"/>
        <v>46</v>
      </c>
      <c r="AV325">
        <f t="shared" si="0"/>
        <v>47</v>
      </c>
      <c r="AW325">
        <f t="shared" si="0"/>
        <v>48</v>
      </c>
      <c r="AX325">
        <f t="shared" si="0"/>
        <v>49</v>
      </c>
      <c r="AY325">
        <f t="shared" si="0"/>
        <v>50</v>
      </c>
      <c r="AZ325">
        <f t="shared" si="0"/>
        <v>51</v>
      </c>
      <c r="BA325">
        <f t="shared" si="0"/>
        <v>52</v>
      </c>
      <c r="BB325">
        <f t="shared" si="0"/>
        <v>53</v>
      </c>
      <c r="BC325">
        <f t="shared" si="0"/>
        <v>54</v>
      </c>
      <c r="BD325">
        <f t="shared" si="0"/>
        <v>55</v>
      </c>
      <c r="BE325">
        <f t="shared" si="0"/>
        <v>56</v>
      </c>
      <c r="BF325">
        <f t="shared" si="0"/>
        <v>57</v>
      </c>
      <c r="BG325">
        <f t="shared" si="0"/>
        <v>58</v>
      </c>
    </row>
    <row r="327" spans="1:59" s="10" customFormat="1" ht="255" x14ac:dyDescent="0.2">
      <c r="B327" s="10" t="str">
        <f>B2</f>
        <v>Nonfinancial corporate business; total assets</v>
      </c>
      <c r="C327" s="10" t="str">
        <f t="shared" ref="C327:BG327" si="1">C2</f>
        <v>Nonfinancial corporate business; nonfinancial assets</v>
      </c>
      <c r="D327" s="10" t="str">
        <f t="shared" si="1"/>
        <v>Nonfinancial corporate business; real estate at market value</v>
      </c>
      <c r="E327" s="10" t="str">
        <f t="shared" si="1"/>
        <v xml:space="preserve">Nonfinancial corporate business; equipment, current cost basis </v>
      </c>
      <c r="F327" s="10" t="str">
        <f t="shared" si="1"/>
        <v>Nonfinancial corporate business; nonresidential intellectual property products, current cost basis</v>
      </c>
      <c r="G327" s="10" t="str">
        <f t="shared" si="1"/>
        <v>Nonfinancial corporate business; inventories excluding IVA, current cost basis</v>
      </c>
      <c r="H327" s="10" t="str">
        <f t="shared" si="1"/>
        <v>Nonfinancial corporate business; total financial assets</v>
      </c>
      <c r="I327" s="10" t="str">
        <f t="shared" si="1"/>
        <v>Nonfinancial corporate business; private foreign deposits; asset</v>
      </c>
      <c r="J327" s="10" t="str">
        <f t="shared" si="1"/>
        <v>Nonfinancial corporate business; checkable deposits and currency; asset</v>
      </c>
      <c r="K327" s="10" t="str">
        <f t="shared" si="1"/>
        <v>Nonfinancial corporate business; total time and savings deposits; asset</v>
      </c>
      <c r="L327" s="10" t="str">
        <f t="shared" si="1"/>
        <v>Nonfinancial corporate business; money market fund shares; asset</v>
      </c>
      <c r="M327" s="10" t="str">
        <f t="shared" si="1"/>
        <v>Nonfinancial corporate business; security repurchase agreements; asset</v>
      </c>
      <c r="N327" s="10" t="str">
        <f t="shared" si="1"/>
        <v>Nonfinancial corporate business; debt securities; asset</v>
      </c>
      <c r="O327" s="10" t="str">
        <f t="shared" si="1"/>
        <v>Nonfinancial corporate business; commercial paper; asset</v>
      </c>
      <c r="P327" s="10" t="str">
        <f t="shared" si="1"/>
        <v>Nonfinancial corporate business; Treasury securities; asset</v>
      </c>
      <c r="Q327" s="10" t="str">
        <f t="shared" si="1"/>
        <v>Nonfinancial corporate business; agency- and GSE-backed securities; asset</v>
      </c>
      <c r="R327" s="10" t="str">
        <f t="shared" si="1"/>
        <v>Nonfinancial corporate business; municipal securities; asset</v>
      </c>
      <c r="S327" s="10" t="str">
        <f t="shared" si="1"/>
        <v>Equity real estate investment trusts; corporate and foreign bonds; asset</v>
      </c>
      <c r="T327" s="10" t="str">
        <f t="shared" si="1"/>
        <v>Nonfinancial corporate business; loans; asset</v>
      </c>
      <c r="U327" s="10" t="str">
        <f t="shared" si="1"/>
        <v>Nonfinancial corporate business; total mortgages; asset</v>
      </c>
      <c r="V327" s="10" t="str">
        <f t="shared" si="1"/>
        <v>Nonfinancial corporate business; consumer credit; asset</v>
      </c>
      <c r="W327" s="10" t="str">
        <f t="shared" si="1"/>
        <v>Nonfinancial corporate business; U.S. direct investment abroad: intercompany debt (market value)</v>
      </c>
      <c r="X327" s="10" t="str">
        <f t="shared" si="1"/>
        <v>Nonfinancial corporate business; corporate equities; asset</v>
      </c>
      <c r="Y327" s="10" t="str">
        <f t="shared" si="1"/>
        <v>Nonfinancial corporate business; U.S. direct investment abroad: equity; asset (market value)</v>
      </c>
      <c r="Z327" s="10" t="str">
        <f t="shared" si="1"/>
        <v xml:space="preserve">Nonfinancial corporate business; equity in Fannie Mae and Farm Credit System; asset </v>
      </c>
      <c r="AA327" s="10" t="str">
        <f t="shared" si="1"/>
        <v>Nonfinancial corporate business; mutual fund shares; asset</v>
      </c>
      <c r="AB327" s="10" t="str">
        <f t="shared" si="1"/>
        <v>Nonfinancial corporate business; trade receivables; asset</v>
      </c>
      <c r="AC327" s="10" t="str">
        <f t="shared" si="1"/>
        <v>Nonfinancial corporate business; total miscellaneous assets</v>
      </c>
      <c r="AD327" s="10" t="str">
        <f t="shared" si="1"/>
        <v>Nonfinancial corporate business; total liabilities and equity</v>
      </c>
      <c r="AE327" s="10" t="str">
        <f t="shared" si="1"/>
        <v>Nonfinancial corporate business; total liabilities</v>
      </c>
      <c r="AF327" s="10" t="str">
        <f t="shared" si="1"/>
        <v>Nonfinancial corporate business; debt securities; liability</v>
      </c>
      <c r="AG327" s="10" t="str">
        <f t="shared" si="1"/>
        <v>Nonfinancial corporate business; commercial paper; liability</v>
      </c>
      <c r="AH327" s="10" t="str">
        <f t="shared" si="1"/>
        <v>Nonfinancial corporate business; municipal securities; liability</v>
      </c>
      <c r="AI327" s="10" t="str">
        <f t="shared" si="1"/>
        <v>Nonfinancial corporate business; corporate bonds; liability</v>
      </c>
      <c r="AJ327" s="10" t="str">
        <f t="shared" si="1"/>
        <v>Nonfinancial corporate business; loans; liability</v>
      </c>
      <c r="AK327" s="10" t="str">
        <f t="shared" si="1"/>
        <v>Nonfinancial corporate business; depository institution loans n.e.c.; liability</v>
      </c>
      <c r="AL327" s="10" t="str">
        <f t="shared" si="1"/>
        <v>Nonfinancial corporate business; other loans and advances; liability</v>
      </c>
      <c r="AM327" s="10" t="str">
        <f t="shared" si="1"/>
        <v>Nonfinancial corporate business; total mortgages; liability</v>
      </c>
      <c r="AN327" s="10" t="str">
        <f t="shared" si="1"/>
        <v>Nonfinancial corporate business; foreign direct investment in U.S.: intercompany debt; liability (market value)</v>
      </c>
      <c r="AO327" s="10" t="str">
        <f t="shared" si="1"/>
        <v>Nonfinancial corporate business; trade payables; liability</v>
      </c>
      <c r="AP327" s="10" t="str">
        <f t="shared" si="1"/>
        <v>Nonfinancial corporate business; total taxes payable; liability</v>
      </c>
      <c r="AQ327" s="10" t="str">
        <f t="shared" si="1"/>
        <v>Nonfinancial corporate business; total miscellaneous liabilities</v>
      </c>
      <c r="AR327" s="10" t="str">
        <f t="shared" si="1"/>
        <v>Nonfinancial corporate business; equity and investment fund shares excluding mutual fund shares and money market fund shares; liability</v>
      </c>
      <c r="AS327" s="10" t="str">
        <f t="shared" si="1"/>
        <v>Nonfinancial corporate business; corporate equities; liability</v>
      </c>
      <c r="AT327" s="10" t="str">
        <f t="shared" si="1"/>
        <v>Nonfinancial corporate business; foreign direct investment in U.S.; liability (market value)</v>
      </c>
      <c r="AU327" s="10" t="str">
        <f t="shared" si="1"/>
        <v>Nonfinancial corporate business; net worth</v>
      </c>
      <c r="AV327" s="10" t="str">
        <f t="shared" si="1"/>
        <v>Nonfinancial corporate business; corporate equities as a percentage of net worth</v>
      </c>
      <c r="AW327" s="10" t="str">
        <f t="shared" si="1"/>
        <v xml:space="preserve">Nonfinancial corporate business; debt as a percentage of the market value of corporate equities </v>
      </c>
      <c r="AX327" s="10" t="str">
        <f t="shared" si="1"/>
        <v>Nonfinancial corporate business; debt as a percentage of net worth (market value)</v>
      </c>
      <c r="AY327" s="10" t="str">
        <f t="shared" si="1"/>
        <v>Nonfinancial corporate business; total assets at historical cost</v>
      </c>
      <c r="AZ327" s="10" t="str">
        <f t="shared" si="1"/>
        <v>Nonfinancial corporate business; nonfinancial assets at historical cost</v>
      </c>
      <c r="BA327" s="10" t="str">
        <f t="shared" si="1"/>
        <v>Nonfinancial corporate business; real estate, historical cost basis</v>
      </c>
      <c r="BB327" s="10" t="str">
        <f t="shared" si="1"/>
        <v>Nonfinancial corporate business; nonresidential equipment, historical cost basis</v>
      </c>
      <c r="BC327" s="10" t="str">
        <f t="shared" si="1"/>
        <v>Nonfinancial corporate business; nonresidential intellectual property products, historical cost basis</v>
      </c>
      <c r="BD327" s="10" t="str">
        <f t="shared" si="1"/>
        <v>Nonfinancial corporate business; inventories, historical cost basis (SOI)</v>
      </c>
      <c r="BE327" s="10" t="str">
        <f t="shared" si="1"/>
        <v>Nonfinancial corporate business; net worth at historical cost</v>
      </c>
      <c r="BF327" s="10" t="str">
        <f t="shared" si="1"/>
        <v>Nonfinancial corporate business; residential structures, historical cost basis</v>
      </c>
      <c r="BG327" s="10" t="str">
        <f t="shared" si="1"/>
        <v>Nonfinancial corporate business; nonresidential structures, historical cost basis</v>
      </c>
    </row>
  </sheetData>
  <hyperlinks>
    <hyperlink ref="A1" r:id="rId1" display="https://www.federalreserve.gov//datadownload/Download.aspx?rel=Z1&amp;series=cb90b82304ad6f34f5b30c48df599194&amp;filetype=spreadsheetml&amp;label=include&amp;layout=seriescolumn&amp;from=12/01/1945&amp;to=06/30/2024" xr:uid="{9115B3DE-3939-4B40-B684-677763AF68B2}"/>
  </hyperlinks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7DD92-A7AB-4F22-83C5-3971C7D98E7A}">
  <dimension ref="A6:S1854"/>
  <sheetViews>
    <sheetView topLeftCell="A126" workbookViewId="0">
      <selection activeCell="H129" sqref="H129"/>
    </sheetView>
  </sheetViews>
  <sheetFormatPr defaultColWidth="9.140625" defaultRowHeight="15.75" x14ac:dyDescent="0.25"/>
  <cols>
    <col min="1" max="2" width="10.7109375" style="11" bestFit="1" customWidth="1"/>
    <col min="3" max="3" width="9.28515625" style="11" bestFit="1" customWidth="1"/>
    <col min="4" max="4" width="9.5703125" style="11" bestFit="1" customWidth="1"/>
    <col min="5" max="5" width="9.5703125" style="75" bestFit="1" customWidth="1"/>
    <col min="6" max="13" width="9.140625" style="12"/>
    <col min="14" max="14" width="11.85546875" style="11" bestFit="1" customWidth="1"/>
    <col min="16" max="16" width="14" style="12" customWidth="1"/>
    <col min="17" max="17" width="12" style="12" customWidth="1"/>
    <col min="19" max="19" width="9.140625" style="12"/>
    <col min="20" max="20" width="9.42578125" style="12" customWidth="1"/>
    <col min="21" max="16384" width="9.140625" style="12"/>
  </cols>
  <sheetData>
    <row r="6" spans="1:14" x14ac:dyDescent="0.25">
      <c r="E6" s="75" t="str">
        <f>'[3]CAPE calculation'!E5</f>
        <v xml:space="preserve">  Consumer</v>
      </c>
    </row>
    <row r="7" spans="1:14" x14ac:dyDescent="0.25">
      <c r="B7" s="11" t="str">
        <f>'[3]CAPE calculation'!B6</f>
        <v>S&amp;P</v>
      </c>
      <c r="E7" s="75" t="str">
        <f>'[3]CAPE calculation'!E6</f>
        <v>Price</v>
      </c>
    </row>
    <row r="8" spans="1:14" x14ac:dyDescent="0.25">
      <c r="B8" s="11" t="str">
        <f>'[3]CAPE calculation'!B7</f>
        <v>Comp.</v>
      </c>
      <c r="C8" s="11" t="str">
        <f>'[3]CAPE calculation'!C7</f>
        <v>Dividend</v>
      </c>
      <c r="D8" s="11" t="str">
        <f>'[3]CAPE calculation'!D7</f>
        <v>Earnings</v>
      </c>
      <c r="E8" s="75" t="str">
        <f>'[3]CAPE calculation'!E7</f>
        <v>Index</v>
      </c>
      <c r="H8" s="12" t="str">
        <f>'[3]CAPE calculation'!H7</f>
        <v>10 year mean</v>
      </c>
    </row>
    <row r="9" spans="1:14" s="14" customFormat="1" ht="63" x14ac:dyDescent="0.25">
      <c r="A9" s="13" t="str">
        <f>'[3]CAPE calculation'!A8</f>
        <v>Date</v>
      </c>
      <c r="B9" s="13" t="str">
        <f>'[3]CAPE calculation'!B8</f>
        <v>P</v>
      </c>
      <c r="C9" s="13" t="str">
        <f>'[3]CAPE calculation'!C8</f>
        <v>D</v>
      </c>
      <c r="D9" s="13" t="str">
        <f>'[3]CAPE calculation'!D8</f>
        <v>E</v>
      </c>
      <c r="E9" s="76" t="str">
        <f>'[3]CAPE calculation'!E8</f>
        <v>CPI</v>
      </c>
      <c r="F9" s="14" t="s">
        <v>573</v>
      </c>
      <c r="G9" s="14" t="s">
        <v>572</v>
      </c>
      <c r="H9" s="14" t="str">
        <f>F9</f>
        <v xml:space="preserve">Price at June 2024 CPI </v>
      </c>
      <c r="I9" s="14" t="str">
        <f>G9</f>
        <v>EPS at Junr 2024 CPI</v>
      </c>
      <c r="N9" s="13"/>
    </row>
    <row r="10" spans="1:14" x14ac:dyDescent="0.25">
      <c r="A10" s="11">
        <f>'Shiller Data '!A9</f>
        <v>1871.01</v>
      </c>
      <c r="B10" s="11">
        <f>'Shiller Data '!B9</f>
        <v>4.4400000000000004</v>
      </c>
      <c r="C10" s="11">
        <f>'Shiller Data '!C9</f>
        <v>0.26</v>
      </c>
      <c r="D10" s="11">
        <f>'Shiller Data '!D9</f>
        <v>0.4</v>
      </c>
      <c r="E10" s="75">
        <f>'Shiller Data '!E9</f>
        <v>12.46406116</v>
      </c>
      <c r="F10" s="12">
        <f>B10*$E$1851/E10</f>
        <v>111.91673260370941</v>
      </c>
      <c r="G10" s="12">
        <f>C10*$E$1851/E10</f>
        <v>6.5536825398568572</v>
      </c>
    </row>
    <row r="11" spans="1:14" x14ac:dyDescent="0.25">
      <c r="A11" s="11">
        <f>'Shiller Data '!A10</f>
        <v>1871.02</v>
      </c>
      <c r="B11" s="11">
        <f>'Shiller Data '!B10</f>
        <v>4.5</v>
      </c>
      <c r="C11" s="11">
        <f>'Shiller Data '!C10</f>
        <v>0.26</v>
      </c>
      <c r="D11" s="11">
        <f>'Shiller Data '!D10</f>
        <v>0.4</v>
      </c>
      <c r="E11" s="75">
        <f>'Shiller Data '!E10</f>
        <v>12.844641319999999</v>
      </c>
      <c r="F11" s="12">
        <f t="shared" ref="F11:F74" si="0">B11*$E$1851/E11</f>
        <v>110.06827398119982</v>
      </c>
      <c r="G11" s="12">
        <f t="shared" ref="G11:G74" si="1">C11*$E$1851/E11</f>
        <v>6.3595002744693234</v>
      </c>
    </row>
    <row r="12" spans="1:14" x14ac:dyDescent="0.25">
      <c r="A12" s="11">
        <f>'Shiller Data '!A11</f>
        <v>1871.03</v>
      </c>
      <c r="B12" s="11">
        <f>'Shiller Data '!B11</f>
        <v>4.6100000000000003</v>
      </c>
      <c r="C12" s="11">
        <f>'Shiller Data '!C11</f>
        <v>0.26</v>
      </c>
      <c r="D12" s="11">
        <f>'Shiller Data '!D11</f>
        <v>0.4</v>
      </c>
      <c r="E12" s="75">
        <f>'Shiller Data '!E11</f>
        <v>13.0349719</v>
      </c>
      <c r="F12" s="12">
        <f t="shared" si="0"/>
        <v>111.11237992005185</v>
      </c>
      <c r="G12" s="12">
        <f t="shared" si="1"/>
        <v>6.2666418176168071</v>
      </c>
    </row>
    <row r="13" spans="1:14" x14ac:dyDescent="0.25">
      <c r="A13" s="11">
        <f>'Shiller Data '!A12</f>
        <v>1871.04</v>
      </c>
      <c r="B13" s="11">
        <f>'Shiller Data '!B12</f>
        <v>4.74</v>
      </c>
      <c r="C13" s="11">
        <f>'Shiller Data '!C12</f>
        <v>0.26</v>
      </c>
      <c r="D13" s="11">
        <f>'Shiller Data '!D12</f>
        <v>0.4</v>
      </c>
      <c r="E13" s="75">
        <f>'Shiller Data '!E12</f>
        <v>12.559226450000001</v>
      </c>
      <c r="F13" s="12">
        <f t="shared" si="0"/>
        <v>118.57334573340702</v>
      </c>
      <c r="G13" s="12">
        <f t="shared" si="1"/>
        <v>6.5040231836889921</v>
      </c>
    </row>
    <row r="14" spans="1:14" x14ac:dyDescent="0.25">
      <c r="A14" s="11">
        <f>'Shiller Data '!A13</f>
        <v>1871.05</v>
      </c>
      <c r="B14" s="11">
        <f>'Shiller Data '!B13</f>
        <v>4.8600000000000003</v>
      </c>
      <c r="C14" s="11">
        <f>'Shiller Data '!C13</f>
        <v>0.26</v>
      </c>
      <c r="D14" s="11">
        <f>'Shiller Data '!D13</f>
        <v>0.4</v>
      </c>
      <c r="E14" s="75">
        <f>'Shiller Data '!E13</f>
        <v>12.273811569999999</v>
      </c>
      <c r="F14" s="12">
        <f t="shared" si="0"/>
        <v>124.40230903756658</v>
      </c>
      <c r="G14" s="12">
        <f t="shared" si="1"/>
        <v>6.6552675616805166</v>
      </c>
    </row>
    <row r="15" spans="1:14" x14ac:dyDescent="0.25">
      <c r="A15" s="11">
        <f>'Shiller Data '!A14</f>
        <v>1871.06</v>
      </c>
      <c r="B15" s="11">
        <f>'Shiller Data '!B14</f>
        <v>4.82</v>
      </c>
      <c r="C15" s="11">
        <f>'Shiller Data '!C14</f>
        <v>0.26</v>
      </c>
      <c r="D15" s="11">
        <f>'Shiller Data '!D14</f>
        <v>0.4</v>
      </c>
      <c r="E15" s="75">
        <f>'Shiller Data '!E14</f>
        <v>12.08348099</v>
      </c>
      <c r="F15" s="12">
        <f t="shared" si="0"/>
        <v>125.32179272290975</v>
      </c>
      <c r="G15" s="12">
        <f t="shared" si="1"/>
        <v>6.7600967028955461</v>
      </c>
    </row>
    <row r="16" spans="1:14" x14ac:dyDescent="0.25">
      <c r="A16" s="11">
        <f>'Shiller Data '!A15</f>
        <v>1871.07</v>
      </c>
      <c r="B16" s="11">
        <f>'Shiller Data '!B15</f>
        <v>4.7300000000000004</v>
      </c>
      <c r="C16" s="11">
        <f>'Shiller Data '!C15</f>
        <v>0.26</v>
      </c>
      <c r="D16" s="11">
        <f>'Shiller Data '!D15</f>
        <v>0.4</v>
      </c>
      <c r="E16" s="75">
        <f>'Shiller Data '!E15</f>
        <v>12.08348099</v>
      </c>
      <c r="F16" s="12">
        <f t="shared" si="0"/>
        <v>122.98175924883051</v>
      </c>
      <c r="G16" s="12">
        <f t="shared" si="1"/>
        <v>6.7600967028955461</v>
      </c>
    </row>
    <row r="17" spans="1:7" x14ac:dyDescent="0.25">
      <c r="A17" s="11">
        <f>'Shiller Data '!A16</f>
        <v>1871.08</v>
      </c>
      <c r="B17" s="11">
        <f>'Shiller Data '!B16</f>
        <v>4.79</v>
      </c>
      <c r="C17" s="11">
        <f>'Shiller Data '!C16</f>
        <v>0.26</v>
      </c>
      <c r="D17" s="11">
        <f>'Shiller Data '!D16</f>
        <v>0.4</v>
      </c>
      <c r="E17" s="75">
        <f>'Shiller Data '!E16</f>
        <v>11.893231399999999</v>
      </c>
      <c r="F17" s="12">
        <f t="shared" si="0"/>
        <v>126.53400908351956</v>
      </c>
      <c r="G17" s="12">
        <f t="shared" si="1"/>
        <v>6.8682343135104569</v>
      </c>
    </row>
    <row r="18" spans="1:7" x14ac:dyDescent="0.25">
      <c r="A18" s="11">
        <f>'Shiller Data '!A17</f>
        <v>1871.09</v>
      </c>
      <c r="B18" s="11">
        <f>'Shiller Data '!B17</f>
        <v>4.84</v>
      </c>
      <c r="C18" s="11">
        <f>'Shiller Data '!C17</f>
        <v>0.26</v>
      </c>
      <c r="D18" s="11">
        <f>'Shiller Data '!D17</f>
        <v>0.4</v>
      </c>
      <c r="E18" s="75">
        <f>'Shiller Data '!E17</f>
        <v>12.178646280000001</v>
      </c>
      <c r="F18" s="12">
        <f t="shared" si="0"/>
        <v>124.85845840659393</v>
      </c>
      <c r="G18" s="12">
        <f t="shared" si="1"/>
        <v>6.7072725590319058</v>
      </c>
    </row>
    <row r="19" spans="1:7" x14ac:dyDescent="0.25">
      <c r="A19" s="11">
        <f>'Shiller Data '!A18</f>
        <v>1871.1</v>
      </c>
      <c r="B19" s="11">
        <f>'Shiller Data '!B18</f>
        <v>4.59</v>
      </c>
      <c r="C19" s="11">
        <f>'Shiller Data '!C18</f>
        <v>0.26</v>
      </c>
      <c r="D19" s="11">
        <f>'Shiller Data '!D18</f>
        <v>0.4</v>
      </c>
      <c r="E19" s="75">
        <f>'Shiller Data '!E18</f>
        <v>12.368895869999999</v>
      </c>
      <c r="F19" s="12">
        <f t="shared" si="0"/>
        <v>116.58787212346384</v>
      </c>
      <c r="G19" s="12">
        <f t="shared" si="1"/>
        <v>6.6041060462092815</v>
      </c>
    </row>
    <row r="20" spans="1:7" x14ac:dyDescent="0.25">
      <c r="A20" s="11">
        <f>'Shiller Data '!A19</f>
        <v>1871.11</v>
      </c>
      <c r="B20" s="11">
        <f>'Shiller Data '!B19</f>
        <v>4.6399999999999997</v>
      </c>
      <c r="C20" s="11">
        <f>'Shiller Data '!C19</f>
        <v>0.26</v>
      </c>
      <c r="D20" s="11">
        <f>'Shiller Data '!D19</f>
        <v>0.4</v>
      </c>
      <c r="E20" s="75">
        <f>'Shiller Data '!E19</f>
        <v>12.368895869999999</v>
      </c>
      <c r="F20" s="12">
        <f t="shared" si="0"/>
        <v>117.85789251696562</v>
      </c>
      <c r="G20" s="12">
        <f t="shared" si="1"/>
        <v>6.6041060462092815</v>
      </c>
    </row>
    <row r="21" spans="1:7" x14ac:dyDescent="0.25">
      <c r="A21" s="11">
        <f>'Shiller Data '!A20</f>
        <v>1871.12</v>
      </c>
      <c r="B21" s="11">
        <f>'Shiller Data '!B20</f>
        <v>4.74</v>
      </c>
      <c r="C21" s="11">
        <f>'Shiller Data '!C20</f>
        <v>0.26</v>
      </c>
      <c r="D21" s="11">
        <f>'Shiller Data '!D20</f>
        <v>0.4</v>
      </c>
      <c r="E21" s="75">
        <f>'Shiller Data '!E20</f>
        <v>12.654391739999999</v>
      </c>
      <c r="F21" s="12">
        <f t="shared" si="0"/>
        <v>117.68163421816118</v>
      </c>
      <c r="G21" s="12">
        <f t="shared" si="1"/>
        <v>6.4551107377050432</v>
      </c>
    </row>
    <row r="22" spans="1:7" x14ac:dyDescent="0.25">
      <c r="A22" s="11">
        <f>'Shiller Data '!A21</f>
        <v>1872.01</v>
      </c>
      <c r="B22" s="11">
        <f>'Shiller Data '!B21</f>
        <v>4.8600000000000003</v>
      </c>
      <c r="C22" s="11">
        <f>'Shiller Data '!C21</f>
        <v>0.26329999999999998</v>
      </c>
      <c r="D22" s="11">
        <f>'Shiller Data '!D21</f>
        <v>0.40250000000000002</v>
      </c>
      <c r="E22" s="75">
        <f>'Shiller Data '!E21</f>
        <v>12.654391739999999</v>
      </c>
      <c r="F22" s="12">
        <f t="shared" si="0"/>
        <v>120.66091609710197</v>
      </c>
      <c r="G22" s="12">
        <f t="shared" si="1"/>
        <v>6.5370409893759138</v>
      </c>
    </row>
    <row r="23" spans="1:7" x14ac:dyDescent="0.25">
      <c r="A23" s="11">
        <f>'Shiller Data '!A22</f>
        <v>1872.02</v>
      </c>
      <c r="B23" s="11">
        <f>'Shiller Data '!B22</f>
        <v>4.88</v>
      </c>
      <c r="C23" s="11">
        <f>'Shiller Data '!C22</f>
        <v>0.26669999999999999</v>
      </c>
      <c r="D23" s="11">
        <f>'Shiller Data '!D22</f>
        <v>0.40500000000000003</v>
      </c>
      <c r="E23" s="75">
        <f>'Shiller Data '!E22</f>
        <v>12.654391739999999</v>
      </c>
      <c r="F23" s="12">
        <f t="shared" si="0"/>
        <v>121.15746307692542</v>
      </c>
      <c r="G23" s="12">
        <f t="shared" si="1"/>
        <v>6.6214539759459043</v>
      </c>
    </row>
    <row r="24" spans="1:7" x14ac:dyDescent="0.25">
      <c r="A24" s="11">
        <f>'Shiller Data '!A23</f>
        <v>1872.03</v>
      </c>
      <c r="B24" s="11">
        <f>'Shiller Data '!B23</f>
        <v>5.04</v>
      </c>
      <c r="C24" s="11">
        <f>'Shiller Data '!C23</f>
        <v>0.27</v>
      </c>
      <c r="D24" s="11">
        <f>'Shiller Data '!D23</f>
        <v>0.40749999999999997</v>
      </c>
      <c r="E24" s="75">
        <f>'Shiller Data '!E23</f>
        <v>12.844641319999999</v>
      </c>
      <c r="F24" s="12">
        <f t="shared" si="0"/>
        <v>123.27646685894379</v>
      </c>
      <c r="G24" s="12">
        <f t="shared" si="1"/>
        <v>6.6040964388719896</v>
      </c>
    </row>
    <row r="25" spans="1:7" x14ac:dyDescent="0.25">
      <c r="A25" s="11">
        <f>'Shiller Data '!A24</f>
        <v>1872.04</v>
      </c>
      <c r="B25" s="11">
        <f>'Shiller Data '!B24</f>
        <v>5.18</v>
      </c>
      <c r="C25" s="11">
        <f>'Shiller Data '!C24</f>
        <v>0.27329999999999999</v>
      </c>
      <c r="D25" s="11">
        <f>'Shiller Data '!D24</f>
        <v>0.41</v>
      </c>
      <c r="E25" s="75">
        <f>'Shiller Data '!E24</f>
        <v>13.130137189999999</v>
      </c>
      <c r="F25" s="12">
        <f t="shared" si="0"/>
        <v>123.94588696601426</v>
      </c>
      <c r="G25" s="12">
        <f t="shared" si="1"/>
        <v>6.539461565214614</v>
      </c>
    </row>
    <row r="26" spans="1:7" x14ac:dyDescent="0.25">
      <c r="A26" s="11">
        <f>'Shiller Data '!A25</f>
        <v>1872.05</v>
      </c>
      <c r="B26" s="11">
        <f>'Shiller Data '!B25</f>
        <v>5.18</v>
      </c>
      <c r="C26" s="11">
        <f>'Shiller Data '!C25</f>
        <v>0.2767</v>
      </c>
      <c r="D26" s="11">
        <f>'Shiller Data '!D25</f>
        <v>0.41249999999999998</v>
      </c>
      <c r="E26" s="75">
        <f>'Shiller Data '!E25</f>
        <v>13.130137189999999</v>
      </c>
      <c r="F26" s="12">
        <f t="shared" si="0"/>
        <v>123.94588696601426</v>
      </c>
      <c r="G26" s="12">
        <f t="shared" si="1"/>
        <v>6.6208160083969396</v>
      </c>
    </row>
    <row r="27" spans="1:7" x14ac:dyDescent="0.25">
      <c r="A27" s="11">
        <f>'Shiller Data '!A26</f>
        <v>1872.06</v>
      </c>
      <c r="B27" s="11">
        <f>'Shiller Data '!B26</f>
        <v>5.13</v>
      </c>
      <c r="C27" s="11">
        <f>'Shiller Data '!C26</f>
        <v>0.28000000000000003</v>
      </c>
      <c r="D27" s="11">
        <f>'Shiller Data '!D26</f>
        <v>0.41499999999999998</v>
      </c>
      <c r="E27" s="75">
        <f>'Shiller Data '!E26</f>
        <v>13.0349719</v>
      </c>
      <c r="F27" s="12">
        <f t="shared" si="0"/>
        <v>123.64566355528545</v>
      </c>
      <c r="G27" s="12">
        <f t="shared" si="1"/>
        <v>6.7486911882027156</v>
      </c>
    </row>
    <row r="28" spans="1:7" x14ac:dyDescent="0.25">
      <c r="A28" s="11">
        <f>'Shiller Data '!A27</f>
        <v>1872.07</v>
      </c>
      <c r="B28" s="11">
        <f>'Shiller Data '!B27</f>
        <v>5.0999999999999996</v>
      </c>
      <c r="C28" s="11">
        <f>'Shiller Data '!C27</f>
        <v>0.2833</v>
      </c>
      <c r="D28" s="11">
        <f>'Shiller Data '!D27</f>
        <v>0.41749999999999998</v>
      </c>
      <c r="E28" s="75">
        <f>'Shiller Data '!E27</f>
        <v>12.844641319999999</v>
      </c>
      <c r="F28" s="12">
        <f t="shared" si="0"/>
        <v>124.7440438453598</v>
      </c>
      <c r="G28" s="12">
        <f t="shared" si="1"/>
        <v>6.9294093375275363</v>
      </c>
    </row>
    <row r="29" spans="1:7" x14ac:dyDescent="0.25">
      <c r="A29" s="11">
        <f>'Shiller Data '!A28</f>
        <v>1872.08</v>
      </c>
      <c r="B29" s="11">
        <f>'Shiller Data '!B28</f>
        <v>5.04</v>
      </c>
      <c r="C29" s="11">
        <f>'Shiller Data '!C28</f>
        <v>0.28670000000000001</v>
      </c>
      <c r="D29" s="11">
        <f>'Shiller Data '!D28</f>
        <v>0.42</v>
      </c>
      <c r="E29" s="75">
        <f>'Shiller Data '!E28</f>
        <v>12.93980661</v>
      </c>
      <c r="F29" s="12">
        <f t="shared" si="0"/>
        <v>122.36983501564093</v>
      </c>
      <c r="G29" s="12">
        <f t="shared" si="1"/>
        <v>6.9609983529730677</v>
      </c>
    </row>
    <row r="30" spans="1:7" x14ac:dyDescent="0.25">
      <c r="A30" s="11">
        <f>'Shiller Data '!A29</f>
        <v>1872.09</v>
      </c>
      <c r="B30" s="11">
        <f>'Shiller Data '!B29</f>
        <v>4.95</v>
      </c>
      <c r="C30" s="11">
        <f>'Shiller Data '!C29</f>
        <v>0.28999999999999998</v>
      </c>
      <c r="D30" s="11">
        <f>'Shiller Data '!D29</f>
        <v>0.42249999999999999</v>
      </c>
      <c r="E30" s="75">
        <f>'Shiller Data '!E29</f>
        <v>13.0349719</v>
      </c>
      <c r="F30" s="12">
        <f t="shared" si="0"/>
        <v>119.3072192200123</v>
      </c>
      <c r="G30" s="12">
        <f t="shared" si="1"/>
        <v>6.9897158734956681</v>
      </c>
    </row>
    <row r="31" spans="1:7" x14ac:dyDescent="0.25">
      <c r="A31" s="11">
        <f>'Shiller Data '!A30</f>
        <v>1872.1</v>
      </c>
      <c r="B31" s="11">
        <f>'Shiller Data '!B30</f>
        <v>4.97</v>
      </c>
      <c r="C31" s="11">
        <f>'Shiller Data '!C30</f>
        <v>0.29330000000000001</v>
      </c>
      <c r="D31" s="11">
        <f>'Shiller Data '!D30</f>
        <v>0.42499999999999999</v>
      </c>
      <c r="E31" s="75">
        <f>'Shiller Data '!E30</f>
        <v>12.74947603</v>
      </c>
      <c r="F31" s="12">
        <f t="shared" si="0"/>
        <v>122.47168011656711</v>
      </c>
      <c r="G31" s="12">
        <f t="shared" si="1"/>
        <v>7.2275540801185389</v>
      </c>
    </row>
    <row r="32" spans="1:7" x14ac:dyDescent="0.25">
      <c r="A32" s="11">
        <f>'Shiller Data '!A31</f>
        <v>1872.11</v>
      </c>
      <c r="B32" s="11">
        <f>'Shiller Data '!B31</f>
        <v>4.95</v>
      </c>
      <c r="C32" s="11">
        <f>'Shiller Data '!C31</f>
        <v>0.29670000000000002</v>
      </c>
      <c r="D32" s="11">
        <f>'Shiller Data '!D31</f>
        <v>0.42749999999999999</v>
      </c>
      <c r="E32" s="75">
        <f>'Shiller Data '!E31</f>
        <v>13.130137189999999</v>
      </c>
      <c r="F32" s="12">
        <f t="shared" si="0"/>
        <v>118.44249816250399</v>
      </c>
      <c r="G32" s="12">
        <f t="shared" si="1"/>
        <v>7.0993715565282693</v>
      </c>
    </row>
    <row r="33" spans="1:7" x14ac:dyDescent="0.25">
      <c r="A33" s="11">
        <f>'Shiller Data '!A32</f>
        <v>1872.12</v>
      </c>
      <c r="B33" s="11">
        <f>'Shiller Data '!B32</f>
        <v>5.07</v>
      </c>
      <c r="C33" s="11">
        <f>'Shiller Data '!C32</f>
        <v>0.3</v>
      </c>
      <c r="D33" s="11">
        <f>'Shiller Data '!D32</f>
        <v>0.43</v>
      </c>
      <c r="E33" s="75">
        <f>'Shiller Data '!E32</f>
        <v>12.93980661</v>
      </c>
      <c r="F33" s="12">
        <f t="shared" si="0"/>
        <v>123.09822689073405</v>
      </c>
      <c r="G33" s="12">
        <f t="shared" si="1"/>
        <v>7.2839187509310079</v>
      </c>
    </row>
    <row r="34" spans="1:7" x14ac:dyDescent="0.25">
      <c r="A34" s="11">
        <f>'Shiller Data '!A33</f>
        <v>1873.01</v>
      </c>
      <c r="B34" s="11">
        <f>'Shiller Data '!B33</f>
        <v>5.1100000000000003</v>
      </c>
      <c r="C34" s="11">
        <f>'Shiller Data '!C33</f>
        <v>0.30249999999999999</v>
      </c>
      <c r="D34" s="11">
        <f>'Shiller Data '!D33</f>
        <v>0.4325</v>
      </c>
      <c r="E34" s="75">
        <f>'Shiller Data '!E33</f>
        <v>12.93980661</v>
      </c>
      <c r="F34" s="12">
        <f t="shared" si="0"/>
        <v>124.06941605752486</v>
      </c>
      <c r="G34" s="12">
        <f t="shared" si="1"/>
        <v>7.3446180738554334</v>
      </c>
    </row>
    <row r="35" spans="1:7" x14ac:dyDescent="0.25">
      <c r="A35" s="11">
        <f>'Shiller Data '!A34</f>
        <v>1873.02</v>
      </c>
      <c r="B35" s="11">
        <f>'Shiller Data '!B34</f>
        <v>5.15</v>
      </c>
      <c r="C35" s="11">
        <f>'Shiller Data '!C34</f>
        <v>0.30499999999999999</v>
      </c>
      <c r="D35" s="11">
        <f>'Shiller Data '!D34</f>
        <v>0.435</v>
      </c>
      <c r="E35" s="75">
        <f>'Shiller Data '!E34</f>
        <v>13.225221489999999</v>
      </c>
      <c r="F35" s="12">
        <f t="shared" si="0"/>
        <v>122.34209092251659</v>
      </c>
      <c r="G35" s="12">
        <f t="shared" si="1"/>
        <v>7.2455024721102044</v>
      </c>
    </row>
    <row r="36" spans="1:7" x14ac:dyDescent="0.25">
      <c r="A36" s="11">
        <f>'Shiller Data '!A35</f>
        <v>1873.03</v>
      </c>
      <c r="B36" s="11">
        <f>'Shiller Data '!B35</f>
        <v>5.1100000000000003</v>
      </c>
      <c r="C36" s="11">
        <f>'Shiller Data '!C35</f>
        <v>0.3075</v>
      </c>
      <c r="D36" s="11">
        <f>'Shiller Data '!D35</f>
        <v>0.4375</v>
      </c>
      <c r="E36" s="75">
        <f>'Shiller Data '!E35</f>
        <v>13.225221489999999</v>
      </c>
      <c r="F36" s="12">
        <f t="shared" si="0"/>
        <v>121.39186109010869</v>
      </c>
      <c r="G36" s="12">
        <f t="shared" si="1"/>
        <v>7.3048918366356981</v>
      </c>
    </row>
    <row r="37" spans="1:7" x14ac:dyDescent="0.25">
      <c r="A37" s="11">
        <f>'Shiller Data '!A36</f>
        <v>1873.04</v>
      </c>
      <c r="B37" s="11">
        <f>'Shiller Data '!B36</f>
        <v>5.04</v>
      </c>
      <c r="C37" s="11">
        <f>'Shiller Data '!C36</f>
        <v>0.31</v>
      </c>
      <c r="D37" s="11">
        <f>'Shiller Data '!D36</f>
        <v>0.44</v>
      </c>
      <c r="E37" s="75">
        <f>'Shiller Data '!E36</f>
        <v>13.225221489999999</v>
      </c>
      <c r="F37" s="12">
        <f t="shared" si="0"/>
        <v>119.72895888339487</v>
      </c>
      <c r="G37" s="12">
        <f t="shared" si="1"/>
        <v>7.3642812011611918</v>
      </c>
    </row>
    <row r="38" spans="1:7" x14ac:dyDescent="0.25">
      <c r="A38" s="11">
        <f>'Shiller Data '!A37</f>
        <v>1873.05</v>
      </c>
      <c r="B38" s="11">
        <f>'Shiller Data '!B37</f>
        <v>5.05</v>
      </c>
      <c r="C38" s="11">
        <f>'Shiller Data '!C37</f>
        <v>0.3125</v>
      </c>
      <c r="D38" s="11">
        <f>'Shiller Data '!D37</f>
        <v>0.4425</v>
      </c>
      <c r="E38" s="75">
        <f>'Shiller Data '!E37</f>
        <v>12.93980661</v>
      </c>
      <c r="F38" s="12">
        <f t="shared" si="0"/>
        <v>122.61263230733864</v>
      </c>
      <c r="G38" s="12">
        <f t="shared" si="1"/>
        <v>7.5874153655531336</v>
      </c>
    </row>
    <row r="39" spans="1:7" x14ac:dyDescent="0.25">
      <c r="A39" s="11">
        <f>'Shiller Data '!A38</f>
        <v>1873.06</v>
      </c>
      <c r="B39" s="11">
        <f>'Shiller Data '!B38</f>
        <v>4.9800000000000004</v>
      </c>
      <c r="C39" s="11">
        <f>'Shiller Data '!C38</f>
        <v>0.315</v>
      </c>
      <c r="D39" s="11">
        <f>'Shiller Data '!D38</f>
        <v>0.44500000000000001</v>
      </c>
      <c r="E39" s="75">
        <f>'Shiller Data '!E38</f>
        <v>12.559226450000001</v>
      </c>
      <c r="F39" s="12">
        <f t="shared" si="0"/>
        <v>124.57705944142764</v>
      </c>
      <c r="G39" s="12">
        <f t="shared" si="1"/>
        <v>7.8798742417770482</v>
      </c>
    </row>
    <row r="40" spans="1:7" x14ac:dyDescent="0.25">
      <c r="A40" s="11">
        <f>'Shiller Data '!A39</f>
        <v>1873.07</v>
      </c>
      <c r="B40" s="11">
        <f>'Shiller Data '!B39</f>
        <v>4.97</v>
      </c>
      <c r="C40" s="11">
        <f>'Shiller Data '!C39</f>
        <v>0.3175</v>
      </c>
      <c r="D40" s="11">
        <f>'Shiller Data '!D39</f>
        <v>0.44750000000000001</v>
      </c>
      <c r="E40" s="75">
        <f>'Shiller Data '!E39</f>
        <v>12.559226450000001</v>
      </c>
      <c r="F40" s="12">
        <f t="shared" si="0"/>
        <v>124.32690470359343</v>
      </c>
      <c r="G40" s="12">
        <f t="shared" si="1"/>
        <v>7.9424129262355958</v>
      </c>
    </row>
    <row r="41" spans="1:7" x14ac:dyDescent="0.25">
      <c r="A41" s="11">
        <f>'Shiller Data '!A40</f>
        <v>1873.08</v>
      </c>
      <c r="B41" s="11">
        <f>'Shiller Data '!B40</f>
        <v>4.97</v>
      </c>
      <c r="C41" s="11">
        <f>'Shiller Data '!C40</f>
        <v>0.32</v>
      </c>
      <c r="D41" s="11">
        <f>'Shiller Data '!D40</f>
        <v>0.45</v>
      </c>
      <c r="E41" s="75">
        <f>'Shiller Data '!E40</f>
        <v>12.559226450000001</v>
      </c>
      <c r="F41" s="12">
        <f t="shared" si="0"/>
        <v>124.32690470359343</v>
      </c>
      <c r="G41" s="12">
        <f t="shared" si="1"/>
        <v>8.0049516106941443</v>
      </c>
    </row>
    <row r="42" spans="1:7" x14ac:dyDescent="0.25">
      <c r="A42" s="11">
        <f>'Shiller Data '!A41</f>
        <v>1873.09</v>
      </c>
      <c r="B42" s="11">
        <f>'Shiller Data '!B41</f>
        <v>4.59</v>
      </c>
      <c r="C42" s="11">
        <f>'Shiller Data '!C41</f>
        <v>0.32250000000000001</v>
      </c>
      <c r="D42" s="11">
        <f>'Shiller Data '!D41</f>
        <v>0.45250000000000001</v>
      </c>
      <c r="E42" s="75">
        <f>'Shiller Data '!E41</f>
        <v>12.559226450000001</v>
      </c>
      <c r="F42" s="12">
        <f t="shared" si="0"/>
        <v>114.82102466589411</v>
      </c>
      <c r="G42" s="12">
        <f t="shared" si="1"/>
        <v>8.0674902951526928</v>
      </c>
    </row>
    <row r="43" spans="1:7" x14ac:dyDescent="0.25">
      <c r="A43" s="11">
        <f>'Shiller Data '!A42</f>
        <v>1873.1</v>
      </c>
      <c r="B43" s="11">
        <f>'Shiller Data '!B42</f>
        <v>4.1900000000000004</v>
      </c>
      <c r="C43" s="11">
        <f>'Shiller Data '!C42</f>
        <v>0.32500000000000001</v>
      </c>
      <c r="D43" s="11">
        <f>'Shiller Data '!D42</f>
        <v>0.45500000000000002</v>
      </c>
      <c r="E43" s="75">
        <f>'Shiller Data '!E42</f>
        <v>12.273811569999999</v>
      </c>
      <c r="F43" s="12">
        <f t="shared" si="0"/>
        <v>107.25219647477448</v>
      </c>
      <c r="G43" s="12">
        <f t="shared" si="1"/>
        <v>8.3190844521006451</v>
      </c>
    </row>
    <row r="44" spans="1:7" x14ac:dyDescent="0.25">
      <c r="A44" s="11">
        <f>'Shiller Data '!A43</f>
        <v>1873.11</v>
      </c>
      <c r="B44" s="11">
        <f>'Shiller Data '!B43</f>
        <v>4.04</v>
      </c>
      <c r="C44" s="11">
        <f>'Shiller Data '!C43</f>
        <v>0.32750000000000001</v>
      </c>
      <c r="D44" s="11">
        <f>'Shiller Data '!D43</f>
        <v>0.45750000000000002</v>
      </c>
      <c r="E44" s="75">
        <f>'Shiller Data '!E43</f>
        <v>11.893231399999999</v>
      </c>
      <c r="F44" s="12">
        <f t="shared" si="0"/>
        <v>106.72179471762402</v>
      </c>
      <c r="G44" s="12">
        <f t="shared" si="1"/>
        <v>8.6513336064410566</v>
      </c>
    </row>
    <row r="45" spans="1:7" x14ac:dyDescent="0.25">
      <c r="A45" s="11">
        <f>'Shiller Data '!A44</f>
        <v>1873.12</v>
      </c>
      <c r="B45" s="11">
        <f>'Shiller Data '!B44</f>
        <v>4.42</v>
      </c>
      <c r="C45" s="11">
        <f>'Shiller Data '!C44</f>
        <v>0.33</v>
      </c>
      <c r="D45" s="11">
        <f>'Shiller Data '!D44</f>
        <v>0.46</v>
      </c>
      <c r="E45" s="75">
        <f>'Shiller Data '!E44</f>
        <v>12.178646280000001</v>
      </c>
      <c r="F45" s="12">
        <f t="shared" si="0"/>
        <v>114.0236335035424</v>
      </c>
      <c r="G45" s="12">
        <f t="shared" si="1"/>
        <v>8.5130767095404956</v>
      </c>
    </row>
    <row r="46" spans="1:7" x14ac:dyDescent="0.25">
      <c r="A46" s="11">
        <f>'Shiller Data '!A45</f>
        <v>1874.01</v>
      </c>
      <c r="B46" s="11">
        <f>'Shiller Data '!B45</f>
        <v>4.66</v>
      </c>
      <c r="C46" s="11">
        <f>'Shiller Data '!C45</f>
        <v>0.33</v>
      </c>
      <c r="D46" s="11">
        <f>'Shiller Data '!D45</f>
        <v>0.46</v>
      </c>
      <c r="E46" s="75">
        <f>'Shiller Data '!E45</f>
        <v>12.368895869999999</v>
      </c>
      <c r="F46" s="12">
        <f t="shared" si="0"/>
        <v>118.36590067436636</v>
      </c>
      <c r="G46" s="12">
        <f t="shared" si="1"/>
        <v>8.3821345971117793</v>
      </c>
    </row>
    <row r="47" spans="1:7" x14ac:dyDescent="0.25">
      <c r="A47" s="11">
        <f>'Shiller Data '!A46</f>
        <v>1874.02</v>
      </c>
      <c r="B47" s="11">
        <f>'Shiller Data '!B46</f>
        <v>4.8</v>
      </c>
      <c r="C47" s="11">
        <f>'Shiller Data '!C46</f>
        <v>0.33</v>
      </c>
      <c r="D47" s="11">
        <f>'Shiller Data '!D46</f>
        <v>0.46</v>
      </c>
      <c r="E47" s="75">
        <f>'Shiller Data '!E46</f>
        <v>12.368895869999999</v>
      </c>
      <c r="F47" s="12">
        <f t="shared" si="0"/>
        <v>121.92195777617134</v>
      </c>
      <c r="G47" s="12">
        <f t="shared" si="1"/>
        <v>8.3821345971117793</v>
      </c>
    </row>
    <row r="48" spans="1:7" x14ac:dyDescent="0.25">
      <c r="A48" s="11">
        <f>'Shiller Data '!A47</f>
        <v>1874.03</v>
      </c>
      <c r="B48" s="11">
        <f>'Shiller Data '!B47</f>
        <v>4.7300000000000004</v>
      </c>
      <c r="C48" s="11">
        <f>'Shiller Data '!C47</f>
        <v>0.33</v>
      </c>
      <c r="D48" s="11">
        <f>'Shiller Data '!D47</f>
        <v>0.46</v>
      </c>
      <c r="E48" s="75">
        <f>'Shiller Data '!E47</f>
        <v>12.368895869999999</v>
      </c>
      <c r="F48" s="12">
        <f t="shared" si="0"/>
        <v>120.14392922526886</v>
      </c>
      <c r="G48" s="12">
        <f t="shared" si="1"/>
        <v>8.3821345971117793</v>
      </c>
    </row>
    <row r="49" spans="1:7" x14ac:dyDescent="0.25">
      <c r="A49" s="11">
        <f>'Shiller Data '!A48</f>
        <v>1874.04</v>
      </c>
      <c r="B49" s="11">
        <f>'Shiller Data '!B48</f>
        <v>4.5999999999999996</v>
      </c>
      <c r="C49" s="11">
        <f>'Shiller Data '!C48</f>
        <v>0.33</v>
      </c>
      <c r="D49" s="11">
        <f>'Shiller Data '!D48</f>
        <v>0.46</v>
      </c>
      <c r="E49" s="75">
        <f>'Shiller Data '!E48</f>
        <v>12.178646280000001</v>
      </c>
      <c r="F49" s="12">
        <f t="shared" si="0"/>
        <v>118.66712989056448</v>
      </c>
      <c r="G49" s="12">
        <f t="shared" si="1"/>
        <v>8.5130767095404956</v>
      </c>
    </row>
    <row r="50" spans="1:7" x14ac:dyDescent="0.25">
      <c r="A50" s="11">
        <f>'Shiller Data '!A49</f>
        <v>1874.05</v>
      </c>
      <c r="B50" s="11">
        <f>'Shiller Data '!B49</f>
        <v>4.4800000000000004</v>
      </c>
      <c r="C50" s="11">
        <f>'Shiller Data '!C49</f>
        <v>0.33</v>
      </c>
      <c r="D50" s="11">
        <f>'Shiller Data '!D49</f>
        <v>0.46</v>
      </c>
      <c r="E50" s="75">
        <f>'Shiller Data '!E49</f>
        <v>12.08348099</v>
      </c>
      <c r="F50" s="12">
        <f t="shared" si="0"/>
        <v>116.4816662652771</v>
      </c>
      <c r="G50" s="12">
        <f t="shared" si="1"/>
        <v>8.5801227382905001</v>
      </c>
    </row>
    <row r="51" spans="1:7" x14ac:dyDescent="0.25">
      <c r="A51" s="11">
        <f>'Shiller Data '!A50</f>
        <v>1874.06</v>
      </c>
      <c r="B51" s="11">
        <f>'Shiller Data '!B50</f>
        <v>4.46</v>
      </c>
      <c r="C51" s="11">
        <f>'Shiller Data '!C50</f>
        <v>0.33</v>
      </c>
      <c r="D51" s="11">
        <f>'Shiller Data '!D50</f>
        <v>0.46</v>
      </c>
      <c r="E51" s="75">
        <f>'Shiller Data '!E50</f>
        <v>11.79806612</v>
      </c>
      <c r="F51" s="12">
        <f t="shared" si="0"/>
        <v>118.76696449638139</v>
      </c>
      <c r="G51" s="12">
        <f t="shared" si="1"/>
        <v>8.787690198162748</v>
      </c>
    </row>
    <row r="52" spans="1:7" x14ac:dyDescent="0.25">
      <c r="A52" s="11">
        <f>'Shiller Data '!A51</f>
        <v>1874.07</v>
      </c>
      <c r="B52" s="11">
        <f>'Shiller Data '!B51</f>
        <v>4.46</v>
      </c>
      <c r="C52" s="11">
        <f>'Shiller Data '!C51</f>
        <v>0.33</v>
      </c>
      <c r="D52" s="11">
        <f>'Shiller Data '!D51</f>
        <v>0.46</v>
      </c>
      <c r="E52" s="75">
        <f>'Shiller Data '!E51</f>
        <v>11.893231399999999</v>
      </c>
      <c r="F52" s="12">
        <f t="shared" si="0"/>
        <v>117.81663476252554</v>
      </c>
      <c r="G52" s="12">
        <f t="shared" si="1"/>
        <v>8.7173743209940415</v>
      </c>
    </row>
    <row r="53" spans="1:7" x14ac:dyDescent="0.25">
      <c r="A53" s="11">
        <f>'Shiller Data '!A52</f>
        <v>1874.08</v>
      </c>
      <c r="B53" s="11">
        <f>'Shiller Data '!B52</f>
        <v>4.47</v>
      </c>
      <c r="C53" s="11">
        <f>'Shiller Data '!C52</f>
        <v>0.33</v>
      </c>
      <c r="D53" s="11">
        <f>'Shiller Data '!D52</f>
        <v>0.46</v>
      </c>
      <c r="E53" s="75">
        <f>'Shiller Data '!E52</f>
        <v>11.79806612</v>
      </c>
      <c r="F53" s="12">
        <f t="shared" si="0"/>
        <v>119.03325813874994</v>
      </c>
      <c r="G53" s="12">
        <f t="shared" si="1"/>
        <v>8.787690198162748</v>
      </c>
    </row>
    <row r="54" spans="1:7" x14ac:dyDescent="0.25">
      <c r="A54" s="11">
        <f>'Shiller Data '!A53</f>
        <v>1874.09</v>
      </c>
      <c r="B54" s="11">
        <f>'Shiller Data '!B53</f>
        <v>4.54</v>
      </c>
      <c r="C54" s="11">
        <f>'Shiller Data '!C53</f>
        <v>0.33</v>
      </c>
      <c r="D54" s="11">
        <f>'Shiller Data '!D53</f>
        <v>0.46</v>
      </c>
      <c r="E54" s="75">
        <f>'Shiller Data '!E53</f>
        <v>11.79806612</v>
      </c>
      <c r="F54" s="12">
        <f t="shared" si="0"/>
        <v>120.89731363532994</v>
      </c>
      <c r="G54" s="12">
        <f t="shared" si="1"/>
        <v>8.787690198162748</v>
      </c>
    </row>
    <row r="55" spans="1:7" x14ac:dyDescent="0.25">
      <c r="A55" s="11">
        <f>'Shiller Data '!A54</f>
        <v>1874.1</v>
      </c>
      <c r="B55" s="11">
        <f>'Shiller Data '!B54</f>
        <v>4.53</v>
      </c>
      <c r="C55" s="11">
        <f>'Shiller Data '!C54</f>
        <v>0.33</v>
      </c>
      <c r="D55" s="11">
        <f>'Shiller Data '!D54</f>
        <v>0.46</v>
      </c>
      <c r="E55" s="75">
        <f>'Shiller Data '!E54</f>
        <v>11.60773554</v>
      </c>
      <c r="F55" s="12">
        <f t="shared" si="0"/>
        <v>122.60899165867799</v>
      </c>
      <c r="G55" s="12">
        <f t="shared" si="1"/>
        <v>8.9317808493076676</v>
      </c>
    </row>
    <row r="56" spans="1:7" x14ac:dyDescent="0.25">
      <c r="A56" s="11">
        <f>'Shiller Data '!A55</f>
        <v>1874.11</v>
      </c>
      <c r="B56" s="11">
        <f>'Shiller Data '!B55</f>
        <v>4.57</v>
      </c>
      <c r="C56" s="11">
        <f>'Shiller Data '!C55</f>
        <v>0.33</v>
      </c>
      <c r="D56" s="11">
        <f>'Shiller Data '!D55</f>
        <v>0.46</v>
      </c>
      <c r="E56" s="75">
        <f>'Shiller Data '!E55</f>
        <v>11.51265124</v>
      </c>
      <c r="F56" s="12">
        <f t="shared" si="0"/>
        <v>124.71321505957476</v>
      </c>
      <c r="G56" s="12">
        <f t="shared" si="1"/>
        <v>9.0055494463150261</v>
      </c>
    </row>
    <row r="57" spans="1:7" x14ac:dyDescent="0.25">
      <c r="A57" s="11">
        <f>'Shiller Data '!A56</f>
        <v>1874.12</v>
      </c>
      <c r="B57" s="11">
        <f>'Shiller Data '!B56</f>
        <v>4.54</v>
      </c>
      <c r="C57" s="11">
        <f>'Shiller Data '!C56</f>
        <v>0.33</v>
      </c>
      <c r="D57" s="11">
        <f>'Shiller Data '!D56</f>
        <v>0.46</v>
      </c>
      <c r="E57" s="75">
        <f>'Shiller Data '!E56</f>
        <v>11.51265124</v>
      </c>
      <c r="F57" s="12">
        <f t="shared" si="0"/>
        <v>123.89452874627339</v>
      </c>
      <c r="G57" s="12">
        <f t="shared" si="1"/>
        <v>9.0055494463150261</v>
      </c>
    </row>
    <row r="58" spans="1:7" x14ac:dyDescent="0.25">
      <c r="A58" s="11">
        <f>'Shiller Data '!A57</f>
        <v>1875.01</v>
      </c>
      <c r="B58" s="11">
        <f>'Shiller Data '!B57</f>
        <v>4.54</v>
      </c>
      <c r="C58" s="11">
        <f>'Shiller Data '!C57</f>
        <v>0.32750000000000001</v>
      </c>
      <c r="D58" s="11">
        <f>'Shiller Data '!D57</f>
        <v>0.45169999999999999</v>
      </c>
      <c r="E58" s="75">
        <f>'Shiller Data '!E57</f>
        <v>11.51265124</v>
      </c>
      <c r="F58" s="12">
        <f t="shared" si="0"/>
        <v>123.89452874627339</v>
      </c>
      <c r="G58" s="12">
        <f t="shared" si="1"/>
        <v>8.9373255868732464</v>
      </c>
    </row>
    <row r="59" spans="1:7" x14ac:dyDescent="0.25">
      <c r="A59" s="11">
        <f>'Shiller Data '!A58</f>
        <v>1875.02</v>
      </c>
      <c r="B59" s="11">
        <f>'Shiller Data '!B58</f>
        <v>4.53</v>
      </c>
      <c r="C59" s="11">
        <f>'Shiller Data '!C58</f>
        <v>0.32500000000000001</v>
      </c>
      <c r="D59" s="11">
        <f>'Shiller Data '!D58</f>
        <v>0.44330000000000003</v>
      </c>
      <c r="E59" s="75">
        <f>'Shiller Data '!E58</f>
        <v>11.51265124</v>
      </c>
      <c r="F59" s="12">
        <f t="shared" si="0"/>
        <v>123.62163330850628</v>
      </c>
      <c r="G59" s="12">
        <f t="shared" si="1"/>
        <v>8.869101727431465</v>
      </c>
    </row>
    <row r="60" spans="1:7" x14ac:dyDescent="0.25">
      <c r="A60" s="11">
        <f>'Shiller Data '!A59</f>
        <v>1875.03</v>
      </c>
      <c r="B60" s="11">
        <f>'Shiller Data '!B59</f>
        <v>4.59</v>
      </c>
      <c r="C60" s="11">
        <f>'Shiller Data '!C59</f>
        <v>0.32250000000000001</v>
      </c>
      <c r="D60" s="11">
        <f>'Shiller Data '!D59</f>
        <v>0.435</v>
      </c>
      <c r="E60" s="75">
        <f>'Shiller Data '!E59</f>
        <v>11.51265124</v>
      </c>
      <c r="F60" s="12">
        <f t="shared" si="0"/>
        <v>125.25900593510899</v>
      </c>
      <c r="G60" s="12">
        <f t="shared" si="1"/>
        <v>8.8008778679896853</v>
      </c>
    </row>
    <row r="61" spans="1:7" x14ac:dyDescent="0.25">
      <c r="A61" s="11">
        <f>'Shiller Data '!A60</f>
        <v>1875.04</v>
      </c>
      <c r="B61" s="11">
        <f>'Shiller Data '!B60</f>
        <v>4.6500000000000004</v>
      </c>
      <c r="C61" s="11">
        <f>'Shiller Data '!C60</f>
        <v>0.32</v>
      </c>
      <c r="D61" s="11">
        <f>'Shiller Data '!D60</f>
        <v>0.42670000000000002</v>
      </c>
      <c r="E61" s="75">
        <f>'Shiller Data '!E60</f>
        <v>11.60773554</v>
      </c>
      <c r="F61" s="12">
        <f t="shared" si="0"/>
        <v>125.85691196751715</v>
      </c>
      <c r="G61" s="12">
        <f t="shared" si="1"/>
        <v>8.6611208235710713</v>
      </c>
    </row>
    <row r="62" spans="1:7" x14ac:dyDescent="0.25">
      <c r="A62" s="11">
        <f>'Shiller Data '!A61</f>
        <v>1875.05</v>
      </c>
      <c r="B62" s="11">
        <f>'Shiller Data '!B61</f>
        <v>4.47</v>
      </c>
      <c r="C62" s="11">
        <f>'Shiller Data '!C61</f>
        <v>0.3175</v>
      </c>
      <c r="D62" s="11">
        <f>'Shiller Data '!D61</f>
        <v>0.41830000000000001</v>
      </c>
      <c r="E62" s="75">
        <f>'Shiller Data '!E61</f>
        <v>11.322320660000001</v>
      </c>
      <c r="F62" s="12">
        <f t="shared" si="0"/>
        <v>124.03484163466537</v>
      </c>
      <c r="G62" s="12">
        <f t="shared" si="1"/>
        <v>8.8100810333347326</v>
      </c>
    </row>
    <row r="63" spans="1:7" x14ac:dyDescent="0.25">
      <c r="A63" s="11">
        <f>'Shiller Data '!A62</f>
        <v>1875.06</v>
      </c>
      <c r="B63" s="11">
        <f>'Shiller Data '!B62</f>
        <v>4.38</v>
      </c>
      <c r="C63" s="11">
        <f>'Shiller Data '!C62</f>
        <v>0.315</v>
      </c>
      <c r="D63" s="11">
        <f>'Shiller Data '!D62</f>
        <v>0.41</v>
      </c>
      <c r="E63" s="75">
        <f>'Shiller Data '!E62</f>
        <v>11.13207107</v>
      </c>
      <c r="F63" s="12">
        <f t="shared" si="0"/>
        <v>123.61459887805047</v>
      </c>
      <c r="G63" s="12">
        <f t="shared" si="1"/>
        <v>8.890091015202259</v>
      </c>
    </row>
    <row r="64" spans="1:7" x14ac:dyDescent="0.25">
      <c r="A64" s="11">
        <f>'Shiller Data '!A63</f>
        <v>1875.07</v>
      </c>
      <c r="B64" s="11">
        <f>'Shiller Data '!B63</f>
        <v>4.3899999999999997</v>
      </c>
      <c r="C64" s="11">
        <f>'Shiller Data '!C63</f>
        <v>0.3125</v>
      </c>
      <c r="D64" s="11">
        <f>'Shiller Data '!D63</f>
        <v>0.4017</v>
      </c>
      <c r="E64" s="75">
        <f>'Shiller Data '!E63</f>
        <v>11.13207107</v>
      </c>
      <c r="F64" s="12">
        <f t="shared" si="0"/>
        <v>123.89682398964418</v>
      </c>
      <c r="G64" s="12">
        <f t="shared" si="1"/>
        <v>8.8195347373038278</v>
      </c>
    </row>
    <row r="65" spans="1:7" x14ac:dyDescent="0.25">
      <c r="A65" s="11">
        <f>'Shiller Data '!A64</f>
        <v>1875.08</v>
      </c>
      <c r="B65" s="11">
        <f>'Shiller Data '!B64</f>
        <v>4.41</v>
      </c>
      <c r="C65" s="11">
        <f>'Shiller Data '!C64</f>
        <v>0.31</v>
      </c>
      <c r="D65" s="11">
        <f>'Shiller Data '!D64</f>
        <v>0.39329999999999998</v>
      </c>
      <c r="E65" s="75">
        <f>'Shiller Data '!E64</f>
        <v>11.22715537</v>
      </c>
      <c r="F65" s="12">
        <f t="shared" si="0"/>
        <v>123.40719481821868</v>
      </c>
      <c r="G65" s="12">
        <f t="shared" si="1"/>
        <v>8.6748821754303371</v>
      </c>
    </row>
    <row r="66" spans="1:7" x14ac:dyDescent="0.25">
      <c r="A66" s="11">
        <f>'Shiller Data '!A65</f>
        <v>1875.09</v>
      </c>
      <c r="B66" s="11">
        <f>'Shiller Data '!B65</f>
        <v>4.37</v>
      </c>
      <c r="C66" s="11">
        <f>'Shiller Data '!C65</f>
        <v>0.3075</v>
      </c>
      <c r="D66" s="11">
        <f>'Shiller Data '!D65</f>
        <v>0.38500000000000001</v>
      </c>
      <c r="E66" s="75">
        <f>'Shiller Data '!E65</f>
        <v>11.13207107</v>
      </c>
      <c r="F66" s="12">
        <f t="shared" si="0"/>
        <v>123.33237376645674</v>
      </c>
      <c r="G66" s="12">
        <f t="shared" si="1"/>
        <v>8.6784221815069671</v>
      </c>
    </row>
    <row r="67" spans="1:7" x14ac:dyDescent="0.25">
      <c r="A67" s="11">
        <f>'Shiller Data '!A66</f>
        <v>1875.1</v>
      </c>
      <c r="B67" s="11">
        <f>'Shiller Data '!B66</f>
        <v>4.3</v>
      </c>
      <c r="C67" s="11">
        <f>'Shiller Data '!C66</f>
        <v>0.30499999999999999</v>
      </c>
      <c r="D67" s="11">
        <f>'Shiller Data '!D66</f>
        <v>0.37669999999999998</v>
      </c>
      <c r="E67" s="75">
        <f>'Shiller Data '!E66</f>
        <v>11.13207107</v>
      </c>
      <c r="F67" s="12">
        <f t="shared" si="0"/>
        <v>121.35679798530069</v>
      </c>
      <c r="G67" s="12">
        <f t="shared" si="1"/>
        <v>8.6078659036085359</v>
      </c>
    </row>
    <row r="68" spans="1:7" x14ac:dyDescent="0.25">
      <c r="A68" s="11">
        <f>'Shiller Data '!A67</f>
        <v>1875.11</v>
      </c>
      <c r="B68" s="11">
        <f>'Shiller Data '!B67</f>
        <v>4.37</v>
      </c>
      <c r="C68" s="11">
        <f>'Shiller Data '!C67</f>
        <v>0.30249999999999999</v>
      </c>
      <c r="D68" s="11">
        <f>'Shiller Data '!D67</f>
        <v>0.36830000000000002</v>
      </c>
      <c r="E68" s="75">
        <f>'Shiller Data '!E67</f>
        <v>11.03690579</v>
      </c>
      <c r="F68" s="12">
        <f t="shared" si="0"/>
        <v>124.39580224051184</v>
      </c>
      <c r="G68" s="12">
        <f t="shared" si="1"/>
        <v>8.6109222374725007</v>
      </c>
    </row>
    <row r="69" spans="1:7" x14ac:dyDescent="0.25">
      <c r="A69" s="11">
        <f>'Shiller Data '!A68</f>
        <v>1875.12</v>
      </c>
      <c r="B69" s="11">
        <f>'Shiller Data '!B68</f>
        <v>4.37</v>
      </c>
      <c r="C69" s="11">
        <f>'Shiller Data '!C68</f>
        <v>0.3</v>
      </c>
      <c r="D69" s="11">
        <f>'Shiller Data '!D68</f>
        <v>0.36</v>
      </c>
      <c r="E69" s="75">
        <f>'Shiller Data '!E68</f>
        <v>10.9417405</v>
      </c>
      <c r="F69" s="12">
        <f t="shared" si="0"/>
        <v>125.47772906878939</v>
      </c>
      <c r="G69" s="12">
        <f t="shared" si="1"/>
        <v>8.6140317438528182</v>
      </c>
    </row>
    <row r="70" spans="1:7" x14ac:dyDescent="0.25">
      <c r="A70" s="11">
        <f>'Shiller Data '!A69</f>
        <v>1876.01</v>
      </c>
      <c r="B70" s="11">
        <f>'Shiller Data '!B69</f>
        <v>4.46</v>
      </c>
      <c r="C70" s="11">
        <f>'Shiller Data '!C69</f>
        <v>0.3</v>
      </c>
      <c r="D70" s="11">
        <f>'Shiller Data '!D69</f>
        <v>0.3533</v>
      </c>
      <c r="E70" s="75">
        <f>'Shiller Data '!E69</f>
        <v>10.846575209999999</v>
      </c>
      <c r="F70" s="12">
        <f t="shared" si="0"/>
        <v>129.1855238055368</v>
      </c>
      <c r="G70" s="12">
        <f t="shared" si="1"/>
        <v>8.6896092245876755</v>
      </c>
    </row>
    <row r="71" spans="1:7" x14ac:dyDescent="0.25">
      <c r="A71" s="11">
        <f>'Shiller Data '!A70</f>
        <v>1876.02</v>
      </c>
      <c r="B71" s="11">
        <f>'Shiller Data '!B70</f>
        <v>4.5199999999999996</v>
      </c>
      <c r="C71" s="11">
        <f>'Shiller Data '!C70</f>
        <v>0.3</v>
      </c>
      <c r="D71" s="11">
        <f>'Shiller Data '!D70</f>
        <v>0.34670000000000001</v>
      </c>
      <c r="E71" s="75">
        <f>'Shiller Data '!E70</f>
        <v>10.846575209999999</v>
      </c>
      <c r="F71" s="12">
        <f t="shared" si="0"/>
        <v>130.92344565045431</v>
      </c>
      <c r="G71" s="12">
        <f t="shared" si="1"/>
        <v>8.6896092245876755</v>
      </c>
    </row>
    <row r="72" spans="1:7" x14ac:dyDescent="0.25">
      <c r="A72" s="11">
        <f>'Shiller Data '!A71</f>
        <v>1876.03</v>
      </c>
      <c r="B72" s="11">
        <f>'Shiller Data '!B71</f>
        <v>4.51</v>
      </c>
      <c r="C72" s="11">
        <f>'Shiller Data '!C71</f>
        <v>0.3</v>
      </c>
      <c r="D72" s="11">
        <f>'Shiller Data '!D71</f>
        <v>0.34</v>
      </c>
      <c r="E72" s="75">
        <f>'Shiller Data '!E71</f>
        <v>10.846575209999999</v>
      </c>
      <c r="F72" s="12">
        <f t="shared" si="0"/>
        <v>130.63379200963473</v>
      </c>
      <c r="G72" s="12">
        <f t="shared" si="1"/>
        <v>8.6896092245876755</v>
      </c>
    </row>
    <row r="73" spans="1:7" x14ac:dyDescent="0.25">
      <c r="A73" s="11">
        <f>'Shiller Data '!A72</f>
        <v>1876.04</v>
      </c>
      <c r="B73" s="11">
        <f>'Shiller Data '!B72</f>
        <v>4.34</v>
      </c>
      <c r="C73" s="11">
        <f>'Shiller Data '!C72</f>
        <v>0.3</v>
      </c>
      <c r="D73" s="11">
        <f>'Shiller Data '!D72</f>
        <v>0.33329999999999999</v>
      </c>
      <c r="E73" s="75">
        <f>'Shiller Data '!E72</f>
        <v>10.751490909999999</v>
      </c>
      <c r="F73" s="12">
        <f t="shared" si="0"/>
        <v>126.82143447954607</v>
      </c>
      <c r="G73" s="12">
        <f t="shared" si="1"/>
        <v>8.7664586045769166</v>
      </c>
    </row>
    <row r="74" spans="1:7" x14ac:dyDescent="0.25">
      <c r="A74" s="11">
        <f>'Shiller Data '!A73</f>
        <v>1876.05</v>
      </c>
      <c r="B74" s="11">
        <f>'Shiller Data '!B73</f>
        <v>4.18</v>
      </c>
      <c r="C74" s="11">
        <f>'Shiller Data '!C73</f>
        <v>0.3</v>
      </c>
      <c r="D74" s="11">
        <f>'Shiller Data '!D73</f>
        <v>0.32669999999999999</v>
      </c>
      <c r="E74" s="75">
        <f>'Shiller Data '!E73</f>
        <v>10.370910739999999</v>
      </c>
      <c r="F74" s="12">
        <f t="shared" si="0"/>
        <v>126.62836783802075</v>
      </c>
      <c r="G74" s="12">
        <f t="shared" si="1"/>
        <v>9.0881603711498151</v>
      </c>
    </row>
    <row r="75" spans="1:7" x14ac:dyDescent="0.25">
      <c r="A75" s="11">
        <f>'Shiller Data '!A74</f>
        <v>1876.06</v>
      </c>
      <c r="B75" s="11">
        <f>'Shiller Data '!B74</f>
        <v>4.1500000000000004</v>
      </c>
      <c r="C75" s="11">
        <f>'Shiller Data '!C74</f>
        <v>0.3</v>
      </c>
      <c r="D75" s="11">
        <f>'Shiller Data '!D74</f>
        <v>0.32</v>
      </c>
      <c r="E75" s="75">
        <f>'Shiller Data '!E74</f>
        <v>10.08541488</v>
      </c>
      <c r="F75" s="12">
        <f t="shared" ref="F75:F138" si="2">B75*$E$1851/E75</f>
        <v>129.27839513925878</v>
      </c>
      <c r="G75" s="12">
        <f t="shared" ref="G75:G138" si="3">C75*$E$1851/E75</f>
        <v>9.345426154645212</v>
      </c>
    </row>
    <row r="76" spans="1:7" x14ac:dyDescent="0.25">
      <c r="A76" s="11">
        <f>'Shiller Data '!A75</f>
        <v>1876.07</v>
      </c>
      <c r="B76" s="11">
        <f>'Shiller Data '!B75</f>
        <v>4.0999999999999996</v>
      </c>
      <c r="C76" s="11">
        <f>'Shiller Data '!C75</f>
        <v>0.3</v>
      </c>
      <c r="D76" s="11">
        <f>'Shiller Data '!D75</f>
        <v>0.31330000000000002</v>
      </c>
      <c r="E76" s="75">
        <f>'Shiller Data '!E75</f>
        <v>10.08541488</v>
      </c>
      <c r="F76" s="12">
        <f t="shared" si="2"/>
        <v>127.72082411348454</v>
      </c>
      <c r="G76" s="12">
        <f t="shared" si="3"/>
        <v>9.345426154645212</v>
      </c>
    </row>
    <row r="77" spans="1:7" x14ac:dyDescent="0.25">
      <c r="A77" s="11">
        <f>'Shiller Data '!A76</f>
        <v>1876.08</v>
      </c>
      <c r="B77" s="11">
        <f>'Shiller Data '!B76</f>
        <v>3.93</v>
      </c>
      <c r="C77" s="11">
        <f>'Shiller Data '!C76</f>
        <v>0.3</v>
      </c>
      <c r="D77" s="11">
        <f>'Shiller Data '!D76</f>
        <v>0.30669999999999997</v>
      </c>
      <c r="E77" s="75">
        <f>'Shiller Data '!E76</f>
        <v>10.180580170000001</v>
      </c>
      <c r="F77" s="12">
        <f t="shared" si="2"/>
        <v>121.28068630493384</v>
      </c>
      <c r="G77" s="12">
        <f t="shared" si="3"/>
        <v>9.2580676568651779</v>
      </c>
    </row>
    <row r="78" spans="1:7" x14ac:dyDescent="0.25">
      <c r="A78" s="11">
        <f>'Shiller Data '!A77</f>
        <v>1876.09</v>
      </c>
      <c r="B78" s="11">
        <f>'Shiller Data '!B77</f>
        <v>3.69</v>
      </c>
      <c r="C78" s="11">
        <f>'Shiller Data '!C77</f>
        <v>0.3</v>
      </c>
      <c r="D78" s="11">
        <f>'Shiller Data '!D77</f>
        <v>0.3</v>
      </c>
      <c r="E78" s="75">
        <f>'Shiller Data '!E77</f>
        <v>10.275745450000001</v>
      </c>
      <c r="F78" s="12">
        <f t="shared" si="2"/>
        <v>112.8196251688971</v>
      </c>
      <c r="G78" s="12">
        <f t="shared" si="3"/>
        <v>9.1723272495038302</v>
      </c>
    </row>
    <row r="79" spans="1:7" x14ac:dyDescent="0.25">
      <c r="A79" s="11">
        <f>'Shiller Data '!A78</f>
        <v>1876.1</v>
      </c>
      <c r="B79" s="11">
        <f>'Shiller Data '!B78</f>
        <v>3.67</v>
      </c>
      <c r="C79" s="11">
        <f>'Shiller Data '!C78</f>
        <v>0.3</v>
      </c>
      <c r="D79" s="11">
        <f>'Shiller Data '!D78</f>
        <v>0.29330000000000001</v>
      </c>
      <c r="E79" s="75">
        <f>'Shiller Data '!E78</f>
        <v>10.465995039999999</v>
      </c>
      <c r="F79" s="12">
        <f t="shared" si="2"/>
        <v>110.16843076967483</v>
      </c>
      <c r="G79" s="12">
        <f t="shared" si="3"/>
        <v>9.0055937958862255</v>
      </c>
    </row>
    <row r="80" spans="1:7" x14ac:dyDescent="0.25">
      <c r="A80" s="11">
        <f>'Shiller Data '!A79</f>
        <v>1876.11</v>
      </c>
      <c r="B80" s="11">
        <f>'Shiller Data '!B79</f>
        <v>3.6</v>
      </c>
      <c r="C80" s="11">
        <f>'Shiller Data '!C79</f>
        <v>0.3</v>
      </c>
      <c r="D80" s="11">
        <f>'Shiller Data '!D79</f>
        <v>0.28670000000000001</v>
      </c>
      <c r="E80" s="75">
        <f>'Shiller Data '!E79</f>
        <v>10.56116033</v>
      </c>
      <c r="F80" s="12">
        <f t="shared" si="2"/>
        <v>107.09334624787388</v>
      </c>
      <c r="G80" s="12">
        <f t="shared" si="3"/>
        <v>8.9244455206561568</v>
      </c>
    </row>
    <row r="81" spans="1:7" x14ac:dyDescent="0.25">
      <c r="A81" s="11">
        <f>'Shiller Data '!A80</f>
        <v>1876.12</v>
      </c>
      <c r="B81" s="11">
        <f>'Shiller Data '!B80</f>
        <v>3.58</v>
      </c>
      <c r="C81" s="11">
        <f>'Shiller Data '!C80</f>
        <v>0.3</v>
      </c>
      <c r="D81" s="11">
        <f>'Shiller Data '!D80</f>
        <v>0.28000000000000003</v>
      </c>
      <c r="E81" s="75">
        <f>'Shiller Data '!E80</f>
        <v>10.751490909999999</v>
      </c>
      <c r="F81" s="12">
        <f t="shared" si="2"/>
        <v>104.61307268128454</v>
      </c>
      <c r="G81" s="12">
        <f t="shared" si="3"/>
        <v>8.7664586045769166</v>
      </c>
    </row>
    <row r="82" spans="1:7" x14ac:dyDescent="0.25">
      <c r="A82" s="11">
        <f>'Shiller Data '!A81</f>
        <v>1877.01</v>
      </c>
      <c r="B82" s="11">
        <f>'Shiller Data '!B81</f>
        <v>3.55</v>
      </c>
      <c r="C82" s="11">
        <f>'Shiller Data '!C81</f>
        <v>0.2908</v>
      </c>
      <c r="D82" s="11">
        <f>'Shiller Data '!D81</f>
        <v>0.28170000000000001</v>
      </c>
      <c r="E82" s="75">
        <f>'Shiller Data '!E81</f>
        <v>10.9417405</v>
      </c>
      <c r="F82" s="12">
        <f t="shared" si="2"/>
        <v>101.932708968925</v>
      </c>
      <c r="G82" s="12">
        <f t="shared" si="3"/>
        <v>8.3498681037079994</v>
      </c>
    </row>
    <row r="83" spans="1:7" x14ac:dyDescent="0.25">
      <c r="A83" s="11">
        <f>'Shiller Data '!A82</f>
        <v>1877.02</v>
      </c>
      <c r="B83" s="11">
        <f>'Shiller Data '!B82</f>
        <v>3.34</v>
      </c>
      <c r="C83" s="11">
        <f>'Shiller Data '!C82</f>
        <v>0.28170000000000001</v>
      </c>
      <c r="D83" s="11">
        <f>'Shiller Data '!D82</f>
        <v>0.2833</v>
      </c>
      <c r="E83" s="75">
        <f>'Shiller Data '!E82</f>
        <v>10.65632562</v>
      </c>
      <c r="F83" s="12">
        <f t="shared" si="2"/>
        <v>98.47151235981093</v>
      </c>
      <c r="G83" s="12">
        <f t="shared" si="3"/>
        <v>8.3052170753768699</v>
      </c>
    </row>
    <row r="84" spans="1:7" x14ac:dyDescent="0.25">
      <c r="A84" s="11">
        <f>'Shiller Data '!A83</f>
        <v>1877.03</v>
      </c>
      <c r="B84" s="11">
        <f>'Shiller Data '!B83</f>
        <v>3.17</v>
      </c>
      <c r="C84" s="11">
        <f>'Shiller Data '!C83</f>
        <v>0.27250000000000002</v>
      </c>
      <c r="D84" s="11">
        <f>'Shiller Data '!D83</f>
        <v>0.28499999999999998</v>
      </c>
      <c r="E84" s="75">
        <f>'Shiller Data '!E83</f>
        <v>10.180580170000001</v>
      </c>
      <c r="F84" s="12">
        <f t="shared" si="2"/>
        <v>97.826914907542047</v>
      </c>
      <c r="G84" s="12">
        <f t="shared" si="3"/>
        <v>8.4094114549858698</v>
      </c>
    </row>
    <row r="85" spans="1:7" x14ac:dyDescent="0.25">
      <c r="A85" s="11">
        <f>'Shiller Data '!A84</f>
        <v>1877.04</v>
      </c>
      <c r="B85" s="11">
        <f>'Shiller Data '!B84</f>
        <v>2.94</v>
      </c>
      <c r="C85" s="11">
        <f>'Shiller Data '!C84</f>
        <v>0.26329999999999998</v>
      </c>
      <c r="D85" s="11">
        <f>'Shiller Data '!D84</f>
        <v>0.28670000000000001</v>
      </c>
      <c r="E85" s="75">
        <f>'Shiller Data '!E84</f>
        <v>10.465995039999999</v>
      </c>
      <c r="F85" s="12">
        <f t="shared" si="2"/>
        <v>88.254819199685002</v>
      </c>
      <c r="G85" s="12">
        <f t="shared" si="3"/>
        <v>7.903909488189476</v>
      </c>
    </row>
    <row r="86" spans="1:7" x14ac:dyDescent="0.25">
      <c r="A86" s="11">
        <f>'Shiller Data '!A85</f>
        <v>1877.05</v>
      </c>
      <c r="B86" s="11">
        <f>'Shiller Data '!B85</f>
        <v>2.94</v>
      </c>
      <c r="C86" s="11">
        <f>'Shiller Data '!C85</f>
        <v>0.25419999999999998</v>
      </c>
      <c r="D86" s="11">
        <f>'Shiller Data '!D85</f>
        <v>0.2883</v>
      </c>
      <c r="E86" s="75">
        <f>'Shiller Data '!E85</f>
        <v>10.65632562</v>
      </c>
      <c r="F86" s="12">
        <f t="shared" si="2"/>
        <v>86.678516867618001</v>
      </c>
      <c r="G86" s="12">
        <f t="shared" si="3"/>
        <v>7.4944486352886042</v>
      </c>
    </row>
    <row r="87" spans="1:7" x14ac:dyDescent="0.25">
      <c r="A87" s="11">
        <f>'Shiller Data '!A86</f>
        <v>1877.06</v>
      </c>
      <c r="B87" s="11">
        <f>'Shiller Data '!B86</f>
        <v>2.73</v>
      </c>
      <c r="C87" s="11">
        <f>'Shiller Data '!C86</f>
        <v>0.245</v>
      </c>
      <c r="D87" s="11">
        <f>'Shiller Data '!D86</f>
        <v>0.28999999999999998</v>
      </c>
      <c r="E87" s="75">
        <f>'Shiller Data '!E86</f>
        <v>10.08541488</v>
      </c>
      <c r="F87" s="12">
        <f t="shared" si="2"/>
        <v>85.043378007271428</v>
      </c>
      <c r="G87" s="12">
        <f t="shared" si="3"/>
        <v>7.6320980262935896</v>
      </c>
    </row>
    <row r="88" spans="1:7" x14ac:dyDescent="0.25">
      <c r="A88" s="11">
        <f>'Shiller Data '!A87</f>
        <v>1877.07</v>
      </c>
      <c r="B88" s="11">
        <f>'Shiller Data '!B87</f>
        <v>2.85</v>
      </c>
      <c r="C88" s="11">
        <f>'Shiller Data '!C87</f>
        <v>0.23580000000000001</v>
      </c>
      <c r="D88" s="11">
        <f>'Shiller Data '!D87</f>
        <v>0.29170000000000001</v>
      </c>
      <c r="E88" s="75">
        <f>'Shiller Data '!E87</f>
        <v>10.180580170000001</v>
      </c>
      <c r="F88" s="12">
        <f t="shared" si="2"/>
        <v>87.951642740219199</v>
      </c>
      <c r="G88" s="12">
        <f t="shared" si="3"/>
        <v>7.2768411782960296</v>
      </c>
    </row>
    <row r="89" spans="1:7" x14ac:dyDescent="0.25">
      <c r="A89" s="11">
        <f>'Shiller Data '!A88</f>
        <v>1877.08</v>
      </c>
      <c r="B89" s="11">
        <f>'Shiller Data '!B88</f>
        <v>3.05</v>
      </c>
      <c r="C89" s="11">
        <f>'Shiller Data '!C88</f>
        <v>0.22670000000000001</v>
      </c>
      <c r="D89" s="11">
        <f>'Shiller Data '!D88</f>
        <v>0.29330000000000001</v>
      </c>
      <c r="E89" s="75">
        <f>'Shiller Data '!E88</f>
        <v>9.8000000000000007</v>
      </c>
      <c r="F89" s="12">
        <f t="shared" si="2"/>
        <v>97.778954081632648</v>
      </c>
      <c r="G89" s="12">
        <f t="shared" si="3"/>
        <v>7.2677012755102037</v>
      </c>
    </row>
    <row r="90" spans="1:7" x14ac:dyDescent="0.25">
      <c r="A90" s="11">
        <f>'Shiller Data '!A89</f>
        <v>1877.09</v>
      </c>
      <c r="B90" s="11">
        <f>'Shiller Data '!B89</f>
        <v>3.24</v>
      </c>
      <c r="C90" s="11">
        <f>'Shiller Data '!C89</f>
        <v>0.2175</v>
      </c>
      <c r="D90" s="11">
        <f>'Shiller Data '!D89</f>
        <v>0.29499999999999998</v>
      </c>
      <c r="E90" s="75">
        <f>'Shiller Data '!E89</f>
        <v>9.7048347110000002</v>
      </c>
      <c r="F90" s="12">
        <f t="shared" si="2"/>
        <v>104.88864883460869</v>
      </c>
      <c r="G90" s="12">
        <f t="shared" si="3"/>
        <v>7.0411361486195636</v>
      </c>
    </row>
    <row r="91" spans="1:7" x14ac:dyDescent="0.25">
      <c r="A91" s="11">
        <f>'Shiller Data '!A90</f>
        <v>1877.1</v>
      </c>
      <c r="B91" s="11">
        <f>'Shiller Data '!B90</f>
        <v>3.31</v>
      </c>
      <c r="C91" s="11">
        <f>'Shiller Data '!C90</f>
        <v>0.20830000000000001</v>
      </c>
      <c r="D91" s="11">
        <f>'Shiller Data '!D90</f>
        <v>0.29670000000000002</v>
      </c>
      <c r="E91" s="75">
        <f>'Shiller Data '!E90</f>
        <v>9.7048347110000002</v>
      </c>
      <c r="F91" s="12">
        <f t="shared" si="2"/>
        <v>107.15476161807246</v>
      </c>
      <c r="G91" s="12">
        <f t="shared" si="3"/>
        <v>6.7433041827928983</v>
      </c>
    </row>
    <row r="92" spans="1:7" x14ac:dyDescent="0.25">
      <c r="A92" s="11">
        <f>'Shiller Data '!A91</f>
        <v>1877.11</v>
      </c>
      <c r="B92" s="11">
        <f>'Shiller Data '!B91</f>
        <v>3.26</v>
      </c>
      <c r="C92" s="11">
        <f>'Shiller Data '!C91</f>
        <v>0.19919999999999999</v>
      </c>
      <c r="D92" s="11">
        <f>'Shiller Data '!D91</f>
        <v>0.29830000000000001</v>
      </c>
      <c r="E92" s="75">
        <f>'Shiller Data '!E91</f>
        <v>9.5145851239999999</v>
      </c>
      <c r="F92" s="12">
        <f t="shared" si="2"/>
        <v>107.64636467611049</v>
      </c>
      <c r="G92" s="12">
        <f t="shared" si="3"/>
        <v>6.5776551667120282</v>
      </c>
    </row>
    <row r="93" spans="1:7" x14ac:dyDescent="0.25">
      <c r="A93" s="11">
        <f>'Shiller Data '!A92</f>
        <v>1877.12</v>
      </c>
      <c r="B93" s="11">
        <f>'Shiller Data '!B92</f>
        <v>3.25</v>
      </c>
      <c r="C93" s="11">
        <f>'Shiller Data '!C92</f>
        <v>0.19</v>
      </c>
      <c r="D93" s="11">
        <f>'Shiller Data '!D92</f>
        <v>0.3</v>
      </c>
      <c r="E93" s="75">
        <f>'Shiller Data '!E92</f>
        <v>9.5145851239999999</v>
      </c>
      <c r="F93" s="12">
        <f t="shared" si="2"/>
        <v>107.31616110348439</v>
      </c>
      <c r="G93" s="12">
        <f t="shared" si="3"/>
        <v>6.2738678798960112</v>
      </c>
    </row>
    <row r="94" spans="1:7" x14ac:dyDescent="0.25">
      <c r="A94" s="11">
        <f>'Shiller Data '!A93</f>
        <v>1878.01</v>
      </c>
      <c r="B94" s="11">
        <f>'Shiller Data '!B93</f>
        <v>3.25</v>
      </c>
      <c r="C94" s="11">
        <f>'Shiller Data '!C93</f>
        <v>0.18920000000000001</v>
      </c>
      <c r="D94" s="11">
        <f>'Shiller Data '!D93</f>
        <v>0.30080000000000001</v>
      </c>
      <c r="E94" s="75">
        <f>'Shiller Data '!E93</f>
        <v>9.229089256</v>
      </c>
      <c r="F94" s="12">
        <f t="shared" si="2"/>
        <v>110.63591668443173</v>
      </c>
      <c r="G94" s="12">
        <f t="shared" si="3"/>
        <v>6.4407124420598416</v>
      </c>
    </row>
    <row r="95" spans="1:7" x14ac:dyDescent="0.25">
      <c r="A95" s="11">
        <f>'Shiller Data '!A94</f>
        <v>1878.02</v>
      </c>
      <c r="B95" s="11">
        <f>'Shiller Data '!B94</f>
        <v>3.18</v>
      </c>
      <c r="C95" s="11">
        <f>'Shiller Data '!C94</f>
        <v>0.1883</v>
      </c>
      <c r="D95" s="11">
        <f>'Shiller Data '!D94</f>
        <v>0.30170000000000002</v>
      </c>
      <c r="E95" s="75">
        <f>'Shiller Data '!E94</f>
        <v>9.1340049590000003</v>
      </c>
      <c r="F95" s="12">
        <f t="shared" si="2"/>
        <v>109.37989463379709</v>
      </c>
      <c r="G95" s="12">
        <f t="shared" si="3"/>
        <v>6.4768031948251537</v>
      </c>
    </row>
    <row r="96" spans="1:7" x14ac:dyDescent="0.25">
      <c r="A96" s="11">
        <f>'Shiller Data '!A95</f>
        <v>1878.03</v>
      </c>
      <c r="B96" s="11">
        <f>'Shiller Data '!B95</f>
        <v>3.24</v>
      </c>
      <c r="C96" s="11">
        <f>'Shiller Data '!C95</f>
        <v>0.1875</v>
      </c>
      <c r="D96" s="11">
        <f>'Shiller Data '!D95</f>
        <v>0.30249999999999999</v>
      </c>
      <c r="E96" s="75">
        <f>'Shiller Data '!E95</f>
        <v>8.9436743799999991</v>
      </c>
      <c r="F96" s="12">
        <f t="shared" si="2"/>
        <v>113.8153019385753</v>
      </c>
      <c r="G96" s="12">
        <f t="shared" si="3"/>
        <v>6.5865336770008849</v>
      </c>
    </row>
    <row r="97" spans="1:7" x14ac:dyDescent="0.25">
      <c r="A97" s="11">
        <f>'Shiller Data '!A96</f>
        <v>1878.04</v>
      </c>
      <c r="B97" s="11">
        <f>'Shiller Data '!B96</f>
        <v>3.33</v>
      </c>
      <c r="C97" s="11">
        <f>'Shiller Data '!C96</f>
        <v>0.1867</v>
      </c>
      <c r="D97" s="11">
        <f>'Shiller Data '!D96</f>
        <v>0.30330000000000001</v>
      </c>
      <c r="E97" s="75">
        <f>'Shiller Data '!E96</f>
        <v>8.8485090910000004</v>
      </c>
      <c r="F97" s="12">
        <f t="shared" si="2"/>
        <v>118.23491836202264</v>
      </c>
      <c r="G97" s="12">
        <f t="shared" si="3"/>
        <v>6.6289667442010884</v>
      </c>
    </row>
    <row r="98" spans="1:7" x14ac:dyDescent="0.25">
      <c r="A98" s="11">
        <f>'Shiller Data '!A97</f>
        <v>1878.05</v>
      </c>
      <c r="B98" s="11">
        <f>'Shiller Data '!B97</f>
        <v>3.34</v>
      </c>
      <c r="C98" s="11">
        <f>'Shiller Data '!C97</f>
        <v>0.18579999999999999</v>
      </c>
      <c r="D98" s="11">
        <f>'Shiller Data '!D97</f>
        <v>0.30420000000000003</v>
      </c>
      <c r="E98" s="75">
        <f>'Shiller Data '!E97</f>
        <v>8.5630942149999996</v>
      </c>
      <c r="F98" s="12">
        <f t="shared" si="2"/>
        <v>122.54267834188485</v>
      </c>
      <c r="G98" s="12">
        <f t="shared" si="3"/>
        <v>6.8168951005755112</v>
      </c>
    </row>
    <row r="99" spans="1:7" x14ac:dyDescent="0.25">
      <c r="A99" s="11">
        <f>'Shiller Data '!A98</f>
        <v>1878.06</v>
      </c>
      <c r="B99" s="11">
        <f>'Shiller Data '!B98</f>
        <v>3.41</v>
      </c>
      <c r="C99" s="11">
        <f>'Shiller Data '!C98</f>
        <v>0.185</v>
      </c>
      <c r="D99" s="11">
        <f>'Shiller Data '!D98</f>
        <v>0.30499999999999999</v>
      </c>
      <c r="E99" s="75">
        <f>'Shiller Data '!E98</f>
        <v>8.3728446279999993</v>
      </c>
      <c r="F99" s="12">
        <f t="shared" si="2"/>
        <v>127.95373586860738</v>
      </c>
      <c r="G99" s="12">
        <f t="shared" si="3"/>
        <v>6.9417715940446811</v>
      </c>
    </row>
    <row r="100" spans="1:7" x14ac:dyDescent="0.25">
      <c r="A100" s="11">
        <f>'Shiller Data '!A99</f>
        <v>1878.07</v>
      </c>
      <c r="B100" s="11">
        <f>'Shiller Data '!B99</f>
        <v>3.48</v>
      </c>
      <c r="C100" s="11">
        <f>'Shiller Data '!C99</f>
        <v>0.1842</v>
      </c>
      <c r="D100" s="11">
        <f>'Shiller Data '!D99</f>
        <v>0.30580000000000002</v>
      </c>
      <c r="E100" s="75">
        <f>'Shiller Data '!E99</f>
        <v>8.4679289260000008</v>
      </c>
      <c r="F100" s="12">
        <f t="shared" si="2"/>
        <v>129.11409738490286</v>
      </c>
      <c r="G100" s="12">
        <f t="shared" si="3"/>
        <v>6.8341427408905489</v>
      </c>
    </row>
    <row r="101" spans="1:7" x14ac:dyDescent="0.25">
      <c r="A101" s="11">
        <f>'Shiller Data '!A100</f>
        <v>1878.08</v>
      </c>
      <c r="B101" s="11">
        <f>'Shiller Data '!B100</f>
        <v>3.45</v>
      </c>
      <c r="C101" s="11">
        <f>'Shiller Data '!C100</f>
        <v>0.18329999999999999</v>
      </c>
      <c r="D101" s="11">
        <f>'Shiller Data '!D100</f>
        <v>0.30669999999999997</v>
      </c>
      <c r="E101" s="75">
        <f>'Shiller Data '!E100</f>
        <v>8.5630942149999996</v>
      </c>
      <c r="F101" s="12">
        <f t="shared" si="2"/>
        <v>126.57851505374336</v>
      </c>
      <c r="G101" s="12">
        <f t="shared" si="3"/>
        <v>6.7251715389423632</v>
      </c>
    </row>
    <row r="102" spans="1:7" x14ac:dyDescent="0.25">
      <c r="A102" s="11">
        <f>'Shiller Data '!A101</f>
        <v>1878.09</v>
      </c>
      <c r="B102" s="11">
        <f>'Shiller Data '!B101</f>
        <v>3.52</v>
      </c>
      <c r="C102" s="11">
        <f>'Shiller Data '!C101</f>
        <v>0.1825</v>
      </c>
      <c r="D102" s="11">
        <f>'Shiller Data '!D101</f>
        <v>0.3075</v>
      </c>
      <c r="E102" s="75">
        <f>'Shiller Data '!E101</f>
        <v>8.5630942149999996</v>
      </c>
      <c r="F102" s="12">
        <f t="shared" si="2"/>
        <v>129.14677477947146</v>
      </c>
      <c r="G102" s="12">
        <f t="shared" si="3"/>
        <v>6.695819999219756</v>
      </c>
    </row>
    <row r="103" spans="1:7" x14ac:dyDescent="0.25">
      <c r="A103" s="11">
        <f>'Shiller Data '!A102</f>
        <v>1878.1</v>
      </c>
      <c r="B103" s="11">
        <f>'Shiller Data '!B102</f>
        <v>3.48</v>
      </c>
      <c r="C103" s="11">
        <f>'Shiller Data '!C102</f>
        <v>0.1817</v>
      </c>
      <c r="D103" s="11">
        <f>'Shiller Data '!D102</f>
        <v>0.30830000000000002</v>
      </c>
      <c r="E103" s="75">
        <f>'Shiller Data '!E102</f>
        <v>8.4679289260000008</v>
      </c>
      <c r="F103" s="12">
        <f t="shared" si="2"/>
        <v>129.11409738490286</v>
      </c>
      <c r="G103" s="12">
        <f t="shared" si="3"/>
        <v>6.7413883605853018</v>
      </c>
    </row>
    <row r="104" spans="1:7" x14ac:dyDescent="0.25">
      <c r="A104" s="11">
        <f>'Shiller Data '!A103</f>
        <v>1878.11</v>
      </c>
      <c r="B104" s="11">
        <f>'Shiller Data '!B103</f>
        <v>3.47</v>
      </c>
      <c r="C104" s="11">
        <f>'Shiller Data '!C103</f>
        <v>0.18079999999999999</v>
      </c>
      <c r="D104" s="11">
        <f>'Shiller Data '!D103</f>
        <v>0.30919999999999997</v>
      </c>
      <c r="E104" s="75">
        <f>'Shiller Data '!E103</f>
        <v>8.3728446279999993</v>
      </c>
      <c r="F104" s="12">
        <f t="shared" si="2"/>
        <v>130.20512125045971</v>
      </c>
      <c r="G104" s="12">
        <f t="shared" si="3"/>
        <v>6.7841746173150179</v>
      </c>
    </row>
    <row r="105" spans="1:7" x14ac:dyDescent="0.25">
      <c r="A105" s="11">
        <f>'Shiller Data '!A104</f>
        <v>1878.12</v>
      </c>
      <c r="B105" s="11">
        <f>'Shiller Data '!B104</f>
        <v>3.45</v>
      </c>
      <c r="C105" s="11">
        <f>'Shiller Data '!C104</f>
        <v>0.18</v>
      </c>
      <c r="D105" s="11">
        <f>'Shiller Data '!D104</f>
        <v>0.31</v>
      </c>
      <c r="E105" s="75">
        <f>'Shiller Data '!E104</f>
        <v>8.18251405</v>
      </c>
      <c r="F105" s="12">
        <f t="shared" si="2"/>
        <v>132.46585870512502</v>
      </c>
      <c r="G105" s="12">
        <f t="shared" si="3"/>
        <v>6.9112621933108684</v>
      </c>
    </row>
    <row r="106" spans="1:7" x14ac:dyDescent="0.25">
      <c r="A106" s="11">
        <f>'Shiller Data '!A105</f>
        <v>1879.01</v>
      </c>
      <c r="B106" s="11">
        <f>'Shiller Data '!B105</f>
        <v>3.58</v>
      </c>
      <c r="C106" s="11">
        <f>'Shiller Data '!C105</f>
        <v>0.1817</v>
      </c>
      <c r="D106" s="11">
        <f>'Shiller Data '!D105</f>
        <v>0.31580000000000003</v>
      </c>
      <c r="E106" s="75">
        <f>'Shiller Data '!E105</f>
        <v>8.2776793390000005</v>
      </c>
      <c r="F106" s="12">
        <f t="shared" si="2"/>
        <v>135.87703194792721</v>
      </c>
      <c r="G106" s="12">
        <f t="shared" si="3"/>
        <v>6.8963286885302715</v>
      </c>
    </row>
    <row r="107" spans="1:7" x14ac:dyDescent="0.25">
      <c r="A107" s="11">
        <f>'Shiller Data '!A106</f>
        <v>1879.02</v>
      </c>
      <c r="B107" s="11">
        <f>'Shiller Data '!B106</f>
        <v>3.71</v>
      </c>
      <c r="C107" s="11">
        <f>'Shiller Data '!C106</f>
        <v>0.18329999999999999</v>
      </c>
      <c r="D107" s="11">
        <f>'Shiller Data '!D106</f>
        <v>0.32169999999999999</v>
      </c>
      <c r="E107" s="75">
        <f>'Shiller Data '!E106</f>
        <v>8.3728446279999993</v>
      </c>
      <c r="F107" s="12">
        <f t="shared" si="2"/>
        <v>139.210662777869</v>
      </c>
      <c r="G107" s="12">
        <f t="shared" si="3"/>
        <v>6.877982341558865</v>
      </c>
    </row>
    <row r="108" spans="1:7" x14ac:dyDescent="0.25">
      <c r="A108" s="11">
        <f>'Shiller Data '!A107</f>
        <v>1879.03</v>
      </c>
      <c r="B108" s="11">
        <f>'Shiller Data '!B107</f>
        <v>3.65</v>
      </c>
      <c r="C108" s="11">
        <f>'Shiller Data '!C107</f>
        <v>0.185</v>
      </c>
      <c r="D108" s="11">
        <f>'Shiller Data '!D107</f>
        <v>0.32750000000000001</v>
      </c>
      <c r="E108" s="75">
        <f>'Shiller Data '!E107</f>
        <v>8.2776793390000005</v>
      </c>
      <c r="F108" s="12">
        <f t="shared" si="2"/>
        <v>138.53384542176934</v>
      </c>
      <c r="G108" s="12">
        <f t="shared" si="3"/>
        <v>7.02157846658283</v>
      </c>
    </row>
    <row r="109" spans="1:7" x14ac:dyDescent="0.25">
      <c r="A109" s="11">
        <f>'Shiller Data '!A108</f>
        <v>1879.04</v>
      </c>
      <c r="B109" s="11">
        <f>'Shiller Data '!B108</f>
        <v>3.77</v>
      </c>
      <c r="C109" s="11">
        <f>'Shiller Data '!C108</f>
        <v>0.1867</v>
      </c>
      <c r="D109" s="11">
        <f>'Shiller Data '!D108</f>
        <v>0.33329999999999999</v>
      </c>
      <c r="E109" s="75">
        <f>'Shiller Data '!E108</f>
        <v>8.18251405</v>
      </c>
      <c r="F109" s="12">
        <f t="shared" si="2"/>
        <v>144.75254704878876</v>
      </c>
      <c r="G109" s="12">
        <f t="shared" si="3"/>
        <v>7.1685147305063301</v>
      </c>
    </row>
    <row r="110" spans="1:7" x14ac:dyDescent="0.25">
      <c r="A110" s="11">
        <f>'Shiller Data '!A109</f>
        <v>1879.05</v>
      </c>
      <c r="B110" s="11">
        <f>'Shiller Data '!B109</f>
        <v>3.94</v>
      </c>
      <c r="C110" s="11">
        <f>'Shiller Data '!C109</f>
        <v>0.1883</v>
      </c>
      <c r="D110" s="11">
        <f>'Shiller Data '!D109</f>
        <v>0.3392</v>
      </c>
      <c r="E110" s="75">
        <f>'Shiller Data '!E109</f>
        <v>8.18251405</v>
      </c>
      <c r="F110" s="12">
        <f t="shared" si="2"/>
        <v>151.27985023136014</v>
      </c>
      <c r="G110" s="12">
        <f t="shared" si="3"/>
        <v>7.2299481722246473</v>
      </c>
    </row>
    <row r="111" spans="1:7" x14ac:dyDescent="0.25">
      <c r="A111" s="11">
        <f>'Shiller Data '!A110</f>
        <v>1879.06</v>
      </c>
      <c r="B111" s="11">
        <f>'Shiller Data '!B110</f>
        <v>3.96</v>
      </c>
      <c r="C111" s="11">
        <f>'Shiller Data '!C110</f>
        <v>0.19</v>
      </c>
      <c r="D111" s="11">
        <f>'Shiller Data '!D110</f>
        <v>0.34499999999999997</v>
      </c>
      <c r="E111" s="75">
        <f>'Shiller Data '!E110</f>
        <v>8.0873811569999994</v>
      </c>
      <c r="F111" s="12">
        <f t="shared" si="2"/>
        <v>153.83632548629737</v>
      </c>
      <c r="G111" s="12">
        <f t="shared" si="3"/>
        <v>7.3810358187869953</v>
      </c>
    </row>
    <row r="112" spans="1:7" x14ac:dyDescent="0.25">
      <c r="A112" s="11">
        <f>'Shiller Data '!A111</f>
        <v>1879.07</v>
      </c>
      <c r="B112" s="11">
        <f>'Shiller Data '!B111</f>
        <v>4.04</v>
      </c>
      <c r="C112" s="11">
        <f>'Shiller Data '!C111</f>
        <v>0.19170000000000001</v>
      </c>
      <c r="D112" s="11">
        <f>'Shiller Data '!D111</f>
        <v>0.3508</v>
      </c>
      <c r="E112" s="75">
        <f>'Shiller Data '!E111</f>
        <v>8.18251405</v>
      </c>
      <c r="F112" s="12">
        <f t="shared" si="2"/>
        <v>155.11944033875506</v>
      </c>
      <c r="G112" s="12">
        <f t="shared" si="3"/>
        <v>7.3604942358760761</v>
      </c>
    </row>
    <row r="113" spans="1:17" x14ac:dyDescent="0.25">
      <c r="A113" s="11">
        <f>'Shiller Data '!A112</f>
        <v>1879.08</v>
      </c>
      <c r="B113" s="11">
        <f>'Shiller Data '!B112</f>
        <v>4.07</v>
      </c>
      <c r="C113" s="11">
        <f>'Shiller Data '!C112</f>
        <v>0.1933</v>
      </c>
      <c r="D113" s="11">
        <f>'Shiller Data '!D112</f>
        <v>0.35670000000000002</v>
      </c>
      <c r="E113" s="75">
        <f>'Shiller Data '!E112</f>
        <v>8.18251405</v>
      </c>
      <c r="F113" s="12">
        <f t="shared" si="2"/>
        <v>156.27131737097355</v>
      </c>
      <c r="G113" s="12">
        <f t="shared" si="3"/>
        <v>7.421927677594395</v>
      </c>
    </row>
    <row r="114" spans="1:17" x14ac:dyDescent="0.25">
      <c r="A114" s="11">
        <f>'Shiller Data '!A113</f>
        <v>1879.09</v>
      </c>
      <c r="B114" s="11">
        <f>'Shiller Data '!B113</f>
        <v>4.22</v>
      </c>
      <c r="C114" s="11">
        <f>'Shiller Data '!C113</f>
        <v>0.19500000000000001</v>
      </c>
      <c r="D114" s="11">
        <f>'Shiller Data '!D113</f>
        <v>0.36249999999999999</v>
      </c>
      <c r="E114" s="75">
        <f>'Shiller Data '!E113</f>
        <v>8.4679289260000008</v>
      </c>
      <c r="F114" s="12">
        <f t="shared" si="2"/>
        <v>156.56939395525575</v>
      </c>
      <c r="G114" s="12">
        <f t="shared" si="3"/>
        <v>7.2348416638092132</v>
      </c>
    </row>
    <row r="115" spans="1:17" x14ac:dyDescent="0.25">
      <c r="A115" s="11">
        <f>'Shiller Data '!A114</f>
        <v>1879.1</v>
      </c>
      <c r="B115" s="11">
        <f>'Shiller Data '!B114</f>
        <v>4.68</v>
      </c>
      <c r="C115" s="11">
        <f>'Shiller Data '!C114</f>
        <v>0.19670000000000001</v>
      </c>
      <c r="D115" s="11">
        <f>'Shiller Data '!D114</f>
        <v>0.36830000000000002</v>
      </c>
      <c r="E115" s="75">
        <f>'Shiller Data '!E114</f>
        <v>8.9436743799999991</v>
      </c>
      <c r="F115" s="12">
        <f t="shared" si="2"/>
        <v>164.39988057794207</v>
      </c>
      <c r="G115" s="12">
        <f t="shared" si="3"/>
        <v>6.9097129294190625</v>
      </c>
    </row>
    <row r="116" spans="1:17" x14ac:dyDescent="0.25">
      <c r="A116" s="11">
        <f>'Shiller Data '!A115</f>
        <v>1879.11</v>
      </c>
      <c r="B116" s="11">
        <f>'Shiller Data '!B115</f>
        <v>4.93</v>
      </c>
      <c r="C116" s="11">
        <f>'Shiller Data '!C115</f>
        <v>0.1983</v>
      </c>
      <c r="D116" s="11">
        <f>'Shiller Data '!D115</f>
        <v>0.37419999999999998</v>
      </c>
      <c r="E116" s="75">
        <f>'Shiller Data '!E115</f>
        <v>9.4194198349999994</v>
      </c>
      <c r="F116" s="12">
        <f t="shared" si="2"/>
        <v>164.43504771331811</v>
      </c>
      <c r="G116" s="12">
        <f t="shared" si="3"/>
        <v>6.6140912700914782</v>
      </c>
    </row>
    <row r="117" spans="1:17" x14ac:dyDescent="0.25">
      <c r="A117" s="11">
        <f>'Shiller Data '!A116</f>
        <v>1879.12</v>
      </c>
      <c r="B117" s="11">
        <f>'Shiller Data '!B116</f>
        <v>4.92</v>
      </c>
      <c r="C117" s="11">
        <f>'Shiller Data '!C116</f>
        <v>0.2</v>
      </c>
      <c r="D117" s="11">
        <f>'Shiller Data '!D116</f>
        <v>0.38</v>
      </c>
      <c r="E117" s="75">
        <f>'Shiller Data '!E116</f>
        <v>9.7048347110000002</v>
      </c>
      <c r="F117" s="12">
        <f t="shared" si="2"/>
        <v>159.2753556377391</v>
      </c>
      <c r="G117" s="12">
        <f t="shared" si="3"/>
        <v>6.4746079527536224</v>
      </c>
    </row>
    <row r="118" spans="1:17" x14ac:dyDescent="0.25">
      <c r="A118" s="11">
        <f>'Shiller Data '!A117</f>
        <v>1880.01</v>
      </c>
      <c r="B118" s="11">
        <f>'Shiller Data '!B117</f>
        <v>5.1100000000000003</v>
      </c>
      <c r="C118" s="11">
        <f>'Shiller Data '!C117</f>
        <v>0.20499999999999999</v>
      </c>
      <c r="D118" s="11">
        <f>'Shiller Data '!D117</f>
        <v>0.38919999999999999</v>
      </c>
      <c r="E118" s="75">
        <f>'Shiller Data '!E117</f>
        <v>9.9903305790000001</v>
      </c>
      <c r="F118" s="12">
        <f t="shared" si="2"/>
        <v>160.69881144620732</v>
      </c>
      <c r="G118" s="12">
        <f t="shared" si="3"/>
        <v>6.4468212028321901</v>
      </c>
      <c r="M118" s="11"/>
      <c r="P118" s="15"/>
      <c r="Q118" s="15"/>
    </row>
    <row r="119" spans="1:17" x14ac:dyDescent="0.25">
      <c r="A119" s="11">
        <f>'Shiller Data '!A118</f>
        <v>1880.02</v>
      </c>
      <c r="B119" s="11">
        <f>'Shiller Data '!B118</f>
        <v>5.2</v>
      </c>
      <c r="C119" s="11">
        <f>'Shiller Data '!C118</f>
        <v>0.21</v>
      </c>
      <c r="D119" s="11">
        <f>'Shiller Data '!D118</f>
        <v>0.39829999999999999</v>
      </c>
      <c r="E119" s="75">
        <f>'Shiller Data '!E118</f>
        <v>9.9903305790000001</v>
      </c>
      <c r="F119" s="12">
        <f t="shared" si="2"/>
        <v>163.52912319379217</v>
      </c>
      <c r="G119" s="12">
        <f t="shared" si="3"/>
        <v>6.6040607443646833</v>
      </c>
      <c r="M119" s="11"/>
      <c r="P119" s="15"/>
      <c r="Q119" s="15"/>
    </row>
    <row r="120" spans="1:17" x14ac:dyDescent="0.25">
      <c r="A120" s="11">
        <f>'Shiller Data '!A119</f>
        <v>1880.03</v>
      </c>
      <c r="B120" s="11">
        <f>'Shiller Data '!B119</f>
        <v>5.3</v>
      </c>
      <c r="C120" s="11">
        <f>'Shiller Data '!C119</f>
        <v>0.215</v>
      </c>
      <c r="D120" s="11">
        <f>'Shiller Data '!D119</f>
        <v>0.40749999999999997</v>
      </c>
      <c r="E120" s="75">
        <f>'Shiller Data '!E119</f>
        <v>10.08541488</v>
      </c>
      <c r="F120" s="12">
        <f t="shared" si="2"/>
        <v>165.10252873206542</v>
      </c>
      <c r="G120" s="12">
        <f t="shared" si="3"/>
        <v>6.697555410829068</v>
      </c>
      <c r="M120" s="11"/>
      <c r="P120" s="15"/>
      <c r="Q120" s="15"/>
    </row>
    <row r="121" spans="1:17" x14ac:dyDescent="0.25">
      <c r="A121" s="11">
        <f>'Shiller Data '!A120</f>
        <v>1880.04</v>
      </c>
      <c r="B121" s="11">
        <f>'Shiller Data '!B120</f>
        <v>5.18</v>
      </c>
      <c r="C121" s="11">
        <f>'Shiller Data '!C120</f>
        <v>0.22</v>
      </c>
      <c r="D121" s="11">
        <f>'Shiller Data '!D120</f>
        <v>0.41670000000000001</v>
      </c>
      <c r="E121" s="75">
        <f>'Shiller Data '!E120</f>
        <v>9.7048347110000002</v>
      </c>
      <c r="F121" s="12">
        <f t="shared" si="2"/>
        <v>167.69234597631882</v>
      </c>
      <c r="G121" s="12">
        <f t="shared" si="3"/>
        <v>7.1220687480289842</v>
      </c>
      <c r="M121" s="11"/>
      <c r="P121" s="15"/>
      <c r="Q121" s="15"/>
    </row>
    <row r="122" spans="1:17" x14ac:dyDescent="0.25">
      <c r="A122" s="11">
        <f>'Shiller Data '!A121</f>
        <v>1880.05</v>
      </c>
      <c r="B122" s="11">
        <f>'Shiller Data '!B121</f>
        <v>4.7699999999999996</v>
      </c>
      <c r="C122" s="11">
        <f>'Shiller Data '!C121</f>
        <v>0.22500000000000001</v>
      </c>
      <c r="D122" s="11">
        <f>'Shiller Data '!D121</f>
        <v>0.42580000000000001</v>
      </c>
      <c r="E122" s="75">
        <f>'Shiller Data '!E121</f>
        <v>9.4194198349999994</v>
      </c>
      <c r="F122" s="12">
        <f t="shared" si="2"/>
        <v>159.09841330477229</v>
      </c>
      <c r="G122" s="12">
        <f t="shared" si="3"/>
        <v>7.5046421370175613</v>
      </c>
      <c r="M122" s="11"/>
      <c r="P122" s="15"/>
      <c r="Q122" s="15"/>
    </row>
    <row r="123" spans="1:17" x14ac:dyDescent="0.25">
      <c r="A123" s="11">
        <f>'Shiller Data '!A122</f>
        <v>1880.06</v>
      </c>
      <c r="B123" s="11">
        <f>'Shiller Data '!B122</f>
        <v>4.79</v>
      </c>
      <c r="C123" s="11">
        <f>'Shiller Data '!C122</f>
        <v>0.23</v>
      </c>
      <c r="D123" s="11">
        <f>'Shiller Data '!D122</f>
        <v>0.435</v>
      </c>
      <c r="E123" s="75">
        <f>'Shiller Data '!E122</f>
        <v>9.229089256</v>
      </c>
      <c r="F123" s="12">
        <f t="shared" si="2"/>
        <v>163.06032028259321</v>
      </c>
      <c r="G123" s="12">
        <f t="shared" si="3"/>
        <v>7.8296187192059374</v>
      </c>
      <c r="M123" s="11"/>
      <c r="P123" s="15"/>
      <c r="Q123" s="15"/>
    </row>
    <row r="124" spans="1:17" x14ac:dyDescent="0.25">
      <c r="A124" s="11">
        <f>'Shiller Data '!A123</f>
        <v>1880.07</v>
      </c>
      <c r="B124" s="11">
        <f>'Shiller Data '!B123</f>
        <v>5.01</v>
      </c>
      <c r="C124" s="11">
        <f>'Shiller Data '!C123</f>
        <v>0.23499999999999999</v>
      </c>
      <c r="D124" s="11">
        <f>'Shiller Data '!D123</f>
        <v>0.44419999999999998</v>
      </c>
      <c r="E124" s="75">
        <f>'Shiller Data '!E123</f>
        <v>9.229089256</v>
      </c>
      <c r="F124" s="12">
        <f t="shared" si="2"/>
        <v>170.54952079661629</v>
      </c>
      <c r="G124" s="12">
        <f t="shared" si="3"/>
        <v>7.9998278217973713</v>
      </c>
      <c r="M124" s="11"/>
      <c r="P124" s="15"/>
      <c r="Q124" s="15"/>
    </row>
    <row r="125" spans="1:17" x14ac:dyDescent="0.25">
      <c r="A125" s="11">
        <f>'Shiller Data '!A124</f>
        <v>1880.08</v>
      </c>
      <c r="B125" s="11">
        <f>'Shiller Data '!B124</f>
        <v>5.19</v>
      </c>
      <c r="C125" s="11">
        <f>'Shiller Data '!C124</f>
        <v>0.24</v>
      </c>
      <c r="D125" s="11">
        <f>'Shiller Data '!D124</f>
        <v>0.45329999999999998</v>
      </c>
      <c r="E125" s="75">
        <f>'Shiller Data '!E124</f>
        <v>9.229089256</v>
      </c>
      <c r="F125" s="12">
        <f t="shared" si="2"/>
        <v>176.67704848990792</v>
      </c>
      <c r="G125" s="12">
        <f t="shared" si="3"/>
        <v>8.1700369243888051</v>
      </c>
      <c r="M125" s="11"/>
      <c r="P125" s="15"/>
      <c r="Q125" s="15"/>
    </row>
    <row r="126" spans="1:17" x14ac:dyDescent="0.25">
      <c r="A126" s="11">
        <f>'Shiller Data '!A125</f>
        <v>1880.09</v>
      </c>
      <c r="B126" s="11">
        <f>'Shiller Data '!B125</f>
        <v>5.18</v>
      </c>
      <c r="C126" s="11">
        <f>'Shiller Data '!C125</f>
        <v>0.245</v>
      </c>
      <c r="D126" s="11">
        <f>'Shiller Data '!D125</f>
        <v>0.46250000000000002</v>
      </c>
      <c r="E126" s="75">
        <f>'Shiller Data '!E125</f>
        <v>9.3242545450000005</v>
      </c>
      <c r="F126" s="12">
        <f t="shared" si="2"/>
        <v>174.53690181299098</v>
      </c>
      <c r="G126" s="12">
        <f t="shared" si="3"/>
        <v>8.2551237343982216</v>
      </c>
      <c r="M126" s="11"/>
      <c r="P126" s="15"/>
      <c r="Q126" s="15"/>
    </row>
    <row r="127" spans="1:17" x14ac:dyDescent="0.25">
      <c r="A127" s="11">
        <f>'Shiller Data '!A126</f>
        <v>1880.1</v>
      </c>
      <c r="B127" s="11">
        <f>'Shiller Data '!B126</f>
        <v>5.33</v>
      </c>
      <c r="C127" s="11">
        <f>'Shiller Data '!C126</f>
        <v>0.25</v>
      </c>
      <c r="D127" s="11">
        <f>'Shiller Data '!D126</f>
        <v>0.47170000000000001</v>
      </c>
      <c r="E127" s="75">
        <f>'Shiller Data '!E126</f>
        <v>9.3242545450000005</v>
      </c>
      <c r="F127" s="12">
        <f t="shared" si="2"/>
        <v>179.59105920139805</v>
      </c>
      <c r="G127" s="12">
        <f t="shared" si="3"/>
        <v>8.4235956473451257</v>
      </c>
      <c r="M127" s="11"/>
      <c r="P127" s="15"/>
      <c r="Q127" s="15"/>
    </row>
    <row r="128" spans="1:17" x14ac:dyDescent="0.25">
      <c r="A128" s="11">
        <f>'Shiller Data '!A127</f>
        <v>1880.11</v>
      </c>
      <c r="B128" s="11">
        <f>'Shiller Data '!B127</f>
        <v>5.61</v>
      </c>
      <c r="C128" s="11">
        <f>'Shiller Data '!C127</f>
        <v>0.255</v>
      </c>
      <c r="D128" s="11">
        <f>'Shiller Data '!D127</f>
        <v>0.48080000000000001</v>
      </c>
      <c r="E128" s="75">
        <f>'Shiller Data '!E127</f>
        <v>9.4194198349999994</v>
      </c>
      <c r="F128" s="12">
        <f t="shared" si="2"/>
        <v>187.11574394963787</v>
      </c>
      <c r="G128" s="12">
        <f t="shared" si="3"/>
        <v>8.5052610886199034</v>
      </c>
      <c r="J128" s="12" t="str">
        <f>'[3]CAPE calculation'!J127</f>
        <v xml:space="preserve">CAPE </v>
      </c>
      <c r="K128" s="12" t="str">
        <f>'[3]CAPE calculation'!K127</f>
        <v xml:space="preserve">Log CAPE </v>
      </c>
      <c r="L128" s="12" t="str">
        <f>'[3]CAPE calculation'!L127</f>
        <v xml:space="preserve">ratio to average </v>
      </c>
      <c r="M128" s="11"/>
      <c r="P128" s="15"/>
      <c r="Q128" s="15"/>
    </row>
    <row r="129" spans="1:18" x14ac:dyDescent="0.25">
      <c r="A129" s="11">
        <f>'Shiller Data '!A128</f>
        <v>1880.12</v>
      </c>
      <c r="B129" s="11">
        <f>'Shiller Data '!B128</f>
        <v>5.84</v>
      </c>
      <c r="C129" s="11">
        <f>'Shiller Data '!C128</f>
        <v>0.26</v>
      </c>
      <c r="D129" s="11">
        <f>'Shiller Data '!D128</f>
        <v>0.49</v>
      </c>
      <c r="E129" s="75">
        <f>'Shiller Data '!E128</f>
        <v>9.5145851239999999</v>
      </c>
      <c r="F129" s="12">
        <f t="shared" si="2"/>
        <v>192.83888641364578</v>
      </c>
      <c r="G129" s="12">
        <f t="shared" si="3"/>
        <v>8.5852928882787509</v>
      </c>
      <c r="H129" s="12">
        <f>GEOMEAN(F10:F129)</f>
        <v>125.45175731933635</v>
      </c>
      <c r="I129" s="12">
        <f t="shared" ref="I129" si="4">GEOMEAN(G10:G129)</f>
        <v>7.6024284874075541</v>
      </c>
      <c r="J129" s="12">
        <f>F129/I129</f>
        <v>25.365432471092443</v>
      </c>
      <c r="K129" s="12">
        <f t="shared" ref="K129" si="5">LN(J129)</f>
        <v>3.2333873207882449</v>
      </c>
      <c r="L129" s="12">
        <f t="shared" ref="L129:L192" si="6">K129-$K$1854</f>
        <v>-0.12169144783983654</v>
      </c>
      <c r="M129" s="11"/>
      <c r="O129" t="str">
        <f>J128</f>
        <v xml:space="preserve">CAPE </v>
      </c>
      <c r="P129" t="str">
        <f t="shared" ref="P129:Q129" si="7">K128</f>
        <v xml:space="preserve">Log CAPE </v>
      </c>
      <c r="Q129" t="str">
        <f t="shared" si="7"/>
        <v xml:space="preserve">ratio to average </v>
      </c>
      <c r="R129" s="2" t="s">
        <v>568</v>
      </c>
    </row>
    <row r="130" spans="1:18" x14ac:dyDescent="0.25">
      <c r="A130" s="11">
        <f>'Shiller Data '!A129</f>
        <v>1881.01</v>
      </c>
      <c r="B130" s="11">
        <f>'Shiller Data '!B129</f>
        <v>6.19</v>
      </c>
      <c r="C130" s="11">
        <f>'Shiller Data '!C129</f>
        <v>0.26500000000000001</v>
      </c>
      <c r="D130" s="11">
        <f>'Shiller Data '!D129</f>
        <v>0.48580000000000001</v>
      </c>
      <c r="E130" s="75">
        <f>'Shiller Data '!E129</f>
        <v>9.4194198349999994</v>
      </c>
      <c r="F130" s="12">
        <f t="shared" si="2"/>
        <v>206.46104368061648</v>
      </c>
      <c r="G130" s="12">
        <f t="shared" si="3"/>
        <v>8.8388007391540171</v>
      </c>
      <c r="H130" s="12">
        <f t="shared" ref="H130:H193" si="8">GEOMEAN(F11:F130)</f>
        <v>126.09357027503106</v>
      </c>
      <c r="I130" s="12">
        <f t="shared" ref="I130:I193" si="9">GEOMEAN(G11:G130)</f>
        <v>7.6214027054872791</v>
      </c>
      <c r="J130" s="12">
        <f t="shared" ref="J130:J193" si="10">F130/I130</f>
        <v>27.089638437812514</v>
      </c>
      <c r="K130" s="12">
        <f t="shared" ref="K130:K193" si="11">LN(J130)</f>
        <v>3.299151309304817</v>
      </c>
      <c r="L130" s="12">
        <f t="shared" si="6"/>
        <v>-5.5927459323264372E-2</v>
      </c>
      <c r="M130" s="11"/>
      <c r="N130" s="11">
        <f>INDEX($A$130:$A$2900,(ROW()-ROW($A$130))*3)</f>
        <v>1881.01</v>
      </c>
      <c r="O130" s="11">
        <f>INDEX($J$130:$J$2900,(ROW()-ROW($J$130))*3)</f>
        <v>27.089638437812514</v>
      </c>
      <c r="P130" s="11">
        <f>INDEX($K$130:$K$2900,(ROW()-ROW($K$130))*3)</f>
        <v>3.299151309304817</v>
      </c>
      <c r="Q130" s="11">
        <f>INDEX($L$130:$L$2900,(ROW()-ROW($L$130))*3)</f>
        <v>-5.5927459323264372E-2</v>
      </c>
      <c r="R130">
        <f>EXP(Q130)</f>
        <v>0.94560772842703822</v>
      </c>
    </row>
    <row r="131" spans="1:18" x14ac:dyDescent="0.25">
      <c r="A131" s="11">
        <f>'Shiller Data '!A130</f>
        <v>1881.02</v>
      </c>
      <c r="B131" s="11">
        <f>'Shiller Data '!B130</f>
        <v>6.17</v>
      </c>
      <c r="C131" s="11">
        <f>'Shiller Data '!C130</f>
        <v>0.27</v>
      </c>
      <c r="D131" s="11">
        <f>'Shiller Data '!D130</f>
        <v>0.48170000000000002</v>
      </c>
      <c r="E131" s="75">
        <f>'Shiller Data '!E130</f>
        <v>9.5145851239999999</v>
      </c>
      <c r="F131" s="12">
        <f t="shared" si="2"/>
        <v>203.73560431030728</v>
      </c>
      <c r="G131" s="12">
        <f t="shared" si="3"/>
        <v>8.9154964609048584</v>
      </c>
      <c r="H131" s="12">
        <f t="shared" si="8"/>
        <v>126.74222144605038</v>
      </c>
      <c r="I131" s="12">
        <f t="shared" si="9"/>
        <v>7.6428897993563742</v>
      </c>
      <c r="J131" s="12">
        <f t="shared" si="10"/>
        <v>26.656881056621323</v>
      </c>
      <c r="K131" s="12">
        <f t="shared" si="11"/>
        <v>3.2830473182826365</v>
      </c>
      <c r="L131" s="12">
        <f t="shared" si="6"/>
        <v>-7.2031450345444892E-2</v>
      </c>
      <c r="M131" s="11"/>
      <c r="N131" s="11">
        <f t="shared" ref="N131:N194" si="12">INDEX($A$130:$A$2900,(ROW()-ROW($A$130))*3)</f>
        <v>1881.03</v>
      </c>
      <c r="O131" s="11">
        <f t="shared" ref="O131:O194" si="13">INDEX($J$130:$J$2900,(ROW()-ROW($J$130))*3)</f>
        <v>26.876111235926619</v>
      </c>
      <c r="P131" s="11">
        <f t="shared" ref="P131:P194" si="14">INDEX($K$130:$K$2900,(ROW()-ROW($K$130))*3)</f>
        <v>3.2912378339065573</v>
      </c>
      <c r="Q131" s="11">
        <f t="shared" ref="Q131:Q194" si="15">INDEX($L$130:$L$2900,(ROW()-ROW($L$130))*3)</f>
        <v>-6.3840934721524079E-2</v>
      </c>
      <c r="R131">
        <f t="shared" ref="R131:R194" si="16">EXP(Q131)</f>
        <v>0.93815421542441091</v>
      </c>
    </row>
    <row r="132" spans="1:18" x14ac:dyDescent="0.25">
      <c r="A132" s="11">
        <f>'Shiller Data '!A131</f>
        <v>1881.03</v>
      </c>
      <c r="B132" s="11">
        <f>'Shiller Data '!B131</f>
        <v>6.24</v>
      </c>
      <c r="C132" s="11">
        <f>'Shiller Data '!C131</f>
        <v>0.27500000000000002</v>
      </c>
      <c r="D132" s="11">
        <f>'Shiller Data '!D131</f>
        <v>0.47749999999999998</v>
      </c>
      <c r="E132" s="75">
        <f>'Shiller Data '!E131</f>
        <v>9.5145851239999999</v>
      </c>
      <c r="F132" s="12">
        <f t="shared" si="2"/>
        <v>206.04702931869005</v>
      </c>
      <c r="G132" s="12">
        <f t="shared" si="3"/>
        <v>9.0805982472179103</v>
      </c>
      <c r="H132" s="12">
        <f t="shared" si="8"/>
        <v>127.3961628781941</v>
      </c>
      <c r="I132" s="12">
        <f t="shared" si="9"/>
        <v>7.6665492083265701</v>
      </c>
      <c r="J132" s="12">
        <f t="shared" si="10"/>
        <v>26.876111235926619</v>
      </c>
      <c r="K132" s="12">
        <f t="shared" si="11"/>
        <v>3.2912378339065573</v>
      </c>
      <c r="L132" s="12">
        <f t="shared" si="6"/>
        <v>-6.3840934721524079E-2</v>
      </c>
      <c r="M132" s="11"/>
      <c r="N132" s="11">
        <f t="shared" si="12"/>
        <v>1881.06</v>
      </c>
      <c r="O132" s="11">
        <f t="shared" si="13"/>
        <v>28.096788009870625</v>
      </c>
      <c r="P132" s="11">
        <f t="shared" si="14"/>
        <v>3.3356552641077517</v>
      </c>
      <c r="Q132" s="11">
        <f t="shared" si="15"/>
        <v>-1.9423504520329704E-2</v>
      </c>
      <c r="R132">
        <f t="shared" si="16"/>
        <v>0.98076391632546334</v>
      </c>
    </row>
    <row r="133" spans="1:18" x14ac:dyDescent="0.25">
      <c r="A133" s="11">
        <f>'Shiller Data '!A132</f>
        <v>1881.04</v>
      </c>
      <c r="B133" s="11">
        <f>'Shiller Data '!B132</f>
        <v>6.22</v>
      </c>
      <c r="C133" s="11">
        <f>'Shiller Data '!C132</f>
        <v>0.28000000000000003</v>
      </c>
      <c r="D133" s="11">
        <f>'Shiller Data '!D132</f>
        <v>0.4733</v>
      </c>
      <c r="E133" s="75">
        <f>'Shiller Data '!E132</f>
        <v>9.6096694209999995</v>
      </c>
      <c r="F133" s="12">
        <f t="shared" si="2"/>
        <v>203.35439382852837</v>
      </c>
      <c r="G133" s="12">
        <f t="shared" si="3"/>
        <v>9.1542170855286091</v>
      </c>
      <c r="H133" s="12">
        <f t="shared" si="8"/>
        <v>127.9701173310966</v>
      </c>
      <c r="I133" s="12">
        <f t="shared" si="9"/>
        <v>7.6884168225441414</v>
      </c>
      <c r="J133" s="12">
        <f t="shared" si="10"/>
        <v>26.449449675029097</v>
      </c>
      <c r="K133" s="12">
        <f t="shared" si="11"/>
        <v>3.2752353518507706</v>
      </c>
      <c r="L133" s="12">
        <f t="shared" si="6"/>
        <v>-7.9843416777310772E-2</v>
      </c>
      <c r="M133" s="11"/>
      <c r="N133" s="11">
        <f t="shared" si="12"/>
        <v>1881.09</v>
      </c>
      <c r="O133" s="11">
        <f t="shared" si="13"/>
        <v>24.72846933419898</v>
      </c>
      <c r="P133" s="11">
        <f t="shared" si="14"/>
        <v>3.2079551845186329</v>
      </c>
      <c r="Q133" s="11">
        <f t="shared" si="15"/>
        <v>-0.14712358410944848</v>
      </c>
      <c r="R133">
        <f t="shared" si="16"/>
        <v>0.8631872945912149</v>
      </c>
    </row>
    <row r="134" spans="1:18" x14ac:dyDescent="0.25">
      <c r="A134" s="11">
        <f>'Shiller Data '!A133</f>
        <v>1881.05</v>
      </c>
      <c r="B134" s="11">
        <f>'Shiller Data '!B133</f>
        <v>6.5</v>
      </c>
      <c r="C134" s="11">
        <f>'Shiller Data '!C133</f>
        <v>0.28499999999999998</v>
      </c>
      <c r="D134" s="11">
        <f>'Shiller Data '!D133</f>
        <v>0.46920000000000001</v>
      </c>
      <c r="E134" s="75">
        <f>'Shiller Data '!E133</f>
        <v>9.5145851239999999</v>
      </c>
      <c r="F134" s="12">
        <f t="shared" si="2"/>
        <v>214.63232220696878</v>
      </c>
      <c r="G134" s="12">
        <f t="shared" si="3"/>
        <v>9.410801819844016</v>
      </c>
      <c r="H134" s="12">
        <f t="shared" si="8"/>
        <v>128.55307135922678</v>
      </c>
      <c r="I134" s="12">
        <f t="shared" si="9"/>
        <v>7.710645964016777</v>
      </c>
      <c r="J134" s="12">
        <f t="shared" si="10"/>
        <v>27.835841926680605</v>
      </c>
      <c r="K134" s="12">
        <f t="shared" si="11"/>
        <v>3.3263244682296138</v>
      </c>
      <c r="L134" s="12">
        <f t="shared" si="6"/>
        <v>-2.8754300398467603E-2</v>
      </c>
      <c r="M134" s="11"/>
      <c r="N134" s="11">
        <f t="shared" si="12"/>
        <v>1881.12</v>
      </c>
      <c r="O134" s="11">
        <f t="shared" si="13"/>
        <v>23.547580942060282</v>
      </c>
      <c r="P134" s="11">
        <f t="shared" si="14"/>
        <v>3.1590230951039917</v>
      </c>
      <c r="Q134" s="11">
        <f t="shared" si="15"/>
        <v>-0.1960556735240897</v>
      </c>
      <c r="R134">
        <f t="shared" si="16"/>
        <v>0.82196647163414394</v>
      </c>
    </row>
    <row r="135" spans="1:18" x14ac:dyDescent="0.25">
      <c r="A135" s="11">
        <f>'Shiller Data '!A134</f>
        <v>1881.06</v>
      </c>
      <c r="B135" s="11">
        <f>'Shiller Data '!B134</f>
        <v>6.58</v>
      </c>
      <c r="C135" s="11">
        <f>'Shiller Data '!C134</f>
        <v>0.28999999999999998</v>
      </c>
      <c r="D135" s="11">
        <f>'Shiller Data '!D134</f>
        <v>0.46500000000000002</v>
      </c>
      <c r="E135" s="75">
        <f>'Shiller Data '!E134</f>
        <v>9.5145851239999999</v>
      </c>
      <c r="F135" s="12">
        <f t="shared" si="2"/>
        <v>217.27395078797767</v>
      </c>
      <c r="G135" s="12">
        <f t="shared" si="3"/>
        <v>9.5759036061570679</v>
      </c>
      <c r="H135" s="12">
        <f t="shared" si="8"/>
        <v>129.14392038334185</v>
      </c>
      <c r="I135" s="12">
        <f t="shared" si="9"/>
        <v>7.7330529992128492</v>
      </c>
      <c r="J135" s="12">
        <f t="shared" si="10"/>
        <v>28.096788009870625</v>
      </c>
      <c r="K135" s="12">
        <f t="shared" si="11"/>
        <v>3.3356552641077517</v>
      </c>
      <c r="L135" s="12">
        <f t="shared" si="6"/>
        <v>-1.9423504520329704E-2</v>
      </c>
      <c r="M135" s="11"/>
      <c r="N135" s="11">
        <f t="shared" si="12"/>
        <v>1882.03</v>
      </c>
      <c r="O135" s="11">
        <f t="shared" si="13"/>
        <v>22.214184544615566</v>
      </c>
      <c r="P135" s="11">
        <f t="shared" si="14"/>
        <v>3.1007310282919263</v>
      </c>
      <c r="Q135" s="11">
        <f t="shared" si="15"/>
        <v>-0.25434774033615515</v>
      </c>
      <c r="R135">
        <f t="shared" si="16"/>
        <v>0.77542210961266611</v>
      </c>
    </row>
    <row r="136" spans="1:18" x14ac:dyDescent="0.25">
      <c r="A136" s="11">
        <f>'Shiller Data '!A135</f>
        <v>1881.07</v>
      </c>
      <c r="B136" s="11">
        <f>'Shiller Data '!B135</f>
        <v>6.35</v>
      </c>
      <c r="C136" s="11">
        <f>'Shiller Data '!C135</f>
        <v>0.29499999999999998</v>
      </c>
      <c r="D136" s="11">
        <f>'Shiller Data '!D135</f>
        <v>0.46079999999999999</v>
      </c>
      <c r="E136" s="75">
        <f>'Shiller Data '!E135</f>
        <v>9.6096694209999995</v>
      </c>
      <c r="F136" s="12">
        <f t="shared" si="2"/>
        <v>207.60456604680951</v>
      </c>
      <c r="G136" s="12">
        <f t="shared" si="3"/>
        <v>9.6446215722533548</v>
      </c>
      <c r="H136" s="12">
        <f t="shared" si="8"/>
        <v>129.70864853777405</v>
      </c>
      <c r="I136" s="12">
        <f t="shared" si="9"/>
        <v>7.7559872955933953</v>
      </c>
      <c r="J136" s="12">
        <f t="shared" si="10"/>
        <v>26.767006975986298</v>
      </c>
      <c r="K136" s="12">
        <f t="shared" si="11"/>
        <v>3.2871700461260627</v>
      </c>
      <c r="L136" s="12">
        <f t="shared" si="6"/>
        <v>-6.7908722502018737E-2</v>
      </c>
      <c r="M136" s="11"/>
      <c r="N136" s="11">
        <f t="shared" si="12"/>
        <v>1882.06</v>
      </c>
      <c r="O136" s="11">
        <f t="shared" si="13"/>
        <v>21.044375967395322</v>
      </c>
      <c r="P136" s="11">
        <f t="shared" si="14"/>
        <v>3.0466333494852158</v>
      </c>
      <c r="Q136" s="11">
        <f t="shared" si="15"/>
        <v>-0.30844541914286561</v>
      </c>
      <c r="R136">
        <f t="shared" si="16"/>
        <v>0.73458804555016222</v>
      </c>
    </row>
    <row r="137" spans="1:18" x14ac:dyDescent="0.25">
      <c r="A137" s="11">
        <f>'Shiller Data '!A136</f>
        <v>1881.08</v>
      </c>
      <c r="B137" s="11">
        <f>'Shiller Data '!B136</f>
        <v>6.2</v>
      </c>
      <c r="C137" s="11">
        <f>'Shiller Data '!C136</f>
        <v>0.3</v>
      </c>
      <c r="D137" s="11">
        <f>'Shiller Data '!D136</f>
        <v>0.45669999999999999</v>
      </c>
      <c r="E137" s="75">
        <f>'Shiller Data '!E136</f>
        <v>9.8000000000000007</v>
      </c>
      <c r="F137" s="12">
        <f t="shared" si="2"/>
        <v>198.76377551020408</v>
      </c>
      <c r="G137" s="12">
        <f t="shared" si="3"/>
        <v>9.6176020408163261</v>
      </c>
      <c r="H137" s="12">
        <f t="shared" si="8"/>
        <v>130.19771153104125</v>
      </c>
      <c r="I137" s="12">
        <f t="shared" si="9"/>
        <v>7.7777790782896128</v>
      </c>
      <c r="J137" s="12">
        <f t="shared" si="10"/>
        <v>25.555338292523682</v>
      </c>
      <c r="K137" s="12">
        <f t="shared" si="11"/>
        <v>3.240846229953938</v>
      </c>
      <c r="L137" s="12">
        <f t="shared" si="6"/>
        <v>-0.1142325386741434</v>
      </c>
      <c r="M137" s="11"/>
      <c r="N137" s="11">
        <f t="shared" si="12"/>
        <v>1882.09</v>
      </c>
      <c r="O137" s="11">
        <f t="shared" si="13"/>
        <v>23.568865102554888</v>
      </c>
      <c r="P137" s="11">
        <f t="shared" si="14"/>
        <v>3.1599265657062623</v>
      </c>
      <c r="Q137" s="11">
        <f t="shared" si="15"/>
        <v>-0.19515220292181912</v>
      </c>
      <c r="R137">
        <f t="shared" si="16"/>
        <v>0.82270942974718719</v>
      </c>
    </row>
    <row r="138" spans="1:18" x14ac:dyDescent="0.25">
      <c r="A138" s="11">
        <f>'Shiller Data '!A137</f>
        <v>1881.09</v>
      </c>
      <c r="B138" s="11">
        <f>'Shiller Data '!B137</f>
        <v>6.25</v>
      </c>
      <c r="C138" s="11">
        <f>'Shiller Data '!C137</f>
        <v>0.30499999999999999</v>
      </c>
      <c r="D138" s="11">
        <f>'Shiller Data '!D137</f>
        <v>0.45250000000000001</v>
      </c>
      <c r="E138" s="75">
        <f>'Shiller Data '!E137</f>
        <v>10.180580170000001</v>
      </c>
      <c r="F138" s="12">
        <f t="shared" si="2"/>
        <v>192.87640951802453</v>
      </c>
      <c r="G138" s="12">
        <f t="shared" si="3"/>
        <v>9.4123687844795967</v>
      </c>
      <c r="H138" s="12">
        <f t="shared" si="8"/>
        <v>130.67039190376812</v>
      </c>
      <c r="I138" s="12">
        <f t="shared" si="9"/>
        <v>7.7997714662945308</v>
      </c>
      <c r="J138" s="12">
        <f t="shared" si="10"/>
        <v>24.72846933419898</v>
      </c>
      <c r="K138" s="12">
        <f t="shared" si="11"/>
        <v>3.2079551845186329</v>
      </c>
      <c r="L138" s="12">
        <f t="shared" si="6"/>
        <v>-0.14712358410944848</v>
      </c>
      <c r="M138" s="11"/>
      <c r="N138" s="11">
        <f t="shared" si="12"/>
        <v>1882.12</v>
      </c>
      <c r="O138" s="11">
        <f t="shared" si="13"/>
        <v>22.504665068243042</v>
      </c>
      <c r="P138" s="11">
        <f t="shared" si="14"/>
        <v>3.113722624085518</v>
      </c>
      <c r="Q138" s="11">
        <f t="shared" si="15"/>
        <v>-0.24135614454256338</v>
      </c>
      <c r="R138">
        <f t="shared" si="16"/>
        <v>0.78556180301352985</v>
      </c>
    </row>
    <row r="139" spans="1:18" x14ac:dyDescent="0.25">
      <c r="A139" s="11">
        <f>'Shiller Data '!A138</f>
        <v>1881.1</v>
      </c>
      <c r="B139" s="11">
        <f>'Shiller Data '!B138</f>
        <v>6.15</v>
      </c>
      <c r="C139" s="11">
        <f>'Shiller Data '!C138</f>
        <v>0.31</v>
      </c>
      <c r="D139" s="11">
        <f>'Shiller Data '!D138</f>
        <v>0.44829999999999998</v>
      </c>
      <c r="E139" s="75">
        <f>'Shiller Data '!E138</f>
        <v>10.275745450000001</v>
      </c>
      <c r="F139" s="12">
        <f t="shared" ref="F139:F202" si="17">B139*$E$1851/E139</f>
        <v>188.03270861482852</v>
      </c>
      <c r="G139" s="12">
        <f t="shared" ref="G139:G202" si="18">C139*$E$1851/E139</f>
        <v>9.4780714911539583</v>
      </c>
      <c r="H139" s="12">
        <f t="shared" si="8"/>
        <v>131.19190161799645</v>
      </c>
      <c r="I139" s="12">
        <f t="shared" si="9"/>
        <v>7.8232899679334187</v>
      </c>
      <c r="J139" s="12">
        <f t="shared" si="10"/>
        <v>24.034991593760239</v>
      </c>
      <c r="K139" s="12">
        <f t="shared" si="11"/>
        <v>3.1795107515959247</v>
      </c>
      <c r="L139" s="12">
        <f t="shared" si="6"/>
        <v>-0.17556801703215674</v>
      </c>
      <c r="M139" s="11"/>
      <c r="N139" s="11">
        <f t="shared" si="12"/>
        <v>1883.03</v>
      </c>
      <c r="O139" s="11">
        <f t="shared" si="13"/>
        <v>21.979476432516559</v>
      </c>
      <c r="P139" s="11">
        <f t="shared" si="14"/>
        <v>3.0901091285150897</v>
      </c>
      <c r="Q139" s="11">
        <f t="shared" si="15"/>
        <v>-0.26496964011299173</v>
      </c>
      <c r="R139">
        <f t="shared" si="16"/>
        <v>0.76722924261538816</v>
      </c>
    </row>
    <row r="140" spans="1:18" x14ac:dyDescent="0.25">
      <c r="A140" s="11">
        <f>'Shiller Data '!A139</f>
        <v>1881.11</v>
      </c>
      <c r="B140" s="11">
        <f>'Shiller Data '!B139</f>
        <v>6.19</v>
      </c>
      <c r="C140" s="11">
        <f>'Shiller Data '!C139</f>
        <v>0.315</v>
      </c>
      <c r="D140" s="11">
        <f>'Shiller Data '!D139</f>
        <v>0.44419999999999998</v>
      </c>
      <c r="E140" s="75">
        <f>'Shiller Data '!E139</f>
        <v>10.180580170000001</v>
      </c>
      <c r="F140" s="12">
        <f t="shared" si="17"/>
        <v>191.02479598665153</v>
      </c>
      <c r="G140" s="12">
        <f t="shared" si="18"/>
        <v>9.7209710397084361</v>
      </c>
      <c r="H140" s="12">
        <f t="shared" si="8"/>
        <v>131.72092933005948</v>
      </c>
      <c r="I140" s="12">
        <f t="shared" si="9"/>
        <v>7.8485342466296713</v>
      </c>
      <c r="J140" s="12">
        <f t="shared" si="10"/>
        <v>24.33891348167101</v>
      </c>
      <c r="K140" s="12">
        <f t="shared" si="11"/>
        <v>3.1920764473547645</v>
      </c>
      <c r="L140" s="12">
        <f t="shared" si="6"/>
        <v>-0.16300232127331693</v>
      </c>
      <c r="M140" s="11"/>
      <c r="N140" s="11">
        <f t="shared" si="12"/>
        <v>1883.06</v>
      </c>
      <c r="O140" s="11">
        <f t="shared" si="13"/>
        <v>23.17415277792022</v>
      </c>
      <c r="P140" s="11">
        <f t="shared" si="14"/>
        <v>3.1430375531966286</v>
      </c>
      <c r="Q140" s="11">
        <f t="shared" si="15"/>
        <v>-0.21204121543145282</v>
      </c>
      <c r="R140">
        <f t="shared" si="16"/>
        <v>0.80893135642454905</v>
      </c>
    </row>
    <row r="141" spans="1:18" x14ac:dyDescent="0.25">
      <c r="A141" s="11">
        <f>'Shiller Data '!A140</f>
        <v>1881.12</v>
      </c>
      <c r="B141" s="11">
        <f>'Shiller Data '!B140</f>
        <v>6.01</v>
      </c>
      <c r="C141" s="11">
        <f>'Shiller Data '!C140</f>
        <v>0.32</v>
      </c>
      <c r="D141" s="11">
        <f>'Shiller Data '!D140</f>
        <v>0.44</v>
      </c>
      <c r="E141" s="75">
        <f>'Shiller Data '!E140</f>
        <v>10.180580170000001</v>
      </c>
      <c r="F141" s="12">
        <f t="shared" si="17"/>
        <v>185.4699553925324</v>
      </c>
      <c r="G141" s="12">
        <f t="shared" si="18"/>
        <v>9.8752721673228567</v>
      </c>
      <c r="H141" s="12">
        <f t="shared" si="8"/>
        <v>132.22122001167082</v>
      </c>
      <c r="I141" s="12">
        <f t="shared" si="9"/>
        <v>7.8763910334946203</v>
      </c>
      <c r="J141" s="12">
        <f t="shared" si="10"/>
        <v>23.547580942060282</v>
      </c>
      <c r="K141" s="12">
        <f t="shared" si="11"/>
        <v>3.1590230951039917</v>
      </c>
      <c r="L141" s="12">
        <f t="shared" si="6"/>
        <v>-0.1960556735240897</v>
      </c>
      <c r="M141" s="11"/>
      <c r="N141" s="11">
        <f t="shared" si="12"/>
        <v>1883.09</v>
      </c>
      <c r="O141" s="11">
        <f t="shared" si="13"/>
        <v>22.518637421066089</v>
      </c>
      <c r="P141" s="11">
        <f t="shared" si="14"/>
        <v>3.1143432961597139</v>
      </c>
      <c r="Q141" s="11">
        <f t="shared" si="15"/>
        <v>-0.24073547246836746</v>
      </c>
      <c r="R141">
        <f t="shared" si="16"/>
        <v>0.7860495306310139</v>
      </c>
    </row>
    <row r="142" spans="1:18" x14ac:dyDescent="0.25">
      <c r="A142" s="11">
        <f>'Shiller Data '!A141</f>
        <v>1882.01</v>
      </c>
      <c r="B142" s="11">
        <f>'Shiller Data '!B141</f>
        <v>5.92</v>
      </c>
      <c r="C142" s="11">
        <f>'Shiller Data '!C141</f>
        <v>0.32</v>
      </c>
      <c r="D142" s="11">
        <f>'Shiller Data '!D141</f>
        <v>0.43919999999999998</v>
      </c>
      <c r="E142" s="75">
        <f>'Shiller Data '!E141</f>
        <v>10.180580170000001</v>
      </c>
      <c r="F142" s="12">
        <f t="shared" si="17"/>
        <v>182.69253509547283</v>
      </c>
      <c r="G142" s="12">
        <f t="shared" si="18"/>
        <v>9.8752721673228567</v>
      </c>
      <c r="H142" s="12">
        <f t="shared" si="8"/>
        <v>132.679078019331</v>
      </c>
      <c r="I142" s="12">
        <f t="shared" si="9"/>
        <v>7.9035159605318777</v>
      </c>
      <c r="J142" s="12">
        <f t="shared" si="10"/>
        <v>23.115349675738276</v>
      </c>
      <c r="K142" s="12">
        <f t="shared" si="11"/>
        <v>3.140496884980462</v>
      </c>
      <c r="L142" s="12">
        <f t="shared" si="6"/>
        <v>-0.21458188364761943</v>
      </c>
      <c r="M142" s="11"/>
      <c r="N142" s="11">
        <f t="shared" si="12"/>
        <v>1883.12</v>
      </c>
      <c r="O142" s="11">
        <f t="shared" si="13"/>
        <v>21.592956272748708</v>
      </c>
      <c r="P142" s="11">
        <f t="shared" si="14"/>
        <v>3.0723671630245906</v>
      </c>
      <c r="Q142" s="11">
        <f t="shared" si="15"/>
        <v>-0.28271160560349085</v>
      </c>
      <c r="R142">
        <f t="shared" si="16"/>
        <v>0.75373713008282806</v>
      </c>
    </row>
    <row r="143" spans="1:18" x14ac:dyDescent="0.25">
      <c r="A143" s="11">
        <f>'Shiller Data '!A142</f>
        <v>1882.02</v>
      </c>
      <c r="B143" s="11">
        <f>'Shiller Data '!B142</f>
        <v>5.79</v>
      </c>
      <c r="C143" s="11">
        <f>'Shiller Data '!C142</f>
        <v>0.32</v>
      </c>
      <c r="D143" s="11">
        <f>'Shiller Data '!D142</f>
        <v>0.43830000000000002</v>
      </c>
      <c r="E143" s="75">
        <f>'Shiller Data '!E142</f>
        <v>10.275745450000001</v>
      </c>
      <c r="F143" s="12">
        <f t="shared" si="17"/>
        <v>177.02591591542392</v>
      </c>
      <c r="G143" s="12">
        <f t="shared" si="18"/>
        <v>9.7838157328040847</v>
      </c>
      <c r="H143" s="12">
        <f t="shared" si="8"/>
        <v>133.09901269228041</v>
      </c>
      <c r="I143" s="12">
        <f t="shared" si="9"/>
        <v>7.9292715676991037</v>
      </c>
      <c r="J143" s="12">
        <f t="shared" si="10"/>
        <v>22.325621515671315</v>
      </c>
      <c r="K143" s="12">
        <f t="shared" si="11"/>
        <v>3.1057349658228159</v>
      </c>
      <c r="L143" s="12">
        <f t="shared" si="6"/>
        <v>-0.24934380280526547</v>
      </c>
      <c r="M143" s="11" t="s">
        <v>522</v>
      </c>
      <c r="N143" s="11">
        <f t="shared" si="12"/>
        <v>1884.03</v>
      </c>
      <c r="O143" s="11">
        <f t="shared" si="13"/>
        <v>21.280299503508139</v>
      </c>
      <c r="P143" s="11">
        <f t="shared" si="14"/>
        <v>3.0577817387873765</v>
      </c>
      <c r="Q143" s="11">
        <f t="shared" si="15"/>
        <v>-0.29729702984070494</v>
      </c>
      <c r="R143">
        <f t="shared" si="16"/>
        <v>0.7428233388922364</v>
      </c>
    </row>
    <row r="144" spans="1:18" x14ac:dyDescent="0.25">
      <c r="A144" s="11">
        <f>'Shiller Data '!A143</f>
        <v>1882.03</v>
      </c>
      <c r="B144" s="11">
        <f>'Shiller Data '!B143</f>
        <v>5.78</v>
      </c>
      <c r="C144" s="11">
        <f>'Shiller Data '!C143</f>
        <v>0.32</v>
      </c>
      <c r="D144" s="11">
        <f>'Shiller Data '!D143</f>
        <v>0.4375</v>
      </c>
      <c r="E144" s="75">
        <f>'Shiller Data '!E143</f>
        <v>10.275745450000001</v>
      </c>
      <c r="F144" s="12">
        <f t="shared" si="17"/>
        <v>176.72017167377379</v>
      </c>
      <c r="G144" s="12">
        <f t="shared" si="18"/>
        <v>9.7838157328040847</v>
      </c>
      <c r="H144" s="12">
        <f t="shared" si="8"/>
        <v>133.49906279851839</v>
      </c>
      <c r="I144" s="12">
        <f t="shared" si="9"/>
        <v>7.9552851160862659</v>
      </c>
      <c r="J144" s="12">
        <f t="shared" si="10"/>
        <v>22.214184544615566</v>
      </c>
      <c r="K144" s="12">
        <f t="shared" si="11"/>
        <v>3.1007310282919263</v>
      </c>
      <c r="L144" s="12">
        <f t="shared" si="6"/>
        <v>-0.25434774033615515</v>
      </c>
      <c r="M144" s="11"/>
      <c r="N144" s="11">
        <f t="shared" si="12"/>
        <v>1884.06</v>
      </c>
      <c r="O144" s="11">
        <f t="shared" si="13"/>
        <v>18.550488629625157</v>
      </c>
      <c r="P144" s="11">
        <f t="shared" si="14"/>
        <v>2.9204961299262053</v>
      </c>
      <c r="Q144" s="11">
        <f t="shared" si="15"/>
        <v>-0.43458263870187608</v>
      </c>
      <c r="R144">
        <f t="shared" si="16"/>
        <v>0.6475348666812224</v>
      </c>
    </row>
    <row r="145" spans="1:18" x14ac:dyDescent="0.25">
      <c r="A145" s="11">
        <f>'Shiller Data '!A144</f>
        <v>1882.04</v>
      </c>
      <c r="B145" s="11">
        <f>'Shiller Data '!B144</f>
        <v>5.78</v>
      </c>
      <c r="C145" s="11">
        <f>'Shiller Data '!C144</f>
        <v>0.32</v>
      </c>
      <c r="D145" s="11">
        <f>'Shiller Data '!D144</f>
        <v>0.43669999999999998</v>
      </c>
      <c r="E145" s="75">
        <f>'Shiller Data '!E144</f>
        <v>10.370910739999999</v>
      </c>
      <c r="F145" s="12">
        <f t="shared" si="17"/>
        <v>175.09855648415314</v>
      </c>
      <c r="G145" s="12">
        <f t="shared" si="18"/>
        <v>9.6940377292264692</v>
      </c>
      <c r="H145" s="12">
        <f t="shared" si="8"/>
        <v>133.88398708251688</v>
      </c>
      <c r="I145" s="12">
        <f t="shared" si="9"/>
        <v>7.9814250289180135</v>
      </c>
      <c r="J145" s="12">
        <f t="shared" si="10"/>
        <v>21.938257372554688</v>
      </c>
      <c r="K145" s="12">
        <f t="shared" si="11"/>
        <v>3.0882320247351984</v>
      </c>
      <c r="L145" s="12">
        <f t="shared" si="6"/>
        <v>-0.26684674389288299</v>
      </c>
      <c r="M145" s="11"/>
      <c r="N145" s="11">
        <f t="shared" si="12"/>
        <v>1884.09</v>
      </c>
      <c r="O145" s="11">
        <f t="shared" si="13"/>
        <v>19.382558974019663</v>
      </c>
      <c r="P145" s="11">
        <f t="shared" si="14"/>
        <v>2.9643736397489207</v>
      </c>
      <c r="Q145" s="11">
        <f t="shared" si="15"/>
        <v>-0.39070512887916076</v>
      </c>
      <c r="R145">
        <f t="shared" si="16"/>
        <v>0.67657963042218594</v>
      </c>
    </row>
    <row r="146" spans="1:18" x14ac:dyDescent="0.25">
      <c r="A146" s="11">
        <f>'Shiller Data '!A145</f>
        <v>1882.05</v>
      </c>
      <c r="B146" s="11">
        <f>'Shiller Data '!B145</f>
        <v>5.71</v>
      </c>
      <c r="C146" s="11">
        <f>'Shiller Data '!C145</f>
        <v>0.32</v>
      </c>
      <c r="D146" s="11">
        <f>'Shiller Data '!D145</f>
        <v>0.43580000000000002</v>
      </c>
      <c r="E146" s="75">
        <f>'Shiller Data '!E145</f>
        <v>10.465995039999999</v>
      </c>
      <c r="F146" s="12">
        <f t="shared" si="17"/>
        <v>171.40646858170118</v>
      </c>
      <c r="G146" s="12">
        <f t="shared" si="18"/>
        <v>9.6059667156119737</v>
      </c>
      <c r="H146" s="12">
        <f t="shared" si="8"/>
        <v>134.24617783776691</v>
      </c>
      <c r="I146" s="12">
        <f t="shared" si="9"/>
        <v>8.0062168996185896</v>
      </c>
      <c r="J146" s="12">
        <f t="shared" si="10"/>
        <v>21.409171239148773</v>
      </c>
      <c r="K146" s="12">
        <f t="shared" si="11"/>
        <v>3.063819392798139</v>
      </c>
      <c r="L146" s="12">
        <f t="shared" si="6"/>
        <v>-0.29125937582994244</v>
      </c>
      <c r="M146" s="11"/>
      <c r="N146" s="11">
        <f t="shared" si="12"/>
        <v>1884.12</v>
      </c>
      <c r="O146" s="11">
        <f t="shared" si="13"/>
        <v>19.045109177000814</v>
      </c>
      <c r="P146" s="11">
        <f t="shared" si="14"/>
        <v>2.9468103324949086</v>
      </c>
      <c r="Q146" s="11">
        <f t="shared" si="15"/>
        <v>-0.40826843613317276</v>
      </c>
      <c r="R146">
        <f t="shared" si="16"/>
        <v>0.66480039841989558</v>
      </c>
    </row>
    <row r="147" spans="1:18" x14ac:dyDescent="0.25">
      <c r="A147" s="11">
        <f>'Shiller Data '!A146</f>
        <v>1882.06</v>
      </c>
      <c r="B147" s="11">
        <f>'Shiller Data '!B146</f>
        <v>5.68</v>
      </c>
      <c r="C147" s="11">
        <f>'Shiller Data '!C146</f>
        <v>0.32</v>
      </c>
      <c r="D147" s="11">
        <f>'Shiller Data '!D146</f>
        <v>0.435</v>
      </c>
      <c r="E147" s="75">
        <f>'Shiller Data '!E146</f>
        <v>10.56116033</v>
      </c>
      <c r="F147" s="12">
        <f t="shared" si="17"/>
        <v>168.96950185775657</v>
      </c>
      <c r="G147" s="12">
        <f t="shared" si="18"/>
        <v>9.5194085553665673</v>
      </c>
      <c r="H147" s="12">
        <f t="shared" si="8"/>
        <v>134.59600664338831</v>
      </c>
      <c r="I147" s="12">
        <f t="shared" si="9"/>
        <v>8.0291999211355112</v>
      </c>
      <c r="J147" s="12">
        <f t="shared" si="10"/>
        <v>21.044375967395322</v>
      </c>
      <c r="K147" s="12">
        <f t="shared" si="11"/>
        <v>3.0466333494852158</v>
      </c>
      <c r="L147" s="12">
        <f t="shared" si="6"/>
        <v>-0.30844541914286561</v>
      </c>
      <c r="M147" s="11"/>
      <c r="N147" s="11">
        <f t="shared" si="12"/>
        <v>1885.03</v>
      </c>
      <c r="O147" s="11">
        <f t="shared" si="13"/>
        <v>19.32583452176236</v>
      </c>
      <c r="P147" s="11">
        <f t="shared" si="14"/>
        <v>2.9614427770734379</v>
      </c>
      <c r="Q147" s="11">
        <f t="shared" si="15"/>
        <v>-0.39363599155464346</v>
      </c>
      <c r="R147">
        <f t="shared" si="16"/>
        <v>0.67459957149417815</v>
      </c>
    </row>
    <row r="148" spans="1:18" x14ac:dyDescent="0.25">
      <c r="A148" s="11">
        <f>'Shiller Data '!A147</f>
        <v>1882.07</v>
      </c>
      <c r="B148" s="11">
        <f>'Shiller Data '!B147</f>
        <v>6</v>
      </c>
      <c r="C148" s="11">
        <f>'Shiller Data '!C147</f>
        <v>0.32</v>
      </c>
      <c r="D148" s="11">
        <f>'Shiller Data '!D147</f>
        <v>0.43419999999999997</v>
      </c>
      <c r="E148" s="75">
        <f>'Shiller Data '!E147</f>
        <v>10.465995039999999</v>
      </c>
      <c r="F148" s="12">
        <f t="shared" si="17"/>
        <v>180.11187591772452</v>
      </c>
      <c r="G148" s="12">
        <f t="shared" si="18"/>
        <v>9.6059667156119737</v>
      </c>
      <c r="H148" s="12">
        <f t="shared" si="8"/>
        <v>135.00862970387007</v>
      </c>
      <c r="I148" s="12">
        <f t="shared" si="9"/>
        <v>8.0510831535686158</v>
      </c>
      <c r="J148" s="12">
        <f t="shared" si="10"/>
        <v>22.371135967946191</v>
      </c>
      <c r="K148" s="12">
        <f t="shared" si="11"/>
        <v>3.1077715550775613</v>
      </c>
      <c r="L148" s="12">
        <f t="shared" si="6"/>
        <v>-0.2473072135505201</v>
      </c>
      <c r="M148" s="11"/>
      <c r="N148" s="11">
        <f t="shared" si="12"/>
        <v>1885.06</v>
      </c>
      <c r="O148" s="11">
        <f t="shared" si="13"/>
        <v>19.55248571498915</v>
      </c>
      <c r="P148" s="11">
        <f t="shared" si="14"/>
        <v>2.9731024248956972</v>
      </c>
      <c r="Q148" s="11">
        <f t="shared" si="15"/>
        <v>-0.3819763437323842</v>
      </c>
      <c r="R148">
        <f t="shared" si="16"/>
        <v>0.68251119868198529</v>
      </c>
    </row>
    <row r="149" spans="1:18" x14ac:dyDescent="0.25">
      <c r="A149" s="11">
        <f>'Shiller Data '!A148</f>
        <v>1882.08</v>
      </c>
      <c r="B149" s="11">
        <f>'Shiller Data '!B148</f>
        <v>6.18</v>
      </c>
      <c r="C149" s="11">
        <f>'Shiller Data '!C148</f>
        <v>0.32</v>
      </c>
      <c r="D149" s="11">
        <f>'Shiller Data '!D148</f>
        <v>0.43330000000000002</v>
      </c>
      <c r="E149" s="75">
        <f>'Shiller Data '!E148</f>
        <v>10.56116033</v>
      </c>
      <c r="F149" s="12">
        <f t="shared" si="17"/>
        <v>183.84357772551684</v>
      </c>
      <c r="G149" s="12">
        <f t="shared" si="18"/>
        <v>9.5194085553665673</v>
      </c>
      <c r="H149" s="12">
        <f t="shared" si="8"/>
        <v>135.46735358039967</v>
      </c>
      <c r="I149" s="12">
        <f t="shared" si="9"/>
        <v>8.0721111335506794</v>
      </c>
      <c r="J149" s="12">
        <f t="shared" si="10"/>
        <v>22.775154440254784</v>
      </c>
      <c r="K149" s="12">
        <f t="shared" si="11"/>
        <v>3.1256702242538661</v>
      </c>
      <c r="L149" s="12">
        <f t="shared" si="6"/>
        <v>-0.22940854437421532</v>
      </c>
      <c r="M149" s="11"/>
      <c r="N149" s="11">
        <f t="shared" si="12"/>
        <v>1885.09</v>
      </c>
      <c r="O149" s="11">
        <f t="shared" si="13"/>
        <v>21.05172083994179</v>
      </c>
      <c r="P149" s="11">
        <f t="shared" si="14"/>
        <v>3.0469823069030313</v>
      </c>
      <c r="Q149" s="11">
        <f t="shared" si="15"/>
        <v>-0.30809646172505012</v>
      </c>
      <c r="R149">
        <f t="shared" si="16"/>
        <v>0.73484443022876156</v>
      </c>
    </row>
    <row r="150" spans="1:18" x14ac:dyDescent="0.25">
      <c r="A150" s="11">
        <f>'Shiller Data '!A149</f>
        <v>1882.09</v>
      </c>
      <c r="B150" s="11">
        <f>'Shiller Data '!B149</f>
        <v>6.24</v>
      </c>
      <c r="C150" s="11">
        <f>'Shiller Data '!C149</f>
        <v>0.32</v>
      </c>
      <c r="D150" s="11">
        <f>'Shiller Data '!D149</f>
        <v>0.4325</v>
      </c>
      <c r="E150" s="75">
        <f>'Shiller Data '!E149</f>
        <v>10.275745450000001</v>
      </c>
      <c r="F150" s="12">
        <f t="shared" si="17"/>
        <v>190.78440678967968</v>
      </c>
      <c r="G150" s="12">
        <f t="shared" si="18"/>
        <v>9.7838157328040847</v>
      </c>
      <c r="H150" s="12">
        <f t="shared" si="8"/>
        <v>135.99834228124382</v>
      </c>
      <c r="I150" s="12">
        <f t="shared" si="9"/>
        <v>8.0947642561286699</v>
      </c>
      <c r="J150" s="12">
        <f t="shared" si="10"/>
        <v>23.568865102554888</v>
      </c>
      <c r="K150" s="12">
        <f t="shared" si="11"/>
        <v>3.1599265657062623</v>
      </c>
      <c r="L150" s="12">
        <f t="shared" si="6"/>
        <v>-0.19515220292181912</v>
      </c>
      <c r="M150" s="11"/>
      <c r="N150" s="11">
        <f t="shared" si="12"/>
        <v>1885.12</v>
      </c>
      <c r="O150" s="11">
        <f t="shared" si="13"/>
        <v>22.657391037415355</v>
      </c>
      <c r="P150" s="11">
        <f t="shared" si="14"/>
        <v>3.1204861138175199</v>
      </c>
      <c r="Q150" s="11">
        <f t="shared" si="15"/>
        <v>-0.23459265481056146</v>
      </c>
      <c r="R150">
        <f t="shared" si="16"/>
        <v>0.79089295045990038</v>
      </c>
    </row>
    <row r="151" spans="1:18" x14ac:dyDescent="0.25">
      <c r="A151" s="11">
        <f>'Shiller Data '!A150</f>
        <v>1882.1</v>
      </c>
      <c r="B151" s="11">
        <f>'Shiller Data '!B150</f>
        <v>6.07</v>
      </c>
      <c r="C151" s="11">
        <f>'Shiller Data '!C150</f>
        <v>0.32</v>
      </c>
      <c r="D151" s="11">
        <f>'Shiller Data '!D150</f>
        <v>0.43169999999999997</v>
      </c>
      <c r="E151" s="75">
        <f>'Shiller Data '!E150</f>
        <v>10.180580170000001</v>
      </c>
      <c r="F151" s="12">
        <f t="shared" si="17"/>
        <v>187.32156892390546</v>
      </c>
      <c r="G151" s="12">
        <f t="shared" si="18"/>
        <v>9.8752721673228567</v>
      </c>
      <c r="H151" s="12">
        <f t="shared" si="8"/>
        <v>136.48079667767328</v>
      </c>
      <c r="I151" s="12">
        <f t="shared" si="9"/>
        <v>8.1158470354202112</v>
      </c>
      <c r="J151" s="12">
        <f t="shared" si="10"/>
        <v>23.080963466459245</v>
      </c>
      <c r="K151" s="12">
        <f t="shared" si="11"/>
        <v>3.1390081854158964</v>
      </c>
      <c r="L151" s="12">
        <f t="shared" si="6"/>
        <v>-0.21607058321218497</v>
      </c>
      <c r="M151" s="11"/>
      <c r="N151" s="11">
        <f t="shared" si="12"/>
        <v>1886.03</v>
      </c>
      <c r="O151" s="11">
        <f t="shared" si="13"/>
        <v>23.388876064771605</v>
      </c>
      <c r="P151" s="11">
        <f t="shared" si="14"/>
        <v>3.152260527486515</v>
      </c>
      <c r="Q151" s="11">
        <f t="shared" si="15"/>
        <v>-0.20281824114156644</v>
      </c>
      <c r="R151">
        <f t="shared" si="16"/>
        <v>0.81642662071115191</v>
      </c>
    </row>
    <row r="152" spans="1:18" x14ac:dyDescent="0.25">
      <c r="A152" s="11">
        <f>'Shiller Data '!A151</f>
        <v>1882.11</v>
      </c>
      <c r="B152" s="11">
        <f>'Shiller Data '!B151</f>
        <v>5.81</v>
      </c>
      <c r="C152" s="11">
        <f>'Shiller Data '!C151</f>
        <v>0.32</v>
      </c>
      <c r="D152" s="11">
        <f>'Shiller Data '!D151</f>
        <v>0.43080000000000002</v>
      </c>
      <c r="E152" s="75">
        <f>'Shiller Data '!E151</f>
        <v>10.08541488</v>
      </c>
      <c r="F152" s="12">
        <f t="shared" si="17"/>
        <v>180.98975319496225</v>
      </c>
      <c r="G152" s="12">
        <f t="shared" si="18"/>
        <v>9.968454564954893</v>
      </c>
      <c r="H152" s="12">
        <f t="shared" si="8"/>
        <v>136.96389640856034</v>
      </c>
      <c r="I152" s="12">
        <f t="shared" si="9"/>
        <v>8.1388351567353432</v>
      </c>
      <c r="J152" s="12">
        <f t="shared" si="10"/>
        <v>22.237795668484949</v>
      </c>
      <c r="K152" s="12">
        <f t="shared" si="11"/>
        <v>3.1017933488444265</v>
      </c>
      <c r="L152" s="12">
        <f t="shared" si="6"/>
        <v>-0.25328541978365493</v>
      </c>
      <c r="M152" s="11"/>
      <c r="N152" s="11">
        <f t="shared" si="12"/>
        <v>1886.06</v>
      </c>
      <c r="O152" s="11">
        <f t="shared" si="13"/>
        <v>24.826484756804593</v>
      </c>
      <c r="P152" s="11">
        <f t="shared" si="14"/>
        <v>3.2119110170774801</v>
      </c>
      <c r="Q152" s="11">
        <f t="shared" si="15"/>
        <v>-0.14316775155060135</v>
      </c>
      <c r="R152">
        <f t="shared" si="16"/>
        <v>0.86660868175124206</v>
      </c>
    </row>
    <row r="153" spans="1:18" x14ac:dyDescent="0.25">
      <c r="A153" s="11">
        <f>'Shiller Data '!A152</f>
        <v>1882.12</v>
      </c>
      <c r="B153" s="11">
        <f>'Shiller Data '!B152</f>
        <v>5.84</v>
      </c>
      <c r="C153" s="11">
        <f>'Shiller Data '!C152</f>
        <v>0.32</v>
      </c>
      <c r="D153" s="11">
        <f>'Shiller Data '!D152</f>
        <v>0.43</v>
      </c>
      <c r="E153" s="75">
        <f>'Shiller Data '!E152</f>
        <v>9.9903305790000001</v>
      </c>
      <c r="F153" s="12">
        <f t="shared" si="17"/>
        <v>183.65578450995119</v>
      </c>
      <c r="G153" s="12">
        <f t="shared" si="18"/>
        <v>10.063330658079519</v>
      </c>
      <c r="H153" s="12">
        <f t="shared" si="8"/>
        <v>137.42129683365681</v>
      </c>
      <c r="I153" s="12">
        <f t="shared" si="9"/>
        <v>8.1607872835713948</v>
      </c>
      <c r="J153" s="12">
        <f t="shared" si="10"/>
        <v>22.504665068243042</v>
      </c>
      <c r="K153" s="12">
        <f t="shared" si="11"/>
        <v>3.113722624085518</v>
      </c>
      <c r="L153" s="12">
        <f t="shared" si="6"/>
        <v>-0.24135614454256338</v>
      </c>
      <c r="M153" s="11"/>
      <c r="N153" s="11">
        <f t="shared" si="12"/>
        <v>1886.09</v>
      </c>
      <c r="O153" s="11">
        <f t="shared" si="13"/>
        <v>25.411253172813723</v>
      </c>
      <c r="P153" s="11">
        <f t="shared" si="14"/>
        <v>3.2351921142117535</v>
      </c>
      <c r="Q153" s="11">
        <f t="shared" si="15"/>
        <v>-0.11988665441632795</v>
      </c>
      <c r="R153">
        <f t="shared" si="16"/>
        <v>0.88702097092917476</v>
      </c>
    </row>
    <row r="154" spans="1:18" x14ac:dyDescent="0.25">
      <c r="A154" s="11">
        <f>'Shiller Data '!A153</f>
        <v>1883.01</v>
      </c>
      <c r="B154" s="11">
        <f>'Shiller Data '!B153</f>
        <v>5.81</v>
      </c>
      <c r="C154" s="11">
        <f>'Shiller Data '!C153</f>
        <v>0.32079999999999997</v>
      </c>
      <c r="D154" s="11">
        <f>'Shiller Data '!D153</f>
        <v>0.42749999999999999</v>
      </c>
      <c r="E154" s="75">
        <f>'Shiller Data '!E153</f>
        <v>9.9903305790000001</v>
      </c>
      <c r="F154" s="12">
        <f t="shared" si="17"/>
        <v>182.71234726075625</v>
      </c>
      <c r="G154" s="12">
        <f t="shared" si="18"/>
        <v>10.088488984724716</v>
      </c>
      <c r="H154" s="12">
        <f t="shared" si="8"/>
        <v>137.86527843930025</v>
      </c>
      <c r="I154" s="12">
        <f t="shared" si="9"/>
        <v>8.1824029963752221</v>
      </c>
      <c r="J154" s="12">
        <f t="shared" si="10"/>
        <v>22.329913026979632</v>
      </c>
      <c r="K154" s="12">
        <f t="shared" si="11"/>
        <v>3.1059271709488088</v>
      </c>
      <c r="L154" s="12">
        <f t="shared" si="6"/>
        <v>-0.24915159767927264</v>
      </c>
      <c r="M154" s="11"/>
      <c r="N154" s="11">
        <f t="shared" si="12"/>
        <v>1886.12</v>
      </c>
      <c r="O154" s="11">
        <f t="shared" si="13"/>
        <v>25.686318255828656</v>
      </c>
      <c r="P154" s="11">
        <f t="shared" si="14"/>
        <v>3.2459584865589339</v>
      </c>
      <c r="Q154" s="11">
        <f t="shared" si="15"/>
        <v>-0.10912028206914748</v>
      </c>
      <c r="R154">
        <f t="shared" si="16"/>
        <v>0.89662256339473867</v>
      </c>
    </row>
    <row r="155" spans="1:18" x14ac:dyDescent="0.25">
      <c r="A155" s="11">
        <f>'Shiller Data '!A154</f>
        <v>1883.02</v>
      </c>
      <c r="B155" s="11">
        <f>'Shiller Data '!B154</f>
        <v>5.68</v>
      </c>
      <c r="C155" s="11">
        <f>'Shiller Data '!C154</f>
        <v>0.32169999999999999</v>
      </c>
      <c r="D155" s="11">
        <f>'Shiller Data '!D154</f>
        <v>0.42499999999999999</v>
      </c>
      <c r="E155" s="75">
        <f>'Shiller Data '!E154</f>
        <v>10.08541488</v>
      </c>
      <c r="F155" s="12">
        <f t="shared" si="17"/>
        <v>176.94006852794934</v>
      </c>
      <c r="G155" s="12">
        <f t="shared" si="18"/>
        <v>10.021411979831216</v>
      </c>
      <c r="H155" s="12">
        <f t="shared" si="8"/>
        <v>138.2898550407788</v>
      </c>
      <c r="I155" s="12">
        <f t="shared" si="9"/>
        <v>8.2045487925586453</v>
      </c>
      <c r="J155" s="12">
        <f t="shared" si="10"/>
        <v>21.566093761113382</v>
      </c>
      <c r="K155" s="12">
        <f t="shared" si="11"/>
        <v>3.0711223480862166</v>
      </c>
      <c r="L155" s="12">
        <f t="shared" si="6"/>
        <v>-0.28395642054186476</v>
      </c>
      <c r="M155" s="11"/>
      <c r="N155" s="11">
        <f t="shared" si="12"/>
        <v>1887.03</v>
      </c>
      <c r="O155" s="11">
        <f t="shared" si="13"/>
        <v>24.881002775114393</v>
      </c>
      <c r="P155" s="11">
        <f t="shared" si="14"/>
        <v>3.2141045715247882</v>
      </c>
      <c r="Q155" s="11">
        <f t="shared" si="15"/>
        <v>-0.14097419710329318</v>
      </c>
      <c r="R155">
        <f t="shared" si="16"/>
        <v>0.86851172152678657</v>
      </c>
    </row>
    <row r="156" spans="1:18" x14ac:dyDescent="0.25">
      <c r="A156" s="11">
        <f>'Shiller Data '!A155</f>
        <v>1883.03</v>
      </c>
      <c r="B156" s="11">
        <f>'Shiller Data '!B155</f>
        <v>5.75</v>
      </c>
      <c r="C156" s="11">
        <f>'Shiller Data '!C155</f>
        <v>0.32250000000000001</v>
      </c>
      <c r="D156" s="11">
        <f>'Shiller Data '!D155</f>
        <v>0.42249999999999999</v>
      </c>
      <c r="E156" s="75">
        <f>'Shiller Data '!E155</f>
        <v>9.9903305790000001</v>
      </c>
      <c r="F156" s="12">
        <f t="shared" si="17"/>
        <v>180.82547276236636</v>
      </c>
      <c r="G156" s="12">
        <f t="shared" si="18"/>
        <v>10.141950428845764</v>
      </c>
      <c r="H156" s="12">
        <f t="shared" si="8"/>
        <v>138.7498657914627</v>
      </c>
      <c r="I156" s="12">
        <f t="shared" si="9"/>
        <v>8.2270145659544536</v>
      </c>
      <c r="J156" s="12">
        <f t="shared" si="10"/>
        <v>21.979476432516559</v>
      </c>
      <c r="K156" s="12">
        <f t="shared" si="11"/>
        <v>3.0901091285150897</v>
      </c>
      <c r="L156" s="12">
        <f t="shared" si="6"/>
        <v>-0.26496964011299173</v>
      </c>
      <c r="M156" s="11"/>
      <c r="N156" s="11">
        <f t="shared" si="12"/>
        <v>1887.06</v>
      </c>
      <c r="O156" s="11">
        <f t="shared" si="13"/>
        <v>25.337809611992995</v>
      </c>
      <c r="P156" s="11">
        <f t="shared" si="14"/>
        <v>3.232297731219711</v>
      </c>
      <c r="Q156" s="11">
        <f t="shared" si="15"/>
        <v>-0.12278103740837043</v>
      </c>
      <c r="R156">
        <f t="shared" si="16"/>
        <v>0.88445730442344739</v>
      </c>
    </row>
    <row r="157" spans="1:18" x14ac:dyDescent="0.25">
      <c r="A157" s="11">
        <f>'Shiller Data '!A156</f>
        <v>1883.04</v>
      </c>
      <c r="B157" s="11">
        <f>'Shiller Data '!B156</f>
        <v>5.87</v>
      </c>
      <c r="C157" s="11">
        <f>'Shiller Data '!C156</f>
        <v>0.32329999999999998</v>
      </c>
      <c r="D157" s="11">
        <f>'Shiller Data '!D156</f>
        <v>0.42</v>
      </c>
      <c r="E157" s="75">
        <f>'Shiller Data '!E156</f>
        <v>9.8951652889999995</v>
      </c>
      <c r="F157" s="12">
        <f t="shared" si="17"/>
        <v>186.37457749696415</v>
      </c>
      <c r="G157" s="12">
        <f t="shared" si="18"/>
        <v>10.264889421595997</v>
      </c>
      <c r="H157" s="12">
        <f t="shared" si="8"/>
        <v>139.26248290623161</v>
      </c>
      <c r="I157" s="12">
        <f t="shared" si="9"/>
        <v>8.2498135267285093</v>
      </c>
      <c r="J157" s="12">
        <f t="shared" si="10"/>
        <v>22.591368507073589</v>
      </c>
      <c r="K157" s="12">
        <f t="shared" si="11"/>
        <v>3.1175679088607455</v>
      </c>
      <c r="L157" s="12">
        <f t="shared" si="6"/>
        <v>-0.23751085976733588</v>
      </c>
      <c r="M157" s="11"/>
      <c r="N157" s="11">
        <f t="shared" si="12"/>
        <v>1887.09</v>
      </c>
      <c r="O157" s="11">
        <f t="shared" si="13"/>
        <v>23.909382408514865</v>
      </c>
      <c r="P157" s="11">
        <f t="shared" si="14"/>
        <v>3.1742709512961884</v>
      </c>
      <c r="Q157" s="11">
        <f t="shared" si="15"/>
        <v>-0.18080781733189299</v>
      </c>
      <c r="R157">
        <f t="shared" si="16"/>
        <v>0.83459573811996568</v>
      </c>
    </row>
    <row r="158" spans="1:18" x14ac:dyDescent="0.25">
      <c r="A158" s="11">
        <f>'Shiller Data '!A157</f>
        <v>1883.05</v>
      </c>
      <c r="B158" s="11">
        <f>'Shiller Data '!B157</f>
        <v>5.77</v>
      </c>
      <c r="C158" s="11">
        <f>'Shiller Data '!C157</f>
        <v>0.32419999999999999</v>
      </c>
      <c r="D158" s="11">
        <f>'Shiller Data '!D157</f>
        <v>0.41749999999999998</v>
      </c>
      <c r="E158" s="75">
        <f>'Shiller Data '!E157</f>
        <v>9.8000000000000007</v>
      </c>
      <c r="F158" s="12">
        <f t="shared" si="17"/>
        <v>184.97854591836733</v>
      </c>
      <c r="G158" s="12">
        <f t="shared" si="18"/>
        <v>10.393421938775509</v>
      </c>
      <c r="H158" s="12">
        <f t="shared" si="8"/>
        <v>139.74051896892075</v>
      </c>
      <c r="I158" s="12">
        <f t="shared" si="9"/>
        <v>8.2714758226427207</v>
      </c>
      <c r="J158" s="12">
        <f t="shared" si="10"/>
        <v>22.36342702133016</v>
      </c>
      <c r="K158" s="12">
        <f t="shared" si="11"/>
        <v>3.1074269022553493</v>
      </c>
      <c r="L158" s="12">
        <f t="shared" si="6"/>
        <v>-0.24765186637273207</v>
      </c>
      <c r="M158" s="11"/>
      <c r="N158" s="11">
        <f t="shared" si="12"/>
        <v>1887.12</v>
      </c>
      <c r="O158" s="11">
        <f t="shared" si="13"/>
        <v>22.130648622168415</v>
      </c>
      <c r="P158" s="11">
        <f t="shared" si="14"/>
        <v>3.0969634632659933</v>
      </c>
      <c r="Q158" s="11">
        <f t="shared" si="15"/>
        <v>-0.25811530536208815</v>
      </c>
      <c r="R158">
        <f t="shared" si="16"/>
        <v>0.77250615286969793</v>
      </c>
    </row>
    <row r="159" spans="1:18" x14ac:dyDescent="0.25">
      <c r="A159" s="11">
        <f>'Shiller Data '!A158</f>
        <v>1883.06</v>
      </c>
      <c r="B159" s="11">
        <f>'Shiller Data '!B158</f>
        <v>5.82</v>
      </c>
      <c r="C159" s="11">
        <f>'Shiller Data '!C158</f>
        <v>0.32500000000000001</v>
      </c>
      <c r="D159" s="11">
        <f>'Shiller Data '!D158</f>
        <v>0.41499999999999998</v>
      </c>
      <c r="E159" s="75">
        <f>'Shiller Data '!E158</f>
        <v>9.5145851239999999</v>
      </c>
      <c r="F159" s="12">
        <f t="shared" si="17"/>
        <v>192.1784792683936</v>
      </c>
      <c r="G159" s="12">
        <f t="shared" si="18"/>
        <v>10.731616110348439</v>
      </c>
      <c r="H159" s="12">
        <f t="shared" si="8"/>
        <v>140.24624456188323</v>
      </c>
      <c r="I159" s="12">
        <f t="shared" si="9"/>
        <v>8.2927941793624775</v>
      </c>
      <c r="J159" s="12">
        <f t="shared" si="10"/>
        <v>23.17415277792022</v>
      </c>
      <c r="K159" s="12">
        <f t="shared" si="11"/>
        <v>3.1430375531966286</v>
      </c>
      <c r="L159" s="12">
        <f t="shared" si="6"/>
        <v>-0.21204121543145282</v>
      </c>
      <c r="M159" s="11"/>
      <c r="N159" s="11">
        <f t="shared" si="12"/>
        <v>1888.03</v>
      </c>
      <c r="O159" s="11">
        <f t="shared" si="13"/>
        <v>21.141170606153739</v>
      </c>
      <c r="P159" s="11">
        <f t="shared" si="14"/>
        <v>3.0512223528992517</v>
      </c>
      <c r="Q159" s="11">
        <f t="shared" si="15"/>
        <v>-0.30385641572882971</v>
      </c>
      <c r="R159">
        <f t="shared" si="16"/>
        <v>0.73796681927172281</v>
      </c>
    </row>
    <row r="160" spans="1:18" x14ac:dyDescent="0.25">
      <c r="A160" s="11">
        <f>'Shiller Data '!A159</f>
        <v>1883.07</v>
      </c>
      <c r="B160" s="11">
        <f>'Shiller Data '!B159</f>
        <v>5.73</v>
      </c>
      <c r="C160" s="11">
        <f>'Shiller Data '!C159</f>
        <v>0.32579999999999998</v>
      </c>
      <c r="D160" s="11">
        <f>'Shiller Data '!D159</f>
        <v>0.41249999999999998</v>
      </c>
      <c r="E160" s="75">
        <f>'Shiller Data '!E159</f>
        <v>9.3242545450000005</v>
      </c>
      <c r="F160" s="12">
        <f t="shared" si="17"/>
        <v>193.06881223715027</v>
      </c>
      <c r="G160" s="12">
        <f t="shared" si="18"/>
        <v>10.977629847620166</v>
      </c>
      <c r="H160" s="12">
        <f t="shared" si="8"/>
        <v>140.76157983157904</v>
      </c>
      <c r="I160" s="12">
        <f t="shared" si="9"/>
        <v>8.3151902007286829</v>
      </c>
      <c r="J160" s="12">
        <f t="shared" si="10"/>
        <v>23.218808899913213</v>
      </c>
      <c r="K160" s="12">
        <f t="shared" si="11"/>
        <v>3.1449626786540112</v>
      </c>
      <c r="L160" s="12">
        <f t="shared" si="6"/>
        <v>-0.21011608997407016</v>
      </c>
      <c r="M160" s="11"/>
      <c r="N160" s="11">
        <f t="shared" si="12"/>
        <v>1888.06</v>
      </c>
      <c r="O160" s="11">
        <f t="shared" si="13"/>
        <v>21.420662382590201</v>
      </c>
      <c r="P160" s="11">
        <f t="shared" si="14"/>
        <v>3.0643559880984448</v>
      </c>
      <c r="Q160" s="11">
        <f t="shared" si="15"/>
        <v>-0.29072278052963663</v>
      </c>
      <c r="R160">
        <f t="shared" si="16"/>
        <v>0.74772293264462109</v>
      </c>
    </row>
    <row r="161" spans="1:18" x14ac:dyDescent="0.25">
      <c r="A161" s="11">
        <f>'Shiller Data '!A160</f>
        <v>1883.08</v>
      </c>
      <c r="B161" s="11">
        <f>'Shiller Data '!B160</f>
        <v>5.47</v>
      </c>
      <c r="C161" s="11">
        <f>'Shiller Data '!C160</f>
        <v>0.32669999999999999</v>
      </c>
      <c r="D161" s="11">
        <f>'Shiller Data '!D160</f>
        <v>0.41</v>
      </c>
      <c r="E161" s="75">
        <f>'Shiller Data '!E160</f>
        <v>9.3242545450000005</v>
      </c>
      <c r="F161" s="12">
        <f t="shared" si="17"/>
        <v>184.30827276391133</v>
      </c>
      <c r="G161" s="12">
        <f t="shared" si="18"/>
        <v>11.00795479195061</v>
      </c>
      <c r="H161" s="12">
        <f t="shared" si="8"/>
        <v>141.22414801308528</v>
      </c>
      <c r="I161" s="12">
        <f t="shared" si="9"/>
        <v>8.3372934367666858</v>
      </c>
      <c r="J161" s="12">
        <f t="shared" si="10"/>
        <v>22.106487454445233</v>
      </c>
      <c r="K161" s="12">
        <f t="shared" si="11"/>
        <v>3.0958711154212408</v>
      </c>
      <c r="L161" s="12">
        <f t="shared" si="6"/>
        <v>-0.25920765320684058</v>
      </c>
      <c r="M161" s="11"/>
      <c r="N161" s="11">
        <f t="shared" si="12"/>
        <v>1888.09</v>
      </c>
      <c r="O161" s="11">
        <f t="shared" si="13"/>
        <v>22.557200631460596</v>
      </c>
      <c r="P161" s="11">
        <f t="shared" si="14"/>
        <v>3.1160543334457147</v>
      </c>
      <c r="Q161" s="11">
        <f t="shared" si="15"/>
        <v>-0.23902443518236671</v>
      </c>
      <c r="R161">
        <f t="shared" si="16"/>
        <v>0.78739564198151102</v>
      </c>
    </row>
    <row r="162" spans="1:18" x14ac:dyDescent="0.25">
      <c r="A162" s="11">
        <f>'Shiller Data '!A161</f>
        <v>1883.09</v>
      </c>
      <c r="B162" s="11">
        <f>'Shiller Data '!B161</f>
        <v>5.53</v>
      </c>
      <c r="C162" s="11">
        <f>'Shiller Data '!C161</f>
        <v>0.32750000000000001</v>
      </c>
      <c r="D162" s="11">
        <f>'Shiller Data '!D161</f>
        <v>0.40749999999999997</v>
      </c>
      <c r="E162" s="75">
        <f>'Shiller Data '!E161</f>
        <v>9.229089256</v>
      </c>
      <c r="F162" s="12">
        <f t="shared" si="17"/>
        <v>188.25126746612537</v>
      </c>
      <c r="G162" s="12">
        <f t="shared" si="18"/>
        <v>11.148696219738889</v>
      </c>
      <c r="H162" s="12">
        <f t="shared" si="8"/>
        <v>141.80719528249503</v>
      </c>
      <c r="I162" s="12">
        <f t="shared" si="9"/>
        <v>8.3597983282068888</v>
      </c>
      <c r="J162" s="12">
        <f t="shared" si="10"/>
        <v>22.518637421066089</v>
      </c>
      <c r="K162" s="12">
        <f t="shared" si="11"/>
        <v>3.1143432961597139</v>
      </c>
      <c r="L162" s="12">
        <f t="shared" si="6"/>
        <v>-0.24073547246836746</v>
      </c>
      <c r="M162" s="11"/>
      <c r="N162" s="11">
        <f t="shared" si="12"/>
        <v>1888.12</v>
      </c>
      <c r="O162" s="11">
        <f t="shared" si="13"/>
        <v>20.919544654629156</v>
      </c>
      <c r="P162" s="11">
        <f t="shared" si="14"/>
        <v>3.0406838729287275</v>
      </c>
      <c r="Q162" s="11">
        <f t="shared" si="15"/>
        <v>-0.31439489569935386</v>
      </c>
      <c r="R162">
        <f t="shared" si="16"/>
        <v>0.73023060628893477</v>
      </c>
    </row>
    <row r="163" spans="1:18" x14ac:dyDescent="0.25">
      <c r="A163" s="11">
        <f>'Shiller Data '!A162</f>
        <v>1883.1</v>
      </c>
      <c r="B163" s="11">
        <f>'Shiller Data '!B162</f>
        <v>5.38</v>
      </c>
      <c r="C163" s="11">
        <f>'Shiller Data '!C162</f>
        <v>0.32829999999999998</v>
      </c>
      <c r="D163" s="11">
        <f>'Shiller Data '!D162</f>
        <v>0.40500000000000003</v>
      </c>
      <c r="E163" s="75">
        <f>'Shiller Data '!E162</f>
        <v>9.229089256</v>
      </c>
      <c r="F163" s="12">
        <f t="shared" si="17"/>
        <v>183.14499438838237</v>
      </c>
      <c r="G163" s="12">
        <f t="shared" si="18"/>
        <v>11.175929676153519</v>
      </c>
      <c r="H163" s="12">
        <f t="shared" si="8"/>
        <v>142.44094336588637</v>
      </c>
      <c r="I163" s="12">
        <f t="shared" si="9"/>
        <v>8.3803894548526259</v>
      </c>
      <c r="J163" s="12">
        <f t="shared" si="10"/>
        <v>21.853995613811612</v>
      </c>
      <c r="K163" s="12">
        <f t="shared" si="11"/>
        <v>3.0843837704443882</v>
      </c>
      <c r="L163" s="12">
        <f t="shared" si="6"/>
        <v>-0.27069499818369325</v>
      </c>
      <c r="M163" s="11"/>
      <c r="N163" s="11">
        <f t="shared" si="12"/>
        <v>1889.03</v>
      </c>
      <c r="O163" s="11">
        <f t="shared" si="13"/>
        <v>22.260041648526492</v>
      </c>
      <c r="P163" s="11">
        <f t="shared" si="14"/>
        <v>3.1027932168486356</v>
      </c>
      <c r="Q163" s="11">
        <f t="shared" si="15"/>
        <v>-0.25228555177944578</v>
      </c>
      <c r="R163">
        <f t="shared" si="16"/>
        <v>0.77702282613610718</v>
      </c>
    </row>
    <row r="164" spans="1:18" x14ac:dyDescent="0.25">
      <c r="A164" s="11">
        <f>'Shiller Data '!A163</f>
        <v>1883.11</v>
      </c>
      <c r="B164" s="11">
        <f>'Shiller Data '!B163</f>
        <v>5.46</v>
      </c>
      <c r="C164" s="11">
        <f>'Shiller Data '!C163</f>
        <v>0.32919999999999999</v>
      </c>
      <c r="D164" s="11">
        <f>'Shiller Data '!D163</f>
        <v>0.40250000000000002</v>
      </c>
      <c r="E164" s="75">
        <f>'Shiller Data '!E163</f>
        <v>9.1340049590000003</v>
      </c>
      <c r="F164" s="12">
        <f t="shared" si="17"/>
        <v>187.80321531463272</v>
      </c>
      <c r="G164" s="12">
        <f t="shared" si="18"/>
        <v>11.323226828127673</v>
      </c>
      <c r="H164" s="12">
        <f t="shared" si="8"/>
        <v>143.11338602775581</v>
      </c>
      <c r="I164" s="12">
        <f t="shared" si="9"/>
        <v>8.3992065476701736</v>
      </c>
      <c r="J164" s="12">
        <f t="shared" si="10"/>
        <v>22.359637693006466</v>
      </c>
      <c r="K164" s="12">
        <f t="shared" si="11"/>
        <v>3.1072574448017081</v>
      </c>
      <c r="L164" s="12">
        <f t="shared" si="6"/>
        <v>-0.24782132382637334</v>
      </c>
      <c r="M164" s="11"/>
      <c r="N164" s="11">
        <f t="shared" si="12"/>
        <v>1889.06</v>
      </c>
      <c r="O164" s="11">
        <f t="shared" si="13"/>
        <v>23.640378325388944</v>
      </c>
      <c r="P164" s="11">
        <f t="shared" si="14"/>
        <v>3.1629561960218946</v>
      </c>
      <c r="Q164" s="11">
        <f t="shared" si="15"/>
        <v>-0.19212257260618681</v>
      </c>
      <c r="R164">
        <f t="shared" si="16"/>
        <v>0.82520571467737747</v>
      </c>
    </row>
    <row r="165" spans="1:18" x14ac:dyDescent="0.25">
      <c r="A165" s="11">
        <f>'Shiller Data '!A164</f>
        <v>1883.12</v>
      </c>
      <c r="B165" s="11">
        <f>'Shiller Data '!B164</f>
        <v>5.34</v>
      </c>
      <c r="C165" s="11">
        <f>'Shiller Data '!C164</f>
        <v>0.33</v>
      </c>
      <c r="D165" s="11">
        <f>'Shiller Data '!D164</f>
        <v>0.4</v>
      </c>
      <c r="E165" s="75">
        <f>'Shiller Data '!E164</f>
        <v>9.229089256</v>
      </c>
      <c r="F165" s="12">
        <f t="shared" si="17"/>
        <v>181.78332156765092</v>
      </c>
      <c r="G165" s="12">
        <f t="shared" si="18"/>
        <v>11.233800771034607</v>
      </c>
      <c r="H165" s="12">
        <f t="shared" si="8"/>
        <v>143.67071401645362</v>
      </c>
      <c r="I165" s="12">
        <f t="shared" si="9"/>
        <v>8.4186398227031898</v>
      </c>
      <c r="J165" s="12">
        <f t="shared" si="10"/>
        <v>21.592956272748708</v>
      </c>
      <c r="K165" s="12">
        <f t="shared" si="11"/>
        <v>3.0723671630245906</v>
      </c>
      <c r="L165" s="12">
        <f t="shared" si="6"/>
        <v>-0.28271160560349085</v>
      </c>
      <c r="M165" s="11"/>
      <c r="N165" s="11">
        <f t="shared" si="12"/>
        <v>1889.09</v>
      </c>
      <c r="O165" s="11">
        <f t="shared" si="13"/>
        <v>23.604476293947737</v>
      </c>
      <c r="P165" s="11">
        <f t="shared" si="14"/>
        <v>3.1614363675181871</v>
      </c>
      <c r="Q165" s="11">
        <f t="shared" si="15"/>
        <v>-0.19364240110989428</v>
      </c>
      <c r="R165">
        <f t="shared" si="16"/>
        <v>0.8239524960906851</v>
      </c>
    </row>
    <row r="166" spans="1:18" x14ac:dyDescent="0.25">
      <c r="A166" s="11">
        <f>'Shiller Data '!A165</f>
        <v>1884.01</v>
      </c>
      <c r="B166" s="11">
        <f>'Shiller Data '!B165</f>
        <v>5.18</v>
      </c>
      <c r="C166" s="11">
        <f>'Shiller Data '!C165</f>
        <v>0.32829999999999998</v>
      </c>
      <c r="D166" s="11">
        <f>'Shiller Data '!D165</f>
        <v>0.39250000000000002</v>
      </c>
      <c r="E166" s="75">
        <f>'Shiller Data '!E165</f>
        <v>9.229089256</v>
      </c>
      <c r="F166" s="12">
        <f t="shared" si="17"/>
        <v>176.33663028472503</v>
      </c>
      <c r="G166" s="12">
        <f t="shared" si="18"/>
        <v>11.175929676153519</v>
      </c>
      <c r="H166" s="12">
        <f t="shared" si="8"/>
        <v>144.14875071970144</v>
      </c>
      <c r="I166" s="12">
        <f t="shared" si="9"/>
        <v>8.4388448937442835</v>
      </c>
      <c r="J166" s="12">
        <f t="shared" si="10"/>
        <v>20.895825495672209</v>
      </c>
      <c r="K166" s="12">
        <f t="shared" si="11"/>
        <v>3.0395494019714877</v>
      </c>
      <c r="L166" s="12">
        <f t="shared" si="6"/>
        <v>-0.3155293666565937</v>
      </c>
      <c r="M166" s="11"/>
      <c r="N166" s="11">
        <f t="shared" si="12"/>
        <v>1889.12</v>
      </c>
      <c r="O166" s="11">
        <f t="shared" si="13"/>
        <v>22.386827139921451</v>
      </c>
      <c r="P166" s="11">
        <f t="shared" si="14"/>
        <v>3.1084727117669435</v>
      </c>
      <c r="Q166" s="11">
        <f t="shared" si="15"/>
        <v>-0.2466060568611379</v>
      </c>
      <c r="R166">
        <f t="shared" si="16"/>
        <v>0.78144847916911875</v>
      </c>
    </row>
    <row r="167" spans="1:18" x14ac:dyDescent="0.25">
      <c r="A167" s="11">
        <f>'Shiller Data '!A166</f>
        <v>1884.02</v>
      </c>
      <c r="B167" s="11">
        <f>'Shiller Data '!B166</f>
        <v>5.32</v>
      </c>
      <c r="C167" s="11">
        <f>'Shiller Data '!C166</f>
        <v>0.32669999999999999</v>
      </c>
      <c r="D167" s="11">
        <f>'Shiller Data '!D166</f>
        <v>0.38500000000000001</v>
      </c>
      <c r="E167" s="75">
        <f>'Shiller Data '!E166</f>
        <v>9.229089256</v>
      </c>
      <c r="F167" s="12">
        <f t="shared" si="17"/>
        <v>181.10248515728517</v>
      </c>
      <c r="G167" s="12">
        <f t="shared" si="18"/>
        <v>11.12146276332426</v>
      </c>
      <c r="H167" s="12">
        <f t="shared" si="8"/>
        <v>144.62484401966216</v>
      </c>
      <c r="I167" s="12">
        <f t="shared" si="9"/>
        <v>8.4587540733095352</v>
      </c>
      <c r="J167" s="12">
        <f t="shared" si="10"/>
        <v>21.410066256534137</v>
      </c>
      <c r="K167" s="12">
        <f t="shared" si="11"/>
        <v>3.063861197250429</v>
      </c>
      <c r="L167" s="12">
        <f t="shared" si="6"/>
        <v>-0.29121757137765236</v>
      </c>
      <c r="M167" s="11"/>
      <c r="N167" s="11">
        <f t="shared" si="12"/>
        <v>1890.03</v>
      </c>
      <c r="O167" s="11">
        <f t="shared" si="13"/>
        <v>22.591480403477672</v>
      </c>
      <c r="P167" s="11">
        <f t="shared" si="14"/>
        <v>3.1175728619084966</v>
      </c>
      <c r="Q167" s="11">
        <f t="shared" si="15"/>
        <v>-0.23750590671958483</v>
      </c>
      <c r="R167">
        <f t="shared" si="16"/>
        <v>0.78859223297413295</v>
      </c>
    </row>
    <row r="168" spans="1:18" x14ac:dyDescent="0.25">
      <c r="A168" s="11">
        <f>'Shiller Data '!A167</f>
        <v>1884.03</v>
      </c>
      <c r="B168" s="11">
        <f>'Shiller Data '!B167</f>
        <v>5.3</v>
      </c>
      <c r="C168" s="11">
        <f>'Shiller Data '!C167</f>
        <v>0.32500000000000001</v>
      </c>
      <c r="D168" s="11">
        <f>'Shiller Data '!D167</f>
        <v>0.3775</v>
      </c>
      <c r="E168" s="75">
        <f>'Shiller Data '!E167</f>
        <v>9.229089256</v>
      </c>
      <c r="F168" s="12">
        <f t="shared" si="17"/>
        <v>180.42164874691943</v>
      </c>
      <c r="G168" s="12">
        <f t="shared" si="18"/>
        <v>11.063591668443173</v>
      </c>
      <c r="H168" s="12">
        <f t="shared" si="8"/>
        <v>145.11571980432456</v>
      </c>
      <c r="I168" s="12">
        <f t="shared" si="9"/>
        <v>8.4783416096740662</v>
      </c>
      <c r="J168" s="12">
        <f t="shared" si="10"/>
        <v>21.280299503508139</v>
      </c>
      <c r="K168" s="12">
        <f t="shared" si="11"/>
        <v>3.0577817387873765</v>
      </c>
      <c r="L168" s="12">
        <f t="shared" si="6"/>
        <v>-0.29729702984070494</v>
      </c>
      <c r="M168" s="11"/>
      <c r="N168" s="11">
        <f t="shared" si="12"/>
        <v>1890.06</v>
      </c>
      <c r="O168" s="11">
        <f t="shared" si="13"/>
        <v>23.471158829563144</v>
      </c>
      <c r="P168" s="11">
        <f t="shared" si="14"/>
        <v>3.1557723835721578</v>
      </c>
      <c r="Q168" s="11">
        <f t="shared" si="15"/>
        <v>-0.19930638505592357</v>
      </c>
      <c r="R168">
        <f t="shared" si="16"/>
        <v>0.81929883395540937</v>
      </c>
    </row>
    <row r="169" spans="1:18" x14ac:dyDescent="0.25">
      <c r="A169" s="11">
        <f>'Shiller Data '!A168</f>
        <v>1884.04</v>
      </c>
      <c r="B169" s="11">
        <f>'Shiller Data '!B168</f>
        <v>5.0599999999999996</v>
      </c>
      <c r="C169" s="11">
        <f>'Shiller Data '!C168</f>
        <v>0.32329999999999998</v>
      </c>
      <c r="D169" s="11">
        <f>'Shiller Data '!D168</f>
        <v>0.37</v>
      </c>
      <c r="E169" s="75">
        <f>'Shiller Data '!E168</f>
        <v>9.0388396689999997</v>
      </c>
      <c r="F169" s="12">
        <f t="shared" si="17"/>
        <v>175.87716545655658</v>
      </c>
      <c r="G169" s="12">
        <f t="shared" si="18"/>
        <v>11.237369089348762</v>
      </c>
      <c r="H169" s="12">
        <f t="shared" si="8"/>
        <v>145.59231519283807</v>
      </c>
      <c r="I169" s="12">
        <f t="shared" si="9"/>
        <v>8.4979804704306208</v>
      </c>
      <c r="J169" s="12">
        <f t="shared" si="10"/>
        <v>20.696348511100343</v>
      </c>
      <c r="K169" s="12">
        <f t="shared" si="11"/>
        <v>3.0299572842810023</v>
      </c>
      <c r="L169" s="12">
        <f t="shared" si="6"/>
        <v>-0.3251214843470791</v>
      </c>
      <c r="M169" s="11"/>
      <c r="N169" s="11">
        <f t="shared" si="12"/>
        <v>1890.09</v>
      </c>
      <c r="O169" s="11">
        <f t="shared" si="13"/>
        <v>21.28789407460804</v>
      </c>
      <c r="P169" s="11">
        <f t="shared" si="14"/>
        <v>3.0581385578366294</v>
      </c>
      <c r="Q169" s="11">
        <f t="shared" si="15"/>
        <v>-0.29694021079145205</v>
      </c>
      <c r="R169">
        <f t="shared" si="16"/>
        <v>0.74308843970347982</v>
      </c>
    </row>
    <row r="170" spans="1:18" x14ac:dyDescent="0.25">
      <c r="A170" s="11">
        <f>'Shiller Data '!A169</f>
        <v>1884.05</v>
      </c>
      <c r="B170" s="11">
        <f>'Shiller Data '!B169</f>
        <v>4.6500000000000004</v>
      </c>
      <c r="C170" s="11">
        <f>'Shiller Data '!C169</f>
        <v>0.32169999999999999</v>
      </c>
      <c r="D170" s="11">
        <f>'Shiller Data '!D169</f>
        <v>0.36249999999999999</v>
      </c>
      <c r="E170" s="75">
        <f>'Shiller Data '!E169</f>
        <v>8.8485090910000004</v>
      </c>
      <c r="F170" s="12">
        <f t="shared" si="17"/>
        <v>165.10281392895052</v>
      </c>
      <c r="G170" s="12">
        <f t="shared" si="18"/>
        <v>11.422274245364168</v>
      </c>
      <c r="H170" s="12">
        <f t="shared" si="8"/>
        <v>146.01616113816493</v>
      </c>
      <c r="I170" s="12">
        <f t="shared" si="9"/>
        <v>8.5182664584150292</v>
      </c>
      <c r="J170" s="12">
        <f t="shared" si="10"/>
        <v>19.382208191650154</v>
      </c>
      <c r="K170" s="12">
        <f t="shared" si="11"/>
        <v>2.9643555417493626</v>
      </c>
      <c r="L170" s="12">
        <f t="shared" si="6"/>
        <v>-0.39072322687871885</v>
      </c>
      <c r="M170" s="11"/>
      <c r="N170" s="11">
        <f t="shared" si="12"/>
        <v>1890.12</v>
      </c>
      <c r="O170" s="11">
        <f t="shared" si="13"/>
        <v>18.840560912163337</v>
      </c>
      <c r="P170" s="11">
        <f t="shared" si="14"/>
        <v>2.9360120411128481</v>
      </c>
      <c r="Q170" s="11">
        <f t="shared" si="15"/>
        <v>-0.41906672751523333</v>
      </c>
      <c r="R170">
        <f t="shared" si="16"/>
        <v>0.65766030976530976</v>
      </c>
    </row>
    <row r="171" spans="1:18" x14ac:dyDescent="0.25">
      <c r="A171" s="11">
        <f>'Shiller Data '!A170</f>
        <v>1884.06</v>
      </c>
      <c r="B171" s="11">
        <f>'Shiller Data '!B170</f>
        <v>4.46</v>
      </c>
      <c r="C171" s="11">
        <f>'Shiller Data '!C170</f>
        <v>0.32</v>
      </c>
      <c r="D171" s="11">
        <f>'Shiller Data '!D170</f>
        <v>0.35499999999999998</v>
      </c>
      <c r="E171" s="75">
        <f>'Shiller Data '!E170</f>
        <v>8.8485090910000004</v>
      </c>
      <c r="F171" s="12">
        <f t="shared" si="17"/>
        <v>158.3566774458321</v>
      </c>
      <c r="G171" s="12">
        <f t="shared" si="18"/>
        <v>11.361914076831003</v>
      </c>
      <c r="H171" s="12">
        <f t="shared" si="8"/>
        <v>146.36663858691202</v>
      </c>
      <c r="I171" s="12">
        <f t="shared" si="9"/>
        <v>8.5365232478532267</v>
      </c>
      <c r="J171" s="12">
        <f t="shared" si="10"/>
        <v>18.550488629625157</v>
      </c>
      <c r="K171" s="12">
        <f t="shared" si="11"/>
        <v>2.9204961299262053</v>
      </c>
      <c r="L171" s="12">
        <f t="shared" si="6"/>
        <v>-0.43458263870187608</v>
      </c>
      <c r="M171" s="11"/>
      <c r="N171" s="11">
        <f t="shared" si="12"/>
        <v>1891.03</v>
      </c>
      <c r="O171" s="11">
        <f t="shared" si="13"/>
        <v>19.476692316452692</v>
      </c>
      <c r="P171" s="11">
        <f t="shared" si="14"/>
        <v>2.9692184848468481</v>
      </c>
      <c r="Q171" s="11">
        <f t="shared" si="15"/>
        <v>-0.38586028378123327</v>
      </c>
      <c r="R171">
        <f t="shared" si="16"/>
        <v>0.67986550728287887</v>
      </c>
    </row>
    <row r="172" spans="1:18" x14ac:dyDescent="0.25">
      <c r="A172" s="11">
        <f>'Shiller Data '!A171</f>
        <v>1884.07</v>
      </c>
      <c r="B172" s="11">
        <f>'Shiller Data '!B171</f>
        <v>4.46</v>
      </c>
      <c r="C172" s="11">
        <f>'Shiller Data '!C171</f>
        <v>0.31830000000000003</v>
      </c>
      <c r="D172" s="11">
        <f>'Shiller Data '!D171</f>
        <v>0.34749999999999998</v>
      </c>
      <c r="E172" s="75">
        <f>'Shiller Data '!E171</f>
        <v>8.7534247930000006</v>
      </c>
      <c r="F172" s="12">
        <f t="shared" si="17"/>
        <v>160.0768308560254</v>
      </c>
      <c r="G172" s="12">
        <f t="shared" si="18"/>
        <v>11.424317323200198</v>
      </c>
      <c r="H172" s="12">
        <f t="shared" si="8"/>
        <v>146.74099107538197</v>
      </c>
      <c r="I172" s="12">
        <f t="shared" si="9"/>
        <v>8.5557824295185299</v>
      </c>
      <c r="J172" s="12">
        <f t="shared" si="10"/>
        <v>18.709782790144374</v>
      </c>
      <c r="K172" s="12">
        <f t="shared" si="11"/>
        <v>2.9290465309264868</v>
      </c>
      <c r="L172" s="12">
        <f t="shared" si="6"/>
        <v>-0.4260322377015946</v>
      </c>
      <c r="M172" s="11"/>
      <c r="N172" s="11">
        <f t="shared" si="12"/>
        <v>1891.06</v>
      </c>
      <c r="O172" s="11">
        <f t="shared" si="13"/>
        <v>20.156413697732837</v>
      </c>
      <c r="P172" s="11">
        <f t="shared" si="14"/>
        <v>3.0035225354009754</v>
      </c>
      <c r="Q172" s="11">
        <f t="shared" si="15"/>
        <v>-0.35155623322710605</v>
      </c>
      <c r="R172">
        <f t="shared" si="16"/>
        <v>0.70359228358486281</v>
      </c>
    </row>
    <row r="173" spans="1:18" x14ac:dyDescent="0.25">
      <c r="A173" s="11">
        <f>'Shiller Data '!A172</f>
        <v>1884.08</v>
      </c>
      <c r="B173" s="11">
        <f>'Shiller Data '!B172</f>
        <v>4.74</v>
      </c>
      <c r="C173" s="11">
        <f>'Shiller Data '!C172</f>
        <v>0.31669999999999998</v>
      </c>
      <c r="D173" s="11">
        <f>'Shiller Data '!D172</f>
        <v>0.34</v>
      </c>
      <c r="E173" s="75">
        <f>'Shiller Data '!E172</f>
        <v>8.7534247930000006</v>
      </c>
      <c r="F173" s="12">
        <f t="shared" si="17"/>
        <v>170.126497367166</v>
      </c>
      <c r="G173" s="12">
        <f t="shared" si="18"/>
        <v>11.36689065742225</v>
      </c>
      <c r="H173" s="12">
        <f t="shared" si="8"/>
        <v>147.17836642715721</v>
      </c>
      <c r="I173" s="12">
        <f t="shared" si="9"/>
        <v>8.5741509142603451</v>
      </c>
      <c r="J173" s="12">
        <f t="shared" si="10"/>
        <v>19.841789474945585</v>
      </c>
      <c r="K173" s="12">
        <f t="shared" si="11"/>
        <v>2.9877902930991316</v>
      </c>
      <c r="L173" s="12">
        <f t="shared" si="6"/>
        <v>-0.36728847552894983</v>
      </c>
      <c r="M173" s="11"/>
      <c r="N173" s="11">
        <f t="shared" si="12"/>
        <v>1891.09</v>
      </c>
      <c r="O173" s="11">
        <f t="shared" si="13"/>
        <v>22.738840611147062</v>
      </c>
      <c r="P173" s="11">
        <f t="shared" si="14"/>
        <v>3.1240745024644565</v>
      </c>
      <c r="Q173" s="11">
        <f t="shared" si="15"/>
        <v>-0.23100426616362491</v>
      </c>
      <c r="R173">
        <f t="shared" si="16"/>
        <v>0.79373607982002814</v>
      </c>
    </row>
    <row r="174" spans="1:18" x14ac:dyDescent="0.25">
      <c r="A174" s="11">
        <f>'Shiller Data '!A173</f>
        <v>1884.09</v>
      </c>
      <c r="B174" s="11">
        <f>'Shiller Data '!B173</f>
        <v>4.59</v>
      </c>
      <c r="C174" s="11">
        <f>'Shiller Data '!C173</f>
        <v>0.315</v>
      </c>
      <c r="D174" s="11">
        <f>'Shiller Data '!D173</f>
        <v>0.33250000000000002</v>
      </c>
      <c r="E174" s="75">
        <f>'Shiller Data '!E173</f>
        <v>8.6582595040000001</v>
      </c>
      <c r="F174" s="12">
        <f t="shared" si="17"/>
        <v>166.55347986899514</v>
      </c>
      <c r="G174" s="12">
        <f t="shared" si="18"/>
        <v>11.430140775323197</v>
      </c>
      <c r="H174" s="12">
        <f t="shared" si="8"/>
        <v>147.57182690089755</v>
      </c>
      <c r="I174" s="12">
        <f t="shared" si="9"/>
        <v>8.5929561773676557</v>
      </c>
      <c r="J174" s="12">
        <f t="shared" si="10"/>
        <v>19.382558974019663</v>
      </c>
      <c r="K174" s="12">
        <f t="shared" si="11"/>
        <v>2.9643736397489207</v>
      </c>
      <c r="L174" s="12">
        <f t="shared" si="6"/>
        <v>-0.39070512887916076</v>
      </c>
      <c r="M174" s="11"/>
      <c r="N174" s="11">
        <f t="shared" si="12"/>
        <v>1891.12</v>
      </c>
      <c r="O174" s="11">
        <f t="shared" si="13"/>
        <v>23.405379527811789</v>
      </c>
      <c r="P174" s="11">
        <f t="shared" si="14"/>
        <v>3.1529658902929301</v>
      </c>
      <c r="Q174" s="11">
        <f t="shared" si="15"/>
        <v>-0.20211287833515135</v>
      </c>
      <c r="R174">
        <f t="shared" si="16"/>
        <v>0.8170027008324291</v>
      </c>
    </row>
    <row r="175" spans="1:18" x14ac:dyDescent="0.25">
      <c r="A175" s="11">
        <f>'Shiller Data '!A174</f>
        <v>1884.1</v>
      </c>
      <c r="B175" s="11">
        <f>'Shiller Data '!B174</f>
        <v>4.4400000000000004</v>
      </c>
      <c r="C175" s="11">
        <f>'Shiller Data '!C174</f>
        <v>0.31330000000000002</v>
      </c>
      <c r="D175" s="11">
        <f>'Shiller Data '!D174</f>
        <v>0.32500000000000001</v>
      </c>
      <c r="E175" s="75">
        <f>'Shiller Data '!E174</f>
        <v>8.5630942149999996</v>
      </c>
      <c r="F175" s="12">
        <f t="shared" si="17"/>
        <v>162.9010454604697</v>
      </c>
      <c r="G175" s="12">
        <f t="shared" si="18"/>
        <v>11.494796743866027</v>
      </c>
      <c r="H175" s="12">
        <f t="shared" si="8"/>
        <v>147.92166957847982</v>
      </c>
      <c r="I175" s="12">
        <f t="shared" si="9"/>
        <v>8.611040343596704</v>
      </c>
      <c r="J175" s="12">
        <f t="shared" si="10"/>
        <v>18.917696231861846</v>
      </c>
      <c r="K175" s="12">
        <f t="shared" si="11"/>
        <v>2.9400977925662724</v>
      </c>
      <c r="L175" s="12">
        <f t="shared" si="6"/>
        <v>-0.41498097606180906</v>
      </c>
      <c r="M175" s="11"/>
      <c r="N175" s="11">
        <f t="shared" si="12"/>
        <v>1892.03</v>
      </c>
      <c r="O175" s="11">
        <f t="shared" si="13"/>
        <v>25.438324541179384</v>
      </c>
      <c r="P175" s="11">
        <f t="shared" si="14"/>
        <v>3.2362568770727371</v>
      </c>
      <c r="Q175" s="11">
        <f t="shared" si="15"/>
        <v>-0.11882189155534428</v>
      </c>
      <c r="R175">
        <f t="shared" si="16"/>
        <v>0.88796594091112691</v>
      </c>
    </row>
    <row r="176" spans="1:18" x14ac:dyDescent="0.25">
      <c r="A176" s="11">
        <f>'Shiller Data '!A175</f>
        <v>1884.11</v>
      </c>
      <c r="B176" s="11">
        <f>'Shiller Data '!B175</f>
        <v>4.3499999999999996</v>
      </c>
      <c r="C176" s="11">
        <f>'Shiller Data '!C175</f>
        <v>0.31169999999999998</v>
      </c>
      <c r="D176" s="11">
        <f>'Shiller Data '!D175</f>
        <v>0.3175</v>
      </c>
      <c r="E176" s="75">
        <f>'Shiller Data '!E175</f>
        <v>8.3728446279999993</v>
      </c>
      <c r="F176" s="12">
        <f t="shared" si="17"/>
        <v>163.22544018429383</v>
      </c>
      <c r="G176" s="12">
        <f t="shared" si="18"/>
        <v>11.695947058722849</v>
      </c>
      <c r="H176" s="12">
        <f t="shared" si="8"/>
        <v>148.25377527492697</v>
      </c>
      <c r="I176" s="12">
        <f t="shared" si="9"/>
        <v>8.6298186044712022</v>
      </c>
      <c r="J176" s="12">
        <f t="shared" si="10"/>
        <v>18.914121798542205</v>
      </c>
      <c r="K176" s="12">
        <f t="shared" si="11"/>
        <v>2.9399088281698265</v>
      </c>
      <c r="L176" s="12">
        <f t="shared" si="6"/>
        <v>-0.41516994045825495</v>
      </c>
      <c r="M176" s="11"/>
      <c r="N176" s="11">
        <f t="shared" si="12"/>
        <v>1892.06</v>
      </c>
      <c r="O176" s="11">
        <f t="shared" si="13"/>
        <v>25.559643917568362</v>
      </c>
      <c r="P176" s="11">
        <f t="shared" si="14"/>
        <v>3.241014698174749</v>
      </c>
      <c r="Q176" s="11">
        <f t="shared" si="15"/>
        <v>-0.11406407045333244</v>
      </c>
      <c r="R176">
        <f t="shared" si="16"/>
        <v>0.89220079034201605</v>
      </c>
    </row>
    <row r="177" spans="1:18" x14ac:dyDescent="0.25">
      <c r="A177" s="11">
        <f>'Shiller Data '!A176</f>
        <v>1884.12</v>
      </c>
      <c r="B177" s="11">
        <f>'Shiller Data '!B176</f>
        <v>4.34</v>
      </c>
      <c r="C177" s="11">
        <f>'Shiller Data '!C176</f>
        <v>0.31</v>
      </c>
      <c r="D177" s="11">
        <f>'Shiller Data '!D176</f>
        <v>0.31</v>
      </c>
      <c r="E177" s="75">
        <f>'Shiller Data '!E176</f>
        <v>8.2776793390000005</v>
      </c>
      <c r="F177" s="12">
        <f t="shared" si="17"/>
        <v>164.72243537821345</v>
      </c>
      <c r="G177" s="12">
        <f t="shared" si="18"/>
        <v>11.765888241300958</v>
      </c>
      <c r="H177" s="12">
        <f t="shared" si="8"/>
        <v>148.60608742796526</v>
      </c>
      <c r="I177" s="12">
        <f t="shared" si="9"/>
        <v>8.6490675294807424</v>
      </c>
      <c r="J177" s="12">
        <f t="shared" si="10"/>
        <v>19.045109177000814</v>
      </c>
      <c r="K177" s="12">
        <f t="shared" si="11"/>
        <v>2.9468103324949086</v>
      </c>
      <c r="L177" s="12">
        <f t="shared" si="6"/>
        <v>-0.40826843613317276</v>
      </c>
      <c r="M177" s="11"/>
      <c r="N177" s="11">
        <f t="shared" si="12"/>
        <v>1892.09</v>
      </c>
      <c r="O177" s="11">
        <f t="shared" si="13"/>
        <v>24.272234398917924</v>
      </c>
      <c r="P177" s="11">
        <f t="shared" si="14"/>
        <v>3.1893330797331587</v>
      </c>
      <c r="Q177" s="11">
        <f t="shared" si="15"/>
        <v>-0.16574568889492269</v>
      </c>
      <c r="R177">
        <f t="shared" si="16"/>
        <v>0.84726167484658266</v>
      </c>
    </row>
    <row r="178" spans="1:18" x14ac:dyDescent="0.25">
      <c r="A178" s="11">
        <f>'Shiller Data '!A177</f>
        <v>1885.01</v>
      </c>
      <c r="B178" s="11">
        <f>'Shiller Data '!B177</f>
        <v>4.24</v>
      </c>
      <c r="C178" s="11">
        <f>'Shiller Data '!C177</f>
        <v>0.30420000000000003</v>
      </c>
      <c r="D178" s="11">
        <f>'Shiller Data '!D177</f>
        <v>0.30669999999999997</v>
      </c>
      <c r="E178" s="75">
        <f>'Shiller Data '!E177</f>
        <v>8.2776793390000005</v>
      </c>
      <c r="F178" s="12">
        <f t="shared" si="17"/>
        <v>160.92698755843892</v>
      </c>
      <c r="G178" s="12">
        <f t="shared" si="18"/>
        <v>11.54575226775404</v>
      </c>
      <c r="H178" s="12">
        <f t="shared" si="8"/>
        <v>148.93030295951667</v>
      </c>
      <c r="I178" s="12">
        <f t="shared" si="9"/>
        <v>8.6675444345386783</v>
      </c>
      <c r="J178" s="12">
        <f t="shared" si="10"/>
        <v>18.566618120487792</v>
      </c>
      <c r="K178" s="12">
        <f t="shared" si="11"/>
        <v>2.9213652435662594</v>
      </c>
      <c r="L178" s="12">
        <f t="shared" si="6"/>
        <v>-0.43371352506182204</v>
      </c>
      <c r="M178" s="11"/>
      <c r="N178" s="11">
        <f t="shared" si="12"/>
        <v>1892.12</v>
      </c>
      <c r="O178" s="11">
        <f t="shared" si="13"/>
        <v>23.487769423620698</v>
      </c>
      <c r="P178" s="11">
        <f t="shared" si="14"/>
        <v>3.1564798356102783</v>
      </c>
      <c r="Q178" s="11">
        <f t="shared" si="15"/>
        <v>-0.19859893301780307</v>
      </c>
      <c r="R178">
        <f t="shared" si="16"/>
        <v>0.81987865365845336</v>
      </c>
    </row>
    <row r="179" spans="1:18" x14ac:dyDescent="0.25">
      <c r="A179" s="11">
        <f>'Shiller Data '!A178</f>
        <v>1885.02</v>
      </c>
      <c r="B179" s="11">
        <f>'Shiller Data '!B178</f>
        <v>4.37</v>
      </c>
      <c r="C179" s="11">
        <f>'Shiller Data '!C178</f>
        <v>0.29830000000000001</v>
      </c>
      <c r="D179" s="11">
        <f>'Shiller Data '!D178</f>
        <v>0.30330000000000001</v>
      </c>
      <c r="E179" s="75">
        <f>'Shiller Data '!E178</f>
        <v>8.3728446279999993</v>
      </c>
      <c r="F179" s="12">
        <f t="shared" si="17"/>
        <v>163.97590197824465</v>
      </c>
      <c r="G179" s="12">
        <f t="shared" si="18"/>
        <v>11.19313765677583</v>
      </c>
      <c r="H179" s="12">
        <f t="shared" si="8"/>
        <v>149.28131516995654</v>
      </c>
      <c r="I179" s="12">
        <f t="shared" si="9"/>
        <v>8.6843705350092844</v>
      </c>
      <c r="J179" s="12">
        <f t="shared" si="10"/>
        <v>18.881725660738329</v>
      </c>
      <c r="K179" s="12">
        <f t="shared" si="11"/>
        <v>2.9381945580626474</v>
      </c>
      <c r="L179" s="12">
        <f t="shared" si="6"/>
        <v>-0.41688421056543401</v>
      </c>
      <c r="M179" s="11"/>
      <c r="N179" s="11">
        <f t="shared" si="12"/>
        <v>1893.03</v>
      </c>
      <c r="O179" s="11">
        <f t="shared" si="13"/>
        <v>22.109454223342688</v>
      </c>
      <c r="P179" s="11">
        <f t="shared" si="14"/>
        <v>3.0960053099578415</v>
      </c>
      <c r="Q179" s="11">
        <f t="shared" si="15"/>
        <v>-0.2590734586702399</v>
      </c>
      <c r="R179">
        <f t="shared" si="16"/>
        <v>0.77176632803316569</v>
      </c>
    </row>
    <row r="180" spans="1:18" x14ac:dyDescent="0.25">
      <c r="A180" s="11">
        <f>'Shiller Data '!A179</f>
        <v>1885.03</v>
      </c>
      <c r="B180" s="11">
        <f>'Shiller Data '!B179</f>
        <v>4.38</v>
      </c>
      <c r="C180" s="11">
        <f>'Shiller Data '!C179</f>
        <v>0.29249999999999998</v>
      </c>
      <c r="D180" s="11">
        <f>'Shiller Data '!D179</f>
        <v>0.3</v>
      </c>
      <c r="E180" s="75">
        <f>'Shiller Data '!E179</f>
        <v>8.18251405</v>
      </c>
      <c r="F180" s="12">
        <f t="shared" si="17"/>
        <v>168.17404670389783</v>
      </c>
      <c r="G180" s="12">
        <f t="shared" si="18"/>
        <v>11.230801064130162</v>
      </c>
      <c r="H180" s="12">
        <f t="shared" si="8"/>
        <v>149.64827072483109</v>
      </c>
      <c r="I180" s="12">
        <f t="shared" si="9"/>
        <v>8.7020328418170543</v>
      </c>
      <c r="J180" s="12">
        <f t="shared" si="10"/>
        <v>19.32583452176236</v>
      </c>
      <c r="K180" s="12">
        <f t="shared" si="11"/>
        <v>2.9614427770734379</v>
      </c>
      <c r="L180" s="12">
        <f t="shared" si="6"/>
        <v>-0.39363599155464346</v>
      </c>
      <c r="M180" s="11"/>
      <c r="N180" s="11">
        <f t="shared" si="12"/>
        <v>1893.06</v>
      </c>
      <c r="O180" s="11">
        <f t="shared" si="13"/>
        <v>20.195855254863272</v>
      </c>
      <c r="P180" s="11">
        <f t="shared" si="14"/>
        <v>3.0054773979509459</v>
      </c>
      <c r="Q180" s="11">
        <f t="shared" si="15"/>
        <v>-0.34960137067713548</v>
      </c>
      <c r="R180">
        <f t="shared" si="16"/>
        <v>0.70496905505153828</v>
      </c>
    </row>
    <row r="181" spans="1:18" x14ac:dyDescent="0.25">
      <c r="A181" s="11">
        <f>'Shiller Data '!A180</f>
        <v>1885.04</v>
      </c>
      <c r="B181" s="11">
        <f>'Shiller Data '!B180</f>
        <v>4.37</v>
      </c>
      <c r="C181" s="11">
        <f>'Shiller Data '!C180</f>
        <v>0.28670000000000001</v>
      </c>
      <c r="D181" s="11">
        <f>'Shiller Data '!D180</f>
        <v>0.29670000000000002</v>
      </c>
      <c r="E181" s="75">
        <f>'Shiller Data '!E180</f>
        <v>8.2776793390000005</v>
      </c>
      <c r="F181" s="12">
        <f t="shared" si="17"/>
        <v>165.86106972414578</v>
      </c>
      <c r="G181" s="12">
        <f t="shared" si="18"/>
        <v>10.881548899293501</v>
      </c>
      <c r="H181" s="12">
        <f t="shared" si="8"/>
        <v>149.99286395329753</v>
      </c>
      <c r="I181" s="12">
        <f t="shared" si="9"/>
        <v>8.7185987290122124</v>
      </c>
      <c r="J181" s="12">
        <f t="shared" si="10"/>
        <v>19.023821932786358</v>
      </c>
      <c r="K181" s="12">
        <f t="shared" si="11"/>
        <v>2.9456919797693359</v>
      </c>
      <c r="L181" s="12">
        <f t="shared" si="6"/>
        <v>-0.40938678885874547</v>
      </c>
      <c r="M181" s="11"/>
      <c r="N181" s="11">
        <f t="shared" si="12"/>
        <v>1893.09</v>
      </c>
      <c r="O181" s="11">
        <f t="shared" si="13"/>
        <v>19.65643061640186</v>
      </c>
      <c r="P181" s="11">
        <f t="shared" si="14"/>
        <v>2.9784045426102614</v>
      </c>
      <c r="Q181" s="11">
        <f t="shared" si="15"/>
        <v>-0.37667422601781997</v>
      </c>
      <c r="R181">
        <f t="shared" si="16"/>
        <v>0.68613956390849362</v>
      </c>
    </row>
    <row r="182" spans="1:18" x14ac:dyDescent="0.25">
      <c r="A182" s="11">
        <f>'Shiller Data '!A181</f>
        <v>1885.05</v>
      </c>
      <c r="B182" s="11">
        <f>'Shiller Data '!B181</f>
        <v>4.32</v>
      </c>
      <c r="C182" s="11">
        <f>'Shiller Data '!C181</f>
        <v>0.28079999999999999</v>
      </c>
      <c r="D182" s="11">
        <f>'Shiller Data '!D181</f>
        <v>0.29330000000000001</v>
      </c>
      <c r="E182" s="75">
        <f>'Shiller Data '!E181</f>
        <v>8.0873811569999994</v>
      </c>
      <c r="F182" s="12">
        <f t="shared" si="17"/>
        <v>167.82144598505167</v>
      </c>
      <c r="G182" s="12">
        <f t="shared" si="18"/>
        <v>10.908393989028358</v>
      </c>
      <c r="H182" s="12">
        <f t="shared" si="8"/>
        <v>150.37124504358025</v>
      </c>
      <c r="I182" s="12">
        <f t="shared" si="9"/>
        <v>8.7341342712489247</v>
      </c>
      <c r="J182" s="12">
        <f t="shared" si="10"/>
        <v>19.214433940807083</v>
      </c>
      <c r="K182" s="12">
        <f t="shared" si="11"/>
        <v>2.9556617643482714</v>
      </c>
      <c r="L182" s="12">
        <f t="shared" si="6"/>
        <v>-0.39941700427980997</v>
      </c>
      <c r="M182" s="11"/>
      <c r="N182" s="11">
        <f t="shared" si="12"/>
        <v>1893.12</v>
      </c>
      <c r="O182" s="11">
        <f t="shared" si="13"/>
        <v>20.387252182579189</v>
      </c>
      <c r="P182" s="11">
        <f t="shared" si="14"/>
        <v>3.0149098125123328</v>
      </c>
      <c r="Q182" s="11">
        <f t="shared" si="15"/>
        <v>-0.3401689561157486</v>
      </c>
      <c r="R182">
        <f t="shared" si="16"/>
        <v>0.71165007497215649</v>
      </c>
    </row>
    <row r="183" spans="1:18" x14ac:dyDescent="0.25">
      <c r="A183" s="11">
        <f>'Shiller Data '!A182</f>
        <v>1885.06</v>
      </c>
      <c r="B183" s="11">
        <f>'Shiller Data '!B182</f>
        <v>4.3</v>
      </c>
      <c r="C183" s="11">
        <f>'Shiller Data '!C182</f>
        <v>0.27500000000000002</v>
      </c>
      <c r="D183" s="11">
        <f>'Shiller Data '!D182</f>
        <v>0.28999999999999998</v>
      </c>
      <c r="E183" s="75">
        <f>'Shiller Data '!E182</f>
        <v>7.8970910740000004</v>
      </c>
      <c r="F183" s="12">
        <f t="shared" si="17"/>
        <v>171.06963657134594</v>
      </c>
      <c r="G183" s="12">
        <f t="shared" si="18"/>
        <v>10.940500013283753</v>
      </c>
      <c r="H183" s="12">
        <f t="shared" si="8"/>
        <v>150.77892941938572</v>
      </c>
      <c r="I183" s="12">
        <f t="shared" si="9"/>
        <v>8.7492526047571584</v>
      </c>
      <c r="J183" s="12">
        <f t="shared" si="10"/>
        <v>19.55248571498915</v>
      </c>
      <c r="K183" s="12">
        <f t="shared" si="11"/>
        <v>2.9731024248956972</v>
      </c>
      <c r="L183" s="12">
        <f t="shared" si="6"/>
        <v>-0.3819763437323842</v>
      </c>
      <c r="M183" s="11"/>
      <c r="N183" s="11">
        <f t="shared" si="12"/>
        <v>1894.03</v>
      </c>
      <c r="O183" s="11">
        <f t="shared" si="13"/>
        <v>22.34788460950125</v>
      </c>
      <c r="P183" s="11">
        <f t="shared" si="14"/>
        <v>3.1067316682356774</v>
      </c>
      <c r="Q183" s="11">
        <f t="shared" si="15"/>
        <v>-0.24834710039240404</v>
      </c>
      <c r="R183">
        <f t="shared" si="16"/>
        <v>0.78008912703843658</v>
      </c>
    </row>
    <row r="184" spans="1:18" x14ac:dyDescent="0.25">
      <c r="A184" s="11">
        <f>'Shiller Data '!A183</f>
        <v>1885.07</v>
      </c>
      <c r="B184" s="11">
        <f>'Shiller Data '!B183</f>
        <v>4.46</v>
      </c>
      <c r="C184" s="11">
        <f>'Shiller Data '!C183</f>
        <v>0.26919999999999999</v>
      </c>
      <c r="D184" s="11">
        <f>'Shiller Data '!D183</f>
        <v>0.28670000000000001</v>
      </c>
      <c r="E184" s="75">
        <f>'Shiller Data '!E183</f>
        <v>7.9922320659999997</v>
      </c>
      <c r="F184" s="12">
        <f t="shared" si="17"/>
        <v>175.32279949189356</v>
      </c>
      <c r="G184" s="12">
        <f t="shared" si="18"/>
        <v>10.582264041080212</v>
      </c>
      <c r="H184" s="12">
        <f t="shared" si="8"/>
        <v>151.21578924969751</v>
      </c>
      <c r="I184" s="12">
        <f t="shared" si="9"/>
        <v>8.7625477272545247</v>
      </c>
      <c r="J184" s="12">
        <f t="shared" si="10"/>
        <v>20.008199093350395</v>
      </c>
      <c r="K184" s="12">
        <f t="shared" si="11"/>
        <v>2.9961421442130551</v>
      </c>
      <c r="L184" s="12">
        <f t="shared" si="6"/>
        <v>-0.35893662441502627</v>
      </c>
      <c r="M184" s="11"/>
      <c r="N184" s="11">
        <f t="shared" si="12"/>
        <v>1894.06</v>
      </c>
      <c r="O184" s="11">
        <f t="shared" si="13"/>
        <v>21.513851737507153</v>
      </c>
      <c r="P184" s="11">
        <f t="shared" si="14"/>
        <v>3.0686969945436187</v>
      </c>
      <c r="Q184" s="11">
        <f t="shared" si="15"/>
        <v>-0.28638177408446275</v>
      </c>
      <c r="R184">
        <f t="shared" si="16"/>
        <v>0.7509758580913336</v>
      </c>
    </row>
    <row r="185" spans="1:18" x14ac:dyDescent="0.25">
      <c r="A185" s="11">
        <f>'Shiller Data '!A184</f>
        <v>1885.08</v>
      </c>
      <c r="B185" s="11">
        <f>'Shiller Data '!B184</f>
        <v>4.71</v>
      </c>
      <c r="C185" s="11">
        <f>'Shiller Data '!C184</f>
        <v>0.26329999999999998</v>
      </c>
      <c r="D185" s="11">
        <f>'Shiller Data '!D184</f>
        <v>0.2833</v>
      </c>
      <c r="E185" s="75">
        <f>'Shiller Data '!E184</f>
        <v>7.9922320659999997</v>
      </c>
      <c r="F185" s="12">
        <f t="shared" si="17"/>
        <v>185.15031067417456</v>
      </c>
      <c r="G185" s="12">
        <f t="shared" si="18"/>
        <v>10.350334777178377</v>
      </c>
      <c r="H185" s="12">
        <f t="shared" si="8"/>
        <v>151.72786271087037</v>
      </c>
      <c r="I185" s="12">
        <f t="shared" si="9"/>
        <v>8.7754518284771592</v>
      </c>
      <c r="J185" s="12">
        <f t="shared" si="10"/>
        <v>21.098664125002035</v>
      </c>
      <c r="K185" s="12">
        <f t="shared" si="11"/>
        <v>3.0492097268664784</v>
      </c>
      <c r="L185" s="12">
        <f t="shared" si="6"/>
        <v>-0.30586904176160301</v>
      </c>
      <c r="M185" s="11"/>
      <c r="N185" s="11">
        <f t="shared" si="12"/>
        <v>1894.09</v>
      </c>
      <c r="O185" s="11">
        <f t="shared" si="13"/>
        <v>21.329902354749706</v>
      </c>
      <c r="P185" s="11">
        <f t="shared" si="14"/>
        <v>3.0601099546363866</v>
      </c>
      <c r="Q185" s="11">
        <f t="shared" si="15"/>
        <v>-0.29496881399169483</v>
      </c>
      <c r="R185">
        <f t="shared" si="16"/>
        <v>0.74455480679623676</v>
      </c>
    </row>
    <row r="186" spans="1:18" x14ac:dyDescent="0.25">
      <c r="A186" s="11">
        <f>'Shiller Data '!A185</f>
        <v>1885.09</v>
      </c>
      <c r="B186" s="11">
        <f>'Shiller Data '!B185</f>
        <v>4.6500000000000004</v>
      </c>
      <c r="C186" s="11">
        <f>'Shiller Data '!C185</f>
        <v>0.25750000000000001</v>
      </c>
      <c r="D186" s="11">
        <f>'Shiller Data '!D185</f>
        <v>0.28000000000000003</v>
      </c>
      <c r="E186" s="75">
        <f>'Shiller Data '!E185</f>
        <v>7.8970910740000004</v>
      </c>
      <c r="F186" s="12">
        <f t="shared" si="17"/>
        <v>184.99390931552529</v>
      </c>
      <c r="G186" s="12">
        <f t="shared" si="18"/>
        <v>10.244286376074786</v>
      </c>
      <c r="H186" s="12">
        <f t="shared" si="8"/>
        <v>152.24136753132564</v>
      </c>
      <c r="I186" s="12">
        <f t="shared" si="9"/>
        <v>8.7875908445704436</v>
      </c>
      <c r="J186" s="12">
        <f t="shared" si="10"/>
        <v>21.05172083994179</v>
      </c>
      <c r="K186" s="12">
        <f t="shared" si="11"/>
        <v>3.0469823069030313</v>
      </c>
      <c r="L186" s="12">
        <f t="shared" si="6"/>
        <v>-0.30809646172505012</v>
      </c>
      <c r="M186" s="11"/>
      <c r="N186" s="11">
        <f t="shared" si="12"/>
        <v>1894.12</v>
      </c>
      <c r="O186" s="11">
        <f t="shared" si="13"/>
        <v>21.438887548917887</v>
      </c>
      <c r="P186" s="11">
        <f t="shared" si="14"/>
        <v>3.0652064481455197</v>
      </c>
      <c r="Q186" s="11">
        <f t="shared" si="15"/>
        <v>-0.28987232048256173</v>
      </c>
      <c r="R186">
        <f t="shared" si="16"/>
        <v>0.74835911160916835</v>
      </c>
    </row>
    <row r="187" spans="1:18" x14ac:dyDescent="0.25">
      <c r="A187" s="11">
        <f>'Shiller Data '!A186</f>
        <v>1885.1</v>
      </c>
      <c r="B187" s="11">
        <f>'Shiller Data '!B186</f>
        <v>4.92</v>
      </c>
      <c r="C187" s="11">
        <f>'Shiller Data '!C186</f>
        <v>0.25169999999999998</v>
      </c>
      <c r="D187" s="11">
        <f>'Shiller Data '!D186</f>
        <v>0.2767</v>
      </c>
      <c r="E187" s="75">
        <f>'Shiller Data '!E186</f>
        <v>7.8970910740000004</v>
      </c>
      <c r="F187" s="12">
        <f t="shared" si="17"/>
        <v>195.7354911467493</v>
      </c>
      <c r="G187" s="12">
        <f t="shared" si="18"/>
        <v>10.013541284885527</v>
      </c>
      <c r="H187" s="12">
        <f t="shared" si="8"/>
        <v>152.84904232622864</v>
      </c>
      <c r="I187" s="12">
        <f t="shared" si="9"/>
        <v>8.7986747247583725</v>
      </c>
      <c r="J187" s="12">
        <f t="shared" si="10"/>
        <v>22.246019687030145</v>
      </c>
      <c r="K187" s="12">
        <f t="shared" si="11"/>
        <v>3.1021631021388854</v>
      </c>
      <c r="L187" s="12">
        <f t="shared" si="6"/>
        <v>-0.25291566648919606</v>
      </c>
      <c r="M187" s="11"/>
      <c r="N187" s="11">
        <f t="shared" si="12"/>
        <v>1895.03</v>
      </c>
      <c r="O187" s="11">
        <f t="shared" si="13"/>
        <v>20.961200625787598</v>
      </c>
      <c r="P187" s="11">
        <f t="shared" si="14"/>
        <v>3.042673139576979</v>
      </c>
      <c r="Q187" s="11">
        <f t="shared" si="15"/>
        <v>-0.31240562905110236</v>
      </c>
      <c r="R187">
        <f t="shared" si="16"/>
        <v>0.73168467546571536</v>
      </c>
    </row>
    <row r="188" spans="1:18" x14ac:dyDescent="0.25">
      <c r="A188" s="11">
        <f>'Shiller Data '!A187</f>
        <v>1885.11</v>
      </c>
      <c r="B188" s="11">
        <f>'Shiller Data '!B187</f>
        <v>5.24</v>
      </c>
      <c r="C188" s="11">
        <f>'Shiller Data '!C187</f>
        <v>0.24579999999999999</v>
      </c>
      <c r="D188" s="11">
        <f>'Shiller Data '!D187</f>
        <v>0.27329999999999999</v>
      </c>
      <c r="E188" s="75">
        <f>'Shiller Data '!E187</f>
        <v>7.9922320659999997</v>
      </c>
      <c r="F188" s="12">
        <f t="shared" si="17"/>
        <v>205.98463438061034</v>
      </c>
      <c r="G188" s="12">
        <f t="shared" si="18"/>
        <v>9.6624089944187066</v>
      </c>
      <c r="H188" s="12">
        <f t="shared" si="8"/>
        <v>153.49278444279108</v>
      </c>
      <c r="I188" s="12">
        <f t="shared" si="9"/>
        <v>8.8071263574020175</v>
      </c>
      <c r="J188" s="12">
        <f t="shared" si="10"/>
        <v>23.38840457392654</v>
      </c>
      <c r="K188" s="12">
        <f t="shared" si="11"/>
        <v>3.1522403685188007</v>
      </c>
      <c r="L188" s="12">
        <f t="shared" si="6"/>
        <v>-0.20283840010928067</v>
      </c>
      <c r="M188" s="11"/>
      <c r="N188" s="11">
        <f t="shared" si="12"/>
        <v>1895.06</v>
      </c>
      <c r="O188" s="11">
        <f t="shared" si="13"/>
        <v>22.022202883457094</v>
      </c>
      <c r="P188" s="11">
        <f t="shared" si="14"/>
        <v>3.092051166411522</v>
      </c>
      <c r="Q188" s="11">
        <f t="shared" si="15"/>
        <v>-0.26302760221655941</v>
      </c>
      <c r="R188">
        <f t="shared" si="16"/>
        <v>0.76872067862367521</v>
      </c>
    </row>
    <row r="189" spans="1:18" x14ac:dyDescent="0.25">
      <c r="A189" s="11">
        <f>'Shiller Data '!A188</f>
        <v>1885.12</v>
      </c>
      <c r="B189" s="11">
        <f>'Shiller Data '!B188</f>
        <v>5.2</v>
      </c>
      <c r="C189" s="11">
        <f>'Shiller Data '!C188</f>
        <v>0.24</v>
      </c>
      <c r="D189" s="11">
        <f>'Shiller Data '!D188</f>
        <v>0.27</v>
      </c>
      <c r="E189" s="75">
        <f>'Shiller Data '!E188</f>
        <v>8.18251405</v>
      </c>
      <c r="F189" s="12">
        <f t="shared" si="17"/>
        <v>199.65868558453622</v>
      </c>
      <c r="G189" s="12">
        <f t="shared" si="18"/>
        <v>9.2150162577478252</v>
      </c>
      <c r="H189" s="12">
        <f t="shared" si="8"/>
        <v>154.0880565012379</v>
      </c>
      <c r="I189" s="12">
        <f t="shared" si="9"/>
        <v>8.8120774918360727</v>
      </c>
      <c r="J189" s="12">
        <f t="shared" si="10"/>
        <v>22.657391037415355</v>
      </c>
      <c r="K189" s="12">
        <f t="shared" si="11"/>
        <v>3.1204861138175199</v>
      </c>
      <c r="L189" s="12">
        <f t="shared" si="6"/>
        <v>-0.23459265481056146</v>
      </c>
      <c r="M189" s="11"/>
      <c r="N189" s="11">
        <f t="shared" si="12"/>
        <v>1895.09</v>
      </c>
      <c r="O189" s="11">
        <f t="shared" si="13"/>
        <v>23.296813885954226</v>
      </c>
      <c r="P189" s="11">
        <f t="shared" si="14"/>
        <v>3.1483166081293725</v>
      </c>
      <c r="Q189" s="11">
        <f t="shared" si="15"/>
        <v>-0.20676216049870888</v>
      </c>
      <c r="R189">
        <f t="shared" si="16"/>
        <v>0.81321304117278381</v>
      </c>
    </row>
    <row r="190" spans="1:18" x14ac:dyDescent="0.25">
      <c r="A190" s="11">
        <f>'Shiller Data '!A189</f>
        <v>1886.01</v>
      </c>
      <c r="B190" s="11">
        <f>'Shiller Data '!B189</f>
        <v>5.2</v>
      </c>
      <c r="C190" s="11">
        <f>'Shiller Data '!C189</f>
        <v>0.23830000000000001</v>
      </c>
      <c r="D190" s="11">
        <f>'Shiller Data '!D189</f>
        <v>0.27500000000000002</v>
      </c>
      <c r="E190" s="75">
        <f>'Shiller Data '!E189</f>
        <v>7.9922320659999997</v>
      </c>
      <c r="F190" s="12">
        <f t="shared" si="17"/>
        <v>204.41223259144539</v>
      </c>
      <c r="G190" s="12">
        <f t="shared" si="18"/>
        <v>9.3675836589502754</v>
      </c>
      <c r="H190" s="12">
        <f t="shared" si="8"/>
        <v>154.67842909024574</v>
      </c>
      <c r="I190" s="12">
        <f t="shared" si="9"/>
        <v>8.8175961093048851</v>
      </c>
      <c r="J190" s="12">
        <f t="shared" si="10"/>
        <v>23.182308427093488</v>
      </c>
      <c r="K190" s="12">
        <f t="shared" si="11"/>
        <v>3.1433894199718488</v>
      </c>
      <c r="L190" s="12">
        <f t="shared" si="6"/>
        <v>-0.21168934865623257</v>
      </c>
      <c r="M190" s="11"/>
      <c r="N190" s="11">
        <f t="shared" si="12"/>
        <v>1895.12</v>
      </c>
      <c r="O190" s="11">
        <f t="shared" si="13"/>
        <v>21.219813452054556</v>
      </c>
      <c r="P190" s="11">
        <f t="shared" si="14"/>
        <v>3.0549353420093324</v>
      </c>
      <c r="Q190" s="11">
        <f t="shared" si="15"/>
        <v>-0.30014342661874904</v>
      </c>
      <c r="R190">
        <f t="shared" si="16"/>
        <v>0.74071197524861154</v>
      </c>
    </row>
    <row r="191" spans="1:18" x14ac:dyDescent="0.25">
      <c r="A191" s="11">
        <f>'Shiller Data '!A190</f>
        <v>1886.02</v>
      </c>
      <c r="B191" s="11">
        <f>'Shiller Data '!B190</f>
        <v>5.3</v>
      </c>
      <c r="C191" s="11">
        <f>'Shiller Data '!C190</f>
        <v>0.23669999999999999</v>
      </c>
      <c r="D191" s="11">
        <f>'Shiller Data '!D190</f>
        <v>0.28000000000000003</v>
      </c>
      <c r="E191" s="75">
        <f>'Shiller Data '!E190</f>
        <v>7.9922320659999997</v>
      </c>
      <c r="F191" s="12">
        <f t="shared" si="17"/>
        <v>208.34323706435779</v>
      </c>
      <c r="G191" s="12">
        <f t="shared" si="18"/>
        <v>9.3046875873836772</v>
      </c>
      <c r="H191" s="12">
        <f t="shared" si="8"/>
        <v>155.2784197296846</v>
      </c>
      <c r="I191" s="12">
        <f t="shared" si="9"/>
        <v>8.8226228619215767</v>
      </c>
      <c r="J191" s="12">
        <f t="shared" si="10"/>
        <v>23.614659758785201</v>
      </c>
      <c r="K191" s="12">
        <f t="shared" si="11"/>
        <v>3.1618676954011868</v>
      </c>
      <c r="L191" s="12">
        <f t="shared" si="6"/>
        <v>-0.19321107322689457</v>
      </c>
      <c r="M191" s="11"/>
      <c r="N191" s="11">
        <f t="shared" si="12"/>
        <v>1896.03</v>
      </c>
      <c r="O191" s="11">
        <f t="shared" si="13"/>
        <v>22.160569217191718</v>
      </c>
      <c r="P191" s="11">
        <f t="shared" si="14"/>
        <v>3.0983145482455625</v>
      </c>
      <c r="Q191" s="11">
        <f t="shared" si="15"/>
        <v>-0.25676422038251889</v>
      </c>
      <c r="R191">
        <f t="shared" si="16"/>
        <v>0.77355057972530605</v>
      </c>
    </row>
    <row r="192" spans="1:18" x14ac:dyDescent="0.25">
      <c r="A192" s="11">
        <f>'Shiller Data '!A191</f>
        <v>1886.03</v>
      </c>
      <c r="B192" s="11">
        <f>'Shiller Data '!B191</f>
        <v>5.19</v>
      </c>
      <c r="C192" s="11">
        <f>'Shiller Data '!C191</f>
        <v>0.23499999999999999</v>
      </c>
      <c r="D192" s="11">
        <f>'Shiller Data '!D191</f>
        <v>0.28499999999999998</v>
      </c>
      <c r="E192" s="75">
        <f>'Shiller Data '!E191</f>
        <v>7.8970910740000004</v>
      </c>
      <c r="F192" s="12">
        <f t="shared" si="17"/>
        <v>206.47707297797339</v>
      </c>
      <c r="G192" s="12">
        <f t="shared" si="18"/>
        <v>9.3491545568061145</v>
      </c>
      <c r="H192" s="12">
        <f t="shared" si="8"/>
        <v>155.87192721426166</v>
      </c>
      <c r="I192" s="12">
        <f t="shared" si="9"/>
        <v>8.8280032099947618</v>
      </c>
      <c r="J192" s="12">
        <f t="shared" si="10"/>
        <v>23.388876064771605</v>
      </c>
      <c r="K192" s="12">
        <f t="shared" si="11"/>
        <v>3.152260527486515</v>
      </c>
      <c r="L192" s="12">
        <f t="shared" si="6"/>
        <v>-0.20281824114156644</v>
      </c>
      <c r="M192" s="11"/>
      <c r="N192" s="11">
        <f t="shared" si="12"/>
        <v>1896.06</v>
      </c>
      <c r="O192" s="11">
        <f t="shared" si="13"/>
        <v>22.872793645204048</v>
      </c>
      <c r="P192" s="11">
        <f t="shared" si="14"/>
        <v>3.1299481538410516</v>
      </c>
      <c r="Q192" s="11">
        <f t="shared" si="15"/>
        <v>-0.22513061478702978</v>
      </c>
      <c r="R192">
        <f t="shared" si="16"/>
        <v>0.79841192754465962</v>
      </c>
    </row>
    <row r="193" spans="1:18" x14ac:dyDescent="0.25">
      <c r="A193" s="11">
        <f>'Shiller Data '!A192</f>
        <v>1886.04</v>
      </c>
      <c r="B193" s="11">
        <f>'Shiller Data '!B192</f>
        <v>5.12</v>
      </c>
      <c r="C193" s="11">
        <f>'Shiller Data '!C192</f>
        <v>0.23330000000000001</v>
      </c>
      <c r="D193" s="11">
        <f>'Shiller Data '!D192</f>
        <v>0.28999999999999998</v>
      </c>
      <c r="E193" s="75">
        <f>'Shiller Data '!E192</f>
        <v>7.8019419829999999</v>
      </c>
      <c r="F193" s="12">
        <f t="shared" si="17"/>
        <v>206.17636012995203</v>
      </c>
      <c r="G193" s="12">
        <f t="shared" si="18"/>
        <v>9.3947157848276959</v>
      </c>
      <c r="H193" s="12">
        <f t="shared" si="8"/>
        <v>156.50442579463001</v>
      </c>
      <c r="I193" s="12">
        <f t="shared" si="9"/>
        <v>8.83309655797677</v>
      </c>
      <c r="J193" s="12">
        <f t="shared" si="10"/>
        <v>23.341345673818484</v>
      </c>
      <c r="K193" s="12">
        <f t="shared" si="11"/>
        <v>3.150226280458555</v>
      </c>
      <c r="L193" s="12">
        <f t="shared" ref="L193:L256" si="19">K193-$K$1854</f>
        <v>-0.20485248816952639</v>
      </c>
      <c r="M193" s="11"/>
      <c r="N193" s="11">
        <f t="shared" si="12"/>
        <v>1896.09</v>
      </c>
      <c r="O193" s="11">
        <f t="shared" si="13"/>
        <v>21.237569633291162</v>
      </c>
      <c r="P193" s="11">
        <f t="shared" si="14"/>
        <v>3.0557717657821355</v>
      </c>
      <c r="Q193" s="11">
        <f t="shared" si="15"/>
        <v>-0.29930700284594591</v>
      </c>
      <c r="R193">
        <f t="shared" si="16"/>
        <v>0.74133178352856433</v>
      </c>
    </row>
    <row r="194" spans="1:18" x14ac:dyDescent="0.25">
      <c r="A194" s="11">
        <f>'Shiller Data '!A193</f>
        <v>1886.05</v>
      </c>
      <c r="B194" s="11">
        <f>'Shiller Data '!B193</f>
        <v>5.0199999999999996</v>
      </c>
      <c r="C194" s="11">
        <f>'Shiller Data '!C193</f>
        <v>0.23169999999999999</v>
      </c>
      <c r="D194" s="11">
        <f>'Shiller Data '!D193</f>
        <v>0.29499999999999998</v>
      </c>
      <c r="E194" s="75">
        <f>'Shiller Data '!E193</f>
        <v>7.6116519010000001</v>
      </c>
      <c r="F194" s="12">
        <f t="shared" si="17"/>
        <v>207.2031827667785</v>
      </c>
      <c r="G194" s="12">
        <f t="shared" si="18"/>
        <v>9.5635413241160521</v>
      </c>
      <c r="H194" s="12">
        <f t="shared" ref="H194:H257" si="20">GEOMEAN(F75:F194)</f>
        <v>157.1479917051233</v>
      </c>
      <c r="I194" s="12">
        <f t="shared" ref="I194:I257" si="21">GEOMEAN(G75:G194)</f>
        <v>8.8368503600864461</v>
      </c>
      <c r="J194" s="12">
        <f t="shared" ref="J194:J257" si="22">F194/I194</f>
        <v>23.447628320454161</v>
      </c>
      <c r="K194" s="12">
        <f t="shared" ref="K194:K257" si="23">LN(J194)</f>
        <v>3.1547693520570195</v>
      </c>
      <c r="L194" s="12">
        <f t="shared" si="19"/>
        <v>-0.20030941657106194</v>
      </c>
      <c r="M194" s="11"/>
      <c r="N194" s="11">
        <f t="shared" si="12"/>
        <v>1896.12</v>
      </c>
      <c r="O194" s="11">
        <f t="shared" si="13"/>
        <v>21.095770309577262</v>
      </c>
      <c r="P194" s="11">
        <f t="shared" si="14"/>
        <v>3.0490725611256364</v>
      </c>
      <c r="Q194" s="11">
        <f t="shared" si="15"/>
        <v>-0.306006207502445</v>
      </c>
      <c r="R194">
        <f t="shared" si="16"/>
        <v>0.73638204834854692</v>
      </c>
    </row>
    <row r="195" spans="1:18" x14ac:dyDescent="0.25">
      <c r="A195" s="11">
        <f>'Shiller Data '!A194</f>
        <v>1886.06</v>
      </c>
      <c r="B195" s="11">
        <f>'Shiller Data '!B194</f>
        <v>5.25</v>
      </c>
      <c r="C195" s="11">
        <f>'Shiller Data '!C194</f>
        <v>0.23</v>
      </c>
      <c r="D195" s="11">
        <f>'Shiller Data '!D194</f>
        <v>0.3</v>
      </c>
      <c r="E195" s="75">
        <f>'Shiller Data '!E194</f>
        <v>7.5165028100000004</v>
      </c>
      <c r="F195" s="12">
        <f t="shared" si="17"/>
        <v>219.43965055206306</v>
      </c>
      <c r="G195" s="12">
        <f t="shared" si="18"/>
        <v>9.6135465956141903</v>
      </c>
      <c r="H195" s="12">
        <f t="shared" si="20"/>
        <v>157.84242511149719</v>
      </c>
      <c r="I195" s="12">
        <f t="shared" si="21"/>
        <v>8.8389336106843608</v>
      </c>
      <c r="J195" s="12">
        <f t="shared" si="22"/>
        <v>24.826484756804593</v>
      </c>
      <c r="K195" s="12">
        <f t="shared" si="23"/>
        <v>3.2119110170774801</v>
      </c>
      <c r="L195" s="12">
        <f t="shared" si="19"/>
        <v>-0.14316775155060135</v>
      </c>
      <c r="M195" s="11"/>
      <c r="N195" s="11">
        <f t="shared" ref="N195:N258" si="24">INDEX($A$130:$A$2900,(ROW()-ROW($A$130))*3)</f>
        <v>1897.03</v>
      </c>
      <c r="O195" s="11">
        <f t="shared" ref="O195:O258" si="25">INDEX($J$130:$J$2900,(ROW()-ROW($J$130))*3)</f>
        <v>21.563953773190775</v>
      </c>
      <c r="P195" s="11">
        <f t="shared" ref="P195:P258" si="26">INDEX($K$130:$K$2900,(ROW()-ROW($K$130))*3)</f>
        <v>3.0710231138842299</v>
      </c>
      <c r="Q195" s="11">
        <f t="shared" ref="Q195:Q258" si="27">INDEX($L$130:$L$2900,(ROW()-ROW($L$130))*3)</f>
        <v>-0.28405565474385153</v>
      </c>
      <c r="R195">
        <f t="shared" ref="R195:R258" si="28">EXP(Q195)</f>
        <v>0.75272475083721224</v>
      </c>
    </row>
    <row r="196" spans="1:18" x14ac:dyDescent="0.25">
      <c r="A196" s="11">
        <f>'Shiller Data '!A195</f>
        <v>1886.07</v>
      </c>
      <c r="B196" s="11">
        <f>'Shiller Data '!B195</f>
        <v>5.33</v>
      </c>
      <c r="C196" s="11">
        <f>'Shiller Data '!C195</f>
        <v>0.2283</v>
      </c>
      <c r="D196" s="11">
        <f>'Shiller Data '!D195</f>
        <v>0.30499999999999999</v>
      </c>
      <c r="E196" s="75">
        <f>'Shiller Data '!E195</f>
        <v>7.6116519010000001</v>
      </c>
      <c r="F196" s="12">
        <f t="shared" si="17"/>
        <v>219.99859843564332</v>
      </c>
      <c r="G196" s="12">
        <f t="shared" si="18"/>
        <v>9.4232045071026942</v>
      </c>
      <c r="H196" s="12">
        <f t="shared" si="20"/>
        <v>158.55930366006669</v>
      </c>
      <c r="I196" s="12">
        <f t="shared" si="21"/>
        <v>8.8395441199463498</v>
      </c>
      <c r="J196" s="12">
        <f t="shared" si="22"/>
        <v>24.888002757881882</v>
      </c>
      <c r="K196" s="12">
        <f t="shared" si="23"/>
        <v>3.2143858704070416</v>
      </c>
      <c r="L196" s="12">
        <f t="shared" si="19"/>
        <v>-0.14069289822103981</v>
      </c>
      <c r="M196" s="11"/>
      <c r="N196" s="11">
        <f t="shared" si="24"/>
        <v>1897.06</v>
      </c>
      <c r="O196" s="11">
        <f t="shared" si="25"/>
        <v>22.648313064070908</v>
      </c>
      <c r="P196" s="11">
        <f t="shared" si="26"/>
        <v>3.1200853707479235</v>
      </c>
      <c r="Q196" s="11">
        <f t="shared" si="27"/>
        <v>-0.23499339788015794</v>
      </c>
      <c r="R196">
        <f t="shared" si="28"/>
        <v>0.79057606908945821</v>
      </c>
    </row>
    <row r="197" spans="1:18" x14ac:dyDescent="0.25">
      <c r="A197" s="11">
        <f>'Shiller Data '!A196</f>
        <v>1886.08</v>
      </c>
      <c r="B197" s="11">
        <f>'Shiller Data '!B196</f>
        <v>5.37</v>
      </c>
      <c r="C197" s="11">
        <f>'Shiller Data '!C196</f>
        <v>0.22670000000000001</v>
      </c>
      <c r="D197" s="11">
        <f>'Shiller Data '!D196</f>
        <v>0.31</v>
      </c>
      <c r="E197" s="75">
        <f>'Shiller Data '!E196</f>
        <v>7.7067928930000003</v>
      </c>
      <c r="F197" s="12">
        <f t="shared" si="17"/>
        <v>218.91333702925809</v>
      </c>
      <c r="G197" s="12">
        <f t="shared" si="18"/>
        <v>9.2416486973059229</v>
      </c>
      <c r="H197" s="12">
        <f t="shared" si="20"/>
        <v>159.34156120223534</v>
      </c>
      <c r="I197" s="12">
        <f t="shared" si="21"/>
        <v>8.8394133656153748</v>
      </c>
      <c r="J197" s="12">
        <f t="shared" si="22"/>
        <v>24.76559563113247</v>
      </c>
      <c r="K197" s="12">
        <f t="shared" si="23"/>
        <v>3.2094554170787526</v>
      </c>
      <c r="L197" s="12">
        <f t="shared" si="19"/>
        <v>-0.14562335154932882</v>
      </c>
      <c r="M197" s="11"/>
      <c r="N197" s="11">
        <f t="shared" si="24"/>
        <v>1897.09</v>
      </c>
      <c r="O197" s="11">
        <f t="shared" si="25"/>
        <v>24.611574271765175</v>
      </c>
      <c r="P197" s="11">
        <f t="shared" si="26"/>
        <v>3.2032168311406806</v>
      </c>
      <c r="Q197" s="11">
        <f t="shared" si="27"/>
        <v>-0.15186193748740084</v>
      </c>
      <c r="R197">
        <f t="shared" si="28"/>
        <v>0.859106883008531</v>
      </c>
    </row>
    <row r="198" spans="1:18" x14ac:dyDescent="0.25">
      <c r="A198" s="11">
        <f>'Shiller Data '!A197</f>
        <v>1886.09</v>
      </c>
      <c r="B198" s="11">
        <f>'Shiller Data '!B197</f>
        <v>5.51</v>
      </c>
      <c r="C198" s="11">
        <f>'Shiller Data '!C197</f>
        <v>0.22500000000000001</v>
      </c>
      <c r="D198" s="11">
        <f>'Shiller Data '!D197</f>
        <v>0.315</v>
      </c>
      <c r="E198" s="75">
        <f>'Shiller Data '!E197</f>
        <v>7.7067928930000003</v>
      </c>
      <c r="F198" s="12">
        <f t="shared" si="17"/>
        <v>224.62057486614751</v>
      </c>
      <c r="G198" s="12">
        <f t="shared" si="18"/>
        <v>9.1723465235722657</v>
      </c>
      <c r="H198" s="12">
        <f t="shared" si="20"/>
        <v>160.25857448971041</v>
      </c>
      <c r="I198" s="12">
        <f t="shared" si="21"/>
        <v>8.8394135204027737</v>
      </c>
      <c r="J198" s="12">
        <f t="shared" si="22"/>
        <v>25.411253172813723</v>
      </c>
      <c r="K198" s="12">
        <f t="shared" si="23"/>
        <v>3.2351921142117535</v>
      </c>
      <c r="L198" s="12">
        <f t="shared" si="19"/>
        <v>-0.11988665441632795</v>
      </c>
      <c r="M198" s="11"/>
      <c r="N198" s="11">
        <f t="shared" si="24"/>
        <v>1897.12</v>
      </c>
      <c r="O198" s="11">
        <f t="shared" si="25"/>
        <v>23.882073120272818</v>
      </c>
      <c r="P198" s="11">
        <f t="shared" si="26"/>
        <v>3.1731280988380535</v>
      </c>
      <c r="Q198" s="11">
        <f t="shared" si="27"/>
        <v>-0.18195066979002794</v>
      </c>
      <c r="R198">
        <f t="shared" si="28"/>
        <v>0.83364246315917945</v>
      </c>
    </row>
    <row r="199" spans="1:18" x14ac:dyDescent="0.25">
      <c r="A199" s="11">
        <f>'Shiller Data '!A198</f>
        <v>1886.1</v>
      </c>
      <c r="B199" s="11">
        <f>'Shiller Data '!B198</f>
        <v>5.65</v>
      </c>
      <c r="C199" s="11">
        <f>'Shiller Data '!C198</f>
        <v>0.2233</v>
      </c>
      <c r="D199" s="11">
        <f>'Shiller Data '!D198</f>
        <v>0.32</v>
      </c>
      <c r="E199" s="75">
        <f>'Shiller Data '!E198</f>
        <v>7.7067928930000003</v>
      </c>
      <c r="F199" s="12">
        <f t="shared" si="17"/>
        <v>230.32781270303693</v>
      </c>
      <c r="G199" s="12">
        <f t="shared" si="18"/>
        <v>9.1030443498386084</v>
      </c>
      <c r="H199" s="12">
        <f t="shared" si="20"/>
        <v>161.24652061354999</v>
      </c>
      <c r="I199" s="12">
        <f t="shared" si="21"/>
        <v>8.8402063765383616</v>
      </c>
      <c r="J199" s="12">
        <f t="shared" si="22"/>
        <v>26.054574168575964</v>
      </c>
      <c r="K199" s="12">
        <f t="shared" si="23"/>
        <v>3.2601933446688398</v>
      </c>
      <c r="L199" s="12">
        <f t="shared" si="19"/>
        <v>-9.4885423959241599E-2</v>
      </c>
      <c r="M199" s="11"/>
      <c r="N199" s="11">
        <f t="shared" si="24"/>
        <v>1898.03</v>
      </c>
      <c r="O199" s="11">
        <f t="shared" si="25"/>
        <v>23.099014597696577</v>
      </c>
      <c r="P199" s="11">
        <f t="shared" si="26"/>
        <v>3.1397899585094917</v>
      </c>
      <c r="Q199" s="11">
        <f t="shared" si="27"/>
        <v>-0.21528881011858969</v>
      </c>
      <c r="R199">
        <f t="shared" si="28"/>
        <v>0.8063085364824325</v>
      </c>
    </row>
    <row r="200" spans="1:18" x14ac:dyDescent="0.25">
      <c r="A200" s="11">
        <f>'Shiller Data '!A199</f>
        <v>1886.11</v>
      </c>
      <c r="B200" s="11">
        <f>'Shiller Data '!B199</f>
        <v>5.79</v>
      </c>
      <c r="C200" s="11">
        <f>'Shiller Data '!C199</f>
        <v>0.22170000000000001</v>
      </c>
      <c r="D200" s="11">
        <f>'Shiller Data '!D199</f>
        <v>0.32500000000000001</v>
      </c>
      <c r="E200" s="75">
        <f>'Shiller Data '!E199</f>
        <v>7.7067928930000003</v>
      </c>
      <c r="F200" s="12">
        <f t="shared" si="17"/>
        <v>236.03505053992635</v>
      </c>
      <c r="G200" s="12">
        <f t="shared" si="18"/>
        <v>9.0378187745598719</v>
      </c>
      <c r="H200" s="12">
        <f t="shared" si="20"/>
        <v>162.31194012538876</v>
      </c>
      <c r="I200" s="12">
        <f t="shared" si="21"/>
        <v>8.841136390125186</v>
      </c>
      <c r="J200" s="12">
        <f t="shared" si="22"/>
        <v>26.697365601503204</v>
      </c>
      <c r="K200" s="12">
        <f t="shared" si="23"/>
        <v>3.2845648939279668</v>
      </c>
      <c r="L200" s="12">
        <f t="shared" si="19"/>
        <v>-7.0513874700114609E-2</v>
      </c>
      <c r="M200" s="11"/>
      <c r="N200" s="11">
        <f t="shared" si="24"/>
        <v>1898.06</v>
      </c>
      <c r="O200" s="11">
        <f t="shared" si="25"/>
        <v>25.193653620241708</v>
      </c>
      <c r="P200" s="11">
        <f t="shared" si="26"/>
        <v>3.2265921223336433</v>
      </c>
      <c r="Q200" s="11">
        <f t="shared" si="27"/>
        <v>-0.12848664629443807</v>
      </c>
      <c r="R200">
        <f t="shared" si="28"/>
        <v>0.87942530592660517</v>
      </c>
    </row>
    <row r="201" spans="1:18" x14ac:dyDescent="0.25">
      <c r="A201" s="11">
        <f>'Shiller Data '!A200</f>
        <v>1886.12</v>
      </c>
      <c r="B201" s="11">
        <f>'Shiller Data '!B200</f>
        <v>5.64</v>
      </c>
      <c r="C201" s="11">
        <f>'Shiller Data '!C200</f>
        <v>0.22</v>
      </c>
      <c r="D201" s="11">
        <f>'Shiller Data '!D200</f>
        <v>0.33</v>
      </c>
      <c r="E201" s="75">
        <f>'Shiller Data '!E200</f>
        <v>7.8019419829999999</v>
      </c>
      <c r="F201" s="12">
        <f t="shared" si="17"/>
        <v>227.11614670565027</v>
      </c>
      <c r="G201" s="12">
        <f t="shared" si="18"/>
        <v>8.8591404743338753</v>
      </c>
      <c r="H201" s="12">
        <f t="shared" si="20"/>
        <v>163.36385983546791</v>
      </c>
      <c r="I201" s="12">
        <f t="shared" si="21"/>
        <v>8.8419112635620252</v>
      </c>
      <c r="J201" s="12">
        <f t="shared" si="22"/>
        <v>25.686318255828656</v>
      </c>
      <c r="K201" s="12">
        <f t="shared" si="23"/>
        <v>3.2459584865589339</v>
      </c>
      <c r="L201" s="12">
        <f t="shared" si="19"/>
        <v>-0.10912028206914748</v>
      </c>
      <c r="M201" s="11"/>
      <c r="N201" s="11">
        <f t="shared" si="24"/>
        <v>1898.09</v>
      </c>
      <c r="O201" s="11">
        <f t="shared" si="25"/>
        <v>26.56897089082122</v>
      </c>
      <c r="P201" s="11">
        <f t="shared" si="26"/>
        <v>3.2797440270239231</v>
      </c>
      <c r="Q201" s="11">
        <f t="shared" si="27"/>
        <v>-7.5334741604158317E-2</v>
      </c>
      <c r="R201">
        <f t="shared" si="28"/>
        <v>0.92743298395762208</v>
      </c>
    </row>
    <row r="202" spans="1:18" x14ac:dyDescent="0.25">
      <c r="A202" s="11">
        <f>'Shiller Data '!A201</f>
        <v>1887.01</v>
      </c>
      <c r="B202" s="11">
        <f>'Shiller Data '!B201</f>
        <v>5.58</v>
      </c>
      <c r="C202" s="11">
        <f>'Shiller Data '!C201</f>
        <v>0.2225</v>
      </c>
      <c r="D202" s="11">
        <f>'Shiller Data '!D201</f>
        <v>0.33250000000000002</v>
      </c>
      <c r="E202" s="75">
        <f>'Shiller Data '!E201</f>
        <v>7.9922320659999997</v>
      </c>
      <c r="F202" s="12">
        <f t="shared" si="17"/>
        <v>219.35004958851255</v>
      </c>
      <c r="G202" s="12">
        <f t="shared" si="18"/>
        <v>8.746484952230114</v>
      </c>
      <c r="H202" s="12">
        <f t="shared" si="20"/>
        <v>164.41048890455849</v>
      </c>
      <c r="I202" s="12">
        <f t="shared" si="21"/>
        <v>8.845331250833862</v>
      </c>
      <c r="J202" s="12">
        <f t="shared" si="22"/>
        <v>24.798398541358651</v>
      </c>
      <c r="K202" s="12">
        <f t="shared" si="23"/>
        <v>3.2107790761406694</v>
      </c>
      <c r="L202" s="12">
        <f t="shared" si="19"/>
        <v>-0.14429969248741203</v>
      </c>
      <c r="M202" s="11"/>
      <c r="N202" s="11">
        <f t="shared" si="24"/>
        <v>1898.12</v>
      </c>
      <c r="O202" s="11">
        <f t="shared" si="25"/>
        <v>28.099352344493795</v>
      </c>
      <c r="P202" s="11">
        <f t="shared" si="26"/>
        <v>3.3357465278354304</v>
      </c>
      <c r="Q202" s="11">
        <f t="shared" si="27"/>
        <v>-1.9332240792651056E-2</v>
      </c>
      <c r="R202">
        <f t="shared" si="28"/>
        <v>0.98085342858098878</v>
      </c>
    </row>
    <row r="203" spans="1:18" x14ac:dyDescent="0.25">
      <c r="A203" s="11">
        <f>'Shiller Data '!A202</f>
        <v>1887.02</v>
      </c>
      <c r="B203" s="11">
        <f>'Shiller Data '!B202</f>
        <v>5.54</v>
      </c>
      <c r="C203" s="11">
        <f>'Shiller Data '!C202</f>
        <v>0.22500000000000001</v>
      </c>
      <c r="D203" s="11">
        <f>'Shiller Data '!D202</f>
        <v>0.33500000000000002</v>
      </c>
      <c r="E203" s="75">
        <f>'Shiller Data '!E202</f>
        <v>8.0873811569999994</v>
      </c>
      <c r="F203" s="12">
        <f t="shared" ref="F203:F266" si="29">B203*$E$1851/E203</f>
        <v>215.21546545305236</v>
      </c>
      <c r="G203" s="12">
        <f t="shared" ref="G203:G266" si="30">C203*$E$1851/E203</f>
        <v>8.7407003117214401</v>
      </c>
      <c r="H203" s="12">
        <f t="shared" si="20"/>
        <v>165.48521989163416</v>
      </c>
      <c r="I203" s="12">
        <f t="shared" si="21"/>
        <v>8.849099164205299</v>
      </c>
      <c r="J203" s="12">
        <f t="shared" si="22"/>
        <v>24.320607268545618</v>
      </c>
      <c r="K203" s="12">
        <f t="shared" si="23"/>
        <v>3.1913240267099736</v>
      </c>
      <c r="L203" s="12">
        <f t="shared" si="19"/>
        <v>-0.16375474191810779</v>
      </c>
      <c r="M203" s="11"/>
      <c r="N203" s="11">
        <f t="shared" si="24"/>
        <v>1899.03</v>
      </c>
      <c r="O203" s="11">
        <f t="shared" si="25"/>
        <v>30.946953756464467</v>
      </c>
      <c r="P203" s="11">
        <f t="shared" si="26"/>
        <v>3.4322745696166108</v>
      </c>
      <c r="Q203" s="11">
        <f t="shared" si="27"/>
        <v>7.7195800988529406E-2</v>
      </c>
      <c r="R203">
        <f t="shared" si="28"/>
        <v>1.0802535704035039</v>
      </c>
    </row>
    <row r="204" spans="1:18" x14ac:dyDescent="0.25">
      <c r="A204" s="11">
        <f>'Shiller Data '!A203</f>
        <v>1887.03</v>
      </c>
      <c r="B204" s="11">
        <f>'Shiller Data '!B203</f>
        <v>5.67</v>
      </c>
      <c r="C204" s="11">
        <f>'Shiller Data '!C203</f>
        <v>0.22750000000000001</v>
      </c>
      <c r="D204" s="11">
        <f>'Shiller Data '!D203</f>
        <v>0.33750000000000002</v>
      </c>
      <c r="E204" s="75">
        <f>'Shiller Data '!E203</f>
        <v>8.0873811569999994</v>
      </c>
      <c r="F204" s="12">
        <f t="shared" si="29"/>
        <v>220.26564785538031</v>
      </c>
      <c r="G204" s="12">
        <f t="shared" si="30"/>
        <v>8.8378192040739005</v>
      </c>
      <c r="H204" s="12">
        <f t="shared" si="20"/>
        <v>166.60829300200547</v>
      </c>
      <c r="I204" s="12">
        <f t="shared" si="21"/>
        <v>8.85276408857953</v>
      </c>
      <c r="J204" s="12">
        <f t="shared" si="22"/>
        <v>24.881002775114393</v>
      </c>
      <c r="K204" s="12">
        <f t="shared" si="23"/>
        <v>3.2141045715247882</v>
      </c>
      <c r="L204" s="12">
        <f t="shared" si="19"/>
        <v>-0.14097419710329318</v>
      </c>
      <c r="M204" s="11"/>
      <c r="N204" s="11">
        <f t="shared" si="24"/>
        <v>1899.06</v>
      </c>
      <c r="O204" s="11">
        <f t="shared" si="25"/>
        <v>28.582231896221245</v>
      </c>
      <c r="P204" s="11">
        <f t="shared" si="26"/>
        <v>3.3527852623924881</v>
      </c>
      <c r="Q204" s="11">
        <f t="shared" si="27"/>
        <v>-2.2935062355933233E-3</v>
      </c>
      <c r="R204">
        <f t="shared" si="28"/>
        <v>0.9977091218402796</v>
      </c>
    </row>
    <row r="205" spans="1:18" x14ac:dyDescent="0.25">
      <c r="A205" s="11">
        <f>'Shiller Data '!A204</f>
        <v>1887.04</v>
      </c>
      <c r="B205" s="11">
        <f>'Shiller Data '!B204</f>
        <v>5.8</v>
      </c>
      <c r="C205" s="11">
        <f>'Shiller Data '!C204</f>
        <v>0.23</v>
      </c>
      <c r="D205" s="11">
        <f>'Shiller Data '!D204</f>
        <v>0.34</v>
      </c>
      <c r="E205" s="75">
        <f>'Shiller Data '!E204</f>
        <v>8.0873811569999994</v>
      </c>
      <c r="F205" s="12">
        <f t="shared" si="29"/>
        <v>225.31583025770823</v>
      </c>
      <c r="G205" s="12">
        <f t="shared" si="30"/>
        <v>8.9349380964263609</v>
      </c>
      <c r="H205" s="12">
        <f t="shared" si="20"/>
        <v>167.91470292643248</v>
      </c>
      <c r="I205" s="12">
        <f t="shared" si="21"/>
        <v>8.8618141492682891</v>
      </c>
      <c r="J205" s="12">
        <f t="shared" si="22"/>
        <v>25.425474565646621</v>
      </c>
      <c r="K205" s="12">
        <f t="shared" si="23"/>
        <v>3.23575160707593</v>
      </c>
      <c r="L205" s="12">
        <f t="shared" si="19"/>
        <v>-0.1193271615521514</v>
      </c>
      <c r="M205" s="11"/>
      <c r="N205" s="11">
        <f t="shared" si="24"/>
        <v>1899.09</v>
      </c>
      <c r="O205" s="11">
        <f t="shared" si="25"/>
        <v>28.150833691227437</v>
      </c>
      <c r="P205" s="11">
        <f t="shared" si="26"/>
        <v>3.3375769701765474</v>
      </c>
      <c r="Q205" s="11">
        <f t="shared" si="27"/>
        <v>-1.750179845153399E-2</v>
      </c>
      <c r="R205">
        <f t="shared" si="28"/>
        <v>0.98265046841424175</v>
      </c>
    </row>
    <row r="206" spans="1:18" x14ac:dyDescent="0.25">
      <c r="A206" s="11">
        <f>'Shiller Data '!A205</f>
        <v>1887.05</v>
      </c>
      <c r="B206" s="11">
        <f>'Shiller Data '!B205</f>
        <v>5.9</v>
      </c>
      <c r="C206" s="11">
        <f>'Shiller Data '!C205</f>
        <v>0.23250000000000001</v>
      </c>
      <c r="D206" s="11">
        <f>'Shiller Data '!D205</f>
        <v>0.34250000000000003</v>
      </c>
      <c r="E206" s="75">
        <f>'Shiller Data '!E205</f>
        <v>8.0873811569999994</v>
      </c>
      <c r="F206" s="12">
        <f t="shared" si="29"/>
        <v>229.20058595180669</v>
      </c>
      <c r="G206" s="12">
        <f t="shared" si="30"/>
        <v>9.0320569887788213</v>
      </c>
      <c r="H206" s="12">
        <f t="shared" si="20"/>
        <v>169.28088760801725</v>
      </c>
      <c r="I206" s="12">
        <f t="shared" si="21"/>
        <v>8.8756062895523016</v>
      </c>
      <c r="J206" s="12">
        <f t="shared" si="22"/>
        <v>25.823654010160912</v>
      </c>
      <c r="K206" s="12">
        <f t="shared" si="23"/>
        <v>3.2512908940021568</v>
      </c>
      <c r="L206" s="12">
        <f t="shared" si="19"/>
        <v>-0.10378787462592465</v>
      </c>
      <c r="M206" s="11"/>
      <c r="N206" s="11">
        <f t="shared" si="24"/>
        <v>1899.12</v>
      </c>
      <c r="O206" s="11">
        <f t="shared" si="25"/>
        <v>25.682522718632672</v>
      </c>
      <c r="P206" s="11">
        <f t="shared" si="26"/>
        <v>3.2458107107037311</v>
      </c>
      <c r="Q206" s="11">
        <f t="shared" si="27"/>
        <v>-0.10926805792435035</v>
      </c>
      <c r="R206">
        <f t="shared" si="28"/>
        <v>0.89649007401824543</v>
      </c>
    </row>
    <row r="207" spans="1:18" x14ac:dyDescent="0.25">
      <c r="A207" s="11">
        <f>'Shiller Data '!A206</f>
        <v>1887.06</v>
      </c>
      <c r="B207" s="11">
        <f>'Shiller Data '!B206</f>
        <v>5.73</v>
      </c>
      <c r="C207" s="11">
        <f>'Shiller Data '!C206</f>
        <v>0.23499999999999999</v>
      </c>
      <c r="D207" s="11">
        <f>'Shiller Data '!D206</f>
        <v>0.34499999999999997</v>
      </c>
      <c r="E207" s="75">
        <f>'Shiller Data '!E206</f>
        <v>7.9922320659999997</v>
      </c>
      <c r="F207" s="12">
        <f t="shared" si="29"/>
        <v>225.24655629788117</v>
      </c>
      <c r="G207" s="12">
        <f t="shared" si="30"/>
        <v>9.2378605113441665</v>
      </c>
      <c r="H207" s="12">
        <f t="shared" si="20"/>
        <v>170.6605239691921</v>
      </c>
      <c r="I207" s="12">
        <f t="shared" si="21"/>
        <v>8.8897406582164287</v>
      </c>
      <c r="J207" s="12">
        <f t="shared" si="22"/>
        <v>25.337809611992995</v>
      </c>
      <c r="K207" s="12">
        <f t="shared" si="23"/>
        <v>3.232297731219711</v>
      </c>
      <c r="L207" s="12">
        <f t="shared" si="19"/>
        <v>-0.12278103740837043</v>
      </c>
      <c r="M207" s="11"/>
      <c r="N207" s="11">
        <f t="shared" si="24"/>
        <v>1900.03</v>
      </c>
      <c r="O207" s="11">
        <f t="shared" si="25"/>
        <v>26.403469560707091</v>
      </c>
      <c r="P207" s="11">
        <f t="shared" si="26"/>
        <v>3.2734954242711134</v>
      </c>
      <c r="Q207" s="11">
        <f t="shared" si="27"/>
        <v>-8.1583344356968013E-2</v>
      </c>
      <c r="R207">
        <f t="shared" si="28"/>
        <v>0.92165589183510677</v>
      </c>
    </row>
    <row r="208" spans="1:18" x14ac:dyDescent="0.25">
      <c r="A208" s="11">
        <f>'Shiller Data '!A207</f>
        <v>1887.07</v>
      </c>
      <c r="B208" s="11">
        <f>'Shiller Data '!B207</f>
        <v>5.59</v>
      </c>
      <c r="C208" s="11">
        <f>'Shiller Data '!C207</f>
        <v>0.23749999999999999</v>
      </c>
      <c r="D208" s="11">
        <f>'Shiller Data '!D207</f>
        <v>0.34749999999999998</v>
      </c>
      <c r="E208" s="75">
        <f>'Shiller Data '!E207</f>
        <v>7.8970910740000004</v>
      </c>
      <c r="F208" s="12">
        <f t="shared" si="29"/>
        <v>222.39052754274974</v>
      </c>
      <c r="G208" s="12">
        <f t="shared" si="30"/>
        <v>9.4486136478359679</v>
      </c>
      <c r="H208" s="12">
        <f t="shared" si="20"/>
        <v>171.98491024973313</v>
      </c>
      <c r="I208" s="12">
        <f t="shared" si="21"/>
        <v>8.9091095939778526</v>
      </c>
      <c r="J208" s="12">
        <f t="shared" si="22"/>
        <v>24.962149718427021</v>
      </c>
      <c r="K208" s="12">
        <f t="shared" si="23"/>
        <v>3.2173606663320937</v>
      </c>
      <c r="L208" s="12">
        <f t="shared" si="19"/>
        <v>-0.13771810229598769</v>
      </c>
      <c r="M208" s="11"/>
      <c r="N208" s="11">
        <f t="shared" si="24"/>
        <v>1900.06</v>
      </c>
      <c r="O208" s="11">
        <f t="shared" si="25"/>
        <v>25.569614263767857</v>
      </c>
      <c r="P208" s="11">
        <f t="shared" si="26"/>
        <v>3.2414047036894198</v>
      </c>
      <c r="Q208" s="11">
        <f t="shared" si="27"/>
        <v>-0.11367406493866161</v>
      </c>
      <c r="R208">
        <f t="shared" si="28"/>
        <v>0.89254882143305414</v>
      </c>
    </row>
    <row r="209" spans="1:18" x14ac:dyDescent="0.25">
      <c r="A209" s="11">
        <f>'Shiller Data '!A208</f>
        <v>1887.08</v>
      </c>
      <c r="B209" s="11">
        <f>'Shiller Data '!B208</f>
        <v>5.45</v>
      </c>
      <c r="C209" s="11">
        <f>'Shiller Data '!C208</f>
        <v>0.24</v>
      </c>
      <c r="D209" s="11">
        <f>'Shiller Data '!D208</f>
        <v>0.35</v>
      </c>
      <c r="E209" s="75">
        <f>'Shiller Data '!E208</f>
        <v>7.9922320659999997</v>
      </c>
      <c r="F209" s="12">
        <f t="shared" si="29"/>
        <v>214.23974377372642</v>
      </c>
      <c r="G209" s="12">
        <f t="shared" si="30"/>
        <v>9.4344107349897879</v>
      </c>
      <c r="H209" s="12">
        <f t="shared" si="20"/>
        <v>173.1127808583781</v>
      </c>
      <c r="I209" s="12">
        <f t="shared" si="21"/>
        <v>8.9285023164308495</v>
      </c>
      <c r="J209" s="12">
        <f t="shared" si="22"/>
        <v>23.995037037675129</v>
      </c>
      <c r="K209" s="12">
        <f t="shared" si="23"/>
        <v>3.1778470188670558</v>
      </c>
      <c r="L209" s="12">
        <f t="shared" si="19"/>
        <v>-0.17723174976102563</v>
      </c>
      <c r="M209" s="11"/>
      <c r="N209" s="11">
        <f t="shared" si="24"/>
        <v>1900.09</v>
      </c>
      <c r="O209" s="11">
        <f t="shared" si="25"/>
        <v>24.859222274430152</v>
      </c>
      <c r="P209" s="11">
        <f t="shared" si="26"/>
        <v>3.2132288013788095</v>
      </c>
      <c r="Q209" s="11">
        <f t="shared" si="27"/>
        <v>-0.1418499672492719</v>
      </c>
      <c r="R209">
        <f t="shared" si="28"/>
        <v>0.867751437855105</v>
      </c>
    </row>
    <row r="210" spans="1:18" x14ac:dyDescent="0.25">
      <c r="A210" s="11">
        <f>'Shiller Data '!A209</f>
        <v>1887.09</v>
      </c>
      <c r="B210" s="11">
        <f>'Shiller Data '!B209</f>
        <v>5.38</v>
      </c>
      <c r="C210" s="11">
        <f>'Shiller Data '!C209</f>
        <v>0.24249999999999999</v>
      </c>
      <c r="D210" s="11">
        <f>'Shiller Data '!D209</f>
        <v>0.35249999999999998</v>
      </c>
      <c r="E210" s="75">
        <f>'Shiller Data '!E209</f>
        <v>7.8970910740000004</v>
      </c>
      <c r="F210" s="12">
        <f t="shared" si="29"/>
        <v>214.03596389624212</v>
      </c>
      <c r="G210" s="12">
        <f t="shared" si="30"/>
        <v>9.6475318298956712</v>
      </c>
      <c r="H210" s="12">
        <f t="shared" si="20"/>
        <v>174.14477628576574</v>
      </c>
      <c r="I210" s="12">
        <f t="shared" si="21"/>
        <v>8.9519653933017249</v>
      </c>
      <c r="J210" s="12">
        <f t="shared" si="22"/>
        <v>23.909382408514865</v>
      </c>
      <c r="K210" s="12">
        <f t="shared" si="23"/>
        <v>3.1742709512961884</v>
      </c>
      <c r="L210" s="12">
        <f t="shared" si="19"/>
        <v>-0.18080781733189299</v>
      </c>
      <c r="M210" s="11"/>
      <c r="N210" s="11">
        <f t="shared" si="24"/>
        <v>1900.12</v>
      </c>
      <c r="O210" s="11">
        <f t="shared" si="25"/>
        <v>29.940145966649705</v>
      </c>
      <c r="P210" s="11">
        <f t="shared" si="26"/>
        <v>3.3992002542851996</v>
      </c>
      <c r="Q210" s="11">
        <f t="shared" si="27"/>
        <v>4.4121485657118154E-2</v>
      </c>
      <c r="R210">
        <f t="shared" si="28"/>
        <v>1.045109312968141</v>
      </c>
    </row>
    <row r="211" spans="1:18" x14ac:dyDescent="0.25">
      <c r="A211" s="11">
        <f>'Shiller Data '!A210</f>
        <v>1887.1</v>
      </c>
      <c r="B211" s="11">
        <f>'Shiller Data '!B210</f>
        <v>5.2</v>
      </c>
      <c r="C211" s="11">
        <f>'Shiller Data '!C210</f>
        <v>0.245</v>
      </c>
      <c r="D211" s="11">
        <f>'Shiller Data '!D210</f>
        <v>0.35499999999999998</v>
      </c>
      <c r="E211" s="75">
        <f>'Shiller Data '!E210</f>
        <v>7.9922320659999997</v>
      </c>
      <c r="F211" s="12">
        <f t="shared" si="29"/>
        <v>204.41223259144539</v>
      </c>
      <c r="G211" s="12">
        <f t="shared" si="30"/>
        <v>9.6309609586354075</v>
      </c>
      <c r="H211" s="12">
        <f t="shared" si="20"/>
        <v>175.08458594408594</v>
      </c>
      <c r="I211" s="12">
        <f t="shared" si="21"/>
        <v>8.9785947186420412</v>
      </c>
      <c r="J211" s="12">
        <f t="shared" si="22"/>
        <v>22.766617605205987</v>
      </c>
      <c r="K211" s="12">
        <f t="shared" si="23"/>
        <v>3.1252953229373226</v>
      </c>
      <c r="L211" s="12">
        <f t="shared" si="19"/>
        <v>-0.22978344569075881</v>
      </c>
      <c r="M211" s="11"/>
      <c r="N211" s="11">
        <f t="shared" si="24"/>
        <v>1901.03</v>
      </c>
      <c r="O211" s="11">
        <f t="shared" si="25"/>
        <v>32.441099408856253</v>
      </c>
      <c r="P211" s="11">
        <f t="shared" si="26"/>
        <v>3.4794261192048848</v>
      </c>
      <c r="Q211" s="11">
        <f t="shared" si="27"/>
        <v>0.12434735057680335</v>
      </c>
      <c r="R211">
        <f t="shared" si="28"/>
        <v>1.1324091456630538</v>
      </c>
    </row>
    <row r="212" spans="1:18" x14ac:dyDescent="0.25">
      <c r="A212" s="11">
        <f>'Shiller Data '!A211</f>
        <v>1887.11</v>
      </c>
      <c r="B212" s="11">
        <f>'Shiller Data '!B211</f>
        <v>5.3</v>
      </c>
      <c r="C212" s="11">
        <f>'Shiller Data '!C211</f>
        <v>0.2475</v>
      </c>
      <c r="D212" s="11">
        <f>'Shiller Data '!D211</f>
        <v>0.35749999999999998</v>
      </c>
      <c r="E212" s="75">
        <f>'Shiller Data '!E211</f>
        <v>8.0873811569999994</v>
      </c>
      <c r="F212" s="12">
        <f t="shared" si="29"/>
        <v>205.89205178721616</v>
      </c>
      <c r="G212" s="12">
        <f t="shared" si="30"/>
        <v>9.6147703428935856</v>
      </c>
      <c r="H212" s="12">
        <f t="shared" si="20"/>
        <v>176.03333433123703</v>
      </c>
      <c r="I212" s="12">
        <f t="shared" si="21"/>
        <v>9.0070436409572547</v>
      </c>
      <c r="J212" s="12">
        <f t="shared" si="22"/>
        <v>22.859004574039599</v>
      </c>
      <c r="K212" s="12">
        <f t="shared" si="23"/>
        <v>3.1293451129758658</v>
      </c>
      <c r="L212" s="12">
        <f t="shared" si="19"/>
        <v>-0.22573365565221559</v>
      </c>
      <c r="M212" s="11"/>
      <c r="N212" s="11">
        <f t="shared" si="24"/>
        <v>1901.06</v>
      </c>
      <c r="O212" s="11">
        <f t="shared" si="25"/>
        <v>36.81721034796022</v>
      </c>
      <c r="P212" s="11">
        <f t="shared" si="26"/>
        <v>3.6059654083491051</v>
      </c>
      <c r="Q212" s="11">
        <f t="shared" si="27"/>
        <v>0.25088663972102365</v>
      </c>
      <c r="R212">
        <f t="shared" si="28"/>
        <v>1.285164389479625</v>
      </c>
    </row>
    <row r="213" spans="1:18" x14ac:dyDescent="0.25">
      <c r="A213" s="11">
        <f>'Shiller Data '!A212</f>
        <v>1887.12</v>
      </c>
      <c r="B213" s="11">
        <f>'Shiller Data '!B212</f>
        <v>5.27</v>
      </c>
      <c r="C213" s="11">
        <f>'Shiller Data '!C212</f>
        <v>0.25</v>
      </c>
      <c r="D213" s="11">
        <f>'Shiller Data '!D212</f>
        <v>0.36</v>
      </c>
      <c r="E213" s="75">
        <f>'Shiller Data '!E212</f>
        <v>8.2776793390000005</v>
      </c>
      <c r="F213" s="12">
        <f t="shared" si="29"/>
        <v>200.02010010211629</v>
      </c>
      <c r="G213" s="12">
        <f t="shared" si="30"/>
        <v>9.4886195494362582</v>
      </c>
      <c r="H213" s="12">
        <f t="shared" si="20"/>
        <v>176.94908428362442</v>
      </c>
      <c r="I213" s="12">
        <f t="shared" si="21"/>
        <v>9.0381490175464112</v>
      </c>
      <c r="J213" s="12">
        <f t="shared" si="22"/>
        <v>22.130648622168415</v>
      </c>
      <c r="K213" s="12">
        <f t="shared" si="23"/>
        <v>3.0969634632659933</v>
      </c>
      <c r="L213" s="12">
        <f t="shared" si="19"/>
        <v>-0.25811530536208815</v>
      </c>
      <c r="M213" s="11"/>
      <c r="N213" s="11">
        <f t="shared" si="24"/>
        <v>1901.09</v>
      </c>
      <c r="O213" s="11">
        <f t="shared" si="25"/>
        <v>33.093291039600835</v>
      </c>
      <c r="P213" s="11">
        <f t="shared" si="26"/>
        <v>3.4993305742137522</v>
      </c>
      <c r="Q213" s="11">
        <f t="shared" si="27"/>
        <v>0.14425180558567074</v>
      </c>
      <c r="R213">
        <f t="shared" si="28"/>
        <v>1.1551749514106373</v>
      </c>
    </row>
    <row r="214" spans="1:18" x14ac:dyDescent="0.25">
      <c r="A214" s="11">
        <f>'Shiller Data '!A213</f>
        <v>1888.01</v>
      </c>
      <c r="B214" s="11">
        <f>'Shiller Data '!B213</f>
        <v>5.31</v>
      </c>
      <c r="C214" s="11">
        <f>'Shiller Data '!C213</f>
        <v>0.24829999999999999</v>
      </c>
      <c r="D214" s="11">
        <f>'Shiller Data '!D213</f>
        <v>0.35170000000000001</v>
      </c>
      <c r="E214" s="75">
        <f>'Shiller Data '!E213</f>
        <v>8.3728446279999993</v>
      </c>
      <c r="F214" s="12">
        <f t="shared" si="29"/>
        <v>199.24760629393109</v>
      </c>
      <c r="G214" s="12">
        <f t="shared" si="30"/>
        <v>9.3169831718988885</v>
      </c>
      <c r="H214" s="12">
        <f t="shared" si="20"/>
        <v>177.81871231193006</v>
      </c>
      <c r="I214" s="12">
        <f t="shared" si="21"/>
        <v>9.065999189162989</v>
      </c>
      <c r="J214" s="12">
        <f t="shared" si="22"/>
        <v>21.977456884410604</v>
      </c>
      <c r="K214" s="12">
        <f t="shared" si="23"/>
        <v>3.0900172409353619</v>
      </c>
      <c r="L214" s="12">
        <f t="shared" si="19"/>
        <v>-0.26506152769271951</v>
      </c>
      <c r="M214" s="11"/>
      <c r="N214" s="11">
        <f t="shared" si="24"/>
        <v>1901.12</v>
      </c>
      <c r="O214" s="11">
        <f t="shared" si="25"/>
        <v>31.844216700636455</v>
      </c>
      <c r="P214" s="11">
        <f t="shared" si="26"/>
        <v>3.4608557862727811</v>
      </c>
      <c r="Q214" s="11">
        <f t="shared" si="27"/>
        <v>0.10577701764469971</v>
      </c>
      <c r="R214">
        <f t="shared" si="28"/>
        <v>1.1115739874842991</v>
      </c>
    </row>
    <row r="215" spans="1:18" x14ac:dyDescent="0.25">
      <c r="A215" s="11">
        <f>'Shiller Data '!A214</f>
        <v>1888.02</v>
      </c>
      <c r="B215" s="11">
        <f>'Shiller Data '!B214</f>
        <v>5.28</v>
      </c>
      <c r="C215" s="11">
        <f>'Shiller Data '!C214</f>
        <v>0.2467</v>
      </c>
      <c r="D215" s="11">
        <f>'Shiller Data '!D214</f>
        <v>0.34329999999999999</v>
      </c>
      <c r="E215" s="75">
        <f>'Shiller Data '!E214</f>
        <v>8.2776793390000005</v>
      </c>
      <c r="F215" s="12">
        <f t="shared" si="29"/>
        <v>200.39964488409376</v>
      </c>
      <c r="G215" s="12">
        <f t="shared" si="30"/>
        <v>9.3633697713836987</v>
      </c>
      <c r="H215" s="12">
        <f t="shared" si="20"/>
        <v>178.71820327879018</v>
      </c>
      <c r="I215" s="12">
        <f t="shared" si="21"/>
        <v>9.0938880771136024</v>
      </c>
      <c r="J215" s="12">
        <f t="shared" si="22"/>
        <v>22.036739751441999</v>
      </c>
      <c r="K215" s="12">
        <f t="shared" si="23"/>
        <v>3.092711049179607</v>
      </c>
      <c r="L215" s="12">
        <f t="shared" si="19"/>
        <v>-0.26236771944847437</v>
      </c>
      <c r="M215" s="11"/>
      <c r="N215" s="11">
        <f t="shared" si="24"/>
        <v>1902.03</v>
      </c>
      <c r="O215" s="11">
        <f t="shared" si="25"/>
        <v>33.008568007229904</v>
      </c>
      <c r="P215" s="11">
        <f t="shared" si="26"/>
        <v>3.49676716434946</v>
      </c>
      <c r="Q215" s="11">
        <f t="shared" si="27"/>
        <v>0.14168839572137859</v>
      </c>
      <c r="R215">
        <f t="shared" si="28"/>
        <v>1.152217556672068</v>
      </c>
    </row>
    <row r="216" spans="1:18" x14ac:dyDescent="0.25">
      <c r="A216" s="11">
        <f>'Shiller Data '!A215</f>
        <v>1888.03</v>
      </c>
      <c r="B216" s="11">
        <f>'Shiller Data '!B215</f>
        <v>5.08</v>
      </c>
      <c r="C216" s="11">
        <f>'Shiller Data '!C215</f>
        <v>0.245</v>
      </c>
      <c r="D216" s="11">
        <f>'Shiller Data '!D215</f>
        <v>0.33500000000000002</v>
      </c>
      <c r="E216" s="75">
        <f>'Shiller Data '!E215</f>
        <v>8.2776793390000005</v>
      </c>
      <c r="F216" s="12">
        <f t="shared" si="29"/>
        <v>192.80874924454474</v>
      </c>
      <c r="G216" s="12">
        <f t="shared" si="30"/>
        <v>9.2988471584475327</v>
      </c>
      <c r="H216" s="12">
        <f t="shared" si="20"/>
        <v>179.50498220094158</v>
      </c>
      <c r="I216" s="12">
        <f t="shared" si="21"/>
        <v>9.1200602292297983</v>
      </c>
      <c r="J216" s="12">
        <f t="shared" si="22"/>
        <v>21.141170606153739</v>
      </c>
      <c r="K216" s="12">
        <f t="shared" si="23"/>
        <v>3.0512223528992517</v>
      </c>
      <c r="L216" s="12">
        <f t="shared" si="19"/>
        <v>-0.30385641572882971</v>
      </c>
      <c r="M216" s="11"/>
      <c r="N216" s="11">
        <f t="shared" si="24"/>
        <v>1902.06</v>
      </c>
      <c r="O216" s="11">
        <f t="shared" si="25"/>
        <v>32.500366199150918</v>
      </c>
      <c r="P216" s="11">
        <f t="shared" si="26"/>
        <v>3.4812513569383943</v>
      </c>
      <c r="Q216" s="11">
        <f t="shared" si="27"/>
        <v>0.12617258831031286</v>
      </c>
      <c r="R216">
        <f t="shared" si="28"/>
        <v>1.1344779490201142</v>
      </c>
    </row>
    <row r="217" spans="1:18" x14ac:dyDescent="0.25">
      <c r="A217" s="11">
        <f>'Shiller Data '!A216</f>
        <v>1888.04</v>
      </c>
      <c r="B217" s="11">
        <f>'Shiller Data '!B216</f>
        <v>5.0999999999999996</v>
      </c>
      <c r="C217" s="11">
        <f>'Shiller Data '!C216</f>
        <v>0.24329999999999999</v>
      </c>
      <c r="D217" s="11">
        <f>'Shiller Data '!D216</f>
        <v>0.32669999999999999</v>
      </c>
      <c r="E217" s="75">
        <f>'Shiller Data '!E216</f>
        <v>8.18251405</v>
      </c>
      <c r="F217" s="12">
        <f t="shared" si="29"/>
        <v>195.81909547714127</v>
      </c>
      <c r="G217" s="12">
        <f t="shared" si="30"/>
        <v>9.341722731291858</v>
      </c>
      <c r="H217" s="12">
        <f t="shared" si="20"/>
        <v>180.26126636231248</v>
      </c>
      <c r="I217" s="12">
        <f t="shared" si="21"/>
        <v>9.1461688736535933</v>
      </c>
      <c r="J217" s="12">
        <f t="shared" si="22"/>
        <v>21.409958440764935</v>
      </c>
      <c r="K217" s="12">
        <f t="shared" si="23"/>
        <v>3.0638561614864397</v>
      </c>
      <c r="L217" s="12">
        <f t="shared" si="19"/>
        <v>-0.29122260714164172</v>
      </c>
      <c r="M217" s="11"/>
      <c r="N217" s="11">
        <f t="shared" si="24"/>
        <v>1902.09</v>
      </c>
      <c r="O217" s="11">
        <f t="shared" si="25"/>
        <v>34.008488969584754</v>
      </c>
      <c r="P217" s="11">
        <f t="shared" si="26"/>
        <v>3.5266101690284239</v>
      </c>
      <c r="Q217" s="11">
        <f t="shared" si="27"/>
        <v>0.17153140040034254</v>
      </c>
      <c r="R217">
        <f t="shared" si="28"/>
        <v>1.1871214182348397</v>
      </c>
    </row>
    <row r="218" spans="1:18" x14ac:dyDescent="0.25">
      <c r="A218" s="11">
        <f>'Shiller Data '!A217</f>
        <v>1888.05</v>
      </c>
      <c r="B218" s="11">
        <f>'Shiller Data '!B217</f>
        <v>5.17</v>
      </c>
      <c r="C218" s="11">
        <f>'Shiller Data '!C217</f>
        <v>0.2417</v>
      </c>
      <c r="D218" s="11">
        <f>'Shiller Data '!D217</f>
        <v>0.31830000000000003</v>
      </c>
      <c r="E218" s="75">
        <f>'Shiller Data '!E217</f>
        <v>8.0873811569999994</v>
      </c>
      <c r="F218" s="12">
        <f t="shared" si="29"/>
        <v>200.84186938488821</v>
      </c>
      <c r="G218" s="12">
        <f t="shared" si="30"/>
        <v>9.3894545126358775</v>
      </c>
      <c r="H218" s="12">
        <f t="shared" si="20"/>
        <v>181.00495970836357</v>
      </c>
      <c r="I218" s="12">
        <f t="shared" si="21"/>
        <v>9.1706051983621357</v>
      </c>
      <c r="J218" s="12">
        <f t="shared" si="22"/>
        <v>21.900612341348904</v>
      </c>
      <c r="K218" s="12">
        <f t="shared" si="23"/>
        <v>3.0865145972237467</v>
      </c>
      <c r="L218" s="12">
        <f t="shared" si="19"/>
        <v>-0.26856417140433475</v>
      </c>
      <c r="M218" s="11"/>
      <c r="N218" s="11">
        <f t="shared" si="24"/>
        <v>1902.12</v>
      </c>
      <c r="O218" s="11">
        <f t="shared" si="25"/>
        <v>29.423329901935741</v>
      </c>
      <c r="P218" s="11">
        <f t="shared" si="26"/>
        <v>3.381787893742378</v>
      </c>
      <c r="Q218" s="11">
        <f t="shared" si="27"/>
        <v>2.6709125114296572E-2</v>
      </c>
      <c r="R218">
        <f t="shared" si="28"/>
        <v>1.0270690107289413</v>
      </c>
    </row>
    <row r="219" spans="1:18" x14ac:dyDescent="0.25">
      <c r="A219" s="11">
        <f>'Shiller Data '!A218</f>
        <v>1888.06</v>
      </c>
      <c r="B219" s="11">
        <f>'Shiller Data '!B218</f>
        <v>5.01</v>
      </c>
      <c r="C219" s="11">
        <f>'Shiller Data '!C218</f>
        <v>0.24</v>
      </c>
      <c r="D219" s="11">
        <f>'Shiller Data '!D218</f>
        <v>0.31</v>
      </c>
      <c r="E219" s="75">
        <f>'Shiller Data '!E218</f>
        <v>7.9922320659999997</v>
      </c>
      <c r="F219" s="12">
        <f t="shared" si="29"/>
        <v>196.94332409291181</v>
      </c>
      <c r="G219" s="12">
        <f t="shared" si="30"/>
        <v>9.4344107349897879</v>
      </c>
      <c r="H219" s="12">
        <f t="shared" si="20"/>
        <v>181.65661233709682</v>
      </c>
      <c r="I219" s="12">
        <f t="shared" si="21"/>
        <v>9.1940818904357933</v>
      </c>
      <c r="J219" s="12">
        <f t="shared" si="22"/>
        <v>21.420662382590201</v>
      </c>
      <c r="K219" s="12">
        <f t="shared" si="23"/>
        <v>3.0643559880984448</v>
      </c>
      <c r="L219" s="12">
        <f t="shared" si="19"/>
        <v>-0.29072278052963663</v>
      </c>
      <c r="M219" s="11"/>
      <c r="N219" s="11">
        <f t="shared" si="24"/>
        <v>1903.03</v>
      </c>
      <c r="O219" s="11">
        <f t="shared" si="25"/>
        <v>30.022841128672049</v>
      </c>
      <c r="P219" s="11">
        <f t="shared" si="26"/>
        <v>3.4019584629220589</v>
      </c>
      <c r="Q219" s="11">
        <f t="shared" si="27"/>
        <v>4.6879694293977536E-2</v>
      </c>
      <c r="R219">
        <f t="shared" si="28"/>
        <v>1.0479959216060291</v>
      </c>
    </row>
    <row r="220" spans="1:18" x14ac:dyDescent="0.25">
      <c r="A220" s="11">
        <f>'Shiller Data '!A219</f>
        <v>1888.07</v>
      </c>
      <c r="B220" s="11">
        <f>'Shiller Data '!B219</f>
        <v>5.14</v>
      </c>
      <c r="C220" s="11">
        <f>'Shiller Data '!C219</f>
        <v>0.23830000000000001</v>
      </c>
      <c r="D220" s="11">
        <f>'Shiller Data '!D219</f>
        <v>0.30170000000000002</v>
      </c>
      <c r="E220" s="75">
        <f>'Shiller Data '!E219</f>
        <v>8.0873811569999994</v>
      </c>
      <c r="F220" s="12">
        <f t="shared" si="29"/>
        <v>199.6764426766587</v>
      </c>
      <c r="G220" s="12">
        <f t="shared" si="30"/>
        <v>9.2573728190365294</v>
      </c>
      <c r="H220" s="12">
        <f t="shared" si="20"/>
        <v>182.31783455526954</v>
      </c>
      <c r="I220" s="12">
        <f t="shared" si="21"/>
        <v>9.2173638611863851</v>
      </c>
      <c r="J220" s="12">
        <f t="shared" si="22"/>
        <v>21.663074788387267</v>
      </c>
      <c r="K220" s="12">
        <f t="shared" si="23"/>
        <v>3.0756091884871597</v>
      </c>
      <c r="L220" s="12">
        <f t="shared" si="19"/>
        <v>-0.27946958014092171</v>
      </c>
      <c r="M220" s="11"/>
      <c r="N220" s="11">
        <f t="shared" si="24"/>
        <v>1903.06</v>
      </c>
      <c r="O220" s="11">
        <f t="shared" si="25"/>
        <v>27.134686736499265</v>
      </c>
      <c r="P220" s="11">
        <f t="shared" si="26"/>
        <v>3.3008128628199929</v>
      </c>
      <c r="Q220" s="11">
        <f t="shared" si="27"/>
        <v>-5.4265905808088544E-2</v>
      </c>
      <c r="R220">
        <f t="shared" si="28"/>
        <v>0.94718021229346061</v>
      </c>
    </row>
    <row r="221" spans="1:18" x14ac:dyDescent="0.25">
      <c r="A221" s="11">
        <f>'Shiller Data '!A220</f>
        <v>1888.08</v>
      </c>
      <c r="B221" s="11">
        <f>'Shiller Data '!B220</f>
        <v>5.25</v>
      </c>
      <c r="C221" s="11">
        <f>'Shiller Data '!C220</f>
        <v>0.23669999999999999</v>
      </c>
      <c r="D221" s="11">
        <f>'Shiller Data '!D220</f>
        <v>0.29330000000000001</v>
      </c>
      <c r="E221" s="75">
        <f>'Shiller Data '!E220</f>
        <v>8.0873811569999994</v>
      </c>
      <c r="F221" s="12">
        <f t="shared" si="29"/>
        <v>203.94967394016695</v>
      </c>
      <c r="G221" s="12">
        <f t="shared" si="30"/>
        <v>9.1952167279309549</v>
      </c>
      <c r="H221" s="12">
        <f t="shared" si="20"/>
        <v>183.0440062102671</v>
      </c>
      <c r="I221" s="12">
        <f t="shared" si="21"/>
        <v>9.2414238001424529</v>
      </c>
      <c r="J221" s="12">
        <f t="shared" si="22"/>
        <v>22.069074890497191</v>
      </c>
      <c r="K221" s="12">
        <f t="shared" si="23"/>
        <v>3.0941773023306167</v>
      </c>
      <c r="L221" s="12">
        <f t="shared" si="19"/>
        <v>-0.26090146629746469</v>
      </c>
      <c r="M221" s="11"/>
      <c r="N221" s="11">
        <f t="shared" si="24"/>
        <v>1903.09</v>
      </c>
      <c r="O221" s="11">
        <f t="shared" si="25"/>
        <v>24.055944915674559</v>
      </c>
      <c r="P221" s="11">
        <f t="shared" si="26"/>
        <v>3.180382155846333</v>
      </c>
      <c r="Q221" s="11">
        <f t="shared" si="27"/>
        <v>-0.17469661278174842</v>
      </c>
      <c r="R221">
        <f t="shared" si="28"/>
        <v>0.83971173993689641</v>
      </c>
    </row>
    <row r="222" spans="1:18" x14ac:dyDescent="0.25">
      <c r="A222" s="11">
        <f>'Shiller Data '!A221</f>
        <v>1888.09</v>
      </c>
      <c r="B222" s="11">
        <f>'Shiller Data '!B221</f>
        <v>5.38</v>
      </c>
      <c r="C222" s="11">
        <f>'Shiller Data '!C221</f>
        <v>0.23499999999999999</v>
      </c>
      <c r="D222" s="11">
        <f>'Shiller Data '!D221</f>
        <v>0.28499999999999998</v>
      </c>
      <c r="E222" s="75">
        <f>'Shiller Data '!E221</f>
        <v>8.0873811569999994</v>
      </c>
      <c r="F222" s="12">
        <f t="shared" si="29"/>
        <v>208.99985634249489</v>
      </c>
      <c r="G222" s="12">
        <f t="shared" si="30"/>
        <v>9.1291758811312818</v>
      </c>
      <c r="H222" s="12">
        <f t="shared" si="20"/>
        <v>183.77976815032696</v>
      </c>
      <c r="I222" s="12">
        <f t="shared" si="21"/>
        <v>9.2653277220490811</v>
      </c>
      <c r="J222" s="12">
        <f t="shared" si="22"/>
        <v>22.557200631460596</v>
      </c>
      <c r="K222" s="12">
        <f t="shared" si="23"/>
        <v>3.1160543334457147</v>
      </c>
      <c r="L222" s="12">
        <f t="shared" si="19"/>
        <v>-0.23902443518236671</v>
      </c>
      <c r="M222" s="11"/>
      <c r="N222" s="11">
        <f t="shared" si="24"/>
        <v>1903.12</v>
      </c>
      <c r="O222" s="11">
        <f t="shared" si="25"/>
        <v>24.871456149274501</v>
      </c>
      <c r="P222" s="11">
        <f t="shared" si="26"/>
        <v>3.2137208065345364</v>
      </c>
      <c r="Q222" s="11">
        <f t="shared" si="27"/>
        <v>-0.14135796209354501</v>
      </c>
      <c r="R222">
        <f t="shared" si="28"/>
        <v>0.86817848108153928</v>
      </c>
    </row>
    <row r="223" spans="1:18" x14ac:dyDescent="0.25">
      <c r="A223" s="11">
        <f>'Shiller Data '!A222</f>
        <v>1888.1</v>
      </c>
      <c r="B223" s="11">
        <f>'Shiller Data '!B222</f>
        <v>5.35</v>
      </c>
      <c r="C223" s="11">
        <f>'Shiller Data '!C222</f>
        <v>0.23330000000000001</v>
      </c>
      <c r="D223" s="11">
        <f>'Shiller Data '!D222</f>
        <v>0.2767</v>
      </c>
      <c r="E223" s="75">
        <f>'Shiller Data '!E222</f>
        <v>8.18251405</v>
      </c>
      <c r="F223" s="12">
        <f t="shared" si="29"/>
        <v>205.41807074562857</v>
      </c>
      <c r="G223" s="12">
        <f t="shared" si="30"/>
        <v>8.9577637205523644</v>
      </c>
      <c r="H223" s="12">
        <f t="shared" si="20"/>
        <v>184.49229818718035</v>
      </c>
      <c r="I223" s="12">
        <f t="shared" si="21"/>
        <v>9.2873013466299046</v>
      </c>
      <c r="J223" s="12">
        <f t="shared" si="22"/>
        <v>22.118165770530197</v>
      </c>
      <c r="K223" s="12">
        <f t="shared" si="23"/>
        <v>3.0963992514496685</v>
      </c>
      <c r="L223" s="12">
        <f t="shared" si="19"/>
        <v>-0.25867951717841287</v>
      </c>
      <c r="M223" s="11"/>
      <c r="N223" s="11">
        <f t="shared" si="24"/>
        <v>1904.03</v>
      </c>
      <c r="O223" s="11">
        <f t="shared" si="25"/>
        <v>23.620574794850338</v>
      </c>
      <c r="P223" s="11">
        <f t="shared" si="26"/>
        <v>3.1621181455641616</v>
      </c>
      <c r="Q223" s="11">
        <f t="shared" si="27"/>
        <v>-0.19296062306391981</v>
      </c>
      <c r="R223">
        <f t="shared" si="28"/>
        <v>0.82451444035230892</v>
      </c>
    </row>
    <row r="224" spans="1:18" x14ac:dyDescent="0.25">
      <c r="A224" s="11">
        <f>'Shiller Data '!A223</f>
        <v>1888.11</v>
      </c>
      <c r="B224" s="11">
        <f>'Shiller Data '!B223</f>
        <v>5.24</v>
      </c>
      <c r="C224" s="11">
        <f>'Shiller Data '!C223</f>
        <v>0.23169999999999999</v>
      </c>
      <c r="D224" s="11">
        <f>'Shiller Data '!D223</f>
        <v>0.26829999999999998</v>
      </c>
      <c r="E224" s="75">
        <f>'Shiller Data '!E223</f>
        <v>8.2776793390000005</v>
      </c>
      <c r="F224" s="12">
        <f t="shared" si="29"/>
        <v>198.88146575618396</v>
      </c>
      <c r="G224" s="12">
        <f t="shared" si="30"/>
        <v>8.7940525984175224</v>
      </c>
      <c r="H224" s="12">
        <f t="shared" si="20"/>
        <v>185.14470363762891</v>
      </c>
      <c r="I224" s="12">
        <f t="shared" si="21"/>
        <v>9.3074055496008636</v>
      </c>
      <c r="J224" s="12">
        <f t="shared" si="22"/>
        <v>21.368088528678406</v>
      </c>
      <c r="K224" s="12">
        <f t="shared" si="23"/>
        <v>3.0618986188484225</v>
      </c>
      <c r="L224" s="12">
        <f t="shared" si="19"/>
        <v>-0.29318014977965889</v>
      </c>
      <c r="M224" s="11"/>
      <c r="N224" s="11">
        <f t="shared" si="24"/>
        <v>1904.06</v>
      </c>
      <c r="O224" s="11">
        <f t="shared" si="25"/>
        <v>24.481445140193998</v>
      </c>
      <c r="P224" s="11">
        <f t="shared" si="26"/>
        <v>3.1979154894063733</v>
      </c>
      <c r="Q224" s="11">
        <f t="shared" si="27"/>
        <v>-0.15716327922170814</v>
      </c>
      <c r="R224">
        <f t="shared" si="28"/>
        <v>0.85456451479680018</v>
      </c>
    </row>
    <row r="225" spans="1:18" x14ac:dyDescent="0.25">
      <c r="A225" s="11">
        <f>'Shiller Data '!A224</f>
        <v>1888.12</v>
      </c>
      <c r="B225" s="11">
        <f>'Shiller Data '!B224</f>
        <v>5.14</v>
      </c>
      <c r="C225" s="11">
        <f>'Shiller Data '!C224</f>
        <v>0.23</v>
      </c>
      <c r="D225" s="11">
        <f>'Shiller Data '!D224</f>
        <v>0.26</v>
      </c>
      <c r="E225" s="75">
        <f>'Shiller Data '!E224</f>
        <v>8.2776793390000005</v>
      </c>
      <c r="F225" s="12">
        <f t="shared" si="29"/>
        <v>195.08601793640946</v>
      </c>
      <c r="G225" s="12">
        <f t="shared" si="30"/>
        <v>8.7295299854813564</v>
      </c>
      <c r="H225" s="12">
        <f t="shared" si="20"/>
        <v>185.74293814234747</v>
      </c>
      <c r="I225" s="12">
        <f t="shared" si="21"/>
        <v>9.3255384453714711</v>
      </c>
      <c r="J225" s="12">
        <f t="shared" si="22"/>
        <v>20.919544654629156</v>
      </c>
      <c r="K225" s="12">
        <f t="shared" si="23"/>
        <v>3.0406838729287275</v>
      </c>
      <c r="L225" s="12">
        <f t="shared" si="19"/>
        <v>-0.31439489569935386</v>
      </c>
      <c r="M225" s="11"/>
      <c r="N225" s="11">
        <f t="shared" si="24"/>
        <v>1904.09</v>
      </c>
      <c r="O225" s="11">
        <f t="shared" si="25"/>
        <v>26.778232696718259</v>
      </c>
      <c r="P225" s="11">
        <f t="shared" si="26"/>
        <v>3.2875893446842555</v>
      </c>
      <c r="Q225" s="11">
        <f t="shared" si="27"/>
        <v>-6.7489423943825955E-2</v>
      </c>
      <c r="R225">
        <f t="shared" si="28"/>
        <v>0.93473760640118442</v>
      </c>
    </row>
    <row r="226" spans="1:18" x14ac:dyDescent="0.25">
      <c r="A226" s="11">
        <f>'Shiller Data '!A225</f>
        <v>1889.01</v>
      </c>
      <c r="B226" s="11">
        <f>'Shiller Data '!B225</f>
        <v>5.24</v>
      </c>
      <c r="C226" s="11">
        <f>'Shiller Data '!C225</f>
        <v>0.22919999999999999</v>
      </c>
      <c r="D226" s="11">
        <f>'Shiller Data '!D225</f>
        <v>0.26329999999999998</v>
      </c>
      <c r="E226" s="75">
        <f>'Shiller Data '!E225</f>
        <v>7.9922320659999997</v>
      </c>
      <c r="F226" s="12">
        <f t="shared" si="29"/>
        <v>205.98463438061034</v>
      </c>
      <c r="G226" s="12">
        <f t="shared" si="30"/>
        <v>9.009862251915246</v>
      </c>
      <c r="H226" s="12">
        <f t="shared" si="20"/>
        <v>186.38804403730779</v>
      </c>
      <c r="I226" s="12">
        <f t="shared" si="21"/>
        <v>9.3463366172947815</v>
      </c>
      <c r="J226" s="12">
        <f t="shared" si="22"/>
        <v>22.039077214429589</v>
      </c>
      <c r="K226" s="12">
        <f t="shared" si="23"/>
        <v>3.0928171147344026</v>
      </c>
      <c r="L226" s="12">
        <f t="shared" si="19"/>
        <v>-0.26226165389367884</v>
      </c>
      <c r="M226" s="11"/>
      <c r="N226" s="11">
        <f t="shared" si="24"/>
        <v>1904.12</v>
      </c>
      <c r="O226" s="11">
        <f t="shared" si="25"/>
        <v>29.39402709325924</v>
      </c>
      <c r="P226" s="11">
        <f t="shared" si="26"/>
        <v>3.3807914936116057</v>
      </c>
      <c r="Q226" s="11">
        <f t="shared" si="27"/>
        <v>2.5712724983524282E-2</v>
      </c>
      <c r="R226">
        <f t="shared" si="28"/>
        <v>1.026046148706891</v>
      </c>
    </row>
    <row r="227" spans="1:18" x14ac:dyDescent="0.25">
      <c r="A227" s="11">
        <f>'Shiller Data '!A226</f>
        <v>1889.02</v>
      </c>
      <c r="B227" s="11">
        <f>'Shiller Data '!B226</f>
        <v>5.3</v>
      </c>
      <c r="C227" s="11">
        <f>'Shiller Data '!C226</f>
        <v>0.2283</v>
      </c>
      <c r="D227" s="11">
        <f>'Shiller Data '!D226</f>
        <v>0.26669999999999999</v>
      </c>
      <c r="E227" s="75">
        <f>'Shiller Data '!E226</f>
        <v>7.8970910740000004</v>
      </c>
      <c r="F227" s="12">
        <f t="shared" si="29"/>
        <v>210.85327298328684</v>
      </c>
      <c r="G227" s="12">
        <f t="shared" si="30"/>
        <v>9.0826041928461105</v>
      </c>
      <c r="H227" s="12">
        <f t="shared" si="20"/>
        <v>187.0340233605275</v>
      </c>
      <c r="I227" s="12">
        <f t="shared" si="21"/>
        <v>9.3680168439391256</v>
      </c>
      <c r="J227" s="12">
        <f t="shared" si="22"/>
        <v>22.507781155379078</v>
      </c>
      <c r="K227" s="12">
        <f t="shared" si="23"/>
        <v>3.1138610785532239</v>
      </c>
      <c r="L227" s="12">
        <f t="shared" si="19"/>
        <v>-0.24121769007485749</v>
      </c>
      <c r="M227" s="11"/>
      <c r="N227" s="11">
        <f t="shared" si="24"/>
        <v>1905.03</v>
      </c>
      <c r="O227" s="11">
        <f t="shared" si="25"/>
        <v>32.475957569587926</v>
      </c>
      <c r="P227" s="11">
        <f t="shared" si="26"/>
        <v>3.4805000484833939</v>
      </c>
      <c r="Q227" s="11">
        <f t="shared" si="27"/>
        <v>0.12542127985531248</v>
      </c>
      <c r="R227">
        <f t="shared" si="28"/>
        <v>1.1336259262510371</v>
      </c>
    </row>
    <row r="228" spans="1:18" x14ac:dyDescent="0.25">
      <c r="A228" s="11">
        <f>'Shiller Data '!A227</f>
        <v>1889.03</v>
      </c>
      <c r="B228" s="11">
        <f>'Shiller Data '!B227</f>
        <v>5.19</v>
      </c>
      <c r="C228" s="11">
        <f>'Shiller Data '!C227</f>
        <v>0.22750000000000001</v>
      </c>
      <c r="D228" s="11">
        <f>'Shiller Data '!D227</f>
        <v>0.27</v>
      </c>
      <c r="E228" s="75">
        <f>'Shiller Data '!E227</f>
        <v>7.8019419829999999</v>
      </c>
      <c r="F228" s="12">
        <f t="shared" si="29"/>
        <v>208.99517755360375</v>
      </c>
      <c r="G228" s="12">
        <f t="shared" si="30"/>
        <v>9.1611566268679852</v>
      </c>
      <c r="H228" s="12">
        <f t="shared" si="20"/>
        <v>187.67602049306157</v>
      </c>
      <c r="I228" s="12">
        <f t="shared" si="21"/>
        <v>9.38880442604375</v>
      </c>
      <c r="J228" s="12">
        <f t="shared" si="22"/>
        <v>22.260041648526492</v>
      </c>
      <c r="K228" s="12">
        <f t="shared" si="23"/>
        <v>3.1027932168486356</v>
      </c>
      <c r="L228" s="12">
        <f t="shared" si="19"/>
        <v>-0.25228555177944578</v>
      </c>
      <c r="M228" s="11"/>
      <c r="N228" s="11">
        <f t="shared" si="24"/>
        <v>1905.06</v>
      </c>
      <c r="O228" s="11">
        <f t="shared" si="25"/>
        <v>31.000371575664911</v>
      </c>
      <c r="P228" s="11">
        <f t="shared" si="26"/>
        <v>3.4339991907250824</v>
      </c>
      <c r="Q228" s="11">
        <f t="shared" si="27"/>
        <v>7.8920422097001008E-2</v>
      </c>
      <c r="R228">
        <f t="shared" si="28"/>
        <v>1.0821182059462637</v>
      </c>
    </row>
    <row r="229" spans="1:18" x14ac:dyDescent="0.25">
      <c r="A229" s="11">
        <f>'Shiller Data '!A228</f>
        <v>1889.04</v>
      </c>
      <c r="B229" s="11">
        <f>'Shiller Data '!B228</f>
        <v>5.18</v>
      </c>
      <c r="C229" s="11">
        <f>'Shiller Data '!C228</f>
        <v>0.22670000000000001</v>
      </c>
      <c r="D229" s="11">
        <f>'Shiller Data '!D228</f>
        <v>0.27329999999999999</v>
      </c>
      <c r="E229" s="75">
        <f>'Shiller Data '!E228</f>
        <v>7.8019419829999999</v>
      </c>
      <c r="F229" s="12">
        <f t="shared" si="29"/>
        <v>208.59248935022489</v>
      </c>
      <c r="G229" s="12">
        <f t="shared" si="30"/>
        <v>9.1289415705976804</v>
      </c>
      <c r="H229" s="12">
        <f t="shared" si="20"/>
        <v>188.24829719650324</v>
      </c>
      <c r="I229" s="12">
        <f t="shared" si="21"/>
        <v>9.4077381202871724</v>
      </c>
      <c r="J229" s="12">
        <f t="shared" si="22"/>
        <v>22.172437910490814</v>
      </c>
      <c r="K229" s="12">
        <f t="shared" si="23"/>
        <v>3.0988499819709792</v>
      </c>
      <c r="L229" s="12">
        <f t="shared" si="19"/>
        <v>-0.25622878665710225</v>
      </c>
      <c r="M229" s="11"/>
      <c r="N229" s="11">
        <f t="shared" si="24"/>
        <v>1905.09</v>
      </c>
      <c r="O229" s="11">
        <f t="shared" si="25"/>
        <v>33.015518995583555</v>
      </c>
      <c r="P229" s="11">
        <f t="shared" si="26"/>
        <v>3.4969777235164208</v>
      </c>
      <c r="Q229" s="11">
        <f t="shared" si="27"/>
        <v>0.14189895488833937</v>
      </c>
      <c r="R229">
        <f t="shared" si="28"/>
        <v>1.1524601921846278</v>
      </c>
    </row>
    <row r="230" spans="1:18" x14ac:dyDescent="0.25">
      <c r="A230" s="11">
        <f>'Shiller Data '!A229</f>
        <v>1889.05</v>
      </c>
      <c r="B230" s="11">
        <f>'Shiller Data '!B229</f>
        <v>5.32</v>
      </c>
      <c r="C230" s="11">
        <f>'Shiller Data '!C229</f>
        <v>0.2258</v>
      </c>
      <c r="D230" s="11">
        <f>'Shiller Data '!D229</f>
        <v>0.2767</v>
      </c>
      <c r="E230" s="75">
        <f>'Shiller Data '!E229</f>
        <v>7.6116519010000001</v>
      </c>
      <c r="F230" s="12">
        <f t="shared" si="29"/>
        <v>219.5858430914864</v>
      </c>
      <c r="G230" s="12">
        <f t="shared" si="30"/>
        <v>9.3200156710634623</v>
      </c>
      <c r="H230" s="12">
        <f t="shared" si="20"/>
        <v>188.83373513126503</v>
      </c>
      <c r="I230" s="12">
        <f t="shared" si="21"/>
        <v>9.4276669479052071</v>
      </c>
      <c r="J230" s="12">
        <f t="shared" si="22"/>
        <v>23.291641962413358</v>
      </c>
      <c r="K230" s="12">
        <f t="shared" si="23"/>
        <v>3.1480945821588642</v>
      </c>
      <c r="L230" s="12">
        <f t="shared" si="19"/>
        <v>-0.20698418646921724</v>
      </c>
      <c r="M230" s="11"/>
      <c r="N230" s="11">
        <f t="shared" si="24"/>
        <v>1905.12</v>
      </c>
      <c r="O230" s="11">
        <f t="shared" si="25"/>
        <v>33.081159156636481</v>
      </c>
      <c r="P230" s="11">
        <f t="shared" si="26"/>
        <v>3.4989639105523449</v>
      </c>
      <c r="Q230" s="11">
        <f t="shared" si="27"/>
        <v>0.14388514192426349</v>
      </c>
      <c r="R230">
        <f t="shared" si="28"/>
        <v>1.1547514683760518</v>
      </c>
    </row>
    <row r="231" spans="1:18" x14ac:dyDescent="0.25">
      <c r="A231" s="11">
        <f>'Shiller Data '!A230</f>
        <v>1889.06</v>
      </c>
      <c r="B231" s="11">
        <f>'Shiller Data '!B230</f>
        <v>5.41</v>
      </c>
      <c r="C231" s="11">
        <f>'Shiller Data '!C230</f>
        <v>0.22500000000000001</v>
      </c>
      <c r="D231" s="11">
        <f>'Shiller Data '!D230</f>
        <v>0.28000000000000003</v>
      </c>
      <c r="E231" s="75">
        <f>'Shiller Data '!E230</f>
        <v>7.6116519010000001</v>
      </c>
      <c r="F231" s="12">
        <f t="shared" si="29"/>
        <v>223.30064118889874</v>
      </c>
      <c r="G231" s="12">
        <f t="shared" si="30"/>
        <v>9.2869952435309084</v>
      </c>
      <c r="H231" s="12">
        <f t="shared" si="20"/>
        <v>189.42102215963376</v>
      </c>
      <c r="I231" s="12">
        <f t="shared" si="21"/>
        <v>9.4457304411698697</v>
      </c>
      <c r="J231" s="12">
        <f t="shared" si="22"/>
        <v>23.640378325388944</v>
      </c>
      <c r="K231" s="12">
        <f t="shared" si="23"/>
        <v>3.1629561960218946</v>
      </c>
      <c r="L231" s="12">
        <f t="shared" si="19"/>
        <v>-0.19212257260618681</v>
      </c>
      <c r="M231" s="11"/>
      <c r="N231" s="11">
        <f t="shared" si="24"/>
        <v>1906.03</v>
      </c>
      <c r="O231" s="11">
        <f t="shared" si="25"/>
        <v>32.865159286728684</v>
      </c>
      <c r="P231" s="11">
        <f t="shared" si="26"/>
        <v>3.4924131084017613</v>
      </c>
      <c r="Q231" s="11">
        <f t="shared" si="27"/>
        <v>0.13733433977367993</v>
      </c>
      <c r="R231">
        <f t="shared" si="28"/>
        <v>1.1472116428891621</v>
      </c>
    </row>
    <row r="232" spans="1:18" x14ac:dyDescent="0.25">
      <c r="A232" s="11">
        <f>'Shiller Data '!A231</f>
        <v>1889.07</v>
      </c>
      <c r="B232" s="11">
        <f>'Shiller Data '!B231</f>
        <v>5.3</v>
      </c>
      <c r="C232" s="11">
        <f>'Shiller Data '!C231</f>
        <v>0.22420000000000001</v>
      </c>
      <c r="D232" s="11">
        <f>'Shiller Data '!D231</f>
        <v>0.2833</v>
      </c>
      <c r="E232" s="75">
        <f>'Shiller Data '!E231</f>
        <v>7.6116519010000001</v>
      </c>
      <c r="F232" s="12">
        <f t="shared" si="29"/>
        <v>218.76033240317253</v>
      </c>
      <c r="G232" s="12">
        <f t="shared" si="30"/>
        <v>9.2539748159983546</v>
      </c>
      <c r="H232" s="12">
        <f t="shared" si="20"/>
        <v>189.96446202046906</v>
      </c>
      <c r="I232" s="12">
        <f t="shared" si="21"/>
        <v>9.4637674246698591</v>
      </c>
      <c r="J232" s="12">
        <f t="shared" si="22"/>
        <v>23.115565143001589</v>
      </c>
      <c r="K232" s="12">
        <f t="shared" si="23"/>
        <v>3.1405062063302194</v>
      </c>
      <c r="L232" s="12">
        <f t="shared" si="19"/>
        <v>-0.21457256229786204</v>
      </c>
      <c r="M232" s="11"/>
      <c r="N232" s="11">
        <f t="shared" si="24"/>
        <v>1906.06</v>
      </c>
      <c r="O232" s="11">
        <f t="shared" si="25"/>
        <v>31.326970034869955</v>
      </c>
      <c r="P232" s="11">
        <f t="shared" si="26"/>
        <v>3.4444793889840355</v>
      </c>
      <c r="Q232" s="11">
        <f t="shared" si="27"/>
        <v>8.9400620355954086E-2</v>
      </c>
      <c r="R232">
        <f t="shared" si="28"/>
        <v>1.0935186544175717</v>
      </c>
    </row>
    <row r="233" spans="1:18" x14ac:dyDescent="0.25">
      <c r="A233" s="11">
        <f>'Shiller Data '!A232</f>
        <v>1889.08</v>
      </c>
      <c r="B233" s="11">
        <f>'Shiller Data '!B232</f>
        <v>5.37</v>
      </c>
      <c r="C233" s="11">
        <f>'Shiller Data '!C232</f>
        <v>0.2233</v>
      </c>
      <c r="D233" s="11">
        <f>'Shiller Data '!D232</f>
        <v>0.28670000000000001</v>
      </c>
      <c r="E233" s="75">
        <f>'Shiller Data '!E232</f>
        <v>7.6116519010000001</v>
      </c>
      <c r="F233" s="12">
        <f t="shared" si="29"/>
        <v>221.64961981227103</v>
      </c>
      <c r="G233" s="12">
        <f t="shared" si="30"/>
        <v>9.2168268350242304</v>
      </c>
      <c r="H233" s="12">
        <f t="shared" si="20"/>
        <v>190.51854656614609</v>
      </c>
      <c r="I233" s="12">
        <f t="shared" si="21"/>
        <v>9.4808643186106991</v>
      </c>
      <c r="J233" s="12">
        <f t="shared" si="22"/>
        <v>23.378630087256745</v>
      </c>
      <c r="K233" s="12">
        <f t="shared" si="23"/>
        <v>3.1518223609678437</v>
      </c>
      <c r="L233" s="12">
        <f t="shared" si="19"/>
        <v>-0.20325640766023767</v>
      </c>
      <c r="M233" s="11"/>
      <c r="N233" s="11">
        <f t="shared" si="24"/>
        <v>1906.09</v>
      </c>
      <c r="O233" s="11">
        <f t="shared" si="25"/>
        <v>33.429015985426638</v>
      </c>
      <c r="P233" s="11">
        <f t="shared" si="26"/>
        <v>3.5094242649233047</v>
      </c>
      <c r="Q233" s="11">
        <f t="shared" si="27"/>
        <v>0.15434549629522332</v>
      </c>
      <c r="R233">
        <f t="shared" si="28"/>
        <v>1.1668939746869131</v>
      </c>
    </row>
    <row r="234" spans="1:18" x14ac:dyDescent="0.25">
      <c r="A234" s="11">
        <f>'Shiller Data '!A233</f>
        <v>1889.09</v>
      </c>
      <c r="B234" s="11">
        <f>'Shiller Data '!B233</f>
        <v>5.5</v>
      </c>
      <c r="C234" s="11">
        <f>'Shiller Data '!C233</f>
        <v>0.2225</v>
      </c>
      <c r="D234" s="11">
        <f>'Shiller Data '!D233</f>
        <v>0.28999999999999998</v>
      </c>
      <c r="E234" s="75">
        <f>'Shiller Data '!E233</f>
        <v>7.7067928930000003</v>
      </c>
      <c r="F234" s="12">
        <f t="shared" si="29"/>
        <v>224.2129150206554</v>
      </c>
      <c r="G234" s="12">
        <f t="shared" si="30"/>
        <v>9.0704315621992411</v>
      </c>
      <c r="H234" s="12">
        <f t="shared" si="20"/>
        <v>191.08952210933518</v>
      </c>
      <c r="I234" s="12">
        <f t="shared" si="21"/>
        <v>9.498745586579453</v>
      </c>
      <c r="J234" s="12">
        <f t="shared" si="22"/>
        <v>23.604476293947737</v>
      </c>
      <c r="K234" s="12">
        <f t="shared" si="23"/>
        <v>3.1614363675181871</v>
      </c>
      <c r="L234" s="12">
        <f t="shared" si="19"/>
        <v>-0.19364240110989428</v>
      </c>
      <c r="M234" s="11"/>
      <c r="N234" s="11">
        <f t="shared" si="24"/>
        <v>1906.12</v>
      </c>
      <c r="O234" s="11">
        <f t="shared" si="25"/>
        <v>31.021463940640551</v>
      </c>
      <c r="P234" s="11">
        <f t="shared" si="26"/>
        <v>3.4346793500790644</v>
      </c>
      <c r="Q234" s="11">
        <f t="shared" si="27"/>
        <v>7.9600581450983032E-2</v>
      </c>
      <c r="R234">
        <f t="shared" si="28"/>
        <v>1.0828544691259125</v>
      </c>
    </row>
    <row r="235" spans="1:18" x14ac:dyDescent="0.25">
      <c r="A235" s="11">
        <f>'Shiller Data '!A234</f>
        <v>1889.1</v>
      </c>
      <c r="B235" s="11">
        <f>'Shiller Data '!B234</f>
        <v>5.4</v>
      </c>
      <c r="C235" s="11">
        <f>'Shiller Data '!C234</f>
        <v>0.22170000000000001</v>
      </c>
      <c r="D235" s="11">
        <f>'Shiller Data '!D234</f>
        <v>0.29330000000000001</v>
      </c>
      <c r="E235" s="75">
        <f>'Shiller Data '!E234</f>
        <v>7.7067928930000003</v>
      </c>
      <c r="F235" s="12">
        <f t="shared" si="29"/>
        <v>220.1363165657344</v>
      </c>
      <c r="G235" s="12">
        <f t="shared" si="30"/>
        <v>9.0378187745598719</v>
      </c>
      <c r="H235" s="12">
        <f t="shared" si="20"/>
        <v>191.55498535697944</v>
      </c>
      <c r="I235" s="12">
        <f t="shared" si="21"/>
        <v>9.5200220130109425</v>
      </c>
      <c r="J235" s="12">
        <f t="shared" si="22"/>
        <v>23.123509196184184</v>
      </c>
      <c r="K235" s="12">
        <f t="shared" si="23"/>
        <v>3.1408498141283547</v>
      </c>
      <c r="L235" s="12">
        <f t="shared" si="19"/>
        <v>-0.21422895449972668</v>
      </c>
      <c r="M235" s="11"/>
      <c r="N235" s="11">
        <f t="shared" si="24"/>
        <v>1907.03</v>
      </c>
      <c r="O235" s="11">
        <f t="shared" si="25"/>
        <v>26.002781384224129</v>
      </c>
      <c r="P235" s="11">
        <f t="shared" si="26"/>
        <v>3.2582035086162366</v>
      </c>
      <c r="Q235" s="11">
        <f t="shared" si="27"/>
        <v>-9.6875260011844766E-2</v>
      </c>
      <c r="R235">
        <f t="shared" si="28"/>
        <v>0.90766922171983655</v>
      </c>
    </row>
    <row r="236" spans="1:18" x14ac:dyDescent="0.25">
      <c r="A236" s="11">
        <f>'Shiller Data '!A235</f>
        <v>1889.11</v>
      </c>
      <c r="B236" s="11">
        <f>'Shiller Data '!B235</f>
        <v>5.35</v>
      </c>
      <c r="C236" s="11">
        <f>'Shiller Data '!C235</f>
        <v>0.2208</v>
      </c>
      <c r="D236" s="11">
        <f>'Shiller Data '!D235</f>
        <v>0.29670000000000002</v>
      </c>
      <c r="E236" s="75">
        <f>'Shiller Data '!E235</f>
        <v>7.7067928930000003</v>
      </c>
      <c r="F236" s="12">
        <f t="shared" si="29"/>
        <v>218.09801733827385</v>
      </c>
      <c r="G236" s="12">
        <f t="shared" si="30"/>
        <v>9.0011293884655839</v>
      </c>
      <c r="H236" s="12">
        <f t="shared" si="20"/>
        <v>192.00635523911839</v>
      </c>
      <c r="I236" s="12">
        <f t="shared" si="21"/>
        <v>9.5444998640718293</v>
      </c>
      <c r="J236" s="12">
        <f t="shared" si="22"/>
        <v>22.850649111459038</v>
      </c>
      <c r="K236" s="12">
        <f t="shared" si="23"/>
        <v>3.1289795244404059</v>
      </c>
      <c r="L236" s="12">
        <f t="shared" si="19"/>
        <v>-0.22609924418767546</v>
      </c>
      <c r="M236" s="11"/>
      <c r="N236" s="11">
        <f t="shared" si="24"/>
        <v>1907.06</v>
      </c>
      <c r="O236" s="11">
        <f t="shared" si="25"/>
        <v>23.381313739724824</v>
      </c>
      <c r="P236" s="11">
        <f t="shared" si="26"/>
        <v>3.1519371452148461</v>
      </c>
      <c r="Q236" s="11">
        <f t="shared" si="27"/>
        <v>-0.20314162341323527</v>
      </c>
      <c r="R236">
        <f t="shared" si="28"/>
        <v>0.81616264550064754</v>
      </c>
    </row>
    <row r="237" spans="1:18" x14ac:dyDescent="0.25">
      <c r="A237" s="11">
        <f>'Shiller Data '!A236</f>
        <v>1889.12</v>
      </c>
      <c r="B237" s="11">
        <f>'Shiller Data '!B236</f>
        <v>5.32</v>
      </c>
      <c r="C237" s="11">
        <f>'Shiller Data '!C236</f>
        <v>0.22</v>
      </c>
      <c r="D237" s="11">
        <f>'Shiller Data '!D236</f>
        <v>0.3</v>
      </c>
      <c r="E237" s="75">
        <f>'Shiller Data '!E236</f>
        <v>7.8019419829999999</v>
      </c>
      <c r="F237" s="12">
        <f t="shared" si="29"/>
        <v>214.23012419752828</v>
      </c>
      <c r="G237" s="12">
        <f t="shared" si="30"/>
        <v>8.8591404743338753</v>
      </c>
      <c r="H237" s="12">
        <f t="shared" si="20"/>
        <v>192.48122324315443</v>
      </c>
      <c r="I237" s="12">
        <f t="shared" si="21"/>
        <v>9.5694723892114695</v>
      </c>
      <c r="J237" s="12">
        <f t="shared" si="22"/>
        <v>22.386827139921451</v>
      </c>
      <c r="K237" s="12">
        <f t="shared" si="23"/>
        <v>3.1084727117669435</v>
      </c>
      <c r="L237" s="12">
        <f t="shared" si="19"/>
        <v>-0.2466060568611379</v>
      </c>
      <c r="M237" s="11"/>
      <c r="N237" s="11">
        <f t="shared" si="24"/>
        <v>1907.09</v>
      </c>
      <c r="O237" s="11">
        <f t="shared" si="25"/>
        <v>21.932817321429024</v>
      </c>
      <c r="P237" s="11">
        <f t="shared" si="26"/>
        <v>3.0879840230077962</v>
      </c>
      <c r="Q237" s="11">
        <f t="shared" si="27"/>
        <v>-0.26709474562028523</v>
      </c>
      <c r="R237">
        <f t="shared" si="28"/>
        <v>0.7656005307317949</v>
      </c>
    </row>
    <row r="238" spans="1:18" x14ac:dyDescent="0.25">
      <c r="A238" s="11">
        <f>'Shiller Data '!A237</f>
        <v>1890.01</v>
      </c>
      <c r="B238" s="11">
        <f>'Shiller Data '!B237</f>
        <v>5.38</v>
      </c>
      <c r="C238" s="11">
        <f>'Shiller Data '!C237</f>
        <v>0.22</v>
      </c>
      <c r="D238" s="11">
        <f>'Shiller Data '!D237</f>
        <v>0.29920000000000002</v>
      </c>
      <c r="E238" s="75">
        <f>'Shiller Data '!E237</f>
        <v>7.6116519010000001</v>
      </c>
      <c r="F238" s="12">
        <f t="shared" si="29"/>
        <v>222.06237515642795</v>
      </c>
      <c r="G238" s="12">
        <f t="shared" si="30"/>
        <v>9.0806175714524429</v>
      </c>
      <c r="H238" s="12">
        <f t="shared" si="20"/>
        <v>193.00070228250976</v>
      </c>
      <c r="I238" s="12">
        <f t="shared" si="21"/>
        <v>9.5968286742946329</v>
      </c>
      <c r="J238" s="12">
        <f t="shared" si="22"/>
        <v>23.139141344809882</v>
      </c>
      <c r="K238" s="12">
        <f t="shared" si="23"/>
        <v>3.1415256141111851</v>
      </c>
      <c r="L238" s="12">
        <f t="shared" si="19"/>
        <v>-0.21355315451689627</v>
      </c>
      <c r="M238" s="11"/>
      <c r="N238" s="11">
        <f t="shared" si="24"/>
        <v>1907.12</v>
      </c>
      <c r="O238" s="11">
        <f t="shared" si="25"/>
        <v>20.097237466819383</v>
      </c>
      <c r="P238" s="11">
        <f t="shared" si="26"/>
        <v>3.0005823661576394</v>
      </c>
      <c r="Q238" s="11">
        <f t="shared" si="27"/>
        <v>-0.35449640247044201</v>
      </c>
      <c r="R238">
        <f t="shared" si="28"/>
        <v>0.70152664134975506</v>
      </c>
    </row>
    <row r="239" spans="1:18" x14ac:dyDescent="0.25">
      <c r="A239" s="11">
        <f>'Shiller Data '!A238</f>
        <v>1890.02</v>
      </c>
      <c r="B239" s="11">
        <f>'Shiller Data '!B238</f>
        <v>5.32</v>
      </c>
      <c r="C239" s="11">
        <f>'Shiller Data '!C238</f>
        <v>0.22</v>
      </c>
      <c r="D239" s="11">
        <f>'Shiller Data '!D238</f>
        <v>0.29830000000000001</v>
      </c>
      <c r="E239" s="75">
        <f>'Shiller Data '!E238</f>
        <v>7.6116519010000001</v>
      </c>
      <c r="F239" s="12">
        <f t="shared" si="29"/>
        <v>219.5858430914864</v>
      </c>
      <c r="G239" s="12">
        <f t="shared" si="30"/>
        <v>9.0806175714524429</v>
      </c>
      <c r="H239" s="12">
        <f t="shared" si="20"/>
        <v>193.47534639169913</v>
      </c>
      <c r="I239" s="12">
        <f t="shared" si="21"/>
        <v>9.6223306804452733</v>
      </c>
      <c r="J239" s="12">
        <f t="shared" si="22"/>
        <v>22.820442404638403</v>
      </c>
      <c r="K239" s="12">
        <f t="shared" si="23"/>
        <v>3.1276567309523378</v>
      </c>
      <c r="L239" s="12">
        <f t="shared" si="19"/>
        <v>-0.22742203767574365</v>
      </c>
      <c r="M239" s="11"/>
      <c r="N239" s="11">
        <f t="shared" si="24"/>
        <v>1908.03</v>
      </c>
      <c r="O239" s="11">
        <f t="shared" si="25"/>
        <v>21.154430641835162</v>
      </c>
      <c r="P239" s="11">
        <f t="shared" si="26"/>
        <v>3.0518493701646223</v>
      </c>
      <c r="Q239" s="11">
        <f t="shared" si="27"/>
        <v>-0.30322939846345909</v>
      </c>
      <c r="R239">
        <f t="shared" si="28"/>
        <v>0.738429682305069</v>
      </c>
    </row>
    <row r="240" spans="1:18" x14ac:dyDescent="0.25">
      <c r="A240" s="11">
        <f>'Shiller Data '!A239</f>
        <v>1890.03</v>
      </c>
      <c r="B240" s="11">
        <f>'Shiller Data '!B239</f>
        <v>5.28</v>
      </c>
      <c r="C240" s="11">
        <f>'Shiller Data '!C239</f>
        <v>0.22</v>
      </c>
      <c r="D240" s="11">
        <f>'Shiller Data '!D239</f>
        <v>0.29749999999999999</v>
      </c>
      <c r="E240" s="75">
        <f>'Shiller Data '!E239</f>
        <v>7.6116519010000001</v>
      </c>
      <c r="F240" s="12">
        <f t="shared" si="29"/>
        <v>217.93482171485866</v>
      </c>
      <c r="G240" s="12">
        <f t="shared" si="30"/>
        <v>9.0806175714524429</v>
      </c>
      <c r="H240" s="12">
        <f t="shared" si="20"/>
        <v>193.92348491130269</v>
      </c>
      <c r="I240" s="12">
        <f t="shared" si="21"/>
        <v>9.6467702789990852</v>
      </c>
      <c r="J240" s="12">
        <f t="shared" si="22"/>
        <v>22.591480403477672</v>
      </c>
      <c r="K240" s="12">
        <f t="shared" si="23"/>
        <v>3.1175728619084966</v>
      </c>
      <c r="L240" s="12">
        <f t="shared" si="19"/>
        <v>-0.23750590671958483</v>
      </c>
      <c r="M240" s="11"/>
      <c r="N240" s="11">
        <f t="shared" si="24"/>
        <v>1908.06</v>
      </c>
      <c r="O240" s="11">
        <f t="shared" si="25"/>
        <v>22.929386777956214</v>
      </c>
      <c r="P240" s="11">
        <f t="shared" si="26"/>
        <v>3.1324193532918061</v>
      </c>
      <c r="Q240" s="11">
        <f t="shared" si="27"/>
        <v>-0.22265941533627531</v>
      </c>
      <c r="R240">
        <f t="shared" si="28"/>
        <v>0.80038740255253749</v>
      </c>
    </row>
    <row r="241" spans="1:18" x14ac:dyDescent="0.25">
      <c r="A241" s="11">
        <f>'Shiller Data '!A240</f>
        <v>1890.04</v>
      </c>
      <c r="B241" s="11">
        <f>'Shiller Data '!B240</f>
        <v>5.39</v>
      </c>
      <c r="C241" s="11">
        <f>'Shiller Data '!C240</f>
        <v>0.22</v>
      </c>
      <c r="D241" s="11">
        <f>'Shiller Data '!D240</f>
        <v>0.29670000000000002</v>
      </c>
      <c r="E241" s="75">
        <f>'Shiller Data '!E240</f>
        <v>7.6116519010000001</v>
      </c>
      <c r="F241" s="12">
        <f t="shared" si="29"/>
        <v>222.4751305005849</v>
      </c>
      <c r="G241" s="12">
        <f t="shared" si="30"/>
        <v>9.0806175714524429</v>
      </c>
      <c r="H241" s="12">
        <f t="shared" si="20"/>
        <v>194.38084943844618</v>
      </c>
      <c r="I241" s="12">
        <f t="shared" si="21"/>
        <v>9.6663202674611757</v>
      </c>
      <c r="J241" s="12">
        <f t="shared" si="22"/>
        <v>23.015493418884741</v>
      </c>
      <c r="K241" s="12">
        <f t="shared" si="23"/>
        <v>3.1361676160524161</v>
      </c>
      <c r="L241" s="12">
        <f t="shared" si="19"/>
        <v>-0.21891115257566529</v>
      </c>
      <c r="M241" s="11"/>
      <c r="N241" s="11">
        <f t="shared" si="24"/>
        <v>1908.09</v>
      </c>
      <c r="O241" s="11">
        <f t="shared" si="25"/>
        <v>23.960238822227634</v>
      </c>
      <c r="P241" s="11">
        <f t="shared" si="26"/>
        <v>3.1763957407362891</v>
      </c>
      <c r="Q241" s="11">
        <f t="shared" si="27"/>
        <v>-0.17868302789179236</v>
      </c>
      <c r="R241">
        <f t="shared" si="28"/>
        <v>0.83637096365342101</v>
      </c>
    </row>
    <row r="242" spans="1:18" x14ac:dyDescent="0.25">
      <c r="A242" s="11">
        <f>'Shiller Data '!A241</f>
        <v>1890.05</v>
      </c>
      <c r="B242" s="11">
        <f>'Shiller Data '!B241</f>
        <v>5.62</v>
      </c>
      <c r="C242" s="11">
        <f>'Shiller Data '!C241</f>
        <v>0.22</v>
      </c>
      <c r="D242" s="11">
        <f>'Shiller Data '!D241</f>
        <v>0.29580000000000001</v>
      </c>
      <c r="E242" s="75">
        <f>'Shiller Data '!E241</f>
        <v>7.7067928930000003</v>
      </c>
      <c r="F242" s="12">
        <f t="shared" si="29"/>
        <v>229.10483316656061</v>
      </c>
      <c r="G242" s="12">
        <f t="shared" si="30"/>
        <v>8.9685166008262147</v>
      </c>
      <c r="H242" s="12">
        <f t="shared" si="20"/>
        <v>194.97243353461297</v>
      </c>
      <c r="I242" s="12">
        <f t="shared" si="21"/>
        <v>9.6806852962064838</v>
      </c>
      <c r="J242" s="12">
        <f t="shared" si="22"/>
        <v>23.666179217326551</v>
      </c>
      <c r="K242" s="12">
        <f t="shared" si="23"/>
        <v>3.1640469917101051</v>
      </c>
      <c r="L242" s="12">
        <f t="shared" si="19"/>
        <v>-0.19103177691797635</v>
      </c>
      <c r="M242" s="11"/>
      <c r="N242" s="11">
        <f t="shared" si="24"/>
        <v>1908.12</v>
      </c>
      <c r="O242" s="11">
        <f t="shared" si="25"/>
        <v>25.378411097355158</v>
      </c>
      <c r="P242" s="11">
        <f t="shared" si="26"/>
        <v>3.2338988558093638</v>
      </c>
      <c r="Q242" s="11">
        <f t="shared" si="27"/>
        <v>-0.12117991281871765</v>
      </c>
      <c r="R242">
        <f t="shared" si="28"/>
        <v>0.88587456506471507</v>
      </c>
    </row>
    <row r="243" spans="1:18" x14ac:dyDescent="0.25">
      <c r="A243" s="11">
        <f>'Shiller Data '!A242</f>
        <v>1890.06</v>
      </c>
      <c r="B243" s="11">
        <f>'Shiller Data '!B242</f>
        <v>5.58</v>
      </c>
      <c r="C243" s="11">
        <f>'Shiller Data '!C242</f>
        <v>0.22</v>
      </c>
      <c r="D243" s="11">
        <f>'Shiller Data '!D242</f>
        <v>0.29499999999999998</v>
      </c>
      <c r="E243" s="75">
        <f>'Shiller Data '!E242</f>
        <v>7.7067928930000003</v>
      </c>
      <c r="F243" s="12">
        <f t="shared" si="29"/>
        <v>227.47419378459222</v>
      </c>
      <c r="G243" s="12">
        <f t="shared" si="30"/>
        <v>8.9685166008262147</v>
      </c>
      <c r="H243" s="12">
        <f t="shared" si="20"/>
        <v>195.51409755925974</v>
      </c>
      <c r="I243" s="12">
        <f t="shared" si="21"/>
        <v>9.6916473292352592</v>
      </c>
      <c r="J243" s="12">
        <f t="shared" si="22"/>
        <v>23.471158829563144</v>
      </c>
      <c r="K243" s="12">
        <f t="shared" si="23"/>
        <v>3.1557723835721578</v>
      </c>
      <c r="L243" s="12">
        <f t="shared" si="19"/>
        <v>-0.19930638505592357</v>
      </c>
      <c r="M243" s="11"/>
      <c r="N243" s="11">
        <f t="shared" si="24"/>
        <v>1909.03</v>
      </c>
      <c r="O243" s="11">
        <f t="shared" si="25"/>
        <v>24.799838638200779</v>
      </c>
      <c r="P243" s="11">
        <f t="shared" si="26"/>
        <v>3.2108371466256069</v>
      </c>
      <c r="Q243" s="11">
        <f t="shared" si="27"/>
        <v>-0.14424162200247448</v>
      </c>
      <c r="R243">
        <f t="shared" si="28"/>
        <v>0.86567855580134467</v>
      </c>
    </row>
    <row r="244" spans="1:18" x14ac:dyDescent="0.25">
      <c r="A244" s="11">
        <f>'Shiller Data '!A243</f>
        <v>1890.07</v>
      </c>
      <c r="B244" s="11">
        <f>'Shiller Data '!B243</f>
        <v>5.54</v>
      </c>
      <c r="C244" s="11">
        <f>'Shiller Data '!C243</f>
        <v>0.22</v>
      </c>
      <c r="D244" s="11">
        <f>'Shiller Data '!D243</f>
        <v>0.29420000000000002</v>
      </c>
      <c r="E244" s="75">
        <f>'Shiller Data '!E243</f>
        <v>7.7067928930000003</v>
      </c>
      <c r="F244" s="12">
        <f t="shared" si="29"/>
        <v>225.84355440262382</v>
      </c>
      <c r="G244" s="12">
        <f t="shared" si="30"/>
        <v>8.9685166008262147</v>
      </c>
      <c r="H244" s="12">
        <f t="shared" si="20"/>
        <v>195.97216371796074</v>
      </c>
      <c r="I244" s="12">
        <f t="shared" si="21"/>
        <v>9.7008830429309789</v>
      </c>
      <c r="J244" s="12">
        <f t="shared" si="22"/>
        <v>23.280721291366948</v>
      </c>
      <c r="K244" s="12">
        <f t="shared" si="23"/>
        <v>3.1476256056894045</v>
      </c>
      <c r="L244" s="12">
        <f t="shared" si="19"/>
        <v>-0.20745316293867688</v>
      </c>
      <c r="M244" s="11"/>
      <c r="N244" s="11">
        <f t="shared" si="24"/>
        <v>1909.06</v>
      </c>
      <c r="O244" s="11">
        <f t="shared" si="25"/>
        <v>25.861550766286182</v>
      </c>
      <c r="P244" s="11">
        <f t="shared" si="26"/>
        <v>3.2527573393062039</v>
      </c>
      <c r="Q244" s="11">
        <f t="shared" si="27"/>
        <v>-0.10232142932187749</v>
      </c>
      <c r="R244">
        <f t="shared" si="28"/>
        <v>0.90273933813651663</v>
      </c>
    </row>
    <row r="245" spans="1:18" x14ac:dyDescent="0.25">
      <c r="A245" s="11">
        <f>'Shiller Data '!A244</f>
        <v>1890.08</v>
      </c>
      <c r="B245" s="11">
        <f>'Shiller Data '!B244</f>
        <v>5.41</v>
      </c>
      <c r="C245" s="11">
        <f>'Shiller Data '!C244</f>
        <v>0.22</v>
      </c>
      <c r="D245" s="11">
        <f>'Shiller Data '!D244</f>
        <v>0.29330000000000001</v>
      </c>
      <c r="E245" s="75">
        <f>'Shiller Data '!E244</f>
        <v>7.9922320659999997</v>
      </c>
      <c r="F245" s="12">
        <f t="shared" si="29"/>
        <v>212.66734198456146</v>
      </c>
      <c r="G245" s="12">
        <f t="shared" si="30"/>
        <v>8.6482098404073042</v>
      </c>
      <c r="H245" s="12">
        <f t="shared" si="20"/>
        <v>196.27518403164663</v>
      </c>
      <c r="I245" s="12">
        <f t="shared" si="21"/>
        <v>9.7054822637938294</v>
      </c>
      <c r="J245" s="12">
        <f t="shared" si="22"/>
        <v>21.912083934037376</v>
      </c>
      <c r="K245" s="12">
        <f t="shared" si="23"/>
        <v>3.0870382624589801</v>
      </c>
      <c r="L245" s="12">
        <f t="shared" si="19"/>
        <v>-0.26804050616910136</v>
      </c>
      <c r="M245" s="11"/>
      <c r="N245" s="11">
        <f t="shared" si="24"/>
        <v>1909.09</v>
      </c>
      <c r="O245" s="11">
        <f t="shared" si="25"/>
        <v>26.049202243835289</v>
      </c>
      <c r="P245" s="11">
        <f t="shared" si="26"/>
        <v>3.2599871436934174</v>
      </c>
      <c r="Q245" s="11">
        <f t="shared" si="27"/>
        <v>-9.5091624934664054E-2</v>
      </c>
      <c r="R245">
        <f t="shared" si="28"/>
        <v>0.90928961704956035</v>
      </c>
    </row>
    <row r="246" spans="1:18" x14ac:dyDescent="0.25">
      <c r="A246" s="11">
        <f>'Shiller Data '!A245</f>
        <v>1890.09</v>
      </c>
      <c r="B246" s="11">
        <f>'Shiller Data '!B245</f>
        <v>5.32</v>
      </c>
      <c r="C246" s="11">
        <f>'Shiller Data '!C245</f>
        <v>0.22</v>
      </c>
      <c r="D246" s="11">
        <f>'Shiller Data '!D245</f>
        <v>0.29249999999999998</v>
      </c>
      <c r="E246" s="75">
        <f>'Shiller Data '!E245</f>
        <v>8.0873811569999994</v>
      </c>
      <c r="F246" s="12">
        <f t="shared" si="29"/>
        <v>206.66900292603586</v>
      </c>
      <c r="G246" s="12">
        <f t="shared" si="30"/>
        <v>8.5464625270165193</v>
      </c>
      <c r="H246" s="12">
        <f t="shared" si="20"/>
        <v>196.55177066679431</v>
      </c>
      <c r="I246" s="12">
        <f t="shared" si="21"/>
        <v>9.708287827895024</v>
      </c>
      <c r="J246" s="12">
        <f t="shared" si="22"/>
        <v>21.28789407460804</v>
      </c>
      <c r="K246" s="12">
        <f t="shared" si="23"/>
        <v>3.0581385578366294</v>
      </c>
      <c r="L246" s="12">
        <f t="shared" si="19"/>
        <v>-0.29694021079145205</v>
      </c>
      <c r="M246" s="11"/>
      <c r="N246" s="11">
        <f t="shared" si="24"/>
        <v>1909.12</v>
      </c>
      <c r="O246" s="11">
        <f t="shared" si="25"/>
        <v>25.013558667307631</v>
      </c>
      <c r="P246" s="11">
        <f t="shared" si="26"/>
        <v>3.2194180245436925</v>
      </c>
      <c r="Q246" s="11">
        <f t="shared" si="27"/>
        <v>-0.13566074408438888</v>
      </c>
      <c r="R246">
        <f t="shared" si="28"/>
        <v>0.87313879975059594</v>
      </c>
    </row>
    <row r="247" spans="1:18" x14ac:dyDescent="0.25">
      <c r="A247" s="11">
        <f>'Shiller Data '!A246</f>
        <v>1890.1</v>
      </c>
      <c r="B247" s="11">
        <f>'Shiller Data '!B246</f>
        <v>5.08</v>
      </c>
      <c r="C247" s="11">
        <f>'Shiller Data '!C246</f>
        <v>0.22</v>
      </c>
      <c r="D247" s="11">
        <f>'Shiller Data '!D246</f>
        <v>0.29170000000000001</v>
      </c>
      <c r="E247" s="75">
        <f>'Shiller Data '!E246</f>
        <v>8.0873811569999994</v>
      </c>
      <c r="F247" s="12">
        <f t="shared" si="29"/>
        <v>197.34558926019963</v>
      </c>
      <c r="G247" s="12">
        <f t="shared" si="30"/>
        <v>8.5464625270165193</v>
      </c>
      <c r="H247" s="12">
        <f t="shared" si="20"/>
        <v>196.70624581452586</v>
      </c>
      <c r="I247" s="12">
        <f t="shared" si="21"/>
        <v>9.7094594206679137</v>
      </c>
      <c r="J247" s="12">
        <f t="shared" si="22"/>
        <v>20.325085126791151</v>
      </c>
      <c r="K247" s="12">
        <f t="shared" si="23"/>
        <v>3.0118558437051108</v>
      </c>
      <c r="L247" s="12">
        <f t="shared" si="19"/>
        <v>-0.34322292492297057</v>
      </c>
      <c r="M247" s="11"/>
      <c r="N247" s="11">
        <f t="shared" si="24"/>
        <v>1910.03</v>
      </c>
      <c r="O247" s="11">
        <f t="shared" si="25"/>
        <v>23.686804685934291</v>
      </c>
      <c r="P247" s="11">
        <f t="shared" si="26"/>
        <v>3.1649181287837149</v>
      </c>
      <c r="Q247" s="11">
        <f t="shared" si="27"/>
        <v>-0.19016063984436649</v>
      </c>
      <c r="R247">
        <f t="shared" si="28"/>
        <v>0.82682630202612306</v>
      </c>
    </row>
    <row r="248" spans="1:18" x14ac:dyDescent="0.25">
      <c r="A248" s="11">
        <f>'Shiller Data '!A247</f>
        <v>1890.11</v>
      </c>
      <c r="B248" s="11">
        <f>'Shiller Data '!B247</f>
        <v>4.71</v>
      </c>
      <c r="C248" s="11">
        <f>'Shiller Data '!C247</f>
        <v>0.22</v>
      </c>
      <c r="D248" s="11">
        <f>'Shiller Data '!D247</f>
        <v>0.2908</v>
      </c>
      <c r="E248" s="75">
        <f>'Shiller Data '!E247</f>
        <v>7.8970910740000004</v>
      </c>
      <c r="F248" s="12">
        <f t="shared" si="29"/>
        <v>187.38092750024171</v>
      </c>
      <c r="G248" s="12">
        <f t="shared" si="30"/>
        <v>8.7524000106270012</v>
      </c>
      <c r="H248" s="12">
        <f t="shared" si="20"/>
        <v>196.70856731167112</v>
      </c>
      <c r="I248" s="12">
        <f t="shared" si="21"/>
        <v>9.7117772664426365</v>
      </c>
      <c r="J248" s="12">
        <f t="shared" si="22"/>
        <v>19.294195321767113</v>
      </c>
      <c r="K248" s="12">
        <f t="shared" si="23"/>
        <v>2.9598042901431194</v>
      </c>
      <c r="L248" s="12">
        <f t="shared" si="19"/>
        <v>-0.395274478484962</v>
      </c>
      <c r="M248" s="11"/>
      <c r="N248" s="11">
        <f t="shared" si="24"/>
        <v>1910.06</v>
      </c>
      <c r="O248" s="11">
        <f t="shared" si="25"/>
        <v>21.861512582520266</v>
      </c>
      <c r="P248" s="11">
        <f t="shared" si="26"/>
        <v>3.0847276744314578</v>
      </c>
      <c r="Q248" s="11">
        <f t="shared" si="27"/>
        <v>-0.27035109419662362</v>
      </c>
      <c r="R248">
        <f t="shared" si="28"/>
        <v>0.76311152327086573</v>
      </c>
    </row>
    <row r="249" spans="1:18" x14ac:dyDescent="0.25">
      <c r="A249" s="11">
        <f>'Shiller Data '!A248</f>
        <v>1890.12</v>
      </c>
      <c r="B249" s="11">
        <f>'Shiller Data '!B248</f>
        <v>4.5999999999999996</v>
      </c>
      <c r="C249" s="11">
        <f>'Shiller Data '!C248</f>
        <v>0.22</v>
      </c>
      <c r="D249" s="11">
        <f>'Shiller Data '!D248</f>
        <v>0.28999999999999998</v>
      </c>
      <c r="E249" s="75">
        <f>'Shiller Data '!E248</f>
        <v>7.8970910740000004</v>
      </c>
      <c r="F249" s="12">
        <f t="shared" si="29"/>
        <v>183.0047274949282</v>
      </c>
      <c r="G249" s="12">
        <f t="shared" si="30"/>
        <v>8.7524000106270012</v>
      </c>
      <c r="H249" s="12">
        <f t="shared" si="20"/>
        <v>196.62278327119714</v>
      </c>
      <c r="I249" s="12">
        <f t="shared" si="21"/>
        <v>9.7133375353374749</v>
      </c>
      <c r="J249" s="12">
        <f t="shared" si="22"/>
        <v>18.840560912163337</v>
      </c>
      <c r="K249" s="12">
        <f t="shared" si="23"/>
        <v>2.9360120411128481</v>
      </c>
      <c r="L249" s="12">
        <f t="shared" si="19"/>
        <v>-0.41906672751523333</v>
      </c>
      <c r="M249" s="11"/>
      <c r="N249" s="11">
        <f t="shared" si="24"/>
        <v>1910.09</v>
      </c>
      <c r="O249" s="11">
        <f t="shared" si="25"/>
        <v>21.661251348548888</v>
      </c>
      <c r="P249" s="11">
        <f t="shared" si="26"/>
        <v>3.075525012228598</v>
      </c>
      <c r="Q249" s="11">
        <f t="shared" si="27"/>
        <v>-0.27955375639948343</v>
      </c>
      <c r="R249">
        <f t="shared" si="28"/>
        <v>0.75612108037579373</v>
      </c>
    </row>
    <row r="250" spans="1:18" x14ac:dyDescent="0.25">
      <c r="A250" s="11">
        <f>'Shiller Data '!A249</f>
        <v>1891.01</v>
      </c>
      <c r="B250" s="11">
        <f>'Shiller Data '!B249</f>
        <v>4.84</v>
      </c>
      <c r="C250" s="11">
        <f>'Shiller Data '!C249</f>
        <v>0.22</v>
      </c>
      <c r="D250" s="11">
        <f>'Shiller Data '!D249</f>
        <v>0.29420000000000002</v>
      </c>
      <c r="E250" s="75">
        <f>'Shiller Data '!E249</f>
        <v>7.8019419829999999</v>
      </c>
      <c r="F250" s="12">
        <f t="shared" si="29"/>
        <v>194.90109043534528</v>
      </c>
      <c r="G250" s="12">
        <f t="shared" si="30"/>
        <v>8.8591404743338753</v>
      </c>
      <c r="H250" s="12">
        <f t="shared" si="20"/>
        <v>196.52839497657919</v>
      </c>
      <c r="I250" s="12">
        <f t="shared" si="21"/>
        <v>9.7135235915289311</v>
      </c>
      <c r="J250" s="12">
        <f t="shared" si="22"/>
        <v>20.064921714434977</v>
      </c>
      <c r="K250" s="12">
        <f t="shared" si="23"/>
        <v>2.9989731021132111</v>
      </c>
      <c r="L250" s="12">
        <f t="shared" si="19"/>
        <v>-0.3561056665148703</v>
      </c>
      <c r="M250" s="11"/>
      <c r="N250" s="11">
        <f t="shared" si="24"/>
        <v>1910.12</v>
      </c>
      <c r="O250" s="11">
        <f t="shared" si="25"/>
        <v>22.975554755899626</v>
      </c>
      <c r="P250" s="11">
        <f t="shared" si="26"/>
        <v>3.1344308140176875</v>
      </c>
      <c r="Q250" s="11">
        <f t="shared" si="27"/>
        <v>-0.22064795461039388</v>
      </c>
      <c r="R250">
        <f t="shared" si="28"/>
        <v>0.80199897063785397</v>
      </c>
    </row>
    <row r="251" spans="1:18" x14ac:dyDescent="0.25">
      <c r="A251" s="11">
        <f>'Shiller Data '!A250</f>
        <v>1891.02</v>
      </c>
      <c r="B251" s="11">
        <f>'Shiller Data '!B250</f>
        <v>4.9000000000000004</v>
      </c>
      <c r="C251" s="11">
        <f>'Shiller Data '!C250</f>
        <v>0.22</v>
      </c>
      <c r="D251" s="11">
        <f>'Shiller Data '!D250</f>
        <v>0.29830000000000001</v>
      </c>
      <c r="E251" s="75">
        <f>'Shiller Data '!E250</f>
        <v>7.8970910740000004</v>
      </c>
      <c r="F251" s="12">
        <f t="shared" si="29"/>
        <v>194.9398184185105</v>
      </c>
      <c r="G251" s="12">
        <f t="shared" si="30"/>
        <v>8.7524000106270012</v>
      </c>
      <c r="H251" s="12">
        <f t="shared" si="20"/>
        <v>196.45613133134532</v>
      </c>
      <c r="I251" s="12">
        <f t="shared" si="21"/>
        <v>9.71202920088699</v>
      </c>
      <c r="J251" s="12">
        <f t="shared" si="22"/>
        <v>20.071996735832183</v>
      </c>
      <c r="K251" s="12">
        <f t="shared" si="23"/>
        <v>2.9993256464411595</v>
      </c>
      <c r="L251" s="12">
        <f t="shared" si="19"/>
        <v>-0.3557531221869219</v>
      </c>
      <c r="M251" s="11"/>
      <c r="N251" s="11">
        <f t="shared" si="24"/>
        <v>1911.03</v>
      </c>
      <c r="O251" s="11">
        <f t="shared" si="25"/>
        <v>23.998434890329481</v>
      </c>
      <c r="P251" s="11">
        <f t="shared" si="26"/>
        <v>3.1779886153185535</v>
      </c>
      <c r="Q251" s="11">
        <f t="shared" si="27"/>
        <v>-0.17709015330952793</v>
      </c>
      <c r="R251">
        <f t="shared" si="28"/>
        <v>0.8377042593072388</v>
      </c>
    </row>
    <row r="252" spans="1:18" x14ac:dyDescent="0.25">
      <c r="A252" s="11">
        <f>'Shiller Data '!A251</f>
        <v>1891.03</v>
      </c>
      <c r="B252" s="11">
        <f>'Shiller Data '!B251</f>
        <v>4.8099999999999996</v>
      </c>
      <c r="C252" s="11">
        <f>'Shiller Data '!C251</f>
        <v>0.22</v>
      </c>
      <c r="D252" s="11">
        <f>'Shiller Data '!D251</f>
        <v>0.30249999999999999</v>
      </c>
      <c r="E252" s="75">
        <f>'Shiller Data '!E251</f>
        <v>7.9922320659999997</v>
      </c>
      <c r="F252" s="12">
        <f t="shared" si="29"/>
        <v>189.08131514708697</v>
      </c>
      <c r="G252" s="12">
        <f t="shared" si="30"/>
        <v>8.6482098404073042</v>
      </c>
      <c r="H252" s="12">
        <f t="shared" si="20"/>
        <v>196.31550717834696</v>
      </c>
      <c r="I252" s="12">
        <f t="shared" si="21"/>
        <v>9.7080814377995228</v>
      </c>
      <c r="J252" s="12">
        <f t="shared" si="22"/>
        <v>19.476692316452692</v>
      </c>
      <c r="K252" s="12">
        <f t="shared" si="23"/>
        <v>2.9692184848468481</v>
      </c>
      <c r="L252" s="12">
        <f t="shared" si="19"/>
        <v>-0.38586028378123327</v>
      </c>
      <c r="M252" s="11"/>
      <c r="N252" s="11">
        <f t="shared" si="24"/>
        <v>1911.06</v>
      </c>
      <c r="O252" s="11">
        <f t="shared" si="25"/>
        <v>25.539075703044436</v>
      </c>
      <c r="P252" s="11">
        <f t="shared" si="26"/>
        <v>3.2402096597789742</v>
      </c>
      <c r="Q252" s="11">
        <f t="shared" si="27"/>
        <v>-0.11486910884910717</v>
      </c>
      <c r="R252">
        <f t="shared" si="28"/>
        <v>0.89148282348326968</v>
      </c>
    </row>
    <row r="253" spans="1:18" x14ac:dyDescent="0.25">
      <c r="A253" s="11">
        <f>'Shiller Data '!A252</f>
        <v>1891.04</v>
      </c>
      <c r="B253" s="11">
        <f>'Shiller Data '!B252</f>
        <v>4.97</v>
      </c>
      <c r="C253" s="11">
        <f>'Shiller Data '!C252</f>
        <v>0.22</v>
      </c>
      <c r="D253" s="11">
        <f>'Shiller Data '!D252</f>
        <v>0.30669999999999997</v>
      </c>
      <c r="E253" s="75">
        <f>'Shiller Data '!E252</f>
        <v>8.0873811569999994</v>
      </c>
      <c r="F253" s="12">
        <f t="shared" si="29"/>
        <v>193.07235799669138</v>
      </c>
      <c r="G253" s="12">
        <f t="shared" si="30"/>
        <v>8.5464625270165193</v>
      </c>
      <c r="H253" s="12">
        <f t="shared" si="20"/>
        <v>196.23064326725685</v>
      </c>
      <c r="I253" s="12">
        <f t="shared" si="21"/>
        <v>9.7025253782903071</v>
      </c>
      <c r="J253" s="12">
        <f t="shared" si="22"/>
        <v>19.899186084964704</v>
      </c>
      <c r="K253" s="12">
        <f t="shared" si="23"/>
        <v>2.9906788306409786</v>
      </c>
      <c r="L253" s="12">
        <f t="shared" si="19"/>
        <v>-0.3643999379871028</v>
      </c>
      <c r="M253" s="11"/>
      <c r="N253" s="11">
        <f t="shared" si="24"/>
        <v>1911.09</v>
      </c>
      <c r="O253" s="11">
        <f t="shared" si="25"/>
        <v>21.586506656785811</v>
      </c>
      <c r="P253" s="11">
        <f t="shared" si="26"/>
        <v>3.0720684276734174</v>
      </c>
      <c r="Q253" s="11">
        <f t="shared" si="27"/>
        <v>-0.28301034095466404</v>
      </c>
      <c r="R253">
        <f t="shared" si="28"/>
        <v>0.75351199578604133</v>
      </c>
    </row>
    <row r="254" spans="1:18" x14ac:dyDescent="0.25">
      <c r="A254" s="11">
        <f>'Shiller Data '!A253</f>
        <v>1891.05</v>
      </c>
      <c r="B254" s="11">
        <f>'Shiller Data '!B253</f>
        <v>4.95</v>
      </c>
      <c r="C254" s="11">
        <f>'Shiller Data '!C253</f>
        <v>0.22</v>
      </c>
      <c r="D254" s="11">
        <f>'Shiller Data '!D253</f>
        <v>0.31080000000000002</v>
      </c>
      <c r="E254" s="75">
        <f>'Shiller Data '!E253</f>
        <v>7.9922320659999997</v>
      </c>
      <c r="F254" s="12">
        <f t="shared" si="29"/>
        <v>194.58472140916439</v>
      </c>
      <c r="G254" s="12">
        <f t="shared" si="30"/>
        <v>8.6482098404073042</v>
      </c>
      <c r="H254" s="12">
        <f t="shared" si="20"/>
        <v>196.07035761804866</v>
      </c>
      <c r="I254" s="12">
        <f t="shared" si="21"/>
        <v>9.6956951184654923</v>
      </c>
      <c r="J254" s="12">
        <f t="shared" si="22"/>
        <v>20.069187307527539</v>
      </c>
      <c r="K254" s="12">
        <f t="shared" si="23"/>
        <v>2.999185669089909</v>
      </c>
      <c r="L254" s="12">
        <f t="shared" si="19"/>
        <v>-0.35589309953817239</v>
      </c>
      <c r="M254" s="11"/>
      <c r="N254" s="11">
        <f t="shared" si="24"/>
        <v>1911.12</v>
      </c>
      <c r="O254" s="11">
        <f t="shared" si="25"/>
        <v>23.018513542868291</v>
      </c>
      <c r="P254" s="11">
        <f t="shared" si="26"/>
        <v>3.1362988287878357</v>
      </c>
      <c r="Q254" s="11">
        <f t="shared" si="27"/>
        <v>-0.21877993984024569</v>
      </c>
      <c r="R254">
        <f t="shared" si="28"/>
        <v>0.80349851671170347</v>
      </c>
    </row>
    <row r="255" spans="1:18" x14ac:dyDescent="0.25">
      <c r="A255" s="11">
        <f>'Shiller Data '!A254</f>
        <v>1891.06</v>
      </c>
      <c r="B255" s="11">
        <f>'Shiller Data '!B254</f>
        <v>4.8499999999999996</v>
      </c>
      <c r="C255" s="11">
        <f>'Shiller Data '!C254</f>
        <v>0.22</v>
      </c>
      <c r="D255" s="11">
        <f>'Shiller Data '!D254</f>
        <v>0.315</v>
      </c>
      <c r="E255" s="75">
        <f>'Shiller Data '!E254</f>
        <v>7.8019419829999999</v>
      </c>
      <c r="F255" s="12">
        <f t="shared" si="29"/>
        <v>195.30377863872408</v>
      </c>
      <c r="G255" s="12">
        <f t="shared" si="30"/>
        <v>8.8591404743338753</v>
      </c>
      <c r="H255" s="12">
        <f t="shared" si="20"/>
        <v>195.89625452394196</v>
      </c>
      <c r="I255" s="12">
        <f t="shared" si="21"/>
        <v>9.6894111009783224</v>
      </c>
      <c r="J255" s="12">
        <f t="shared" si="22"/>
        <v>20.156413697732837</v>
      </c>
      <c r="K255" s="12">
        <f t="shared" si="23"/>
        <v>3.0035225354009754</v>
      </c>
      <c r="L255" s="12">
        <f t="shared" si="19"/>
        <v>-0.35155623322710605</v>
      </c>
      <c r="M255" s="11"/>
      <c r="N255" s="11">
        <f t="shared" si="24"/>
        <v>1912.03</v>
      </c>
      <c r="O255" s="11">
        <f t="shared" si="25"/>
        <v>22.423495998049958</v>
      </c>
      <c r="P255" s="11">
        <f t="shared" si="26"/>
        <v>3.110109337604277</v>
      </c>
      <c r="Q255" s="11">
        <f t="shared" si="27"/>
        <v>-0.24496943102380442</v>
      </c>
      <c r="R255">
        <f t="shared" si="28"/>
        <v>0.78272846508397353</v>
      </c>
    </row>
    <row r="256" spans="1:18" x14ac:dyDescent="0.25">
      <c r="A256" s="11">
        <f>'Shiller Data '!A255</f>
        <v>1891.07</v>
      </c>
      <c r="B256" s="11">
        <f>'Shiller Data '!B255</f>
        <v>4.7699999999999996</v>
      </c>
      <c r="C256" s="11">
        <f>'Shiller Data '!C255</f>
        <v>0.22</v>
      </c>
      <c r="D256" s="11">
        <f>'Shiller Data '!D255</f>
        <v>0.31919999999999998</v>
      </c>
      <c r="E256" s="75">
        <f>'Shiller Data '!E255</f>
        <v>7.7067928930000003</v>
      </c>
      <c r="F256" s="12">
        <f t="shared" si="29"/>
        <v>194.45374629973205</v>
      </c>
      <c r="G256" s="12">
        <f t="shared" si="30"/>
        <v>8.9685166008262147</v>
      </c>
      <c r="H256" s="12">
        <f t="shared" si="20"/>
        <v>195.78945355364868</v>
      </c>
      <c r="I256" s="12">
        <f t="shared" si="21"/>
        <v>9.6835443147312183</v>
      </c>
      <c r="J256" s="12">
        <f t="shared" si="22"/>
        <v>20.080844366449249</v>
      </c>
      <c r="K256" s="12">
        <f t="shared" si="23"/>
        <v>2.9997663440614213</v>
      </c>
      <c r="L256" s="12">
        <f t="shared" si="19"/>
        <v>-0.35531242456666012</v>
      </c>
      <c r="M256" s="11"/>
      <c r="N256" s="11">
        <f t="shared" si="24"/>
        <v>1912.06</v>
      </c>
      <c r="O256" s="11">
        <f t="shared" si="25"/>
        <v>22.527700326702494</v>
      </c>
      <c r="P256" s="11">
        <f t="shared" si="26"/>
        <v>3.1147456776278561</v>
      </c>
      <c r="Q256" s="11">
        <f t="shared" si="27"/>
        <v>-0.24033309100022526</v>
      </c>
      <c r="R256">
        <f t="shared" si="28"/>
        <v>0.78636588603868984</v>
      </c>
    </row>
    <row r="257" spans="1:18" x14ac:dyDescent="0.25">
      <c r="A257" s="11">
        <f>'Shiller Data '!A256</f>
        <v>1891.08</v>
      </c>
      <c r="B257" s="11">
        <f>'Shiller Data '!B256</f>
        <v>4.93</v>
      </c>
      <c r="C257" s="11">
        <f>'Shiller Data '!C256</f>
        <v>0.22</v>
      </c>
      <c r="D257" s="11">
        <f>'Shiller Data '!D256</f>
        <v>0.32329999999999998</v>
      </c>
      <c r="E257" s="75">
        <f>'Shiller Data '!E256</f>
        <v>7.7067928930000003</v>
      </c>
      <c r="F257" s="12">
        <f t="shared" si="29"/>
        <v>200.97630382760565</v>
      </c>
      <c r="G257" s="12">
        <f t="shared" si="30"/>
        <v>8.9685166008262147</v>
      </c>
      <c r="H257" s="12">
        <f t="shared" si="20"/>
        <v>195.80751587872538</v>
      </c>
      <c r="I257" s="12">
        <f t="shared" si="21"/>
        <v>9.6779073350147229</v>
      </c>
      <c r="J257" s="12">
        <f t="shared" si="22"/>
        <v>20.766504252471218</v>
      </c>
      <c r="K257" s="12">
        <f t="shared" si="23"/>
        <v>3.0333413161864264</v>
      </c>
      <c r="L257" s="12">
        <f t="shared" ref="L257:L320" si="31">K257-$K$1854</f>
        <v>-0.32173745244165497</v>
      </c>
      <c r="M257" s="11"/>
      <c r="N257" s="11">
        <f t="shared" si="24"/>
        <v>1912.09</v>
      </c>
      <c r="O257" s="11">
        <f t="shared" si="25"/>
        <v>22.620509707159112</v>
      </c>
      <c r="P257" s="11">
        <f t="shared" si="26"/>
        <v>3.1188570039070931</v>
      </c>
      <c r="Q257" s="11">
        <f t="shared" si="27"/>
        <v>-0.23622176472098833</v>
      </c>
      <c r="R257">
        <f t="shared" si="28"/>
        <v>0.78960554786111603</v>
      </c>
    </row>
    <row r="258" spans="1:18" x14ac:dyDescent="0.25">
      <c r="A258" s="11">
        <f>'Shiller Data '!A257</f>
        <v>1891.09</v>
      </c>
      <c r="B258" s="11">
        <f>'Shiller Data '!B257</f>
        <v>5.33</v>
      </c>
      <c r="C258" s="11">
        <f>'Shiller Data '!C257</f>
        <v>0.22</v>
      </c>
      <c r="D258" s="11">
        <f>'Shiller Data '!D257</f>
        <v>0.32750000000000001</v>
      </c>
      <c r="E258" s="75">
        <f>'Shiller Data '!E257</f>
        <v>7.6116519010000001</v>
      </c>
      <c r="F258" s="12">
        <f t="shared" si="29"/>
        <v>219.99859843564332</v>
      </c>
      <c r="G258" s="12">
        <f t="shared" si="30"/>
        <v>9.0806175714524429</v>
      </c>
      <c r="H258" s="12">
        <f t="shared" ref="H258:H321" si="32">GEOMEAN(F139:F258)</f>
        <v>196.02232278199324</v>
      </c>
      <c r="I258" s="12">
        <f t="shared" ref="I258:I321" si="33">GEOMEAN(G139:G258)</f>
        <v>9.6750138759403299</v>
      </c>
      <c r="J258" s="12">
        <f t="shared" ref="J258:J321" si="34">F258/I258</f>
        <v>22.738840611147062</v>
      </c>
      <c r="K258" s="12">
        <f t="shared" ref="K258:K321" si="35">LN(J258)</f>
        <v>3.1240745024644565</v>
      </c>
      <c r="L258" s="12">
        <f t="shared" si="31"/>
        <v>-0.23100426616362491</v>
      </c>
      <c r="M258" s="11"/>
      <c r="N258" s="11">
        <f t="shared" si="24"/>
        <v>1912.12</v>
      </c>
      <c r="O258" s="11">
        <f t="shared" si="25"/>
        <v>21.596327972511183</v>
      </c>
      <c r="P258" s="11">
        <f t="shared" si="26"/>
        <v>3.0725232989656348</v>
      </c>
      <c r="Q258" s="11">
        <f t="shared" si="27"/>
        <v>-0.2825554696624466</v>
      </c>
      <c r="R258">
        <f t="shared" si="28"/>
        <v>0.75385482472687637</v>
      </c>
    </row>
    <row r="259" spans="1:18" x14ac:dyDescent="0.25">
      <c r="A259" s="11">
        <f>'Shiller Data '!A258</f>
        <v>1891.1</v>
      </c>
      <c r="B259" s="11">
        <f>'Shiller Data '!B258</f>
        <v>5.33</v>
      </c>
      <c r="C259" s="11">
        <f>'Shiller Data '!C258</f>
        <v>0.22</v>
      </c>
      <c r="D259" s="11">
        <f>'Shiller Data '!D258</f>
        <v>0.33169999999999999</v>
      </c>
      <c r="E259" s="75">
        <f>'Shiller Data '!E258</f>
        <v>7.6116519010000001</v>
      </c>
      <c r="F259" s="12">
        <f t="shared" si="29"/>
        <v>219.99859843564332</v>
      </c>
      <c r="G259" s="12">
        <f t="shared" si="30"/>
        <v>9.0806175714524429</v>
      </c>
      <c r="H259" s="12">
        <f t="shared" si="32"/>
        <v>196.27896174388957</v>
      </c>
      <c r="I259" s="12">
        <f t="shared" si="33"/>
        <v>9.6715606203194806</v>
      </c>
      <c r="J259" s="12">
        <f t="shared" si="34"/>
        <v>22.746959572732958</v>
      </c>
      <c r="K259" s="12">
        <f t="shared" si="35"/>
        <v>3.1244314913110549</v>
      </c>
      <c r="L259" s="12">
        <f t="shared" si="31"/>
        <v>-0.2306472773170265</v>
      </c>
      <c r="M259" s="11"/>
      <c r="N259" s="11">
        <f t="shared" ref="N259:N322" si="36">INDEX($A$130:$A$2900,(ROW()-ROW($A$130))*3)</f>
        <v>1913.03</v>
      </c>
      <c r="O259" s="11">
        <f t="shared" ref="O259:O322" si="37">INDEX($J$130:$J$2900,(ROW()-ROW($J$130))*3)</f>
        <v>19.949355260930204</v>
      </c>
      <c r="P259" s="11">
        <f t="shared" ref="P259:P322" si="38">INDEX($K$130:$K$2900,(ROW()-ROW($K$130))*3)</f>
        <v>2.9931968250657834</v>
      </c>
      <c r="Q259" s="11">
        <f t="shared" ref="Q259:Q322" si="39">INDEX($L$130:$L$2900,(ROW()-ROW($L$130))*3)</f>
        <v>-0.36188194356229797</v>
      </c>
      <c r="R259">
        <f t="shared" ref="R259:R322" si="40">EXP(Q259)</f>
        <v>0.69636457331010004</v>
      </c>
    </row>
    <row r="260" spans="1:18" x14ac:dyDescent="0.25">
      <c r="A260" s="11">
        <f>'Shiller Data '!A259</f>
        <v>1891.11</v>
      </c>
      <c r="B260" s="11">
        <f>'Shiller Data '!B259</f>
        <v>5.25</v>
      </c>
      <c r="C260" s="11">
        <f>'Shiller Data '!C259</f>
        <v>0.22</v>
      </c>
      <c r="D260" s="11">
        <f>'Shiller Data '!D259</f>
        <v>0.33579999999999999</v>
      </c>
      <c r="E260" s="75">
        <f>'Shiller Data '!E259</f>
        <v>7.5165028100000004</v>
      </c>
      <c r="F260" s="12">
        <f t="shared" si="29"/>
        <v>219.43965055206306</v>
      </c>
      <c r="G260" s="12">
        <f t="shared" si="30"/>
        <v>9.1955663088483561</v>
      </c>
      <c r="H260" s="12">
        <f t="shared" si="32"/>
        <v>196.50591611494457</v>
      </c>
      <c r="I260" s="12">
        <f t="shared" si="33"/>
        <v>9.6670833963789367</v>
      </c>
      <c r="J260" s="12">
        <f t="shared" si="34"/>
        <v>22.699674923075559</v>
      </c>
      <c r="K260" s="12">
        <f t="shared" si="35"/>
        <v>3.122350603815458</v>
      </c>
      <c r="L260" s="12">
        <f t="shared" si="31"/>
        <v>-0.23272816481262337</v>
      </c>
      <c r="M260" s="11"/>
      <c r="N260" s="11">
        <f t="shared" si="36"/>
        <v>1913.06</v>
      </c>
      <c r="O260" s="11">
        <f t="shared" si="37"/>
        <v>18.324952963899303</v>
      </c>
      <c r="P260" s="11">
        <f t="shared" si="38"/>
        <v>2.908263680997214</v>
      </c>
      <c r="Q260" s="11">
        <f t="shared" si="39"/>
        <v>-0.44681508763086741</v>
      </c>
      <c r="R260">
        <f t="shared" si="40"/>
        <v>0.6396621787885477</v>
      </c>
    </row>
    <row r="261" spans="1:18" x14ac:dyDescent="0.25">
      <c r="A261" s="11">
        <f>'Shiller Data '!A260</f>
        <v>1891.12</v>
      </c>
      <c r="B261" s="11">
        <f>'Shiller Data '!B260</f>
        <v>5.41</v>
      </c>
      <c r="C261" s="11">
        <f>'Shiller Data '!C260</f>
        <v>0.22</v>
      </c>
      <c r="D261" s="11">
        <f>'Shiller Data '!D260</f>
        <v>0.34</v>
      </c>
      <c r="E261" s="75">
        <f>'Shiller Data '!E260</f>
        <v>7.5165028100000004</v>
      </c>
      <c r="F261" s="12">
        <f t="shared" si="29"/>
        <v>226.1273351403164</v>
      </c>
      <c r="G261" s="12">
        <f t="shared" si="30"/>
        <v>9.1955663088483561</v>
      </c>
      <c r="H261" s="12">
        <f t="shared" si="32"/>
        <v>196.83075537168492</v>
      </c>
      <c r="I261" s="12">
        <f t="shared" si="33"/>
        <v>9.6613402432384081</v>
      </c>
      <c r="J261" s="12">
        <f t="shared" si="34"/>
        <v>23.405379527811789</v>
      </c>
      <c r="K261" s="12">
        <f t="shared" si="35"/>
        <v>3.1529658902929301</v>
      </c>
      <c r="L261" s="12">
        <f t="shared" si="31"/>
        <v>-0.20211287833515135</v>
      </c>
      <c r="M261" s="11"/>
      <c r="N261" s="11">
        <f t="shared" si="36"/>
        <v>1913.09</v>
      </c>
      <c r="O261" s="11">
        <f t="shared" si="37"/>
        <v>18.796931834718301</v>
      </c>
      <c r="P261" s="11">
        <f t="shared" si="38"/>
        <v>2.9336936562363469</v>
      </c>
      <c r="Q261" s="11">
        <f t="shared" si="39"/>
        <v>-0.42138511239173448</v>
      </c>
      <c r="R261">
        <f t="shared" si="40"/>
        <v>0.6561373661161769</v>
      </c>
    </row>
    <row r="262" spans="1:18" x14ac:dyDescent="0.25">
      <c r="A262" s="11">
        <f>'Shiller Data '!A261</f>
        <v>1892.01</v>
      </c>
      <c r="B262" s="11">
        <f>'Shiller Data '!B261</f>
        <v>5.51</v>
      </c>
      <c r="C262" s="11">
        <f>'Shiller Data '!C261</f>
        <v>0.22170000000000001</v>
      </c>
      <c r="D262" s="11">
        <f>'Shiller Data '!D261</f>
        <v>0.34250000000000003</v>
      </c>
      <c r="E262" s="75">
        <f>'Shiller Data '!E261</f>
        <v>7.3262127269999997</v>
      </c>
      <c r="F262" s="12">
        <f t="shared" si="29"/>
        <v>236.28910523171055</v>
      </c>
      <c r="G262" s="12">
        <f t="shared" si="30"/>
        <v>9.5073129999764472</v>
      </c>
      <c r="H262" s="12">
        <f t="shared" si="32"/>
        <v>197.25316633337275</v>
      </c>
      <c r="I262" s="12">
        <f t="shared" si="33"/>
        <v>9.658283510126374</v>
      </c>
      <c r="J262" s="12">
        <f t="shared" si="34"/>
        <v>24.46491708220924</v>
      </c>
      <c r="K262" s="12">
        <f t="shared" si="35"/>
        <v>3.197240135493947</v>
      </c>
      <c r="L262" s="12">
        <f t="shared" si="31"/>
        <v>-0.15783863313413438</v>
      </c>
      <c r="M262" s="11"/>
      <c r="N262" s="11">
        <f t="shared" si="36"/>
        <v>1913.12</v>
      </c>
      <c r="O262" s="11">
        <f t="shared" si="37"/>
        <v>17.668970178105262</v>
      </c>
      <c r="P262" s="11">
        <f t="shared" si="38"/>
        <v>2.8718100038242294</v>
      </c>
      <c r="Q262" s="11">
        <f t="shared" si="39"/>
        <v>-0.48326876480385206</v>
      </c>
      <c r="R262">
        <f t="shared" si="40"/>
        <v>0.61676403663039669</v>
      </c>
    </row>
    <row r="263" spans="1:18" x14ac:dyDescent="0.25">
      <c r="A263" s="11">
        <f>'Shiller Data '!A262</f>
        <v>1892.02</v>
      </c>
      <c r="B263" s="11">
        <f>'Shiller Data '!B262</f>
        <v>5.52</v>
      </c>
      <c r="C263" s="11">
        <f>'Shiller Data '!C262</f>
        <v>0.2233</v>
      </c>
      <c r="D263" s="11">
        <f>'Shiller Data '!D262</f>
        <v>0.34499999999999997</v>
      </c>
      <c r="E263" s="75">
        <f>'Shiller Data '!E262</f>
        <v>7.3262127269999997</v>
      </c>
      <c r="F263" s="12">
        <f t="shared" si="29"/>
        <v>236.71794208331073</v>
      </c>
      <c r="G263" s="12">
        <f t="shared" si="30"/>
        <v>9.5759268962324793</v>
      </c>
      <c r="H263" s="12">
        <f t="shared" si="32"/>
        <v>197.7313824099466</v>
      </c>
      <c r="I263" s="12">
        <f t="shared" si="33"/>
        <v>9.6565550549631354</v>
      </c>
      <c r="J263" s="12">
        <f t="shared" si="34"/>
        <v>24.513705015500936</v>
      </c>
      <c r="K263" s="12">
        <f t="shared" si="35"/>
        <v>3.1992323495391131</v>
      </c>
      <c r="L263" s="12">
        <f t="shared" si="31"/>
        <v>-0.15584641908896835</v>
      </c>
      <c r="M263" s="11"/>
      <c r="N263" s="11">
        <f t="shared" si="36"/>
        <v>1914.03</v>
      </c>
      <c r="O263" s="11">
        <f t="shared" si="37"/>
        <v>18.403048392740828</v>
      </c>
      <c r="P263" s="11">
        <f t="shared" si="38"/>
        <v>2.9125163244111216</v>
      </c>
      <c r="Q263" s="11">
        <f t="shared" si="39"/>
        <v>-0.44256244421695978</v>
      </c>
      <c r="R263">
        <f t="shared" si="40"/>
        <v>0.64238822628589243</v>
      </c>
    </row>
    <row r="264" spans="1:18" x14ac:dyDescent="0.25">
      <c r="A264" s="11">
        <f>'Shiller Data '!A263</f>
        <v>1892.03</v>
      </c>
      <c r="B264" s="11">
        <f>'Shiller Data '!B263</f>
        <v>5.58</v>
      </c>
      <c r="C264" s="11">
        <f>'Shiller Data '!C263</f>
        <v>0.22500000000000001</v>
      </c>
      <c r="D264" s="11">
        <f>'Shiller Data '!D263</f>
        <v>0.34749999999999998</v>
      </c>
      <c r="E264" s="75">
        <f>'Shiller Data '!E263</f>
        <v>7.135922645</v>
      </c>
      <c r="F264" s="12">
        <f t="shared" si="29"/>
        <v>245.67201568929005</v>
      </c>
      <c r="G264" s="12">
        <f t="shared" si="30"/>
        <v>9.9061296648907273</v>
      </c>
      <c r="H264" s="12">
        <f t="shared" si="32"/>
        <v>198.27495000687017</v>
      </c>
      <c r="I264" s="12">
        <f t="shared" si="33"/>
        <v>9.6575548948437184</v>
      </c>
      <c r="J264" s="12">
        <f t="shared" si="34"/>
        <v>25.438324541179384</v>
      </c>
      <c r="K264" s="12">
        <f t="shared" si="35"/>
        <v>3.2362568770727371</v>
      </c>
      <c r="L264" s="12">
        <f t="shared" si="31"/>
        <v>-0.11882189155534428</v>
      </c>
      <c r="M264" s="11"/>
      <c r="N264" s="11">
        <f t="shared" si="36"/>
        <v>1914.06</v>
      </c>
      <c r="O264" s="11">
        <f t="shared" si="37"/>
        <v>17.928894418141066</v>
      </c>
      <c r="P264" s="11">
        <f t="shared" si="38"/>
        <v>2.8864136247087324</v>
      </c>
      <c r="Q264" s="11">
        <f t="shared" si="39"/>
        <v>-0.46866514391934899</v>
      </c>
      <c r="R264">
        <f t="shared" si="40"/>
        <v>0.62583711343603987</v>
      </c>
    </row>
    <row r="265" spans="1:18" x14ac:dyDescent="0.25">
      <c r="A265" s="11">
        <f>'Shiller Data '!A264</f>
        <v>1892.04</v>
      </c>
      <c r="B265" s="11">
        <f>'Shiller Data '!B264</f>
        <v>5.57</v>
      </c>
      <c r="C265" s="11">
        <f>'Shiller Data '!C264</f>
        <v>0.22670000000000001</v>
      </c>
      <c r="D265" s="11">
        <f>'Shiller Data '!D264</f>
        <v>0.35</v>
      </c>
      <c r="E265" s="75">
        <f>'Shiller Data '!E264</f>
        <v>7.0407735540000003</v>
      </c>
      <c r="F265" s="12">
        <f t="shared" si="29"/>
        <v>248.54580772674004</v>
      </c>
      <c r="G265" s="12">
        <f t="shared" si="30"/>
        <v>10.115858996705917</v>
      </c>
      <c r="H265" s="12">
        <f t="shared" si="32"/>
        <v>198.85455708309399</v>
      </c>
      <c r="I265" s="12">
        <f t="shared" si="33"/>
        <v>9.6609834009268063</v>
      </c>
      <c r="J265" s="12">
        <f t="shared" si="34"/>
        <v>25.726760663194629</v>
      </c>
      <c r="K265" s="12">
        <f t="shared" si="35"/>
        <v>3.2475317210960499</v>
      </c>
      <c r="L265" s="12">
        <f t="shared" si="31"/>
        <v>-0.10754704753203148</v>
      </c>
      <c r="M265" s="11"/>
      <c r="N265" s="11">
        <f t="shared" si="36"/>
        <v>1914.09</v>
      </c>
      <c r="O265" s="11">
        <f t="shared" si="37"/>
        <v>16.399698853173948</v>
      </c>
      <c r="P265" s="11">
        <f t="shared" si="38"/>
        <v>2.7972629720502131</v>
      </c>
      <c r="Q265" s="11">
        <f t="shared" si="39"/>
        <v>-0.55781579657786828</v>
      </c>
      <c r="R265">
        <f t="shared" si="40"/>
        <v>0.57245806417966949</v>
      </c>
    </row>
    <row r="266" spans="1:18" x14ac:dyDescent="0.25">
      <c r="A266" s="11">
        <f>'Shiller Data '!A265</f>
        <v>1892.05</v>
      </c>
      <c r="B266" s="11">
        <f>'Shiller Data '!B265</f>
        <v>5.57</v>
      </c>
      <c r="C266" s="11">
        <f>'Shiller Data '!C265</f>
        <v>0.2283</v>
      </c>
      <c r="D266" s="11">
        <f>'Shiller Data '!D265</f>
        <v>0.35249999999999998</v>
      </c>
      <c r="E266" s="75">
        <f>'Shiller Data '!E265</f>
        <v>7.0407735540000003</v>
      </c>
      <c r="F266" s="12">
        <f t="shared" si="29"/>
        <v>248.54580772674004</v>
      </c>
      <c r="G266" s="12">
        <f t="shared" si="30"/>
        <v>10.187254560864407</v>
      </c>
      <c r="H266" s="12">
        <f t="shared" si="32"/>
        <v>199.47128020272658</v>
      </c>
      <c r="I266" s="12">
        <f t="shared" si="33"/>
        <v>9.6657146528412703</v>
      </c>
      <c r="J266" s="12">
        <f t="shared" si="34"/>
        <v>25.714167721026104</v>
      </c>
      <c r="K266" s="12">
        <f t="shared" si="35"/>
        <v>3.2470421131976068</v>
      </c>
      <c r="L266" s="12">
        <f t="shared" si="31"/>
        <v>-0.10803665543047458</v>
      </c>
      <c r="M266" s="11"/>
      <c r="N266" s="11">
        <f t="shared" si="36"/>
        <v>1914.12</v>
      </c>
      <c r="O266" s="11">
        <f t="shared" si="37"/>
        <v>15.80384706979863</v>
      </c>
      <c r="P266" s="11">
        <f t="shared" si="38"/>
        <v>2.7602533958254476</v>
      </c>
      <c r="Q266" s="11">
        <f t="shared" si="39"/>
        <v>-0.59482537280263381</v>
      </c>
      <c r="R266">
        <f t="shared" si="40"/>
        <v>0.55165889210322483</v>
      </c>
    </row>
    <row r="267" spans="1:18" x14ac:dyDescent="0.25">
      <c r="A267" s="11">
        <f>'Shiller Data '!A266</f>
        <v>1892.06</v>
      </c>
      <c r="B267" s="11">
        <f>'Shiller Data '!B266</f>
        <v>5.54</v>
      </c>
      <c r="C267" s="11">
        <f>'Shiller Data '!C266</f>
        <v>0.23</v>
      </c>
      <c r="D267" s="11">
        <f>'Shiller Data '!D266</f>
        <v>0.35499999999999998</v>
      </c>
      <c r="E267" s="75">
        <f>'Shiller Data '!E266</f>
        <v>7.0407735540000003</v>
      </c>
      <c r="F267" s="12">
        <f t="shared" ref="F267:F330" si="41">B267*$E$1851/E267</f>
        <v>247.20714089876836</v>
      </c>
      <c r="G267" s="12">
        <f t="shared" ref="G267:G330" si="42">C267*$E$1851/E267</f>
        <v>10.263112347782801</v>
      </c>
      <c r="H267" s="12">
        <f t="shared" si="32"/>
        <v>200.10478817559834</v>
      </c>
      <c r="I267" s="12">
        <f t="shared" si="33"/>
        <v>9.6717756200371436</v>
      </c>
      <c r="J267" s="12">
        <f t="shared" si="34"/>
        <v>25.559643917568362</v>
      </c>
      <c r="K267" s="12">
        <f t="shared" si="35"/>
        <v>3.241014698174749</v>
      </c>
      <c r="L267" s="12">
        <f t="shared" si="31"/>
        <v>-0.11406407045333244</v>
      </c>
      <c r="M267" s="11"/>
      <c r="N267" s="11">
        <f t="shared" si="36"/>
        <v>1915.03</v>
      </c>
      <c r="O267" s="11">
        <f t="shared" si="37"/>
        <v>16.553104686922364</v>
      </c>
      <c r="P267" s="11">
        <f t="shared" si="38"/>
        <v>2.806573678605421</v>
      </c>
      <c r="Q267" s="11">
        <f t="shared" si="39"/>
        <v>-0.54850509002266046</v>
      </c>
      <c r="R267">
        <f t="shared" si="40"/>
        <v>0.57781294340078959</v>
      </c>
    </row>
    <row r="268" spans="1:18" x14ac:dyDescent="0.25">
      <c r="A268" s="11">
        <f>'Shiller Data '!A267</f>
        <v>1892.07</v>
      </c>
      <c r="B268" s="11">
        <f>'Shiller Data '!B267</f>
        <v>5.54</v>
      </c>
      <c r="C268" s="11">
        <f>'Shiller Data '!C267</f>
        <v>0.23169999999999999</v>
      </c>
      <c r="D268" s="11">
        <f>'Shiller Data '!D267</f>
        <v>0.35749999999999998</v>
      </c>
      <c r="E268" s="75">
        <f>'Shiller Data '!E267</f>
        <v>7.2310717359999996</v>
      </c>
      <c r="F268" s="12">
        <f t="shared" si="41"/>
        <v>240.70145665057473</v>
      </c>
      <c r="G268" s="12">
        <f t="shared" si="42"/>
        <v>10.066882221288477</v>
      </c>
      <c r="H268" s="12">
        <f t="shared" si="32"/>
        <v>200.58892479274343</v>
      </c>
      <c r="I268" s="12">
        <f t="shared" si="33"/>
        <v>9.6755537188934522</v>
      </c>
      <c r="J268" s="12">
        <f t="shared" si="34"/>
        <v>24.877279755116962</v>
      </c>
      <c r="K268" s="12">
        <f t="shared" si="35"/>
        <v>3.2139549272921073</v>
      </c>
      <c r="L268" s="12">
        <f t="shared" si="31"/>
        <v>-0.14112384133597411</v>
      </c>
      <c r="M268" s="11"/>
      <c r="N268" s="11">
        <f t="shared" si="36"/>
        <v>1915.06</v>
      </c>
      <c r="O268" s="11">
        <f t="shared" si="37"/>
        <v>17.191744423179379</v>
      </c>
      <c r="P268" s="11">
        <f t="shared" si="38"/>
        <v>2.8444292931977975</v>
      </c>
      <c r="Q268" s="11">
        <f t="shared" si="39"/>
        <v>-0.51064947543028394</v>
      </c>
      <c r="R268">
        <f t="shared" si="40"/>
        <v>0.60010569831044147</v>
      </c>
    </row>
    <row r="269" spans="1:18" x14ac:dyDescent="0.25">
      <c r="A269" s="11">
        <f>'Shiller Data '!A268</f>
        <v>1892.08</v>
      </c>
      <c r="B269" s="11">
        <f>'Shiller Data '!B268</f>
        <v>5.62</v>
      </c>
      <c r="C269" s="11">
        <f>'Shiller Data '!C268</f>
        <v>0.23330000000000001</v>
      </c>
      <c r="D269" s="11">
        <f>'Shiller Data '!D268</f>
        <v>0.36</v>
      </c>
      <c r="E269" s="75">
        <f>'Shiller Data '!E268</f>
        <v>7.3262127269999997</v>
      </c>
      <c r="F269" s="12">
        <f t="shared" si="41"/>
        <v>241.00631059931277</v>
      </c>
      <c r="G269" s="12">
        <f t="shared" si="42"/>
        <v>10.00476374783268</v>
      </c>
      <c r="H269" s="12">
        <f t="shared" si="32"/>
        <v>201.04199413705342</v>
      </c>
      <c r="I269" s="12">
        <f t="shared" si="33"/>
        <v>9.6795641503892025</v>
      </c>
      <c r="J269" s="12">
        <f t="shared" si="34"/>
        <v>24.898467209354898</v>
      </c>
      <c r="K269" s="12">
        <f t="shared" si="35"/>
        <v>3.2148062437186664</v>
      </c>
      <c r="L269" s="12">
        <f t="shared" si="31"/>
        <v>-0.140272524909415</v>
      </c>
      <c r="M269" s="11"/>
      <c r="N269" s="11">
        <f t="shared" si="36"/>
        <v>1915.09</v>
      </c>
      <c r="O269" s="11">
        <f t="shared" si="37"/>
        <v>18.479478148664121</v>
      </c>
      <c r="P269" s="11">
        <f t="shared" si="38"/>
        <v>2.9166608271061669</v>
      </c>
      <c r="Q269" s="11">
        <f t="shared" si="39"/>
        <v>-0.43841794152191449</v>
      </c>
      <c r="R269">
        <f t="shared" si="40"/>
        <v>0.64505613077080337</v>
      </c>
    </row>
    <row r="270" spans="1:18" x14ac:dyDescent="0.25">
      <c r="A270" s="11">
        <f>'Shiller Data '!A269</f>
        <v>1892.09</v>
      </c>
      <c r="B270" s="11">
        <f>'Shiller Data '!B269</f>
        <v>5.48</v>
      </c>
      <c r="C270" s="11">
        <f>'Shiller Data '!C269</f>
        <v>0.23499999999999999</v>
      </c>
      <c r="D270" s="11">
        <f>'Shiller Data '!D269</f>
        <v>0.36249999999999999</v>
      </c>
      <c r="E270" s="75">
        <f>'Shiller Data '!E269</f>
        <v>7.3262127269999997</v>
      </c>
      <c r="F270" s="12">
        <f t="shared" si="41"/>
        <v>235.00259467690995</v>
      </c>
      <c r="G270" s="12">
        <f t="shared" si="42"/>
        <v>10.077666012604714</v>
      </c>
      <c r="H270" s="12">
        <f t="shared" si="32"/>
        <v>201.39152856563936</v>
      </c>
      <c r="I270" s="12">
        <f t="shared" si="33"/>
        <v>9.6819514353151828</v>
      </c>
      <c r="J270" s="12">
        <f t="shared" si="34"/>
        <v>24.272234398917924</v>
      </c>
      <c r="K270" s="12">
        <f t="shared" si="35"/>
        <v>3.1893330797331587</v>
      </c>
      <c r="L270" s="12">
        <f t="shared" si="31"/>
        <v>-0.16574568889492269</v>
      </c>
      <c r="M270" s="11"/>
      <c r="N270" s="11">
        <f t="shared" si="36"/>
        <v>1915.12</v>
      </c>
      <c r="O270" s="11">
        <f t="shared" si="37"/>
        <v>19.804812860447704</v>
      </c>
      <c r="P270" s="11">
        <f t="shared" si="38"/>
        <v>2.9859249819228348</v>
      </c>
      <c r="Q270" s="11">
        <f t="shared" si="39"/>
        <v>-0.36915378670524657</v>
      </c>
      <c r="R270">
        <f t="shared" si="40"/>
        <v>0.69131908659031915</v>
      </c>
    </row>
    <row r="271" spans="1:18" x14ac:dyDescent="0.25">
      <c r="A271" s="11">
        <f>'Shiller Data '!A270</f>
        <v>1892.1</v>
      </c>
      <c r="B271" s="11">
        <f>'Shiller Data '!B270</f>
        <v>5.59</v>
      </c>
      <c r="C271" s="11">
        <f>'Shiller Data '!C270</f>
        <v>0.23669999999999999</v>
      </c>
      <c r="D271" s="11">
        <f>'Shiller Data '!D270</f>
        <v>0.36499999999999999</v>
      </c>
      <c r="E271" s="75">
        <f>'Shiller Data '!E270</f>
        <v>7.3262127269999997</v>
      </c>
      <c r="F271" s="12">
        <f t="shared" si="41"/>
        <v>239.71980004451217</v>
      </c>
      <c r="G271" s="12">
        <f t="shared" si="42"/>
        <v>10.150568277376749</v>
      </c>
      <c r="H271" s="12">
        <f t="shared" si="32"/>
        <v>201.80588765346829</v>
      </c>
      <c r="I271" s="12">
        <f t="shared" si="33"/>
        <v>9.6841701327900633</v>
      </c>
      <c r="J271" s="12">
        <f t="shared" si="34"/>
        <v>24.753778254352866</v>
      </c>
      <c r="K271" s="12">
        <f t="shared" si="35"/>
        <v>3.2089781341053745</v>
      </c>
      <c r="L271" s="12">
        <f t="shared" si="31"/>
        <v>-0.14610063452270694</v>
      </c>
      <c r="M271" s="11"/>
      <c r="N271" s="11">
        <f t="shared" si="36"/>
        <v>1916.03</v>
      </c>
      <c r="O271" s="11">
        <f t="shared" si="37"/>
        <v>18.759287769952842</v>
      </c>
      <c r="P271" s="11">
        <f t="shared" si="38"/>
        <v>2.9316889775030504</v>
      </c>
      <c r="Q271" s="11">
        <f t="shared" si="39"/>
        <v>-0.42338979112503106</v>
      </c>
      <c r="R271">
        <f t="shared" si="40"/>
        <v>0.65482333903333723</v>
      </c>
    </row>
    <row r="272" spans="1:18" x14ac:dyDescent="0.25">
      <c r="A272" s="11">
        <f>'Shiller Data '!A271</f>
        <v>1892.11</v>
      </c>
      <c r="B272" s="11">
        <f>'Shiller Data '!B271</f>
        <v>5.57</v>
      </c>
      <c r="C272" s="11">
        <f>'Shiller Data '!C271</f>
        <v>0.23830000000000001</v>
      </c>
      <c r="D272" s="11">
        <f>'Shiller Data '!D271</f>
        <v>0.36749999999999999</v>
      </c>
      <c r="E272" s="75">
        <f>'Shiller Data '!E271</f>
        <v>7.5165028100000004</v>
      </c>
      <c r="F272" s="12">
        <f t="shared" si="41"/>
        <v>232.81501972856975</v>
      </c>
      <c r="G272" s="12">
        <f t="shared" si="42"/>
        <v>9.9604702336298327</v>
      </c>
      <c r="H272" s="12">
        <f t="shared" si="32"/>
        <v>202.22979468883287</v>
      </c>
      <c r="I272" s="12">
        <f t="shared" si="33"/>
        <v>9.6841054685146322</v>
      </c>
      <c r="J272" s="12">
        <f t="shared" si="34"/>
        <v>24.040942189808614</v>
      </c>
      <c r="K272" s="12">
        <f t="shared" si="35"/>
        <v>3.1797583014867103</v>
      </c>
      <c r="L272" s="12">
        <f t="shared" si="31"/>
        <v>-0.17532046714137106</v>
      </c>
      <c r="M272" s="11"/>
      <c r="N272" s="11">
        <f t="shared" si="36"/>
        <v>1916.06</v>
      </c>
      <c r="O272" s="11">
        <f t="shared" si="37"/>
        <v>18.582568596934394</v>
      </c>
      <c r="P272" s="11">
        <f t="shared" si="38"/>
        <v>2.9222239690908904</v>
      </c>
      <c r="Q272" s="11">
        <f t="shared" si="39"/>
        <v>-0.43285479953719097</v>
      </c>
      <c r="R272">
        <f t="shared" si="40"/>
        <v>0.64865466992573373</v>
      </c>
    </row>
    <row r="273" spans="1:18" x14ac:dyDescent="0.25">
      <c r="A273" s="11">
        <f>'Shiller Data '!A272</f>
        <v>1892.12</v>
      </c>
      <c r="B273" s="11">
        <f>'Shiller Data '!B272</f>
        <v>5.51</v>
      </c>
      <c r="C273" s="11">
        <f>'Shiller Data '!C272</f>
        <v>0.24</v>
      </c>
      <c r="D273" s="11">
        <f>'Shiller Data '!D272</f>
        <v>0.37</v>
      </c>
      <c r="E273" s="75">
        <f>'Shiller Data '!E272</f>
        <v>7.6116519010000001</v>
      </c>
      <c r="F273" s="12">
        <f t="shared" si="41"/>
        <v>227.42819463046806</v>
      </c>
      <c r="G273" s="12">
        <f t="shared" si="42"/>
        <v>9.9061282597663034</v>
      </c>
      <c r="H273" s="12">
        <f t="shared" si="32"/>
        <v>202.59037346891449</v>
      </c>
      <c r="I273" s="12">
        <f t="shared" si="33"/>
        <v>9.6828349482072458</v>
      </c>
      <c r="J273" s="12">
        <f t="shared" si="34"/>
        <v>23.487769423620698</v>
      </c>
      <c r="K273" s="12">
        <f t="shared" si="35"/>
        <v>3.1564798356102783</v>
      </c>
      <c r="L273" s="12">
        <f t="shared" si="31"/>
        <v>-0.19859893301780307</v>
      </c>
      <c r="M273" s="11"/>
      <c r="N273" s="11">
        <f t="shared" si="36"/>
        <v>1916.09</v>
      </c>
      <c r="O273" s="11">
        <f t="shared" si="37"/>
        <v>18.672002396672298</v>
      </c>
      <c r="P273" s="11">
        <f t="shared" si="38"/>
        <v>2.9270252039006777</v>
      </c>
      <c r="Q273" s="11">
        <f t="shared" si="39"/>
        <v>-0.42805356472740375</v>
      </c>
      <c r="R273">
        <f t="shared" si="40"/>
        <v>0.65177650163304501</v>
      </c>
    </row>
    <row r="274" spans="1:18" x14ac:dyDescent="0.25">
      <c r="A274" s="11">
        <f>'Shiller Data '!A273</f>
        <v>1893.01</v>
      </c>
      <c r="B274" s="11">
        <f>'Shiller Data '!B273</f>
        <v>5.61</v>
      </c>
      <c r="C274" s="11">
        <f>'Shiller Data '!C273</f>
        <v>0.24079999999999999</v>
      </c>
      <c r="D274" s="11">
        <f>'Shiller Data '!D273</f>
        <v>0.36080000000000001</v>
      </c>
      <c r="E274" s="75">
        <f>'Shiller Data '!E273</f>
        <v>7.8970910740000004</v>
      </c>
      <c r="F274" s="12">
        <f t="shared" si="41"/>
        <v>223.18620027098854</v>
      </c>
      <c r="G274" s="12">
        <f t="shared" si="42"/>
        <v>9.5798996479953722</v>
      </c>
      <c r="H274" s="12">
        <f t="shared" si="32"/>
        <v>202.92846349916817</v>
      </c>
      <c r="I274" s="12">
        <f t="shared" si="33"/>
        <v>9.678661904137897</v>
      </c>
      <c r="J274" s="12">
        <f t="shared" si="34"/>
        <v>23.059613248353084</v>
      </c>
      <c r="K274" s="12">
        <f t="shared" si="35"/>
        <v>3.1380827431631091</v>
      </c>
      <c r="L274" s="12">
        <f t="shared" si="31"/>
        <v>-0.21699602546497232</v>
      </c>
      <c r="M274" s="11"/>
      <c r="N274" s="11">
        <f t="shared" si="36"/>
        <v>1916.12</v>
      </c>
      <c r="O274" s="11">
        <f t="shared" si="37"/>
        <v>18.055957736016484</v>
      </c>
      <c r="P274" s="11">
        <f t="shared" si="38"/>
        <v>2.8934756987956409</v>
      </c>
      <c r="Q274" s="11">
        <f t="shared" si="39"/>
        <v>-0.46160306983244048</v>
      </c>
      <c r="R274">
        <f t="shared" si="40"/>
        <v>0.63027246445256968</v>
      </c>
    </row>
    <row r="275" spans="1:18" x14ac:dyDescent="0.25">
      <c r="A275" s="11">
        <f>'Shiller Data '!A274</f>
        <v>1893.02</v>
      </c>
      <c r="B275" s="11">
        <f>'Shiller Data '!B274</f>
        <v>5.51</v>
      </c>
      <c r="C275" s="11">
        <f>'Shiller Data '!C274</f>
        <v>0.2417</v>
      </c>
      <c r="D275" s="11">
        <f>'Shiller Data '!D274</f>
        <v>0.35170000000000001</v>
      </c>
      <c r="E275" s="75">
        <f>'Shiller Data '!E274</f>
        <v>7.9922320659999997</v>
      </c>
      <c r="F275" s="12">
        <f t="shared" si="41"/>
        <v>216.59834645747387</v>
      </c>
      <c r="G275" s="12">
        <f t="shared" si="42"/>
        <v>9.5012378110292985</v>
      </c>
      <c r="H275" s="12">
        <f t="shared" si="32"/>
        <v>203.27074315336944</v>
      </c>
      <c r="I275" s="12">
        <f t="shared" si="33"/>
        <v>9.6743637652671914</v>
      </c>
      <c r="J275" s="12">
        <f t="shared" si="34"/>
        <v>22.38889829996916</v>
      </c>
      <c r="K275" s="12">
        <f t="shared" si="35"/>
        <v>3.1085652243964472</v>
      </c>
      <c r="L275" s="12">
        <f t="shared" si="31"/>
        <v>-0.24651354423163419</v>
      </c>
      <c r="M275" s="11"/>
      <c r="N275" s="11">
        <f t="shared" si="36"/>
        <v>1917.03</v>
      </c>
      <c r="O275" s="11">
        <f t="shared" si="37"/>
        <v>16.551464052202608</v>
      </c>
      <c r="P275" s="11">
        <f t="shared" si="38"/>
        <v>2.8064745602792449</v>
      </c>
      <c r="Q275" s="11">
        <f t="shared" si="39"/>
        <v>-0.5486042083488365</v>
      </c>
      <c r="R275">
        <f t="shared" si="40"/>
        <v>0.57775567438724817</v>
      </c>
    </row>
    <row r="276" spans="1:18" x14ac:dyDescent="0.25">
      <c r="A276" s="11">
        <f>'Shiller Data '!A275</f>
        <v>1893.03</v>
      </c>
      <c r="B276" s="11">
        <f>'Shiller Data '!B275</f>
        <v>5.31</v>
      </c>
      <c r="C276" s="11">
        <f>'Shiller Data '!C275</f>
        <v>0.24249999999999999</v>
      </c>
      <c r="D276" s="11">
        <f>'Shiller Data '!D275</f>
        <v>0.34250000000000003</v>
      </c>
      <c r="E276" s="75">
        <f>'Shiller Data '!E275</f>
        <v>7.8019419829999999</v>
      </c>
      <c r="F276" s="12">
        <f t="shared" si="41"/>
        <v>213.82743599414945</v>
      </c>
      <c r="G276" s="12">
        <f t="shared" si="42"/>
        <v>9.7651889319362049</v>
      </c>
      <c r="H276" s="12">
        <f t="shared" si="32"/>
        <v>203.55490571835364</v>
      </c>
      <c r="I276" s="12">
        <f t="shared" si="33"/>
        <v>9.671312273660515</v>
      </c>
      <c r="J276" s="12">
        <f t="shared" si="34"/>
        <v>22.109454223342688</v>
      </c>
      <c r="K276" s="12">
        <f t="shared" si="35"/>
        <v>3.0960053099578415</v>
      </c>
      <c r="L276" s="12">
        <f t="shared" si="31"/>
        <v>-0.2590734586702399</v>
      </c>
      <c r="M276" s="11"/>
      <c r="N276" s="11">
        <f t="shared" si="36"/>
        <v>1917.06</v>
      </c>
      <c r="O276" s="11">
        <f t="shared" si="37"/>
        <v>14.817777936541376</v>
      </c>
      <c r="P276" s="11">
        <f t="shared" si="38"/>
        <v>2.695827671820719</v>
      </c>
      <c r="Q276" s="11">
        <f t="shared" si="39"/>
        <v>-0.65925109680736238</v>
      </c>
      <c r="R276">
        <f t="shared" si="40"/>
        <v>0.51723855108199168</v>
      </c>
    </row>
    <row r="277" spans="1:18" x14ac:dyDescent="0.25">
      <c r="A277" s="11">
        <f>'Shiller Data '!A276</f>
        <v>1893.04</v>
      </c>
      <c r="B277" s="11">
        <f>'Shiller Data '!B276</f>
        <v>5.31</v>
      </c>
      <c r="C277" s="11">
        <f>'Shiller Data '!C276</f>
        <v>0.24329999999999999</v>
      </c>
      <c r="D277" s="11">
        <f>'Shiller Data '!D276</f>
        <v>0.33329999999999999</v>
      </c>
      <c r="E277" s="75">
        <f>'Shiller Data '!E276</f>
        <v>7.7067928930000003</v>
      </c>
      <c r="F277" s="12">
        <f t="shared" si="41"/>
        <v>216.46737795630546</v>
      </c>
      <c r="G277" s="12">
        <f t="shared" si="42"/>
        <v>9.9183640408228104</v>
      </c>
      <c r="H277" s="12">
        <f t="shared" si="32"/>
        <v>203.80896724691883</v>
      </c>
      <c r="I277" s="12">
        <f t="shared" si="33"/>
        <v>9.6685449588445689</v>
      </c>
      <c r="J277" s="12">
        <f t="shared" si="34"/>
        <v>22.388826744637097</v>
      </c>
      <c r="K277" s="12">
        <f t="shared" si="35"/>
        <v>3.108562028372889</v>
      </c>
      <c r="L277" s="12">
        <f t="shared" si="31"/>
        <v>-0.24651674025519243</v>
      </c>
      <c r="M277" s="11"/>
      <c r="N277" s="11">
        <f t="shared" si="36"/>
        <v>1917.09</v>
      </c>
      <c r="O277" s="11">
        <f t="shared" si="37"/>
        <v>12.986570102578073</v>
      </c>
      <c r="P277" s="11">
        <f t="shared" si="38"/>
        <v>2.5639157544454747</v>
      </c>
      <c r="Q277" s="11">
        <f t="shared" si="39"/>
        <v>-0.79116301418260671</v>
      </c>
      <c r="R277">
        <f t="shared" si="40"/>
        <v>0.45331727416547102</v>
      </c>
    </row>
    <row r="278" spans="1:18" x14ac:dyDescent="0.25">
      <c r="A278" s="11">
        <f>'Shiller Data '!A277</f>
        <v>1893.05</v>
      </c>
      <c r="B278" s="11">
        <f>'Shiller Data '!B277</f>
        <v>4.84</v>
      </c>
      <c r="C278" s="11">
        <f>'Shiller Data '!C277</f>
        <v>0.2442</v>
      </c>
      <c r="D278" s="11">
        <f>'Shiller Data '!D277</f>
        <v>0.32419999999999999</v>
      </c>
      <c r="E278" s="75">
        <f>'Shiller Data '!E277</f>
        <v>7.6116519010000001</v>
      </c>
      <c r="F278" s="12">
        <f t="shared" si="41"/>
        <v>199.77358657195376</v>
      </c>
      <c r="G278" s="12">
        <f t="shared" si="42"/>
        <v>10.079485504312213</v>
      </c>
      <c r="H278" s="12">
        <f t="shared" si="32"/>
        <v>203.93969283526113</v>
      </c>
      <c r="I278" s="12">
        <f t="shared" si="33"/>
        <v>9.6660740847690505</v>
      </c>
      <c r="J278" s="12">
        <f t="shared" si="34"/>
        <v>20.667500043967117</v>
      </c>
      <c r="K278" s="12">
        <f t="shared" si="35"/>
        <v>3.0285624202720491</v>
      </c>
      <c r="L278" s="12">
        <f t="shared" si="31"/>
        <v>-0.32651634835603227</v>
      </c>
      <c r="M278" s="11"/>
      <c r="N278" s="11">
        <f t="shared" si="36"/>
        <v>1917.12</v>
      </c>
      <c r="O278" s="11">
        <f t="shared" si="37"/>
        <v>10.549555005560462</v>
      </c>
      <c r="P278" s="11">
        <f t="shared" si="38"/>
        <v>2.3560836794647639</v>
      </c>
      <c r="Q278" s="11">
        <f t="shared" si="39"/>
        <v>-0.99899508916331747</v>
      </c>
      <c r="R278">
        <f t="shared" si="40"/>
        <v>0.36824931302145725</v>
      </c>
    </row>
    <row r="279" spans="1:18" x14ac:dyDescent="0.25">
      <c r="A279" s="11">
        <f>'Shiller Data '!A278</f>
        <v>1893.06</v>
      </c>
      <c r="B279" s="11">
        <f>'Shiller Data '!B278</f>
        <v>4.6100000000000003</v>
      </c>
      <c r="C279" s="11">
        <f>'Shiller Data '!C278</f>
        <v>0.245</v>
      </c>
      <c r="D279" s="11">
        <f>'Shiller Data '!D278</f>
        <v>0.315</v>
      </c>
      <c r="E279" s="75">
        <f>'Shiller Data '!E278</f>
        <v>7.4213618180000003</v>
      </c>
      <c r="F279" s="12">
        <f t="shared" si="41"/>
        <v>195.15916155538127</v>
      </c>
      <c r="G279" s="12">
        <f t="shared" si="42"/>
        <v>10.371799258366249</v>
      </c>
      <c r="H279" s="12">
        <f t="shared" si="32"/>
        <v>203.96585134016397</v>
      </c>
      <c r="I279" s="12">
        <f t="shared" si="33"/>
        <v>9.6633274051806186</v>
      </c>
      <c r="J279" s="12">
        <f t="shared" si="34"/>
        <v>20.195855254863272</v>
      </c>
      <c r="K279" s="12">
        <f t="shared" si="35"/>
        <v>3.0054773979509459</v>
      </c>
      <c r="L279" s="12">
        <f t="shared" si="31"/>
        <v>-0.34960137067713548</v>
      </c>
      <c r="M279" s="11"/>
      <c r="N279" s="11">
        <f t="shared" si="36"/>
        <v>1918.03</v>
      </c>
      <c r="O279" s="11">
        <f t="shared" si="37"/>
        <v>11.067298005291088</v>
      </c>
      <c r="P279" s="11">
        <f t="shared" si="38"/>
        <v>2.4039946342980012</v>
      </c>
      <c r="Q279" s="11">
        <f t="shared" si="39"/>
        <v>-0.95108413433008021</v>
      </c>
      <c r="R279">
        <f t="shared" si="40"/>
        <v>0.3863219714295113</v>
      </c>
    </row>
    <row r="280" spans="1:18" x14ac:dyDescent="0.25">
      <c r="A280" s="11">
        <f>'Shiller Data '!A279</f>
        <v>1893.07</v>
      </c>
      <c r="B280" s="11">
        <f>'Shiller Data '!B279</f>
        <v>4.18</v>
      </c>
      <c r="C280" s="11">
        <f>'Shiller Data '!C279</f>
        <v>0.24579999999999999</v>
      </c>
      <c r="D280" s="11">
        <f>'Shiller Data '!D279</f>
        <v>0.30580000000000002</v>
      </c>
      <c r="E280" s="75">
        <f>'Shiller Data '!E279</f>
        <v>7.2310717359999996</v>
      </c>
      <c r="F280" s="12">
        <f t="shared" si="41"/>
        <v>181.61229039700402</v>
      </c>
      <c r="G280" s="12">
        <f t="shared" si="42"/>
        <v>10.679497842005643</v>
      </c>
      <c r="H280" s="12">
        <f t="shared" si="32"/>
        <v>203.86190195620915</v>
      </c>
      <c r="I280" s="12">
        <f t="shared" si="33"/>
        <v>9.6611104301539399</v>
      </c>
      <c r="J280" s="12">
        <f t="shared" si="34"/>
        <v>18.798283252219303</v>
      </c>
      <c r="K280" s="12">
        <f t="shared" si="35"/>
        <v>2.9337655492949963</v>
      </c>
      <c r="L280" s="12">
        <f t="shared" si="31"/>
        <v>-0.42131321933308508</v>
      </c>
      <c r="M280" s="11"/>
      <c r="N280" s="11">
        <f t="shared" si="36"/>
        <v>1918.06</v>
      </c>
      <c r="O280" s="11">
        <f t="shared" si="37"/>
        <v>10.813412415325628</v>
      </c>
      <c r="P280" s="11">
        <f t="shared" si="38"/>
        <v>2.3807872539301922</v>
      </c>
      <c r="Q280" s="11">
        <f t="shared" si="39"/>
        <v>-0.97429151469788922</v>
      </c>
      <c r="R280">
        <f t="shared" si="40"/>
        <v>0.37745968349020481</v>
      </c>
    </row>
    <row r="281" spans="1:18" x14ac:dyDescent="0.25">
      <c r="A281" s="11">
        <f>'Shiller Data '!A280</f>
        <v>1893.08</v>
      </c>
      <c r="B281" s="11">
        <f>'Shiller Data '!B280</f>
        <v>4.08</v>
      </c>
      <c r="C281" s="11">
        <f>'Shiller Data '!C280</f>
        <v>0.2467</v>
      </c>
      <c r="D281" s="11">
        <f>'Shiller Data '!D280</f>
        <v>0.29670000000000002</v>
      </c>
      <c r="E281" s="75">
        <f>'Shiller Data '!E280</f>
        <v>6.9456325620000001</v>
      </c>
      <c r="F281" s="12">
        <f t="shared" si="41"/>
        <v>184.55252110700411</v>
      </c>
      <c r="G281" s="12">
        <f t="shared" si="42"/>
        <v>11.15909484242596</v>
      </c>
      <c r="H281" s="12">
        <f t="shared" si="32"/>
        <v>203.86415182095669</v>
      </c>
      <c r="I281" s="12">
        <f t="shared" si="33"/>
        <v>9.6622083708218724</v>
      </c>
      <c r="J281" s="12">
        <f t="shared" si="34"/>
        <v>19.100449299387854</v>
      </c>
      <c r="K281" s="12">
        <f t="shared" si="35"/>
        <v>2.9497118583040702</v>
      </c>
      <c r="L281" s="12">
        <f t="shared" si="31"/>
        <v>-0.40536691032401118</v>
      </c>
      <c r="M281" s="11"/>
      <c r="N281" s="11">
        <f t="shared" si="36"/>
        <v>1918.09</v>
      </c>
      <c r="O281" s="11">
        <f t="shared" si="37"/>
        <v>10.292069649376824</v>
      </c>
      <c r="P281" s="11">
        <f t="shared" si="38"/>
        <v>2.331373661728199</v>
      </c>
      <c r="Q281" s="11">
        <f t="shared" si="39"/>
        <v>-1.0237051068998824</v>
      </c>
      <c r="R281">
        <f t="shared" si="40"/>
        <v>0.35926136940888459</v>
      </c>
    </row>
    <row r="282" spans="1:18" x14ac:dyDescent="0.25">
      <c r="A282" s="11">
        <f>'Shiller Data '!A281</f>
        <v>1893.09</v>
      </c>
      <c r="B282" s="11">
        <f>'Shiller Data '!B281</f>
        <v>4.37</v>
      </c>
      <c r="C282" s="11">
        <f>'Shiller Data '!C281</f>
        <v>0.2475</v>
      </c>
      <c r="D282" s="11">
        <f>'Shiller Data '!D281</f>
        <v>0.28749999999999998</v>
      </c>
      <c r="E282" s="75">
        <f>'Shiller Data '!E281</f>
        <v>7.2310717359999996</v>
      </c>
      <c r="F282" s="12">
        <f t="shared" si="41"/>
        <v>189.86739450595877</v>
      </c>
      <c r="G282" s="12">
        <f t="shared" si="42"/>
        <v>10.753359299822607</v>
      </c>
      <c r="H282" s="12">
        <f t="shared" si="32"/>
        <v>203.87867477997489</v>
      </c>
      <c r="I282" s="12">
        <f t="shared" si="33"/>
        <v>9.6593017425823113</v>
      </c>
      <c r="J282" s="12">
        <f t="shared" si="34"/>
        <v>19.65643061640186</v>
      </c>
      <c r="K282" s="12">
        <f t="shared" si="35"/>
        <v>2.9784045426102614</v>
      </c>
      <c r="L282" s="12">
        <f t="shared" si="31"/>
        <v>-0.37667422601781997</v>
      </c>
      <c r="M282" s="11"/>
      <c r="N282" s="11">
        <f t="shared" si="36"/>
        <v>1918.12</v>
      </c>
      <c r="O282" s="11">
        <f t="shared" si="37"/>
        <v>10.321076710799181</v>
      </c>
      <c r="P282" s="11">
        <f t="shared" si="38"/>
        <v>2.3341880870529472</v>
      </c>
      <c r="Q282" s="11">
        <f t="shared" si="39"/>
        <v>-1.0208906815751342</v>
      </c>
      <c r="R282">
        <f t="shared" si="40"/>
        <v>0.36027390789377089</v>
      </c>
    </row>
    <row r="283" spans="1:18" x14ac:dyDescent="0.25">
      <c r="A283" s="11">
        <f>'Shiller Data '!A282</f>
        <v>1893.1</v>
      </c>
      <c r="B283" s="11">
        <f>'Shiller Data '!B282</f>
        <v>4.5</v>
      </c>
      <c r="C283" s="11">
        <f>'Shiller Data '!C282</f>
        <v>0.24829999999999999</v>
      </c>
      <c r="D283" s="11">
        <f>'Shiller Data '!D282</f>
        <v>0.27829999999999999</v>
      </c>
      <c r="E283" s="75">
        <f>'Shiller Data '!E282</f>
        <v>7.3262127269999997</v>
      </c>
      <c r="F283" s="12">
        <f t="shared" si="41"/>
        <v>192.9765832200903</v>
      </c>
      <c r="G283" s="12">
        <f t="shared" si="42"/>
        <v>10.648019025232982</v>
      </c>
      <c r="H283" s="12">
        <f t="shared" si="32"/>
        <v>203.96753544909711</v>
      </c>
      <c r="I283" s="12">
        <f t="shared" si="33"/>
        <v>9.6554075381753677</v>
      </c>
      <c r="J283" s="12">
        <f t="shared" si="34"/>
        <v>19.986373693404772</v>
      </c>
      <c r="K283" s="12">
        <f t="shared" si="35"/>
        <v>2.9950507260234662</v>
      </c>
      <c r="L283" s="12">
        <f t="shared" si="31"/>
        <v>-0.36002804260461518</v>
      </c>
      <c r="M283" s="11"/>
      <c r="N283" s="11">
        <f t="shared" si="36"/>
        <v>1919.03</v>
      </c>
      <c r="O283" s="11">
        <f t="shared" si="37"/>
        <v>10.745829101569194</v>
      </c>
      <c r="P283" s="11">
        <f t="shared" si="38"/>
        <v>2.3745176887341604</v>
      </c>
      <c r="Q283" s="11">
        <f t="shared" si="39"/>
        <v>-0.98056107989392105</v>
      </c>
      <c r="R283">
        <f t="shared" si="40"/>
        <v>0.37510057840478639</v>
      </c>
    </row>
    <row r="284" spans="1:18" x14ac:dyDescent="0.25">
      <c r="A284" s="11">
        <f>'Shiller Data '!A283</f>
        <v>1893.11</v>
      </c>
      <c r="B284" s="11">
        <f>'Shiller Data '!B283</f>
        <v>4.57</v>
      </c>
      <c r="C284" s="11">
        <f>'Shiller Data '!C283</f>
        <v>0.2492</v>
      </c>
      <c r="D284" s="11">
        <f>'Shiller Data '!D283</f>
        <v>0.26919999999999999</v>
      </c>
      <c r="E284" s="75">
        <f>'Shiller Data '!E283</f>
        <v>7.135922645</v>
      </c>
      <c r="F284" s="12">
        <f t="shared" si="41"/>
        <v>201.20450030466947</v>
      </c>
      <c r="G284" s="12">
        <f t="shared" si="42"/>
        <v>10.971588944403418</v>
      </c>
      <c r="H284" s="12">
        <f t="shared" si="32"/>
        <v>204.08472655544799</v>
      </c>
      <c r="I284" s="12">
        <f t="shared" si="33"/>
        <v>9.6528695472817585</v>
      </c>
      <c r="J284" s="12">
        <f t="shared" si="34"/>
        <v>20.844009060635084</v>
      </c>
      <c r="K284" s="12">
        <f t="shared" si="35"/>
        <v>3.0370665717347975</v>
      </c>
      <c r="L284" s="12">
        <f t="shared" si="31"/>
        <v>-0.31801219689328386</v>
      </c>
      <c r="M284" s="11"/>
      <c r="N284" s="11">
        <f t="shared" si="36"/>
        <v>1919.06</v>
      </c>
      <c r="O284" s="11">
        <f t="shared" si="37"/>
        <v>11.918860229513971</v>
      </c>
      <c r="P284" s="11">
        <f t="shared" si="38"/>
        <v>2.4781220387361151</v>
      </c>
      <c r="Q284" s="11">
        <f t="shared" si="39"/>
        <v>-0.87695672989196627</v>
      </c>
      <c r="R284">
        <f t="shared" si="40"/>
        <v>0.41604713082247297</v>
      </c>
    </row>
    <row r="285" spans="1:18" x14ac:dyDescent="0.25">
      <c r="A285" s="11">
        <f>'Shiller Data '!A284</f>
        <v>1893.12</v>
      </c>
      <c r="B285" s="11">
        <f>'Shiller Data '!B284</f>
        <v>4.41</v>
      </c>
      <c r="C285" s="11">
        <f>'Shiller Data '!C284</f>
        <v>0.25</v>
      </c>
      <c r="D285" s="11">
        <f>'Shiller Data '!D284</f>
        <v>0.26</v>
      </c>
      <c r="E285" s="75">
        <f>'Shiller Data '!E284</f>
        <v>7.0407735540000003</v>
      </c>
      <c r="F285" s="12">
        <f t="shared" si="41"/>
        <v>196.78402371183546</v>
      </c>
      <c r="G285" s="12">
        <f t="shared" si="42"/>
        <v>11.155556899763916</v>
      </c>
      <c r="H285" s="12">
        <f t="shared" si="32"/>
        <v>204.21962242038612</v>
      </c>
      <c r="I285" s="12">
        <f t="shared" si="33"/>
        <v>9.6523073315386014</v>
      </c>
      <c r="J285" s="12">
        <f t="shared" si="34"/>
        <v>20.387252182579189</v>
      </c>
      <c r="K285" s="12">
        <f t="shared" si="35"/>
        <v>3.0149098125123328</v>
      </c>
      <c r="L285" s="12">
        <f t="shared" si="31"/>
        <v>-0.3401689561157486</v>
      </c>
      <c r="M285" s="11"/>
      <c r="N285" s="11">
        <f t="shared" si="36"/>
        <v>1919.09</v>
      </c>
      <c r="O285" s="11">
        <f t="shared" si="37"/>
        <v>11.17482071146139</v>
      </c>
      <c r="P285" s="11">
        <f t="shared" si="38"/>
        <v>2.4136630966538291</v>
      </c>
      <c r="Q285" s="11">
        <f t="shared" si="39"/>
        <v>-0.94141567197425235</v>
      </c>
      <c r="R285">
        <f t="shared" si="40"/>
        <v>0.39007522572891551</v>
      </c>
    </row>
    <row r="286" spans="1:18" x14ac:dyDescent="0.25">
      <c r="A286" s="11">
        <f>'Shiller Data '!A285</f>
        <v>1894.01</v>
      </c>
      <c r="B286" s="11">
        <f>'Shiller Data '!B285</f>
        <v>4.32</v>
      </c>
      <c r="C286" s="11">
        <f>'Shiller Data '!C285</f>
        <v>0.2467</v>
      </c>
      <c r="D286" s="11">
        <f>'Shiller Data '!D285</f>
        <v>0.25169999999999998</v>
      </c>
      <c r="E286" s="75">
        <f>'Shiller Data '!E285</f>
        <v>6.8504834710000004</v>
      </c>
      <c r="F286" s="12">
        <f t="shared" si="41"/>
        <v>198.12265889634756</v>
      </c>
      <c r="G286" s="12">
        <f t="shared" si="42"/>
        <v>11.314087951326144</v>
      </c>
      <c r="H286" s="12">
        <f t="shared" si="32"/>
        <v>204.41796740849779</v>
      </c>
      <c r="I286" s="12">
        <f t="shared" si="33"/>
        <v>9.6532956449622898</v>
      </c>
      <c r="J286" s="12">
        <f t="shared" si="34"/>
        <v>20.523836229934666</v>
      </c>
      <c r="K286" s="12">
        <f t="shared" si="35"/>
        <v>3.0215869536059934</v>
      </c>
      <c r="L286" s="12">
        <f t="shared" si="31"/>
        <v>-0.33349181502208802</v>
      </c>
      <c r="M286" s="11"/>
      <c r="N286" s="11">
        <f t="shared" si="36"/>
        <v>1919.12</v>
      </c>
      <c r="O286" s="11">
        <f t="shared" si="37"/>
        <v>10.530764421390355</v>
      </c>
      <c r="P286" s="11">
        <f t="shared" si="38"/>
        <v>2.3543009181349874</v>
      </c>
      <c r="Q286" s="11">
        <f t="shared" si="39"/>
        <v>-1.000777850493094</v>
      </c>
      <c r="R286">
        <f t="shared" si="40"/>
        <v>0.36759339723086071</v>
      </c>
    </row>
    <row r="287" spans="1:18" x14ac:dyDescent="0.25">
      <c r="A287" s="11">
        <f>'Shiller Data '!A286</f>
        <v>1894.02</v>
      </c>
      <c r="B287" s="11">
        <f>'Shiller Data '!B286</f>
        <v>4.38</v>
      </c>
      <c r="C287" s="11">
        <f>'Shiller Data '!C286</f>
        <v>0.24329999999999999</v>
      </c>
      <c r="D287" s="11">
        <f>'Shiller Data '!D286</f>
        <v>0.24329999999999999</v>
      </c>
      <c r="E287" s="75">
        <f>'Shiller Data '!E286</f>
        <v>6.7553424790000003</v>
      </c>
      <c r="F287" s="12">
        <f t="shared" si="41"/>
        <v>203.70343980009486</v>
      </c>
      <c r="G287" s="12">
        <f t="shared" si="42"/>
        <v>11.315307512183351</v>
      </c>
      <c r="H287" s="12">
        <f t="shared" si="32"/>
        <v>204.61839882902805</v>
      </c>
      <c r="I287" s="12">
        <f t="shared" si="33"/>
        <v>9.6546857900555949</v>
      </c>
      <c r="J287" s="12">
        <f t="shared" si="34"/>
        <v>21.098919657220854</v>
      </c>
      <c r="K287" s="12">
        <f t="shared" si="35"/>
        <v>3.0492218380916203</v>
      </c>
      <c r="L287" s="12">
        <f t="shared" si="31"/>
        <v>-0.30585693053646112</v>
      </c>
      <c r="M287" s="11"/>
      <c r="N287" s="11">
        <f t="shared" si="36"/>
        <v>1920.03</v>
      </c>
      <c r="O287" s="11">
        <f t="shared" si="37"/>
        <v>9.9443460776776682</v>
      </c>
      <c r="P287" s="11">
        <f t="shared" si="38"/>
        <v>2.2970041562654893</v>
      </c>
      <c r="Q287" s="11">
        <f t="shared" si="39"/>
        <v>-1.0580746123625921</v>
      </c>
      <c r="R287">
        <f t="shared" si="40"/>
        <v>0.34712351465272767</v>
      </c>
    </row>
    <row r="288" spans="1:18" x14ac:dyDescent="0.25">
      <c r="A288" s="11">
        <f>'Shiller Data '!A287</f>
        <v>1894.03</v>
      </c>
      <c r="B288" s="11">
        <f>'Shiller Data '!B287</f>
        <v>4.51</v>
      </c>
      <c r="C288" s="11">
        <f>'Shiller Data '!C287</f>
        <v>0.24</v>
      </c>
      <c r="D288" s="11">
        <f>'Shiller Data '!D287</f>
        <v>0.23499999999999999</v>
      </c>
      <c r="E288" s="75">
        <f>'Shiller Data '!E287</f>
        <v>6.5650523969999997</v>
      </c>
      <c r="F288" s="12">
        <f t="shared" si="41"/>
        <v>215.82908472253584</v>
      </c>
      <c r="G288" s="12">
        <f t="shared" si="42"/>
        <v>11.485361492995256</v>
      </c>
      <c r="H288" s="12">
        <f t="shared" si="32"/>
        <v>204.92417386321253</v>
      </c>
      <c r="I288" s="12">
        <f t="shared" si="33"/>
        <v>9.6576963991829299</v>
      </c>
      <c r="J288" s="12">
        <f t="shared" si="34"/>
        <v>22.34788460950125</v>
      </c>
      <c r="K288" s="12">
        <f t="shared" si="35"/>
        <v>3.1067316682356774</v>
      </c>
      <c r="L288" s="12">
        <f t="shared" si="31"/>
        <v>-0.24834710039240404</v>
      </c>
      <c r="M288" s="11"/>
      <c r="N288" s="11">
        <f t="shared" si="36"/>
        <v>1920.06</v>
      </c>
      <c r="O288" s="11">
        <f t="shared" si="37"/>
        <v>8.6872156298762828</v>
      </c>
      <c r="P288" s="11">
        <f t="shared" si="38"/>
        <v>2.161852477103515</v>
      </c>
      <c r="Q288" s="11">
        <f t="shared" si="39"/>
        <v>-1.1932262915245664</v>
      </c>
      <c r="R288">
        <f t="shared" si="40"/>
        <v>0.30324133919251045</v>
      </c>
    </row>
    <row r="289" spans="1:18" x14ac:dyDescent="0.25">
      <c r="A289" s="11">
        <f>'Shiller Data '!A288</f>
        <v>1894.04</v>
      </c>
      <c r="B289" s="11">
        <f>'Shiller Data '!B288</f>
        <v>4.57</v>
      </c>
      <c r="C289" s="11">
        <f>'Shiller Data '!C288</f>
        <v>0.23669999999999999</v>
      </c>
      <c r="D289" s="11">
        <f>'Shiller Data '!D288</f>
        <v>0.22670000000000001</v>
      </c>
      <c r="E289" s="75">
        <f>'Shiller Data '!E288</f>
        <v>6.5650523969999997</v>
      </c>
      <c r="F289" s="12">
        <f t="shared" si="41"/>
        <v>218.70042509578468</v>
      </c>
      <c r="G289" s="12">
        <f t="shared" si="42"/>
        <v>11.327437772466572</v>
      </c>
      <c r="H289" s="12">
        <f t="shared" si="32"/>
        <v>205.29664921494583</v>
      </c>
      <c r="I289" s="12">
        <f t="shared" si="33"/>
        <v>9.6583389111829963</v>
      </c>
      <c r="J289" s="12">
        <f t="shared" si="34"/>
        <v>22.64368926240105</v>
      </c>
      <c r="K289" s="12">
        <f t="shared" si="35"/>
        <v>3.1198811933458033</v>
      </c>
      <c r="L289" s="12">
        <f t="shared" si="31"/>
        <v>-0.23519757528227814</v>
      </c>
      <c r="M289" s="11"/>
      <c r="N289" s="11">
        <f t="shared" si="36"/>
        <v>1920.09</v>
      </c>
      <c r="O289" s="11">
        <f t="shared" si="37"/>
        <v>9.1606507277376874</v>
      </c>
      <c r="P289" s="11">
        <f t="shared" si="38"/>
        <v>2.2149172163088431</v>
      </c>
      <c r="Q289" s="11">
        <f t="shared" si="39"/>
        <v>-1.1401615523192383</v>
      </c>
      <c r="R289">
        <f t="shared" si="40"/>
        <v>0.31976735848487081</v>
      </c>
    </row>
    <row r="290" spans="1:18" x14ac:dyDescent="0.25">
      <c r="A290" s="11">
        <f>'Shiller Data '!A289</f>
        <v>1894.05</v>
      </c>
      <c r="B290" s="11">
        <f>'Shiller Data '!B289</f>
        <v>4.4000000000000004</v>
      </c>
      <c r="C290" s="11">
        <f>'Shiller Data '!C289</f>
        <v>0.23330000000000001</v>
      </c>
      <c r="D290" s="11">
        <f>'Shiller Data '!D289</f>
        <v>0.21829999999999999</v>
      </c>
      <c r="E290" s="75">
        <f>'Shiller Data '!E289</f>
        <v>6.5650523969999997</v>
      </c>
      <c r="F290" s="12">
        <f t="shared" si="41"/>
        <v>210.56496070491303</v>
      </c>
      <c r="G290" s="12">
        <f t="shared" si="42"/>
        <v>11.164728484649139</v>
      </c>
      <c r="H290" s="12">
        <f t="shared" si="32"/>
        <v>205.71318324150056</v>
      </c>
      <c r="I290" s="12">
        <f t="shared" si="33"/>
        <v>9.6565035373043049</v>
      </c>
      <c r="J290" s="12">
        <f t="shared" si="34"/>
        <v>21.805507541262088</v>
      </c>
      <c r="K290" s="12">
        <f t="shared" si="35"/>
        <v>3.0821625773944921</v>
      </c>
      <c r="L290" s="12">
        <f t="shared" si="31"/>
        <v>-0.27291619123358934</v>
      </c>
      <c r="M290" s="11"/>
      <c r="N290" s="11">
        <f t="shared" si="36"/>
        <v>1920.12</v>
      </c>
      <c r="O290" s="11">
        <f t="shared" si="37"/>
        <v>8.3081612663398605</v>
      </c>
      <c r="P290" s="11">
        <f t="shared" si="38"/>
        <v>2.1172383167956079</v>
      </c>
      <c r="Q290" s="11">
        <f t="shared" si="39"/>
        <v>-1.2378404518324735</v>
      </c>
      <c r="R290">
        <f t="shared" si="40"/>
        <v>0.29000983237573003</v>
      </c>
    </row>
    <row r="291" spans="1:18" x14ac:dyDescent="0.25">
      <c r="A291" s="11">
        <f>'Shiller Data '!A290</f>
        <v>1894.06</v>
      </c>
      <c r="B291" s="11">
        <f>'Shiller Data '!B290</f>
        <v>4.34</v>
      </c>
      <c r="C291" s="11">
        <f>'Shiller Data '!C290</f>
        <v>0.23</v>
      </c>
      <c r="D291" s="11">
        <f>'Shiller Data '!D290</f>
        <v>0.21</v>
      </c>
      <c r="E291" s="75">
        <f>'Shiller Data '!E290</f>
        <v>6.5650523969999997</v>
      </c>
      <c r="F291" s="12">
        <f t="shared" si="41"/>
        <v>207.69362033166422</v>
      </c>
      <c r="G291" s="12">
        <f t="shared" si="42"/>
        <v>11.006804764120453</v>
      </c>
      <c r="H291" s="12">
        <f t="shared" si="32"/>
        <v>206.17864496261865</v>
      </c>
      <c r="I291" s="12">
        <f t="shared" si="33"/>
        <v>9.653948668316426</v>
      </c>
      <c r="J291" s="12">
        <f t="shared" si="34"/>
        <v>21.513851737507153</v>
      </c>
      <c r="K291" s="12">
        <f t="shared" si="35"/>
        <v>3.0686969945436187</v>
      </c>
      <c r="L291" s="12">
        <f t="shared" si="31"/>
        <v>-0.28638177408446275</v>
      </c>
      <c r="M291" s="11"/>
      <c r="N291" s="11">
        <f t="shared" si="36"/>
        <v>1921.03</v>
      </c>
      <c r="O291" s="11">
        <f t="shared" si="37"/>
        <v>9.044116662324118</v>
      </c>
      <c r="P291" s="11">
        <f t="shared" si="38"/>
        <v>2.2021144537491697</v>
      </c>
      <c r="Q291" s="11">
        <f t="shared" si="39"/>
        <v>-1.1529643148789117</v>
      </c>
      <c r="R291">
        <f t="shared" si="40"/>
        <v>0.31569954808817396</v>
      </c>
    </row>
    <row r="292" spans="1:18" x14ac:dyDescent="0.25">
      <c r="A292" s="11">
        <f>'Shiller Data '!A291</f>
        <v>1894.07</v>
      </c>
      <c r="B292" s="11">
        <f>'Shiller Data '!B291</f>
        <v>4.25</v>
      </c>
      <c r="C292" s="11">
        <f>'Shiller Data '!C291</f>
        <v>0.22670000000000001</v>
      </c>
      <c r="D292" s="11">
        <f>'Shiller Data '!D291</f>
        <v>0.20169999999999999</v>
      </c>
      <c r="E292" s="75">
        <f>'Shiller Data '!E291</f>
        <v>6.5650523969999997</v>
      </c>
      <c r="F292" s="12">
        <f t="shared" si="41"/>
        <v>203.386609771791</v>
      </c>
      <c r="G292" s="12">
        <f t="shared" si="42"/>
        <v>10.848881043591769</v>
      </c>
      <c r="H292" s="12">
        <f t="shared" si="32"/>
        <v>206.59047619866783</v>
      </c>
      <c r="I292" s="12">
        <f t="shared" si="33"/>
        <v>9.6497917496791512</v>
      </c>
      <c r="J292" s="12">
        <f t="shared" si="34"/>
        <v>21.076787463165044</v>
      </c>
      <c r="K292" s="12">
        <f t="shared" si="35"/>
        <v>3.0481723146764379</v>
      </c>
      <c r="L292" s="12">
        <f t="shared" si="31"/>
        <v>-0.30690645395164351</v>
      </c>
      <c r="M292" s="11"/>
      <c r="N292" s="11">
        <f t="shared" si="36"/>
        <v>1921.06</v>
      </c>
      <c r="O292" s="11">
        <f t="shared" si="37"/>
        <v>9.1039314546752266</v>
      </c>
      <c r="P292" s="11">
        <f t="shared" si="38"/>
        <v>2.2087063482118729</v>
      </c>
      <c r="Q292" s="11">
        <f t="shared" si="39"/>
        <v>-1.1463724204162085</v>
      </c>
      <c r="R292">
        <f t="shared" si="40"/>
        <v>0.31778748034505178</v>
      </c>
    </row>
    <row r="293" spans="1:18" x14ac:dyDescent="0.25">
      <c r="A293" s="11">
        <f>'Shiller Data '!A292</f>
        <v>1894.08</v>
      </c>
      <c r="B293" s="11">
        <f>'Shiller Data '!B292</f>
        <v>4.41</v>
      </c>
      <c r="C293" s="11">
        <f>'Shiller Data '!C292</f>
        <v>0.2233</v>
      </c>
      <c r="D293" s="11">
        <f>'Shiller Data '!D292</f>
        <v>0.1933</v>
      </c>
      <c r="E293" s="75">
        <f>'Shiller Data '!E292</f>
        <v>6.7553424790000003</v>
      </c>
      <c r="F293" s="12">
        <f t="shared" si="41"/>
        <v>205.09866883982153</v>
      </c>
      <c r="G293" s="12">
        <f t="shared" si="42"/>
        <v>10.385154819032232</v>
      </c>
      <c r="H293" s="12">
        <f t="shared" si="32"/>
        <v>206.9125759077115</v>
      </c>
      <c r="I293" s="12">
        <f t="shared" si="33"/>
        <v>9.6425308082099352</v>
      </c>
      <c r="J293" s="12">
        <f t="shared" si="34"/>
        <v>21.270211412256465</v>
      </c>
      <c r="K293" s="12">
        <f t="shared" si="35"/>
        <v>3.0573075686200353</v>
      </c>
      <c r="L293" s="12">
        <f t="shared" si="31"/>
        <v>-0.29777120000804613</v>
      </c>
      <c r="M293" s="11"/>
      <c r="N293" s="11">
        <f t="shared" si="36"/>
        <v>1921.09</v>
      </c>
      <c r="O293" s="11">
        <f t="shared" si="37"/>
        <v>9.3913976318559094</v>
      </c>
      <c r="P293" s="11">
        <f t="shared" si="38"/>
        <v>2.2397941247273772</v>
      </c>
      <c r="Q293" s="11">
        <f t="shared" si="39"/>
        <v>-1.1152846439007043</v>
      </c>
      <c r="R293">
        <f t="shared" si="40"/>
        <v>0.3278219530984422</v>
      </c>
    </row>
    <row r="294" spans="1:18" x14ac:dyDescent="0.25">
      <c r="A294" s="11">
        <f>'Shiller Data '!A293</f>
        <v>1894.09</v>
      </c>
      <c r="B294" s="11">
        <f>'Shiller Data '!B293</f>
        <v>4.4800000000000004</v>
      </c>
      <c r="C294" s="11">
        <f>'Shiller Data '!C293</f>
        <v>0.22</v>
      </c>
      <c r="D294" s="11">
        <f>'Shiller Data '!D293</f>
        <v>0.185</v>
      </c>
      <c r="E294" s="75">
        <f>'Shiller Data '!E293</f>
        <v>6.8504834710000004</v>
      </c>
      <c r="F294" s="12">
        <f t="shared" si="41"/>
        <v>205.46053515176783</v>
      </c>
      <c r="G294" s="12">
        <f t="shared" si="42"/>
        <v>10.089579851202883</v>
      </c>
      <c r="H294" s="12">
        <f t="shared" si="32"/>
        <v>207.2748820041225</v>
      </c>
      <c r="I294" s="12">
        <f t="shared" si="33"/>
        <v>9.6325117543736081</v>
      </c>
      <c r="J294" s="12">
        <f t="shared" si="34"/>
        <v>21.329902354749706</v>
      </c>
      <c r="K294" s="12">
        <f t="shared" si="35"/>
        <v>3.0601099546363866</v>
      </c>
      <c r="L294" s="12">
        <f t="shared" si="31"/>
        <v>-0.29496881399169483</v>
      </c>
      <c r="M294" s="11"/>
      <c r="N294" s="11">
        <f t="shared" si="36"/>
        <v>1921.12</v>
      </c>
      <c r="O294" s="11">
        <f t="shared" si="37"/>
        <v>10.68000569559349</v>
      </c>
      <c r="P294" s="11">
        <f t="shared" si="38"/>
        <v>2.3683733668271771</v>
      </c>
      <c r="Q294" s="11">
        <f t="shared" si="39"/>
        <v>-0.98670540180090427</v>
      </c>
      <c r="R294">
        <f t="shared" si="40"/>
        <v>0.37280290575238445</v>
      </c>
    </row>
    <row r="295" spans="1:18" x14ac:dyDescent="0.25">
      <c r="A295" s="11">
        <f>'Shiller Data '!A294</f>
        <v>1894.1</v>
      </c>
      <c r="B295" s="11">
        <f>'Shiller Data '!B294</f>
        <v>4.34</v>
      </c>
      <c r="C295" s="11">
        <f>'Shiller Data '!C294</f>
        <v>0.2167</v>
      </c>
      <c r="D295" s="11">
        <f>'Shiller Data '!D294</f>
        <v>0.1767</v>
      </c>
      <c r="E295" s="75">
        <f>'Shiller Data '!E294</f>
        <v>6.6601933879999997</v>
      </c>
      <c r="F295" s="12">
        <f t="shared" si="41"/>
        <v>204.72671295952469</v>
      </c>
      <c r="G295" s="12">
        <f t="shared" si="42"/>
        <v>10.22218403187304</v>
      </c>
      <c r="H295" s="12">
        <f t="shared" si="32"/>
        <v>207.67000113157158</v>
      </c>
      <c r="I295" s="12">
        <f t="shared" si="33"/>
        <v>9.6230978310330801</v>
      </c>
      <c r="J295" s="12">
        <f t="shared" si="34"/>
        <v>21.274512278084824</v>
      </c>
      <c r="K295" s="12">
        <f t="shared" si="35"/>
        <v>3.057509749547302</v>
      </c>
      <c r="L295" s="12">
        <f t="shared" si="31"/>
        <v>-0.29756901908077937</v>
      </c>
      <c r="M295" s="11"/>
      <c r="N295" s="11">
        <f t="shared" si="36"/>
        <v>1922.03</v>
      </c>
      <c r="O295" s="11">
        <f t="shared" si="37"/>
        <v>11.892980011062425</v>
      </c>
      <c r="P295" s="11">
        <f t="shared" si="38"/>
        <v>2.475948311012377</v>
      </c>
      <c r="Q295" s="11">
        <f t="shared" si="39"/>
        <v>-0.87913045761570441</v>
      </c>
      <c r="R295">
        <f t="shared" si="40"/>
        <v>0.41514373985853137</v>
      </c>
    </row>
    <row r="296" spans="1:18" x14ac:dyDescent="0.25">
      <c r="A296" s="11">
        <f>'Shiller Data '!A295</f>
        <v>1894.11</v>
      </c>
      <c r="B296" s="11">
        <f>'Shiller Data '!B295</f>
        <v>4.34</v>
      </c>
      <c r="C296" s="11">
        <f>'Shiller Data '!C295</f>
        <v>0.21329999999999999</v>
      </c>
      <c r="D296" s="11">
        <f>'Shiller Data '!D295</f>
        <v>0.16830000000000001</v>
      </c>
      <c r="E296" s="75">
        <f>'Shiller Data '!E295</f>
        <v>6.6601933879999997</v>
      </c>
      <c r="F296" s="12">
        <f t="shared" si="41"/>
        <v>204.72671295952469</v>
      </c>
      <c r="G296" s="12">
        <f t="shared" si="42"/>
        <v>10.061799049370187</v>
      </c>
      <c r="H296" s="12">
        <f t="shared" si="32"/>
        <v>208.06242413454223</v>
      </c>
      <c r="I296" s="12">
        <f t="shared" si="33"/>
        <v>9.6110367162467956</v>
      </c>
      <c r="J296" s="12">
        <f t="shared" si="34"/>
        <v>21.301210161173174</v>
      </c>
      <c r="K296" s="12">
        <f t="shared" si="35"/>
        <v>3.0587638861800168</v>
      </c>
      <c r="L296" s="12">
        <f t="shared" si="31"/>
        <v>-0.29631488244806459</v>
      </c>
      <c r="M296" s="11"/>
      <c r="N296" s="11">
        <f t="shared" si="36"/>
        <v>1922.06</v>
      </c>
      <c r="O296" s="11">
        <f t="shared" si="37"/>
        <v>13.157821148598824</v>
      </c>
      <c r="P296" s="11">
        <f t="shared" si="38"/>
        <v>2.5770163459736772</v>
      </c>
      <c r="Q296" s="11">
        <f t="shared" si="39"/>
        <v>-0.77806242265440417</v>
      </c>
      <c r="R296">
        <f t="shared" si="40"/>
        <v>0.4592950694391208</v>
      </c>
    </row>
    <row r="297" spans="1:18" x14ac:dyDescent="0.25">
      <c r="A297" s="11">
        <f>'Shiller Data '!A296</f>
        <v>1894.12</v>
      </c>
      <c r="B297" s="11">
        <f>'Shiller Data '!B296</f>
        <v>4.3</v>
      </c>
      <c r="C297" s="11">
        <f>'Shiller Data '!C296</f>
        <v>0.21</v>
      </c>
      <c r="D297" s="11">
        <f>'Shiller Data '!D296</f>
        <v>0.16</v>
      </c>
      <c r="E297" s="75">
        <f>'Shiller Data '!E296</f>
        <v>6.5650523969999997</v>
      </c>
      <c r="F297" s="12">
        <f t="shared" si="41"/>
        <v>205.77939341616502</v>
      </c>
      <c r="G297" s="12">
        <f t="shared" si="42"/>
        <v>10.049691306370848</v>
      </c>
      <c r="H297" s="12">
        <f t="shared" si="32"/>
        <v>208.44863883856337</v>
      </c>
      <c r="I297" s="12">
        <f t="shared" si="33"/>
        <v>9.5984174993516209</v>
      </c>
      <c r="J297" s="12">
        <f t="shared" si="34"/>
        <v>21.438887548917887</v>
      </c>
      <c r="K297" s="12">
        <f t="shared" si="35"/>
        <v>3.0652064481455197</v>
      </c>
      <c r="L297" s="12">
        <f t="shared" si="31"/>
        <v>-0.28987232048256173</v>
      </c>
      <c r="M297" s="11"/>
      <c r="N297" s="11">
        <f t="shared" si="36"/>
        <v>1922.09</v>
      </c>
      <c r="O297" s="11">
        <f t="shared" si="37"/>
        <v>14.373503637883212</v>
      </c>
      <c r="P297" s="11">
        <f t="shared" si="38"/>
        <v>2.6653864865092287</v>
      </c>
      <c r="Q297" s="11">
        <f t="shared" si="39"/>
        <v>-0.6896922821188527</v>
      </c>
      <c r="R297">
        <f t="shared" si="40"/>
        <v>0.50173043674089157</v>
      </c>
    </row>
    <row r="298" spans="1:18" x14ac:dyDescent="0.25">
      <c r="A298" s="11">
        <f>'Shiller Data '!A297</f>
        <v>1895.01</v>
      </c>
      <c r="B298" s="11">
        <f>'Shiller Data '!B297</f>
        <v>4.25</v>
      </c>
      <c r="C298" s="11">
        <f>'Shiller Data '!C297</f>
        <v>0.20830000000000001</v>
      </c>
      <c r="D298" s="11">
        <f>'Shiller Data '!D297</f>
        <v>0.16750000000000001</v>
      </c>
      <c r="E298" s="75">
        <f>'Shiller Data '!E297</f>
        <v>6.5650523969999997</v>
      </c>
      <c r="F298" s="12">
        <f t="shared" si="41"/>
        <v>203.386609771791</v>
      </c>
      <c r="G298" s="12">
        <f t="shared" si="42"/>
        <v>9.9683366624621339</v>
      </c>
      <c r="H298" s="12">
        <f t="shared" si="32"/>
        <v>208.85578504072299</v>
      </c>
      <c r="I298" s="12">
        <f t="shared" si="33"/>
        <v>9.5866743169490558</v>
      </c>
      <c r="J298" s="12">
        <f t="shared" si="34"/>
        <v>21.215554325466901</v>
      </c>
      <c r="K298" s="12">
        <f t="shared" si="35"/>
        <v>3.0547346072531596</v>
      </c>
      <c r="L298" s="12">
        <f t="shared" si="31"/>
        <v>-0.30034416137492181</v>
      </c>
      <c r="M298" s="11"/>
      <c r="N298" s="11">
        <f t="shared" si="36"/>
        <v>1922.12</v>
      </c>
      <c r="O298" s="11">
        <f t="shared" si="37"/>
        <v>13.850001612299318</v>
      </c>
      <c r="P298" s="11">
        <f t="shared" si="38"/>
        <v>2.6282853490448437</v>
      </c>
      <c r="Q298" s="11">
        <f t="shared" si="39"/>
        <v>-0.72679341958323773</v>
      </c>
      <c r="R298">
        <f t="shared" si="40"/>
        <v>0.48345675020292839</v>
      </c>
    </row>
    <row r="299" spans="1:18" x14ac:dyDescent="0.25">
      <c r="A299" s="11">
        <f>'Shiller Data '!A298</f>
        <v>1895.02</v>
      </c>
      <c r="B299" s="11">
        <f>'Shiller Data '!B298</f>
        <v>4.1900000000000004</v>
      </c>
      <c r="C299" s="11">
        <f>'Shiller Data '!C298</f>
        <v>0.20669999999999999</v>
      </c>
      <c r="D299" s="11">
        <f>'Shiller Data '!D298</f>
        <v>0.17499999999999999</v>
      </c>
      <c r="E299" s="75">
        <f>'Shiller Data '!E298</f>
        <v>6.5650523969999997</v>
      </c>
      <c r="F299" s="12">
        <f t="shared" si="41"/>
        <v>200.51526939854219</v>
      </c>
      <c r="G299" s="12">
        <f t="shared" si="42"/>
        <v>9.8917675858421639</v>
      </c>
      <c r="H299" s="12">
        <f t="shared" si="32"/>
        <v>209.20620961348357</v>
      </c>
      <c r="I299" s="12">
        <f t="shared" si="33"/>
        <v>9.5768052833605974</v>
      </c>
      <c r="J299" s="12">
        <f t="shared" si="34"/>
        <v>20.937594893667857</v>
      </c>
      <c r="K299" s="12">
        <f t="shared" si="35"/>
        <v>3.0415463418098976</v>
      </c>
      <c r="L299" s="12">
        <f t="shared" si="31"/>
        <v>-0.31353242681818383</v>
      </c>
      <c r="M299" s="11"/>
      <c r="N299" s="11">
        <f t="shared" si="36"/>
        <v>1923.03</v>
      </c>
      <c r="O299" s="11">
        <f t="shared" si="37"/>
        <v>15.141454139942851</v>
      </c>
      <c r="P299" s="11">
        <f t="shared" si="38"/>
        <v>2.7174362896285227</v>
      </c>
      <c r="Q299" s="11">
        <f t="shared" si="39"/>
        <v>-0.63764247899955873</v>
      </c>
      <c r="R299">
        <f t="shared" si="40"/>
        <v>0.52853699347896121</v>
      </c>
    </row>
    <row r="300" spans="1:18" x14ac:dyDescent="0.25">
      <c r="A300" s="11">
        <f>'Shiller Data '!A299</f>
        <v>1895.03</v>
      </c>
      <c r="B300" s="11">
        <f>'Shiller Data '!B299</f>
        <v>4.1900000000000004</v>
      </c>
      <c r="C300" s="11">
        <f>'Shiller Data '!C299</f>
        <v>0.20499999999999999</v>
      </c>
      <c r="D300" s="11">
        <f>'Shiller Data '!D299</f>
        <v>0.1825</v>
      </c>
      <c r="E300" s="75">
        <f>'Shiller Data '!E299</f>
        <v>6.5650523969999997</v>
      </c>
      <c r="F300" s="12">
        <f t="shared" si="41"/>
        <v>200.51526939854219</v>
      </c>
      <c r="G300" s="12">
        <f t="shared" si="42"/>
        <v>9.8104129419334463</v>
      </c>
      <c r="H300" s="12">
        <f t="shared" si="32"/>
        <v>209.51308014167333</v>
      </c>
      <c r="I300" s="12">
        <f t="shared" si="33"/>
        <v>9.5660202379751809</v>
      </c>
      <c r="J300" s="12">
        <f t="shared" si="34"/>
        <v>20.961200625787598</v>
      </c>
      <c r="K300" s="12">
        <f t="shared" si="35"/>
        <v>3.042673139576979</v>
      </c>
      <c r="L300" s="12">
        <f t="shared" si="31"/>
        <v>-0.31240562905110236</v>
      </c>
      <c r="M300" s="11"/>
      <c r="N300" s="11">
        <f t="shared" si="36"/>
        <v>1923.06</v>
      </c>
      <c r="O300" s="11">
        <f t="shared" si="37"/>
        <v>13.391312040036739</v>
      </c>
      <c r="P300" s="11">
        <f t="shared" si="38"/>
        <v>2.5946061414625876</v>
      </c>
      <c r="Q300" s="11">
        <f t="shared" si="39"/>
        <v>-0.7604726271654938</v>
      </c>
      <c r="R300">
        <f t="shared" si="40"/>
        <v>0.46744544737671723</v>
      </c>
    </row>
    <row r="301" spans="1:18" x14ac:dyDescent="0.25">
      <c r="A301" s="11">
        <f>'Shiller Data '!A300</f>
        <v>1895.04</v>
      </c>
      <c r="B301" s="11">
        <f>'Shiller Data '!B300</f>
        <v>4.37</v>
      </c>
      <c r="C301" s="11">
        <f>'Shiller Data '!C300</f>
        <v>0.20330000000000001</v>
      </c>
      <c r="D301" s="11">
        <f>'Shiller Data '!D300</f>
        <v>0.19</v>
      </c>
      <c r="E301" s="75">
        <f>'Shiller Data '!E300</f>
        <v>6.8504834710000004</v>
      </c>
      <c r="F301" s="12">
        <f t="shared" si="41"/>
        <v>200.41574522616639</v>
      </c>
      <c r="G301" s="12">
        <f t="shared" si="42"/>
        <v>9.3236890170433941</v>
      </c>
      <c r="H301" s="12">
        <f t="shared" si="32"/>
        <v>209.84374892014398</v>
      </c>
      <c r="I301" s="12">
        <f t="shared" si="33"/>
        <v>9.5537110979921831</v>
      </c>
      <c r="J301" s="12">
        <f t="shared" si="34"/>
        <v>20.977790009610604</v>
      </c>
      <c r="K301" s="12">
        <f t="shared" si="35"/>
        <v>3.0434642594602623</v>
      </c>
      <c r="L301" s="12">
        <f t="shared" si="31"/>
        <v>-0.31161450916781908</v>
      </c>
      <c r="M301" s="11"/>
      <c r="N301" s="11">
        <f t="shared" si="36"/>
        <v>1923.09</v>
      </c>
      <c r="O301" s="11">
        <f t="shared" si="37"/>
        <v>13.083882178916957</v>
      </c>
      <c r="P301" s="11">
        <f t="shared" si="38"/>
        <v>2.571381104661346</v>
      </c>
      <c r="Q301" s="11">
        <f t="shared" si="39"/>
        <v>-0.78369766396673546</v>
      </c>
      <c r="R301">
        <f t="shared" si="40"/>
        <v>0.45671410988428562</v>
      </c>
    </row>
    <row r="302" spans="1:18" x14ac:dyDescent="0.25">
      <c r="A302" s="11">
        <f>'Shiller Data '!A301</f>
        <v>1895.05</v>
      </c>
      <c r="B302" s="11">
        <f>'Shiller Data '!B301</f>
        <v>4.6100000000000003</v>
      </c>
      <c r="C302" s="11">
        <f>'Shiller Data '!C301</f>
        <v>0.20169999999999999</v>
      </c>
      <c r="D302" s="11">
        <f>'Shiller Data '!D301</f>
        <v>0.19750000000000001</v>
      </c>
      <c r="E302" s="75">
        <f>'Shiller Data '!E301</f>
        <v>6.9456325620000001</v>
      </c>
      <c r="F302" s="12">
        <f t="shared" si="41"/>
        <v>208.52625546649242</v>
      </c>
      <c r="G302" s="12">
        <f t="shared" si="42"/>
        <v>9.123589094922238</v>
      </c>
      <c r="H302" s="12">
        <f t="shared" si="32"/>
        <v>210.22384762195085</v>
      </c>
      <c r="I302" s="12">
        <f t="shared" si="33"/>
        <v>9.5394970571264928</v>
      </c>
      <c r="J302" s="12">
        <f t="shared" si="34"/>
        <v>21.859250463389223</v>
      </c>
      <c r="K302" s="12">
        <f t="shared" si="35"/>
        <v>3.0846241941179651</v>
      </c>
      <c r="L302" s="12">
        <f t="shared" si="31"/>
        <v>-0.27045457451011634</v>
      </c>
      <c r="M302" s="11"/>
      <c r="N302" s="11">
        <f t="shared" si="36"/>
        <v>1923.12</v>
      </c>
      <c r="O302" s="11">
        <f t="shared" si="37"/>
        <v>13.800695748027904</v>
      </c>
      <c r="P302" s="11">
        <f t="shared" si="38"/>
        <v>2.6247190074160498</v>
      </c>
      <c r="Q302" s="11">
        <f t="shared" si="39"/>
        <v>-0.73035976121203161</v>
      </c>
      <c r="R302">
        <f t="shared" si="40"/>
        <v>0.48173564911038874</v>
      </c>
    </row>
    <row r="303" spans="1:18" x14ac:dyDescent="0.25">
      <c r="A303" s="11">
        <f>'Shiller Data '!A302</f>
        <v>1895.06</v>
      </c>
      <c r="B303" s="11">
        <f>'Shiller Data '!B302</f>
        <v>4.7</v>
      </c>
      <c r="C303" s="11">
        <f>'Shiller Data '!C302</f>
        <v>0.2</v>
      </c>
      <c r="D303" s="11">
        <f>'Shiller Data '!D302</f>
        <v>0.20499999999999999</v>
      </c>
      <c r="E303" s="75">
        <f>'Shiller Data '!E302</f>
        <v>7.0407735540000003</v>
      </c>
      <c r="F303" s="12">
        <f t="shared" si="41"/>
        <v>209.72446971556161</v>
      </c>
      <c r="G303" s="12">
        <f t="shared" si="42"/>
        <v>8.9244455198111332</v>
      </c>
      <c r="H303" s="12">
        <f t="shared" si="32"/>
        <v>210.58104762286558</v>
      </c>
      <c r="I303" s="12">
        <f t="shared" si="33"/>
        <v>9.5233192985023756</v>
      </c>
      <c r="J303" s="12">
        <f t="shared" si="34"/>
        <v>22.022202883457094</v>
      </c>
      <c r="K303" s="12">
        <f t="shared" si="35"/>
        <v>3.092051166411522</v>
      </c>
      <c r="L303" s="12">
        <f t="shared" si="31"/>
        <v>-0.26302760221655941</v>
      </c>
      <c r="M303" s="11"/>
      <c r="N303" s="11">
        <f t="shared" si="36"/>
        <v>1924.03</v>
      </c>
      <c r="O303" s="11">
        <f t="shared" si="37"/>
        <v>14.357937250546465</v>
      </c>
      <c r="P303" s="11">
        <f t="shared" si="38"/>
        <v>2.6643029077969538</v>
      </c>
      <c r="Q303" s="11">
        <f t="shared" si="39"/>
        <v>-0.69077586083112763</v>
      </c>
      <c r="R303">
        <f t="shared" si="40"/>
        <v>0.5011870667655739</v>
      </c>
    </row>
    <row r="304" spans="1:18" x14ac:dyDescent="0.25">
      <c r="A304" s="11">
        <f>'Shiller Data '!A303</f>
        <v>1895.07</v>
      </c>
      <c r="B304" s="11">
        <f>'Shiller Data '!B303</f>
        <v>4.72</v>
      </c>
      <c r="C304" s="11">
        <f>'Shiller Data '!C303</f>
        <v>0.1983</v>
      </c>
      <c r="D304" s="11">
        <f>'Shiller Data '!D303</f>
        <v>0.21249999999999999</v>
      </c>
      <c r="E304" s="75">
        <f>'Shiller Data '!E303</f>
        <v>6.9456325620000001</v>
      </c>
      <c r="F304" s="12">
        <f t="shared" si="41"/>
        <v>213.50193618261258</v>
      </c>
      <c r="G304" s="12">
        <f t="shared" si="42"/>
        <v>8.9697953273330686</v>
      </c>
      <c r="H304" s="12">
        <f t="shared" si="32"/>
        <v>210.9270654134159</v>
      </c>
      <c r="I304" s="12">
        <f t="shared" si="33"/>
        <v>9.5102086466561815</v>
      </c>
      <c r="J304" s="12">
        <f t="shared" si="34"/>
        <v>22.449763629284885</v>
      </c>
      <c r="K304" s="12">
        <f t="shared" si="35"/>
        <v>3.1112800853704696</v>
      </c>
      <c r="L304" s="12">
        <f t="shared" si="31"/>
        <v>-0.24379868325761178</v>
      </c>
      <c r="M304" s="11"/>
      <c r="N304" s="11">
        <f t="shared" si="36"/>
        <v>1924.06</v>
      </c>
      <c r="O304" s="11">
        <f t="shared" si="37"/>
        <v>14.46143763327081</v>
      </c>
      <c r="P304" s="11">
        <f t="shared" si="38"/>
        <v>2.6714856331766628</v>
      </c>
      <c r="Q304" s="11">
        <f t="shared" si="39"/>
        <v>-0.68359313545141864</v>
      </c>
      <c r="R304">
        <f t="shared" si="40"/>
        <v>0.50479991534692248</v>
      </c>
    </row>
    <row r="305" spans="1:18" x14ac:dyDescent="0.25">
      <c r="A305" s="11">
        <f>'Shiller Data '!A304</f>
        <v>1895.08</v>
      </c>
      <c r="B305" s="11">
        <f>'Shiller Data '!B304</f>
        <v>4.79</v>
      </c>
      <c r="C305" s="11">
        <f>'Shiller Data '!C304</f>
        <v>0.19670000000000001</v>
      </c>
      <c r="D305" s="11">
        <f>'Shiller Data '!D304</f>
        <v>0.22</v>
      </c>
      <c r="E305" s="75">
        <f>'Shiller Data '!E304</f>
        <v>6.8504834710000004</v>
      </c>
      <c r="F305" s="12">
        <f t="shared" si="41"/>
        <v>219.6776703966446</v>
      </c>
      <c r="G305" s="12">
        <f t="shared" si="42"/>
        <v>9.0210016215073061</v>
      </c>
      <c r="H305" s="12">
        <f t="shared" si="32"/>
        <v>211.22783903845658</v>
      </c>
      <c r="I305" s="12">
        <f t="shared" si="33"/>
        <v>9.4993206633152401</v>
      </c>
      <c r="J305" s="12">
        <f t="shared" si="34"/>
        <v>23.125618997682896</v>
      </c>
      <c r="K305" s="12">
        <f t="shared" si="35"/>
        <v>3.1409410505076152</v>
      </c>
      <c r="L305" s="12">
        <f t="shared" si="31"/>
        <v>-0.21413771812046623</v>
      </c>
      <c r="M305" s="11"/>
      <c r="N305" s="11">
        <f t="shared" si="36"/>
        <v>1924.09</v>
      </c>
      <c r="O305" s="11">
        <f t="shared" si="37"/>
        <v>15.529761324616167</v>
      </c>
      <c r="P305" s="11">
        <f t="shared" si="38"/>
        <v>2.7427582683764418</v>
      </c>
      <c r="Q305" s="11">
        <f t="shared" si="39"/>
        <v>-0.61232050025163964</v>
      </c>
      <c r="R305">
        <f t="shared" si="40"/>
        <v>0.54209148501172044</v>
      </c>
    </row>
    <row r="306" spans="1:18" x14ac:dyDescent="0.25">
      <c r="A306" s="11">
        <f>'Shiller Data '!A305</f>
        <v>1895.09</v>
      </c>
      <c r="B306" s="11">
        <f>'Shiller Data '!B305</f>
        <v>4.82</v>
      </c>
      <c r="C306" s="11">
        <f>'Shiller Data '!C305</f>
        <v>0.19500000000000001</v>
      </c>
      <c r="D306" s="11">
        <f>'Shiller Data '!D305</f>
        <v>0.22750000000000001</v>
      </c>
      <c r="E306" s="75">
        <f>'Shiller Data '!E305</f>
        <v>6.8504834710000004</v>
      </c>
      <c r="F306" s="12">
        <f t="shared" si="41"/>
        <v>221.05352219453593</v>
      </c>
      <c r="G306" s="12">
        <f t="shared" si="42"/>
        <v>8.9430366862934658</v>
      </c>
      <c r="H306" s="12">
        <f t="shared" si="32"/>
        <v>211.54153729692246</v>
      </c>
      <c r="I306" s="12">
        <f t="shared" si="33"/>
        <v>9.4885731274957852</v>
      </c>
      <c r="J306" s="12">
        <f t="shared" si="34"/>
        <v>23.296813885954226</v>
      </c>
      <c r="K306" s="12">
        <f t="shared" si="35"/>
        <v>3.1483166081293725</v>
      </c>
      <c r="L306" s="12">
        <f t="shared" si="31"/>
        <v>-0.20676216049870888</v>
      </c>
      <c r="M306" s="11"/>
      <c r="N306" s="11">
        <f t="shared" si="36"/>
        <v>1924.12</v>
      </c>
      <c r="O306" s="11">
        <f t="shared" si="37"/>
        <v>16.977174131855548</v>
      </c>
      <c r="P306" s="11">
        <f t="shared" si="38"/>
        <v>2.8318697437032401</v>
      </c>
      <c r="Q306" s="11">
        <f t="shared" si="39"/>
        <v>-0.52320902492484134</v>
      </c>
      <c r="R306">
        <f t="shared" si="40"/>
        <v>0.59261577458065673</v>
      </c>
    </row>
    <row r="307" spans="1:18" x14ac:dyDescent="0.25">
      <c r="A307" s="11">
        <f>'Shiller Data '!A306</f>
        <v>1895.1</v>
      </c>
      <c r="B307" s="11">
        <f>'Shiller Data '!B306</f>
        <v>4.75</v>
      </c>
      <c r="C307" s="11">
        <f>'Shiller Data '!C306</f>
        <v>0.1933</v>
      </c>
      <c r="D307" s="11">
        <f>'Shiller Data '!D306</f>
        <v>0.23499999999999999</v>
      </c>
      <c r="E307" s="75">
        <f>'Shiller Data '!E306</f>
        <v>6.8504834710000004</v>
      </c>
      <c r="F307" s="12">
        <f t="shared" si="41"/>
        <v>217.84320133278953</v>
      </c>
      <c r="G307" s="12">
        <f t="shared" si="42"/>
        <v>8.8650717510796255</v>
      </c>
      <c r="H307" s="12">
        <f t="shared" si="32"/>
        <v>211.73026594749408</v>
      </c>
      <c r="I307" s="12">
        <f t="shared" si="33"/>
        <v>9.4789455894633576</v>
      </c>
      <c r="J307" s="12">
        <f t="shared" si="34"/>
        <v>22.981796791295068</v>
      </c>
      <c r="K307" s="12">
        <f t="shared" si="35"/>
        <v>3.1347024587153771</v>
      </c>
      <c r="L307" s="12">
        <f t="shared" si="31"/>
        <v>-0.22037630991270429</v>
      </c>
      <c r="M307" s="11"/>
      <c r="N307" s="11">
        <f t="shared" si="36"/>
        <v>1925.03</v>
      </c>
      <c r="O307" s="11">
        <f t="shared" si="37"/>
        <v>17.477119465690325</v>
      </c>
      <c r="P307" s="11">
        <f t="shared" si="38"/>
        <v>2.8608925663556617</v>
      </c>
      <c r="Q307" s="11">
        <f t="shared" si="39"/>
        <v>-0.49418620227241972</v>
      </c>
      <c r="R307">
        <f t="shared" si="40"/>
        <v>0.61006717661950127</v>
      </c>
    </row>
    <row r="308" spans="1:18" x14ac:dyDescent="0.25">
      <c r="A308" s="11">
        <f>'Shiller Data '!A307</f>
        <v>1895.11</v>
      </c>
      <c r="B308" s="11">
        <f>'Shiller Data '!B307</f>
        <v>4.59</v>
      </c>
      <c r="C308" s="11">
        <f>'Shiller Data '!C307</f>
        <v>0.19170000000000001</v>
      </c>
      <c r="D308" s="11">
        <f>'Shiller Data '!D307</f>
        <v>0.24249999999999999</v>
      </c>
      <c r="E308" s="75">
        <f>'Shiller Data '!E307</f>
        <v>6.8504834710000004</v>
      </c>
      <c r="F308" s="12">
        <f t="shared" si="41"/>
        <v>210.50532507736924</v>
      </c>
      <c r="G308" s="12">
        <f t="shared" si="42"/>
        <v>8.7916929885254227</v>
      </c>
      <c r="H308" s="12">
        <f t="shared" si="32"/>
        <v>211.76857384279108</v>
      </c>
      <c r="I308" s="12">
        <f t="shared" si="33"/>
        <v>9.4714889335215187</v>
      </c>
      <c r="J308" s="12">
        <f t="shared" si="34"/>
        <v>22.225156631113006</v>
      </c>
      <c r="K308" s="12">
        <f t="shared" si="35"/>
        <v>3.1012248288942801</v>
      </c>
      <c r="L308" s="12">
        <f t="shared" si="31"/>
        <v>-0.25385393973380133</v>
      </c>
      <c r="M308" s="11"/>
      <c r="N308" s="11">
        <f t="shared" si="36"/>
        <v>1925.06</v>
      </c>
      <c r="O308" s="11">
        <f t="shared" si="37"/>
        <v>18.0701485594941</v>
      </c>
      <c r="P308" s="11">
        <f t="shared" si="38"/>
        <v>2.894261325903718</v>
      </c>
      <c r="Q308" s="11">
        <f t="shared" si="39"/>
        <v>-0.46081744272436342</v>
      </c>
      <c r="R308">
        <f t="shared" si="40"/>
        <v>0.63076781814228333</v>
      </c>
    </row>
    <row r="309" spans="1:18" x14ac:dyDescent="0.25">
      <c r="A309" s="11">
        <f>'Shiller Data '!A308</f>
        <v>1895.12</v>
      </c>
      <c r="B309" s="11">
        <f>'Shiller Data '!B308</f>
        <v>4.32</v>
      </c>
      <c r="C309" s="11">
        <f>'Shiller Data '!C308</f>
        <v>0.19</v>
      </c>
      <c r="D309" s="11">
        <f>'Shiller Data '!D308</f>
        <v>0.25</v>
      </c>
      <c r="E309" s="75">
        <f>'Shiller Data '!E308</f>
        <v>6.7553424790000003</v>
      </c>
      <c r="F309" s="12">
        <f t="shared" si="41"/>
        <v>200.91298172064151</v>
      </c>
      <c r="G309" s="12">
        <f t="shared" si="42"/>
        <v>8.836450584935621</v>
      </c>
      <c r="H309" s="12">
        <f t="shared" si="32"/>
        <v>211.77962589352094</v>
      </c>
      <c r="I309" s="12">
        <f t="shared" si="33"/>
        <v>9.4681785103623799</v>
      </c>
      <c r="J309" s="12">
        <f t="shared" si="34"/>
        <v>21.219813452054556</v>
      </c>
      <c r="K309" s="12">
        <f t="shared" si="35"/>
        <v>3.0549353420093324</v>
      </c>
      <c r="L309" s="12">
        <f t="shared" si="31"/>
        <v>-0.30014342661874904</v>
      </c>
      <c r="M309" s="11"/>
      <c r="N309" s="11">
        <f t="shared" si="36"/>
        <v>1925.09</v>
      </c>
      <c r="O309" s="11">
        <f t="shared" si="37"/>
        <v>19.159044124274885</v>
      </c>
      <c r="P309" s="11">
        <f t="shared" si="38"/>
        <v>2.9527748821685074</v>
      </c>
      <c r="Q309" s="11">
        <f t="shared" si="39"/>
        <v>-0.40230388645957404</v>
      </c>
      <c r="R309">
        <f t="shared" si="40"/>
        <v>0.66877748238606283</v>
      </c>
    </row>
    <row r="310" spans="1:18" x14ac:dyDescent="0.25">
      <c r="A310" s="11">
        <f>'Shiller Data '!A309</f>
        <v>1896.01</v>
      </c>
      <c r="B310" s="11">
        <f>'Shiller Data '!B309</f>
        <v>4.2699999999999996</v>
      </c>
      <c r="C310" s="11">
        <f>'Shiller Data '!C309</f>
        <v>0.18920000000000001</v>
      </c>
      <c r="D310" s="11">
        <f>'Shiller Data '!D309</f>
        <v>0.2467</v>
      </c>
      <c r="E310" s="75">
        <f>'Shiller Data '!E309</f>
        <v>6.6601933879999997</v>
      </c>
      <c r="F310" s="12">
        <f t="shared" si="41"/>
        <v>201.42466920211297</v>
      </c>
      <c r="G310" s="12">
        <f t="shared" si="42"/>
        <v>8.9249525557470211</v>
      </c>
      <c r="H310" s="12">
        <f t="shared" si="32"/>
        <v>211.75364346601489</v>
      </c>
      <c r="I310" s="12">
        <f t="shared" si="33"/>
        <v>9.4643601194535645</v>
      </c>
      <c r="J310" s="12">
        <f t="shared" si="34"/>
        <v>21.282439241517626</v>
      </c>
      <c r="K310" s="12">
        <f t="shared" si="35"/>
        <v>3.0578822839155508</v>
      </c>
      <c r="L310" s="12">
        <f t="shared" si="31"/>
        <v>-0.29719648471253057</v>
      </c>
      <c r="M310" s="11"/>
      <c r="N310" s="11">
        <f t="shared" si="36"/>
        <v>1925.12</v>
      </c>
      <c r="O310" s="11">
        <f t="shared" si="37"/>
        <v>20.624797074237684</v>
      </c>
      <c r="P310" s="11">
        <f t="shared" si="38"/>
        <v>3.0264940933475035</v>
      </c>
      <c r="Q310" s="11">
        <f t="shared" si="39"/>
        <v>-0.32858467528057789</v>
      </c>
      <c r="R310">
        <f t="shared" si="40"/>
        <v>0.71994196435695879</v>
      </c>
    </row>
    <row r="311" spans="1:18" x14ac:dyDescent="0.25">
      <c r="A311" s="11">
        <f>'Shiller Data '!A310</f>
        <v>1896.02</v>
      </c>
      <c r="B311" s="11">
        <f>'Shiller Data '!B310</f>
        <v>4.45</v>
      </c>
      <c r="C311" s="11">
        <f>'Shiller Data '!C310</f>
        <v>0.1883</v>
      </c>
      <c r="D311" s="11">
        <f>'Shiller Data '!D310</f>
        <v>0.24329999999999999</v>
      </c>
      <c r="E311" s="75">
        <f>'Shiller Data '!E310</f>
        <v>6.5650523969999997</v>
      </c>
      <c r="F311" s="12">
        <f t="shared" si="41"/>
        <v>212.95774434928705</v>
      </c>
      <c r="G311" s="12">
        <f t="shared" si="42"/>
        <v>9.0112232047125271</v>
      </c>
      <c r="H311" s="12">
        <f t="shared" si="32"/>
        <v>211.79230414853242</v>
      </c>
      <c r="I311" s="12">
        <f t="shared" si="33"/>
        <v>9.4618328819192588</v>
      </c>
      <c r="J311" s="12">
        <f t="shared" si="34"/>
        <v>22.507028712822738</v>
      </c>
      <c r="K311" s="12">
        <f t="shared" si="35"/>
        <v>3.1138276476642068</v>
      </c>
      <c r="L311" s="12">
        <f t="shared" si="31"/>
        <v>-0.24125112096387458</v>
      </c>
      <c r="M311" s="11"/>
      <c r="N311" s="11">
        <f t="shared" si="36"/>
        <v>1926.03</v>
      </c>
      <c r="O311" s="11">
        <f t="shared" si="37"/>
        <v>19.771616333960445</v>
      </c>
      <c r="P311" s="11">
        <f t="shared" si="38"/>
        <v>2.984247390743012</v>
      </c>
      <c r="Q311" s="11">
        <f t="shared" si="39"/>
        <v>-0.37083137788506937</v>
      </c>
      <c r="R311">
        <f t="shared" si="40"/>
        <v>0.69016030803831496</v>
      </c>
    </row>
    <row r="312" spans="1:18" x14ac:dyDescent="0.25">
      <c r="A312" s="11">
        <f>'Shiller Data '!A311</f>
        <v>1896.03</v>
      </c>
      <c r="B312" s="11">
        <f>'Shiller Data '!B311</f>
        <v>4.38</v>
      </c>
      <c r="C312" s="11">
        <f>'Shiller Data '!C311</f>
        <v>0.1875</v>
      </c>
      <c r="D312" s="11">
        <f>'Shiller Data '!D311</f>
        <v>0.24</v>
      </c>
      <c r="E312" s="75">
        <f>'Shiller Data '!E311</f>
        <v>6.5650523969999997</v>
      </c>
      <c r="F312" s="12">
        <f t="shared" si="41"/>
        <v>209.60784724716345</v>
      </c>
      <c r="G312" s="12">
        <f t="shared" si="42"/>
        <v>8.9729386664025448</v>
      </c>
      <c r="H312" s="12">
        <f t="shared" si="32"/>
        <v>211.81886635406724</v>
      </c>
      <c r="I312" s="12">
        <f t="shared" si="33"/>
        <v>9.4585949121087545</v>
      </c>
      <c r="J312" s="12">
        <f t="shared" si="34"/>
        <v>22.160569217191718</v>
      </c>
      <c r="K312" s="12">
        <f t="shared" si="35"/>
        <v>3.0983145482455625</v>
      </c>
      <c r="L312" s="12">
        <f t="shared" si="31"/>
        <v>-0.25676422038251889</v>
      </c>
      <c r="M312" s="11"/>
      <c r="N312" s="11">
        <f t="shared" si="36"/>
        <v>1926.06</v>
      </c>
      <c r="O312" s="11">
        <f t="shared" si="37"/>
        <v>20.507882180382154</v>
      </c>
      <c r="P312" s="11">
        <f t="shared" si="38"/>
        <v>3.0208093088484929</v>
      </c>
      <c r="Q312" s="11">
        <f t="shared" si="39"/>
        <v>-0.33426945977958855</v>
      </c>
      <c r="R312">
        <f t="shared" si="40"/>
        <v>0.71586086052636277</v>
      </c>
    </row>
    <row r="313" spans="1:18" x14ac:dyDescent="0.25">
      <c r="A313" s="11">
        <f>'Shiller Data '!A312</f>
        <v>1896.04</v>
      </c>
      <c r="B313" s="11">
        <f>'Shiller Data '!B312</f>
        <v>4.42</v>
      </c>
      <c r="C313" s="11">
        <f>'Shiller Data '!C312</f>
        <v>0.1867</v>
      </c>
      <c r="D313" s="11">
        <f>'Shiller Data '!D312</f>
        <v>0.23669999999999999</v>
      </c>
      <c r="E313" s="75">
        <f>'Shiller Data '!E312</f>
        <v>6.469903306</v>
      </c>
      <c r="F313" s="12">
        <f t="shared" si="41"/>
        <v>214.63280582759302</v>
      </c>
      <c r="G313" s="12">
        <f t="shared" si="42"/>
        <v>9.066050870590864</v>
      </c>
      <c r="H313" s="12">
        <f t="shared" si="32"/>
        <v>211.88983185529352</v>
      </c>
      <c r="I313" s="12">
        <f t="shared" si="33"/>
        <v>9.4557884418721034</v>
      </c>
      <c r="J313" s="12">
        <f t="shared" si="34"/>
        <v>22.698562594437547</v>
      </c>
      <c r="K313" s="12">
        <f t="shared" si="35"/>
        <v>3.1223016006515003</v>
      </c>
      <c r="L313" s="12">
        <f t="shared" si="31"/>
        <v>-0.2327771679765811</v>
      </c>
      <c r="M313" s="11"/>
      <c r="N313" s="11">
        <f t="shared" si="36"/>
        <v>1926.09</v>
      </c>
      <c r="O313" s="11">
        <f t="shared" si="37"/>
        <v>22.942658863403086</v>
      </c>
      <c r="P313" s="11">
        <f t="shared" si="38"/>
        <v>3.1329980101025785</v>
      </c>
      <c r="Q313" s="11">
        <f t="shared" si="39"/>
        <v>-0.22208075852550291</v>
      </c>
      <c r="R313">
        <f t="shared" si="40"/>
        <v>0.80085068620247335</v>
      </c>
    </row>
    <row r="314" spans="1:18" x14ac:dyDescent="0.25">
      <c r="A314" s="11">
        <f>'Shiller Data '!A313</f>
        <v>1896.05</v>
      </c>
      <c r="B314" s="11">
        <f>'Shiller Data '!B313</f>
        <v>4.4000000000000004</v>
      </c>
      <c r="C314" s="11">
        <f>'Shiller Data '!C313</f>
        <v>0.18579999999999999</v>
      </c>
      <c r="D314" s="11">
        <f>'Shiller Data '!D313</f>
        <v>0.23330000000000001</v>
      </c>
      <c r="E314" s="75">
        <f>'Shiller Data '!E313</f>
        <v>6.3747542150000003</v>
      </c>
      <c r="F314" s="12">
        <f t="shared" si="41"/>
        <v>216.85071351413666</v>
      </c>
      <c r="G314" s="12">
        <f t="shared" si="42"/>
        <v>9.1570142206651326</v>
      </c>
      <c r="H314" s="12">
        <f t="shared" si="32"/>
        <v>211.97020505906858</v>
      </c>
      <c r="I314" s="12">
        <f t="shared" si="33"/>
        <v>9.4523662295674793</v>
      </c>
      <c r="J314" s="12">
        <f t="shared" si="34"/>
        <v>22.94142104183571</v>
      </c>
      <c r="K314" s="12">
        <f t="shared" si="35"/>
        <v>3.132944055808617</v>
      </c>
      <c r="L314" s="12">
        <f t="shared" si="31"/>
        <v>-0.2221347128194644</v>
      </c>
      <c r="M314" s="11"/>
      <c r="N314" s="11">
        <f t="shared" si="36"/>
        <v>1926.12</v>
      </c>
      <c r="O314" s="11">
        <f t="shared" si="37"/>
        <v>23.096642788631197</v>
      </c>
      <c r="P314" s="11">
        <f t="shared" si="38"/>
        <v>3.1396872731402747</v>
      </c>
      <c r="Q314" s="11">
        <f t="shared" si="39"/>
        <v>-0.21539149548780667</v>
      </c>
      <c r="R314">
        <f t="shared" si="40"/>
        <v>0.80622574464348906</v>
      </c>
    </row>
    <row r="315" spans="1:18" x14ac:dyDescent="0.25">
      <c r="A315" s="11">
        <f>'Shiller Data '!A314</f>
        <v>1896.06</v>
      </c>
      <c r="B315" s="11">
        <f>'Shiller Data '!B314</f>
        <v>4.32</v>
      </c>
      <c r="C315" s="11">
        <f>'Shiller Data '!C314</f>
        <v>0.185</v>
      </c>
      <c r="D315" s="11">
        <f>'Shiller Data '!D314</f>
        <v>0.23</v>
      </c>
      <c r="E315" s="75">
        <f>'Shiller Data '!E314</f>
        <v>6.2796132230000001</v>
      </c>
      <c r="F315" s="12">
        <f t="shared" si="41"/>
        <v>216.13369355757854</v>
      </c>
      <c r="G315" s="12">
        <f t="shared" si="42"/>
        <v>9.2557253028129693</v>
      </c>
      <c r="H315" s="12">
        <f t="shared" si="32"/>
        <v>211.94339237162256</v>
      </c>
      <c r="I315" s="12">
        <f t="shared" si="33"/>
        <v>9.4493788957387501</v>
      </c>
      <c r="J315" s="12">
        <f t="shared" si="34"/>
        <v>22.872793645204048</v>
      </c>
      <c r="K315" s="12">
        <f t="shared" si="35"/>
        <v>3.1299481538410516</v>
      </c>
      <c r="L315" s="12">
        <f t="shared" si="31"/>
        <v>-0.22513061478702978</v>
      </c>
      <c r="M315" s="11"/>
      <c r="N315" s="11">
        <f t="shared" si="36"/>
        <v>1927.03</v>
      </c>
      <c r="O315" s="11">
        <f t="shared" si="37"/>
        <v>24.411986963660933</v>
      </c>
      <c r="P315" s="11">
        <f t="shared" si="38"/>
        <v>3.1950742806685444</v>
      </c>
      <c r="Q315" s="11">
        <f t="shared" si="39"/>
        <v>-0.16000448795953703</v>
      </c>
      <c r="R315">
        <f t="shared" si="40"/>
        <v>0.85213996458794861</v>
      </c>
    </row>
    <row r="316" spans="1:18" x14ac:dyDescent="0.25">
      <c r="A316" s="11">
        <f>'Shiller Data '!A315</f>
        <v>1896.07</v>
      </c>
      <c r="B316" s="11">
        <f>'Shiller Data '!B315</f>
        <v>4.04</v>
      </c>
      <c r="C316" s="11">
        <f>'Shiller Data '!C315</f>
        <v>0.1842</v>
      </c>
      <c r="D316" s="11">
        <f>'Shiller Data '!D315</f>
        <v>0.22670000000000001</v>
      </c>
      <c r="E316" s="75">
        <f>'Shiller Data '!E315</f>
        <v>6.2796132230000001</v>
      </c>
      <c r="F316" s="12">
        <f t="shared" si="41"/>
        <v>202.12502823440215</v>
      </c>
      <c r="G316" s="12">
        <f t="shared" si="42"/>
        <v>9.2157005447467508</v>
      </c>
      <c r="H316" s="12">
        <f t="shared" si="32"/>
        <v>211.79378716777899</v>
      </c>
      <c r="I316" s="12">
        <f t="shared" si="33"/>
        <v>9.4476256787829929</v>
      </c>
      <c r="J316" s="12">
        <f t="shared" si="34"/>
        <v>21.39426720602664</v>
      </c>
      <c r="K316" s="12">
        <f t="shared" si="35"/>
        <v>3.0631229985706732</v>
      </c>
      <c r="L316" s="12">
        <f t="shared" si="31"/>
        <v>-0.29195577005740825</v>
      </c>
      <c r="M316" s="11"/>
      <c r="N316" s="11">
        <f t="shared" si="36"/>
        <v>1927.06</v>
      </c>
      <c r="O316" s="11">
        <f t="shared" si="37"/>
        <v>25.854285454703749</v>
      </c>
      <c r="P316" s="11">
        <f t="shared" si="38"/>
        <v>3.2524763688274829</v>
      </c>
      <c r="Q316" s="11">
        <f t="shared" si="39"/>
        <v>-0.10260239980059849</v>
      </c>
      <c r="R316">
        <f t="shared" si="40"/>
        <v>0.90248573066229532</v>
      </c>
    </row>
    <row r="317" spans="1:18" x14ac:dyDescent="0.25">
      <c r="A317" s="11">
        <f>'Shiller Data '!A316</f>
        <v>1896.08</v>
      </c>
      <c r="B317" s="11">
        <f>'Shiller Data '!B316</f>
        <v>3.81</v>
      </c>
      <c r="C317" s="11">
        <f>'Shiller Data '!C316</f>
        <v>0.18329999999999999</v>
      </c>
      <c r="D317" s="11">
        <f>'Shiller Data '!D316</f>
        <v>0.2233</v>
      </c>
      <c r="E317" s="75">
        <f>'Shiller Data '!E316</f>
        <v>6.2796132230000001</v>
      </c>
      <c r="F317" s="12">
        <f t="shared" si="41"/>
        <v>190.61791029036439</v>
      </c>
      <c r="G317" s="12">
        <f t="shared" si="42"/>
        <v>9.1706726919222543</v>
      </c>
      <c r="H317" s="12">
        <f t="shared" si="32"/>
        <v>211.5496503695658</v>
      </c>
      <c r="I317" s="12">
        <f t="shared" si="33"/>
        <v>9.4470187152013647</v>
      </c>
      <c r="J317" s="12">
        <f t="shared" si="34"/>
        <v>20.177573056316458</v>
      </c>
      <c r="K317" s="12">
        <f t="shared" si="35"/>
        <v>3.0045717428921033</v>
      </c>
      <c r="L317" s="12">
        <f t="shared" si="31"/>
        <v>-0.35050702573597814</v>
      </c>
      <c r="M317" s="11"/>
      <c r="N317" s="11">
        <f t="shared" si="36"/>
        <v>1927.09</v>
      </c>
      <c r="O317" s="11">
        <f t="shared" si="37"/>
        <v>30.030297558813224</v>
      </c>
      <c r="P317" s="11">
        <f t="shared" si="38"/>
        <v>3.402206790664537</v>
      </c>
      <c r="Q317" s="11">
        <f t="shared" si="39"/>
        <v>4.7128022036455608E-2</v>
      </c>
      <c r="R317">
        <f t="shared" si="40"/>
        <v>1.0482562003832507</v>
      </c>
    </row>
    <row r="318" spans="1:18" x14ac:dyDescent="0.25">
      <c r="A318" s="11">
        <f>'Shiller Data '!A317</f>
        <v>1896.09</v>
      </c>
      <c r="B318" s="11">
        <f>'Shiller Data '!B317</f>
        <v>4.01</v>
      </c>
      <c r="C318" s="11">
        <f>'Shiller Data '!C317</f>
        <v>0.1825</v>
      </c>
      <c r="D318" s="11">
        <f>'Shiller Data '!D317</f>
        <v>0.22</v>
      </c>
      <c r="E318" s="75">
        <f>'Shiller Data '!E317</f>
        <v>6.2796132230000001</v>
      </c>
      <c r="F318" s="12">
        <f t="shared" si="41"/>
        <v>200.62409980691896</v>
      </c>
      <c r="G318" s="12">
        <f t="shared" si="42"/>
        <v>9.1306479338560358</v>
      </c>
      <c r="H318" s="12">
        <f t="shared" si="32"/>
        <v>211.35057074326124</v>
      </c>
      <c r="I318" s="12">
        <f t="shared" si="33"/>
        <v>9.4466600120019706</v>
      </c>
      <c r="J318" s="12">
        <f t="shared" si="34"/>
        <v>21.237569633291162</v>
      </c>
      <c r="K318" s="12">
        <f t="shared" si="35"/>
        <v>3.0557717657821355</v>
      </c>
      <c r="L318" s="12">
        <f t="shared" si="31"/>
        <v>-0.29930700284594591</v>
      </c>
      <c r="M318" s="11"/>
      <c r="N318" s="11">
        <f t="shared" si="36"/>
        <v>1927.12</v>
      </c>
      <c r="O318" s="11">
        <f t="shared" si="37"/>
        <v>31.051445178765494</v>
      </c>
      <c r="P318" s="11">
        <f t="shared" si="38"/>
        <v>3.4356453508959008</v>
      </c>
      <c r="Q318" s="11">
        <f t="shared" si="39"/>
        <v>8.0566582267819431E-2</v>
      </c>
      <c r="R318">
        <f t="shared" si="40"/>
        <v>1.0839010128272559</v>
      </c>
    </row>
    <row r="319" spans="1:18" x14ac:dyDescent="0.25">
      <c r="A319" s="11">
        <f>'Shiller Data '!A318</f>
        <v>1896.1</v>
      </c>
      <c r="B319" s="11">
        <f>'Shiller Data '!B318</f>
        <v>4.0999999999999996</v>
      </c>
      <c r="C319" s="11">
        <f>'Shiller Data '!C318</f>
        <v>0.1817</v>
      </c>
      <c r="D319" s="11">
        <f>'Shiller Data '!D318</f>
        <v>0.2167</v>
      </c>
      <c r="E319" s="75">
        <f>'Shiller Data '!E318</f>
        <v>6.469903306</v>
      </c>
      <c r="F319" s="12">
        <f t="shared" si="41"/>
        <v>199.0937791613419</v>
      </c>
      <c r="G319" s="12">
        <f t="shared" si="42"/>
        <v>8.8232535789306894</v>
      </c>
      <c r="H319" s="12">
        <f t="shared" si="32"/>
        <v>211.0940630953956</v>
      </c>
      <c r="I319" s="12">
        <f t="shared" si="33"/>
        <v>9.4442027662729746</v>
      </c>
      <c r="J319" s="12">
        <f t="shared" si="34"/>
        <v>21.081057246286925</v>
      </c>
      <c r="K319" s="12">
        <f t="shared" si="35"/>
        <v>3.0483748764139227</v>
      </c>
      <c r="L319" s="12">
        <f t="shared" si="31"/>
        <v>-0.30670389221415872</v>
      </c>
      <c r="M319" s="11"/>
      <c r="N319" s="11">
        <f t="shared" si="36"/>
        <v>1928.03</v>
      </c>
      <c r="O319" s="11">
        <f t="shared" si="37"/>
        <v>32.873135161929298</v>
      </c>
      <c r="P319" s="11">
        <f t="shared" si="38"/>
        <v>3.4926557637765816</v>
      </c>
      <c r="Q319" s="11">
        <f t="shared" si="39"/>
        <v>0.13757699514850019</v>
      </c>
      <c r="R319">
        <f t="shared" si="40"/>
        <v>1.147490053737944</v>
      </c>
    </row>
    <row r="320" spans="1:18" x14ac:dyDescent="0.25">
      <c r="A320" s="11">
        <f>'Shiller Data '!A319</f>
        <v>1896.11</v>
      </c>
      <c r="B320" s="11">
        <f>'Shiller Data '!B319</f>
        <v>4.38</v>
      </c>
      <c r="C320" s="11">
        <f>'Shiller Data '!C319</f>
        <v>0.18079999999999999</v>
      </c>
      <c r="D320" s="11">
        <f>'Shiller Data '!D319</f>
        <v>0.21329999999999999</v>
      </c>
      <c r="E320" s="75">
        <f>'Shiller Data '!E319</f>
        <v>6.6601933879999997</v>
      </c>
      <c r="F320" s="12">
        <f t="shared" si="41"/>
        <v>206.61359510661708</v>
      </c>
      <c r="G320" s="12">
        <f t="shared" si="42"/>
        <v>8.5287073048576172</v>
      </c>
      <c r="H320" s="12">
        <f t="shared" si="32"/>
        <v>210.86000176296261</v>
      </c>
      <c r="I320" s="12">
        <f t="shared" si="33"/>
        <v>9.4396407400808648</v>
      </c>
      <c r="J320" s="12">
        <f t="shared" si="34"/>
        <v>21.887866370732993</v>
      </c>
      <c r="K320" s="12">
        <f t="shared" si="35"/>
        <v>3.0859324362832083</v>
      </c>
      <c r="L320" s="12">
        <f t="shared" si="31"/>
        <v>-0.26914633234487306</v>
      </c>
      <c r="M320" s="11"/>
      <c r="N320" s="11">
        <f t="shared" si="36"/>
        <v>1928.06</v>
      </c>
      <c r="O320" s="11">
        <f t="shared" si="37"/>
        <v>34.210398235087126</v>
      </c>
      <c r="P320" s="11">
        <f t="shared" si="38"/>
        <v>3.5325296398187809</v>
      </c>
      <c r="Q320" s="11">
        <f t="shared" si="39"/>
        <v>0.17745087119069947</v>
      </c>
      <c r="R320">
        <f t="shared" si="40"/>
        <v>1.1941693883411362</v>
      </c>
    </row>
    <row r="321" spans="1:18" x14ac:dyDescent="0.25">
      <c r="A321" s="11">
        <f>'Shiller Data '!A320</f>
        <v>1896.12</v>
      </c>
      <c r="B321" s="11">
        <f>'Shiller Data '!B320</f>
        <v>4.22</v>
      </c>
      <c r="C321" s="11">
        <f>'Shiller Data '!C320</f>
        <v>0.18</v>
      </c>
      <c r="D321" s="11">
        <f>'Shiller Data '!D320</f>
        <v>0.21</v>
      </c>
      <c r="E321" s="75">
        <f>'Shiller Data '!E320</f>
        <v>6.6601933879999997</v>
      </c>
      <c r="F321" s="12">
        <f t="shared" si="41"/>
        <v>199.06606651824745</v>
      </c>
      <c r="G321" s="12">
        <f t="shared" si="42"/>
        <v>8.4909696619157682</v>
      </c>
      <c r="H321" s="12">
        <f t="shared" si="32"/>
        <v>210.6284908301167</v>
      </c>
      <c r="I321" s="12">
        <f t="shared" si="33"/>
        <v>9.4363023296605348</v>
      </c>
      <c r="J321" s="12">
        <f t="shared" si="34"/>
        <v>21.095770309577262</v>
      </c>
      <c r="K321" s="12">
        <f t="shared" si="35"/>
        <v>3.0490725611256364</v>
      </c>
      <c r="L321" s="12">
        <f t="shared" ref="L321:L384" si="43">K321-$K$1854</f>
        <v>-0.306006207502445</v>
      </c>
      <c r="M321" s="11"/>
      <c r="N321" s="11">
        <f t="shared" si="36"/>
        <v>1928.09</v>
      </c>
      <c r="O321" s="11">
        <f t="shared" si="37"/>
        <v>37.457771916857581</v>
      </c>
      <c r="P321" s="11">
        <f t="shared" si="38"/>
        <v>3.6232142162522716</v>
      </c>
      <c r="Q321" s="11">
        <f t="shared" si="39"/>
        <v>0.26813544762419017</v>
      </c>
      <c r="R321">
        <f t="shared" si="40"/>
        <v>1.3075242290719182</v>
      </c>
    </row>
    <row r="322" spans="1:18" x14ac:dyDescent="0.25">
      <c r="A322" s="11">
        <f>'Shiller Data '!A321</f>
        <v>1897.01</v>
      </c>
      <c r="B322" s="11">
        <f>'Shiller Data '!B321</f>
        <v>4.22</v>
      </c>
      <c r="C322" s="11">
        <f>'Shiller Data '!C321</f>
        <v>0.18</v>
      </c>
      <c r="D322" s="11">
        <f>'Shiller Data '!D321</f>
        <v>0.21829999999999999</v>
      </c>
      <c r="E322" s="75">
        <f>'Shiller Data '!E321</f>
        <v>6.469903306</v>
      </c>
      <c r="F322" s="12">
        <f t="shared" si="41"/>
        <v>204.92091416118606</v>
      </c>
      <c r="G322" s="12">
        <f t="shared" si="42"/>
        <v>8.7407024997662308</v>
      </c>
      <c r="H322" s="12">
        <f t="shared" ref="H322:H385" si="44">GEOMEAN(F203:F322)</f>
        <v>210.50909002298155</v>
      </c>
      <c r="I322" s="12">
        <f t="shared" ref="I322:I385" si="45">GEOMEAN(G203:G322)</f>
        <v>9.4362503250891514</v>
      </c>
      <c r="J322" s="12">
        <f t="shared" ref="J322:J385" si="46">F322/I322</f>
        <v>21.716349937892307</v>
      </c>
      <c r="K322" s="12">
        <f t="shared" ref="K322:K385" si="47">LN(J322)</f>
        <v>3.0780654302020203</v>
      </c>
      <c r="L322" s="12">
        <f t="shared" si="43"/>
        <v>-0.27701333842606113</v>
      </c>
      <c r="M322" s="11"/>
      <c r="N322" s="11">
        <f t="shared" si="36"/>
        <v>1928.12</v>
      </c>
      <c r="O322" s="11">
        <f t="shared" si="37"/>
        <v>41.109524212351708</v>
      </c>
      <c r="P322" s="11">
        <f t="shared" si="38"/>
        <v>3.7162398273169486</v>
      </c>
      <c r="Q322" s="11">
        <f t="shared" si="39"/>
        <v>0.36116105868886716</v>
      </c>
      <c r="R322">
        <f t="shared" si="40"/>
        <v>1.4349945606102097</v>
      </c>
    </row>
    <row r="323" spans="1:18" x14ac:dyDescent="0.25">
      <c r="A323" s="11">
        <f>'Shiller Data '!A322</f>
        <v>1897.02</v>
      </c>
      <c r="B323" s="11">
        <f>'Shiller Data '!B322</f>
        <v>4.18</v>
      </c>
      <c r="C323" s="11">
        <f>'Shiller Data '!C322</f>
        <v>0.18</v>
      </c>
      <c r="D323" s="11">
        <f>'Shiller Data '!D322</f>
        <v>0.22670000000000001</v>
      </c>
      <c r="E323" s="75">
        <f>'Shiller Data '!E322</f>
        <v>6.469903306</v>
      </c>
      <c r="F323" s="12">
        <f t="shared" si="41"/>
        <v>202.97853582790466</v>
      </c>
      <c r="G323" s="12">
        <f t="shared" si="42"/>
        <v>8.7407024997662308</v>
      </c>
      <c r="H323" s="12">
        <f t="shared" si="44"/>
        <v>210.40642267628485</v>
      </c>
      <c r="I323" s="12">
        <f t="shared" si="45"/>
        <v>9.4362503447738213</v>
      </c>
      <c r="J323" s="12">
        <f t="shared" si="46"/>
        <v>21.510507713513814</v>
      </c>
      <c r="K323" s="12">
        <f t="shared" si="47"/>
        <v>3.0685415466046955</v>
      </c>
      <c r="L323" s="12">
        <f t="shared" si="43"/>
        <v>-0.28653722202338594</v>
      </c>
      <c r="M323" s="11"/>
      <c r="N323" s="11">
        <f t="shared" ref="N323:N386" si="48">INDEX($A$130:$A$2900,(ROW()-ROW($A$130))*3)</f>
        <v>1929.03</v>
      </c>
      <c r="O323" s="11">
        <f t="shared" ref="O323:O386" si="49">INDEX($J$130:$J$2900,(ROW()-ROW($J$130))*3)</f>
        <v>44.98021174172343</v>
      </c>
      <c r="P323" s="11">
        <f t="shared" ref="P323:P386" si="50">INDEX($K$130:$K$2900,(ROW()-ROW($K$130))*3)</f>
        <v>3.8062226539839275</v>
      </c>
      <c r="Q323" s="11">
        <f t="shared" ref="Q323:Q386" si="51">INDEX($L$130:$L$2900,(ROW()-ROW($L$130))*3)</f>
        <v>0.45114388535584604</v>
      </c>
      <c r="R323">
        <f t="shared" ref="R323:R386" si="52">EXP(Q323)</f>
        <v>1.5701071812715146</v>
      </c>
    </row>
    <row r="324" spans="1:18" x14ac:dyDescent="0.25">
      <c r="A324" s="11">
        <f>'Shiller Data '!A323</f>
        <v>1897.03</v>
      </c>
      <c r="B324" s="11">
        <f>'Shiller Data '!B323</f>
        <v>4.1900000000000004</v>
      </c>
      <c r="C324" s="11">
        <f>'Shiller Data '!C323</f>
        <v>0.18</v>
      </c>
      <c r="D324" s="11">
        <f>'Shiller Data '!D323</f>
        <v>0.23499999999999999</v>
      </c>
      <c r="E324" s="75">
        <f>'Shiller Data '!E323</f>
        <v>6.469903306</v>
      </c>
      <c r="F324" s="12">
        <f t="shared" si="41"/>
        <v>203.46413041122506</v>
      </c>
      <c r="G324" s="12">
        <f t="shared" si="42"/>
        <v>8.7407024997662308</v>
      </c>
      <c r="H324" s="12">
        <f t="shared" si="44"/>
        <v>210.26734691270582</v>
      </c>
      <c r="I324" s="12">
        <f t="shared" si="45"/>
        <v>9.4353814959564755</v>
      </c>
      <c r="J324" s="12">
        <f t="shared" si="46"/>
        <v>21.563953773190775</v>
      </c>
      <c r="K324" s="12">
        <f t="shared" si="47"/>
        <v>3.0710231138842299</v>
      </c>
      <c r="L324" s="12">
        <f t="shared" si="43"/>
        <v>-0.28405565474385153</v>
      </c>
      <c r="M324" s="11"/>
      <c r="N324" s="11">
        <f t="shared" si="48"/>
        <v>1929.06</v>
      </c>
      <c r="O324" s="11">
        <f t="shared" si="49"/>
        <v>45.438666471983751</v>
      </c>
      <c r="P324" s="11">
        <f t="shared" si="50"/>
        <v>3.8163634269748643</v>
      </c>
      <c r="Q324" s="11">
        <f t="shared" si="51"/>
        <v>0.46128465834678289</v>
      </c>
      <c r="R324">
        <f t="shared" si="52"/>
        <v>1.5861102865570758</v>
      </c>
    </row>
    <row r="325" spans="1:18" x14ac:dyDescent="0.25">
      <c r="A325" s="11">
        <f>'Shiller Data '!A324</f>
        <v>1897.04</v>
      </c>
      <c r="B325" s="11">
        <f>'Shiller Data '!B324</f>
        <v>4.0599999999999996</v>
      </c>
      <c r="C325" s="11">
        <f>'Shiller Data '!C324</f>
        <v>0.18</v>
      </c>
      <c r="D325" s="11">
        <f>'Shiller Data '!D324</f>
        <v>0.24329999999999999</v>
      </c>
      <c r="E325" s="75">
        <f>'Shiller Data '!E324</f>
        <v>6.3747542150000003</v>
      </c>
      <c r="F325" s="12">
        <f t="shared" si="41"/>
        <v>200.09406746986241</v>
      </c>
      <c r="G325" s="12">
        <f t="shared" si="42"/>
        <v>8.8711655528510427</v>
      </c>
      <c r="H325" s="12">
        <f t="shared" si="44"/>
        <v>210.05943313791096</v>
      </c>
      <c r="I325" s="12">
        <f t="shared" si="45"/>
        <v>9.4348182968575678</v>
      </c>
      <c r="J325" s="12">
        <f t="shared" si="46"/>
        <v>21.208046744949741</v>
      </c>
      <c r="K325" s="12">
        <f t="shared" si="47"/>
        <v>3.0543806731030121</v>
      </c>
      <c r="L325" s="12">
        <f t="shared" si="43"/>
        <v>-0.30069809552506932</v>
      </c>
      <c r="M325" s="11"/>
      <c r="N325" s="11">
        <f t="shared" si="48"/>
        <v>1929.09</v>
      </c>
      <c r="O325" s="11">
        <f t="shared" si="49"/>
        <v>53.015931086514428</v>
      </c>
      <c r="P325" s="11">
        <f t="shared" si="50"/>
        <v>3.9705924549230471</v>
      </c>
      <c r="Q325" s="11">
        <f t="shared" si="51"/>
        <v>0.61551368629496572</v>
      </c>
      <c r="R325">
        <f t="shared" si="52"/>
        <v>1.8506069868834865</v>
      </c>
    </row>
    <row r="326" spans="1:18" x14ac:dyDescent="0.25">
      <c r="A326" s="11">
        <f>'Shiller Data '!A325</f>
        <v>1897.05</v>
      </c>
      <c r="B326" s="11">
        <f>'Shiller Data '!B325</f>
        <v>4.08</v>
      </c>
      <c r="C326" s="11">
        <f>'Shiller Data '!C325</f>
        <v>0.18</v>
      </c>
      <c r="D326" s="11">
        <f>'Shiller Data '!D325</f>
        <v>0.25169999999999998</v>
      </c>
      <c r="E326" s="75">
        <f>'Shiller Data '!E325</f>
        <v>6.2796132230000001</v>
      </c>
      <c r="F326" s="12">
        <f t="shared" si="41"/>
        <v>204.12626613771306</v>
      </c>
      <c r="G326" s="12">
        <f t="shared" si="42"/>
        <v>9.005570564899104</v>
      </c>
      <c r="H326" s="12">
        <f t="shared" si="44"/>
        <v>209.85672075213728</v>
      </c>
      <c r="I326" s="12">
        <f t="shared" si="45"/>
        <v>9.4345873983116917</v>
      </c>
      <c r="J326" s="12">
        <f t="shared" si="46"/>
        <v>21.635950521189852</v>
      </c>
      <c r="K326" s="12">
        <f t="shared" si="47"/>
        <v>3.0743563071323674</v>
      </c>
      <c r="L326" s="12">
        <f t="shared" si="43"/>
        <v>-0.280722461495714</v>
      </c>
      <c r="M326" s="11"/>
      <c r="N326" s="11">
        <f t="shared" si="48"/>
        <v>1929.12</v>
      </c>
      <c r="O326" s="11">
        <f t="shared" si="49"/>
        <v>35.864476302635559</v>
      </c>
      <c r="P326" s="11">
        <f t="shared" si="50"/>
        <v>3.5797472875656284</v>
      </c>
      <c r="Q326" s="11">
        <f t="shared" si="51"/>
        <v>0.22466851893754702</v>
      </c>
      <c r="R326">
        <f t="shared" si="52"/>
        <v>1.2519076637221844</v>
      </c>
    </row>
    <row r="327" spans="1:18" x14ac:dyDescent="0.25">
      <c r="A327" s="11">
        <f>'Shiller Data '!A326</f>
        <v>1897.06</v>
      </c>
      <c r="B327" s="11">
        <f>'Shiller Data '!B326</f>
        <v>4.2699999999999996</v>
      </c>
      <c r="C327" s="11">
        <f>'Shiller Data '!C326</f>
        <v>0.18</v>
      </c>
      <c r="D327" s="11">
        <f>'Shiller Data '!D326</f>
        <v>0.26</v>
      </c>
      <c r="E327" s="75">
        <f>'Shiller Data '!E326</f>
        <v>6.2796132230000001</v>
      </c>
      <c r="F327" s="12">
        <f t="shared" si="41"/>
        <v>213.63214617843985</v>
      </c>
      <c r="G327" s="12">
        <f t="shared" si="42"/>
        <v>9.005570564899104</v>
      </c>
      <c r="H327" s="12">
        <f t="shared" si="44"/>
        <v>209.76415935465647</v>
      </c>
      <c r="I327" s="12">
        <f t="shared" si="45"/>
        <v>9.4325853574209049</v>
      </c>
      <c r="J327" s="12">
        <f t="shared" si="46"/>
        <v>22.648313064070908</v>
      </c>
      <c r="K327" s="12">
        <f t="shared" si="47"/>
        <v>3.1200853707479235</v>
      </c>
      <c r="L327" s="12">
        <f t="shared" si="43"/>
        <v>-0.23499339788015794</v>
      </c>
      <c r="M327" s="11"/>
      <c r="N327" s="11">
        <f t="shared" si="48"/>
        <v>1930.03</v>
      </c>
      <c r="O327" s="11">
        <f t="shared" si="49"/>
        <v>40.075380296462335</v>
      </c>
      <c r="P327" s="11">
        <f t="shared" si="50"/>
        <v>3.6907621880691139</v>
      </c>
      <c r="Q327" s="11">
        <f t="shared" si="51"/>
        <v>0.33568341944103253</v>
      </c>
      <c r="R327">
        <f t="shared" si="52"/>
        <v>1.3988960913960242</v>
      </c>
    </row>
    <row r="328" spans="1:18" x14ac:dyDescent="0.25">
      <c r="A328" s="11">
        <f>'Shiller Data '!A327</f>
        <v>1897.07</v>
      </c>
      <c r="B328" s="11">
        <f>'Shiller Data '!B327</f>
        <v>4.46</v>
      </c>
      <c r="C328" s="11">
        <f>'Shiller Data '!C327</f>
        <v>0.18</v>
      </c>
      <c r="D328" s="11">
        <f>'Shiller Data '!D327</f>
        <v>0.26829999999999998</v>
      </c>
      <c r="E328" s="75">
        <f>'Shiller Data '!E327</f>
        <v>6.2796132230000001</v>
      </c>
      <c r="F328" s="12">
        <f t="shared" si="41"/>
        <v>223.13802621916673</v>
      </c>
      <c r="G328" s="12">
        <f t="shared" si="42"/>
        <v>9.005570564899104</v>
      </c>
      <c r="H328" s="12">
        <f t="shared" si="44"/>
        <v>209.77002507562918</v>
      </c>
      <c r="I328" s="12">
        <f t="shared" si="45"/>
        <v>9.4288111378617963</v>
      </c>
      <c r="J328" s="12">
        <f t="shared" si="46"/>
        <v>23.665552629763301</v>
      </c>
      <c r="K328" s="12">
        <f t="shared" si="47"/>
        <v>3.1640205152834531</v>
      </c>
      <c r="L328" s="12">
        <f t="shared" si="43"/>
        <v>-0.19105825334462834</v>
      </c>
      <c r="M328" s="11"/>
      <c r="N328" s="11">
        <f t="shared" si="48"/>
        <v>1930.06</v>
      </c>
      <c r="O328" s="11">
        <f t="shared" si="49"/>
        <v>35.501220684734527</v>
      </c>
      <c r="P328" s="11">
        <f t="shared" si="50"/>
        <v>3.5695670813756823</v>
      </c>
      <c r="Q328" s="11">
        <f t="shared" si="51"/>
        <v>0.21448831274760094</v>
      </c>
      <c r="R328">
        <f t="shared" si="52"/>
        <v>1.2392276377236722</v>
      </c>
    </row>
    <row r="329" spans="1:18" x14ac:dyDescent="0.25">
      <c r="A329" s="11">
        <f>'Shiller Data '!A328</f>
        <v>1897.08</v>
      </c>
      <c r="B329" s="11">
        <f>'Shiller Data '!B328</f>
        <v>4.75</v>
      </c>
      <c r="C329" s="11">
        <f>'Shiller Data '!C328</f>
        <v>0.18</v>
      </c>
      <c r="D329" s="11">
        <f>'Shiller Data '!D328</f>
        <v>0.2767</v>
      </c>
      <c r="E329" s="75">
        <f>'Shiller Data '!E328</f>
        <v>6.5650523969999997</v>
      </c>
      <c r="F329" s="12">
        <f t="shared" si="41"/>
        <v>227.31444621553109</v>
      </c>
      <c r="G329" s="12">
        <f t="shared" si="42"/>
        <v>8.6140211197464414</v>
      </c>
      <c r="H329" s="12">
        <f t="shared" si="44"/>
        <v>209.87360465908941</v>
      </c>
      <c r="I329" s="12">
        <f t="shared" si="45"/>
        <v>9.4216658269560813</v>
      </c>
      <c r="J329" s="12">
        <f t="shared" si="46"/>
        <v>24.12677868123572</v>
      </c>
      <c r="K329" s="12">
        <f t="shared" si="47"/>
        <v>3.1833223722269102</v>
      </c>
      <c r="L329" s="12">
        <f t="shared" si="43"/>
        <v>-0.17175639640117124</v>
      </c>
      <c r="M329" s="11"/>
      <c r="N329" s="11">
        <f t="shared" si="48"/>
        <v>1930.09</v>
      </c>
      <c r="O329" s="11">
        <f t="shared" si="49"/>
        <v>33.969846167222777</v>
      </c>
      <c r="P329" s="11">
        <f t="shared" si="50"/>
        <v>3.5254732536730655</v>
      </c>
      <c r="Q329" s="11">
        <f t="shared" si="51"/>
        <v>0.17039448504498411</v>
      </c>
      <c r="R329">
        <f t="shared" si="52"/>
        <v>1.1857725285977394</v>
      </c>
    </row>
    <row r="330" spans="1:18" x14ac:dyDescent="0.25">
      <c r="A330" s="11">
        <f>'Shiller Data '!A329</f>
        <v>1897.09</v>
      </c>
      <c r="B330" s="11">
        <f>'Shiller Data '!B329</f>
        <v>4.9800000000000004</v>
      </c>
      <c r="C330" s="11">
        <f>'Shiller Data '!C329</f>
        <v>0.18</v>
      </c>
      <c r="D330" s="11">
        <f>'Shiller Data '!D329</f>
        <v>0.28499999999999998</v>
      </c>
      <c r="E330" s="75">
        <f>'Shiller Data '!E329</f>
        <v>6.7553424790000003</v>
      </c>
      <c r="F330" s="12">
        <f t="shared" si="41"/>
        <v>231.60802059462841</v>
      </c>
      <c r="G330" s="12">
        <f t="shared" si="42"/>
        <v>8.3713742383600618</v>
      </c>
      <c r="H330" s="12">
        <f t="shared" si="44"/>
        <v>210.01164598888585</v>
      </c>
      <c r="I330" s="12">
        <f t="shared" si="45"/>
        <v>9.4105325420135006</v>
      </c>
      <c r="J330" s="12">
        <f t="shared" si="46"/>
        <v>24.611574271765175</v>
      </c>
      <c r="K330" s="12">
        <f t="shared" si="47"/>
        <v>3.2032168311406806</v>
      </c>
      <c r="L330" s="12">
        <f t="shared" si="43"/>
        <v>-0.15186193748740084</v>
      </c>
      <c r="M330" s="11"/>
      <c r="N330" s="11">
        <f t="shared" si="48"/>
        <v>1930.12</v>
      </c>
      <c r="O330" s="11">
        <f t="shared" si="49"/>
        <v>25.601213715741547</v>
      </c>
      <c r="P330" s="11">
        <f t="shared" si="50"/>
        <v>3.2426397611328159</v>
      </c>
      <c r="Q330" s="11">
        <f t="shared" si="51"/>
        <v>-0.11243900749526548</v>
      </c>
      <c r="R330">
        <f t="shared" si="52"/>
        <v>0.89365185151110305</v>
      </c>
    </row>
    <row r="331" spans="1:18" x14ac:dyDescent="0.25">
      <c r="A331" s="11">
        <f>'Shiller Data '!A330</f>
        <v>1897.1</v>
      </c>
      <c r="B331" s="11">
        <f>'Shiller Data '!B330</f>
        <v>4.82</v>
      </c>
      <c r="C331" s="11">
        <f>'Shiller Data '!C330</f>
        <v>0.18</v>
      </c>
      <c r="D331" s="11">
        <f>'Shiller Data '!D330</f>
        <v>0.29330000000000001</v>
      </c>
      <c r="E331" s="75">
        <f>'Shiller Data '!E330</f>
        <v>6.6601933879999997</v>
      </c>
      <c r="F331" s="12">
        <f t="shared" ref="F331:F394" si="53">B331*$E$1851/E331</f>
        <v>227.36929872463341</v>
      </c>
      <c r="G331" s="12">
        <f t="shared" ref="G331:G394" si="54">C331*$E$1851/E331</f>
        <v>8.4909696619157682</v>
      </c>
      <c r="H331" s="12">
        <f t="shared" si="44"/>
        <v>210.19800345726256</v>
      </c>
      <c r="I331" s="12">
        <f t="shared" si="45"/>
        <v>9.4006582508091157</v>
      </c>
      <c r="J331" s="12">
        <f t="shared" si="46"/>
        <v>24.186529566167742</v>
      </c>
      <c r="K331" s="12">
        <f t="shared" si="47"/>
        <v>3.1857958486897293</v>
      </c>
      <c r="L331" s="12">
        <f t="shared" si="43"/>
        <v>-0.16928291993835209</v>
      </c>
      <c r="M331" s="11"/>
      <c r="N331" s="11">
        <f t="shared" si="48"/>
        <v>1931.03</v>
      </c>
      <c r="O331" s="11">
        <f t="shared" si="49"/>
        <v>29.266109863151343</v>
      </c>
      <c r="P331" s="11">
        <f t="shared" si="50"/>
        <v>3.3764301866149191</v>
      </c>
      <c r="Q331" s="11">
        <f t="shared" si="51"/>
        <v>2.1351417986837706E-2</v>
      </c>
      <c r="R331">
        <f t="shared" si="52"/>
        <v>1.0215809905001216</v>
      </c>
    </row>
    <row r="332" spans="1:18" x14ac:dyDescent="0.25">
      <c r="A332" s="11">
        <f>'Shiller Data '!A331</f>
        <v>1897.11</v>
      </c>
      <c r="B332" s="11">
        <f>'Shiller Data '!B331</f>
        <v>4.6500000000000004</v>
      </c>
      <c r="C332" s="11">
        <f>'Shiller Data '!C331</f>
        <v>0.18</v>
      </c>
      <c r="D332" s="11">
        <f>'Shiller Data '!D331</f>
        <v>0.30170000000000002</v>
      </c>
      <c r="E332" s="75">
        <f>'Shiller Data '!E331</f>
        <v>6.6601933879999997</v>
      </c>
      <c r="F332" s="12">
        <f t="shared" si="53"/>
        <v>219.35004959949075</v>
      </c>
      <c r="G332" s="12">
        <f t="shared" si="54"/>
        <v>8.4909696619157682</v>
      </c>
      <c r="H332" s="12">
        <f t="shared" si="44"/>
        <v>210.30894167183806</v>
      </c>
      <c r="I332" s="12">
        <f t="shared" si="45"/>
        <v>9.3909259893985304</v>
      </c>
      <c r="J332" s="12">
        <f t="shared" si="46"/>
        <v>23.357659281642327</v>
      </c>
      <c r="K332" s="12">
        <f t="shared" si="47"/>
        <v>3.1509249509549826</v>
      </c>
      <c r="L332" s="12">
        <f t="shared" si="43"/>
        <v>-0.20415381767309881</v>
      </c>
      <c r="M332" s="11"/>
      <c r="N332" s="11">
        <f t="shared" si="48"/>
        <v>1931.06</v>
      </c>
      <c r="O332" s="11">
        <f t="shared" si="49"/>
        <v>23.463098246100152</v>
      </c>
      <c r="P332" s="11">
        <f t="shared" si="50"/>
        <v>3.1554288995566657</v>
      </c>
      <c r="Q332" s="11">
        <f t="shared" si="51"/>
        <v>-0.19964986907141569</v>
      </c>
      <c r="R332">
        <f t="shared" si="52"/>
        <v>0.81901746622745919</v>
      </c>
    </row>
    <row r="333" spans="1:18" x14ac:dyDescent="0.25">
      <c r="A333" s="11">
        <f>'Shiller Data '!A332</f>
        <v>1897.12</v>
      </c>
      <c r="B333" s="11">
        <f>'Shiller Data '!B332</f>
        <v>4.75</v>
      </c>
      <c r="C333" s="11">
        <f>'Shiller Data '!C332</f>
        <v>0.18</v>
      </c>
      <c r="D333" s="11">
        <f>'Shiller Data '!D332</f>
        <v>0.31</v>
      </c>
      <c r="E333" s="75">
        <f>'Shiller Data '!E332</f>
        <v>6.6601933879999997</v>
      </c>
      <c r="F333" s="12">
        <f t="shared" si="53"/>
        <v>224.06725496722169</v>
      </c>
      <c r="G333" s="12">
        <f t="shared" si="54"/>
        <v>8.4909696619157682</v>
      </c>
      <c r="H333" s="12">
        <f t="shared" si="44"/>
        <v>210.50800278307665</v>
      </c>
      <c r="I333" s="12">
        <f t="shared" si="45"/>
        <v>9.3822363677890817</v>
      </c>
      <c r="J333" s="12">
        <f t="shared" si="46"/>
        <v>23.882073120272818</v>
      </c>
      <c r="K333" s="12">
        <f t="shared" si="47"/>
        <v>3.1731280988380535</v>
      </c>
      <c r="L333" s="12">
        <f t="shared" si="43"/>
        <v>-0.18195066979002794</v>
      </c>
      <c r="M333" s="11"/>
      <c r="N333" s="11">
        <f t="shared" si="48"/>
        <v>1931.09</v>
      </c>
      <c r="O333" s="11">
        <f t="shared" si="49"/>
        <v>19.765051140158295</v>
      </c>
      <c r="P333" s="11">
        <f t="shared" si="50"/>
        <v>2.9839152841552834</v>
      </c>
      <c r="Q333" s="11">
        <f t="shared" si="51"/>
        <v>-0.37116348447279801</v>
      </c>
      <c r="R333">
        <f t="shared" si="52"/>
        <v>0.68993113930975514</v>
      </c>
    </row>
    <row r="334" spans="1:18" x14ac:dyDescent="0.25">
      <c r="A334" s="11">
        <f>'Shiller Data '!A333</f>
        <v>1898.01</v>
      </c>
      <c r="B334" s="11">
        <f>'Shiller Data '!B333</f>
        <v>4.88</v>
      </c>
      <c r="C334" s="11">
        <f>'Shiller Data '!C333</f>
        <v>0.1817</v>
      </c>
      <c r="D334" s="11">
        <f>'Shiller Data '!D333</f>
        <v>0.31330000000000002</v>
      </c>
      <c r="E334" s="75">
        <f>'Shiller Data '!E333</f>
        <v>6.6601933879999997</v>
      </c>
      <c r="F334" s="12">
        <f t="shared" si="53"/>
        <v>230.19962194527196</v>
      </c>
      <c r="G334" s="12">
        <f t="shared" si="54"/>
        <v>8.5711621531671955</v>
      </c>
      <c r="H334" s="12">
        <f t="shared" si="44"/>
        <v>210.76146400314011</v>
      </c>
      <c r="I334" s="12">
        <f t="shared" si="45"/>
        <v>9.3757152012238532</v>
      </c>
      <c r="J334" s="12">
        <f t="shared" si="46"/>
        <v>24.552753257183301</v>
      </c>
      <c r="K334" s="12">
        <f t="shared" si="47"/>
        <v>3.2008239969210739</v>
      </c>
      <c r="L334" s="12">
        <f t="shared" si="43"/>
        <v>-0.15425477170700752</v>
      </c>
      <c r="M334" s="11"/>
      <c r="N334" s="11">
        <f t="shared" si="48"/>
        <v>1931.12</v>
      </c>
      <c r="O334" s="11">
        <f t="shared" si="49"/>
        <v>14.217871754506632</v>
      </c>
      <c r="P334" s="11">
        <f t="shared" si="50"/>
        <v>2.6544997475275647</v>
      </c>
      <c r="Q334" s="11">
        <f t="shared" si="51"/>
        <v>-0.70057902110051673</v>
      </c>
      <c r="R334">
        <f t="shared" si="52"/>
        <v>0.49629785365018736</v>
      </c>
    </row>
    <row r="335" spans="1:18" x14ac:dyDescent="0.25">
      <c r="A335" s="11">
        <f>'Shiller Data '!A334</f>
        <v>1898.02</v>
      </c>
      <c r="B335" s="11">
        <f>'Shiller Data '!B334</f>
        <v>4.87</v>
      </c>
      <c r="C335" s="11">
        <f>'Shiller Data '!C334</f>
        <v>0.18329999999999999</v>
      </c>
      <c r="D335" s="11">
        <f>'Shiller Data '!D334</f>
        <v>0.31669999999999998</v>
      </c>
      <c r="E335" s="75">
        <f>'Shiller Data '!E334</f>
        <v>6.7553424790000003</v>
      </c>
      <c r="F335" s="12">
        <f t="shared" si="53"/>
        <v>226.49218078229723</v>
      </c>
      <c r="G335" s="12">
        <f t="shared" si="54"/>
        <v>8.5248494327299955</v>
      </c>
      <c r="H335" s="12">
        <f t="shared" si="44"/>
        <v>210.97654479012417</v>
      </c>
      <c r="I335" s="12">
        <f t="shared" si="45"/>
        <v>9.3683878284709348</v>
      </c>
      <c r="J335" s="12">
        <f t="shared" si="46"/>
        <v>24.176217395054646</v>
      </c>
      <c r="K335" s="12">
        <f t="shared" si="47"/>
        <v>3.1853693976745441</v>
      </c>
      <c r="L335" s="12">
        <f t="shared" si="43"/>
        <v>-0.16970937095353733</v>
      </c>
      <c r="M335" s="11"/>
      <c r="N335" s="11">
        <f t="shared" si="48"/>
        <v>1932.03</v>
      </c>
      <c r="O335" s="11">
        <f t="shared" si="49"/>
        <v>14.270902143241848</v>
      </c>
      <c r="P335" s="11">
        <f t="shared" si="50"/>
        <v>2.6582226490589269</v>
      </c>
      <c r="Q335" s="11">
        <f t="shared" si="51"/>
        <v>-0.6968561195691545</v>
      </c>
      <c r="R335">
        <f t="shared" si="52"/>
        <v>0.4981489653047273</v>
      </c>
    </row>
    <row r="336" spans="1:18" x14ac:dyDescent="0.25">
      <c r="A336" s="11">
        <f>'Shiller Data '!A335</f>
        <v>1898.03</v>
      </c>
      <c r="B336" s="11">
        <f>'Shiller Data '!B335</f>
        <v>4.6500000000000004</v>
      </c>
      <c r="C336" s="11">
        <f>'Shiller Data '!C335</f>
        <v>0.185</v>
      </c>
      <c r="D336" s="11">
        <f>'Shiller Data '!D335</f>
        <v>0.32</v>
      </c>
      <c r="E336" s="75">
        <f>'Shiller Data '!E335</f>
        <v>6.7553424790000003</v>
      </c>
      <c r="F336" s="12">
        <f t="shared" si="53"/>
        <v>216.26050115763496</v>
      </c>
      <c r="G336" s="12">
        <f t="shared" si="54"/>
        <v>8.6039124116478405</v>
      </c>
      <c r="H336" s="12">
        <f t="shared" si="44"/>
        <v>211.17844909669117</v>
      </c>
      <c r="I336" s="12">
        <f t="shared" si="45"/>
        <v>9.3623258361506192</v>
      </c>
      <c r="J336" s="12">
        <f t="shared" si="46"/>
        <v>23.099014597696577</v>
      </c>
      <c r="K336" s="12">
        <f t="shared" si="47"/>
        <v>3.1397899585094917</v>
      </c>
      <c r="L336" s="12">
        <f t="shared" si="43"/>
        <v>-0.21528881011858969</v>
      </c>
      <c r="M336" s="11"/>
      <c r="N336" s="11">
        <f t="shared" si="48"/>
        <v>1932.06</v>
      </c>
      <c r="O336" s="11">
        <f t="shared" si="49"/>
        <v>8.3674153776290812</v>
      </c>
      <c r="P336" s="11">
        <f t="shared" si="50"/>
        <v>2.1243450408318987</v>
      </c>
      <c r="Q336" s="11">
        <f t="shared" si="51"/>
        <v>-1.2307337277961827</v>
      </c>
      <c r="R336">
        <f t="shared" si="52"/>
        <v>0.29207819315155908</v>
      </c>
    </row>
    <row r="337" spans="1:18" x14ac:dyDescent="0.25">
      <c r="A337" s="11">
        <f>'Shiller Data '!A336</f>
        <v>1898.04</v>
      </c>
      <c r="B337" s="11">
        <f>'Shiller Data '!B336</f>
        <v>4.57</v>
      </c>
      <c r="C337" s="11">
        <f>'Shiller Data '!C336</f>
        <v>0.1867</v>
      </c>
      <c r="D337" s="11">
        <f>'Shiller Data '!D336</f>
        <v>0.32329999999999998</v>
      </c>
      <c r="E337" s="75">
        <f>'Shiller Data '!E336</f>
        <v>6.7553424790000003</v>
      </c>
      <c r="F337" s="12">
        <f t="shared" si="53"/>
        <v>212.53989038503047</v>
      </c>
      <c r="G337" s="12">
        <f t="shared" si="54"/>
        <v>8.6829753905656872</v>
      </c>
      <c r="H337" s="12">
        <f t="shared" si="44"/>
        <v>211.3226952762281</v>
      </c>
      <c r="I337" s="12">
        <f t="shared" si="45"/>
        <v>9.3566222956766403</v>
      </c>
      <c r="J337" s="12">
        <f t="shared" si="46"/>
        <v>22.715450476529071</v>
      </c>
      <c r="K337" s="12">
        <f t="shared" si="47"/>
        <v>3.1230453306911059</v>
      </c>
      <c r="L337" s="12">
        <f t="shared" si="43"/>
        <v>-0.23203343793697551</v>
      </c>
      <c r="M337" s="11"/>
      <c r="N337" s="11">
        <f t="shared" si="48"/>
        <v>1932.09</v>
      </c>
      <c r="O337" s="11">
        <f t="shared" si="49"/>
        <v>14.553273811554856</v>
      </c>
      <c r="P337" s="11">
        <f t="shared" si="50"/>
        <v>2.6778159725384203</v>
      </c>
      <c r="Q337" s="11">
        <f t="shared" si="51"/>
        <v>-0.67726279608966111</v>
      </c>
      <c r="R337">
        <f t="shared" si="52"/>
        <v>0.50800560597044075</v>
      </c>
    </row>
    <row r="338" spans="1:18" x14ac:dyDescent="0.25">
      <c r="A338" s="11">
        <f>'Shiller Data '!A337</f>
        <v>1898.05</v>
      </c>
      <c r="B338" s="11">
        <f>'Shiller Data '!B337</f>
        <v>4.87</v>
      </c>
      <c r="C338" s="11">
        <f>'Shiller Data '!C337</f>
        <v>0.1883</v>
      </c>
      <c r="D338" s="11">
        <f>'Shiller Data '!D337</f>
        <v>0.32669999999999999</v>
      </c>
      <c r="E338" s="75">
        <f>'Shiller Data '!E337</f>
        <v>7.2310717359999996</v>
      </c>
      <c r="F338" s="12">
        <f t="shared" si="53"/>
        <v>211.59135268741858</v>
      </c>
      <c r="G338" s="12">
        <f t="shared" si="54"/>
        <v>8.1812426511377652</v>
      </c>
      <c r="H338" s="12">
        <f t="shared" si="44"/>
        <v>211.41453309500199</v>
      </c>
      <c r="I338" s="12">
        <f t="shared" si="45"/>
        <v>9.3458883690595869</v>
      </c>
      <c r="J338" s="12">
        <f t="shared" si="46"/>
        <v>22.640047080800898</v>
      </c>
      <c r="K338" s="12">
        <f t="shared" si="47"/>
        <v>3.1197203328734955</v>
      </c>
      <c r="L338" s="12">
        <f t="shared" si="43"/>
        <v>-0.23535843575458593</v>
      </c>
      <c r="M338" s="11"/>
      <c r="N338" s="11">
        <f t="shared" si="48"/>
        <v>1932.12</v>
      </c>
      <c r="O338" s="11">
        <f t="shared" si="49"/>
        <v>12.205368419159118</v>
      </c>
      <c r="P338" s="11">
        <f t="shared" si="50"/>
        <v>2.5018758893097899</v>
      </c>
      <c r="Q338" s="11">
        <f t="shared" si="51"/>
        <v>-0.85320287931829153</v>
      </c>
      <c r="R338">
        <f t="shared" si="52"/>
        <v>0.42604816346851687</v>
      </c>
    </row>
    <row r="339" spans="1:18" x14ac:dyDescent="0.25">
      <c r="A339" s="11">
        <f>'Shiller Data '!A338</f>
        <v>1898.06</v>
      </c>
      <c r="B339" s="11">
        <f>'Shiller Data '!B338</f>
        <v>5.0599999999999996</v>
      </c>
      <c r="C339" s="11">
        <f>'Shiller Data '!C338</f>
        <v>0.19</v>
      </c>
      <c r="D339" s="11">
        <f>'Shiller Data '!D338</f>
        <v>0.33</v>
      </c>
      <c r="E339" s="75">
        <f>'Shiller Data '!E338</f>
        <v>6.7553424790000003</v>
      </c>
      <c r="F339" s="12">
        <f t="shared" si="53"/>
        <v>235.32863136723284</v>
      </c>
      <c r="G339" s="12">
        <f t="shared" si="54"/>
        <v>8.836450584935621</v>
      </c>
      <c r="H339" s="12">
        <f t="shared" si="44"/>
        <v>211.72848219255306</v>
      </c>
      <c r="I339" s="12">
        <f t="shared" si="45"/>
        <v>9.3407901416156367</v>
      </c>
      <c r="J339" s="12">
        <f t="shared" si="46"/>
        <v>25.193653620241708</v>
      </c>
      <c r="K339" s="12">
        <f t="shared" si="47"/>
        <v>3.2265921223336433</v>
      </c>
      <c r="L339" s="12">
        <f t="shared" si="43"/>
        <v>-0.12848664629443807</v>
      </c>
      <c r="M339" s="11"/>
      <c r="N339" s="11">
        <f t="shared" si="48"/>
        <v>1933.03</v>
      </c>
      <c r="O339" s="11">
        <f t="shared" si="49"/>
        <v>11.525268210566033</v>
      </c>
      <c r="P339" s="11">
        <f t="shared" si="50"/>
        <v>2.4445418606783891</v>
      </c>
      <c r="Q339" s="11">
        <f t="shared" si="51"/>
        <v>-0.91053690794969233</v>
      </c>
      <c r="R339">
        <f t="shared" si="52"/>
        <v>0.40230816358528504</v>
      </c>
    </row>
    <row r="340" spans="1:18" x14ac:dyDescent="0.25">
      <c r="A340" s="11">
        <f>'Shiller Data '!A339</f>
        <v>1898.07</v>
      </c>
      <c r="B340" s="11">
        <f>'Shiller Data '!B339</f>
        <v>5.08</v>
      </c>
      <c r="C340" s="11">
        <f>'Shiller Data '!C339</f>
        <v>0.19170000000000001</v>
      </c>
      <c r="D340" s="11">
        <f>'Shiller Data '!D339</f>
        <v>0.33329999999999999</v>
      </c>
      <c r="E340" s="75">
        <f>'Shiller Data '!E339</f>
        <v>6.6601933879999997</v>
      </c>
      <c r="F340" s="12">
        <f t="shared" si="53"/>
        <v>239.63403268073392</v>
      </c>
      <c r="G340" s="12">
        <f t="shared" si="54"/>
        <v>9.0428826899402956</v>
      </c>
      <c r="H340" s="12">
        <f t="shared" si="44"/>
        <v>212.05058004331613</v>
      </c>
      <c r="I340" s="12">
        <f t="shared" si="45"/>
        <v>9.3389655738829838</v>
      </c>
      <c r="J340" s="12">
        <f t="shared" si="46"/>
        <v>25.659590538687269</v>
      </c>
      <c r="K340" s="12">
        <f t="shared" si="47"/>
        <v>3.2449174018772919</v>
      </c>
      <c r="L340" s="12">
        <f t="shared" si="43"/>
        <v>-0.11016136675078947</v>
      </c>
      <c r="M340" s="11"/>
      <c r="N340" s="11">
        <f t="shared" si="48"/>
        <v>1933.06</v>
      </c>
      <c r="O340" s="11">
        <f t="shared" si="49"/>
        <v>18.971993732761224</v>
      </c>
      <c r="P340" s="11">
        <f t="shared" si="50"/>
        <v>2.9429638776737894</v>
      </c>
      <c r="Q340" s="11">
        <f t="shared" si="51"/>
        <v>-0.41211489095429199</v>
      </c>
      <c r="R340">
        <f t="shared" si="52"/>
        <v>0.66224818535514596</v>
      </c>
    </row>
    <row r="341" spans="1:18" x14ac:dyDescent="0.25">
      <c r="A341" s="11">
        <f>'Shiller Data '!A340</f>
        <v>1898.08</v>
      </c>
      <c r="B341" s="11">
        <f>'Shiller Data '!B340</f>
        <v>5.27</v>
      </c>
      <c r="C341" s="11">
        <f>'Shiller Data '!C340</f>
        <v>0.1933</v>
      </c>
      <c r="D341" s="11">
        <f>'Shiller Data '!D340</f>
        <v>0.3367</v>
      </c>
      <c r="E341" s="75">
        <f>'Shiller Data '!E340</f>
        <v>6.6601933879999997</v>
      </c>
      <c r="F341" s="12">
        <f t="shared" si="53"/>
        <v>248.59672287942277</v>
      </c>
      <c r="G341" s="12">
        <f t="shared" si="54"/>
        <v>9.1183579758239901</v>
      </c>
      <c r="H341" s="12">
        <f t="shared" si="44"/>
        <v>212.40067926429666</v>
      </c>
      <c r="I341" s="12">
        <f t="shared" si="45"/>
        <v>9.3383123604763778</v>
      </c>
      <c r="J341" s="12">
        <f t="shared" si="46"/>
        <v>26.621161649249121</v>
      </c>
      <c r="K341" s="12">
        <f t="shared" si="47"/>
        <v>3.2817064502285627</v>
      </c>
      <c r="L341" s="12">
        <f t="shared" si="43"/>
        <v>-7.3372318399518743E-2</v>
      </c>
      <c r="M341" s="11"/>
      <c r="N341" s="11">
        <f t="shared" si="48"/>
        <v>1933.09</v>
      </c>
      <c r="O341" s="11">
        <f t="shared" si="49"/>
        <v>18.523945993326407</v>
      </c>
      <c r="P341" s="11">
        <f t="shared" si="50"/>
        <v>2.9190642731168688</v>
      </c>
      <c r="Q341" s="11">
        <f t="shared" si="51"/>
        <v>-0.43601449551121263</v>
      </c>
      <c r="R341">
        <f t="shared" si="52"/>
        <v>0.64660835294887631</v>
      </c>
    </row>
    <row r="342" spans="1:18" x14ac:dyDescent="0.25">
      <c r="A342" s="11">
        <f>'Shiller Data '!A341</f>
        <v>1898.09</v>
      </c>
      <c r="B342" s="11">
        <f>'Shiller Data '!B341</f>
        <v>5.26</v>
      </c>
      <c r="C342" s="11">
        <f>'Shiller Data '!C341</f>
        <v>0.19500000000000001</v>
      </c>
      <c r="D342" s="11">
        <f>'Shiller Data '!D341</f>
        <v>0.34</v>
      </c>
      <c r="E342" s="75">
        <f>'Shiller Data '!E341</f>
        <v>6.6601933879999997</v>
      </c>
      <c r="F342" s="12">
        <f t="shared" si="53"/>
        <v>248.12500234264971</v>
      </c>
      <c r="G342" s="12">
        <f t="shared" si="54"/>
        <v>9.1985504670754175</v>
      </c>
      <c r="H342" s="12">
        <f t="shared" si="44"/>
        <v>212.70462790638558</v>
      </c>
      <c r="I342" s="12">
        <f t="shared" si="45"/>
        <v>9.3389015089165319</v>
      </c>
      <c r="J342" s="12">
        <f t="shared" si="46"/>
        <v>26.56897089082122</v>
      </c>
      <c r="K342" s="12">
        <f t="shared" si="47"/>
        <v>3.2797440270239231</v>
      </c>
      <c r="L342" s="12">
        <f t="shared" si="43"/>
        <v>-7.5334741604158317E-2</v>
      </c>
      <c r="M342" s="11"/>
      <c r="N342" s="11">
        <f t="shared" si="48"/>
        <v>1933.12</v>
      </c>
      <c r="O342" s="11">
        <f t="shared" si="49"/>
        <v>17.412868251594936</v>
      </c>
      <c r="P342" s="11">
        <f t="shared" si="50"/>
        <v>2.8572094875740346</v>
      </c>
      <c r="Q342" s="11">
        <f t="shared" si="51"/>
        <v>-0.49786928105404682</v>
      </c>
      <c r="R342">
        <f t="shared" si="52"/>
        <v>0.60782438387241866</v>
      </c>
    </row>
    <row r="343" spans="1:18" x14ac:dyDescent="0.25">
      <c r="A343" s="11">
        <f>'Shiller Data '!A342</f>
        <v>1898.1</v>
      </c>
      <c r="B343" s="11">
        <f>'Shiller Data '!B342</f>
        <v>5.15</v>
      </c>
      <c r="C343" s="11">
        <f>'Shiller Data '!C342</f>
        <v>0.19670000000000001</v>
      </c>
      <c r="D343" s="11">
        <f>'Shiller Data '!D342</f>
        <v>0.34329999999999999</v>
      </c>
      <c r="E343" s="75">
        <f>'Shiller Data '!E342</f>
        <v>6.6601933879999997</v>
      </c>
      <c r="F343" s="12">
        <f t="shared" si="53"/>
        <v>242.93607643814565</v>
      </c>
      <c r="G343" s="12">
        <f t="shared" si="54"/>
        <v>9.2787429583268448</v>
      </c>
      <c r="H343" s="12">
        <f t="shared" si="44"/>
        <v>213.00218108976355</v>
      </c>
      <c r="I343" s="12">
        <f t="shared" si="45"/>
        <v>9.3416417476273406</v>
      </c>
      <c r="J343" s="12">
        <f t="shared" si="46"/>
        <v>26.005715376512736</v>
      </c>
      <c r="K343" s="12">
        <f t="shared" si="47"/>
        <v>3.2583163360376948</v>
      </c>
      <c r="L343" s="12">
        <f t="shared" si="43"/>
        <v>-9.6762432590386638E-2</v>
      </c>
      <c r="M343" s="11"/>
      <c r="N343" s="11">
        <f t="shared" si="48"/>
        <v>1934.03</v>
      </c>
      <c r="O343" s="11">
        <f t="shared" si="49"/>
        <v>18.58361487918534</v>
      </c>
      <c r="P343" s="11">
        <f t="shared" si="50"/>
        <v>2.9222802720067871</v>
      </c>
      <c r="Q343" s="11">
        <f t="shared" si="51"/>
        <v>-0.43279849662129433</v>
      </c>
      <c r="R343">
        <f t="shared" si="52"/>
        <v>0.64869119210320336</v>
      </c>
    </row>
    <row r="344" spans="1:18" x14ac:dyDescent="0.25">
      <c r="A344" s="11">
        <f>'Shiller Data '!A343</f>
        <v>1898.11</v>
      </c>
      <c r="B344" s="11">
        <f>'Shiller Data '!B343</f>
        <v>5.32</v>
      </c>
      <c r="C344" s="11">
        <f>'Shiller Data '!C343</f>
        <v>0.1983</v>
      </c>
      <c r="D344" s="11">
        <f>'Shiller Data '!D343</f>
        <v>0.34670000000000001</v>
      </c>
      <c r="E344" s="75">
        <f>'Shiller Data '!E343</f>
        <v>6.6601933879999997</v>
      </c>
      <c r="F344" s="12">
        <f t="shared" si="53"/>
        <v>250.95532556328831</v>
      </c>
      <c r="G344" s="12">
        <f t="shared" si="54"/>
        <v>9.354218244210541</v>
      </c>
      <c r="H344" s="12">
        <f t="shared" si="44"/>
        <v>213.41539014024869</v>
      </c>
      <c r="I344" s="12">
        <f t="shared" si="45"/>
        <v>9.3464501732308793</v>
      </c>
      <c r="J344" s="12">
        <f t="shared" si="46"/>
        <v>26.850335786526546</v>
      </c>
      <c r="K344" s="12">
        <f t="shared" si="47"/>
        <v>3.2902783268925604</v>
      </c>
      <c r="L344" s="12">
        <f t="shared" si="43"/>
        <v>-6.4800441735521019E-2</v>
      </c>
      <c r="M344" s="11"/>
      <c r="N344" s="11">
        <f t="shared" si="48"/>
        <v>1934.06</v>
      </c>
      <c r="O344" s="11">
        <f t="shared" si="49"/>
        <v>17.049393404537923</v>
      </c>
      <c r="P344" s="11">
        <f t="shared" si="50"/>
        <v>2.8361146256501772</v>
      </c>
      <c r="Q344" s="11">
        <f t="shared" si="51"/>
        <v>-0.51896414297790416</v>
      </c>
      <c r="R344">
        <f t="shared" si="52"/>
        <v>0.59513670532495611</v>
      </c>
    </row>
    <row r="345" spans="1:18" x14ac:dyDescent="0.25">
      <c r="A345" s="11">
        <f>'Shiller Data '!A344</f>
        <v>1898.12</v>
      </c>
      <c r="B345" s="11">
        <f>'Shiller Data '!B344</f>
        <v>5.65</v>
      </c>
      <c r="C345" s="11">
        <f>'Shiller Data '!C344</f>
        <v>0.2</v>
      </c>
      <c r="D345" s="11">
        <f>'Shiller Data '!D344</f>
        <v>0.35</v>
      </c>
      <c r="E345" s="75">
        <f>'Shiller Data '!E344</f>
        <v>6.7553424790000003</v>
      </c>
      <c r="F345" s="12">
        <f t="shared" si="53"/>
        <v>262.76813581519087</v>
      </c>
      <c r="G345" s="12">
        <f t="shared" si="54"/>
        <v>9.3015269315111819</v>
      </c>
      <c r="H345" s="12">
        <f t="shared" si="44"/>
        <v>213.9457297958449</v>
      </c>
      <c r="I345" s="12">
        <f t="shared" si="45"/>
        <v>9.3513947436828229</v>
      </c>
      <c r="J345" s="12">
        <f t="shared" si="46"/>
        <v>28.099352344493795</v>
      </c>
      <c r="K345" s="12">
        <f t="shared" si="47"/>
        <v>3.3357465278354304</v>
      </c>
      <c r="L345" s="12">
        <f t="shared" si="43"/>
        <v>-1.9332240792651056E-2</v>
      </c>
      <c r="M345" s="11"/>
      <c r="N345" s="11">
        <f t="shared" si="48"/>
        <v>1934.09</v>
      </c>
      <c r="O345" s="11">
        <f t="shared" si="49"/>
        <v>14.991877144060552</v>
      </c>
      <c r="P345" s="11">
        <f t="shared" si="50"/>
        <v>2.7075085306959839</v>
      </c>
      <c r="Q345" s="11">
        <f t="shared" si="51"/>
        <v>-0.64757023793209756</v>
      </c>
      <c r="R345">
        <f t="shared" si="52"/>
        <v>0.52331576604818941</v>
      </c>
    </row>
    <row r="346" spans="1:18" x14ac:dyDescent="0.25">
      <c r="A346" s="11">
        <f>'Shiller Data '!A345</f>
        <v>1899.01</v>
      </c>
      <c r="B346" s="11">
        <f>'Shiller Data '!B345</f>
        <v>6.08</v>
      </c>
      <c r="C346" s="11">
        <f>'Shiller Data '!C345</f>
        <v>0.20080000000000001</v>
      </c>
      <c r="D346" s="11">
        <f>'Shiller Data '!D345</f>
        <v>0.36080000000000001</v>
      </c>
      <c r="E346" s="75">
        <f>'Shiller Data '!E345</f>
        <v>6.7553424790000003</v>
      </c>
      <c r="F346" s="12">
        <f t="shared" si="53"/>
        <v>282.76641871793987</v>
      </c>
      <c r="G346" s="12">
        <f t="shared" si="54"/>
        <v>9.3387330392372263</v>
      </c>
      <c r="H346" s="12">
        <f t="shared" si="44"/>
        <v>214.51132778406765</v>
      </c>
      <c r="I346" s="12">
        <f t="shared" si="45"/>
        <v>9.3541889534351448</v>
      </c>
      <c r="J346" s="12">
        <f t="shared" si="46"/>
        <v>30.228854700877019</v>
      </c>
      <c r="K346" s="12">
        <f t="shared" si="47"/>
        <v>3.408796921896923</v>
      </c>
      <c r="L346" s="12">
        <f t="shared" si="43"/>
        <v>5.3718153268841551E-2</v>
      </c>
      <c r="M346" s="11"/>
      <c r="N346" s="11">
        <f t="shared" si="48"/>
        <v>1934.12</v>
      </c>
      <c r="O346" s="11">
        <f t="shared" si="49"/>
        <v>15.848066993218792</v>
      </c>
      <c r="P346" s="11">
        <f t="shared" si="50"/>
        <v>2.7630475366222211</v>
      </c>
      <c r="Q346" s="11">
        <f t="shared" si="51"/>
        <v>-0.59203123200586028</v>
      </c>
      <c r="R346">
        <f t="shared" si="52"/>
        <v>0.5532024601885851</v>
      </c>
    </row>
    <row r="347" spans="1:18" x14ac:dyDescent="0.25">
      <c r="A347" s="11">
        <f>'Shiller Data '!A346</f>
        <v>1899.02</v>
      </c>
      <c r="B347" s="11">
        <f>'Shiller Data '!B346</f>
        <v>6.31</v>
      </c>
      <c r="C347" s="11">
        <f>'Shiller Data '!C346</f>
        <v>0.20169999999999999</v>
      </c>
      <c r="D347" s="11">
        <f>'Shiller Data '!D346</f>
        <v>0.37169999999999997</v>
      </c>
      <c r="E347" s="75">
        <f>'Shiller Data '!E346</f>
        <v>6.9456325620000001</v>
      </c>
      <c r="F347" s="12">
        <f t="shared" si="53"/>
        <v>285.42313926107744</v>
      </c>
      <c r="G347" s="12">
        <f t="shared" si="54"/>
        <v>9.123589094922238</v>
      </c>
      <c r="H347" s="12">
        <f t="shared" si="44"/>
        <v>215.05331327686685</v>
      </c>
      <c r="I347" s="12">
        <f t="shared" si="45"/>
        <v>9.3545399222437577</v>
      </c>
      <c r="J347" s="12">
        <f t="shared" si="46"/>
        <v>30.51172389380498</v>
      </c>
      <c r="K347" s="12">
        <f t="shared" si="47"/>
        <v>3.4181109997152905</v>
      </c>
      <c r="L347" s="12">
        <f t="shared" si="43"/>
        <v>6.3032231087209123E-2</v>
      </c>
      <c r="M347" s="11"/>
      <c r="N347" s="11">
        <f t="shared" si="48"/>
        <v>1935.03</v>
      </c>
      <c r="O347" s="11">
        <f t="shared" si="49"/>
        <v>14.071768866776541</v>
      </c>
      <c r="P347" s="11">
        <f t="shared" si="50"/>
        <v>2.6441705822560597</v>
      </c>
      <c r="Q347" s="11">
        <f t="shared" si="51"/>
        <v>-0.71090818637202169</v>
      </c>
      <c r="R347">
        <f t="shared" si="52"/>
        <v>0.49119789559425997</v>
      </c>
    </row>
    <row r="348" spans="1:18" x14ac:dyDescent="0.25">
      <c r="A348" s="11">
        <f>'Shiller Data '!A347</f>
        <v>1899.03</v>
      </c>
      <c r="B348" s="11">
        <f>'Shiller Data '!B347</f>
        <v>6.4</v>
      </c>
      <c r="C348" s="11">
        <f>'Shiller Data '!C347</f>
        <v>0.20250000000000001</v>
      </c>
      <c r="D348" s="11">
        <f>'Shiller Data '!D347</f>
        <v>0.38250000000000001</v>
      </c>
      <c r="E348" s="75">
        <f>'Shiller Data '!E347</f>
        <v>6.9456325620000001</v>
      </c>
      <c r="F348" s="12">
        <f t="shared" si="53"/>
        <v>289.49415075608488</v>
      </c>
      <c r="G348" s="12">
        <f t="shared" si="54"/>
        <v>9.1597758637667486</v>
      </c>
      <c r="H348" s="12">
        <f t="shared" si="44"/>
        <v>215.6380193171178</v>
      </c>
      <c r="I348" s="12">
        <f t="shared" si="45"/>
        <v>9.3545281721181635</v>
      </c>
      <c r="J348" s="12">
        <f t="shared" si="46"/>
        <v>30.946953756464467</v>
      </c>
      <c r="K348" s="12">
        <f t="shared" si="47"/>
        <v>3.4322745696166108</v>
      </c>
      <c r="L348" s="12">
        <f t="shared" si="43"/>
        <v>7.7195800988529406E-2</v>
      </c>
      <c r="M348" s="11"/>
      <c r="N348" s="11">
        <f t="shared" si="48"/>
        <v>1935.06</v>
      </c>
      <c r="O348" s="11">
        <f t="shared" si="49"/>
        <v>16.942464374851411</v>
      </c>
      <c r="P348" s="11">
        <f t="shared" si="50"/>
        <v>2.82982315531684</v>
      </c>
      <c r="Q348" s="11">
        <f t="shared" si="51"/>
        <v>-0.52525561331124138</v>
      </c>
      <c r="R348">
        <f t="shared" si="52"/>
        <v>0.59140417426527114</v>
      </c>
    </row>
    <row r="349" spans="1:18" x14ac:dyDescent="0.25">
      <c r="A349" s="11">
        <f>'Shiller Data '!A348</f>
        <v>1899.04</v>
      </c>
      <c r="B349" s="11">
        <f>'Shiller Data '!B348</f>
        <v>6.48</v>
      </c>
      <c r="C349" s="11">
        <f>'Shiller Data '!C348</f>
        <v>0.20330000000000001</v>
      </c>
      <c r="D349" s="11">
        <f>'Shiller Data '!D348</f>
        <v>0.39329999999999998</v>
      </c>
      <c r="E349" s="75">
        <f>'Shiller Data '!E348</f>
        <v>7.0407735540000003</v>
      </c>
      <c r="F349" s="12">
        <f t="shared" si="53"/>
        <v>289.15203484188072</v>
      </c>
      <c r="G349" s="12">
        <f t="shared" si="54"/>
        <v>9.0716988708880155</v>
      </c>
      <c r="H349" s="12">
        <f t="shared" si="44"/>
        <v>216.22565961420713</v>
      </c>
      <c r="I349" s="12">
        <f t="shared" si="45"/>
        <v>9.3540378357294198</v>
      </c>
      <c r="J349" s="12">
        <f t="shared" si="46"/>
        <v>30.91200184560007</v>
      </c>
      <c r="K349" s="12">
        <f t="shared" si="47"/>
        <v>3.4311445177350768</v>
      </c>
      <c r="L349" s="12">
        <f t="shared" si="43"/>
        <v>7.6065749106995373E-2</v>
      </c>
      <c r="M349" s="11"/>
      <c r="N349" s="11">
        <f t="shared" si="48"/>
        <v>1935.09</v>
      </c>
      <c r="O349" s="11">
        <f t="shared" si="49"/>
        <v>19.449497738148992</v>
      </c>
      <c r="P349" s="11">
        <f t="shared" si="50"/>
        <v>2.9678212464996157</v>
      </c>
      <c r="Q349" s="11">
        <f t="shared" si="51"/>
        <v>-0.38725752212846576</v>
      </c>
      <c r="R349">
        <f t="shared" si="52"/>
        <v>0.67891623645837795</v>
      </c>
    </row>
    <row r="350" spans="1:18" x14ac:dyDescent="0.25">
      <c r="A350" s="11">
        <f>'Shiller Data '!A349</f>
        <v>1899.05</v>
      </c>
      <c r="B350" s="11">
        <f>'Shiller Data '!B349</f>
        <v>6.21</v>
      </c>
      <c r="C350" s="11">
        <f>'Shiller Data '!C349</f>
        <v>0.20419999999999999</v>
      </c>
      <c r="D350" s="11">
        <f>'Shiller Data '!D349</f>
        <v>0.4042</v>
      </c>
      <c r="E350" s="75">
        <f>'Shiller Data '!E349</f>
        <v>7.0407735540000003</v>
      </c>
      <c r="F350" s="12">
        <f t="shared" si="53"/>
        <v>277.10403339013561</v>
      </c>
      <c r="G350" s="12">
        <f t="shared" si="54"/>
        <v>9.1118588757271652</v>
      </c>
      <c r="H350" s="12">
        <f t="shared" si="44"/>
        <v>216.645273322642</v>
      </c>
      <c r="I350" s="12">
        <f t="shared" si="45"/>
        <v>9.3522772930800393</v>
      </c>
      <c r="J350" s="12">
        <f t="shared" si="46"/>
        <v>29.629578412433421</v>
      </c>
      <c r="K350" s="12">
        <f t="shared" si="47"/>
        <v>3.3887731330817323</v>
      </c>
      <c r="L350" s="12">
        <f t="shared" si="43"/>
        <v>3.3694364453650927E-2</v>
      </c>
      <c r="M350" s="11"/>
      <c r="N350" s="11">
        <f t="shared" si="48"/>
        <v>1935.12</v>
      </c>
      <c r="O350" s="11">
        <f t="shared" si="49"/>
        <v>21.685816828921794</v>
      </c>
      <c r="P350" s="11">
        <f t="shared" si="50"/>
        <v>3.0766584445014433</v>
      </c>
      <c r="Q350" s="11">
        <f t="shared" si="51"/>
        <v>-0.27842032412663809</v>
      </c>
      <c r="R350">
        <f t="shared" si="52"/>
        <v>0.75697857827656767</v>
      </c>
    </row>
    <row r="351" spans="1:18" x14ac:dyDescent="0.25">
      <c r="A351" s="11">
        <f>'Shiller Data '!A350</f>
        <v>1899.06</v>
      </c>
      <c r="B351" s="11">
        <f>'Shiller Data '!B350</f>
        <v>6.07</v>
      </c>
      <c r="C351" s="11">
        <f>'Shiller Data '!C350</f>
        <v>0.20499999999999999</v>
      </c>
      <c r="D351" s="11">
        <f>'Shiller Data '!D350</f>
        <v>0.41499999999999998</v>
      </c>
      <c r="E351" s="75">
        <f>'Shiller Data '!E350</f>
        <v>7.135922645</v>
      </c>
      <c r="F351" s="12">
        <f t="shared" si="53"/>
        <v>267.24536473727431</v>
      </c>
      <c r="G351" s="12">
        <f t="shared" si="54"/>
        <v>9.0255848057893289</v>
      </c>
      <c r="H351" s="12">
        <f t="shared" si="44"/>
        <v>216.96984895141046</v>
      </c>
      <c r="I351" s="12">
        <f t="shared" si="45"/>
        <v>9.350052357968794</v>
      </c>
      <c r="J351" s="12">
        <f t="shared" si="46"/>
        <v>28.582231896221245</v>
      </c>
      <c r="K351" s="12">
        <f t="shared" si="47"/>
        <v>3.3527852623924881</v>
      </c>
      <c r="L351" s="12">
        <f t="shared" si="43"/>
        <v>-2.2935062355933233E-3</v>
      </c>
      <c r="M351" s="11"/>
      <c r="N351" s="11">
        <f t="shared" si="48"/>
        <v>1936.03</v>
      </c>
      <c r="O351" s="11">
        <f t="shared" si="49"/>
        <v>24.872135402691217</v>
      </c>
      <c r="P351" s="11">
        <f t="shared" si="50"/>
        <v>3.2137481167224649</v>
      </c>
      <c r="Q351" s="11">
        <f t="shared" si="51"/>
        <v>-0.14133065190561656</v>
      </c>
      <c r="R351">
        <f t="shared" si="52"/>
        <v>0.86820219152277989</v>
      </c>
    </row>
    <row r="352" spans="1:18" x14ac:dyDescent="0.25">
      <c r="A352" s="11">
        <f>'Shiller Data '!A351</f>
        <v>1899.07</v>
      </c>
      <c r="B352" s="11">
        <f>'Shiller Data '!B351</f>
        <v>6.28</v>
      </c>
      <c r="C352" s="11">
        <f>'Shiller Data '!C351</f>
        <v>0.20580000000000001</v>
      </c>
      <c r="D352" s="11">
        <f>'Shiller Data '!D351</f>
        <v>0.42580000000000001</v>
      </c>
      <c r="E352" s="75">
        <f>'Shiller Data '!E351</f>
        <v>7.2310717359999996</v>
      </c>
      <c r="F352" s="12">
        <f t="shared" si="53"/>
        <v>272.85291475913527</v>
      </c>
      <c r="G352" s="12">
        <f t="shared" si="54"/>
        <v>8.9415811874888593</v>
      </c>
      <c r="H352" s="12">
        <f t="shared" si="44"/>
        <v>217.36972378007596</v>
      </c>
      <c r="I352" s="12">
        <f t="shared" si="45"/>
        <v>9.3473770106820009</v>
      </c>
      <c r="J352" s="12">
        <f t="shared" si="46"/>
        <v>29.190318786470716</v>
      </c>
      <c r="K352" s="12">
        <f t="shared" si="47"/>
        <v>3.3738371058913739</v>
      </c>
      <c r="L352" s="12">
        <f t="shared" si="43"/>
        <v>1.8758337263292457E-2</v>
      </c>
      <c r="M352" s="11"/>
      <c r="N352" s="11">
        <f t="shared" si="48"/>
        <v>1936.06</v>
      </c>
      <c r="O352" s="11">
        <f t="shared" si="49"/>
        <v>24.360239921983453</v>
      </c>
      <c r="P352" s="11">
        <f t="shared" si="50"/>
        <v>3.1929522918072939</v>
      </c>
      <c r="Q352" s="11">
        <f t="shared" si="51"/>
        <v>-0.16212647682078751</v>
      </c>
      <c r="R352">
        <f t="shared" si="52"/>
        <v>0.85033365024212226</v>
      </c>
    </row>
    <row r="353" spans="1:18" x14ac:dyDescent="0.25">
      <c r="A353" s="11">
        <f>'Shiller Data '!A352</f>
        <v>1899.08</v>
      </c>
      <c r="B353" s="11">
        <f>'Shiller Data '!B352</f>
        <v>6.44</v>
      </c>
      <c r="C353" s="11">
        <f>'Shiller Data '!C352</f>
        <v>0.20669999999999999</v>
      </c>
      <c r="D353" s="11">
        <f>'Shiller Data '!D352</f>
        <v>0.43669999999999998</v>
      </c>
      <c r="E353" s="75">
        <f>'Shiller Data '!E352</f>
        <v>7.3262127269999997</v>
      </c>
      <c r="F353" s="12">
        <f t="shared" si="53"/>
        <v>276.17093243052926</v>
      </c>
      <c r="G353" s="12">
        <f t="shared" si="54"/>
        <v>8.8640577225761472</v>
      </c>
      <c r="H353" s="12">
        <f t="shared" si="44"/>
        <v>217.76845918550453</v>
      </c>
      <c r="I353" s="12">
        <f t="shared" si="45"/>
        <v>9.34433756850399</v>
      </c>
      <c r="J353" s="12">
        <f t="shared" si="46"/>
        <v>29.554896792405124</v>
      </c>
      <c r="K353" s="12">
        <f t="shared" si="47"/>
        <v>3.3862494422183027</v>
      </c>
      <c r="L353" s="12">
        <f t="shared" si="43"/>
        <v>3.1170673590221298E-2</v>
      </c>
      <c r="M353" s="11"/>
      <c r="N353" s="11">
        <f t="shared" si="48"/>
        <v>1936.09</v>
      </c>
      <c r="O353" s="11">
        <f t="shared" si="49"/>
        <v>26.162478886365555</v>
      </c>
      <c r="P353" s="11">
        <f t="shared" si="50"/>
        <v>3.264326280752798</v>
      </c>
      <c r="Q353" s="11">
        <f t="shared" si="51"/>
        <v>-9.075248787528345E-2</v>
      </c>
      <c r="R353">
        <f t="shared" si="52"/>
        <v>0.91324372182186231</v>
      </c>
    </row>
    <row r="354" spans="1:18" x14ac:dyDescent="0.25">
      <c r="A354" s="11">
        <f>'Shiller Data '!A353</f>
        <v>1899.09</v>
      </c>
      <c r="B354" s="11">
        <f>'Shiller Data '!B353</f>
        <v>6.37</v>
      </c>
      <c r="C354" s="11">
        <f>'Shiller Data '!C353</f>
        <v>0.20749999999999999</v>
      </c>
      <c r="D354" s="11">
        <f>'Shiller Data '!D353</f>
        <v>0.44750000000000001</v>
      </c>
      <c r="E354" s="75">
        <f>'Shiller Data '!E353</f>
        <v>7.6116519010000001</v>
      </c>
      <c r="F354" s="12">
        <f t="shared" si="53"/>
        <v>262.92515422796396</v>
      </c>
      <c r="G354" s="12">
        <f t="shared" si="54"/>
        <v>8.5646733912562816</v>
      </c>
      <c r="H354" s="12">
        <f t="shared" si="44"/>
        <v>218.05769025154916</v>
      </c>
      <c r="I354" s="12">
        <f t="shared" si="45"/>
        <v>9.3398709648126186</v>
      </c>
      <c r="J354" s="12">
        <f t="shared" si="46"/>
        <v>28.150833691227437</v>
      </c>
      <c r="K354" s="12">
        <f t="shared" si="47"/>
        <v>3.3375769701765474</v>
      </c>
      <c r="L354" s="12">
        <f t="shared" si="43"/>
        <v>-1.750179845153399E-2</v>
      </c>
      <c r="M354" s="11"/>
      <c r="N354" s="11">
        <f t="shared" si="48"/>
        <v>1936.12</v>
      </c>
      <c r="O354" s="11">
        <f t="shared" si="49"/>
        <v>27.647381454546387</v>
      </c>
      <c r="P354" s="11">
        <f t="shared" si="50"/>
        <v>3.3195310202123274</v>
      </c>
      <c r="Q354" s="11">
        <f t="shared" si="51"/>
        <v>-3.5547748415754032E-2</v>
      </c>
      <c r="R354">
        <f t="shared" si="52"/>
        <v>0.96507665224861239</v>
      </c>
    </row>
    <row r="355" spans="1:18" x14ac:dyDescent="0.25">
      <c r="A355" s="11">
        <f>'Shiller Data '!A354</f>
        <v>1899.1</v>
      </c>
      <c r="B355" s="11">
        <f>'Shiller Data '!B354</f>
        <v>6.34</v>
      </c>
      <c r="C355" s="11">
        <f>'Shiller Data '!C354</f>
        <v>0.20830000000000001</v>
      </c>
      <c r="D355" s="11">
        <f>'Shiller Data '!D354</f>
        <v>0.45829999999999999</v>
      </c>
      <c r="E355" s="75">
        <f>'Shiller Data '!E354</f>
        <v>7.7067928930000003</v>
      </c>
      <c r="F355" s="12">
        <f t="shared" si="53"/>
        <v>258.45634204199183</v>
      </c>
      <c r="G355" s="12">
        <f t="shared" si="54"/>
        <v>8.4915545816004592</v>
      </c>
      <c r="H355" s="12">
        <f t="shared" si="44"/>
        <v>218.34950081319951</v>
      </c>
      <c r="I355" s="12">
        <f t="shared" si="45"/>
        <v>9.3350197132206016</v>
      </c>
      <c r="J355" s="12">
        <f t="shared" si="46"/>
        <v>27.686748392824104</v>
      </c>
      <c r="K355" s="12">
        <f t="shared" si="47"/>
        <v>3.3209539013537905</v>
      </c>
      <c r="L355" s="12">
        <f t="shared" si="43"/>
        <v>-3.4124867274290871E-2</v>
      </c>
      <c r="M355" s="11"/>
      <c r="N355" s="11">
        <f t="shared" si="48"/>
        <v>1937.03</v>
      </c>
      <c r="O355" s="11">
        <f t="shared" si="49"/>
        <v>28.717342868424044</v>
      </c>
      <c r="P355" s="11">
        <f t="shared" si="50"/>
        <v>3.35750122139101</v>
      </c>
      <c r="Q355" s="11">
        <f t="shared" si="51"/>
        <v>2.4224527629286285E-3</v>
      </c>
      <c r="R355">
        <f t="shared" si="52"/>
        <v>1.0024253892723294</v>
      </c>
    </row>
    <row r="356" spans="1:18" x14ac:dyDescent="0.25">
      <c r="A356" s="11">
        <f>'Shiller Data '!A355</f>
        <v>1899.11</v>
      </c>
      <c r="B356" s="11">
        <f>'Shiller Data '!B355</f>
        <v>6.46</v>
      </c>
      <c r="C356" s="11">
        <f>'Shiller Data '!C355</f>
        <v>0.2092</v>
      </c>
      <c r="D356" s="11">
        <f>'Shiller Data '!D355</f>
        <v>0.46920000000000001</v>
      </c>
      <c r="E356" s="75">
        <f>'Shiller Data '!E355</f>
        <v>7.8019419829999999</v>
      </c>
      <c r="F356" s="12">
        <f t="shared" si="53"/>
        <v>260.13657938271291</v>
      </c>
      <c r="G356" s="12">
        <f t="shared" si="54"/>
        <v>8.4242372146847586</v>
      </c>
      <c r="H356" s="12">
        <f t="shared" si="44"/>
        <v>218.67045953291773</v>
      </c>
      <c r="I356" s="12">
        <f t="shared" si="45"/>
        <v>9.3298684279505384</v>
      </c>
      <c r="J356" s="12">
        <f t="shared" si="46"/>
        <v>27.882127319544232</v>
      </c>
      <c r="K356" s="12">
        <f t="shared" si="47"/>
        <v>3.3279858856910405</v>
      </c>
      <c r="L356" s="12">
        <f t="shared" si="43"/>
        <v>-2.709288293704093E-2</v>
      </c>
      <c r="M356" s="11"/>
      <c r="N356" s="11">
        <f t="shared" si="48"/>
        <v>1937.06</v>
      </c>
      <c r="O356" s="11">
        <f t="shared" si="49"/>
        <v>24.296509961871699</v>
      </c>
      <c r="P356" s="11">
        <f t="shared" si="50"/>
        <v>3.1903327170634936</v>
      </c>
      <c r="Q356" s="11">
        <f t="shared" si="51"/>
        <v>-0.16474605156458777</v>
      </c>
      <c r="R356">
        <f t="shared" si="52"/>
        <v>0.84810905271003034</v>
      </c>
    </row>
    <row r="357" spans="1:18" x14ac:dyDescent="0.25">
      <c r="A357" s="11">
        <f>'Shiller Data '!A356</f>
        <v>1899.12</v>
      </c>
      <c r="B357" s="11">
        <f>'Shiller Data '!B356</f>
        <v>6.02</v>
      </c>
      <c r="C357" s="11">
        <f>'Shiller Data '!C356</f>
        <v>0.21</v>
      </c>
      <c r="D357" s="11">
        <f>'Shiller Data '!D356</f>
        <v>0.48</v>
      </c>
      <c r="E357" s="75">
        <f>'Shiller Data '!E356</f>
        <v>7.8970910740000004</v>
      </c>
      <c r="F357" s="12">
        <f t="shared" si="53"/>
        <v>239.49749119988431</v>
      </c>
      <c r="G357" s="12">
        <f t="shared" si="54"/>
        <v>8.3545636465075912</v>
      </c>
      <c r="H357" s="12">
        <f t="shared" si="44"/>
        <v>218.87372095479142</v>
      </c>
      <c r="I357" s="12">
        <f t="shared" si="45"/>
        <v>9.3253102050652075</v>
      </c>
      <c r="J357" s="12">
        <f t="shared" si="46"/>
        <v>25.682522718632672</v>
      </c>
      <c r="K357" s="12">
        <f t="shared" si="47"/>
        <v>3.2458107107037311</v>
      </c>
      <c r="L357" s="12">
        <f t="shared" si="43"/>
        <v>-0.10926805792435035</v>
      </c>
      <c r="M357" s="11"/>
      <c r="N357" s="11">
        <f t="shared" si="48"/>
        <v>1937.09</v>
      </c>
      <c r="O357" s="11">
        <f t="shared" si="49"/>
        <v>21.88761757488329</v>
      </c>
      <c r="P357" s="11">
        <f t="shared" si="50"/>
        <v>3.0859210693797601</v>
      </c>
      <c r="Q357" s="11">
        <f t="shared" si="51"/>
        <v>-0.26915769924832134</v>
      </c>
      <c r="R357">
        <f t="shared" si="52"/>
        <v>0.76402276033243344</v>
      </c>
    </row>
    <row r="358" spans="1:18" x14ac:dyDescent="0.25">
      <c r="A358" s="11">
        <f>'Shiller Data '!A357</f>
        <v>1900.01</v>
      </c>
      <c r="B358" s="11">
        <f>'Shiller Data '!B357</f>
        <v>6.1</v>
      </c>
      <c r="C358" s="11">
        <f>'Shiller Data '!C357</f>
        <v>0.2175</v>
      </c>
      <c r="D358" s="11">
        <f>'Shiller Data '!D357</f>
        <v>0.48</v>
      </c>
      <c r="E358" s="75">
        <f>'Shiller Data '!E357</f>
        <v>7.8970910740000004</v>
      </c>
      <c r="F358" s="12">
        <f t="shared" si="53"/>
        <v>242.68018211283959</v>
      </c>
      <c r="G358" s="12">
        <f t="shared" si="54"/>
        <v>8.6529409195971478</v>
      </c>
      <c r="H358" s="12">
        <f t="shared" si="44"/>
        <v>219.03572215557875</v>
      </c>
      <c r="I358" s="12">
        <f t="shared" si="45"/>
        <v>9.3215619545395736</v>
      </c>
      <c r="J358" s="12">
        <f t="shared" si="46"/>
        <v>26.034283019988408</v>
      </c>
      <c r="K358" s="12">
        <f t="shared" si="47"/>
        <v>3.2594142471532046</v>
      </c>
      <c r="L358" s="12">
        <f t="shared" si="43"/>
        <v>-9.5664521474876807E-2</v>
      </c>
      <c r="M358" s="11"/>
      <c r="N358" s="11">
        <f t="shared" si="48"/>
        <v>1937.12</v>
      </c>
      <c r="O358" s="11">
        <f t="shared" si="49"/>
        <v>16.927903771144628</v>
      </c>
      <c r="P358" s="11">
        <f t="shared" si="50"/>
        <v>2.8289633710628879</v>
      </c>
      <c r="Q358" s="11">
        <f t="shared" si="51"/>
        <v>-0.52611539756519354</v>
      </c>
      <c r="R358">
        <f t="shared" si="52"/>
        <v>0.59089591279742992</v>
      </c>
    </row>
    <row r="359" spans="1:18" x14ac:dyDescent="0.25">
      <c r="A359" s="11">
        <f>'Shiller Data '!A358</f>
        <v>1900.02</v>
      </c>
      <c r="B359" s="11">
        <f>'Shiller Data '!B358</f>
        <v>6.21</v>
      </c>
      <c r="C359" s="11">
        <f>'Shiller Data '!C358</f>
        <v>0.22500000000000001</v>
      </c>
      <c r="D359" s="11">
        <f>'Shiller Data '!D358</f>
        <v>0.48</v>
      </c>
      <c r="E359" s="75">
        <f>'Shiller Data '!E358</f>
        <v>7.9922320659999997</v>
      </c>
      <c r="F359" s="12">
        <f t="shared" si="53"/>
        <v>244.11537776786074</v>
      </c>
      <c r="G359" s="12">
        <f t="shared" si="54"/>
        <v>8.8447600640529256</v>
      </c>
      <c r="H359" s="12">
        <f t="shared" si="44"/>
        <v>219.22910235610729</v>
      </c>
      <c r="I359" s="12">
        <f t="shared" si="45"/>
        <v>9.3195178821411684</v>
      </c>
      <c r="J359" s="12">
        <f t="shared" si="46"/>
        <v>26.193992098631501</v>
      </c>
      <c r="K359" s="12">
        <f t="shared" si="47"/>
        <v>3.2655300752591359</v>
      </c>
      <c r="L359" s="12">
        <f t="shared" si="43"/>
        <v>-8.9548693368945553E-2</v>
      </c>
      <c r="M359" s="11"/>
      <c r="N359" s="11">
        <f t="shared" si="48"/>
        <v>1938.03</v>
      </c>
      <c r="O359" s="11">
        <f t="shared" si="49"/>
        <v>16.094096315693132</v>
      </c>
      <c r="P359" s="11">
        <f t="shared" si="50"/>
        <v>2.7784525162774969</v>
      </c>
      <c r="Q359" s="11">
        <f t="shared" si="51"/>
        <v>-0.57662625235058451</v>
      </c>
      <c r="R359">
        <f t="shared" si="52"/>
        <v>0.56179051238003364</v>
      </c>
    </row>
    <row r="360" spans="1:18" x14ac:dyDescent="0.25">
      <c r="A360" s="11">
        <f>'Shiller Data '!A359</f>
        <v>1900.03</v>
      </c>
      <c r="B360" s="11">
        <f>'Shiller Data '!B359</f>
        <v>6.26</v>
      </c>
      <c r="C360" s="11">
        <f>'Shiller Data '!C359</f>
        <v>0.23250000000000001</v>
      </c>
      <c r="D360" s="11">
        <f>'Shiller Data '!D359</f>
        <v>0.48</v>
      </c>
      <c r="E360" s="75">
        <f>'Shiller Data '!E359</f>
        <v>7.9922320659999997</v>
      </c>
      <c r="F360" s="12">
        <f t="shared" si="53"/>
        <v>246.08088000431695</v>
      </c>
      <c r="G360" s="12">
        <f t="shared" si="54"/>
        <v>9.1395853995213567</v>
      </c>
      <c r="H360" s="12">
        <f t="shared" si="44"/>
        <v>219.45111881250764</v>
      </c>
      <c r="I360" s="12">
        <f t="shared" si="45"/>
        <v>9.3200205919349202</v>
      </c>
      <c r="J360" s="12">
        <f t="shared" si="46"/>
        <v>26.403469560707091</v>
      </c>
      <c r="K360" s="12">
        <f t="shared" si="47"/>
        <v>3.2734954242711134</v>
      </c>
      <c r="L360" s="12">
        <f t="shared" si="43"/>
        <v>-8.1583344356968013E-2</v>
      </c>
      <c r="M360" s="11"/>
      <c r="N360" s="11">
        <f t="shared" si="48"/>
        <v>1938.06</v>
      </c>
      <c r="O360" s="11">
        <f t="shared" si="49"/>
        <v>15.887015638495194</v>
      </c>
      <c r="P360" s="11">
        <f t="shared" si="50"/>
        <v>2.7655021490953797</v>
      </c>
      <c r="Q360" s="11">
        <f t="shared" si="51"/>
        <v>-0.58957661953270168</v>
      </c>
      <c r="R360">
        <f t="shared" si="52"/>
        <v>0.55456202576823199</v>
      </c>
    </row>
    <row r="361" spans="1:18" x14ac:dyDescent="0.25">
      <c r="A361" s="11">
        <f>'Shiller Data '!A360</f>
        <v>1900.04</v>
      </c>
      <c r="B361" s="11">
        <f>'Shiller Data '!B360</f>
        <v>6.34</v>
      </c>
      <c r="C361" s="11">
        <f>'Shiller Data '!C360</f>
        <v>0.24</v>
      </c>
      <c r="D361" s="11">
        <f>'Shiller Data '!D360</f>
        <v>0.48</v>
      </c>
      <c r="E361" s="75">
        <f>'Shiller Data '!E360</f>
        <v>7.9922320659999997</v>
      </c>
      <c r="F361" s="12">
        <f t="shared" si="53"/>
        <v>249.22568358264687</v>
      </c>
      <c r="G361" s="12">
        <f t="shared" si="54"/>
        <v>9.4344107349897879</v>
      </c>
      <c r="H361" s="12">
        <f t="shared" si="44"/>
        <v>219.65886085640943</v>
      </c>
      <c r="I361" s="12">
        <f t="shared" si="45"/>
        <v>9.3229896091137263</v>
      </c>
      <c r="J361" s="12">
        <f t="shared" si="46"/>
        <v>26.732378135337111</v>
      </c>
      <c r="K361" s="12">
        <f t="shared" si="47"/>
        <v>3.2858754949676436</v>
      </c>
      <c r="L361" s="12">
        <f t="shared" si="43"/>
        <v>-6.920327366043777E-2</v>
      </c>
      <c r="M361" s="11"/>
      <c r="N361" s="11">
        <f t="shared" si="48"/>
        <v>1938.09</v>
      </c>
      <c r="O361" s="11">
        <f t="shared" si="49"/>
        <v>18.276536950738695</v>
      </c>
      <c r="P361" s="11">
        <f t="shared" si="50"/>
        <v>2.9056181033711397</v>
      </c>
      <c r="Q361" s="11">
        <f t="shared" si="51"/>
        <v>-0.44946066525694173</v>
      </c>
      <c r="R361">
        <f t="shared" si="52"/>
        <v>0.63797213939103425</v>
      </c>
    </row>
    <row r="362" spans="1:18" x14ac:dyDescent="0.25">
      <c r="A362" s="11">
        <f>'Shiller Data '!A361</f>
        <v>1900.05</v>
      </c>
      <c r="B362" s="11">
        <f>'Shiller Data '!B361</f>
        <v>6.04</v>
      </c>
      <c r="C362" s="11">
        <f>'Shiller Data '!C361</f>
        <v>0.2475</v>
      </c>
      <c r="D362" s="11">
        <f>'Shiller Data '!D361</f>
        <v>0.48</v>
      </c>
      <c r="E362" s="75">
        <f>'Shiller Data '!E361</f>
        <v>7.8019419829999999</v>
      </c>
      <c r="F362" s="12">
        <f t="shared" si="53"/>
        <v>243.2236748408028</v>
      </c>
      <c r="G362" s="12">
        <f t="shared" si="54"/>
        <v>9.9665330336256108</v>
      </c>
      <c r="H362" s="12">
        <f t="shared" si="44"/>
        <v>219.76835477723702</v>
      </c>
      <c r="I362" s="12">
        <f t="shared" si="45"/>
        <v>9.3311906464765322</v>
      </c>
      <c r="J362" s="12">
        <f t="shared" si="46"/>
        <v>26.065663435206346</v>
      </c>
      <c r="K362" s="12">
        <f t="shared" si="47"/>
        <v>3.2606188710020851</v>
      </c>
      <c r="L362" s="12">
        <f t="shared" si="43"/>
        <v>-9.445989762599627E-2</v>
      </c>
      <c r="M362" s="11"/>
      <c r="N362" s="11">
        <f t="shared" si="48"/>
        <v>1938.12</v>
      </c>
      <c r="O362" s="11">
        <f t="shared" si="49"/>
        <v>19.98337585240585</v>
      </c>
      <c r="P362" s="11">
        <f t="shared" si="50"/>
        <v>2.9949007205298814</v>
      </c>
      <c r="Q362" s="11">
        <f t="shared" si="51"/>
        <v>-0.36017804809819998</v>
      </c>
      <c r="R362">
        <f t="shared" si="52"/>
        <v>0.69755211718592103</v>
      </c>
    </row>
    <row r="363" spans="1:18" x14ac:dyDescent="0.25">
      <c r="A363" s="11">
        <f>'Shiller Data '!A362</f>
        <v>1900.06</v>
      </c>
      <c r="B363" s="11">
        <f>'Shiller Data '!B362</f>
        <v>5.86</v>
      </c>
      <c r="C363" s="11">
        <f>'Shiller Data '!C362</f>
        <v>0.255</v>
      </c>
      <c r="D363" s="11">
        <f>'Shiller Data '!D362</f>
        <v>0.48</v>
      </c>
      <c r="E363" s="75">
        <f>'Shiller Data '!E362</f>
        <v>7.7067928930000003</v>
      </c>
      <c r="F363" s="12">
        <f t="shared" si="53"/>
        <v>238.88866945837103</v>
      </c>
      <c r="G363" s="12">
        <f t="shared" si="54"/>
        <v>10.39532606004857</v>
      </c>
      <c r="H363" s="12">
        <f t="shared" si="44"/>
        <v>219.85804007578065</v>
      </c>
      <c r="I363" s="12">
        <f t="shared" si="45"/>
        <v>9.3426778751557578</v>
      </c>
      <c r="J363" s="12">
        <f t="shared" si="46"/>
        <v>25.569614263767857</v>
      </c>
      <c r="K363" s="12">
        <f t="shared" si="47"/>
        <v>3.2414047036894198</v>
      </c>
      <c r="L363" s="12">
        <f t="shared" si="43"/>
        <v>-0.11367406493866161</v>
      </c>
      <c r="M363" s="11"/>
      <c r="N363" s="11">
        <f t="shared" si="48"/>
        <v>1939.03</v>
      </c>
      <c r="O363" s="11">
        <f t="shared" si="49"/>
        <v>19.808281837218072</v>
      </c>
      <c r="P363" s="11">
        <f t="shared" si="50"/>
        <v>2.9861001248550245</v>
      </c>
      <c r="Q363" s="11">
        <f t="shared" si="51"/>
        <v>-0.36897864377305689</v>
      </c>
      <c r="R363">
        <f t="shared" si="52"/>
        <v>0.69144017684596504</v>
      </c>
    </row>
    <row r="364" spans="1:18" x14ac:dyDescent="0.25">
      <c r="A364" s="11">
        <f>'Shiller Data '!A363</f>
        <v>1900.07</v>
      </c>
      <c r="B364" s="11">
        <f>'Shiller Data '!B363</f>
        <v>5.86</v>
      </c>
      <c r="C364" s="11">
        <f>'Shiller Data '!C363</f>
        <v>0.26250000000000001</v>
      </c>
      <c r="D364" s="11">
        <f>'Shiller Data '!D363</f>
        <v>0.48</v>
      </c>
      <c r="E364" s="75">
        <f>'Shiller Data '!E363</f>
        <v>7.8019419829999999</v>
      </c>
      <c r="F364" s="12">
        <f t="shared" si="53"/>
        <v>235.97528717998418</v>
      </c>
      <c r="G364" s="12">
        <f t="shared" si="54"/>
        <v>10.570565338693831</v>
      </c>
      <c r="H364" s="12">
        <f t="shared" si="44"/>
        <v>219.93845789401848</v>
      </c>
      <c r="I364" s="12">
        <f t="shared" si="45"/>
        <v>9.3554824508371315</v>
      </c>
      <c r="J364" s="12">
        <f t="shared" si="46"/>
        <v>25.223208789074157</v>
      </c>
      <c r="K364" s="12">
        <f t="shared" si="47"/>
        <v>3.2277645543655313</v>
      </c>
      <c r="L364" s="12">
        <f t="shared" si="43"/>
        <v>-0.12731421426255007</v>
      </c>
      <c r="M364" s="11"/>
      <c r="N364" s="11">
        <f t="shared" si="48"/>
        <v>1939.06</v>
      </c>
      <c r="O364" s="11">
        <f t="shared" si="49"/>
        <v>18.557124820810046</v>
      </c>
      <c r="P364" s="11">
        <f t="shared" si="50"/>
        <v>2.9208538026859747</v>
      </c>
      <c r="Q364" s="11">
        <f t="shared" si="51"/>
        <v>-0.43422496594210669</v>
      </c>
      <c r="R364">
        <f t="shared" si="52"/>
        <v>0.64776651368847782</v>
      </c>
    </row>
    <row r="365" spans="1:18" x14ac:dyDescent="0.25">
      <c r="A365" s="11">
        <f>'Shiller Data '!A364</f>
        <v>1900.08</v>
      </c>
      <c r="B365" s="11">
        <f>'Shiller Data '!B364</f>
        <v>5.94</v>
      </c>
      <c r="C365" s="11">
        <f>'Shiller Data '!C364</f>
        <v>0.27</v>
      </c>
      <c r="D365" s="11">
        <f>'Shiller Data '!D364</f>
        <v>0.48</v>
      </c>
      <c r="E365" s="75">
        <f>'Shiller Data '!E364</f>
        <v>7.7067928930000003</v>
      </c>
      <c r="F365" s="12">
        <f t="shared" si="53"/>
        <v>242.14994822230784</v>
      </c>
      <c r="G365" s="12">
        <f t="shared" si="54"/>
        <v>11.006815828286721</v>
      </c>
      <c r="H365" s="12">
        <f t="shared" si="44"/>
        <v>220.1765380501183</v>
      </c>
      <c r="I365" s="12">
        <f t="shared" si="45"/>
        <v>9.3743029411333652</v>
      </c>
      <c r="J365" s="12">
        <f t="shared" si="46"/>
        <v>25.831248439794031</v>
      </c>
      <c r="K365" s="12">
        <f t="shared" si="47"/>
        <v>3.2515849388779627</v>
      </c>
      <c r="L365" s="12">
        <f t="shared" si="43"/>
        <v>-0.10349382975011867</v>
      </c>
      <c r="M365" s="11"/>
      <c r="N365" s="11">
        <f t="shared" si="48"/>
        <v>1939.09</v>
      </c>
      <c r="O365" s="11">
        <f t="shared" si="49"/>
        <v>20.447620316209395</v>
      </c>
      <c r="P365" s="11">
        <f t="shared" si="50"/>
        <v>3.017866509762237</v>
      </c>
      <c r="Q365" s="11">
        <f t="shared" si="51"/>
        <v>-0.33721225886584438</v>
      </c>
      <c r="R365">
        <f t="shared" si="52"/>
        <v>0.71375732250307067</v>
      </c>
    </row>
    <row r="366" spans="1:18" x14ac:dyDescent="0.25">
      <c r="A366" s="11">
        <f>'Shiller Data '!A365</f>
        <v>1900.09</v>
      </c>
      <c r="B366" s="11">
        <f>'Shiller Data '!B365</f>
        <v>5.8</v>
      </c>
      <c r="C366" s="11">
        <f>'Shiller Data '!C365</f>
        <v>0.27750000000000002</v>
      </c>
      <c r="D366" s="11">
        <f>'Shiller Data '!D365</f>
        <v>0.48</v>
      </c>
      <c r="E366" s="75">
        <f>'Shiller Data '!E365</f>
        <v>7.8019419829999999</v>
      </c>
      <c r="F366" s="12">
        <f t="shared" si="53"/>
        <v>233.55915795971126</v>
      </c>
      <c r="G366" s="12">
        <f t="shared" si="54"/>
        <v>11.174597643762048</v>
      </c>
      <c r="H366" s="12">
        <f t="shared" si="44"/>
        <v>220.4010800739587</v>
      </c>
      <c r="I366" s="12">
        <f t="shared" si="45"/>
        <v>9.3952721199949583</v>
      </c>
      <c r="J366" s="12">
        <f t="shared" si="46"/>
        <v>24.859222274430152</v>
      </c>
      <c r="K366" s="12">
        <f t="shared" si="47"/>
        <v>3.2132288013788095</v>
      </c>
      <c r="L366" s="12">
        <f t="shared" si="43"/>
        <v>-0.1418499672492719</v>
      </c>
      <c r="M366" s="11"/>
      <c r="N366" s="11">
        <f t="shared" si="48"/>
        <v>1939.12</v>
      </c>
      <c r="O366" s="11">
        <f t="shared" si="49"/>
        <v>20.079010681747928</v>
      </c>
      <c r="P366" s="11">
        <f t="shared" si="50"/>
        <v>2.9996750247725248</v>
      </c>
      <c r="Q366" s="11">
        <f t="shared" si="51"/>
        <v>-0.35540374385555662</v>
      </c>
      <c r="R366">
        <f t="shared" si="52"/>
        <v>0.70089040588033336</v>
      </c>
    </row>
    <row r="367" spans="1:18" x14ac:dyDescent="0.25">
      <c r="A367" s="11">
        <f>'Shiller Data '!A366</f>
        <v>1900.1</v>
      </c>
      <c r="B367" s="11">
        <f>'Shiller Data '!B366</f>
        <v>6.01</v>
      </c>
      <c r="C367" s="11">
        <f>'Shiller Data '!C366</f>
        <v>0.28499999999999998</v>
      </c>
      <c r="D367" s="11">
        <f>'Shiller Data '!D366</f>
        <v>0.48</v>
      </c>
      <c r="E367" s="75">
        <f>'Shiller Data '!E366</f>
        <v>7.7067928930000003</v>
      </c>
      <c r="F367" s="12">
        <f t="shared" si="53"/>
        <v>245.00356714075252</v>
      </c>
      <c r="G367" s="12">
        <f t="shared" si="54"/>
        <v>11.61830559652487</v>
      </c>
      <c r="H367" s="12">
        <f t="shared" si="44"/>
        <v>220.79874130351953</v>
      </c>
      <c r="I367" s="12">
        <f t="shared" si="45"/>
        <v>9.4193441905852726</v>
      </c>
      <c r="J367" s="12">
        <f t="shared" si="46"/>
        <v>26.010682079718034</v>
      </c>
      <c r="K367" s="12">
        <f t="shared" si="47"/>
        <v>3.2585073028659752</v>
      </c>
      <c r="L367" s="12">
        <f t="shared" si="43"/>
        <v>-9.6571465762106179E-2</v>
      </c>
      <c r="M367" s="11"/>
      <c r="N367" s="11">
        <f t="shared" si="48"/>
        <v>1940.03</v>
      </c>
      <c r="O367" s="11">
        <f t="shared" si="49"/>
        <v>19.841621735787655</v>
      </c>
      <c r="P367" s="11">
        <f t="shared" si="50"/>
        <v>2.9877818392312401</v>
      </c>
      <c r="Q367" s="11">
        <f t="shared" si="51"/>
        <v>-0.36729692939684133</v>
      </c>
      <c r="R367">
        <f t="shared" si="52"/>
        <v>0.6926039600328372</v>
      </c>
    </row>
    <row r="368" spans="1:18" x14ac:dyDescent="0.25">
      <c r="A368" s="11">
        <f>'Shiller Data '!A367</f>
        <v>1900.11</v>
      </c>
      <c r="B368" s="11">
        <f>'Shiller Data '!B367</f>
        <v>6.48</v>
      </c>
      <c r="C368" s="11">
        <f>'Shiller Data '!C367</f>
        <v>0.29249999999999998</v>
      </c>
      <c r="D368" s="11">
        <f>'Shiller Data '!D367</f>
        <v>0.48</v>
      </c>
      <c r="E368" s="75">
        <f>'Shiller Data '!E367</f>
        <v>7.7067928930000003</v>
      </c>
      <c r="F368" s="12">
        <f t="shared" si="53"/>
        <v>264.16357987888131</v>
      </c>
      <c r="G368" s="12">
        <f t="shared" si="54"/>
        <v>11.924050480643945</v>
      </c>
      <c r="H368" s="12">
        <f t="shared" si="44"/>
        <v>221.43154466395541</v>
      </c>
      <c r="I368" s="12">
        <f t="shared" si="45"/>
        <v>9.4436483145517141</v>
      </c>
      <c r="J368" s="12">
        <f t="shared" si="46"/>
        <v>27.972619381836971</v>
      </c>
      <c r="K368" s="12">
        <f t="shared" si="47"/>
        <v>3.3312261525192843</v>
      </c>
      <c r="L368" s="12">
        <f t="shared" si="43"/>
        <v>-2.3852616108797076E-2</v>
      </c>
      <c r="M368" s="11"/>
      <c r="N368" s="11">
        <f t="shared" si="48"/>
        <v>1940.06</v>
      </c>
      <c r="O368" s="11">
        <f t="shared" si="49"/>
        <v>15.769703222173167</v>
      </c>
      <c r="P368" s="11">
        <f t="shared" si="50"/>
        <v>2.7580905816585601</v>
      </c>
      <c r="Q368" s="11">
        <f t="shared" si="51"/>
        <v>-0.59698818696952127</v>
      </c>
      <c r="R368">
        <f t="shared" si="52"/>
        <v>0.55046704577175787</v>
      </c>
    </row>
    <row r="369" spans="1:18" x14ac:dyDescent="0.25">
      <c r="A369" s="11">
        <f>'Shiller Data '!A368</f>
        <v>1900.12</v>
      </c>
      <c r="B369" s="11">
        <f>'Shiller Data '!B368</f>
        <v>6.87</v>
      </c>
      <c r="C369" s="11">
        <f>'Shiller Data '!C368</f>
        <v>0.3</v>
      </c>
      <c r="D369" s="11">
        <f>'Shiller Data '!D368</f>
        <v>0.48</v>
      </c>
      <c r="E369" s="75">
        <f>'Shiller Data '!E368</f>
        <v>7.6116519010000001</v>
      </c>
      <c r="F369" s="12">
        <f t="shared" si="53"/>
        <v>283.56292143581044</v>
      </c>
      <c r="G369" s="12">
        <f t="shared" si="54"/>
        <v>12.382660324707878</v>
      </c>
      <c r="H369" s="12">
        <f t="shared" si="44"/>
        <v>222.24110225942593</v>
      </c>
      <c r="I369" s="12">
        <f t="shared" si="45"/>
        <v>9.4709932861272907</v>
      </c>
      <c r="J369" s="12">
        <f t="shared" si="46"/>
        <v>29.940145966649705</v>
      </c>
      <c r="K369" s="12">
        <f t="shared" si="47"/>
        <v>3.3992002542851996</v>
      </c>
      <c r="L369" s="12">
        <f t="shared" si="43"/>
        <v>4.4121485657118154E-2</v>
      </c>
      <c r="M369" s="11"/>
      <c r="N369" s="11">
        <f t="shared" si="48"/>
        <v>1940.09</v>
      </c>
      <c r="O369" s="11">
        <f t="shared" si="49"/>
        <v>17.554743193117389</v>
      </c>
      <c r="P369" s="11">
        <f t="shared" si="50"/>
        <v>2.8653241808103127</v>
      </c>
      <c r="Q369" s="11">
        <f t="shared" si="51"/>
        <v>-0.48975458781776871</v>
      </c>
      <c r="R369">
        <f t="shared" si="52"/>
        <v>0.61277675861458214</v>
      </c>
    </row>
    <row r="370" spans="1:18" x14ac:dyDescent="0.25">
      <c r="A370" s="11">
        <f>'Shiller Data '!A369</f>
        <v>1901.01</v>
      </c>
      <c r="B370" s="11">
        <f>'Shiller Data '!B369</f>
        <v>7.07</v>
      </c>
      <c r="C370" s="11">
        <f>'Shiller Data '!C369</f>
        <v>0.30170000000000002</v>
      </c>
      <c r="D370" s="11">
        <f>'Shiller Data '!D369</f>
        <v>0.48170000000000002</v>
      </c>
      <c r="E370" s="75">
        <f>'Shiller Data '!E369</f>
        <v>7.7067928930000003</v>
      </c>
      <c r="F370" s="12">
        <f t="shared" si="53"/>
        <v>288.21551076291524</v>
      </c>
      <c r="G370" s="12">
        <f t="shared" si="54"/>
        <v>12.29909753849668</v>
      </c>
      <c r="H370" s="12">
        <f t="shared" si="44"/>
        <v>222.9668207686249</v>
      </c>
      <c r="I370" s="12">
        <f t="shared" si="45"/>
        <v>9.4969221053165125</v>
      </c>
      <c r="J370" s="12">
        <f t="shared" si="46"/>
        <v>30.348307332284854</v>
      </c>
      <c r="K370" s="12">
        <f t="shared" si="47"/>
        <v>3.4127407443615771</v>
      </c>
      <c r="L370" s="12">
        <f t="shared" si="43"/>
        <v>5.7661975733495741E-2</v>
      </c>
      <c r="M370" s="11"/>
      <c r="N370" s="11">
        <f t="shared" si="48"/>
        <v>1940.12</v>
      </c>
      <c r="O370" s="11">
        <f t="shared" si="49"/>
        <v>17.364837849731451</v>
      </c>
      <c r="P370" s="11">
        <f t="shared" si="50"/>
        <v>2.8544473483886308</v>
      </c>
      <c r="Q370" s="11">
        <f t="shared" si="51"/>
        <v>-0.50063142023945062</v>
      </c>
      <c r="R370">
        <f t="shared" si="52"/>
        <v>0.60614780486211428</v>
      </c>
    </row>
    <row r="371" spans="1:18" x14ac:dyDescent="0.25">
      <c r="A371" s="11">
        <f>'Shiller Data '!A370</f>
        <v>1901.02</v>
      </c>
      <c r="B371" s="11">
        <f>'Shiller Data '!B370</f>
        <v>7.25</v>
      </c>
      <c r="C371" s="11">
        <f>'Shiller Data '!C370</f>
        <v>0.30330000000000001</v>
      </c>
      <c r="D371" s="11">
        <f>'Shiller Data '!D370</f>
        <v>0.48330000000000001</v>
      </c>
      <c r="E371" s="75">
        <f>'Shiller Data '!E370</f>
        <v>7.6116519010000001</v>
      </c>
      <c r="F371" s="12">
        <f t="shared" si="53"/>
        <v>299.24762451377376</v>
      </c>
      <c r="G371" s="12">
        <f t="shared" si="54"/>
        <v>12.518869588279667</v>
      </c>
      <c r="H371" s="12">
        <f t="shared" si="44"/>
        <v>223.76457147008688</v>
      </c>
      <c r="I371" s="12">
        <f t="shared" si="45"/>
        <v>9.5252896807291894</v>
      </c>
      <c r="J371" s="12">
        <f t="shared" si="46"/>
        <v>31.416117991580645</v>
      </c>
      <c r="K371" s="12">
        <f t="shared" si="47"/>
        <v>3.4473210730485335</v>
      </c>
      <c r="L371" s="12">
        <f t="shared" si="43"/>
        <v>9.2242304420452115E-2</v>
      </c>
      <c r="M371" s="11"/>
      <c r="N371" s="11">
        <f t="shared" si="48"/>
        <v>1941.03</v>
      </c>
      <c r="O371" s="11">
        <f t="shared" si="49"/>
        <v>16.38902866028381</v>
      </c>
      <c r="P371" s="11">
        <f t="shared" si="50"/>
        <v>2.796612126831385</v>
      </c>
      <c r="Q371" s="11">
        <f t="shared" si="51"/>
        <v>-0.55846664179669636</v>
      </c>
      <c r="R371">
        <f t="shared" si="52"/>
        <v>0.57208560380579321</v>
      </c>
    </row>
    <row r="372" spans="1:18" x14ac:dyDescent="0.25">
      <c r="A372" s="11">
        <f>'Shiller Data '!A371</f>
        <v>1901.03</v>
      </c>
      <c r="B372" s="11">
        <f>'Shiller Data '!B371</f>
        <v>7.51</v>
      </c>
      <c r="C372" s="11">
        <f>'Shiller Data '!C371</f>
        <v>0.30499999999999999</v>
      </c>
      <c r="D372" s="11">
        <f>'Shiller Data '!D371</f>
        <v>0.48499999999999999</v>
      </c>
      <c r="E372" s="75">
        <f>'Shiller Data '!E371</f>
        <v>7.6116519010000001</v>
      </c>
      <c r="F372" s="12">
        <f t="shared" si="53"/>
        <v>309.97926346185392</v>
      </c>
      <c r="G372" s="12">
        <f t="shared" si="54"/>
        <v>12.589037996786343</v>
      </c>
      <c r="H372" s="12">
        <f t="shared" si="44"/>
        <v>224.68824888976127</v>
      </c>
      <c r="I372" s="12">
        <f t="shared" si="45"/>
        <v>9.555140519597531</v>
      </c>
      <c r="J372" s="12">
        <f t="shared" si="46"/>
        <v>32.441099408856253</v>
      </c>
      <c r="K372" s="12">
        <f t="shared" si="47"/>
        <v>3.4794261192048848</v>
      </c>
      <c r="L372" s="12">
        <f t="shared" si="43"/>
        <v>0.12434735057680335</v>
      </c>
      <c r="M372" s="11"/>
      <c r="N372" s="11">
        <f t="shared" si="48"/>
        <v>1941.06</v>
      </c>
      <c r="O372" s="11">
        <f t="shared" si="49"/>
        <v>15.618493999354389</v>
      </c>
      <c r="P372" s="11">
        <f t="shared" si="50"/>
        <v>2.7484557248692401</v>
      </c>
      <c r="Q372" s="11">
        <f t="shared" si="51"/>
        <v>-0.60662304375884135</v>
      </c>
      <c r="R372">
        <f t="shared" si="52"/>
        <v>0.54518884281474467</v>
      </c>
    </row>
    <row r="373" spans="1:18" x14ac:dyDescent="0.25">
      <c r="A373" s="11">
        <f>'Shiller Data '!A372</f>
        <v>1901.04</v>
      </c>
      <c r="B373" s="11">
        <f>'Shiller Data '!B372</f>
        <v>8.14</v>
      </c>
      <c r="C373" s="11">
        <f>'Shiller Data '!C372</f>
        <v>0.30669999999999997</v>
      </c>
      <c r="D373" s="11">
        <f>'Shiller Data '!D372</f>
        <v>0.48670000000000002</v>
      </c>
      <c r="E373" s="75">
        <f>'Shiller Data '!E372</f>
        <v>7.5165028100000004</v>
      </c>
      <c r="F373" s="12">
        <f t="shared" si="53"/>
        <v>340.23595342738918</v>
      </c>
      <c r="G373" s="12">
        <f t="shared" si="54"/>
        <v>12.81945539510814</v>
      </c>
      <c r="H373" s="12">
        <f t="shared" si="44"/>
        <v>225.75161216918028</v>
      </c>
      <c r="I373" s="12">
        <f t="shared" si="45"/>
        <v>9.5874792739332868</v>
      </c>
      <c r="J373" s="12">
        <f t="shared" si="46"/>
        <v>35.487529485715022</v>
      </c>
      <c r="K373" s="12">
        <f t="shared" si="47"/>
        <v>3.5691813526748279</v>
      </c>
      <c r="L373" s="12">
        <f t="shared" si="43"/>
        <v>0.21410258404674654</v>
      </c>
      <c r="M373" s="11"/>
      <c r="N373" s="11">
        <f t="shared" si="48"/>
        <v>1941.09</v>
      </c>
      <c r="O373" s="11">
        <f t="shared" si="49"/>
        <v>16.038414085115452</v>
      </c>
      <c r="P373" s="11">
        <f t="shared" si="50"/>
        <v>2.7749867250511242</v>
      </c>
      <c r="Q373" s="11">
        <f t="shared" si="51"/>
        <v>-0.58009204357695721</v>
      </c>
      <c r="R373">
        <f t="shared" si="52"/>
        <v>0.55984683388867318</v>
      </c>
    </row>
    <row r="374" spans="1:18" x14ac:dyDescent="0.25">
      <c r="A374" s="11">
        <f>'Shiller Data '!A373</f>
        <v>1901.05</v>
      </c>
      <c r="B374" s="11">
        <f>'Shiller Data '!B373</f>
        <v>7.73</v>
      </c>
      <c r="C374" s="11">
        <f>'Shiller Data '!C373</f>
        <v>0.30830000000000002</v>
      </c>
      <c r="D374" s="11">
        <f>'Shiller Data '!D373</f>
        <v>0.48830000000000001</v>
      </c>
      <c r="E374" s="75">
        <f>'Shiller Data '!E373</f>
        <v>7.5165028100000004</v>
      </c>
      <c r="F374" s="12">
        <f t="shared" si="53"/>
        <v>323.09876166998998</v>
      </c>
      <c r="G374" s="12">
        <f t="shared" si="54"/>
        <v>12.886332240990676</v>
      </c>
      <c r="H374" s="12">
        <f t="shared" si="44"/>
        <v>226.70760123538457</v>
      </c>
      <c r="I374" s="12">
        <f t="shared" si="45"/>
        <v>9.6193958602693428</v>
      </c>
      <c r="J374" s="12">
        <f t="shared" si="46"/>
        <v>33.588259217449774</v>
      </c>
      <c r="K374" s="12">
        <f t="shared" si="47"/>
        <v>3.5141765778528611</v>
      </c>
      <c r="L374" s="12">
        <f t="shared" si="43"/>
        <v>0.15909780922477967</v>
      </c>
      <c r="M374" s="11"/>
      <c r="N374" s="11">
        <f t="shared" si="48"/>
        <v>1941.12</v>
      </c>
      <c r="O374" s="11">
        <f t="shared" si="49"/>
        <v>13.43633441142544</v>
      </c>
      <c r="P374" s="11">
        <f t="shared" si="50"/>
        <v>2.5979625606503061</v>
      </c>
      <c r="Q374" s="11">
        <f t="shared" si="51"/>
        <v>-0.75711620797777535</v>
      </c>
      <c r="R374">
        <f t="shared" si="52"/>
        <v>0.46901702620878621</v>
      </c>
    </row>
    <row r="375" spans="1:18" x14ac:dyDescent="0.25">
      <c r="A375" s="11">
        <f>'Shiller Data '!A374</f>
        <v>1901.06</v>
      </c>
      <c r="B375" s="11">
        <f>'Shiller Data '!B374</f>
        <v>8.5</v>
      </c>
      <c r="C375" s="11">
        <f>'Shiller Data '!C374</f>
        <v>0.31</v>
      </c>
      <c r="D375" s="11">
        <f>'Shiller Data '!D374</f>
        <v>0.49</v>
      </c>
      <c r="E375" s="75">
        <f>'Shiller Data '!E374</f>
        <v>7.5165028100000004</v>
      </c>
      <c r="F375" s="12">
        <f t="shared" si="53"/>
        <v>355.28324375095923</v>
      </c>
      <c r="G375" s="12">
        <f t="shared" si="54"/>
        <v>12.957388889740866</v>
      </c>
      <c r="H375" s="12">
        <f t="shared" si="44"/>
        <v>227.84086236571963</v>
      </c>
      <c r="I375" s="12">
        <f t="shared" si="45"/>
        <v>9.649922967904681</v>
      </c>
      <c r="J375" s="12">
        <f t="shared" si="46"/>
        <v>36.81721034796022</v>
      </c>
      <c r="K375" s="12">
        <f t="shared" si="47"/>
        <v>3.6059654083491051</v>
      </c>
      <c r="L375" s="12">
        <f t="shared" si="43"/>
        <v>0.25088663972102365</v>
      </c>
      <c r="M375" s="11"/>
      <c r="N375" s="11">
        <f t="shared" si="48"/>
        <v>1942.03</v>
      </c>
      <c r="O375" s="11">
        <f t="shared" si="49"/>
        <v>12.218291749382891</v>
      </c>
      <c r="P375" s="11">
        <f t="shared" si="50"/>
        <v>2.5029341525955284</v>
      </c>
      <c r="Q375" s="11">
        <f t="shared" si="51"/>
        <v>-0.85214461603255298</v>
      </c>
      <c r="R375">
        <f t="shared" si="52"/>
        <v>0.4264992732522323</v>
      </c>
    </row>
    <row r="376" spans="1:18" x14ac:dyDescent="0.25">
      <c r="A376" s="11">
        <f>'Shiller Data '!A375</f>
        <v>1901.07</v>
      </c>
      <c r="B376" s="11">
        <f>'Shiller Data '!B375</f>
        <v>7.93</v>
      </c>
      <c r="C376" s="11">
        <f>'Shiller Data '!C375</f>
        <v>0.31169999999999998</v>
      </c>
      <c r="D376" s="11">
        <f>'Shiller Data '!D375</f>
        <v>0.49170000000000003</v>
      </c>
      <c r="E376" s="75">
        <f>'Shiller Data '!E375</f>
        <v>7.6116519010000001</v>
      </c>
      <c r="F376" s="12">
        <f t="shared" si="53"/>
        <v>327.31498791644492</v>
      </c>
      <c r="G376" s="12">
        <f t="shared" si="54"/>
        <v>12.865584077371485</v>
      </c>
      <c r="H376" s="12">
        <f t="shared" si="44"/>
        <v>228.83170450940563</v>
      </c>
      <c r="I376" s="12">
        <f t="shared" si="45"/>
        <v>9.678983599138915</v>
      </c>
      <c r="J376" s="12">
        <f t="shared" si="46"/>
        <v>33.817082606231949</v>
      </c>
      <c r="K376" s="12">
        <f t="shared" si="47"/>
        <v>3.5209660773673606</v>
      </c>
      <c r="L376" s="12">
        <f t="shared" si="43"/>
        <v>0.16588730873927915</v>
      </c>
      <c r="M376" s="11"/>
      <c r="N376" s="11">
        <f t="shared" si="48"/>
        <v>1942.06</v>
      </c>
      <c r="O376" s="11">
        <f t="shared" si="49"/>
        <v>12.271926723255216</v>
      </c>
      <c r="P376" s="11">
        <f t="shared" si="50"/>
        <v>2.5073142735555103</v>
      </c>
      <c r="Q376" s="11">
        <f t="shared" si="51"/>
        <v>-0.84776449507257112</v>
      </c>
      <c r="R376">
        <f t="shared" si="52"/>
        <v>0.42837148893071336</v>
      </c>
    </row>
    <row r="377" spans="1:18" x14ac:dyDescent="0.25">
      <c r="A377" s="11">
        <f>'Shiller Data '!A376</f>
        <v>1901.08</v>
      </c>
      <c r="B377" s="11">
        <f>'Shiller Data '!B376</f>
        <v>8.0399999999999991</v>
      </c>
      <c r="C377" s="11">
        <f>'Shiller Data '!C376</f>
        <v>0.31330000000000002</v>
      </c>
      <c r="D377" s="11">
        <f>'Shiller Data '!D376</f>
        <v>0.49330000000000002</v>
      </c>
      <c r="E377" s="75">
        <f>'Shiller Data '!E376</f>
        <v>7.7067928930000003</v>
      </c>
      <c r="F377" s="12">
        <f t="shared" si="53"/>
        <v>327.7585157756489</v>
      </c>
      <c r="G377" s="12">
        <f t="shared" si="54"/>
        <v>12.771982959267516</v>
      </c>
      <c r="H377" s="12">
        <f t="shared" si="44"/>
        <v>229.76626874220634</v>
      </c>
      <c r="I377" s="12">
        <f t="shared" si="45"/>
        <v>9.7075410320033306</v>
      </c>
      <c r="J377" s="12">
        <f t="shared" si="46"/>
        <v>33.763289250605396</v>
      </c>
      <c r="K377" s="12">
        <f t="shared" si="47"/>
        <v>3.51937409539065</v>
      </c>
      <c r="L377" s="12">
        <f t="shared" si="43"/>
        <v>0.16429532676256864</v>
      </c>
      <c r="M377" s="11"/>
      <c r="N377" s="11">
        <f t="shared" si="48"/>
        <v>1942.09</v>
      </c>
      <c r="O377" s="11">
        <f t="shared" si="49"/>
        <v>12.681646632378589</v>
      </c>
      <c r="P377" s="11">
        <f t="shared" si="50"/>
        <v>2.5401558011756027</v>
      </c>
      <c r="Q377" s="11">
        <f t="shared" si="51"/>
        <v>-0.81492296745247872</v>
      </c>
      <c r="R377">
        <f t="shared" si="52"/>
        <v>0.4426734263097184</v>
      </c>
    </row>
    <row r="378" spans="1:18" x14ac:dyDescent="0.25">
      <c r="A378" s="11">
        <f>'Shiller Data '!A377</f>
        <v>1901.09</v>
      </c>
      <c r="B378" s="11">
        <f>'Shiller Data '!B377</f>
        <v>8</v>
      </c>
      <c r="C378" s="11">
        <f>'Shiller Data '!C377</f>
        <v>0.315</v>
      </c>
      <c r="D378" s="11">
        <f>'Shiller Data '!D377</f>
        <v>0.495</v>
      </c>
      <c r="E378" s="75">
        <f>'Shiller Data '!E377</f>
        <v>7.8019419829999999</v>
      </c>
      <c r="F378" s="12">
        <f t="shared" si="53"/>
        <v>322.15056270305007</v>
      </c>
      <c r="G378" s="12">
        <f t="shared" si="54"/>
        <v>12.684678406432596</v>
      </c>
      <c r="H378" s="12">
        <f t="shared" si="44"/>
        <v>230.4977001542114</v>
      </c>
      <c r="I378" s="12">
        <f t="shared" si="45"/>
        <v>9.7346184855882445</v>
      </c>
      <c r="J378" s="12">
        <f t="shared" si="46"/>
        <v>33.093291039600835</v>
      </c>
      <c r="K378" s="12">
        <f t="shared" si="47"/>
        <v>3.4993305742137522</v>
      </c>
      <c r="L378" s="12">
        <f t="shared" si="43"/>
        <v>0.14425180558567074</v>
      </c>
      <c r="M378" s="11"/>
      <c r="N378" s="11">
        <f t="shared" si="48"/>
        <v>1942.12</v>
      </c>
      <c r="O378" s="11">
        <f t="shared" si="49"/>
        <v>13.617109019871013</v>
      </c>
      <c r="P378" s="11">
        <f t="shared" si="50"/>
        <v>2.6113270182696762</v>
      </c>
      <c r="Q378" s="11">
        <f t="shared" si="51"/>
        <v>-0.74375175035840524</v>
      </c>
      <c r="R378">
        <f t="shared" si="52"/>
        <v>0.47532725686180594</v>
      </c>
    </row>
    <row r="379" spans="1:18" x14ac:dyDescent="0.25">
      <c r="A379" s="11">
        <f>'Shiller Data '!A378</f>
        <v>1901.1</v>
      </c>
      <c r="B379" s="11">
        <f>'Shiller Data '!B378</f>
        <v>7.91</v>
      </c>
      <c r="C379" s="11">
        <f>'Shiller Data '!C378</f>
        <v>0.31669999999999998</v>
      </c>
      <c r="D379" s="11">
        <f>'Shiller Data '!D378</f>
        <v>0.49669999999999997</v>
      </c>
      <c r="E379" s="75">
        <f>'Shiller Data '!E378</f>
        <v>7.8019419829999999</v>
      </c>
      <c r="F379" s="12">
        <f t="shared" si="53"/>
        <v>318.52636887264077</v>
      </c>
      <c r="G379" s="12">
        <f t="shared" si="54"/>
        <v>12.753135401006993</v>
      </c>
      <c r="H379" s="12">
        <f t="shared" si="44"/>
        <v>231.20966020170135</v>
      </c>
      <c r="I379" s="12">
        <f t="shared" si="45"/>
        <v>9.7622093177698677</v>
      </c>
      <c r="J379" s="12">
        <f t="shared" si="46"/>
        <v>32.628512512309733</v>
      </c>
      <c r="K379" s="12">
        <f t="shared" si="47"/>
        <v>3.4851865230601486</v>
      </c>
      <c r="L379" s="12">
        <f t="shared" si="43"/>
        <v>0.13010775443206724</v>
      </c>
      <c r="M379" s="11"/>
      <c r="N379" s="11">
        <f t="shared" si="48"/>
        <v>1943.03</v>
      </c>
      <c r="O379" s="11">
        <f t="shared" si="49"/>
        <v>15.598214389404998</v>
      </c>
      <c r="P379" s="11">
        <f t="shared" si="50"/>
        <v>2.7471564454865636</v>
      </c>
      <c r="Q379" s="11">
        <f t="shared" si="51"/>
        <v>-0.60792232314151784</v>
      </c>
      <c r="R379">
        <f t="shared" si="52"/>
        <v>0.54448095016635611</v>
      </c>
    </row>
    <row r="380" spans="1:18" x14ac:dyDescent="0.25">
      <c r="A380" s="11">
        <f>'Shiller Data '!A379</f>
        <v>1901.11</v>
      </c>
      <c r="B380" s="11">
        <f>'Shiller Data '!B379</f>
        <v>8.08</v>
      </c>
      <c r="C380" s="11">
        <f>'Shiller Data '!C379</f>
        <v>0.31830000000000003</v>
      </c>
      <c r="D380" s="11">
        <f>'Shiller Data '!D379</f>
        <v>0.49830000000000002</v>
      </c>
      <c r="E380" s="75">
        <f>'Shiller Data '!E379</f>
        <v>7.8970910740000004</v>
      </c>
      <c r="F380" s="12">
        <f t="shared" si="53"/>
        <v>321.4517822084826</v>
      </c>
      <c r="G380" s="12">
        <f t="shared" si="54"/>
        <v>12.663131469920796</v>
      </c>
      <c r="H380" s="12">
        <f t="shared" si="44"/>
        <v>231.94640637527959</v>
      </c>
      <c r="I380" s="12">
        <f t="shared" si="45"/>
        <v>9.788274438413973</v>
      </c>
      <c r="J380" s="12">
        <f t="shared" si="46"/>
        <v>32.840495455148734</v>
      </c>
      <c r="K380" s="12">
        <f t="shared" si="47"/>
        <v>3.4916623714116124</v>
      </c>
      <c r="L380" s="12">
        <f t="shared" si="43"/>
        <v>0.13658360278353099</v>
      </c>
      <c r="M380" s="11"/>
      <c r="N380" s="11">
        <f t="shared" si="48"/>
        <v>1943.06</v>
      </c>
      <c r="O380" s="11">
        <f t="shared" si="49"/>
        <v>16.802194570605391</v>
      </c>
      <c r="P380" s="11">
        <f t="shared" si="50"/>
        <v>2.8215095070806635</v>
      </c>
      <c r="Q380" s="11">
        <f t="shared" si="51"/>
        <v>-0.53356926154741791</v>
      </c>
      <c r="R380">
        <f t="shared" si="52"/>
        <v>0.58650782944086621</v>
      </c>
    </row>
    <row r="381" spans="1:18" x14ac:dyDescent="0.25">
      <c r="A381" s="11">
        <f>'Shiller Data '!A380</f>
        <v>1901.12</v>
      </c>
      <c r="B381" s="11">
        <f>'Shiller Data '!B380</f>
        <v>7.95</v>
      </c>
      <c r="C381" s="11">
        <f>'Shiller Data '!C380</f>
        <v>0.32</v>
      </c>
      <c r="D381" s="11">
        <f>'Shiller Data '!D380</f>
        <v>0.5</v>
      </c>
      <c r="E381" s="75">
        <f>'Shiller Data '!E380</f>
        <v>7.9922320659999997</v>
      </c>
      <c r="F381" s="12">
        <f t="shared" si="53"/>
        <v>312.51485559653673</v>
      </c>
      <c r="G381" s="12">
        <f t="shared" si="54"/>
        <v>12.579214313319715</v>
      </c>
      <c r="H381" s="12">
        <f t="shared" si="44"/>
        <v>232.57264296938132</v>
      </c>
      <c r="I381" s="12">
        <f t="shared" si="45"/>
        <v>9.8138653726185279</v>
      </c>
      <c r="J381" s="12">
        <f t="shared" si="46"/>
        <v>31.844216700636455</v>
      </c>
      <c r="K381" s="12">
        <f t="shared" si="47"/>
        <v>3.4608557862727811</v>
      </c>
      <c r="L381" s="12">
        <f t="shared" si="43"/>
        <v>0.10577701764469971</v>
      </c>
      <c r="M381" s="11"/>
      <c r="N381" s="11">
        <f t="shared" si="48"/>
        <v>1943.09</v>
      </c>
      <c r="O381" s="11">
        <f t="shared" si="49"/>
        <v>16.752128853179574</v>
      </c>
      <c r="P381" s="11">
        <f t="shared" si="50"/>
        <v>2.8185253459073132</v>
      </c>
      <c r="Q381" s="11">
        <f t="shared" si="51"/>
        <v>-0.53655342272076822</v>
      </c>
      <c r="R381">
        <f t="shared" si="52"/>
        <v>0.58476020444263033</v>
      </c>
    </row>
    <row r="382" spans="1:18" x14ac:dyDescent="0.25">
      <c r="A382" s="11">
        <f>'Shiller Data '!A381</f>
        <v>1902.01</v>
      </c>
      <c r="B382" s="11">
        <f>'Shiller Data '!B381</f>
        <v>8.1199999999999992</v>
      </c>
      <c r="C382" s="11">
        <f>'Shiller Data '!C381</f>
        <v>0.32079999999999997</v>
      </c>
      <c r="D382" s="11">
        <f>'Shiller Data '!D381</f>
        <v>0.51080000000000003</v>
      </c>
      <c r="E382" s="75">
        <f>'Shiller Data '!E381</f>
        <v>7.8970910740000004</v>
      </c>
      <c r="F382" s="12">
        <f t="shared" si="53"/>
        <v>323.0431276649602</v>
      </c>
      <c r="G382" s="12">
        <f t="shared" si="54"/>
        <v>12.762590560950645</v>
      </c>
      <c r="H382" s="12">
        <f t="shared" si="44"/>
        <v>233.17953665464427</v>
      </c>
      <c r="I382" s="12">
        <f t="shared" si="45"/>
        <v>9.8379762859012363</v>
      </c>
      <c r="J382" s="12">
        <f t="shared" si="46"/>
        <v>32.836339332095363</v>
      </c>
      <c r="K382" s="12">
        <f t="shared" si="47"/>
        <v>3.4915358085809771</v>
      </c>
      <c r="L382" s="12">
        <f t="shared" si="43"/>
        <v>0.13645703995289571</v>
      </c>
      <c r="M382" s="11"/>
      <c r="N382" s="11">
        <f t="shared" si="48"/>
        <v>1943.12</v>
      </c>
      <c r="O382" s="11">
        <f t="shared" si="49"/>
        <v>16.026068400317691</v>
      </c>
      <c r="P382" s="11">
        <f t="shared" si="50"/>
        <v>2.7742166714309895</v>
      </c>
      <c r="Q382" s="11">
        <f t="shared" si="51"/>
        <v>-0.58086209719709192</v>
      </c>
      <c r="R382">
        <f t="shared" si="52"/>
        <v>0.55941588775462681</v>
      </c>
    </row>
    <row r="383" spans="1:18" x14ac:dyDescent="0.25">
      <c r="A383" s="11">
        <f>'Shiller Data '!A382</f>
        <v>1902.02</v>
      </c>
      <c r="B383" s="11">
        <f>'Shiller Data '!B382</f>
        <v>8.19</v>
      </c>
      <c r="C383" s="11">
        <f>'Shiller Data '!C382</f>
        <v>0.32169999999999999</v>
      </c>
      <c r="D383" s="11">
        <f>'Shiller Data '!D382</f>
        <v>0.52170000000000005</v>
      </c>
      <c r="E383" s="75">
        <f>'Shiller Data '!E382</f>
        <v>7.8970910740000004</v>
      </c>
      <c r="F383" s="12">
        <f t="shared" si="53"/>
        <v>325.82798221379608</v>
      </c>
      <c r="G383" s="12">
        <f t="shared" si="54"/>
        <v>12.798395833721392</v>
      </c>
      <c r="H383" s="12">
        <f t="shared" si="44"/>
        <v>233.80120491639221</v>
      </c>
      <c r="I383" s="12">
        <f t="shared" si="45"/>
        <v>9.8617856942057553</v>
      </c>
      <c r="J383" s="12">
        <f t="shared" si="46"/>
        <v>33.039450695550478</v>
      </c>
      <c r="K383" s="12">
        <f t="shared" si="47"/>
        <v>3.4977023230772391</v>
      </c>
      <c r="L383" s="12">
        <f t="shared" si="43"/>
        <v>0.14262355444915764</v>
      </c>
      <c r="M383" s="11"/>
      <c r="N383" s="11">
        <f t="shared" si="48"/>
        <v>1944.03</v>
      </c>
      <c r="O383" s="11">
        <f t="shared" si="49"/>
        <v>16.865197244144788</v>
      </c>
      <c r="P383" s="11">
        <f t="shared" si="50"/>
        <v>2.8252521639177859</v>
      </c>
      <c r="Q383" s="11">
        <f t="shared" si="51"/>
        <v>-0.52982660471029552</v>
      </c>
      <c r="R383">
        <f t="shared" si="52"/>
        <v>0.58870703985658235</v>
      </c>
    </row>
    <row r="384" spans="1:18" x14ac:dyDescent="0.25">
      <c r="A384" s="11">
        <f>'Shiller Data '!A383</f>
        <v>1902.03</v>
      </c>
      <c r="B384" s="11">
        <f>'Shiller Data '!B383</f>
        <v>8.1999999999999993</v>
      </c>
      <c r="C384" s="11">
        <f>'Shiller Data '!C383</f>
        <v>0.32250000000000001</v>
      </c>
      <c r="D384" s="11">
        <f>'Shiller Data '!D383</f>
        <v>0.53249999999999997</v>
      </c>
      <c r="E384" s="75">
        <f>'Shiller Data '!E383</f>
        <v>7.8970910740000004</v>
      </c>
      <c r="F384" s="12">
        <f t="shared" si="53"/>
        <v>326.22581857791545</v>
      </c>
      <c r="G384" s="12">
        <f t="shared" si="54"/>
        <v>12.830222742850944</v>
      </c>
      <c r="H384" s="12">
        <f t="shared" si="44"/>
        <v>234.35439381649698</v>
      </c>
      <c r="I384" s="12">
        <f t="shared" si="45"/>
        <v>9.8830648608101335</v>
      </c>
      <c r="J384" s="12">
        <f t="shared" si="46"/>
        <v>33.008568007229904</v>
      </c>
      <c r="K384" s="12">
        <f t="shared" si="47"/>
        <v>3.49676716434946</v>
      </c>
      <c r="L384" s="12">
        <f t="shared" si="43"/>
        <v>0.14168839572137859</v>
      </c>
      <c r="M384" s="11"/>
      <c r="N384" s="11">
        <f t="shared" si="48"/>
        <v>1944.06</v>
      </c>
      <c r="O384" s="11">
        <f t="shared" si="49"/>
        <v>17.428308769572958</v>
      </c>
      <c r="P384" s="11">
        <f t="shared" si="50"/>
        <v>2.8580958249661079</v>
      </c>
      <c r="Q384" s="11">
        <f t="shared" si="51"/>
        <v>-0.49698294366197349</v>
      </c>
      <c r="R384">
        <f t="shared" si="52"/>
        <v>0.60836336017379866</v>
      </c>
    </row>
    <row r="385" spans="1:18" x14ac:dyDescent="0.25">
      <c r="A385" s="11">
        <f>'Shiller Data '!A384</f>
        <v>1902.04</v>
      </c>
      <c r="B385" s="11">
        <f>'Shiller Data '!B384</f>
        <v>8.48</v>
      </c>
      <c r="C385" s="11">
        <f>'Shiller Data '!C384</f>
        <v>0.32329999999999998</v>
      </c>
      <c r="D385" s="11">
        <f>'Shiller Data '!D384</f>
        <v>0.54330000000000001</v>
      </c>
      <c r="E385" s="75">
        <f>'Shiller Data '!E384</f>
        <v>7.9922320659999997</v>
      </c>
      <c r="F385" s="12">
        <f t="shared" si="53"/>
        <v>333.34917930297252</v>
      </c>
      <c r="G385" s="12">
        <f t="shared" si="54"/>
        <v>12.708937460925826</v>
      </c>
      <c r="H385" s="12">
        <f t="shared" si="44"/>
        <v>234.92841118766063</v>
      </c>
      <c r="I385" s="12">
        <f t="shared" si="45"/>
        <v>9.9018771275827948</v>
      </c>
      <c r="J385" s="12">
        <f t="shared" si="46"/>
        <v>33.6652510436017</v>
      </c>
      <c r="K385" s="12">
        <f t="shared" si="47"/>
        <v>3.5164661790792486</v>
      </c>
      <c r="L385" s="12">
        <f t="shared" ref="L385:L448" si="55">K385-$K$1854</f>
        <v>0.16138741045116722</v>
      </c>
      <c r="M385" s="11"/>
      <c r="N385" s="11">
        <f t="shared" si="48"/>
        <v>1944.09</v>
      </c>
      <c r="O385" s="11">
        <f t="shared" si="49"/>
        <v>17.199211742765435</v>
      </c>
      <c r="P385" s="11">
        <f t="shared" si="50"/>
        <v>2.8448635538602445</v>
      </c>
      <c r="Q385" s="11">
        <f t="shared" si="51"/>
        <v>-0.51021521476783693</v>
      </c>
      <c r="R385">
        <f t="shared" si="52"/>
        <v>0.60036635720138298</v>
      </c>
    </row>
    <row r="386" spans="1:18" x14ac:dyDescent="0.25">
      <c r="A386" s="11">
        <f>'Shiller Data '!A385</f>
        <v>1902.05</v>
      </c>
      <c r="B386" s="11">
        <f>'Shiller Data '!B385</f>
        <v>8.4600000000000009</v>
      </c>
      <c r="C386" s="11">
        <f>'Shiller Data '!C385</f>
        <v>0.32419999999999999</v>
      </c>
      <c r="D386" s="11">
        <f>'Shiller Data '!D385</f>
        <v>0.55420000000000003</v>
      </c>
      <c r="E386" s="75">
        <f>'Shiller Data '!E385</f>
        <v>8.0873811569999994</v>
      </c>
      <c r="F386" s="12">
        <f t="shared" si="53"/>
        <v>328.65033172072617</v>
      </c>
      <c r="G386" s="12">
        <f t="shared" si="54"/>
        <v>12.594377960267073</v>
      </c>
      <c r="H386" s="12">
        <f t="shared" ref="H386:H449" si="56">GEOMEAN(F267:F386)</f>
        <v>235.47597575609186</v>
      </c>
      <c r="I386" s="12">
        <f t="shared" ref="I386:I449" si="57">GEOMEAN(G267:G386)</f>
        <v>9.9193952572655224</v>
      </c>
      <c r="J386" s="12">
        <f t="shared" ref="J386:J449" si="58">F386/I386</f>
        <v>33.132093559837152</v>
      </c>
      <c r="K386" s="12">
        <f t="shared" ref="K386:K449" si="59">LN(J386)</f>
        <v>3.5005024065832062</v>
      </c>
      <c r="L386" s="12">
        <f t="shared" si="55"/>
        <v>0.14542363795512481</v>
      </c>
      <c r="M386" s="11"/>
      <c r="N386" s="11">
        <f t="shared" si="48"/>
        <v>1944.12</v>
      </c>
      <c r="O386" s="11">
        <f t="shared" si="49"/>
        <v>17.746246858006412</v>
      </c>
      <c r="P386" s="11">
        <f t="shared" si="50"/>
        <v>2.8761740489445025</v>
      </c>
      <c r="Q386" s="11">
        <f t="shared" si="51"/>
        <v>-0.47890471968357895</v>
      </c>
      <c r="R386">
        <f t="shared" si="52"/>
        <v>0.61946150436919478</v>
      </c>
    </row>
    <row r="387" spans="1:18" x14ac:dyDescent="0.25">
      <c r="A387" s="11">
        <f>'Shiller Data '!A386</f>
        <v>1902.06</v>
      </c>
      <c r="B387" s="11">
        <f>'Shiller Data '!B386</f>
        <v>8.41</v>
      </c>
      <c r="C387" s="11">
        <f>'Shiller Data '!C386</f>
        <v>0.32500000000000001</v>
      </c>
      <c r="D387" s="11">
        <f>'Shiller Data '!D386</f>
        <v>0.56499999999999995</v>
      </c>
      <c r="E387" s="75">
        <f>'Shiller Data '!E386</f>
        <v>8.18251405</v>
      </c>
      <c r="F387" s="12">
        <f t="shared" si="53"/>
        <v>322.90952803191334</v>
      </c>
      <c r="G387" s="12">
        <f t="shared" si="54"/>
        <v>12.478667849033513</v>
      </c>
      <c r="H387" s="12">
        <f t="shared" si="56"/>
        <v>236.00077940509999</v>
      </c>
      <c r="I387" s="12">
        <f t="shared" si="57"/>
        <v>9.9355658349581759</v>
      </c>
      <c r="J387" s="12">
        <f t="shared" si="58"/>
        <v>32.500366199150918</v>
      </c>
      <c r="K387" s="12">
        <f t="shared" si="59"/>
        <v>3.4812513569383943</v>
      </c>
      <c r="L387" s="12">
        <f t="shared" si="55"/>
        <v>0.12617258831031286</v>
      </c>
      <c r="M387" s="11"/>
      <c r="N387" s="11">
        <f t="shared" ref="N387:N450" si="60">INDEX($A$130:$A$2900,(ROW()-ROW($A$130))*3)</f>
        <v>1945.03</v>
      </c>
      <c r="O387" s="11">
        <f t="shared" ref="O387:O450" si="61">INDEX($J$130:$J$2900,(ROW()-ROW($J$130))*3)</f>
        <v>18.824295689310294</v>
      </c>
      <c r="P387" s="11">
        <f t="shared" ref="P387:P450" si="62">INDEX($K$130:$K$2900,(ROW()-ROW($K$130))*3)</f>
        <v>2.9351483594035974</v>
      </c>
      <c r="Q387" s="11">
        <f t="shared" ref="Q387:Q450" si="63">INDEX($L$130:$L$2900,(ROW()-ROW($L$130))*3)</f>
        <v>-0.41993040922448399</v>
      </c>
      <c r="R387">
        <f t="shared" ref="R387:R450" si="64">EXP(Q387)</f>
        <v>0.65709254580383314</v>
      </c>
    </row>
    <row r="388" spans="1:18" x14ac:dyDescent="0.25">
      <c r="A388" s="11">
        <f>'Shiller Data '!A387</f>
        <v>1902.07</v>
      </c>
      <c r="B388" s="11">
        <f>'Shiller Data '!B387</f>
        <v>8.6</v>
      </c>
      <c r="C388" s="11">
        <f>'Shiller Data '!C387</f>
        <v>0.32579999999999998</v>
      </c>
      <c r="D388" s="11">
        <f>'Shiller Data '!D387</f>
        <v>0.57579999999999998</v>
      </c>
      <c r="E388" s="75">
        <f>'Shiller Data '!E387</f>
        <v>8.18251405</v>
      </c>
      <c r="F388" s="12">
        <f t="shared" si="53"/>
        <v>330.20474923596373</v>
      </c>
      <c r="G388" s="12">
        <f t="shared" si="54"/>
        <v>12.509384569892672</v>
      </c>
      <c r="H388" s="12">
        <f t="shared" si="56"/>
        <v>236.62337376941767</v>
      </c>
      <c r="I388" s="12">
        <f t="shared" si="57"/>
        <v>9.9535678230331488</v>
      </c>
      <c r="J388" s="12">
        <f t="shared" si="58"/>
        <v>33.174511402017103</v>
      </c>
      <c r="K388" s="12">
        <f t="shared" si="59"/>
        <v>3.501781852212817</v>
      </c>
      <c r="L388" s="12">
        <f t="shared" si="55"/>
        <v>0.14670308358473561</v>
      </c>
      <c r="M388" s="11"/>
      <c r="N388" s="11">
        <f t="shared" si="60"/>
        <v>1945.06</v>
      </c>
      <c r="O388" s="11">
        <f t="shared" si="61"/>
        <v>19.994664219287408</v>
      </c>
      <c r="P388" s="11">
        <f t="shared" si="62"/>
        <v>2.9954654489238357</v>
      </c>
      <c r="Q388" s="11">
        <f t="shared" si="63"/>
        <v>-0.3596133197042457</v>
      </c>
      <c r="R388">
        <f t="shared" si="64"/>
        <v>0.69794615592471865</v>
      </c>
    </row>
    <row r="389" spans="1:18" x14ac:dyDescent="0.25">
      <c r="A389" s="11">
        <f>'Shiller Data '!A388</f>
        <v>1902.08</v>
      </c>
      <c r="B389" s="11">
        <f>'Shiller Data '!B388</f>
        <v>8.83</v>
      </c>
      <c r="C389" s="11">
        <f>'Shiller Data '!C388</f>
        <v>0.32669999999999999</v>
      </c>
      <c r="D389" s="11">
        <f>'Shiller Data '!D388</f>
        <v>0.5867</v>
      </c>
      <c r="E389" s="75">
        <f>'Shiller Data '!E388</f>
        <v>8.0873811569999994</v>
      </c>
      <c r="F389" s="12">
        <f t="shared" si="53"/>
        <v>343.02392778889032</v>
      </c>
      <c r="G389" s="12">
        <f t="shared" si="54"/>
        <v>12.691496852619533</v>
      </c>
      <c r="H389" s="12">
        <f t="shared" si="56"/>
        <v>237.32042034922819</v>
      </c>
      <c r="I389" s="12">
        <f t="shared" si="57"/>
        <v>9.9733179239112655</v>
      </c>
      <c r="J389" s="12">
        <f t="shared" si="58"/>
        <v>34.394163547768024</v>
      </c>
      <c r="K389" s="12">
        <f t="shared" si="59"/>
        <v>3.5378868856756664</v>
      </c>
      <c r="L389" s="12">
        <f t="shared" si="55"/>
        <v>0.18280811704758504</v>
      </c>
      <c r="M389" s="11"/>
      <c r="N389" s="11">
        <f t="shared" si="60"/>
        <v>1945.09</v>
      </c>
      <c r="O389" s="11">
        <f t="shared" si="61"/>
        <v>20.924581888949248</v>
      </c>
      <c r="P389" s="11">
        <f t="shared" si="62"/>
        <v>3.0409246347636856</v>
      </c>
      <c r="Q389" s="11">
        <f t="shared" si="63"/>
        <v>-0.31415413386439583</v>
      </c>
      <c r="R389">
        <f t="shared" si="64"/>
        <v>0.73040643911571512</v>
      </c>
    </row>
    <row r="390" spans="1:18" x14ac:dyDescent="0.25">
      <c r="A390" s="11">
        <f>'Shiller Data '!A389</f>
        <v>1902.09</v>
      </c>
      <c r="B390" s="11">
        <f>'Shiller Data '!B389</f>
        <v>8.85</v>
      </c>
      <c r="C390" s="11">
        <f>'Shiller Data '!C389</f>
        <v>0.32750000000000001</v>
      </c>
      <c r="D390" s="11">
        <f>'Shiller Data '!D389</f>
        <v>0.59750000000000003</v>
      </c>
      <c r="E390" s="75">
        <f>'Shiller Data '!E389</f>
        <v>8.18251405</v>
      </c>
      <c r="F390" s="12">
        <f t="shared" si="53"/>
        <v>339.80372450445105</v>
      </c>
      <c r="G390" s="12">
        <f t="shared" si="54"/>
        <v>12.574657601718387</v>
      </c>
      <c r="H390" s="12">
        <f t="shared" si="56"/>
        <v>238.05085073797986</v>
      </c>
      <c r="I390" s="12">
        <f t="shared" si="57"/>
        <v>9.9917324997400527</v>
      </c>
      <c r="J390" s="12">
        <f t="shared" si="58"/>
        <v>34.008488969584754</v>
      </c>
      <c r="K390" s="12">
        <f t="shared" si="59"/>
        <v>3.5266101690284239</v>
      </c>
      <c r="L390" s="12">
        <f t="shared" si="55"/>
        <v>0.17153140040034254</v>
      </c>
      <c r="M390" s="11"/>
      <c r="N390" s="11">
        <f t="shared" si="60"/>
        <v>1945.12</v>
      </c>
      <c r="O390" s="11">
        <f t="shared" si="61"/>
        <v>22.718374065082294</v>
      </c>
      <c r="P390" s="11">
        <f t="shared" si="62"/>
        <v>3.1231740272552519</v>
      </c>
      <c r="Q390" s="11">
        <f t="shared" si="63"/>
        <v>-0.23190474137282946</v>
      </c>
      <c r="R390">
        <f t="shared" si="64"/>
        <v>0.79302166186360257</v>
      </c>
    </row>
    <row r="391" spans="1:18" x14ac:dyDescent="0.25">
      <c r="A391" s="11">
        <f>'Shiller Data '!A390</f>
        <v>1902.1</v>
      </c>
      <c r="B391" s="11">
        <f>'Shiller Data '!B390</f>
        <v>8.57</v>
      </c>
      <c r="C391" s="11">
        <f>'Shiller Data '!C390</f>
        <v>0.32829999999999998</v>
      </c>
      <c r="D391" s="11">
        <f>'Shiller Data '!D390</f>
        <v>0.60829999999999995</v>
      </c>
      <c r="E391" s="75">
        <f>'Shiller Data '!E390</f>
        <v>8.7534247930000006</v>
      </c>
      <c r="F391" s="12">
        <f t="shared" si="53"/>
        <v>307.59157857312499</v>
      </c>
      <c r="G391" s="12">
        <f t="shared" si="54"/>
        <v>11.783233984312361</v>
      </c>
      <c r="H391" s="12">
        <f t="shared" si="56"/>
        <v>238.54591966101088</v>
      </c>
      <c r="I391" s="12">
        <f t="shared" si="57"/>
        <v>10.004158943251463</v>
      </c>
      <c r="J391" s="12">
        <f t="shared" si="58"/>
        <v>30.746370616254353</v>
      </c>
      <c r="K391" s="12">
        <f t="shared" si="59"/>
        <v>3.4257719585468913</v>
      </c>
      <c r="L391" s="12">
        <f t="shared" si="55"/>
        <v>7.0693189918809907E-2</v>
      </c>
      <c r="M391" s="11"/>
      <c r="N391" s="11">
        <f t="shared" si="60"/>
        <v>1946.03</v>
      </c>
      <c r="O391" s="11">
        <f t="shared" si="61"/>
        <v>22.832838940752236</v>
      </c>
      <c r="P391" s="11">
        <f t="shared" si="62"/>
        <v>3.1281998041358281</v>
      </c>
      <c r="Q391" s="11">
        <f t="shared" si="63"/>
        <v>-0.22687896449225331</v>
      </c>
      <c r="R391">
        <f t="shared" si="64"/>
        <v>0.79701724383917649</v>
      </c>
    </row>
    <row r="392" spans="1:18" x14ac:dyDescent="0.25">
      <c r="A392" s="11">
        <f>'Shiller Data '!A391</f>
        <v>1902.11</v>
      </c>
      <c r="B392" s="11">
        <f>'Shiller Data '!B391</f>
        <v>8.24</v>
      </c>
      <c r="C392" s="11">
        <f>'Shiller Data '!C391</f>
        <v>0.32919999999999999</v>
      </c>
      <c r="D392" s="11">
        <f>'Shiller Data '!D391</f>
        <v>0.61919999999999997</v>
      </c>
      <c r="E392" s="75">
        <f>'Shiller Data '!E391</f>
        <v>8.4679289260000008</v>
      </c>
      <c r="F392" s="12">
        <f t="shared" si="53"/>
        <v>305.71843748609183</v>
      </c>
      <c r="G392" s="12">
        <f t="shared" si="54"/>
        <v>12.213896798594835</v>
      </c>
      <c r="H392" s="12">
        <f t="shared" si="56"/>
        <v>239.08807442709738</v>
      </c>
      <c r="I392" s="12">
        <f t="shared" si="57"/>
        <v>10.021176310739989</v>
      </c>
      <c r="J392" s="12">
        <f t="shared" si="58"/>
        <v>30.507240667789109</v>
      </c>
      <c r="K392" s="12">
        <f t="shared" si="59"/>
        <v>3.4179640543826006</v>
      </c>
      <c r="L392" s="12">
        <f t="shared" si="55"/>
        <v>6.2885285754519238E-2</v>
      </c>
      <c r="M392" s="11"/>
      <c r="N392" s="11">
        <f t="shared" si="60"/>
        <v>1946.06</v>
      </c>
      <c r="O392" s="11">
        <f t="shared" si="61"/>
        <v>23.716257508742025</v>
      </c>
      <c r="P392" s="11">
        <f t="shared" si="62"/>
        <v>3.166160783803631</v>
      </c>
      <c r="Q392" s="11">
        <f t="shared" si="63"/>
        <v>-0.18891798482445044</v>
      </c>
      <c r="R392">
        <f t="shared" si="64"/>
        <v>0.82785440053452231</v>
      </c>
    </row>
    <row r="393" spans="1:18" x14ac:dyDescent="0.25">
      <c r="A393" s="11">
        <f>'Shiller Data '!A392</f>
        <v>1902.12</v>
      </c>
      <c r="B393" s="11">
        <f>'Shiller Data '!B392</f>
        <v>8.0500000000000007</v>
      </c>
      <c r="C393" s="11">
        <f>'Shiller Data '!C392</f>
        <v>0.33</v>
      </c>
      <c r="D393" s="11">
        <f>'Shiller Data '!D392</f>
        <v>0.63</v>
      </c>
      <c r="E393" s="75">
        <f>'Shiller Data '!E392</f>
        <v>8.5630942149999996</v>
      </c>
      <c r="F393" s="12">
        <f t="shared" si="53"/>
        <v>295.34986845873453</v>
      </c>
      <c r="G393" s="12">
        <f t="shared" si="54"/>
        <v>12.107510135575451</v>
      </c>
      <c r="H393" s="12">
        <f t="shared" si="56"/>
        <v>239.60930803027435</v>
      </c>
      <c r="I393" s="12">
        <f t="shared" si="57"/>
        <v>10.037948438980173</v>
      </c>
      <c r="J393" s="12">
        <f t="shared" si="58"/>
        <v>29.423329901935741</v>
      </c>
      <c r="K393" s="12">
        <f t="shared" si="59"/>
        <v>3.381787893742378</v>
      </c>
      <c r="L393" s="12">
        <f t="shared" si="55"/>
        <v>2.6709125114296572E-2</v>
      </c>
      <c r="M393" s="11"/>
      <c r="N393" s="11">
        <f t="shared" si="60"/>
        <v>1946.09</v>
      </c>
      <c r="O393" s="11">
        <f t="shared" si="61"/>
        <v>17.750864162195079</v>
      </c>
      <c r="P393" s="11">
        <f t="shared" si="62"/>
        <v>2.8764341999304279</v>
      </c>
      <c r="Q393" s="11">
        <f t="shared" si="63"/>
        <v>-0.47864456869765348</v>
      </c>
      <c r="R393">
        <f t="shared" si="64"/>
        <v>0.61962267885424094</v>
      </c>
    </row>
    <row r="394" spans="1:18" x14ac:dyDescent="0.25">
      <c r="A394" s="11">
        <f>'Shiller Data '!A393</f>
        <v>1903.01</v>
      </c>
      <c r="B394" s="11">
        <f>'Shiller Data '!B393</f>
        <v>8.4600000000000009</v>
      </c>
      <c r="C394" s="11">
        <f>'Shiller Data '!C393</f>
        <v>0.33169999999999999</v>
      </c>
      <c r="D394" s="11">
        <f>'Shiller Data '!D393</f>
        <v>0.62170000000000003</v>
      </c>
      <c r="E394" s="75">
        <f>'Shiller Data '!E393</f>
        <v>8.6582595040000001</v>
      </c>
      <c r="F394" s="12">
        <f t="shared" si="53"/>
        <v>306.98092368010873</v>
      </c>
      <c r="G394" s="12">
        <f t="shared" si="54"/>
        <v>12.036119667221284</v>
      </c>
      <c r="H394" s="12">
        <f t="shared" si="56"/>
        <v>240.24667477699984</v>
      </c>
      <c r="I394" s="12">
        <f t="shared" si="57"/>
        <v>10.057059202824879</v>
      </c>
      <c r="J394" s="12">
        <f t="shared" si="58"/>
        <v>30.52392528363384</v>
      </c>
      <c r="K394" s="12">
        <f t="shared" si="59"/>
        <v>3.418510811633598</v>
      </c>
      <c r="L394" s="12">
        <f t="shared" si="55"/>
        <v>6.3432043005516636E-2</v>
      </c>
      <c r="M394" s="11"/>
      <c r="N394" s="11">
        <f t="shared" si="60"/>
        <v>1946.12</v>
      </c>
      <c r="O394" s="11">
        <f t="shared" si="61"/>
        <v>17.050680458635878</v>
      </c>
      <c r="P394" s="11">
        <f t="shared" si="62"/>
        <v>2.8361901125305713</v>
      </c>
      <c r="Q394" s="11">
        <f t="shared" si="63"/>
        <v>-0.51888865609751011</v>
      </c>
      <c r="R394">
        <f t="shared" si="64"/>
        <v>0.59518163203391627</v>
      </c>
    </row>
    <row r="395" spans="1:18" x14ac:dyDescent="0.25">
      <c r="A395" s="11">
        <f>'Shiller Data '!A394</f>
        <v>1903.02</v>
      </c>
      <c r="B395" s="11">
        <f>'Shiller Data '!B394</f>
        <v>8.41</v>
      </c>
      <c r="C395" s="11">
        <f>'Shiller Data '!C394</f>
        <v>0.33329999999999999</v>
      </c>
      <c r="D395" s="11">
        <f>'Shiller Data '!D394</f>
        <v>0.61329999999999996</v>
      </c>
      <c r="E395" s="75">
        <f>'Shiller Data '!E394</f>
        <v>8.6582595040000001</v>
      </c>
      <c r="F395" s="12">
        <f t="shared" ref="F395:F458" si="65">B395*$E$1851/E395</f>
        <v>305.16661562053361</v>
      </c>
      <c r="G395" s="12">
        <f t="shared" ref="G395:G458" si="66">C395*$E$1851/E395</f>
        <v>12.094177525127687</v>
      </c>
      <c r="H395" s="12">
        <f t="shared" si="56"/>
        <v>240.93398716878602</v>
      </c>
      <c r="I395" s="12">
        <f t="shared" si="57"/>
        <v>10.077302791484213</v>
      </c>
      <c r="J395" s="12">
        <f t="shared" si="58"/>
        <v>30.282568851499978</v>
      </c>
      <c r="K395" s="12">
        <f t="shared" si="59"/>
        <v>3.4105722615461258</v>
      </c>
      <c r="L395" s="12">
        <f t="shared" si="55"/>
        <v>5.5493492918044396E-2</v>
      </c>
      <c r="M395" s="11"/>
      <c r="N395" s="11">
        <f t="shared" si="60"/>
        <v>1947.03</v>
      </c>
      <c r="O395" s="11">
        <f t="shared" si="61"/>
        <v>16.965444179950957</v>
      </c>
      <c r="P395" s="11">
        <f t="shared" si="62"/>
        <v>2.8311785800302558</v>
      </c>
      <c r="Q395" s="11">
        <f t="shared" si="63"/>
        <v>-0.52390018859782561</v>
      </c>
      <c r="R395">
        <f t="shared" si="64"/>
        <v>0.5922063216010417</v>
      </c>
    </row>
    <row r="396" spans="1:18" x14ac:dyDescent="0.25">
      <c r="A396" s="11">
        <f>'Shiller Data '!A395</f>
        <v>1903.03</v>
      </c>
      <c r="B396" s="11">
        <f>'Shiller Data '!B395</f>
        <v>8.08</v>
      </c>
      <c r="C396" s="11">
        <f>'Shiller Data '!C395</f>
        <v>0.33500000000000002</v>
      </c>
      <c r="D396" s="11">
        <f>'Shiller Data '!D395</f>
        <v>0.60499999999999998</v>
      </c>
      <c r="E396" s="75">
        <f>'Shiller Data '!E395</f>
        <v>8.3728446279999993</v>
      </c>
      <c r="F396" s="12">
        <f t="shared" si="65"/>
        <v>303.18656475611363</v>
      </c>
      <c r="G396" s="12">
        <f t="shared" si="66"/>
        <v>12.570235048675505</v>
      </c>
      <c r="H396" s="12">
        <f t="shared" si="56"/>
        <v>241.6360839531221</v>
      </c>
      <c r="I396" s="12">
        <f t="shared" si="57"/>
        <v>10.098530097691789</v>
      </c>
      <c r="J396" s="12">
        <f t="shared" si="58"/>
        <v>30.022841128672049</v>
      </c>
      <c r="K396" s="12">
        <f t="shared" si="59"/>
        <v>3.4019584629220589</v>
      </c>
      <c r="L396" s="12">
        <f t="shared" si="55"/>
        <v>4.6879694293977536E-2</v>
      </c>
      <c r="M396" s="11"/>
      <c r="N396" s="11">
        <f t="shared" si="60"/>
        <v>1947.06</v>
      </c>
      <c r="O396" s="11">
        <f t="shared" si="61"/>
        <v>16.74153441947924</v>
      </c>
      <c r="P396" s="11">
        <f t="shared" si="62"/>
        <v>2.8178927227172235</v>
      </c>
      <c r="Q396" s="11">
        <f t="shared" si="63"/>
        <v>-0.53718604591085795</v>
      </c>
      <c r="R396">
        <f t="shared" si="64"/>
        <v>0.58439038856604186</v>
      </c>
    </row>
    <row r="397" spans="1:18" x14ac:dyDescent="0.25">
      <c r="A397" s="11">
        <f>'Shiller Data '!A396</f>
        <v>1903.04</v>
      </c>
      <c r="B397" s="11">
        <f>'Shiller Data '!B396</f>
        <v>7.75</v>
      </c>
      <c r="C397" s="11">
        <f>'Shiller Data '!C396</f>
        <v>0.3367</v>
      </c>
      <c r="D397" s="11">
        <f>'Shiller Data '!D396</f>
        <v>0.59670000000000001</v>
      </c>
      <c r="E397" s="75">
        <f>'Shiller Data '!E396</f>
        <v>8.3728446279999993</v>
      </c>
      <c r="F397" s="12">
        <f t="shared" si="65"/>
        <v>290.80394515592587</v>
      </c>
      <c r="G397" s="12">
        <f t="shared" si="66"/>
        <v>12.63402430116132</v>
      </c>
      <c r="H397" s="12">
        <f t="shared" si="56"/>
        <v>242.2312595482727</v>
      </c>
      <c r="I397" s="12">
        <f t="shared" si="57"/>
        <v>10.11891648137818</v>
      </c>
      <c r="J397" s="12">
        <f t="shared" si="58"/>
        <v>28.738644665275352</v>
      </c>
      <c r="K397" s="12">
        <f t="shared" si="59"/>
        <v>3.3582427210585539</v>
      </c>
      <c r="L397" s="12">
        <f t="shared" si="55"/>
        <v>3.1639524304725164E-3</v>
      </c>
      <c r="M397" s="11"/>
      <c r="N397" s="11">
        <f t="shared" si="60"/>
        <v>1947.09</v>
      </c>
      <c r="O397" s="11">
        <f t="shared" si="61"/>
        <v>16.437626950464097</v>
      </c>
      <c r="P397" s="11">
        <f t="shared" si="62"/>
        <v>2.7995730331303097</v>
      </c>
      <c r="Q397" s="11">
        <f t="shared" si="63"/>
        <v>-0.55550573549777171</v>
      </c>
      <c r="R397">
        <f t="shared" si="64"/>
        <v>0.57378200587805839</v>
      </c>
    </row>
    <row r="398" spans="1:18" x14ac:dyDescent="0.25">
      <c r="A398" s="11">
        <f>'Shiller Data '!A397</f>
        <v>1903.05</v>
      </c>
      <c r="B398" s="11">
        <f>'Shiller Data '!B397</f>
        <v>7.6</v>
      </c>
      <c r="C398" s="11">
        <f>'Shiller Data '!C397</f>
        <v>0.33829999999999999</v>
      </c>
      <c r="D398" s="11">
        <f>'Shiller Data '!D397</f>
        <v>0.58830000000000005</v>
      </c>
      <c r="E398" s="75">
        <f>'Shiller Data '!E397</f>
        <v>8.18251405</v>
      </c>
      <c r="F398" s="12">
        <f t="shared" si="65"/>
        <v>291.80884816201444</v>
      </c>
      <c r="G398" s="12">
        <f t="shared" si="66"/>
        <v>12.989333333317038</v>
      </c>
      <c r="H398" s="12">
        <f t="shared" si="56"/>
        <v>242.99734247911596</v>
      </c>
      <c r="I398" s="12">
        <f t="shared" si="57"/>
        <v>10.14032595862642</v>
      </c>
      <c r="J398" s="12">
        <f t="shared" si="58"/>
        <v>28.777067852909735</v>
      </c>
      <c r="K398" s="12">
        <f t="shared" si="59"/>
        <v>3.3595788148551198</v>
      </c>
      <c r="L398" s="12">
        <f t="shared" si="55"/>
        <v>4.5000462270383679E-3</v>
      </c>
      <c r="M398" s="11"/>
      <c r="N398" s="11">
        <f t="shared" si="60"/>
        <v>1947.12</v>
      </c>
      <c r="O398" s="11">
        <f t="shared" si="61"/>
        <v>16.297634162245526</v>
      </c>
      <c r="P398" s="11">
        <f t="shared" si="62"/>
        <v>2.7910199538578713</v>
      </c>
      <c r="Q398" s="11">
        <f t="shared" si="63"/>
        <v>-0.56405881477021014</v>
      </c>
      <c r="R398">
        <f t="shared" si="64"/>
        <v>0.56889533074699605</v>
      </c>
    </row>
    <row r="399" spans="1:18" x14ac:dyDescent="0.25">
      <c r="A399" s="11">
        <f>'Shiller Data '!A398</f>
        <v>1903.06</v>
      </c>
      <c r="B399" s="11">
        <f>'Shiller Data '!B398</f>
        <v>7.18</v>
      </c>
      <c r="C399" s="11">
        <f>'Shiller Data '!C398</f>
        <v>0.34</v>
      </c>
      <c r="D399" s="11">
        <f>'Shiller Data '!D398</f>
        <v>0.57999999999999996</v>
      </c>
      <c r="E399" s="75">
        <f>'Shiller Data '!E398</f>
        <v>8.18251405</v>
      </c>
      <c r="F399" s="12">
        <f t="shared" si="65"/>
        <v>275.68256971095576</v>
      </c>
      <c r="G399" s="12">
        <f t="shared" si="66"/>
        <v>13.054606365142753</v>
      </c>
      <c r="H399" s="12">
        <f t="shared" si="56"/>
        <v>243.69784776747298</v>
      </c>
      <c r="I399" s="12">
        <f t="shared" si="57"/>
        <v>10.159784499746264</v>
      </c>
      <c r="J399" s="12">
        <f t="shared" si="58"/>
        <v>27.134686736499265</v>
      </c>
      <c r="K399" s="12">
        <f t="shared" si="59"/>
        <v>3.3008128628199929</v>
      </c>
      <c r="L399" s="12">
        <f t="shared" si="55"/>
        <v>-5.4265905808088544E-2</v>
      </c>
      <c r="M399" s="11"/>
      <c r="N399" s="11">
        <f t="shared" si="60"/>
        <v>1948.03</v>
      </c>
      <c r="O399" s="11">
        <f t="shared" si="61"/>
        <v>15.676144360050246</v>
      </c>
      <c r="P399" s="11">
        <f t="shared" si="62"/>
        <v>2.7521400892800711</v>
      </c>
      <c r="Q399" s="11">
        <f t="shared" si="63"/>
        <v>-0.60293867934801026</v>
      </c>
      <c r="R399">
        <f t="shared" si="64"/>
        <v>0.54720122207723476</v>
      </c>
    </row>
    <row r="400" spans="1:18" x14ac:dyDescent="0.25">
      <c r="A400" s="11">
        <f>'Shiller Data '!A399</f>
        <v>1903.07</v>
      </c>
      <c r="B400" s="11">
        <f>'Shiller Data '!B399</f>
        <v>6.85</v>
      </c>
      <c r="C400" s="11">
        <f>'Shiller Data '!C399</f>
        <v>0.3417</v>
      </c>
      <c r="D400" s="11">
        <f>'Shiller Data '!D399</f>
        <v>0.57169999999999999</v>
      </c>
      <c r="E400" s="75">
        <f>'Shiller Data '!E399</f>
        <v>8.18251405</v>
      </c>
      <c r="F400" s="12">
        <f t="shared" si="65"/>
        <v>263.01192235655253</v>
      </c>
      <c r="G400" s="12">
        <f t="shared" si="66"/>
        <v>13.119879396968466</v>
      </c>
      <c r="H400" s="12">
        <f t="shared" si="56"/>
        <v>244.45107157155914</v>
      </c>
      <c r="I400" s="12">
        <f t="shared" si="57"/>
        <v>10.177223715356208</v>
      </c>
      <c r="J400" s="12">
        <f t="shared" si="58"/>
        <v>25.843189627412745</v>
      </c>
      <c r="K400" s="12">
        <f t="shared" si="59"/>
        <v>3.2520471088899807</v>
      </c>
      <c r="L400" s="12">
        <f t="shared" si="55"/>
        <v>-0.10303165973810069</v>
      </c>
      <c r="M400" s="11"/>
      <c r="N400" s="11">
        <f t="shared" si="60"/>
        <v>1948.06</v>
      </c>
      <c r="O400" s="11">
        <f t="shared" si="61"/>
        <v>18.085685454122814</v>
      </c>
      <c r="P400" s="11">
        <f t="shared" si="62"/>
        <v>2.8951207664896663</v>
      </c>
      <c r="Q400" s="11">
        <f t="shared" si="63"/>
        <v>-0.45995800213841509</v>
      </c>
      <c r="R400">
        <f t="shared" si="64"/>
        <v>0.63131015862683404</v>
      </c>
    </row>
    <row r="401" spans="1:18" x14ac:dyDescent="0.25">
      <c r="A401" s="11">
        <f>'Shiller Data '!A400</f>
        <v>1903.08</v>
      </c>
      <c r="B401" s="11">
        <f>'Shiller Data '!B400</f>
        <v>6.63</v>
      </c>
      <c r="C401" s="11">
        <f>'Shiller Data '!C400</f>
        <v>0.34329999999999999</v>
      </c>
      <c r="D401" s="11">
        <f>'Shiller Data '!D400</f>
        <v>0.56330000000000002</v>
      </c>
      <c r="E401" s="75">
        <f>'Shiller Data '!E400</f>
        <v>8.18251405</v>
      </c>
      <c r="F401" s="12">
        <f t="shared" si="65"/>
        <v>254.56482412028367</v>
      </c>
      <c r="G401" s="12">
        <f t="shared" si="66"/>
        <v>13.181312838686786</v>
      </c>
      <c r="H401" s="12">
        <f t="shared" si="56"/>
        <v>245.10712286267045</v>
      </c>
      <c r="I401" s="12">
        <f t="shared" si="57"/>
        <v>10.191358260227988</v>
      </c>
      <c r="J401" s="12">
        <f t="shared" si="58"/>
        <v>24.978498215858902</v>
      </c>
      <c r="K401" s="12">
        <f t="shared" si="59"/>
        <v>3.2180153834289715</v>
      </c>
      <c r="L401" s="12">
        <f t="shared" si="55"/>
        <v>-0.13706338519910988</v>
      </c>
      <c r="M401" s="11"/>
      <c r="N401" s="11">
        <f t="shared" si="60"/>
        <v>1948.09</v>
      </c>
      <c r="O401" s="11">
        <f t="shared" si="61"/>
        <v>16.803856546626768</v>
      </c>
      <c r="P401" s="11">
        <f t="shared" si="62"/>
        <v>2.8216084164120181</v>
      </c>
      <c r="Q401" s="11">
        <f t="shared" si="63"/>
        <v>-0.53347035221606331</v>
      </c>
      <c r="R401">
        <f t="shared" si="64"/>
        <v>0.58656584340712437</v>
      </c>
    </row>
    <row r="402" spans="1:18" x14ac:dyDescent="0.25">
      <c r="A402" s="11">
        <f>'Shiller Data '!A401</f>
        <v>1903.09</v>
      </c>
      <c r="B402" s="11">
        <f>'Shiller Data '!B401</f>
        <v>6.47</v>
      </c>
      <c r="C402" s="11">
        <f>'Shiller Data '!C401</f>
        <v>0.34499999999999997</v>
      </c>
      <c r="D402" s="11">
        <f>'Shiller Data '!D401</f>
        <v>0.55500000000000005</v>
      </c>
      <c r="E402" s="75">
        <f>'Shiller Data '!E401</f>
        <v>8.2776793390000005</v>
      </c>
      <c r="F402" s="12">
        <f t="shared" si="65"/>
        <v>245.56547393941034</v>
      </c>
      <c r="G402" s="12">
        <f t="shared" si="66"/>
        <v>13.094294978222035</v>
      </c>
      <c r="H402" s="12">
        <f t="shared" si="56"/>
        <v>245.63310970398223</v>
      </c>
      <c r="I402" s="12">
        <f t="shared" si="57"/>
        <v>10.208099278586346</v>
      </c>
      <c r="J402" s="12">
        <f t="shared" si="58"/>
        <v>24.055944915674559</v>
      </c>
      <c r="K402" s="12">
        <f t="shared" si="59"/>
        <v>3.180382155846333</v>
      </c>
      <c r="L402" s="12">
        <f t="shared" si="55"/>
        <v>-0.17469661278174842</v>
      </c>
      <c r="M402" s="11"/>
      <c r="N402" s="11">
        <f t="shared" si="60"/>
        <v>1948.12</v>
      </c>
      <c r="O402" s="11">
        <f t="shared" si="61"/>
        <v>16.489899153521147</v>
      </c>
      <c r="P402" s="11">
        <f t="shared" si="62"/>
        <v>2.8027480209385649</v>
      </c>
      <c r="Q402" s="11">
        <f t="shared" si="63"/>
        <v>-0.55233074768951651</v>
      </c>
      <c r="R402">
        <f t="shared" si="64"/>
        <v>0.5756066518328623</v>
      </c>
    </row>
    <row r="403" spans="1:18" x14ac:dyDescent="0.25">
      <c r="A403" s="11">
        <f>'Shiller Data '!A402</f>
        <v>1903.1</v>
      </c>
      <c r="B403" s="11">
        <f>'Shiller Data '!B402</f>
        <v>6.26</v>
      </c>
      <c r="C403" s="11">
        <f>'Shiller Data '!C402</f>
        <v>0.34670000000000001</v>
      </c>
      <c r="D403" s="11">
        <f>'Shiller Data '!D402</f>
        <v>0.54669999999999996</v>
      </c>
      <c r="E403" s="75">
        <f>'Shiller Data '!E402</f>
        <v>8.18251405</v>
      </c>
      <c r="F403" s="12">
        <f t="shared" si="65"/>
        <v>240.35834072292243</v>
      </c>
      <c r="G403" s="12">
        <f t="shared" si="66"/>
        <v>13.311858902338214</v>
      </c>
      <c r="H403" s="12">
        <f t="shared" si="56"/>
        <v>246.08295201224195</v>
      </c>
      <c r="I403" s="12">
        <f t="shared" si="57"/>
        <v>10.227110950996385</v>
      </c>
      <c r="J403" s="12">
        <f t="shared" si="58"/>
        <v>23.502076185015408</v>
      </c>
      <c r="K403" s="12">
        <f t="shared" si="59"/>
        <v>3.1570887655461601</v>
      </c>
      <c r="L403" s="12">
        <f t="shared" si="55"/>
        <v>-0.19799000308192127</v>
      </c>
      <c r="M403" s="11"/>
      <c r="N403" s="11">
        <f t="shared" si="60"/>
        <v>1949.03</v>
      </c>
      <c r="O403" s="11">
        <f t="shared" si="61"/>
        <v>16.355285511299989</v>
      </c>
      <c r="P403" s="11">
        <f t="shared" si="62"/>
        <v>2.7945511179642337</v>
      </c>
      <c r="Q403" s="11">
        <f t="shared" si="63"/>
        <v>-0.56052765066384769</v>
      </c>
      <c r="R403">
        <f t="shared" si="64"/>
        <v>0.57090774450974491</v>
      </c>
    </row>
    <row r="404" spans="1:18" x14ac:dyDescent="0.25">
      <c r="A404" s="11">
        <f>'Shiller Data '!A403</f>
        <v>1903.11</v>
      </c>
      <c r="B404" s="11">
        <f>'Shiller Data '!B403</f>
        <v>6.28</v>
      </c>
      <c r="C404" s="11">
        <f>'Shiller Data '!C403</f>
        <v>0.3483</v>
      </c>
      <c r="D404" s="11">
        <f>'Shiller Data '!D403</f>
        <v>0.5383</v>
      </c>
      <c r="E404" s="75">
        <f>'Shiller Data '!E403</f>
        <v>8.0873811569999994</v>
      </c>
      <c r="F404" s="12">
        <f t="shared" si="65"/>
        <v>243.96265758938068</v>
      </c>
      <c r="G404" s="12">
        <f t="shared" si="66"/>
        <v>13.530604082544791</v>
      </c>
      <c r="H404" s="12">
        <f t="shared" si="56"/>
        <v>246.47842404946238</v>
      </c>
      <c r="I404" s="12">
        <f t="shared" si="57"/>
        <v>10.24499375474762</v>
      </c>
      <c r="J404" s="12">
        <f t="shared" si="58"/>
        <v>23.812865427694991</v>
      </c>
      <c r="K404" s="12">
        <f t="shared" si="59"/>
        <v>3.1702259988141046</v>
      </c>
      <c r="L404" s="12">
        <f t="shared" si="55"/>
        <v>-0.1848527698139768</v>
      </c>
      <c r="M404" s="11"/>
      <c r="N404" s="11">
        <f t="shared" si="60"/>
        <v>1949.06</v>
      </c>
      <c r="O404" s="11">
        <f t="shared" si="61"/>
        <v>15.221956528473001</v>
      </c>
      <c r="P404" s="11">
        <f t="shared" si="62"/>
        <v>2.7227388940056865</v>
      </c>
      <c r="Q404" s="11">
        <f t="shared" si="63"/>
        <v>-0.63233987462239494</v>
      </c>
      <c r="R404">
        <f t="shared" si="64"/>
        <v>0.5313470598047153</v>
      </c>
    </row>
    <row r="405" spans="1:18" x14ac:dyDescent="0.25">
      <c r="A405" s="11">
        <f>'Shiller Data '!A404</f>
        <v>1903.12</v>
      </c>
      <c r="B405" s="11">
        <f>'Shiller Data '!B404</f>
        <v>6.57</v>
      </c>
      <c r="C405" s="11">
        <f>'Shiller Data '!C404</f>
        <v>0.35</v>
      </c>
      <c r="D405" s="11">
        <f>'Shiller Data '!D404</f>
        <v>0.53</v>
      </c>
      <c r="E405" s="75">
        <f>'Shiller Data '!E404</f>
        <v>8.0873811569999994</v>
      </c>
      <c r="F405" s="12">
        <f t="shared" si="65"/>
        <v>255.22844910226607</v>
      </c>
      <c r="G405" s="12">
        <f t="shared" si="66"/>
        <v>13.596644929344462</v>
      </c>
      <c r="H405" s="12">
        <f t="shared" si="56"/>
        <v>247.01314708844339</v>
      </c>
      <c r="I405" s="12">
        <f t="shared" si="57"/>
        <v>10.261902140768347</v>
      </c>
      <c r="J405" s="12">
        <f t="shared" si="58"/>
        <v>24.871456149274501</v>
      </c>
      <c r="K405" s="12">
        <f t="shared" si="59"/>
        <v>3.2137208065345364</v>
      </c>
      <c r="L405" s="12">
        <f t="shared" si="55"/>
        <v>-0.14135796209354501</v>
      </c>
      <c r="M405" s="11"/>
      <c r="N405" s="11">
        <f t="shared" si="60"/>
        <v>1949.09</v>
      </c>
      <c r="O405" s="11">
        <f t="shared" si="61"/>
        <v>16.839029141300244</v>
      </c>
      <c r="P405" s="11">
        <f t="shared" si="62"/>
        <v>2.823699355210453</v>
      </c>
      <c r="Q405" s="11">
        <f t="shared" si="63"/>
        <v>-0.5313794134176284</v>
      </c>
      <c r="R405">
        <f t="shared" si="64"/>
        <v>0.58779359982138679</v>
      </c>
    </row>
    <row r="406" spans="1:18" x14ac:dyDescent="0.25">
      <c r="A406" s="11">
        <f>'Shiller Data '!A405</f>
        <v>1904.01</v>
      </c>
      <c r="B406" s="11">
        <f>'Shiller Data '!B405</f>
        <v>6.68</v>
      </c>
      <c r="C406" s="11">
        <f>'Shiller Data '!C405</f>
        <v>0.34670000000000001</v>
      </c>
      <c r="D406" s="11">
        <f>'Shiller Data '!D405</f>
        <v>0.52669999999999995</v>
      </c>
      <c r="E406" s="75">
        <f>'Shiller Data '!E405</f>
        <v>8.2776793390000005</v>
      </c>
      <c r="F406" s="12">
        <f t="shared" si="65"/>
        <v>253.53591436093677</v>
      </c>
      <c r="G406" s="12">
        <f t="shared" si="66"/>
        <v>13.158817591158202</v>
      </c>
      <c r="H406" s="12">
        <f t="shared" si="56"/>
        <v>247.52132055281658</v>
      </c>
      <c r="I406" s="12">
        <f t="shared" si="57"/>
        <v>10.274826878350913</v>
      </c>
      <c r="J406" s="12">
        <f t="shared" si="58"/>
        <v>24.675443913817915</v>
      </c>
      <c r="K406" s="12">
        <f t="shared" si="59"/>
        <v>3.205808575586004</v>
      </c>
      <c r="L406" s="12">
        <f t="shared" si="55"/>
        <v>-0.14927019304207745</v>
      </c>
      <c r="M406" s="11"/>
      <c r="N406" s="11">
        <f t="shared" si="60"/>
        <v>1949.12</v>
      </c>
      <c r="O406" s="11">
        <f t="shared" si="61"/>
        <v>18.170007207867052</v>
      </c>
      <c r="P406" s="11">
        <f t="shared" si="62"/>
        <v>2.8997722790985376</v>
      </c>
      <c r="Q406" s="11">
        <f t="shared" si="63"/>
        <v>-0.45530648952954378</v>
      </c>
      <c r="R406">
        <f t="shared" si="64"/>
        <v>0.63425354608466644</v>
      </c>
    </row>
    <row r="407" spans="1:18" x14ac:dyDescent="0.25">
      <c r="A407" s="11">
        <f>'Shiller Data '!A406</f>
        <v>1904.02</v>
      </c>
      <c r="B407" s="11">
        <f>'Shiller Data '!B406</f>
        <v>6.5</v>
      </c>
      <c r="C407" s="11">
        <f>'Shiller Data '!C406</f>
        <v>0.34329999999999999</v>
      </c>
      <c r="D407" s="11">
        <f>'Shiller Data '!D406</f>
        <v>0.52329999999999999</v>
      </c>
      <c r="E407" s="75">
        <f>'Shiller Data '!E406</f>
        <v>8.4679289260000008</v>
      </c>
      <c r="F407" s="12">
        <f t="shared" si="65"/>
        <v>241.16138879364041</v>
      </c>
      <c r="G407" s="12">
        <f t="shared" si="66"/>
        <v>12.737031503516423</v>
      </c>
      <c r="H407" s="12">
        <f t="shared" si="56"/>
        <v>247.8697479468828</v>
      </c>
      <c r="I407" s="12">
        <f t="shared" si="57"/>
        <v>10.284966038854046</v>
      </c>
      <c r="J407" s="12">
        <f t="shared" si="58"/>
        <v>23.44795188264041</v>
      </c>
      <c r="K407" s="12">
        <f t="shared" si="59"/>
        <v>3.1547831513184788</v>
      </c>
      <c r="L407" s="12">
        <f t="shared" si="55"/>
        <v>-0.20029561730960266</v>
      </c>
      <c r="M407" s="11"/>
      <c r="N407" s="11">
        <f t="shared" si="60"/>
        <v>1950.03</v>
      </c>
      <c r="O407" s="11">
        <f t="shared" si="61"/>
        <v>19.015095561464594</v>
      </c>
      <c r="P407" s="11">
        <f t="shared" si="62"/>
        <v>2.9452331669507972</v>
      </c>
      <c r="Q407" s="11">
        <f t="shared" si="63"/>
        <v>-0.40984560167728423</v>
      </c>
      <c r="R407">
        <f t="shared" si="64"/>
        <v>0.66375272453254419</v>
      </c>
    </row>
    <row r="408" spans="1:18" x14ac:dyDescent="0.25">
      <c r="A408" s="11">
        <f>'Shiller Data '!A407</f>
        <v>1904.03</v>
      </c>
      <c r="B408" s="11">
        <f>'Shiller Data '!B407</f>
        <v>6.48</v>
      </c>
      <c r="C408" s="11">
        <f>'Shiller Data '!C407</f>
        <v>0.34</v>
      </c>
      <c r="D408" s="11">
        <f>'Shiller Data '!D407</f>
        <v>0.52</v>
      </c>
      <c r="E408" s="75">
        <f>'Shiller Data '!E407</f>
        <v>8.3728446279999993</v>
      </c>
      <c r="F408" s="12">
        <f t="shared" si="65"/>
        <v>243.14962124005157</v>
      </c>
      <c r="G408" s="12">
        <f t="shared" si="66"/>
        <v>12.757850497163199</v>
      </c>
      <c r="H408" s="12">
        <f t="shared" si="56"/>
        <v>248.11606721087944</v>
      </c>
      <c r="I408" s="12">
        <f t="shared" si="57"/>
        <v>10.29397562725959</v>
      </c>
      <c r="J408" s="12">
        <f t="shared" si="58"/>
        <v>23.620574794850338</v>
      </c>
      <c r="K408" s="12">
        <f t="shared" si="59"/>
        <v>3.1621181455641616</v>
      </c>
      <c r="L408" s="12">
        <f t="shared" si="55"/>
        <v>-0.19296062306391981</v>
      </c>
      <c r="M408" s="11"/>
      <c r="N408" s="11">
        <f t="shared" si="60"/>
        <v>1950.06</v>
      </c>
      <c r="O408" s="11">
        <f t="shared" si="61"/>
        <v>20.319613561345225</v>
      </c>
      <c r="P408" s="11">
        <f t="shared" si="62"/>
        <v>3.0115866048791098</v>
      </c>
      <c r="Q408" s="11">
        <f t="shared" si="63"/>
        <v>-0.34349216374897162</v>
      </c>
      <c r="R408">
        <f t="shared" si="64"/>
        <v>0.70928903928960874</v>
      </c>
    </row>
    <row r="409" spans="1:18" x14ac:dyDescent="0.25">
      <c r="A409" s="11">
        <f>'Shiller Data '!A408</f>
        <v>1904.04</v>
      </c>
      <c r="B409" s="11">
        <f>'Shiller Data '!B408</f>
        <v>6.64</v>
      </c>
      <c r="C409" s="11">
        <f>'Shiller Data '!C408</f>
        <v>0.3367</v>
      </c>
      <c r="D409" s="11">
        <f>'Shiller Data '!D408</f>
        <v>0.51670000000000005</v>
      </c>
      <c r="E409" s="75">
        <f>'Shiller Data '!E408</f>
        <v>8.2776793390000005</v>
      </c>
      <c r="F409" s="12">
        <f t="shared" si="65"/>
        <v>252.01773523302697</v>
      </c>
      <c r="G409" s="12">
        <f t="shared" si="66"/>
        <v>12.779272809180751</v>
      </c>
      <c r="H409" s="12">
        <f t="shared" si="56"/>
        <v>248.40942393611775</v>
      </c>
      <c r="I409" s="12">
        <f t="shared" si="57"/>
        <v>10.304325984794465</v>
      </c>
      <c r="J409" s="12">
        <f t="shared" si="58"/>
        <v>24.457469183808421</v>
      </c>
      <c r="K409" s="12">
        <f t="shared" si="59"/>
        <v>3.1969356573592194</v>
      </c>
      <c r="L409" s="12">
        <f t="shared" si="55"/>
        <v>-0.15814311126886205</v>
      </c>
      <c r="M409" s="11"/>
      <c r="N409" s="11">
        <f t="shared" si="60"/>
        <v>1950.09</v>
      </c>
      <c r="O409" s="11">
        <f t="shared" si="61"/>
        <v>20.123042936353631</v>
      </c>
      <c r="P409" s="11">
        <f t="shared" si="62"/>
        <v>3.0018655731774095</v>
      </c>
      <c r="Q409" s="11">
        <f t="shared" si="63"/>
        <v>-0.35321319545067187</v>
      </c>
      <c r="R409">
        <f t="shared" si="64"/>
        <v>0.70242742308160777</v>
      </c>
    </row>
    <row r="410" spans="1:18" x14ac:dyDescent="0.25">
      <c r="A410" s="11">
        <f>'Shiller Data '!A409</f>
        <v>1904.05</v>
      </c>
      <c r="B410" s="11">
        <f>'Shiller Data '!B409</f>
        <v>6.5</v>
      </c>
      <c r="C410" s="11">
        <f>'Shiller Data '!C409</f>
        <v>0.33329999999999999</v>
      </c>
      <c r="D410" s="11">
        <f>'Shiller Data '!D409</f>
        <v>0.51329999999999998</v>
      </c>
      <c r="E410" s="75">
        <f>'Shiller Data '!E409</f>
        <v>8.0873811569999994</v>
      </c>
      <c r="F410" s="12">
        <f t="shared" si="65"/>
        <v>252.50912011639718</v>
      </c>
      <c r="G410" s="12">
        <f t="shared" si="66"/>
        <v>12.947890728430028</v>
      </c>
      <c r="H410" s="12">
        <f t="shared" si="56"/>
        <v>248.78574500393825</v>
      </c>
      <c r="I410" s="12">
        <f t="shared" si="57"/>
        <v>10.317057395880957</v>
      </c>
      <c r="J410" s="12">
        <f t="shared" si="58"/>
        <v>24.474916677037236</v>
      </c>
      <c r="K410" s="12">
        <f t="shared" si="59"/>
        <v>3.1976487839996346</v>
      </c>
      <c r="L410" s="12">
        <f t="shared" si="55"/>
        <v>-0.15742998462844682</v>
      </c>
      <c r="M410" s="11"/>
      <c r="N410" s="11">
        <f t="shared" si="60"/>
        <v>1950.12</v>
      </c>
      <c r="O410" s="11">
        <f t="shared" si="61"/>
        <v>20.235911528176267</v>
      </c>
      <c r="P410" s="11">
        <f t="shared" si="62"/>
        <v>3.0074588244185643</v>
      </c>
      <c r="Q410" s="11">
        <f t="shared" si="63"/>
        <v>-0.34761994420951714</v>
      </c>
      <c r="R410">
        <f t="shared" si="64"/>
        <v>0.70636728418271366</v>
      </c>
    </row>
    <row r="411" spans="1:18" x14ac:dyDescent="0.25">
      <c r="A411" s="11">
        <f>'Shiller Data '!A410</f>
        <v>1904.06</v>
      </c>
      <c r="B411" s="11">
        <f>'Shiller Data '!B410</f>
        <v>6.51</v>
      </c>
      <c r="C411" s="11">
        <f>'Shiller Data '!C410</f>
        <v>0.33</v>
      </c>
      <c r="D411" s="11">
        <f>'Shiller Data '!D410</f>
        <v>0.51</v>
      </c>
      <c r="E411" s="75">
        <f>'Shiller Data '!E410</f>
        <v>8.0873811569999994</v>
      </c>
      <c r="F411" s="12">
        <f t="shared" si="65"/>
        <v>252.89759568580703</v>
      </c>
      <c r="G411" s="12">
        <f t="shared" si="66"/>
        <v>12.819693790524781</v>
      </c>
      <c r="H411" s="12">
        <f t="shared" si="56"/>
        <v>249.19433888248201</v>
      </c>
      <c r="I411" s="12">
        <f t="shared" si="57"/>
        <v>10.330174311098817</v>
      </c>
      <c r="J411" s="12">
        <f t="shared" si="58"/>
        <v>24.481445140193998</v>
      </c>
      <c r="K411" s="12">
        <f t="shared" si="59"/>
        <v>3.1979154894063733</v>
      </c>
      <c r="L411" s="12">
        <f t="shared" si="55"/>
        <v>-0.15716327922170814</v>
      </c>
      <c r="M411" s="11"/>
      <c r="N411" s="11">
        <f t="shared" si="60"/>
        <v>1951.03</v>
      </c>
      <c r="O411" s="11">
        <f t="shared" si="61"/>
        <v>21.366317204632249</v>
      </c>
      <c r="P411" s="11">
        <f t="shared" si="62"/>
        <v>3.0618157196473326</v>
      </c>
      <c r="Q411" s="11">
        <f t="shared" si="63"/>
        <v>-0.29326304898074884</v>
      </c>
      <c r="R411">
        <f t="shared" si="64"/>
        <v>0.74582592614164578</v>
      </c>
    </row>
    <row r="412" spans="1:18" x14ac:dyDescent="0.25">
      <c r="A412" s="11">
        <f>'Shiller Data '!A411</f>
        <v>1904.07</v>
      </c>
      <c r="B412" s="11">
        <f>'Shiller Data '!B411</f>
        <v>6.78</v>
      </c>
      <c r="C412" s="11">
        <f>'Shiller Data '!C411</f>
        <v>0.32669999999999999</v>
      </c>
      <c r="D412" s="11">
        <f>'Shiller Data '!D411</f>
        <v>0.50670000000000004</v>
      </c>
      <c r="E412" s="75">
        <f>'Shiller Data '!E411</f>
        <v>8.0873811569999994</v>
      </c>
      <c r="F412" s="12">
        <f t="shared" si="65"/>
        <v>263.38643605987278</v>
      </c>
      <c r="G412" s="12">
        <f t="shared" si="66"/>
        <v>12.691496852619533</v>
      </c>
      <c r="H412" s="12">
        <f t="shared" si="56"/>
        <v>249.73175201344719</v>
      </c>
      <c r="I412" s="12">
        <f t="shared" si="57"/>
        <v>10.343687286512596</v>
      </c>
      <c r="J412" s="12">
        <f t="shared" si="58"/>
        <v>25.46349563402881</v>
      </c>
      <c r="K412" s="12">
        <f t="shared" si="59"/>
        <v>3.2372458827630837</v>
      </c>
      <c r="L412" s="12">
        <f t="shared" si="55"/>
        <v>-0.11783288586499774</v>
      </c>
      <c r="M412" s="11"/>
      <c r="N412" s="11">
        <f t="shared" si="60"/>
        <v>1951.06</v>
      </c>
      <c r="O412" s="11">
        <f t="shared" si="61"/>
        <v>21.083092365108349</v>
      </c>
      <c r="P412" s="11">
        <f t="shared" si="62"/>
        <v>3.0484714095512806</v>
      </c>
      <c r="Q412" s="11">
        <f t="shared" si="63"/>
        <v>-0.30660735907680081</v>
      </c>
      <c r="R412">
        <f t="shared" si="64"/>
        <v>0.7359395041522524</v>
      </c>
    </row>
    <row r="413" spans="1:18" x14ac:dyDescent="0.25">
      <c r="A413" s="11">
        <f>'Shiller Data '!A412</f>
        <v>1904.08</v>
      </c>
      <c r="B413" s="11">
        <f>'Shiller Data '!B412</f>
        <v>7.01</v>
      </c>
      <c r="C413" s="11">
        <f>'Shiller Data '!C412</f>
        <v>0.32329999999999998</v>
      </c>
      <c r="D413" s="11">
        <f>'Shiller Data '!D412</f>
        <v>0.50329999999999997</v>
      </c>
      <c r="E413" s="75">
        <f>'Shiller Data '!E412</f>
        <v>8.18251405</v>
      </c>
      <c r="F413" s="12">
        <f t="shared" si="65"/>
        <v>269.1552665283844</v>
      </c>
      <c r="G413" s="12">
        <f t="shared" si="66"/>
        <v>12.4133948172078</v>
      </c>
      <c r="H413" s="12">
        <f t="shared" si="56"/>
        <v>250.29802974326668</v>
      </c>
      <c r="I413" s="12">
        <f t="shared" si="57"/>
        <v>10.359076230204824</v>
      </c>
      <c r="J413" s="12">
        <f t="shared" si="58"/>
        <v>25.982554867545613</v>
      </c>
      <c r="K413" s="12">
        <f t="shared" si="59"/>
        <v>3.2574253461897702</v>
      </c>
      <c r="L413" s="12">
        <f t="shared" si="55"/>
        <v>-9.765342243831121E-2</v>
      </c>
      <c r="M413" s="11"/>
      <c r="N413" s="11">
        <f t="shared" si="60"/>
        <v>1951.09</v>
      </c>
      <c r="O413" s="11">
        <f t="shared" si="61"/>
        <v>22.662646131984491</v>
      </c>
      <c r="P413" s="11">
        <f t="shared" si="62"/>
        <v>3.120718024244824</v>
      </c>
      <c r="Q413" s="11">
        <f t="shared" si="63"/>
        <v>-0.23436074438325738</v>
      </c>
      <c r="R413">
        <f t="shared" si="64"/>
        <v>0.79107638805171632</v>
      </c>
    </row>
    <row r="414" spans="1:18" x14ac:dyDescent="0.25">
      <c r="A414" s="11">
        <f>'Shiller Data '!A413</f>
        <v>1904.09</v>
      </c>
      <c r="B414" s="11">
        <f>'Shiller Data '!B413</f>
        <v>7.32</v>
      </c>
      <c r="C414" s="11">
        <f>'Shiller Data '!C413</f>
        <v>0.32</v>
      </c>
      <c r="D414" s="11">
        <f>'Shiller Data '!D413</f>
        <v>0.5</v>
      </c>
      <c r="E414" s="75">
        <f>'Shiller Data '!E413</f>
        <v>8.2776793390000005</v>
      </c>
      <c r="F414" s="12">
        <f t="shared" si="65"/>
        <v>277.82678040749363</v>
      </c>
      <c r="G414" s="12">
        <f t="shared" si="66"/>
        <v>12.145433023278409</v>
      </c>
      <c r="H414" s="12">
        <f t="shared" si="56"/>
        <v>250.9282041447097</v>
      </c>
      <c r="I414" s="12">
        <f t="shared" si="57"/>
        <v>10.375097697972503</v>
      </c>
      <c r="J414" s="12">
        <f t="shared" si="58"/>
        <v>26.778232696718259</v>
      </c>
      <c r="K414" s="12">
        <f t="shared" si="59"/>
        <v>3.2875893446842555</v>
      </c>
      <c r="L414" s="12">
        <f t="shared" si="55"/>
        <v>-6.7489423943825955E-2</v>
      </c>
      <c r="M414" s="11"/>
      <c r="N414" s="11">
        <f t="shared" si="60"/>
        <v>1951.12</v>
      </c>
      <c r="O414" s="11">
        <f t="shared" si="61"/>
        <v>22.154929068713145</v>
      </c>
      <c r="P414" s="11">
        <f t="shared" si="62"/>
        <v>3.0980600030536012</v>
      </c>
      <c r="Q414" s="11">
        <f t="shared" si="63"/>
        <v>-0.25701876557448022</v>
      </c>
      <c r="R414">
        <f t="shared" si="64"/>
        <v>0.77335370120280178</v>
      </c>
    </row>
    <row r="415" spans="1:18" x14ac:dyDescent="0.25">
      <c r="A415" s="11">
        <f>'Shiller Data '!A414</f>
        <v>1904.1</v>
      </c>
      <c r="B415" s="11">
        <f>'Shiller Data '!B414</f>
        <v>7.75</v>
      </c>
      <c r="C415" s="11">
        <f>'Shiller Data '!C414</f>
        <v>0.31669999999999998</v>
      </c>
      <c r="D415" s="11">
        <f>'Shiller Data '!D414</f>
        <v>0.49669999999999997</v>
      </c>
      <c r="E415" s="75">
        <f>'Shiller Data '!E414</f>
        <v>8.2776793390000005</v>
      </c>
      <c r="F415" s="12">
        <f t="shared" si="65"/>
        <v>294.14720603252402</v>
      </c>
      <c r="G415" s="12">
        <f t="shared" si="66"/>
        <v>12.020183245225851</v>
      </c>
      <c r="H415" s="12">
        <f t="shared" si="56"/>
        <v>251.68716190264465</v>
      </c>
      <c r="I415" s="12">
        <f t="shared" si="57"/>
        <v>10.389115868215487</v>
      </c>
      <c r="J415" s="12">
        <f t="shared" si="58"/>
        <v>28.313016214636651</v>
      </c>
      <c r="K415" s="12">
        <f t="shared" si="59"/>
        <v>3.3433216358235867</v>
      </c>
      <c r="L415" s="12">
        <f t="shared" si="55"/>
        <v>-1.1757132804494752E-2</v>
      </c>
      <c r="M415" s="11"/>
      <c r="N415" s="11">
        <f t="shared" si="60"/>
        <v>1952.03</v>
      </c>
      <c r="O415" s="11">
        <f t="shared" si="61"/>
        <v>22.591727052779451</v>
      </c>
      <c r="P415" s="11">
        <f t="shared" si="62"/>
        <v>3.1175837796505368</v>
      </c>
      <c r="Q415" s="11">
        <f t="shared" si="63"/>
        <v>-0.23749498897754462</v>
      </c>
      <c r="R415">
        <f t="shared" si="64"/>
        <v>0.78860084266770658</v>
      </c>
    </row>
    <row r="416" spans="1:18" x14ac:dyDescent="0.25">
      <c r="A416" s="11">
        <f>'Shiller Data '!A415</f>
        <v>1904.11</v>
      </c>
      <c r="B416" s="11">
        <f>'Shiller Data '!B415</f>
        <v>8.17</v>
      </c>
      <c r="C416" s="11">
        <f>'Shiller Data '!C415</f>
        <v>0.31330000000000002</v>
      </c>
      <c r="D416" s="11">
        <f>'Shiller Data '!D415</f>
        <v>0.49330000000000002</v>
      </c>
      <c r="E416" s="75">
        <f>'Shiller Data '!E415</f>
        <v>8.4679289260000008</v>
      </c>
      <c r="F416" s="12">
        <f t="shared" si="65"/>
        <v>303.1213148375449</v>
      </c>
      <c r="G416" s="12">
        <f t="shared" si="66"/>
        <v>11.623978939853469</v>
      </c>
      <c r="H416" s="12">
        <f t="shared" si="56"/>
        <v>252.51164622284094</v>
      </c>
      <c r="I416" s="12">
        <f t="shared" si="57"/>
        <v>10.40161838634814</v>
      </c>
      <c r="J416" s="12">
        <f t="shared" si="58"/>
        <v>29.141745407174707</v>
      </c>
      <c r="K416" s="12">
        <f t="shared" si="59"/>
        <v>3.3721716962682327</v>
      </c>
      <c r="L416" s="12">
        <f t="shared" si="55"/>
        <v>1.7092927640151245E-2</v>
      </c>
      <c r="M416" s="11"/>
      <c r="N416" s="11">
        <f t="shared" si="60"/>
        <v>1952.06</v>
      </c>
      <c r="O416" s="11">
        <f t="shared" si="61"/>
        <v>22.799197505868133</v>
      </c>
      <c r="P416" s="11">
        <f t="shared" si="62"/>
        <v>3.1267253382299156</v>
      </c>
      <c r="Q416" s="11">
        <f t="shared" si="63"/>
        <v>-0.2283534303981658</v>
      </c>
      <c r="R416">
        <f t="shared" si="64"/>
        <v>0.79584293503860648</v>
      </c>
    </row>
    <row r="417" spans="1:18" x14ac:dyDescent="0.25">
      <c r="A417" s="11">
        <f>'Shiller Data '!A416</f>
        <v>1904.12</v>
      </c>
      <c r="B417" s="11">
        <f>'Shiller Data '!B416</f>
        <v>8.25</v>
      </c>
      <c r="C417" s="11">
        <f>'Shiller Data '!C416</f>
        <v>0.31</v>
      </c>
      <c r="D417" s="11">
        <f>'Shiller Data '!D416</f>
        <v>0.49</v>
      </c>
      <c r="E417" s="75">
        <f>'Shiller Data '!E416</f>
        <v>8.4679289260000008</v>
      </c>
      <c r="F417" s="12">
        <f t="shared" si="65"/>
        <v>306.08945500731284</v>
      </c>
      <c r="G417" s="12">
        <f t="shared" si="66"/>
        <v>11.501543157850541</v>
      </c>
      <c r="H417" s="12">
        <f t="shared" si="56"/>
        <v>253.34857582400159</v>
      </c>
      <c r="I417" s="12">
        <f t="shared" si="57"/>
        <v>10.413321524001267</v>
      </c>
      <c r="J417" s="12">
        <f t="shared" si="58"/>
        <v>29.39402709325924</v>
      </c>
      <c r="K417" s="12">
        <f t="shared" si="59"/>
        <v>3.3807914936116057</v>
      </c>
      <c r="L417" s="12">
        <f t="shared" si="55"/>
        <v>2.5712724983524282E-2</v>
      </c>
      <c r="M417" s="11"/>
      <c r="N417" s="11">
        <f t="shared" si="60"/>
        <v>1952.09</v>
      </c>
      <c r="O417" s="11">
        <f t="shared" si="61"/>
        <v>22.802079842608666</v>
      </c>
      <c r="P417" s="11">
        <f t="shared" si="62"/>
        <v>3.1268517529670441</v>
      </c>
      <c r="Q417" s="11">
        <f t="shared" si="63"/>
        <v>-0.22822701566103731</v>
      </c>
      <c r="R417">
        <f t="shared" si="64"/>
        <v>0.79594354767336095</v>
      </c>
    </row>
    <row r="418" spans="1:18" x14ac:dyDescent="0.25">
      <c r="A418" s="11">
        <f>'Shiller Data '!A417</f>
        <v>1905.01</v>
      </c>
      <c r="B418" s="11">
        <f>'Shiller Data '!B417</f>
        <v>8.43</v>
      </c>
      <c r="C418" s="11">
        <f>'Shiller Data '!C417</f>
        <v>0.31169999999999998</v>
      </c>
      <c r="D418" s="11">
        <f>'Shiller Data '!D417</f>
        <v>0.505</v>
      </c>
      <c r="E418" s="75">
        <f>'Shiller Data '!E417</f>
        <v>8.4679289260000008</v>
      </c>
      <c r="F418" s="12">
        <f t="shared" si="65"/>
        <v>312.76777038929055</v>
      </c>
      <c r="G418" s="12">
        <f t="shared" si="66"/>
        <v>11.56461613645811</v>
      </c>
      <c r="H418" s="12">
        <f t="shared" si="56"/>
        <v>254.25878319690071</v>
      </c>
      <c r="I418" s="12">
        <f t="shared" si="57"/>
        <v>10.426219145985819</v>
      </c>
      <c r="J418" s="12">
        <f t="shared" si="58"/>
        <v>29.998196470837538</v>
      </c>
      <c r="K418" s="12">
        <f t="shared" si="59"/>
        <v>3.401137262216269</v>
      </c>
      <c r="L418" s="12">
        <f t="shared" si="55"/>
        <v>4.6058493588187588E-2</v>
      </c>
      <c r="M418" s="11"/>
      <c r="N418" s="11">
        <f t="shared" si="60"/>
        <v>1952.12</v>
      </c>
      <c r="O418" s="11">
        <f t="shared" si="61"/>
        <v>23.722734350397769</v>
      </c>
      <c r="P418" s="11">
        <f t="shared" si="62"/>
        <v>3.1664338436407884</v>
      </c>
      <c r="Q418" s="11">
        <f t="shared" si="63"/>
        <v>-0.18864492498729302</v>
      </c>
      <c r="R418">
        <f t="shared" si="64"/>
        <v>0.82808048518823696</v>
      </c>
    </row>
    <row r="419" spans="1:18" x14ac:dyDescent="0.25">
      <c r="A419" s="11">
        <f>'Shiller Data '!A418</f>
        <v>1905.02</v>
      </c>
      <c r="B419" s="11">
        <f>'Shiller Data '!B418</f>
        <v>8.8000000000000007</v>
      </c>
      <c r="C419" s="11">
        <f>'Shiller Data '!C418</f>
        <v>0.31330000000000002</v>
      </c>
      <c r="D419" s="11">
        <f>'Shiller Data '!D418</f>
        <v>0.52</v>
      </c>
      <c r="E419" s="75">
        <f>'Shiller Data '!E418</f>
        <v>8.4679289260000008</v>
      </c>
      <c r="F419" s="12">
        <f t="shared" si="65"/>
        <v>326.49541867446703</v>
      </c>
      <c r="G419" s="12">
        <f t="shared" si="66"/>
        <v>11.623978939853469</v>
      </c>
      <c r="H419" s="12">
        <f t="shared" si="56"/>
        <v>255.29386476444574</v>
      </c>
      <c r="I419" s="12">
        <f t="shared" si="57"/>
        <v>10.440248997186975</v>
      </c>
      <c r="J419" s="12">
        <f t="shared" si="58"/>
        <v>31.272761670956132</v>
      </c>
      <c r="K419" s="12">
        <f t="shared" si="59"/>
        <v>3.4427474845177874</v>
      </c>
      <c r="L419" s="12">
        <f t="shared" si="55"/>
        <v>8.7668715889706039E-2</v>
      </c>
      <c r="M419" s="11"/>
      <c r="N419" s="11">
        <f t="shared" si="60"/>
        <v>1953.03</v>
      </c>
      <c r="O419" s="11">
        <f t="shared" si="61"/>
        <v>23.51516623175085</v>
      </c>
      <c r="P419" s="11">
        <f t="shared" si="62"/>
        <v>3.1576455845513083</v>
      </c>
      <c r="Q419" s="11">
        <f t="shared" si="63"/>
        <v>-0.19743318407677313</v>
      </c>
      <c r="R419">
        <f t="shared" si="64"/>
        <v>0.82083498364275997</v>
      </c>
    </row>
    <row r="420" spans="1:18" x14ac:dyDescent="0.25">
      <c r="A420" s="11">
        <f>'Shiller Data '!A419</f>
        <v>1905.03</v>
      </c>
      <c r="B420" s="11">
        <f>'Shiller Data '!B419</f>
        <v>9.0500000000000007</v>
      </c>
      <c r="C420" s="11">
        <f>'Shiller Data '!C419</f>
        <v>0.315</v>
      </c>
      <c r="D420" s="11">
        <f>'Shiller Data '!D419</f>
        <v>0.53500000000000003</v>
      </c>
      <c r="E420" s="75">
        <f>'Shiller Data '!E419</f>
        <v>8.3728446279999993</v>
      </c>
      <c r="F420" s="12">
        <f t="shared" si="65"/>
        <v>339.58396176272635</v>
      </c>
      <c r="G420" s="12">
        <f t="shared" si="66"/>
        <v>11.819773254724728</v>
      </c>
      <c r="H420" s="12">
        <f t="shared" si="56"/>
        <v>256.41713432833433</v>
      </c>
      <c r="I420" s="12">
        <f t="shared" si="57"/>
        <v>10.456472639338873</v>
      </c>
      <c r="J420" s="12">
        <f t="shared" si="58"/>
        <v>32.475957569587926</v>
      </c>
      <c r="K420" s="12">
        <f t="shared" si="59"/>
        <v>3.4805000484833939</v>
      </c>
      <c r="L420" s="12">
        <f t="shared" si="55"/>
        <v>0.12542127985531248</v>
      </c>
      <c r="M420" s="11"/>
      <c r="N420" s="11">
        <f t="shared" si="60"/>
        <v>1953.06</v>
      </c>
      <c r="O420" s="11">
        <f t="shared" si="61"/>
        <v>21.266267972621925</v>
      </c>
      <c r="P420" s="11">
        <f t="shared" si="62"/>
        <v>3.0571221541380256</v>
      </c>
      <c r="Q420" s="11">
        <f t="shared" si="63"/>
        <v>-0.29795661449005584</v>
      </c>
      <c r="R420">
        <f t="shared" si="64"/>
        <v>0.74233354556855946</v>
      </c>
    </row>
    <row r="421" spans="1:18" x14ac:dyDescent="0.25">
      <c r="A421" s="11">
        <f>'Shiller Data '!A420</f>
        <v>1905.04</v>
      </c>
      <c r="B421" s="11">
        <f>'Shiller Data '!B420</f>
        <v>8.94</v>
      </c>
      <c r="C421" s="11">
        <f>'Shiller Data '!C420</f>
        <v>0.31669999999999998</v>
      </c>
      <c r="D421" s="11">
        <f>'Shiller Data '!D420</f>
        <v>0.55000000000000004</v>
      </c>
      <c r="E421" s="75">
        <f>'Shiller Data '!E420</f>
        <v>8.3728446279999993</v>
      </c>
      <c r="F421" s="12">
        <f t="shared" si="65"/>
        <v>335.45642189599698</v>
      </c>
      <c r="G421" s="12">
        <f t="shared" si="66"/>
        <v>11.883562507210543</v>
      </c>
      <c r="H421" s="12">
        <f t="shared" si="56"/>
        <v>257.52016654690618</v>
      </c>
      <c r="I421" s="12">
        <f t="shared" si="57"/>
        <v>10.47763333023064</v>
      </c>
      <c r="J421" s="12">
        <f t="shared" si="58"/>
        <v>32.016430745683742</v>
      </c>
      <c r="K421" s="12">
        <f t="shared" si="59"/>
        <v>3.4662492318264513</v>
      </c>
      <c r="L421" s="12">
        <f t="shared" si="55"/>
        <v>0.11117046319836987</v>
      </c>
      <c r="M421" s="11"/>
      <c r="N421" s="11">
        <f t="shared" si="60"/>
        <v>1953.09</v>
      </c>
      <c r="O421" s="11">
        <f t="shared" si="61"/>
        <v>20.36517239051183</v>
      </c>
      <c r="P421" s="11">
        <f t="shared" si="62"/>
        <v>3.0138262061031842</v>
      </c>
      <c r="Q421" s="11">
        <f t="shared" si="63"/>
        <v>-0.34125256252489722</v>
      </c>
      <c r="R421">
        <f t="shared" si="64"/>
        <v>0.7108793440497454</v>
      </c>
    </row>
    <row r="422" spans="1:18" x14ac:dyDescent="0.25">
      <c r="A422" s="11">
        <f>'Shiller Data '!A421</f>
        <v>1905.05</v>
      </c>
      <c r="B422" s="11">
        <f>'Shiller Data '!B421</f>
        <v>8.5</v>
      </c>
      <c r="C422" s="11">
        <f>'Shiller Data '!C421</f>
        <v>0.31830000000000003</v>
      </c>
      <c r="D422" s="11">
        <f>'Shiller Data '!D421</f>
        <v>0.56499999999999995</v>
      </c>
      <c r="E422" s="75">
        <f>'Shiller Data '!E421</f>
        <v>8.2776793390000005</v>
      </c>
      <c r="F422" s="12">
        <f t="shared" si="65"/>
        <v>322.61306468083279</v>
      </c>
      <c r="G422" s="12">
        <f t="shared" si="66"/>
        <v>12.080910410342245</v>
      </c>
      <c r="H422" s="12">
        <f t="shared" si="56"/>
        <v>258.45836218595861</v>
      </c>
      <c r="I422" s="12">
        <f t="shared" si="57"/>
        <v>10.502176487220405</v>
      </c>
      <c r="J422" s="12">
        <f t="shared" si="58"/>
        <v>30.71868627168903</v>
      </c>
      <c r="K422" s="12">
        <f t="shared" si="59"/>
        <v>3.4248711427715839</v>
      </c>
      <c r="L422" s="12">
        <f t="shared" si="55"/>
        <v>6.9792374143502478E-2</v>
      </c>
      <c r="M422" s="11"/>
      <c r="N422" s="11">
        <f t="shared" si="60"/>
        <v>1953.12</v>
      </c>
      <c r="O422" s="11">
        <f t="shared" si="61"/>
        <v>21.499417238124945</v>
      </c>
      <c r="P422" s="11">
        <f t="shared" si="62"/>
        <v>3.0680258295627736</v>
      </c>
      <c r="Q422" s="11">
        <f t="shared" si="63"/>
        <v>-0.28705293906530782</v>
      </c>
      <c r="R422">
        <f t="shared" si="64"/>
        <v>0.75047199849929358</v>
      </c>
    </row>
    <row r="423" spans="1:18" x14ac:dyDescent="0.25">
      <c r="A423" s="11">
        <f>'Shiller Data '!A422</f>
        <v>1905.06</v>
      </c>
      <c r="B423" s="11">
        <f>'Shiller Data '!B422</f>
        <v>8.6</v>
      </c>
      <c r="C423" s="11">
        <f>'Shiller Data '!C422</f>
        <v>0.32</v>
      </c>
      <c r="D423" s="11">
        <f>'Shiller Data '!D422</f>
        <v>0.57999999999999996</v>
      </c>
      <c r="E423" s="75">
        <f>'Shiller Data '!E422</f>
        <v>8.2776793390000005</v>
      </c>
      <c r="F423" s="12">
        <f t="shared" si="65"/>
        <v>326.40851250060729</v>
      </c>
      <c r="G423" s="12">
        <f t="shared" si="66"/>
        <v>12.145433023278409</v>
      </c>
      <c r="H423" s="12">
        <f t="shared" si="56"/>
        <v>259.4128734932533</v>
      </c>
      <c r="I423" s="12">
        <f t="shared" si="57"/>
        <v>10.529180648816347</v>
      </c>
      <c r="J423" s="12">
        <f t="shared" si="58"/>
        <v>31.000371575664911</v>
      </c>
      <c r="K423" s="12">
        <f t="shared" si="59"/>
        <v>3.4339991907250824</v>
      </c>
      <c r="L423" s="12">
        <f t="shared" si="55"/>
        <v>7.8920422097001008E-2</v>
      </c>
      <c r="M423" s="11"/>
      <c r="N423" s="11">
        <f t="shared" si="60"/>
        <v>1954.03</v>
      </c>
      <c r="O423" s="11">
        <f t="shared" si="61"/>
        <v>22.760890439323678</v>
      </c>
      <c r="P423" s="11">
        <f t="shared" si="62"/>
        <v>3.1250437314859774</v>
      </c>
      <c r="Q423" s="11">
        <f t="shared" si="63"/>
        <v>-0.23003503714210405</v>
      </c>
      <c r="R423">
        <f t="shared" si="64"/>
        <v>0.79450576480427626</v>
      </c>
    </row>
    <row r="424" spans="1:18" x14ac:dyDescent="0.25">
      <c r="A424" s="11">
        <f>'Shiller Data '!A423</f>
        <v>1905.07</v>
      </c>
      <c r="B424" s="11">
        <f>'Shiller Data '!B423</f>
        <v>8.8699999999999992</v>
      </c>
      <c r="C424" s="11">
        <f>'Shiller Data '!C423</f>
        <v>0.32169999999999999</v>
      </c>
      <c r="D424" s="11">
        <f>'Shiller Data '!D423</f>
        <v>0.59499999999999997</v>
      </c>
      <c r="E424" s="75">
        <f>'Shiller Data '!E423</f>
        <v>8.2776793390000005</v>
      </c>
      <c r="F424" s="12">
        <f t="shared" si="65"/>
        <v>336.65622161399841</v>
      </c>
      <c r="G424" s="12">
        <f t="shared" si="66"/>
        <v>12.209955636214577</v>
      </c>
      <c r="H424" s="12">
        <f t="shared" si="56"/>
        <v>260.39925132450975</v>
      </c>
      <c r="I424" s="12">
        <f t="shared" si="57"/>
        <v>10.556274459412343</v>
      </c>
      <c r="J424" s="12">
        <f t="shared" si="58"/>
        <v>31.891575281450169</v>
      </c>
      <c r="K424" s="12">
        <f t="shared" si="59"/>
        <v>3.4623418771506613</v>
      </c>
      <c r="L424" s="12">
        <f t="shared" si="55"/>
        <v>0.10726310852257992</v>
      </c>
      <c r="M424" s="11"/>
      <c r="N424" s="11">
        <f t="shared" si="60"/>
        <v>1954.06</v>
      </c>
      <c r="O424" s="11">
        <f t="shared" si="61"/>
        <v>24.551152841466074</v>
      </c>
      <c r="P424" s="11">
        <f t="shared" si="62"/>
        <v>3.2007588120571824</v>
      </c>
      <c r="Q424" s="11">
        <f t="shared" si="63"/>
        <v>-0.15431995657089903</v>
      </c>
      <c r="R424">
        <f t="shared" si="64"/>
        <v>0.85699777507102182</v>
      </c>
    </row>
    <row r="425" spans="1:18" x14ac:dyDescent="0.25">
      <c r="A425" s="11">
        <f>'Shiller Data '!A424</f>
        <v>1905.08</v>
      </c>
      <c r="B425" s="11">
        <f>'Shiller Data '!B424</f>
        <v>9.1999999999999993</v>
      </c>
      <c r="C425" s="11">
        <f>'Shiller Data '!C424</f>
        <v>0.32329999999999998</v>
      </c>
      <c r="D425" s="11">
        <f>'Shiller Data '!D424</f>
        <v>0.61</v>
      </c>
      <c r="E425" s="75">
        <f>'Shiller Data '!E424</f>
        <v>8.3728446279999993</v>
      </c>
      <c r="F425" s="12">
        <f t="shared" si="65"/>
        <v>345.21242521735712</v>
      </c>
      <c r="G425" s="12">
        <f t="shared" si="66"/>
        <v>12.131214899214299</v>
      </c>
      <c r="H425" s="12">
        <f t="shared" si="56"/>
        <v>261.38193505341326</v>
      </c>
      <c r="I425" s="12">
        <f t="shared" si="57"/>
        <v>10.582365385079978</v>
      </c>
      <c r="J425" s="12">
        <f t="shared" si="58"/>
        <v>32.621480421009686</v>
      </c>
      <c r="K425" s="12">
        <f t="shared" si="59"/>
        <v>3.4849709800076165</v>
      </c>
      <c r="L425" s="12">
        <f t="shared" si="55"/>
        <v>0.12989221137953511</v>
      </c>
      <c r="M425" s="11"/>
      <c r="N425" s="11">
        <f t="shared" si="60"/>
        <v>1954.09</v>
      </c>
      <c r="O425" s="11">
        <f t="shared" si="61"/>
        <v>26.485407636223503</v>
      </c>
      <c r="P425" s="11">
        <f t="shared" si="62"/>
        <v>3.2765939260890526</v>
      </c>
      <c r="Q425" s="11">
        <f t="shared" si="63"/>
        <v>-7.8484842539028765E-2</v>
      </c>
      <c r="R425">
        <f t="shared" si="64"/>
        <v>0.92451607314164641</v>
      </c>
    </row>
    <row r="426" spans="1:18" x14ac:dyDescent="0.25">
      <c r="A426" s="11">
        <f>'Shiller Data '!A425</f>
        <v>1905.09</v>
      </c>
      <c r="B426" s="11">
        <f>'Shiller Data '!B425</f>
        <v>9.23</v>
      </c>
      <c r="C426" s="11">
        <f>'Shiller Data '!C425</f>
        <v>0.32500000000000001</v>
      </c>
      <c r="D426" s="11">
        <f>'Shiller Data '!D425</f>
        <v>0.625</v>
      </c>
      <c r="E426" s="75">
        <f>'Shiller Data '!E425</f>
        <v>8.2776793390000005</v>
      </c>
      <c r="F426" s="12">
        <f t="shared" si="65"/>
        <v>350.31983376518662</v>
      </c>
      <c r="G426" s="12">
        <f t="shared" si="66"/>
        <v>12.335205414267135</v>
      </c>
      <c r="H426" s="12">
        <f t="shared" si="56"/>
        <v>262.38678781209933</v>
      </c>
      <c r="I426" s="12">
        <f t="shared" si="57"/>
        <v>10.610762587498577</v>
      </c>
      <c r="J426" s="12">
        <f t="shared" si="58"/>
        <v>33.015518995583555</v>
      </c>
      <c r="K426" s="12">
        <f t="shared" si="59"/>
        <v>3.4969777235164208</v>
      </c>
      <c r="L426" s="12">
        <f t="shared" si="55"/>
        <v>0.14189895488833937</v>
      </c>
      <c r="M426" s="11"/>
      <c r="N426" s="11">
        <f t="shared" si="60"/>
        <v>1954.12</v>
      </c>
      <c r="O426" s="11">
        <f t="shared" si="61"/>
        <v>29.228625894096322</v>
      </c>
      <c r="P426" s="11">
        <f t="shared" si="62"/>
        <v>3.3751485678948572</v>
      </c>
      <c r="Q426" s="11">
        <f t="shared" si="63"/>
        <v>2.0069799266775767E-2</v>
      </c>
      <c r="R426">
        <f t="shared" si="64"/>
        <v>1.0202725518174898</v>
      </c>
    </row>
    <row r="427" spans="1:18" x14ac:dyDescent="0.25">
      <c r="A427" s="11">
        <f>'Shiller Data '!A426</f>
        <v>1905.1</v>
      </c>
      <c r="B427" s="11">
        <f>'Shiller Data '!B426</f>
        <v>9.36</v>
      </c>
      <c r="C427" s="11">
        <f>'Shiller Data '!C426</f>
        <v>0.32669999999999999</v>
      </c>
      <c r="D427" s="11">
        <f>'Shiller Data '!D426</f>
        <v>0.64</v>
      </c>
      <c r="E427" s="75">
        <f>'Shiller Data '!E426</f>
        <v>8.2776793390000005</v>
      </c>
      <c r="F427" s="12">
        <f t="shared" si="65"/>
        <v>355.25391593089347</v>
      </c>
      <c r="G427" s="12">
        <f t="shared" si="66"/>
        <v>12.399728027203301</v>
      </c>
      <c r="H427" s="12">
        <f t="shared" si="56"/>
        <v>263.45832116546518</v>
      </c>
      <c r="I427" s="12">
        <f t="shared" si="57"/>
        <v>10.640474942133466</v>
      </c>
      <c r="J427" s="12">
        <f t="shared" si="58"/>
        <v>33.387035622271142</v>
      </c>
      <c r="K427" s="12">
        <f t="shared" si="59"/>
        <v>3.5081676696091728</v>
      </c>
      <c r="L427" s="12">
        <f t="shared" si="55"/>
        <v>0.1530889009810914</v>
      </c>
      <c r="M427" s="11"/>
      <c r="N427" s="11">
        <f t="shared" si="60"/>
        <v>1955.03</v>
      </c>
      <c r="O427" s="11">
        <f t="shared" si="61"/>
        <v>30.150413873109105</v>
      </c>
      <c r="P427" s="11">
        <f t="shared" si="62"/>
        <v>3.4061986502136086</v>
      </c>
      <c r="Q427" s="11">
        <f t="shared" si="63"/>
        <v>5.111988158552716E-2</v>
      </c>
      <c r="R427">
        <f t="shared" si="64"/>
        <v>1.0524490549822183</v>
      </c>
    </row>
    <row r="428" spans="1:18" x14ac:dyDescent="0.25">
      <c r="A428" s="11">
        <f>'Shiller Data '!A427</f>
        <v>1905.11</v>
      </c>
      <c r="B428" s="11">
        <f>'Shiller Data '!B427</f>
        <v>9.31</v>
      </c>
      <c r="C428" s="11">
        <f>'Shiller Data '!C427</f>
        <v>0.32829999999999998</v>
      </c>
      <c r="D428" s="11">
        <f>'Shiller Data '!D427</f>
        <v>0.65500000000000003</v>
      </c>
      <c r="E428" s="75">
        <f>'Shiller Data '!E427</f>
        <v>8.3728446279999993</v>
      </c>
      <c r="F428" s="12">
        <f t="shared" si="65"/>
        <v>349.33996508408637</v>
      </c>
      <c r="G428" s="12">
        <f t="shared" si="66"/>
        <v>12.318830347701994</v>
      </c>
      <c r="H428" s="12">
        <f t="shared" si="56"/>
        <v>264.57276125399221</v>
      </c>
      <c r="I428" s="12">
        <f t="shared" si="57"/>
        <v>10.670427548340868</v>
      </c>
      <c r="J428" s="12">
        <f t="shared" si="58"/>
        <v>32.739078495350903</v>
      </c>
      <c r="K428" s="12">
        <f t="shared" si="59"/>
        <v>3.4885694254061002</v>
      </c>
      <c r="L428" s="12">
        <f t="shared" si="55"/>
        <v>0.13349065677801875</v>
      </c>
      <c r="M428" s="11"/>
      <c r="N428" s="11">
        <f t="shared" si="60"/>
        <v>1955.06</v>
      </c>
      <c r="O428" s="11">
        <f t="shared" si="61"/>
        <v>32.466475557428545</v>
      </c>
      <c r="P428" s="11">
        <f t="shared" si="62"/>
        <v>3.4802080356415526</v>
      </c>
      <c r="Q428" s="11">
        <f t="shared" si="63"/>
        <v>0.12512926701347116</v>
      </c>
      <c r="R428">
        <f t="shared" si="64"/>
        <v>1.1332949412510147</v>
      </c>
    </row>
    <row r="429" spans="1:18" x14ac:dyDescent="0.25">
      <c r="A429" s="11">
        <f>'Shiller Data '!A428</f>
        <v>1905.12</v>
      </c>
      <c r="B429" s="11">
        <f>'Shiller Data '!B428</f>
        <v>9.5399999999999991</v>
      </c>
      <c r="C429" s="11">
        <f>'Shiller Data '!C428</f>
        <v>0.33</v>
      </c>
      <c r="D429" s="11">
        <f>'Shiller Data '!D428</f>
        <v>0.67</v>
      </c>
      <c r="E429" s="75">
        <f>'Shiller Data '!E428</f>
        <v>8.4679289260000008</v>
      </c>
      <c r="F429" s="12">
        <f t="shared" si="65"/>
        <v>353.95071524481989</v>
      </c>
      <c r="G429" s="12">
        <f t="shared" si="66"/>
        <v>12.243578200292513</v>
      </c>
      <c r="H429" s="12">
        <f t="shared" si="56"/>
        <v>265.82424346752214</v>
      </c>
      <c r="I429" s="12">
        <f t="shared" si="57"/>
        <v>10.699465323113175</v>
      </c>
      <c r="J429" s="12">
        <f t="shared" si="58"/>
        <v>33.081159156636481</v>
      </c>
      <c r="K429" s="12">
        <f t="shared" si="59"/>
        <v>3.4989639105523449</v>
      </c>
      <c r="L429" s="12">
        <f t="shared" si="55"/>
        <v>0.14388514192426349</v>
      </c>
      <c r="M429" s="11"/>
      <c r="N429" s="11">
        <f t="shared" si="60"/>
        <v>1955.09</v>
      </c>
      <c r="O429" s="11">
        <f t="shared" si="61"/>
        <v>35.473843696903344</v>
      </c>
      <c r="P429" s="11">
        <f t="shared" si="62"/>
        <v>3.568795627642531</v>
      </c>
      <c r="Q429" s="11">
        <f t="shared" si="63"/>
        <v>0.21371685901444959</v>
      </c>
      <c r="R429">
        <f t="shared" si="64"/>
        <v>1.2382719995990203</v>
      </c>
    </row>
    <row r="430" spans="1:18" x14ac:dyDescent="0.25">
      <c r="A430" s="11">
        <f>'Shiller Data '!A429</f>
        <v>1906.01</v>
      </c>
      <c r="B430" s="11">
        <f>'Shiller Data '!B429</f>
        <v>9.8699999999999992</v>
      </c>
      <c r="C430" s="11">
        <f>'Shiller Data '!C429</f>
        <v>0.33579999999999999</v>
      </c>
      <c r="D430" s="11">
        <f>'Shiller Data '!D429</f>
        <v>0.67749999999999999</v>
      </c>
      <c r="E430" s="75">
        <f>'Shiller Data '!E429</f>
        <v>8.4679289260000008</v>
      </c>
      <c r="F430" s="12">
        <f t="shared" si="65"/>
        <v>366.19429344511241</v>
      </c>
      <c r="G430" s="12">
        <f t="shared" si="66"/>
        <v>12.458768362600685</v>
      </c>
      <c r="H430" s="12">
        <f t="shared" si="56"/>
        <v>267.15168074738557</v>
      </c>
      <c r="I430" s="12">
        <f t="shared" si="57"/>
        <v>10.72924886390688</v>
      </c>
      <c r="J430" s="12">
        <f t="shared" si="58"/>
        <v>34.130468785842737</v>
      </c>
      <c r="K430" s="12">
        <f t="shared" si="59"/>
        <v>3.5301904981258616</v>
      </c>
      <c r="L430" s="12">
        <f t="shared" si="55"/>
        <v>0.1751117294977802</v>
      </c>
      <c r="M430" s="11"/>
      <c r="N430" s="11">
        <f t="shared" si="60"/>
        <v>1955.12</v>
      </c>
      <c r="O430" s="11">
        <f t="shared" si="61"/>
        <v>35.969055674607141</v>
      </c>
      <c r="P430" s="11">
        <f t="shared" si="62"/>
        <v>3.5826590042243849</v>
      </c>
      <c r="Q430" s="11">
        <f t="shared" si="63"/>
        <v>0.22758023559630347</v>
      </c>
      <c r="R430">
        <f t="shared" si="64"/>
        <v>1.2555581761717101</v>
      </c>
    </row>
    <row r="431" spans="1:18" x14ac:dyDescent="0.25">
      <c r="A431" s="11">
        <f>'Shiller Data '!A430</f>
        <v>1906.02</v>
      </c>
      <c r="B431" s="11">
        <f>'Shiller Data '!B430</f>
        <v>9.8000000000000007</v>
      </c>
      <c r="C431" s="11">
        <f>'Shiller Data '!C430</f>
        <v>0.3417</v>
      </c>
      <c r="D431" s="11">
        <f>'Shiller Data '!D430</f>
        <v>0.68500000000000005</v>
      </c>
      <c r="E431" s="75">
        <f>'Shiller Data '!E430</f>
        <v>8.4679289260000008</v>
      </c>
      <c r="F431" s="12">
        <f t="shared" si="65"/>
        <v>363.59717079656559</v>
      </c>
      <c r="G431" s="12">
        <f t="shared" si="66"/>
        <v>12.677668700121066</v>
      </c>
      <c r="H431" s="12">
        <f t="shared" si="56"/>
        <v>268.3452854847398</v>
      </c>
      <c r="I431" s="12">
        <f t="shared" si="57"/>
        <v>10.759814461883664</v>
      </c>
      <c r="J431" s="12">
        <f t="shared" si="58"/>
        <v>33.792141312900718</v>
      </c>
      <c r="K431" s="12">
        <f t="shared" si="59"/>
        <v>3.520228269919889</v>
      </c>
      <c r="L431" s="12">
        <f t="shared" si="55"/>
        <v>0.16514950129180761</v>
      </c>
      <c r="M431" s="11"/>
      <c r="N431" s="11">
        <f t="shared" si="60"/>
        <v>1956.03</v>
      </c>
      <c r="O431" s="11">
        <f t="shared" si="61"/>
        <v>37.145774940636365</v>
      </c>
      <c r="P431" s="11">
        <f t="shared" si="62"/>
        <v>3.6148500349689021</v>
      </c>
      <c r="Q431" s="11">
        <f t="shared" si="63"/>
        <v>0.25977126634082071</v>
      </c>
      <c r="R431">
        <f t="shared" si="64"/>
        <v>1.2966334690258614</v>
      </c>
    </row>
    <row r="432" spans="1:18" x14ac:dyDescent="0.25">
      <c r="A432" s="11">
        <f>'Shiller Data '!A431</f>
        <v>1906.03</v>
      </c>
      <c r="B432" s="11">
        <f>'Shiller Data '!B431</f>
        <v>9.56</v>
      </c>
      <c r="C432" s="11">
        <f>'Shiller Data '!C431</f>
        <v>0.34749999999999998</v>
      </c>
      <c r="D432" s="11">
        <f>'Shiller Data '!D431</f>
        <v>0.6925</v>
      </c>
      <c r="E432" s="75">
        <f>'Shiller Data '!E431</f>
        <v>8.4679289260000008</v>
      </c>
      <c r="F432" s="12">
        <f t="shared" si="65"/>
        <v>354.6927502872619</v>
      </c>
      <c r="G432" s="12">
        <f t="shared" si="66"/>
        <v>12.892858862429236</v>
      </c>
      <c r="H432" s="12">
        <f t="shared" si="56"/>
        <v>269.52414442381303</v>
      </c>
      <c r="I432" s="12">
        <f t="shared" si="57"/>
        <v>10.792363645427113</v>
      </c>
      <c r="J432" s="12">
        <f t="shared" si="58"/>
        <v>32.865159286728684</v>
      </c>
      <c r="K432" s="12">
        <f t="shared" si="59"/>
        <v>3.4924131084017613</v>
      </c>
      <c r="L432" s="12">
        <f t="shared" si="55"/>
        <v>0.13733433977367993</v>
      </c>
      <c r="M432" s="11"/>
      <c r="N432" s="11">
        <f t="shared" si="60"/>
        <v>1956.06</v>
      </c>
      <c r="O432" s="11">
        <f t="shared" si="61"/>
        <v>35.14346856218333</v>
      </c>
      <c r="P432" s="11">
        <f t="shared" si="62"/>
        <v>3.5594387848366118</v>
      </c>
      <c r="Q432" s="11">
        <f t="shared" si="63"/>
        <v>0.20436001620853039</v>
      </c>
      <c r="R432">
        <f t="shared" si="64"/>
        <v>1.2267397201487595</v>
      </c>
    </row>
    <row r="433" spans="1:18" x14ac:dyDescent="0.25">
      <c r="A433" s="11">
        <f>'Shiller Data '!A432</f>
        <v>1906.04</v>
      </c>
      <c r="B433" s="11">
        <f>'Shiller Data '!B432</f>
        <v>9.43</v>
      </c>
      <c r="C433" s="11">
        <f>'Shiller Data '!C432</f>
        <v>0.3533</v>
      </c>
      <c r="D433" s="11">
        <f>'Shiller Data '!D432</f>
        <v>0.7</v>
      </c>
      <c r="E433" s="75">
        <f>'Shiller Data '!E432</f>
        <v>8.4679289260000008</v>
      </c>
      <c r="F433" s="12">
        <f t="shared" si="65"/>
        <v>349.86952251138911</v>
      </c>
      <c r="G433" s="12">
        <f t="shared" si="66"/>
        <v>13.10804902473741</v>
      </c>
      <c r="H433" s="12">
        <f t="shared" si="56"/>
        <v>270.62386535601587</v>
      </c>
      <c r="I433" s="12">
        <f t="shared" si="57"/>
        <v>10.825573247738308</v>
      </c>
      <c r="J433" s="12">
        <f t="shared" si="58"/>
        <v>32.31879869128263</v>
      </c>
      <c r="K433" s="12">
        <f t="shared" si="59"/>
        <v>3.4756490637567383</v>
      </c>
      <c r="L433" s="12">
        <f t="shared" si="55"/>
        <v>0.12057029512865691</v>
      </c>
      <c r="M433" s="11"/>
      <c r="N433" s="11">
        <f t="shared" si="60"/>
        <v>1956.09</v>
      </c>
      <c r="O433" s="11">
        <f t="shared" si="61"/>
        <v>34.72890582372159</v>
      </c>
      <c r="P433" s="11">
        <f t="shared" si="62"/>
        <v>3.5475723610400336</v>
      </c>
      <c r="Q433" s="11">
        <f t="shared" si="63"/>
        <v>0.19249359241195219</v>
      </c>
      <c r="R433">
        <f t="shared" si="64"/>
        <v>1.2122687359638944</v>
      </c>
    </row>
    <row r="434" spans="1:18" x14ac:dyDescent="0.25">
      <c r="A434" s="11">
        <f>'Shiller Data '!A433</f>
        <v>1906.05</v>
      </c>
      <c r="B434" s="11">
        <f>'Shiller Data '!B433</f>
        <v>9.18</v>
      </c>
      <c r="C434" s="11">
        <f>'Shiller Data '!C433</f>
        <v>0.35920000000000002</v>
      </c>
      <c r="D434" s="11">
        <f>'Shiller Data '!D433</f>
        <v>0.70750000000000002</v>
      </c>
      <c r="E434" s="75">
        <f>'Shiller Data '!E433</f>
        <v>8.5630942149999996</v>
      </c>
      <c r="F434" s="12">
        <f t="shared" si="65"/>
        <v>336.80891831691707</v>
      </c>
      <c r="G434" s="12">
        <f t="shared" si="66"/>
        <v>13.178841335450613</v>
      </c>
      <c r="H434" s="12">
        <f t="shared" si="56"/>
        <v>271.61866826853571</v>
      </c>
      <c r="I434" s="12">
        <f t="shared" si="57"/>
        <v>10.858469039266307</v>
      </c>
      <c r="J434" s="12">
        <f t="shared" si="58"/>
        <v>31.018085247464576</v>
      </c>
      <c r="K434" s="12">
        <f t="shared" si="59"/>
        <v>3.4345704294558965</v>
      </c>
      <c r="L434" s="12">
        <f t="shared" si="55"/>
        <v>7.9491660827815114E-2</v>
      </c>
      <c r="M434" s="11"/>
      <c r="N434" s="11">
        <f t="shared" si="60"/>
        <v>1956.12</v>
      </c>
      <c r="O434" s="11">
        <f t="shared" si="61"/>
        <v>33.620737776272492</v>
      </c>
      <c r="P434" s="11">
        <f t="shared" si="62"/>
        <v>3.5151430723046078</v>
      </c>
      <c r="Q434" s="11">
        <f t="shared" si="63"/>
        <v>0.16006430367652635</v>
      </c>
      <c r="R434">
        <f t="shared" si="64"/>
        <v>1.1735863344815225</v>
      </c>
    </row>
    <row r="435" spans="1:18" x14ac:dyDescent="0.25">
      <c r="A435" s="11">
        <f>'Shiller Data '!A434</f>
        <v>1906.06</v>
      </c>
      <c r="B435" s="11">
        <f>'Shiller Data '!B434</f>
        <v>9.3000000000000007</v>
      </c>
      <c r="C435" s="11">
        <f>'Shiller Data '!C434</f>
        <v>0.36499999999999999</v>
      </c>
      <c r="D435" s="11">
        <f>'Shiller Data '!D434</f>
        <v>0.71499999999999997</v>
      </c>
      <c r="E435" s="75">
        <f>'Shiller Data '!E434</f>
        <v>8.5630942149999996</v>
      </c>
      <c r="F435" s="12">
        <f t="shared" si="65"/>
        <v>341.21164927530816</v>
      </c>
      <c r="G435" s="12">
        <f t="shared" si="66"/>
        <v>13.391639998439512</v>
      </c>
      <c r="H435" s="12">
        <f t="shared" si="56"/>
        <v>272.65415920230328</v>
      </c>
      <c r="I435" s="12">
        <f t="shared" si="57"/>
        <v>10.891945467292448</v>
      </c>
      <c r="J435" s="12">
        <f t="shared" si="58"/>
        <v>31.326970034869955</v>
      </c>
      <c r="K435" s="12">
        <f t="shared" si="59"/>
        <v>3.4444793889840355</v>
      </c>
      <c r="L435" s="12">
        <f t="shared" si="55"/>
        <v>8.9400620355954086E-2</v>
      </c>
      <c r="M435" s="11"/>
      <c r="N435" s="11">
        <f t="shared" si="60"/>
        <v>1957.03</v>
      </c>
      <c r="O435" s="11">
        <f t="shared" si="61"/>
        <v>31.147492126112528</v>
      </c>
      <c r="P435" s="11">
        <f t="shared" si="62"/>
        <v>3.4387337323972873</v>
      </c>
      <c r="Q435" s="11">
        <f t="shared" si="63"/>
        <v>8.3654963769205892E-2</v>
      </c>
      <c r="R435">
        <f t="shared" si="64"/>
        <v>1.0872536871684684</v>
      </c>
    </row>
    <row r="436" spans="1:18" x14ac:dyDescent="0.25">
      <c r="A436" s="11">
        <f>'Shiller Data '!A435</f>
        <v>1906.07</v>
      </c>
      <c r="B436" s="11">
        <f>'Shiller Data '!B435</f>
        <v>9.06</v>
      </c>
      <c r="C436" s="11">
        <f>'Shiller Data '!C435</f>
        <v>0.37080000000000002</v>
      </c>
      <c r="D436" s="11">
        <f>'Shiller Data '!D435</f>
        <v>0.72250000000000003</v>
      </c>
      <c r="E436" s="75">
        <f>'Shiller Data '!E435</f>
        <v>8.2776793390000005</v>
      </c>
      <c r="F436" s="12">
        <f t="shared" si="65"/>
        <v>343.86757247156999</v>
      </c>
      <c r="G436" s="12">
        <f t="shared" si="66"/>
        <v>14.073520515723859</v>
      </c>
      <c r="H436" s="12">
        <f t="shared" si="56"/>
        <v>273.86417195064928</v>
      </c>
      <c r="I436" s="12">
        <f t="shared" si="57"/>
        <v>10.930442524211543</v>
      </c>
      <c r="J436" s="12">
        <f t="shared" si="58"/>
        <v>31.459620386812706</v>
      </c>
      <c r="K436" s="12">
        <f t="shared" si="59"/>
        <v>3.4487048310224515</v>
      </c>
      <c r="L436" s="12">
        <f t="shared" si="55"/>
        <v>9.3626062394370102E-2</v>
      </c>
      <c r="M436" s="11"/>
      <c r="N436" s="11">
        <f t="shared" si="60"/>
        <v>1957.06</v>
      </c>
      <c r="O436" s="11">
        <f t="shared" si="61"/>
        <v>32.786161398969497</v>
      </c>
      <c r="P436" s="11">
        <f t="shared" si="62"/>
        <v>3.490006517793633</v>
      </c>
      <c r="Q436" s="11">
        <f t="shared" si="63"/>
        <v>0.13492774916555161</v>
      </c>
      <c r="R436">
        <f t="shared" si="64"/>
        <v>1.144454093600862</v>
      </c>
    </row>
    <row r="437" spans="1:18" x14ac:dyDescent="0.25">
      <c r="A437" s="11">
        <f>'Shiller Data '!A436</f>
        <v>1906.08</v>
      </c>
      <c r="B437" s="11">
        <f>'Shiller Data '!B436</f>
        <v>9.73</v>
      </c>
      <c r="C437" s="11">
        <f>'Shiller Data '!C436</f>
        <v>0.37669999999999998</v>
      </c>
      <c r="D437" s="11">
        <f>'Shiller Data '!D436</f>
        <v>0.73</v>
      </c>
      <c r="E437" s="75">
        <f>'Shiller Data '!E436</f>
        <v>8.4679289260000008</v>
      </c>
      <c r="F437" s="12">
        <f t="shared" si="65"/>
        <v>361.00004814801866</v>
      </c>
      <c r="G437" s="12">
        <f t="shared" si="66"/>
        <v>13.976230024394514</v>
      </c>
      <c r="H437" s="12">
        <f t="shared" si="56"/>
        <v>275.3254869840967</v>
      </c>
      <c r="I437" s="12">
        <f t="shared" si="57"/>
        <v>10.968889260898742</v>
      </c>
      <c r="J437" s="12">
        <f t="shared" si="58"/>
        <v>32.91126745484528</v>
      </c>
      <c r="K437" s="12">
        <f t="shared" si="59"/>
        <v>3.4938150749710286</v>
      </c>
      <c r="L437" s="12">
        <f t="shared" si="55"/>
        <v>0.1387363063429472</v>
      </c>
      <c r="M437" s="11"/>
      <c r="N437" s="11">
        <f t="shared" si="60"/>
        <v>1957.09</v>
      </c>
      <c r="O437" s="11">
        <f t="shared" si="61"/>
        <v>29.675649357333764</v>
      </c>
      <c r="P437" s="11">
        <f t="shared" si="62"/>
        <v>3.3903268225590559</v>
      </c>
      <c r="Q437" s="11">
        <f t="shared" si="63"/>
        <v>3.5248053930974521E-2</v>
      </c>
      <c r="R437">
        <f t="shared" si="64"/>
        <v>1.0358766302032503</v>
      </c>
    </row>
    <row r="438" spans="1:18" x14ac:dyDescent="0.25">
      <c r="A438" s="11">
        <f>'Shiller Data '!A437</f>
        <v>1906.09</v>
      </c>
      <c r="B438" s="11">
        <f>'Shiller Data '!B437</f>
        <v>10.029999999999999</v>
      </c>
      <c r="C438" s="11">
        <f>'Shiller Data '!C437</f>
        <v>0.38250000000000001</v>
      </c>
      <c r="D438" s="11">
        <f>'Shiller Data '!D437</f>
        <v>0.73750000000000004</v>
      </c>
      <c r="E438" s="75">
        <f>'Shiller Data '!E437</f>
        <v>8.5630942149999996</v>
      </c>
      <c r="F438" s="12">
        <f t="shared" si="65"/>
        <v>367.99492927218716</v>
      </c>
      <c r="G438" s="12">
        <f t="shared" si="66"/>
        <v>14.033704929871547</v>
      </c>
      <c r="H438" s="12">
        <f t="shared" si="56"/>
        <v>276.72086432189025</v>
      </c>
      <c r="I438" s="12">
        <f t="shared" si="57"/>
        <v>11.008248924605329</v>
      </c>
      <c r="J438" s="12">
        <f t="shared" si="58"/>
        <v>33.429015985426638</v>
      </c>
      <c r="K438" s="12">
        <f t="shared" si="59"/>
        <v>3.5094242649233047</v>
      </c>
      <c r="L438" s="12">
        <f t="shared" si="55"/>
        <v>0.15434549629522332</v>
      </c>
      <c r="M438" s="11"/>
      <c r="N438" s="11">
        <f t="shared" si="60"/>
        <v>1957.12</v>
      </c>
      <c r="O438" s="11">
        <f t="shared" si="61"/>
        <v>26.734233815064609</v>
      </c>
      <c r="P438" s="11">
        <f t="shared" si="62"/>
        <v>3.2859449094923554</v>
      </c>
      <c r="Q438" s="11">
        <f t="shared" si="63"/>
        <v>-6.9133859135726006E-2</v>
      </c>
      <c r="R438">
        <f t="shared" si="64"/>
        <v>0.93320175413688244</v>
      </c>
    </row>
    <row r="439" spans="1:18" x14ac:dyDescent="0.25">
      <c r="A439" s="11">
        <f>'Shiller Data '!A438</f>
        <v>1906.1</v>
      </c>
      <c r="B439" s="11">
        <f>'Shiller Data '!B438</f>
        <v>9.73</v>
      </c>
      <c r="C439" s="11">
        <f>'Shiller Data '!C438</f>
        <v>0.38829999999999998</v>
      </c>
      <c r="D439" s="11">
        <f>'Shiller Data '!D438</f>
        <v>0.745</v>
      </c>
      <c r="E439" s="75">
        <f>'Shiller Data '!E438</f>
        <v>8.7534247930000006</v>
      </c>
      <c r="F439" s="12">
        <f t="shared" si="65"/>
        <v>349.22591126213609</v>
      </c>
      <c r="G439" s="12">
        <f t="shared" si="66"/>
        <v>13.936733950985348</v>
      </c>
      <c r="H439" s="12">
        <f t="shared" si="56"/>
        <v>278.01974792996208</v>
      </c>
      <c r="I439" s="12">
        <f t="shared" si="57"/>
        <v>11.050264588077422</v>
      </c>
      <c r="J439" s="12">
        <f t="shared" si="58"/>
        <v>31.603398133917089</v>
      </c>
      <c r="K439" s="12">
        <f t="shared" si="59"/>
        <v>3.45326465069475</v>
      </c>
      <c r="L439" s="12">
        <f t="shared" si="55"/>
        <v>9.8185882066668562E-2</v>
      </c>
      <c r="M439" s="11"/>
      <c r="N439" s="11">
        <f t="shared" si="60"/>
        <v>1958.03</v>
      </c>
      <c r="O439" s="11">
        <f t="shared" si="61"/>
        <v>27.154743737097409</v>
      </c>
      <c r="P439" s="11">
        <f t="shared" si="62"/>
        <v>3.3015517543992821</v>
      </c>
      <c r="Q439" s="11">
        <f t="shared" si="63"/>
        <v>-5.3527014228799352E-2</v>
      </c>
      <c r="R439">
        <f t="shared" si="64"/>
        <v>0.94788033440170549</v>
      </c>
    </row>
    <row r="440" spans="1:18" x14ac:dyDescent="0.25">
      <c r="A440" s="11">
        <f>'Shiller Data '!A439</f>
        <v>1906.11</v>
      </c>
      <c r="B440" s="11">
        <f>'Shiller Data '!B439</f>
        <v>9.93</v>
      </c>
      <c r="C440" s="11">
        <f>'Shiller Data '!C439</f>
        <v>0.39419999999999999</v>
      </c>
      <c r="D440" s="11">
        <f>'Shiller Data '!D439</f>
        <v>0.75249999999999995</v>
      </c>
      <c r="E440" s="75">
        <f>'Shiller Data '!E439</f>
        <v>8.8485090910000004</v>
      </c>
      <c r="F440" s="12">
        <f t="shared" si="65"/>
        <v>352.57439619666206</v>
      </c>
      <c r="G440" s="12">
        <f t="shared" si="66"/>
        <v>13.996457903396191</v>
      </c>
      <c r="H440" s="12">
        <f t="shared" si="56"/>
        <v>279.2606497905046</v>
      </c>
      <c r="I440" s="12">
        <f t="shared" si="57"/>
        <v>11.095974960242508</v>
      </c>
      <c r="J440" s="12">
        <f t="shared" si="58"/>
        <v>31.774981239589639</v>
      </c>
      <c r="K440" s="12">
        <f t="shared" si="59"/>
        <v>3.4586792266611699</v>
      </c>
      <c r="L440" s="12">
        <f t="shared" si="55"/>
        <v>0.10360045803308848</v>
      </c>
      <c r="M440" s="11"/>
      <c r="N440" s="11">
        <f t="shared" si="60"/>
        <v>1958.06</v>
      </c>
      <c r="O440" s="11">
        <f t="shared" si="61"/>
        <v>28.378983760670728</v>
      </c>
      <c r="P440" s="11">
        <f t="shared" si="62"/>
        <v>3.3456488627986829</v>
      </c>
      <c r="Q440" s="11">
        <f t="shared" si="63"/>
        <v>-9.4299058293985105E-3</v>
      </c>
      <c r="R440">
        <f t="shared" si="64"/>
        <v>0.99061441630531433</v>
      </c>
    </row>
    <row r="441" spans="1:18" x14ac:dyDescent="0.25">
      <c r="A441" s="11">
        <f>'Shiller Data '!A440</f>
        <v>1906.12</v>
      </c>
      <c r="B441" s="11">
        <f>'Shiller Data '!B440</f>
        <v>9.84</v>
      </c>
      <c r="C441" s="11">
        <f>'Shiller Data '!C440</f>
        <v>0.4</v>
      </c>
      <c r="D441" s="11">
        <f>'Shiller Data '!D440</f>
        <v>0.76</v>
      </c>
      <c r="E441" s="75">
        <f>'Shiller Data '!E440</f>
        <v>8.9436743799999991</v>
      </c>
      <c r="F441" s="12">
        <f t="shared" si="65"/>
        <v>345.6612873690064</v>
      </c>
      <c r="G441" s="12">
        <f t="shared" si="66"/>
        <v>14.051271844268555</v>
      </c>
      <c r="H441" s="12">
        <f t="shared" si="56"/>
        <v>280.54779313801532</v>
      </c>
      <c r="I441" s="12">
        <f t="shared" si="57"/>
        <v>11.142649103550623</v>
      </c>
      <c r="J441" s="12">
        <f t="shared" si="58"/>
        <v>31.021463940640551</v>
      </c>
      <c r="K441" s="12">
        <f t="shared" si="59"/>
        <v>3.4346793500790644</v>
      </c>
      <c r="L441" s="12">
        <f t="shared" si="55"/>
        <v>7.9600581450983032E-2</v>
      </c>
      <c r="M441" s="11"/>
      <c r="N441" s="11">
        <f t="shared" si="60"/>
        <v>1958.09</v>
      </c>
      <c r="O441" s="11">
        <f t="shared" si="61"/>
        <v>30.642126471757205</v>
      </c>
      <c r="P441" s="11">
        <f t="shared" si="62"/>
        <v>3.422375744283948</v>
      </c>
      <c r="Q441" s="11">
        <f t="shared" si="63"/>
        <v>6.7296975655866564E-2</v>
      </c>
      <c r="R441">
        <f t="shared" si="64"/>
        <v>1.069613080058226</v>
      </c>
    </row>
    <row r="442" spans="1:18" x14ac:dyDescent="0.25">
      <c r="A442" s="11">
        <f>'Shiller Data '!A441</f>
        <v>1907.01</v>
      </c>
      <c r="B442" s="11">
        <f>'Shiller Data '!B441</f>
        <v>9.56</v>
      </c>
      <c r="C442" s="11">
        <f>'Shiller Data '!C441</f>
        <v>0.40329999999999999</v>
      </c>
      <c r="D442" s="11">
        <f>'Shiller Data '!D441</f>
        <v>0.75170000000000003</v>
      </c>
      <c r="E442" s="75">
        <f>'Shiller Data '!E441</f>
        <v>8.8485090910000004</v>
      </c>
      <c r="F442" s="12">
        <f t="shared" si="65"/>
        <v>339.43718304532621</v>
      </c>
      <c r="G442" s="12">
        <f t="shared" si="66"/>
        <v>14.319562334956073</v>
      </c>
      <c r="H442" s="12">
        <f t="shared" si="56"/>
        <v>281.73013250670431</v>
      </c>
      <c r="I442" s="12">
        <f t="shared" si="57"/>
        <v>11.188580286729513</v>
      </c>
      <c r="J442" s="12">
        <f t="shared" si="58"/>
        <v>30.337824312520144</v>
      </c>
      <c r="K442" s="12">
        <f t="shared" si="59"/>
        <v>3.4123952611486961</v>
      </c>
      <c r="L442" s="12">
        <f t="shared" si="55"/>
        <v>5.7316492520614659E-2</v>
      </c>
      <c r="M442" s="11"/>
      <c r="N442" s="11">
        <f t="shared" si="60"/>
        <v>1958.12</v>
      </c>
      <c r="O442" s="11">
        <f t="shared" si="61"/>
        <v>33.083746149959133</v>
      </c>
      <c r="P442" s="11">
        <f t="shared" si="62"/>
        <v>3.4990421089057464</v>
      </c>
      <c r="Q442" s="11">
        <f t="shared" si="63"/>
        <v>0.143963340277665</v>
      </c>
      <c r="R442">
        <f t="shared" si="64"/>
        <v>1.1548417715702013</v>
      </c>
    </row>
    <row r="443" spans="1:18" x14ac:dyDescent="0.25">
      <c r="A443" s="11">
        <f>'Shiller Data '!A442</f>
        <v>1907.02</v>
      </c>
      <c r="B443" s="11">
        <f>'Shiller Data '!B442</f>
        <v>9.26</v>
      </c>
      <c r="C443" s="11">
        <f>'Shiller Data '!C442</f>
        <v>0.40670000000000001</v>
      </c>
      <c r="D443" s="11">
        <f>'Shiller Data '!D442</f>
        <v>0.74329999999999996</v>
      </c>
      <c r="E443" s="75">
        <f>'Shiller Data '!E442</f>
        <v>9.0388396689999997</v>
      </c>
      <c r="F443" s="12">
        <f t="shared" si="65"/>
        <v>321.86216445211733</v>
      </c>
      <c r="G443" s="12">
        <f t="shared" si="66"/>
        <v>14.13621406940347</v>
      </c>
      <c r="H443" s="12">
        <f t="shared" si="56"/>
        <v>282.8145819443302</v>
      </c>
      <c r="I443" s="12">
        <f t="shared" si="57"/>
        <v>11.233494380930741</v>
      </c>
      <c r="J443" s="12">
        <f t="shared" si="58"/>
        <v>28.652007428649259</v>
      </c>
      <c r="K443" s="12">
        <f t="shared" si="59"/>
        <v>3.3552235080237494</v>
      </c>
      <c r="L443" s="12">
        <f t="shared" si="55"/>
        <v>1.4473939566794769E-4</v>
      </c>
      <c r="M443" s="11"/>
      <c r="N443" s="11">
        <f t="shared" si="60"/>
        <v>1959.03</v>
      </c>
      <c r="O443" s="11">
        <f t="shared" si="61"/>
        <v>34.379095100073243</v>
      </c>
      <c r="P443" s="11">
        <f t="shared" si="62"/>
        <v>3.5374486790752475</v>
      </c>
      <c r="Q443" s="11">
        <f t="shared" si="63"/>
        <v>0.18236991044716611</v>
      </c>
      <c r="R443">
        <f t="shared" si="64"/>
        <v>1.2000580257867219</v>
      </c>
    </row>
    <row r="444" spans="1:18" x14ac:dyDescent="0.25">
      <c r="A444" s="11">
        <f>'Shiller Data '!A443</f>
        <v>1907.03</v>
      </c>
      <c r="B444" s="11">
        <f>'Shiller Data '!B443</f>
        <v>8.35</v>
      </c>
      <c r="C444" s="11">
        <f>'Shiller Data '!C443</f>
        <v>0.41</v>
      </c>
      <c r="D444" s="11">
        <f>'Shiller Data '!D443</f>
        <v>0.73499999999999999</v>
      </c>
      <c r="E444" s="75">
        <f>'Shiller Data '!E443</f>
        <v>8.9436743799999991</v>
      </c>
      <c r="F444" s="12">
        <f t="shared" si="65"/>
        <v>293.32029974910603</v>
      </c>
      <c r="G444" s="12">
        <f t="shared" si="66"/>
        <v>14.402553640375267</v>
      </c>
      <c r="H444" s="12">
        <f t="shared" si="56"/>
        <v>283.67795238769452</v>
      </c>
      <c r="I444" s="12">
        <f t="shared" si="57"/>
        <v>11.280343260781452</v>
      </c>
      <c r="J444" s="12">
        <f t="shared" si="58"/>
        <v>26.002781384224129</v>
      </c>
      <c r="K444" s="12">
        <f t="shared" si="59"/>
        <v>3.2582035086162366</v>
      </c>
      <c r="L444" s="12">
        <f t="shared" si="55"/>
        <v>-9.6875260011844766E-2</v>
      </c>
      <c r="M444" s="11"/>
      <c r="N444" s="11">
        <f t="shared" si="60"/>
        <v>1959.06</v>
      </c>
      <c r="O444" s="11">
        <f t="shared" si="61"/>
        <v>34.606382863975355</v>
      </c>
      <c r="P444" s="11">
        <f t="shared" si="62"/>
        <v>3.5440381408875417</v>
      </c>
      <c r="Q444" s="11">
        <f t="shared" si="63"/>
        <v>0.18895937225946025</v>
      </c>
      <c r="R444">
        <f t="shared" si="64"/>
        <v>1.2079918735055137</v>
      </c>
    </row>
    <row r="445" spans="1:18" x14ac:dyDescent="0.25">
      <c r="A445" s="11">
        <f>'Shiller Data '!A444</f>
        <v>1907.04</v>
      </c>
      <c r="B445" s="11">
        <f>'Shiller Data '!B444</f>
        <v>8.39</v>
      </c>
      <c r="C445" s="11">
        <f>'Shiller Data '!C444</f>
        <v>0.4133</v>
      </c>
      <c r="D445" s="11">
        <f>'Shiller Data '!D444</f>
        <v>0.72670000000000001</v>
      </c>
      <c r="E445" s="75">
        <f>'Shiller Data '!E444</f>
        <v>8.9436743799999991</v>
      </c>
      <c r="F445" s="12">
        <f t="shared" si="65"/>
        <v>294.72542693353296</v>
      </c>
      <c r="G445" s="12">
        <f t="shared" si="66"/>
        <v>14.518476633090485</v>
      </c>
      <c r="H445" s="12">
        <f t="shared" si="56"/>
        <v>284.59489908039092</v>
      </c>
      <c r="I445" s="12">
        <f t="shared" si="57"/>
        <v>11.326745743253012</v>
      </c>
      <c r="J445" s="12">
        <f t="shared" si="58"/>
        <v>26.020309240991985</v>
      </c>
      <c r="K445" s="12">
        <f t="shared" si="59"/>
        <v>3.2588773577559338</v>
      </c>
      <c r="L445" s="12">
        <f t="shared" si="55"/>
        <v>-9.6201410872147619E-2</v>
      </c>
      <c r="M445" s="11"/>
      <c r="N445" s="11">
        <f t="shared" si="60"/>
        <v>1959.09</v>
      </c>
      <c r="O445" s="11">
        <f t="shared" si="61"/>
        <v>33.826588315115451</v>
      </c>
      <c r="P445" s="11">
        <f t="shared" si="62"/>
        <v>3.5212471297944865</v>
      </c>
      <c r="Q445" s="11">
        <f t="shared" si="63"/>
        <v>0.1661683611664051</v>
      </c>
      <c r="R445">
        <f t="shared" si="64"/>
        <v>1.1807718811206047</v>
      </c>
    </row>
    <row r="446" spans="1:18" x14ac:dyDescent="0.25">
      <c r="A446" s="11">
        <f>'Shiller Data '!A445</f>
        <v>1907.05</v>
      </c>
      <c r="B446" s="11">
        <f>'Shiller Data '!B445</f>
        <v>8.1</v>
      </c>
      <c r="C446" s="11">
        <f>'Shiller Data '!C445</f>
        <v>0.41670000000000001</v>
      </c>
      <c r="D446" s="11">
        <f>'Shiller Data '!D445</f>
        <v>0.71830000000000005</v>
      </c>
      <c r="E446" s="75">
        <f>'Shiller Data '!E445</f>
        <v>9.1340049590000003</v>
      </c>
      <c r="F446" s="12">
        <f t="shared" si="65"/>
        <v>278.60916557665291</v>
      </c>
      <c r="G446" s="12">
        <f t="shared" si="66"/>
        <v>14.332893740221147</v>
      </c>
      <c r="H446" s="12">
        <f t="shared" si="56"/>
        <v>285.33360010537461</v>
      </c>
      <c r="I446" s="12">
        <f t="shared" si="57"/>
        <v>11.370694914771578</v>
      </c>
      <c r="J446" s="12">
        <f t="shared" si="58"/>
        <v>24.502386851898912</v>
      </c>
      <c r="K446" s="12">
        <f t="shared" si="59"/>
        <v>3.1987705353319011</v>
      </c>
      <c r="L446" s="12">
        <f t="shared" si="55"/>
        <v>-0.15630823329618027</v>
      </c>
      <c r="M446" s="11"/>
      <c r="N446" s="11">
        <f t="shared" si="60"/>
        <v>1959.12</v>
      </c>
      <c r="O446" s="11">
        <f t="shared" si="61"/>
        <v>34.652283018240233</v>
      </c>
      <c r="P446" s="11">
        <f t="shared" si="62"/>
        <v>3.5453636114376961</v>
      </c>
      <c r="Q446" s="11">
        <f t="shared" si="63"/>
        <v>0.19028484280961466</v>
      </c>
      <c r="R446">
        <f t="shared" si="64"/>
        <v>1.2095940927713225</v>
      </c>
    </row>
    <row r="447" spans="1:18" x14ac:dyDescent="0.25">
      <c r="A447" s="11">
        <f>'Shiller Data '!A446</f>
        <v>1907.06</v>
      </c>
      <c r="B447" s="11">
        <f>'Shiller Data '!B446</f>
        <v>7.84</v>
      </c>
      <c r="C447" s="11">
        <f>'Shiller Data '!C446</f>
        <v>0.42</v>
      </c>
      <c r="D447" s="11">
        <f>'Shiller Data '!D446</f>
        <v>0.71</v>
      </c>
      <c r="E447" s="75">
        <f>'Shiller Data '!E446</f>
        <v>9.229089256</v>
      </c>
      <c r="F447" s="12">
        <f t="shared" si="65"/>
        <v>266.88787286336765</v>
      </c>
      <c r="G447" s="12">
        <f t="shared" si="66"/>
        <v>14.297564617680408</v>
      </c>
      <c r="H447" s="12">
        <f t="shared" si="56"/>
        <v>285.86332089882944</v>
      </c>
      <c r="I447" s="12">
        <f t="shared" si="57"/>
        <v>11.414579857842867</v>
      </c>
      <c r="J447" s="12">
        <f t="shared" si="58"/>
        <v>23.381313739724824</v>
      </c>
      <c r="K447" s="12">
        <f t="shared" si="59"/>
        <v>3.1519371452148461</v>
      </c>
      <c r="L447" s="12">
        <f t="shared" si="55"/>
        <v>-0.20314162341323527</v>
      </c>
      <c r="M447" s="11"/>
      <c r="N447" s="11">
        <f t="shared" si="60"/>
        <v>1960.03</v>
      </c>
      <c r="O447" s="11">
        <f t="shared" si="61"/>
        <v>32.061802668947657</v>
      </c>
      <c r="P447" s="11">
        <f t="shared" si="62"/>
        <v>3.4676653735778307</v>
      </c>
      <c r="Q447" s="11">
        <f t="shared" si="63"/>
        <v>0.11258660494974926</v>
      </c>
      <c r="R447">
        <f t="shared" si="64"/>
        <v>1.1191691783062319</v>
      </c>
    </row>
    <row r="448" spans="1:18" x14ac:dyDescent="0.25">
      <c r="A448" s="11">
        <f>'Shiller Data '!A447</f>
        <v>1907.07</v>
      </c>
      <c r="B448" s="11">
        <f>'Shiller Data '!B447</f>
        <v>8.14</v>
      </c>
      <c r="C448" s="11">
        <f>'Shiller Data '!C447</f>
        <v>0.42330000000000001</v>
      </c>
      <c r="D448" s="11">
        <f>'Shiller Data '!D447</f>
        <v>0.70169999999999999</v>
      </c>
      <c r="E448" s="75">
        <f>'Shiller Data '!E447</f>
        <v>9.229089256</v>
      </c>
      <c r="F448" s="12">
        <f t="shared" si="65"/>
        <v>277.10041901885364</v>
      </c>
      <c r="G448" s="12">
        <f t="shared" si="66"/>
        <v>14.409902625390757</v>
      </c>
      <c r="H448" s="12">
        <f t="shared" si="56"/>
        <v>286.37974492868182</v>
      </c>
      <c r="I448" s="12">
        <f t="shared" si="57"/>
        <v>11.459381533825303</v>
      </c>
      <c r="J448" s="12">
        <f t="shared" si="58"/>
        <v>24.181097225964656</v>
      </c>
      <c r="K448" s="12">
        <f t="shared" si="59"/>
        <v>3.185571221575016</v>
      </c>
      <c r="L448" s="12">
        <f t="shared" si="55"/>
        <v>-0.16950754705306537</v>
      </c>
      <c r="M448" s="11"/>
      <c r="N448" s="11">
        <f t="shared" si="60"/>
        <v>1960.06</v>
      </c>
      <c r="O448" s="11">
        <f t="shared" si="61"/>
        <v>32.916951435031478</v>
      </c>
      <c r="P448" s="11">
        <f t="shared" si="62"/>
        <v>3.49398776626653</v>
      </c>
      <c r="Q448" s="11">
        <f t="shared" si="63"/>
        <v>0.13890899763844855</v>
      </c>
      <c r="R448">
        <f t="shared" si="64"/>
        <v>1.14901953175484</v>
      </c>
    </row>
    <row r="449" spans="1:18" x14ac:dyDescent="0.25">
      <c r="A449" s="11">
        <f>'Shiller Data '!A448</f>
        <v>1907.08</v>
      </c>
      <c r="B449" s="11">
        <f>'Shiller Data '!B448</f>
        <v>7.53</v>
      </c>
      <c r="C449" s="11">
        <f>'Shiller Data '!C448</f>
        <v>0.42670000000000002</v>
      </c>
      <c r="D449" s="11">
        <f>'Shiller Data '!D448</f>
        <v>0.69330000000000003</v>
      </c>
      <c r="E449" s="75">
        <f>'Shiller Data '!E448</f>
        <v>9.229089256</v>
      </c>
      <c r="F449" s="12">
        <f t="shared" si="65"/>
        <v>256.3349085026988</v>
      </c>
      <c r="G449" s="12">
        <f t="shared" si="66"/>
        <v>14.525644815152932</v>
      </c>
      <c r="H449" s="12">
        <f t="shared" si="56"/>
        <v>286.66662753729855</v>
      </c>
      <c r="I449" s="12">
        <f t="shared" si="57"/>
        <v>11.509388722317832</v>
      </c>
      <c r="J449" s="12">
        <f t="shared" si="58"/>
        <v>22.271809101871789</v>
      </c>
      <c r="K449" s="12">
        <f t="shared" si="59"/>
        <v>3.1033217128990311</v>
      </c>
      <c r="L449" s="12">
        <f t="shared" ref="L449:L512" si="67">K449-$K$1854</f>
        <v>-0.25175705572905027</v>
      </c>
      <c r="M449" s="11"/>
      <c r="N449" s="11">
        <f t="shared" si="60"/>
        <v>1960.09</v>
      </c>
      <c r="O449" s="11">
        <f t="shared" si="61"/>
        <v>31.337686144068432</v>
      </c>
      <c r="P449" s="11">
        <f t="shared" si="62"/>
        <v>3.4448214034450211</v>
      </c>
      <c r="Q449" s="11">
        <f t="shared" si="63"/>
        <v>8.974263481693967E-2</v>
      </c>
      <c r="R449">
        <f t="shared" si="64"/>
        <v>1.0938927175745983</v>
      </c>
    </row>
    <row r="450" spans="1:18" x14ac:dyDescent="0.25">
      <c r="A450" s="11">
        <f>'Shiller Data '!A449</f>
        <v>1907.09</v>
      </c>
      <c r="B450" s="11">
        <f>'Shiller Data '!B449</f>
        <v>7.45</v>
      </c>
      <c r="C450" s="11">
        <f>'Shiller Data '!C449</f>
        <v>0.43</v>
      </c>
      <c r="D450" s="11">
        <f>'Shiller Data '!D449</f>
        <v>0.68500000000000005</v>
      </c>
      <c r="E450" s="75">
        <f>'Shiller Data '!E449</f>
        <v>9.229089256</v>
      </c>
      <c r="F450" s="12">
        <f t="shared" si="65"/>
        <v>253.61156286123583</v>
      </c>
      <c r="G450" s="12">
        <f t="shared" si="66"/>
        <v>14.637982822863274</v>
      </c>
      <c r="H450" s="12">
        <f t="shared" ref="H450:H513" si="68">GEOMEAN(F331:F450)</f>
        <v>286.88351895631405</v>
      </c>
      <c r="I450" s="12">
        <f t="shared" ref="I450:I513" si="69">GEOMEAN(G331:G450)</f>
        <v>11.563109250604558</v>
      </c>
      <c r="J450" s="12">
        <f t="shared" ref="J450:J513" si="70">F450/I450</f>
        <v>21.932817321429024</v>
      </c>
      <c r="K450" s="12">
        <f t="shared" ref="K450:K513" si="71">LN(J450)</f>
        <v>3.0879840230077962</v>
      </c>
      <c r="L450" s="12">
        <f t="shared" si="67"/>
        <v>-0.26709474562028523</v>
      </c>
      <c r="M450" s="11"/>
      <c r="N450" s="11">
        <f t="shared" si="60"/>
        <v>1960.12</v>
      </c>
      <c r="O450" s="11">
        <f t="shared" si="61"/>
        <v>32.152725138320207</v>
      </c>
      <c r="P450" s="11">
        <f t="shared" si="62"/>
        <v>3.4704972103362239</v>
      </c>
      <c r="Q450" s="11">
        <f t="shared" si="63"/>
        <v>0.11541844170814253</v>
      </c>
      <c r="R450">
        <f t="shared" si="64"/>
        <v>1.122342974439529</v>
      </c>
    </row>
    <row r="451" spans="1:18" x14ac:dyDescent="0.25">
      <c r="A451" s="11">
        <f>'Shiller Data '!A450</f>
        <v>1907.1</v>
      </c>
      <c r="B451" s="11">
        <f>'Shiller Data '!B450</f>
        <v>6.64</v>
      </c>
      <c r="C451" s="11">
        <f>'Shiller Data '!C450</f>
        <v>0.43330000000000002</v>
      </c>
      <c r="D451" s="11">
        <f>'Shiller Data '!D450</f>
        <v>0.67669999999999997</v>
      </c>
      <c r="E451" s="75">
        <f>'Shiller Data '!E450</f>
        <v>9.3242545450000005</v>
      </c>
      <c r="F451" s="12">
        <f t="shared" si="65"/>
        <v>223.7307003934865</v>
      </c>
      <c r="G451" s="12">
        <f t="shared" si="66"/>
        <v>14.599775975978572</v>
      </c>
      <c r="H451" s="12">
        <f t="shared" si="68"/>
        <v>286.84495373169227</v>
      </c>
      <c r="I451" s="12">
        <f t="shared" si="69"/>
        <v>11.615454372113906</v>
      </c>
      <c r="J451" s="12">
        <f t="shared" si="70"/>
        <v>19.261467801949582</v>
      </c>
      <c r="K451" s="12">
        <f t="shared" si="71"/>
        <v>2.958106613328543</v>
      </c>
      <c r="L451" s="12">
        <f t="shared" si="67"/>
        <v>-0.39697215529953844</v>
      </c>
      <c r="M451" s="11"/>
      <c r="N451" s="11">
        <f t="shared" ref="N451:N514" si="72">INDEX($A$130:$A$2900,(ROW()-ROW($A$130))*3)</f>
        <v>1961.03</v>
      </c>
      <c r="O451" s="11">
        <f t="shared" ref="O451:O514" si="73">INDEX($J$130:$J$2900,(ROW()-ROW($J$130))*3)</f>
        <v>36.200181681272298</v>
      </c>
      <c r="P451" s="11">
        <f t="shared" ref="P451:P514" si="74">INDEX($K$130:$K$2900,(ROW()-ROW($K$130))*3)</f>
        <v>3.5890641376388079</v>
      </c>
      <c r="Q451" s="11">
        <f t="shared" ref="Q451:Q514" si="75">INDEX($L$130:$L$2900,(ROW()-ROW($L$130))*3)</f>
        <v>0.23398536901072653</v>
      </c>
      <c r="R451">
        <f t="shared" ref="R451:R514" si="76">EXP(Q451)</f>
        <v>1.2636260039740177</v>
      </c>
    </row>
    <row r="452" spans="1:18" x14ac:dyDescent="0.25">
      <c r="A452" s="11">
        <f>'Shiller Data '!A451</f>
        <v>1907.11</v>
      </c>
      <c r="B452" s="11">
        <f>'Shiller Data '!B451</f>
        <v>6.25</v>
      </c>
      <c r="C452" s="11">
        <f>'Shiller Data '!C451</f>
        <v>0.43669999999999998</v>
      </c>
      <c r="D452" s="11">
        <f>'Shiller Data '!D451</f>
        <v>0.66830000000000001</v>
      </c>
      <c r="E452" s="75">
        <f>'Shiller Data '!E451</f>
        <v>8.9436743799999991</v>
      </c>
      <c r="F452" s="12">
        <f t="shared" si="65"/>
        <v>219.55112256669614</v>
      </c>
      <c r="G452" s="12">
        <f t="shared" si="66"/>
        <v>15.340476035980192</v>
      </c>
      <c r="H452" s="12">
        <f t="shared" si="68"/>
        <v>286.84714393584534</v>
      </c>
      <c r="I452" s="12">
        <f t="shared" si="69"/>
        <v>11.672849408286687</v>
      </c>
      <c r="J452" s="12">
        <f t="shared" si="70"/>
        <v>18.808699991523433</v>
      </c>
      <c r="K452" s="12">
        <f t="shared" si="71"/>
        <v>2.9343195282995347</v>
      </c>
      <c r="L452" s="12">
        <f t="shared" si="67"/>
        <v>-0.42075924032854672</v>
      </c>
      <c r="M452" s="11"/>
      <c r="N452" s="11">
        <f t="shared" si="72"/>
        <v>1961.06</v>
      </c>
      <c r="O452" s="11">
        <f t="shared" si="73"/>
        <v>36.968342691983665</v>
      </c>
      <c r="P452" s="11">
        <f t="shared" si="74"/>
        <v>3.6100619434877688</v>
      </c>
      <c r="Q452" s="11">
        <f t="shared" si="75"/>
        <v>0.25498317485968736</v>
      </c>
      <c r="R452">
        <f t="shared" si="76"/>
        <v>1.290439908857705</v>
      </c>
    </row>
    <row r="453" spans="1:18" x14ac:dyDescent="0.25">
      <c r="A453" s="11">
        <f>'Shiller Data '!A452</f>
        <v>1907.12</v>
      </c>
      <c r="B453" s="11">
        <f>'Shiller Data '!B452</f>
        <v>6.57</v>
      </c>
      <c r="C453" s="11">
        <f>'Shiller Data '!C452</f>
        <v>0.44</v>
      </c>
      <c r="D453" s="11">
        <f>'Shiller Data '!D452</f>
        <v>0.66</v>
      </c>
      <c r="E453" s="75">
        <f>'Shiller Data '!E452</f>
        <v>8.7534247930000006</v>
      </c>
      <c r="F453" s="12">
        <f t="shared" si="65"/>
        <v>235.80824635069209</v>
      </c>
      <c r="G453" s="12">
        <f t="shared" si="66"/>
        <v>15.792333088935237</v>
      </c>
      <c r="H453" s="12">
        <f t="shared" si="68"/>
        <v>286.96925375406829</v>
      </c>
      <c r="I453" s="12">
        <f t="shared" si="69"/>
        <v>11.733366177317276</v>
      </c>
      <c r="J453" s="12">
        <f t="shared" si="70"/>
        <v>20.097237466819383</v>
      </c>
      <c r="K453" s="12">
        <f t="shared" si="71"/>
        <v>3.0005823661576394</v>
      </c>
      <c r="L453" s="12">
        <f t="shared" si="67"/>
        <v>-0.35449640247044201</v>
      </c>
      <c r="M453" s="11"/>
      <c r="N453" s="11">
        <f t="shared" si="72"/>
        <v>1961.09</v>
      </c>
      <c r="O453" s="11">
        <f t="shared" si="73"/>
        <v>37.546764207794624</v>
      </c>
      <c r="P453" s="11">
        <f t="shared" si="74"/>
        <v>3.6255872016020962</v>
      </c>
      <c r="Q453" s="11">
        <f t="shared" si="75"/>
        <v>0.27050843297401483</v>
      </c>
      <c r="R453">
        <f t="shared" si="76"/>
        <v>1.3106306491990698</v>
      </c>
    </row>
    <row r="454" spans="1:18" x14ac:dyDescent="0.25">
      <c r="A454" s="11">
        <f>'Shiller Data '!A453</f>
        <v>1908.01</v>
      </c>
      <c r="B454" s="11">
        <f>'Shiller Data '!B453</f>
        <v>6.85</v>
      </c>
      <c r="C454" s="11">
        <f>'Shiller Data '!C453</f>
        <v>0.43669999999999998</v>
      </c>
      <c r="D454" s="11">
        <f>'Shiller Data '!D453</f>
        <v>0.65329999999999999</v>
      </c>
      <c r="E454" s="75">
        <f>'Shiller Data '!E453</f>
        <v>8.6582595040000001</v>
      </c>
      <c r="F454" s="12">
        <f t="shared" si="65"/>
        <v>248.56020416179018</v>
      </c>
      <c r="G454" s="12">
        <f t="shared" si="66"/>
        <v>15.846166592329016</v>
      </c>
      <c r="H454" s="12">
        <f t="shared" si="68"/>
        <v>287.15282505425648</v>
      </c>
      <c r="I454" s="12">
        <f t="shared" si="69"/>
        <v>11.793607281274809</v>
      </c>
      <c r="J454" s="12">
        <f t="shared" si="70"/>
        <v>21.075842041682982</v>
      </c>
      <c r="K454" s="12">
        <f t="shared" si="71"/>
        <v>3.0481274576180137</v>
      </c>
      <c r="L454" s="12">
        <f t="shared" si="67"/>
        <v>-0.30695131101006767</v>
      </c>
      <c r="M454" s="11"/>
      <c r="N454" s="11">
        <f t="shared" si="72"/>
        <v>1961.12</v>
      </c>
      <c r="O454" s="11">
        <f t="shared" si="73"/>
        <v>39.852933579925306</v>
      </c>
      <c r="P454" s="11">
        <f t="shared" si="74"/>
        <v>3.6851960180832015</v>
      </c>
      <c r="Q454" s="11">
        <f t="shared" si="75"/>
        <v>0.33011724945512011</v>
      </c>
      <c r="R454">
        <f t="shared" si="76"/>
        <v>1.3911312282804276</v>
      </c>
    </row>
    <row r="455" spans="1:18" x14ac:dyDescent="0.25">
      <c r="A455" s="11">
        <f>'Shiller Data '!A454</f>
        <v>1908.02</v>
      </c>
      <c r="B455" s="11">
        <f>'Shiller Data '!B454</f>
        <v>6.6</v>
      </c>
      <c r="C455" s="11">
        <f>'Shiller Data '!C454</f>
        <v>0.43330000000000002</v>
      </c>
      <c r="D455" s="11">
        <f>'Shiller Data '!D454</f>
        <v>0.64670000000000005</v>
      </c>
      <c r="E455" s="75">
        <f>'Shiller Data '!E454</f>
        <v>8.5630942149999996</v>
      </c>
      <c r="F455" s="12">
        <f t="shared" si="65"/>
        <v>242.150202711509</v>
      </c>
      <c r="G455" s="12">
        <f t="shared" si="66"/>
        <v>15.897527702257101</v>
      </c>
      <c r="H455" s="12">
        <f t="shared" si="68"/>
        <v>287.31283236655588</v>
      </c>
      <c r="I455" s="12">
        <f t="shared" si="69"/>
        <v>11.855012582590813</v>
      </c>
      <c r="J455" s="12">
        <f t="shared" si="70"/>
        <v>20.425976018541611</v>
      </c>
      <c r="K455" s="12">
        <f t="shared" si="71"/>
        <v>3.01680742508989</v>
      </c>
      <c r="L455" s="12">
        <f t="shared" si="67"/>
        <v>-0.33827134353819144</v>
      </c>
      <c r="M455" s="11"/>
      <c r="N455" s="11">
        <f t="shared" si="72"/>
        <v>1962.03</v>
      </c>
      <c r="O455" s="11">
        <f t="shared" si="73"/>
        <v>38.694525819497535</v>
      </c>
      <c r="P455" s="11">
        <f t="shared" si="74"/>
        <v>3.6556981383379319</v>
      </c>
      <c r="Q455" s="11">
        <f t="shared" si="75"/>
        <v>0.30061936970985048</v>
      </c>
      <c r="R455">
        <f t="shared" si="76"/>
        <v>1.350695128203087</v>
      </c>
    </row>
    <row r="456" spans="1:18" x14ac:dyDescent="0.25">
      <c r="A456" s="11">
        <f>'Shiller Data '!A455</f>
        <v>1908.03</v>
      </c>
      <c r="B456" s="11">
        <f>'Shiller Data '!B455</f>
        <v>6.87</v>
      </c>
      <c r="C456" s="11">
        <f>'Shiller Data '!C455</f>
        <v>0.43</v>
      </c>
      <c r="D456" s="11">
        <f>'Shiller Data '!D455</f>
        <v>0.64</v>
      </c>
      <c r="E456" s="75">
        <f>'Shiller Data '!E455</f>
        <v>8.5630942149999996</v>
      </c>
      <c r="F456" s="12">
        <f t="shared" si="65"/>
        <v>252.05634736788895</v>
      </c>
      <c r="G456" s="12">
        <f t="shared" si="66"/>
        <v>15.776452600901344</v>
      </c>
      <c r="H456" s="12">
        <f t="shared" si="68"/>
        <v>287.67979490731778</v>
      </c>
      <c r="I456" s="12">
        <f t="shared" si="69"/>
        <v>11.915061749259298</v>
      </c>
      <c r="J456" s="12">
        <f t="shared" si="70"/>
        <v>21.154430641835162</v>
      </c>
      <c r="K456" s="12">
        <f t="shared" si="71"/>
        <v>3.0518493701646223</v>
      </c>
      <c r="L456" s="12">
        <f t="shared" si="67"/>
        <v>-0.30322939846345909</v>
      </c>
      <c r="M456" s="11"/>
      <c r="N456" s="11">
        <f t="shared" si="72"/>
        <v>1962.06</v>
      </c>
      <c r="O456" s="11">
        <f t="shared" si="73"/>
        <v>30.354174761760852</v>
      </c>
      <c r="P456" s="11">
        <f t="shared" si="74"/>
        <v>3.4129340619753505</v>
      </c>
      <c r="Q456" s="11">
        <f t="shared" si="75"/>
        <v>5.7855293347269132E-2</v>
      </c>
      <c r="R456">
        <f t="shared" si="76"/>
        <v>1.0595616589950985</v>
      </c>
    </row>
    <row r="457" spans="1:18" x14ac:dyDescent="0.25">
      <c r="A457" s="11">
        <f>'Shiller Data '!A456</f>
        <v>1908.04</v>
      </c>
      <c r="B457" s="11">
        <f>'Shiller Data '!B456</f>
        <v>7.24</v>
      </c>
      <c r="C457" s="11">
        <f>'Shiller Data '!C456</f>
        <v>0.42670000000000002</v>
      </c>
      <c r="D457" s="11">
        <f>'Shiller Data '!D456</f>
        <v>0.63329999999999997</v>
      </c>
      <c r="E457" s="75">
        <f>'Shiller Data '!E456</f>
        <v>8.6582595040000001</v>
      </c>
      <c r="F457" s="12">
        <f t="shared" si="65"/>
        <v>262.71180702647604</v>
      </c>
      <c r="G457" s="12">
        <f t="shared" si="66"/>
        <v>15.483304980413997</v>
      </c>
      <c r="H457" s="12">
        <f t="shared" si="68"/>
        <v>288.18830538424771</v>
      </c>
      <c r="I457" s="12">
        <f t="shared" si="69"/>
        <v>11.972630786563769</v>
      </c>
      <c r="J457" s="12">
        <f t="shared" si="70"/>
        <v>21.942696781504626</v>
      </c>
      <c r="K457" s="12">
        <f t="shared" si="71"/>
        <v>3.0884343634969991</v>
      </c>
      <c r="L457" s="12">
        <f t="shared" si="67"/>
        <v>-0.26664440513108234</v>
      </c>
      <c r="M457" s="11"/>
      <c r="N457" s="11">
        <f t="shared" si="72"/>
        <v>1962.09</v>
      </c>
      <c r="O457" s="11">
        <f t="shared" si="73"/>
        <v>31.258882010089916</v>
      </c>
      <c r="P457" s="11">
        <f t="shared" si="74"/>
        <v>3.4423035601212071</v>
      </c>
      <c r="Q457" s="11">
        <f t="shared" si="75"/>
        <v>8.7224791493125675E-2</v>
      </c>
      <c r="R457">
        <f t="shared" si="76"/>
        <v>1.0911419315759903</v>
      </c>
    </row>
    <row r="458" spans="1:18" x14ac:dyDescent="0.25">
      <c r="A458" s="11">
        <f>'Shiller Data '!A457</f>
        <v>1908.05</v>
      </c>
      <c r="B458" s="11">
        <f>'Shiller Data '!B457</f>
        <v>7.63</v>
      </c>
      <c r="C458" s="11">
        <f>'Shiller Data '!C457</f>
        <v>0.42330000000000001</v>
      </c>
      <c r="D458" s="11">
        <f>'Shiller Data '!D457</f>
        <v>0.62670000000000003</v>
      </c>
      <c r="E458" s="75">
        <f>'Shiller Data '!E457</f>
        <v>8.6582595040000001</v>
      </c>
      <c r="F458" s="12">
        <f t="shared" si="65"/>
        <v>276.86340989116189</v>
      </c>
      <c r="G458" s="12">
        <f t="shared" si="66"/>
        <v>15.359932032362888</v>
      </c>
      <c r="H458" s="12">
        <f t="shared" si="68"/>
        <v>288.83473307636302</v>
      </c>
      <c r="I458" s="12">
        <f t="shared" si="69"/>
        <v>12.035644185882949</v>
      </c>
      <c r="J458" s="12">
        <f t="shared" si="70"/>
        <v>23.003622042591221</v>
      </c>
      <c r="K458" s="12">
        <f t="shared" si="71"/>
        <v>3.1356516836431201</v>
      </c>
      <c r="L458" s="12">
        <f t="shared" si="67"/>
        <v>-0.21942708498496133</v>
      </c>
      <c r="M458" s="11"/>
      <c r="N458" s="11">
        <f t="shared" si="72"/>
        <v>1962.12</v>
      </c>
      <c r="O458" s="11">
        <f t="shared" si="73"/>
        <v>33.536259966114841</v>
      </c>
      <c r="P458" s="11">
        <f t="shared" si="74"/>
        <v>3.5126272405207155</v>
      </c>
      <c r="Q458" s="11">
        <f t="shared" si="75"/>
        <v>0.1575484718926341</v>
      </c>
      <c r="R458">
        <f t="shared" si="76"/>
        <v>1.1706374996216904</v>
      </c>
    </row>
    <row r="459" spans="1:18" x14ac:dyDescent="0.25">
      <c r="A459" s="11">
        <f>'Shiller Data '!A458</f>
        <v>1908.06</v>
      </c>
      <c r="B459" s="11">
        <f>'Shiller Data '!B458</f>
        <v>7.64</v>
      </c>
      <c r="C459" s="11">
        <f>'Shiller Data '!C458</f>
        <v>0.42</v>
      </c>
      <c r="D459" s="11">
        <f>'Shiller Data '!D458</f>
        <v>0.62</v>
      </c>
      <c r="E459" s="75">
        <f>'Shiller Data '!E458</f>
        <v>8.6582595040000001</v>
      </c>
      <c r="F459" s="12">
        <f t="shared" ref="F459:F522" si="77">B459*$E$1851/E459</f>
        <v>277.22627150307693</v>
      </c>
      <c r="G459" s="12">
        <f t="shared" ref="G459:G522" si="78">C459*$E$1851/E459</f>
        <v>15.240187700430928</v>
      </c>
      <c r="H459" s="12">
        <f t="shared" si="68"/>
        <v>289.22938477974282</v>
      </c>
      <c r="I459" s="12">
        <f t="shared" si="69"/>
        <v>12.090435482975755</v>
      </c>
      <c r="J459" s="12">
        <f t="shared" si="70"/>
        <v>22.929386777956214</v>
      </c>
      <c r="K459" s="12">
        <f t="shared" si="71"/>
        <v>3.1324193532918061</v>
      </c>
      <c r="L459" s="12">
        <f t="shared" si="67"/>
        <v>-0.22265941533627531</v>
      </c>
      <c r="M459" s="11"/>
      <c r="N459" s="11">
        <f t="shared" si="72"/>
        <v>1963.03</v>
      </c>
      <c r="O459" s="11">
        <f t="shared" si="73"/>
        <v>34.796232528976795</v>
      </c>
      <c r="P459" s="11">
        <f t="shared" si="74"/>
        <v>3.5495091202582341</v>
      </c>
      <c r="Q459" s="11">
        <f t="shared" si="75"/>
        <v>0.19443035163015265</v>
      </c>
      <c r="R459">
        <f t="shared" si="76"/>
        <v>1.2146188837137439</v>
      </c>
    </row>
    <row r="460" spans="1:18" x14ac:dyDescent="0.25">
      <c r="A460" s="11">
        <f>'Shiller Data '!A459</f>
        <v>1908.07</v>
      </c>
      <c r="B460" s="11">
        <f>'Shiller Data '!B459</f>
        <v>7.92</v>
      </c>
      <c r="C460" s="11">
        <f>'Shiller Data '!C459</f>
        <v>0.41670000000000001</v>
      </c>
      <c r="D460" s="11">
        <f>'Shiller Data '!D459</f>
        <v>0.61329999999999996</v>
      </c>
      <c r="E460" s="75">
        <f>'Shiller Data '!E459</f>
        <v>8.7534247930000006</v>
      </c>
      <c r="F460" s="12">
        <f t="shared" si="77"/>
        <v>284.26199560083433</v>
      </c>
      <c r="G460" s="12">
        <f t="shared" si="78"/>
        <v>14.956057268543898</v>
      </c>
      <c r="H460" s="12">
        <f t="shared" si="68"/>
        <v>289.64130773683127</v>
      </c>
      <c r="I460" s="12">
        <f t="shared" si="69"/>
        <v>12.141234922796757</v>
      </c>
      <c r="J460" s="12">
        <f t="shared" si="70"/>
        <v>23.41293924451583</v>
      </c>
      <c r="K460" s="12">
        <f t="shared" si="71"/>
        <v>3.1532888287054135</v>
      </c>
      <c r="L460" s="12">
        <f t="shared" si="67"/>
        <v>-0.20178993992266792</v>
      </c>
      <c r="M460" s="11"/>
      <c r="N460" s="11">
        <f t="shared" si="72"/>
        <v>1963.06</v>
      </c>
      <c r="O460" s="11">
        <f t="shared" si="73"/>
        <v>36.752262638374923</v>
      </c>
      <c r="P460" s="11">
        <f t="shared" si="74"/>
        <v>3.6041997921547444</v>
      </c>
      <c r="Q460" s="11">
        <f t="shared" si="75"/>
        <v>0.24912102352666299</v>
      </c>
      <c r="R460">
        <f t="shared" si="76"/>
        <v>1.2828972844287962</v>
      </c>
    </row>
    <row r="461" spans="1:18" x14ac:dyDescent="0.25">
      <c r="A461" s="11">
        <f>'Shiller Data '!A460</f>
        <v>1908.08</v>
      </c>
      <c r="B461" s="11">
        <f>'Shiller Data '!B460</f>
        <v>8.26</v>
      </c>
      <c r="C461" s="11">
        <f>'Shiller Data '!C460</f>
        <v>0.4133</v>
      </c>
      <c r="D461" s="11">
        <f>'Shiller Data '!D460</f>
        <v>0.60670000000000002</v>
      </c>
      <c r="E461" s="75">
        <f>'Shiller Data '!E460</f>
        <v>8.7534247930000006</v>
      </c>
      <c r="F461" s="12">
        <f t="shared" si="77"/>
        <v>296.46516207864789</v>
      </c>
      <c r="G461" s="12">
        <f t="shared" si="78"/>
        <v>14.834025603765761</v>
      </c>
      <c r="H461" s="12">
        <f t="shared" si="68"/>
        <v>290.06666287101154</v>
      </c>
      <c r="I461" s="12">
        <f t="shared" si="69"/>
        <v>12.190571021300791</v>
      </c>
      <c r="J461" s="12">
        <f t="shared" si="70"/>
        <v>24.319218645347238</v>
      </c>
      <c r="K461" s="12">
        <f t="shared" si="71"/>
        <v>3.191266928512245</v>
      </c>
      <c r="L461" s="12">
        <f t="shared" si="67"/>
        <v>-0.16381184011583638</v>
      </c>
      <c r="M461" s="11"/>
      <c r="N461" s="11">
        <f t="shared" si="72"/>
        <v>1963.09</v>
      </c>
      <c r="O461" s="11">
        <f t="shared" si="73"/>
        <v>37.772754095019543</v>
      </c>
      <c r="P461" s="11">
        <f t="shared" si="74"/>
        <v>3.6315880515936674</v>
      </c>
      <c r="Q461" s="11">
        <f t="shared" si="75"/>
        <v>0.27650928296558597</v>
      </c>
      <c r="R461">
        <f t="shared" si="76"/>
        <v>1.3185191924292359</v>
      </c>
    </row>
    <row r="462" spans="1:18" x14ac:dyDescent="0.25">
      <c r="A462" s="11">
        <f>'Shiller Data '!A461</f>
        <v>1908.09</v>
      </c>
      <c r="B462" s="11">
        <f>'Shiller Data '!B461</f>
        <v>8.17</v>
      </c>
      <c r="C462" s="11">
        <f>'Shiller Data '!C461</f>
        <v>0.41</v>
      </c>
      <c r="D462" s="11">
        <f>'Shiller Data '!D461</f>
        <v>0.6</v>
      </c>
      <c r="E462" s="75">
        <f>'Shiller Data '!E461</f>
        <v>8.7534247930000006</v>
      </c>
      <c r="F462" s="12">
        <f t="shared" si="77"/>
        <v>293.23491212863837</v>
      </c>
      <c r="G462" s="12">
        <f t="shared" si="78"/>
        <v>14.715583105598744</v>
      </c>
      <c r="H462" s="12">
        <f t="shared" si="68"/>
        <v>290.4707201498253</v>
      </c>
      <c r="I462" s="12">
        <f t="shared" si="69"/>
        <v>12.238396883448749</v>
      </c>
      <c r="J462" s="12">
        <f t="shared" si="70"/>
        <v>23.960238822227634</v>
      </c>
      <c r="K462" s="12">
        <f t="shared" si="71"/>
        <v>3.1763957407362891</v>
      </c>
      <c r="L462" s="12">
        <f t="shared" si="67"/>
        <v>-0.17868302789179236</v>
      </c>
      <c r="M462" s="11"/>
      <c r="N462" s="11">
        <f t="shared" si="72"/>
        <v>1963.12</v>
      </c>
      <c r="O462" s="11">
        <f t="shared" si="73"/>
        <v>37.909505808105379</v>
      </c>
      <c r="P462" s="11">
        <f t="shared" si="74"/>
        <v>3.6352018935188588</v>
      </c>
      <c r="Q462" s="11">
        <f t="shared" si="75"/>
        <v>0.2801231248907774</v>
      </c>
      <c r="R462">
        <f t="shared" si="76"/>
        <v>1.3232927325806281</v>
      </c>
    </row>
    <row r="463" spans="1:18" x14ac:dyDescent="0.25">
      <c r="A463" s="11">
        <f>'Shiller Data '!A462</f>
        <v>1908.1</v>
      </c>
      <c r="B463" s="11">
        <f>'Shiller Data '!B462</f>
        <v>8.27</v>
      </c>
      <c r="C463" s="11">
        <f>'Shiller Data '!C462</f>
        <v>0.40670000000000001</v>
      </c>
      <c r="D463" s="11">
        <f>'Shiller Data '!D462</f>
        <v>0.59330000000000005</v>
      </c>
      <c r="E463" s="75">
        <f>'Shiller Data '!E462</f>
        <v>8.8485090910000004</v>
      </c>
      <c r="F463" s="12">
        <f t="shared" si="77"/>
        <v>293.63446692310123</v>
      </c>
      <c r="G463" s="12">
        <f t="shared" si="78"/>
        <v>14.440282672022402</v>
      </c>
      <c r="H463" s="12">
        <f t="shared" si="68"/>
        <v>290.92987471866621</v>
      </c>
      <c r="I463" s="12">
        <f t="shared" si="69"/>
        <v>12.283588360921584</v>
      </c>
      <c r="J463" s="12">
        <f t="shared" si="70"/>
        <v>23.904616329968835</v>
      </c>
      <c r="K463" s="12">
        <f t="shared" si="71"/>
        <v>3.1740715921675831</v>
      </c>
      <c r="L463" s="12">
        <f t="shared" si="67"/>
        <v>-0.18100717646049835</v>
      </c>
      <c r="M463" s="11"/>
      <c r="N463" s="11">
        <f t="shared" si="72"/>
        <v>1964.03</v>
      </c>
      <c r="O463" s="11">
        <f t="shared" si="73"/>
        <v>39.955719482373382</v>
      </c>
      <c r="P463" s="11">
        <f t="shared" si="74"/>
        <v>3.6877718279818632</v>
      </c>
      <c r="Q463" s="11">
        <f t="shared" si="75"/>
        <v>0.33269305935378179</v>
      </c>
      <c r="R463">
        <f t="shared" si="76"/>
        <v>1.3947191367699177</v>
      </c>
    </row>
    <row r="464" spans="1:18" x14ac:dyDescent="0.25">
      <c r="A464" s="11">
        <f>'Shiller Data '!A463</f>
        <v>1908.11</v>
      </c>
      <c r="B464" s="11">
        <f>'Shiller Data '!B463</f>
        <v>8.83</v>
      </c>
      <c r="C464" s="11">
        <f>'Shiller Data '!C463</f>
        <v>0.40329999999999999</v>
      </c>
      <c r="D464" s="11">
        <f>'Shiller Data '!D463</f>
        <v>0.5867</v>
      </c>
      <c r="E464" s="75">
        <f>'Shiller Data '!E463</f>
        <v>8.9436743799999991</v>
      </c>
      <c r="F464" s="12">
        <f t="shared" si="77"/>
        <v>310.18182596222834</v>
      </c>
      <c r="G464" s="12">
        <f t="shared" si="78"/>
        <v>14.16719483698377</v>
      </c>
      <c r="H464" s="12">
        <f t="shared" si="68"/>
        <v>291.44402270926884</v>
      </c>
      <c r="I464" s="12">
        <f t="shared" si="69"/>
        <v>12.326153089242043</v>
      </c>
      <c r="J464" s="12">
        <f t="shared" si="70"/>
        <v>25.1645281148542</v>
      </c>
      <c r="K464" s="12">
        <f t="shared" si="71"/>
        <v>3.2254353884075337</v>
      </c>
      <c r="L464" s="12">
        <f t="shared" si="67"/>
        <v>-0.12964338022054767</v>
      </c>
      <c r="M464" s="11"/>
      <c r="N464" s="11">
        <f t="shared" si="72"/>
        <v>1964.06</v>
      </c>
      <c r="O464" s="11">
        <f t="shared" si="73"/>
        <v>40.20839662468444</v>
      </c>
      <c r="P464" s="11">
        <f t="shared" si="74"/>
        <v>3.6940758450752176</v>
      </c>
      <c r="Q464" s="11">
        <f t="shared" si="75"/>
        <v>0.33899707644713617</v>
      </c>
      <c r="R464">
        <f t="shared" si="76"/>
        <v>1.4035392418855579</v>
      </c>
    </row>
    <row r="465" spans="1:18" x14ac:dyDescent="0.25">
      <c r="A465" s="11">
        <f>'Shiller Data '!A464</f>
        <v>1908.12</v>
      </c>
      <c r="B465" s="11">
        <f>'Shiller Data '!B464</f>
        <v>9.0299999999999994</v>
      </c>
      <c r="C465" s="11">
        <f>'Shiller Data '!C464</f>
        <v>0.4</v>
      </c>
      <c r="D465" s="11">
        <f>'Shiller Data '!D464</f>
        <v>0.57999999999999996</v>
      </c>
      <c r="E465" s="75">
        <f>'Shiller Data '!E464</f>
        <v>9.0388396689999997</v>
      </c>
      <c r="F465" s="12">
        <f t="shared" si="77"/>
        <v>313.86774784045571</v>
      </c>
      <c r="G465" s="12">
        <f t="shared" si="78"/>
        <v>13.903333237672458</v>
      </c>
      <c r="H465" s="12">
        <f t="shared" si="68"/>
        <v>291.87592166505561</v>
      </c>
      <c r="I465" s="12">
        <f t="shared" si="69"/>
        <v>12.367509795487781</v>
      </c>
      <c r="J465" s="12">
        <f t="shared" si="70"/>
        <v>25.378411097355158</v>
      </c>
      <c r="K465" s="12">
        <f t="shared" si="71"/>
        <v>3.2338988558093638</v>
      </c>
      <c r="L465" s="12">
        <f t="shared" si="67"/>
        <v>-0.12117991281871765</v>
      </c>
      <c r="M465" s="11"/>
      <c r="N465" s="11">
        <f t="shared" si="72"/>
        <v>1964.09</v>
      </c>
      <c r="O465" s="11">
        <f t="shared" si="73"/>
        <v>41.291499716028689</v>
      </c>
      <c r="P465" s="11">
        <f t="shared" si="74"/>
        <v>3.7206566607697198</v>
      </c>
      <c r="Q465" s="11">
        <f t="shared" si="75"/>
        <v>0.36557789214163838</v>
      </c>
      <c r="R465">
        <f t="shared" si="76"/>
        <v>1.4413467104573325</v>
      </c>
    </row>
    <row r="466" spans="1:18" x14ac:dyDescent="0.25">
      <c r="A466" s="11">
        <f>'Shiller Data '!A465</f>
        <v>1909.01</v>
      </c>
      <c r="B466" s="11">
        <f>'Shiller Data '!B465</f>
        <v>9.06</v>
      </c>
      <c r="C466" s="11">
        <f>'Shiller Data '!C465</f>
        <v>0.40329999999999999</v>
      </c>
      <c r="D466" s="11">
        <f>'Shiller Data '!D465</f>
        <v>0.59499999999999997</v>
      </c>
      <c r="E466" s="75">
        <f>'Shiller Data '!E465</f>
        <v>8.9436743799999991</v>
      </c>
      <c r="F466" s="12">
        <f t="shared" si="77"/>
        <v>318.26130727268276</v>
      </c>
      <c r="G466" s="12">
        <f t="shared" si="78"/>
        <v>14.16719483698377</v>
      </c>
      <c r="H466" s="12">
        <f t="shared" si="68"/>
        <v>292.16368668103212</v>
      </c>
      <c r="I466" s="12">
        <f t="shared" si="69"/>
        <v>12.410536672492066</v>
      </c>
      <c r="J466" s="12">
        <f t="shared" si="70"/>
        <v>25.644443562066773</v>
      </c>
      <c r="K466" s="12">
        <f t="shared" si="71"/>
        <v>3.244326922889583</v>
      </c>
      <c r="L466" s="12">
        <f t="shared" si="67"/>
        <v>-0.11075184573849839</v>
      </c>
      <c r="M466" s="11"/>
      <c r="N466" s="11">
        <f t="shared" si="72"/>
        <v>1964.12</v>
      </c>
      <c r="O466" s="11">
        <f t="shared" si="73"/>
        <v>41.080290561194985</v>
      </c>
      <c r="P466" s="11">
        <f t="shared" si="74"/>
        <v>3.7155284580926704</v>
      </c>
      <c r="Q466" s="11">
        <f t="shared" si="75"/>
        <v>0.360449689464589</v>
      </c>
      <c r="R466">
        <f t="shared" si="76"/>
        <v>1.4339741126434571</v>
      </c>
    </row>
    <row r="467" spans="1:18" x14ac:dyDescent="0.25">
      <c r="A467" s="11">
        <f>'Shiller Data '!A466</f>
        <v>1909.02</v>
      </c>
      <c r="B467" s="11">
        <f>'Shiller Data '!B466</f>
        <v>8.8000000000000007</v>
      </c>
      <c r="C467" s="11">
        <f>'Shiller Data '!C466</f>
        <v>0.40670000000000001</v>
      </c>
      <c r="D467" s="11">
        <f>'Shiller Data '!D466</f>
        <v>0.61</v>
      </c>
      <c r="E467" s="75">
        <f>'Shiller Data '!E466</f>
        <v>9.0388396689999997</v>
      </c>
      <c r="F467" s="12">
        <f t="shared" si="77"/>
        <v>305.87333122879409</v>
      </c>
      <c r="G467" s="12">
        <f t="shared" si="78"/>
        <v>14.13621406940347</v>
      </c>
      <c r="H467" s="12">
        <f t="shared" si="68"/>
        <v>292.33221215697239</v>
      </c>
      <c r="I467" s="12">
        <f t="shared" si="69"/>
        <v>12.455905093987619</v>
      </c>
      <c r="J467" s="12">
        <f t="shared" si="70"/>
        <v>24.556491794115956</v>
      </c>
      <c r="K467" s="12">
        <f t="shared" si="71"/>
        <v>3.2009762508168924</v>
      </c>
      <c r="L467" s="12">
        <f t="shared" si="67"/>
        <v>-0.154102517811189</v>
      </c>
      <c r="M467" s="11"/>
      <c r="N467" s="11">
        <f t="shared" si="72"/>
        <v>1965.03</v>
      </c>
      <c r="O467" s="11">
        <f t="shared" si="73"/>
        <v>41.998443649276098</v>
      </c>
      <c r="P467" s="11">
        <f t="shared" si="74"/>
        <v>3.7376325616271622</v>
      </c>
      <c r="Q467" s="11">
        <f t="shared" si="75"/>
        <v>0.38255379299908077</v>
      </c>
      <c r="R467">
        <f t="shared" si="76"/>
        <v>1.4660237340498754</v>
      </c>
    </row>
    <row r="468" spans="1:18" x14ac:dyDescent="0.25">
      <c r="A468" s="11">
        <f>'Shiller Data '!A467</f>
        <v>1909.03</v>
      </c>
      <c r="B468" s="11">
        <f>'Shiller Data '!B467</f>
        <v>8.92</v>
      </c>
      <c r="C468" s="11">
        <f>'Shiller Data '!C467</f>
        <v>0.41</v>
      </c>
      <c r="D468" s="11">
        <f>'Shiller Data '!D467</f>
        <v>0.625</v>
      </c>
      <c r="E468" s="75">
        <f>'Shiller Data '!E467</f>
        <v>9.0388396689999997</v>
      </c>
      <c r="F468" s="12">
        <f t="shared" si="77"/>
        <v>310.04433120009583</v>
      </c>
      <c r="G468" s="12">
        <f t="shared" si="78"/>
        <v>14.250916568614267</v>
      </c>
      <c r="H468" s="12">
        <f t="shared" si="68"/>
        <v>292.49932824991959</v>
      </c>
      <c r="I468" s="12">
        <f t="shared" si="69"/>
        <v>12.50186889210298</v>
      </c>
      <c r="J468" s="12">
        <f t="shared" si="70"/>
        <v>24.799838638200779</v>
      </c>
      <c r="K468" s="12">
        <f t="shared" si="71"/>
        <v>3.2108371466256069</v>
      </c>
      <c r="L468" s="12">
        <f t="shared" si="67"/>
        <v>-0.14424162200247448</v>
      </c>
      <c r="M468" s="11"/>
      <c r="N468" s="11">
        <f t="shared" si="72"/>
        <v>1965.06</v>
      </c>
      <c r="O468" s="11">
        <f t="shared" si="73"/>
        <v>40.398892641695703</v>
      </c>
      <c r="P468" s="11">
        <f t="shared" si="74"/>
        <v>3.6988023747324301</v>
      </c>
      <c r="Q468" s="11">
        <f t="shared" si="75"/>
        <v>0.34372360610434871</v>
      </c>
      <c r="R468">
        <f t="shared" si="76"/>
        <v>1.4101888140581043</v>
      </c>
    </row>
    <row r="469" spans="1:18" x14ac:dyDescent="0.25">
      <c r="A469" s="11">
        <f>'Shiller Data '!A468</f>
        <v>1909.04</v>
      </c>
      <c r="B469" s="11">
        <f>'Shiller Data '!B468</f>
        <v>9.32</v>
      </c>
      <c r="C469" s="11">
        <f>'Shiller Data '!C468</f>
        <v>0.4133</v>
      </c>
      <c r="D469" s="11">
        <f>'Shiller Data '!D468</f>
        <v>0.64</v>
      </c>
      <c r="E469" s="75">
        <f>'Shiller Data '!E468</f>
        <v>9.229089256</v>
      </c>
      <c r="F469" s="12">
        <f t="shared" si="77"/>
        <v>317.26976723043197</v>
      </c>
      <c r="G469" s="12">
        <f t="shared" si="78"/>
        <v>14.069484420207889</v>
      </c>
      <c r="H469" s="12">
        <f t="shared" si="68"/>
        <v>292.72561470647923</v>
      </c>
      <c r="I469" s="12">
        <f t="shared" si="69"/>
        <v>12.547672833363828</v>
      </c>
      <c r="J469" s="12">
        <f t="shared" si="70"/>
        <v>25.285148205874687</v>
      </c>
      <c r="K469" s="12">
        <f t="shared" si="71"/>
        <v>3.2302171959296264</v>
      </c>
      <c r="L469" s="12">
        <f t="shared" si="67"/>
        <v>-0.12486157269845499</v>
      </c>
      <c r="M469" s="11"/>
      <c r="N469" s="11">
        <f t="shared" si="72"/>
        <v>1965.09</v>
      </c>
      <c r="O469" s="11">
        <f t="shared" si="73"/>
        <v>42.104977347486908</v>
      </c>
      <c r="P469" s="11">
        <f t="shared" si="74"/>
        <v>3.7401659604812623</v>
      </c>
      <c r="Q469" s="11">
        <f t="shared" si="75"/>
        <v>0.38508719185318085</v>
      </c>
      <c r="R469">
        <f t="shared" si="76"/>
        <v>1.4697424654237663</v>
      </c>
    </row>
    <row r="470" spans="1:18" x14ac:dyDescent="0.25">
      <c r="A470" s="11">
        <f>'Shiller Data '!A469</f>
        <v>1909.05</v>
      </c>
      <c r="B470" s="11">
        <f>'Shiller Data '!B469</f>
        <v>9.6300000000000008</v>
      </c>
      <c r="C470" s="11">
        <f>'Shiller Data '!C469</f>
        <v>0.41670000000000001</v>
      </c>
      <c r="D470" s="11">
        <f>'Shiller Data '!D469</f>
        <v>0.65500000000000003</v>
      </c>
      <c r="E470" s="75">
        <f>'Shiller Data '!E469</f>
        <v>9.3242545450000005</v>
      </c>
      <c r="F470" s="12">
        <f t="shared" si="77"/>
        <v>324.47690433573422</v>
      </c>
      <c r="G470" s="12">
        <f t="shared" si="78"/>
        <v>14.040449224994855</v>
      </c>
      <c r="H470" s="12">
        <f t="shared" si="68"/>
        <v>293.11085425176736</v>
      </c>
      <c r="I470" s="12">
        <f t="shared" si="69"/>
        <v>12.592964234512673</v>
      </c>
      <c r="J470" s="12">
        <f t="shared" si="70"/>
        <v>25.766523138885969</v>
      </c>
      <c r="K470" s="12">
        <f t="shared" si="71"/>
        <v>3.2490760966207217</v>
      </c>
      <c r="L470" s="12">
        <f t="shared" si="67"/>
        <v>-0.10600267200735969</v>
      </c>
      <c r="M470" s="11"/>
      <c r="N470" s="11">
        <f t="shared" si="72"/>
        <v>1965.12</v>
      </c>
      <c r="O470" s="11">
        <f t="shared" si="73"/>
        <v>42.5809073119324</v>
      </c>
      <c r="P470" s="11">
        <f t="shared" si="74"/>
        <v>3.7514059676444282</v>
      </c>
      <c r="Q470" s="11">
        <f t="shared" si="75"/>
        <v>0.39632719901634683</v>
      </c>
      <c r="R470">
        <f t="shared" si="76"/>
        <v>1.4863555720771755</v>
      </c>
    </row>
    <row r="471" spans="1:18" x14ac:dyDescent="0.25">
      <c r="A471" s="11">
        <f>'Shiller Data '!A470</f>
        <v>1909.06</v>
      </c>
      <c r="B471" s="11">
        <f>'Shiller Data '!B470</f>
        <v>9.8000000000000007</v>
      </c>
      <c r="C471" s="11">
        <f>'Shiller Data '!C470</f>
        <v>0.42</v>
      </c>
      <c r="D471" s="11">
        <f>'Shiller Data '!D470</f>
        <v>0.67</v>
      </c>
      <c r="E471" s="75">
        <f>'Shiller Data '!E470</f>
        <v>9.4194198349999994</v>
      </c>
      <c r="F471" s="12">
        <f t="shared" si="77"/>
        <v>326.86885752343159</v>
      </c>
      <c r="G471" s="12">
        <f t="shared" si="78"/>
        <v>14.00866532243278</v>
      </c>
      <c r="H471" s="12">
        <f t="shared" si="68"/>
        <v>293.60318504687461</v>
      </c>
      <c r="I471" s="12">
        <f t="shared" si="69"/>
        <v>12.639182409337444</v>
      </c>
      <c r="J471" s="12">
        <f t="shared" si="70"/>
        <v>25.861550766286182</v>
      </c>
      <c r="K471" s="12">
        <f t="shared" si="71"/>
        <v>3.2527573393062039</v>
      </c>
      <c r="L471" s="12">
        <f t="shared" si="67"/>
        <v>-0.10232142932187749</v>
      </c>
      <c r="M471" s="11"/>
      <c r="N471" s="11">
        <f t="shared" si="72"/>
        <v>1966.03</v>
      </c>
      <c r="O471" s="11">
        <f t="shared" si="73"/>
        <v>40.558435217582918</v>
      </c>
      <c r="P471" s="11">
        <f t="shared" si="74"/>
        <v>3.7027437790905688</v>
      </c>
      <c r="Q471" s="11">
        <f t="shared" si="75"/>
        <v>0.34766501046248743</v>
      </c>
      <c r="R471">
        <f t="shared" si="76"/>
        <v>1.4157579062081687</v>
      </c>
    </row>
    <row r="472" spans="1:18" x14ac:dyDescent="0.25">
      <c r="A472" s="11">
        <f>'Shiller Data '!A471</f>
        <v>1909.07</v>
      </c>
      <c r="B472" s="11">
        <f>'Shiller Data '!B471</f>
        <v>9.94</v>
      </c>
      <c r="C472" s="11">
        <f>'Shiller Data '!C471</f>
        <v>0.42330000000000001</v>
      </c>
      <c r="D472" s="11">
        <f>'Shiller Data '!D471</f>
        <v>0.68500000000000005</v>
      </c>
      <c r="E472" s="75">
        <f>'Shiller Data '!E471</f>
        <v>9.4194198349999994</v>
      </c>
      <c r="F472" s="12">
        <f t="shared" si="77"/>
        <v>331.53841263090914</v>
      </c>
      <c r="G472" s="12">
        <f t="shared" si="78"/>
        <v>14.11873340710904</v>
      </c>
      <c r="H472" s="12">
        <f t="shared" si="68"/>
        <v>294.08021441841441</v>
      </c>
      <c r="I472" s="12">
        <f t="shared" si="69"/>
        <v>12.687386207182561</v>
      </c>
      <c r="J472" s="12">
        <f t="shared" si="70"/>
        <v>26.131340783432538</v>
      </c>
      <c r="K472" s="12">
        <f t="shared" si="71"/>
        <v>3.2631353902494959</v>
      </c>
      <c r="L472" s="12">
        <f t="shared" si="67"/>
        <v>-9.1943378378585461E-2</v>
      </c>
      <c r="M472" s="11"/>
      <c r="N472" s="11">
        <f t="shared" si="72"/>
        <v>1966.06</v>
      </c>
      <c r="O472" s="11">
        <f t="shared" si="73"/>
        <v>38.635942115984747</v>
      </c>
      <c r="P472" s="11">
        <f t="shared" si="74"/>
        <v>3.6541829861273141</v>
      </c>
      <c r="Q472" s="11">
        <f t="shared" si="75"/>
        <v>0.29910421749923266</v>
      </c>
      <c r="R472">
        <f t="shared" si="76"/>
        <v>1.3486501690970898</v>
      </c>
    </row>
    <row r="473" spans="1:18" x14ac:dyDescent="0.25">
      <c r="A473" s="11">
        <f>'Shiller Data '!A472</f>
        <v>1909.08</v>
      </c>
      <c r="B473" s="11">
        <f>'Shiller Data '!B472</f>
        <v>10.18</v>
      </c>
      <c r="C473" s="11">
        <f>'Shiller Data '!C472</f>
        <v>0.42670000000000002</v>
      </c>
      <c r="D473" s="11">
        <f>'Shiller Data '!D472</f>
        <v>0.7</v>
      </c>
      <c r="E473" s="75">
        <f>'Shiller Data '!E472</f>
        <v>9.5145851239999999</v>
      </c>
      <c r="F473" s="12">
        <f t="shared" si="77"/>
        <v>336.14723693337572</v>
      </c>
      <c r="G473" s="12">
        <f t="shared" si="78"/>
        <v>14.089786443955937</v>
      </c>
      <c r="H473" s="12">
        <f t="shared" si="68"/>
        <v>294.56223711930039</v>
      </c>
      <c r="I473" s="12">
        <f t="shared" si="69"/>
        <v>12.736480217741514</v>
      </c>
      <c r="J473" s="12">
        <f t="shared" si="70"/>
        <v>26.392475094110637</v>
      </c>
      <c r="K473" s="12">
        <f t="shared" si="71"/>
        <v>3.2730789352082788</v>
      </c>
      <c r="L473" s="12">
        <f t="shared" si="67"/>
        <v>-8.1999833419802659E-2</v>
      </c>
      <c r="M473" s="11"/>
      <c r="N473" s="11">
        <f t="shared" si="72"/>
        <v>1966.09</v>
      </c>
      <c r="O473" s="11">
        <f t="shared" si="73"/>
        <v>34.373852972126834</v>
      </c>
      <c r="P473" s="11">
        <f t="shared" si="74"/>
        <v>3.5372961873464255</v>
      </c>
      <c r="Q473" s="11">
        <f t="shared" si="75"/>
        <v>0.18221741871834407</v>
      </c>
      <c r="R473">
        <f t="shared" si="76"/>
        <v>1.1998750408158847</v>
      </c>
    </row>
    <row r="474" spans="1:18" x14ac:dyDescent="0.25">
      <c r="A474" s="11">
        <f>'Shiller Data '!A473</f>
        <v>1909.09</v>
      </c>
      <c r="B474" s="11">
        <f>'Shiller Data '!B473</f>
        <v>10.19</v>
      </c>
      <c r="C474" s="11">
        <f>'Shiller Data '!C473</f>
        <v>0.43</v>
      </c>
      <c r="D474" s="11">
        <f>'Shiller Data '!D473</f>
        <v>0.71499999999999997</v>
      </c>
      <c r="E474" s="75">
        <f>'Shiller Data '!E473</f>
        <v>9.6096694209999995</v>
      </c>
      <c r="F474" s="12">
        <f t="shared" si="77"/>
        <v>333.14811464834469</v>
      </c>
      <c r="G474" s="12">
        <f t="shared" si="78"/>
        <v>14.058261952776075</v>
      </c>
      <c r="H474" s="12">
        <f t="shared" si="68"/>
        <v>295.14387825676278</v>
      </c>
      <c r="I474" s="12">
        <f t="shared" si="69"/>
        <v>12.789186844567816</v>
      </c>
      <c r="J474" s="12">
        <f t="shared" si="70"/>
        <v>26.049202243835289</v>
      </c>
      <c r="K474" s="12">
        <f t="shared" si="71"/>
        <v>3.2599871436934174</v>
      </c>
      <c r="L474" s="12">
        <f t="shared" si="67"/>
        <v>-9.5091624934664054E-2</v>
      </c>
      <c r="M474" s="11"/>
      <c r="N474" s="11">
        <f t="shared" si="72"/>
        <v>1966.12</v>
      </c>
      <c r="O474" s="11">
        <f t="shared" si="73"/>
        <v>35.438483698092021</v>
      </c>
      <c r="P474" s="11">
        <f t="shared" si="74"/>
        <v>3.5677983397790238</v>
      </c>
      <c r="Q474" s="11">
        <f t="shared" si="75"/>
        <v>0.21271957115094242</v>
      </c>
      <c r="R474">
        <f t="shared" si="76"/>
        <v>1.2370377015396377</v>
      </c>
    </row>
    <row r="475" spans="1:18" x14ac:dyDescent="0.25">
      <c r="A475" s="11">
        <f>'Shiller Data '!A474</f>
        <v>1909.1</v>
      </c>
      <c r="B475" s="11">
        <f>'Shiller Data '!B474</f>
        <v>10.23</v>
      </c>
      <c r="C475" s="11">
        <f>'Shiller Data '!C474</f>
        <v>0.43330000000000002</v>
      </c>
      <c r="D475" s="11">
        <f>'Shiller Data '!D474</f>
        <v>0.73</v>
      </c>
      <c r="E475" s="75">
        <f>'Shiller Data '!E474</f>
        <v>9.8000000000000007</v>
      </c>
      <c r="F475" s="12">
        <f t="shared" si="77"/>
        <v>327.96022959183676</v>
      </c>
      <c r="G475" s="12">
        <f t="shared" si="78"/>
        <v>13.891023214285715</v>
      </c>
      <c r="H475" s="12">
        <f t="shared" si="68"/>
        <v>295.73023583131885</v>
      </c>
      <c r="I475" s="12">
        <f t="shared" si="69"/>
        <v>12.841748421244445</v>
      </c>
      <c r="J475" s="12">
        <f t="shared" si="70"/>
        <v>25.538596368177053</v>
      </c>
      <c r="K475" s="12">
        <f t="shared" si="71"/>
        <v>3.2401908909178276</v>
      </c>
      <c r="L475" s="12">
        <f t="shared" si="67"/>
        <v>-0.11488787771025377</v>
      </c>
      <c r="M475" s="11"/>
      <c r="N475" s="11">
        <f t="shared" si="72"/>
        <v>1967.03</v>
      </c>
      <c r="O475" s="11">
        <f t="shared" si="73"/>
        <v>38.518516552647199</v>
      </c>
      <c r="P475" s="11">
        <f t="shared" si="74"/>
        <v>3.651139075094044</v>
      </c>
      <c r="Q475" s="11">
        <f t="shared" si="75"/>
        <v>0.2960603064659626</v>
      </c>
      <c r="R475">
        <f t="shared" si="76"/>
        <v>1.344551239520684</v>
      </c>
    </row>
    <row r="476" spans="1:18" x14ac:dyDescent="0.25">
      <c r="A476" s="11">
        <f>'Shiller Data '!A475</f>
        <v>1909.11</v>
      </c>
      <c r="B476" s="11">
        <f>'Shiller Data '!B475</f>
        <v>10.18</v>
      </c>
      <c r="C476" s="11">
        <f>'Shiller Data '!C475</f>
        <v>0.43669999999999998</v>
      </c>
      <c r="D476" s="11">
        <f>'Shiller Data '!D475</f>
        <v>0.745</v>
      </c>
      <c r="E476" s="75">
        <f>'Shiller Data '!E475</f>
        <v>9.8951652889999995</v>
      </c>
      <c r="F476" s="12">
        <f t="shared" si="77"/>
        <v>323.21860288229897</v>
      </c>
      <c r="G476" s="12">
        <f t="shared" si="78"/>
        <v>13.865379555864436</v>
      </c>
      <c r="H476" s="12">
        <f t="shared" si="68"/>
        <v>296.26579990851923</v>
      </c>
      <c r="I476" s="12">
        <f t="shared" si="69"/>
        <v>12.895182730367909</v>
      </c>
      <c r="J476" s="12">
        <f t="shared" si="70"/>
        <v>25.065065741265173</v>
      </c>
      <c r="K476" s="12">
        <f t="shared" si="71"/>
        <v>3.2214750735432727</v>
      </c>
      <c r="L476" s="12">
        <f t="shared" si="67"/>
        <v>-0.13360369508480874</v>
      </c>
      <c r="M476" s="11"/>
      <c r="N476" s="11">
        <f t="shared" si="72"/>
        <v>1967.06</v>
      </c>
      <c r="O476" s="11">
        <f t="shared" si="73"/>
        <v>38.693145000091647</v>
      </c>
      <c r="P476" s="11">
        <f t="shared" si="74"/>
        <v>3.6556624525654717</v>
      </c>
      <c r="Q476" s="11">
        <f t="shared" si="75"/>
        <v>0.30058368393739032</v>
      </c>
      <c r="R476">
        <f t="shared" si="76"/>
        <v>1.3506469284641065</v>
      </c>
    </row>
    <row r="477" spans="1:18" x14ac:dyDescent="0.25">
      <c r="A477" s="11">
        <f>'Shiller Data '!A476</f>
        <v>1909.12</v>
      </c>
      <c r="B477" s="11">
        <f>'Shiller Data '!B476</f>
        <v>10.3</v>
      </c>
      <c r="C477" s="11">
        <f>'Shiller Data '!C476</f>
        <v>0.44</v>
      </c>
      <c r="D477" s="11">
        <f>'Shiller Data '!D476</f>
        <v>0.76</v>
      </c>
      <c r="E477" s="75">
        <f>'Shiller Data '!E476</f>
        <v>9.9903305790000001</v>
      </c>
      <c r="F477" s="12">
        <f t="shared" si="77"/>
        <v>323.91345555693454</v>
      </c>
      <c r="G477" s="12">
        <f t="shared" si="78"/>
        <v>13.837079654859336</v>
      </c>
      <c r="H477" s="12">
        <f t="shared" si="68"/>
        <v>297.01217639789161</v>
      </c>
      <c r="I477" s="12">
        <f t="shared" si="69"/>
        <v>12.949515095598327</v>
      </c>
      <c r="J477" s="12">
        <f t="shared" si="70"/>
        <v>25.013558667307631</v>
      </c>
      <c r="K477" s="12">
        <f t="shared" si="71"/>
        <v>3.2194180245436925</v>
      </c>
      <c r="L477" s="12">
        <f t="shared" si="67"/>
        <v>-0.13566074408438888</v>
      </c>
      <c r="M477" s="11"/>
      <c r="N477" s="11">
        <f t="shared" si="72"/>
        <v>1967.09</v>
      </c>
      <c r="O477" s="11">
        <f t="shared" si="73"/>
        <v>39.843605548756656</v>
      </c>
      <c r="P477" s="11">
        <f t="shared" si="74"/>
        <v>3.6849619293432578</v>
      </c>
      <c r="Q477" s="11">
        <f t="shared" si="75"/>
        <v>0.32988316071517643</v>
      </c>
      <c r="R477">
        <f t="shared" si="76"/>
        <v>1.3908056182364124</v>
      </c>
    </row>
    <row r="478" spans="1:18" x14ac:dyDescent="0.25">
      <c r="A478" s="11">
        <f>'Shiller Data '!A477</f>
        <v>1910.01</v>
      </c>
      <c r="B478" s="11">
        <f>'Shiller Data '!B477</f>
        <v>10.08</v>
      </c>
      <c r="C478" s="11">
        <f>'Shiller Data '!C477</f>
        <v>0.4425</v>
      </c>
      <c r="D478" s="11">
        <f>'Shiller Data '!D477</f>
        <v>0.75749999999999995</v>
      </c>
      <c r="E478" s="75">
        <f>'Shiller Data '!E477</f>
        <v>9.8951652889999995</v>
      </c>
      <c r="F478" s="12">
        <f t="shared" si="77"/>
        <v>320.04356749052789</v>
      </c>
      <c r="G478" s="12">
        <f t="shared" si="78"/>
        <v>14.049531608587161</v>
      </c>
      <c r="H478" s="12">
        <f t="shared" si="68"/>
        <v>297.69785862934754</v>
      </c>
      <c r="I478" s="12">
        <f t="shared" si="69"/>
        <v>13.001925017759847</v>
      </c>
      <c r="J478" s="12">
        <f t="shared" si="70"/>
        <v>24.615091000245553</v>
      </c>
      <c r="K478" s="12">
        <f t="shared" si="71"/>
        <v>3.2033597101460707</v>
      </c>
      <c r="L478" s="12">
        <f t="shared" si="67"/>
        <v>-0.15171905848201073</v>
      </c>
      <c r="M478" s="11"/>
      <c r="N478" s="11">
        <f t="shared" si="72"/>
        <v>1967.12</v>
      </c>
      <c r="O478" s="11">
        <f t="shared" si="73"/>
        <v>38.968059468931372</v>
      </c>
      <c r="P478" s="11">
        <f t="shared" si="74"/>
        <v>3.6627423225996529</v>
      </c>
      <c r="Q478" s="11">
        <f t="shared" si="75"/>
        <v>0.30766355397157152</v>
      </c>
      <c r="R478">
        <f t="shared" si="76"/>
        <v>1.3602432634978143</v>
      </c>
    </row>
    <row r="479" spans="1:18" x14ac:dyDescent="0.25">
      <c r="A479" s="11">
        <f>'Shiller Data '!A478</f>
        <v>1910.02</v>
      </c>
      <c r="B479" s="11">
        <f>'Shiller Data '!B478</f>
        <v>9.7200000000000006</v>
      </c>
      <c r="C479" s="11">
        <f>'Shiller Data '!C478</f>
        <v>0.44500000000000001</v>
      </c>
      <c r="D479" s="11">
        <f>'Shiller Data '!D478</f>
        <v>0.755</v>
      </c>
      <c r="E479" s="75">
        <f>'Shiller Data '!E478</f>
        <v>9.8951652889999995</v>
      </c>
      <c r="F479" s="12">
        <f t="shared" si="77"/>
        <v>308.61344008015192</v>
      </c>
      <c r="G479" s="12">
        <f t="shared" si="78"/>
        <v>14.128907493381439</v>
      </c>
      <c r="H479" s="12">
        <f t="shared" si="68"/>
        <v>298.28005068298336</v>
      </c>
      <c r="I479" s="12">
        <f t="shared" si="69"/>
        <v>13.052774789913993</v>
      </c>
      <c r="J479" s="12">
        <f t="shared" si="70"/>
        <v>23.643512206969245</v>
      </c>
      <c r="K479" s="12">
        <f t="shared" si="71"/>
        <v>3.1630887520171651</v>
      </c>
      <c r="L479" s="12">
        <f t="shared" si="67"/>
        <v>-0.1919900166109163</v>
      </c>
      <c r="M479" s="11"/>
      <c r="N479" s="11">
        <f t="shared" si="72"/>
        <v>1968.03</v>
      </c>
      <c r="O479" s="11">
        <f t="shared" si="73"/>
        <v>35.710680220668834</v>
      </c>
      <c r="P479" s="11">
        <f t="shared" si="74"/>
        <v>3.5754498098894807</v>
      </c>
      <c r="Q479" s="11">
        <f t="shared" si="75"/>
        <v>0.22037104126139928</v>
      </c>
      <c r="R479">
        <f t="shared" si="76"/>
        <v>1.2465391622546076</v>
      </c>
    </row>
    <row r="480" spans="1:18" x14ac:dyDescent="0.25">
      <c r="A480" s="11">
        <f>'Shiller Data '!A479</f>
        <v>1910.03</v>
      </c>
      <c r="B480" s="11">
        <f>'Shiller Data '!B479</f>
        <v>9.9600000000000009</v>
      </c>
      <c r="C480" s="11">
        <f>'Shiller Data '!C479</f>
        <v>0.44750000000000001</v>
      </c>
      <c r="D480" s="11">
        <f>'Shiller Data '!D479</f>
        <v>0.75249999999999995</v>
      </c>
      <c r="E480" s="75">
        <f>'Shiller Data '!E479</f>
        <v>10.08541488</v>
      </c>
      <c r="F480" s="12">
        <f t="shared" si="77"/>
        <v>310.26814833422105</v>
      </c>
      <c r="G480" s="12">
        <f t="shared" si="78"/>
        <v>13.940260680679106</v>
      </c>
      <c r="H480" s="12">
        <f t="shared" si="68"/>
        <v>298.85672702620468</v>
      </c>
      <c r="I480" s="12">
        <f t="shared" si="69"/>
        <v>13.098775983003931</v>
      </c>
      <c r="J480" s="12">
        <f t="shared" si="70"/>
        <v>23.686804685934291</v>
      </c>
      <c r="K480" s="12">
        <f t="shared" si="71"/>
        <v>3.1649181287837149</v>
      </c>
      <c r="L480" s="12">
        <f t="shared" si="67"/>
        <v>-0.19016063984436649</v>
      </c>
      <c r="M480" s="11"/>
      <c r="N480" s="11">
        <f t="shared" si="72"/>
        <v>1968.06</v>
      </c>
      <c r="O480" s="11">
        <f t="shared" si="73"/>
        <v>39.466120099565089</v>
      </c>
      <c r="P480" s="11">
        <f t="shared" si="74"/>
        <v>3.6754425848573122</v>
      </c>
      <c r="Q480" s="11">
        <f t="shared" si="75"/>
        <v>0.32036381622923082</v>
      </c>
      <c r="R480">
        <f t="shared" si="76"/>
        <v>1.3776288769172644</v>
      </c>
    </row>
    <row r="481" spans="1:18" x14ac:dyDescent="0.25">
      <c r="A481" s="11">
        <f>'Shiller Data '!A480</f>
        <v>1910.04</v>
      </c>
      <c r="B481" s="11">
        <f>'Shiller Data '!B480</f>
        <v>9.7200000000000006</v>
      </c>
      <c r="C481" s="11">
        <f>'Shiller Data '!C480</f>
        <v>0.45</v>
      </c>
      <c r="D481" s="11">
        <f>'Shiller Data '!D480</f>
        <v>0.75</v>
      </c>
      <c r="E481" s="75">
        <f>'Shiller Data '!E480</f>
        <v>10.180580170000001</v>
      </c>
      <c r="F481" s="12">
        <f t="shared" si="77"/>
        <v>299.96139208243181</v>
      </c>
      <c r="G481" s="12">
        <f t="shared" si="78"/>
        <v>13.887101485297766</v>
      </c>
      <c r="H481" s="12">
        <f t="shared" si="68"/>
        <v>299.31855545797004</v>
      </c>
      <c r="I481" s="12">
        <f t="shared" si="69"/>
        <v>13.141043565681057</v>
      </c>
      <c r="J481" s="12">
        <f t="shared" si="70"/>
        <v>22.82629918873462</v>
      </c>
      <c r="K481" s="12">
        <f t="shared" si="71"/>
        <v>3.1279133444114331</v>
      </c>
      <c r="L481" s="12">
        <f t="shared" si="67"/>
        <v>-0.22716542421664832</v>
      </c>
      <c r="M481" s="11"/>
      <c r="N481" s="11">
        <f t="shared" si="72"/>
        <v>1968.09</v>
      </c>
      <c r="O481" s="11">
        <f t="shared" si="73"/>
        <v>38.9690608502451</v>
      </c>
      <c r="P481" s="11">
        <f t="shared" si="74"/>
        <v>3.6627680197593553</v>
      </c>
      <c r="Q481" s="11">
        <f t="shared" si="75"/>
        <v>0.30768925113127388</v>
      </c>
      <c r="R481">
        <f t="shared" si="76"/>
        <v>1.3602782183353086</v>
      </c>
    </row>
    <row r="482" spans="1:18" x14ac:dyDescent="0.25">
      <c r="A482" s="11">
        <f>'Shiller Data '!A481</f>
        <v>1910.05</v>
      </c>
      <c r="B482" s="11">
        <f>'Shiller Data '!B481</f>
        <v>9.56</v>
      </c>
      <c r="C482" s="11">
        <f>'Shiller Data '!C481</f>
        <v>0.45250000000000001</v>
      </c>
      <c r="D482" s="11">
        <f>'Shiller Data '!D481</f>
        <v>0.74750000000000005</v>
      </c>
      <c r="E482" s="75">
        <f>'Shiller Data '!E481</f>
        <v>9.9903305790000001</v>
      </c>
      <c r="F482" s="12">
        <f t="shared" si="77"/>
        <v>300.64200341012565</v>
      </c>
      <c r="G482" s="12">
        <f t="shared" si="78"/>
        <v>14.230178508690567</v>
      </c>
      <c r="H482" s="12">
        <f t="shared" si="68"/>
        <v>299.8476657960581</v>
      </c>
      <c r="I482" s="12">
        <f t="shared" si="69"/>
        <v>13.180101063807674</v>
      </c>
      <c r="J482" s="12">
        <f t="shared" si="70"/>
        <v>22.810295759846888</v>
      </c>
      <c r="K482" s="12">
        <f t="shared" si="71"/>
        <v>3.1272120024483994</v>
      </c>
      <c r="L482" s="12">
        <f t="shared" si="67"/>
        <v>-0.22786676617968205</v>
      </c>
      <c r="M482" s="11"/>
      <c r="N482" s="11">
        <f t="shared" si="72"/>
        <v>1968.12</v>
      </c>
      <c r="O482" s="11">
        <f t="shared" si="73"/>
        <v>40.145077015819389</v>
      </c>
      <c r="P482" s="11">
        <f t="shared" si="74"/>
        <v>3.6924998180759427</v>
      </c>
      <c r="Q482" s="11">
        <f t="shared" si="75"/>
        <v>0.33742104944786133</v>
      </c>
      <c r="R482">
        <f t="shared" si="76"/>
        <v>1.4013289683287062</v>
      </c>
    </row>
    <row r="483" spans="1:18" x14ac:dyDescent="0.25">
      <c r="A483" s="11">
        <f>'Shiller Data '!A482</f>
        <v>1910.06</v>
      </c>
      <c r="B483" s="11">
        <f>'Shiller Data '!B482</f>
        <v>9.1</v>
      </c>
      <c r="C483" s="11">
        <f>'Shiller Data '!C482</f>
        <v>0.45500000000000002</v>
      </c>
      <c r="D483" s="11">
        <f>'Shiller Data '!D482</f>
        <v>0.745</v>
      </c>
      <c r="E483" s="75">
        <f>'Shiller Data '!E482</f>
        <v>9.8951652889999995</v>
      </c>
      <c r="F483" s="12">
        <f t="shared" si="77"/>
        <v>288.92822065117099</v>
      </c>
      <c r="G483" s="12">
        <f t="shared" si="78"/>
        <v>14.446411032558549</v>
      </c>
      <c r="H483" s="12">
        <f t="shared" si="68"/>
        <v>300.32325278715558</v>
      </c>
      <c r="I483" s="12">
        <f t="shared" si="69"/>
        <v>13.216295970398148</v>
      </c>
      <c r="J483" s="12">
        <f t="shared" si="70"/>
        <v>21.861512582520266</v>
      </c>
      <c r="K483" s="12">
        <f t="shared" si="71"/>
        <v>3.0847276744314578</v>
      </c>
      <c r="L483" s="12">
        <f t="shared" si="67"/>
        <v>-0.27035109419662362</v>
      </c>
      <c r="M483" s="11"/>
      <c r="N483" s="11">
        <f t="shared" si="72"/>
        <v>1969.03</v>
      </c>
      <c r="O483" s="11">
        <f t="shared" si="73"/>
        <v>36.490895938550359</v>
      </c>
      <c r="P483" s="11">
        <f t="shared" si="74"/>
        <v>3.5970628031354366</v>
      </c>
      <c r="Q483" s="11">
        <f t="shared" si="75"/>
        <v>0.24198403450735517</v>
      </c>
      <c r="R483">
        <f t="shared" si="76"/>
        <v>1.2737738562267207</v>
      </c>
    </row>
    <row r="484" spans="1:18" x14ac:dyDescent="0.25">
      <c r="A484" s="11">
        <f>'Shiller Data '!A483</f>
        <v>1910.07</v>
      </c>
      <c r="B484" s="11">
        <f>'Shiller Data '!B483</f>
        <v>8.64</v>
      </c>
      <c r="C484" s="11">
        <f>'Shiller Data '!C483</f>
        <v>0.45750000000000002</v>
      </c>
      <c r="D484" s="11">
        <f>'Shiller Data '!D483</f>
        <v>0.74250000000000005</v>
      </c>
      <c r="E484" s="75">
        <f>'Shiller Data '!E483</f>
        <v>9.8951652889999995</v>
      </c>
      <c r="F484" s="12">
        <f t="shared" si="77"/>
        <v>274.32305784902388</v>
      </c>
      <c r="G484" s="12">
        <f t="shared" si="78"/>
        <v>14.525786917352827</v>
      </c>
      <c r="H484" s="12">
        <f t="shared" si="68"/>
        <v>300.70034338354839</v>
      </c>
      <c r="I484" s="12">
        <f t="shared" si="69"/>
        <v>13.2513492795798</v>
      </c>
      <c r="J484" s="12">
        <f t="shared" si="70"/>
        <v>20.701518921680908</v>
      </c>
      <c r="K484" s="12">
        <f t="shared" si="71"/>
        <v>3.0302070754382808</v>
      </c>
      <c r="L484" s="12">
        <f t="shared" si="67"/>
        <v>-0.32487169318980058</v>
      </c>
      <c r="M484" s="11"/>
      <c r="N484" s="11">
        <f t="shared" si="72"/>
        <v>1969.06</v>
      </c>
      <c r="O484" s="11">
        <f t="shared" si="73"/>
        <v>35.637090908364748</v>
      </c>
      <c r="P484" s="11">
        <f t="shared" si="74"/>
        <v>3.5733869749267368</v>
      </c>
      <c r="Q484" s="11">
        <f t="shared" si="75"/>
        <v>0.21830820629865544</v>
      </c>
      <c r="R484">
        <f t="shared" si="76"/>
        <v>1.243970408057163</v>
      </c>
    </row>
    <row r="485" spans="1:18" x14ac:dyDescent="0.25">
      <c r="A485" s="11">
        <f>'Shiller Data '!A484</f>
        <v>1910.08</v>
      </c>
      <c r="B485" s="11">
        <f>'Shiller Data '!B484</f>
        <v>8.85</v>
      </c>
      <c r="C485" s="11">
        <f>'Shiller Data '!C484</f>
        <v>0.46</v>
      </c>
      <c r="D485" s="11">
        <f>'Shiller Data '!D484</f>
        <v>0.74</v>
      </c>
      <c r="E485" s="75">
        <f>'Shiller Data '!E484</f>
        <v>9.8000000000000007</v>
      </c>
      <c r="F485" s="12">
        <f t="shared" si="77"/>
        <v>283.71926020408159</v>
      </c>
      <c r="G485" s="12">
        <f t="shared" si="78"/>
        <v>14.746989795918367</v>
      </c>
      <c r="H485" s="12">
        <f t="shared" si="68"/>
        <v>301.0976003635829</v>
      </c>
      <c r="I485" s="12">
        <f t="shared" si="69"/>
        <v>13.283691528862665</v>
      </c>
      <c r="J485" s="12">
        <f t="shared" si="70"/>
        <v>21.358464970947225</v>
      </c>
      <c r="K485" s="12">
        <f t="shared" si="71"/>
        <v>3.0614481468535772</v>
      </c>
      <c r="L485" s="12">
        <f t="shared" si="67"/>
        <v>-0.29363062177450416</v>
      </c>
      <c r="M485" s="11"/>
      <c r="N485" s="11">
        <f t="shared" si="72"/>
        <v>1969.09</v>
      </c>
      <c r="O485" s="11">
        <f t="shared" si="73"/>
        <v>33.24708904045567</v>
      </c>
      <c r="P485" s="11">
        <f t="shared" si="74"/>
        <v>3.503967215613875</v>
      </c>
      <c r="Q485" s="11">
        <f t="shared" si="75"/>
        <v>0.14888844698579362</v>
      </c>
      <c r="R485">
        <f t="shared" si="76"/>
        <v>1.1605435198601137</v>
      </c>
    </row>
    <row r="486" spans="1:18" x14ac:dyDescent="0.25">
      <c r="A486" s="11">
        <f>'Shiller Data '!A485</f>
        <v>1910.09</v>
      </c>
      <c r="B486" s="11">
        <f>'Shiller Data '!B485</f>
        <v>8.91</v>
      </c>
      <c r="C486" s="11">
        <f>'Shiller Data '!C485</f>
        <v>0.46250000000000002</v>
      </c>
      <c r="D486" s="11">
        <f>'Shiller Data '!D485</f>
        <v>0.73750000000000004</v>
      </c>
      <c r="E486" s="75">
        <f>'Shiller Data '!E485</f>
        <v>9.7048347110000002</v>
      </c>
      <c r="F486" s="12">
        <f t="shared" si="77"/>
        <v>288.44378429517388</v>
      </c>
      <c r="G486" s="12">
        <f t="shared" si="78"/>
        <v>14.972530890742751</v>
      </c>
      <c r="H486" s="12">
        <f t="shared" si="68"/>
        <v>301.62765895422029</v>
      </c>
      <c r="I486" s="12">
        <f t="shared" si="69"/>
        <v>13.31611824514917</v>
      </c>
      <c r="J486" s="12">
        <f t="shared" si="70"/>
        <v>21.661251348548888</v>
      </c>
      <c r="K486" s="12">
        <f t="shared" si="71"/>
        <v>3.075525012228598</v>
      </c>
      <c r="L486" s="12">
        <f t="shared" si="67"/>
        <v>-0.27955375639948343</v>
      </c>
      <c r="M486" s="11"/>
      <c r="N486" s="11">
        <f t="shared" si="72"/>
        <v>1969.12</v>
      </c>
      <c r="O486" s="11">
        <f t="shared" si="73"/>
        <v>31.300938139351739</v>
      </c>
      <c r="P486" s="11">
        <f t="shared" si="74"/>
        <v>3.4436480696001914</v>
      </c>
      <c r="Q486" s="11">
        <f t="shared" si="75"/>
        <v>8.8569300972110021E-2</v>
      </c>
      <c r="R486">
        <f t="shared" si="76"/>
        <v>1.0926099689198254</v>
      </c>
    </row>
    <row r="487" spans="1:18" x14ac:dyDescent="0.25">
      <c r="A487" s="11">
        <f>'Shiller Data '!A486</f>
        <v>1910.1</v>
      </c>
      <c r="B487" s="11">
        <f>'Shiller Data '!B486</f>
        <v>9.32</v>
      </c>
      <c r="C487" s="11">
        <f>'Shiller Data '!C486</f>
        <v>0.46500000000000002</v>
      </c>
      <c r="D487" s="11">
        <f>'Shiller Data '!D486</f>
        <v>0.73499999999999999</v>
      </c>
      <c r="E487" s="75">
        <f>'Shiller Data '!E486</f>
        <v>9.4194198349999994</v>
      </c>
      <c r="F487" s="12">
        <f t="shared" si="77"/>
        <v>310.85895429779413</v>
      </c>
      <c r="G487" s="12">
        <f t="shared" si="78"/>
        <v>15.509593749836293</v>
      </c>
      <c r="H487" s="12">
        <f t="shared" si="68"/>
        <v>302.22664830389118</v>
      </c>
      <c r="I487" s="12">
        <f t="shared" si="69"/>
        <v>13.348212847440992</v>
      </c>
      <c r="J487" s="12">
        <f t="shared" si="70"/>
        <v>23.288432530306064</v>
      </c>
      <c r="K487" s="12">
        <f t="shared" si="71"/>
        <v>3.1479567793688372</v>
      </c>
      <c r="L487" s="12">
        <f t="shared" si="67"/>
        <v>-0.20712198925924419</v>
      </c>
      <c r="M487" s="11"/>
      <c r="N487" s="11">
        <f t="shared" si="72"/>
        <v>1970.03</v>
      </c>
      <c r="O487" s="11">
        <f t="shared" si="73"/>
        <v>29.868791102200191</v>
      </c>
      <c r="P487" s="11">
        <f t="shared" si="74"/>
        <v>3.3968141594371342</v>
      </c>
      <c r="Q487" s="11">
        <f t="shared" si="75"/>
        <v>4.1735390809052753E-2</v>
      </c>
      <c r="R487">
        <f t="shared" si="76"/>
        <v>1.0426185557939829</v>
      </c>
    </row>
    <row r="488" spans="1:18" x14ac:dyDescent="0.25">
      <c r="A488" s="11">
        <f>'Shiller Data '!A487</f>
        <v>1910.11</v>
      </c>
      <c r="B488" s="11">
        <f>'Shiller Data '!B487</f>
        <v>9.31</v>
      </c>
      <c r="C488" s="11">
        <f>'Shiller Data '!C487</f>
        <v>0.46750000000000003</v>
      </c>
      <c r="D488" s="11">
        <f>'Shiller Data '!D487</f>
        <v>0.73250000000000004</v>
      </c>
      <c r="E488" s="75">
        <f>'Shiller Data '!E487</f>
        <v>9.229089256</v>
      </c>
      <c r="F488" s="12">
        <f t="shared" si="77"/>
        <v>316.92934902524905</v>
      </c>
      <c r="G488" s="12">
        <f t="shared" si="78"/>
        <v>15.914551092299025</v>
      </c>
      <c r="H488" s="12">
        <f t="shared" si="68"/>
        <v>302.68565149318948</v>
      </c>
      <c r="I488" s="12">
        <f t="shared" si="69"/>
        <v>13.380362457283789</v>
      </c>
      <c r="J488" s="12">
        <f t="shared" si="70"/>
        <v>23.686155740327056</v>
      </c>
      <c r="K488" s="12">
        <f t="shared" si="71"/>
        <v>3.1648907314835912</v>
      </c>
      <c r="L488" s="12">
        <f t="shared" si="67"/>
        <v>-0.19018803714449017</v>
      </c>
      <c r="M488" s="11"/>
      <c r="N488" s="11">
        <f t="shared" si="72"/>
        <v>1970.06</v>
      </c>
      <c r="O488" s="11">
        <f t="shared" si="73"/>
        <v>24.936418639423188</v>
      </c>
      <c r="P488" s="11">
        <f t="shared" si="74"/>
        <v>3.2163293308797396</v>
      </c>
      <c r="Q488" s="11">
        <f t="shared" si="75"/>
        <v>-0.13874943774834181</v>
      </c>
      <c r="R488">
        <f t="shared" si="76"/>
        <v>0.87044610207188511</v>
      </c>
    </row>
    <row r="489" spans="1:18" x14ac:dyDescent="0.25">
      <c r="A489" s="11">
        <f>'Shiller Data '!A488</f>
        <v>1910.12</v>
      </c>
      <c r="B489" s="11">
        <f>'Shiller Data '!B488</f>
        <v>9.0500000000000007</v>
      </c>
      <c r="C489" s="11">
        <f>'Shiller Data '!C488</f>
        <v>0.47</v>
      </c>
      <c r="D489" s="11">
        <f>'Shiller Data '!D488</f>
        <v>0.73</v>
      </c>
      <c r="E489" s="75">
        <f>'Shiller Data '!E488</f>
        <v>9.229089256</v>
      </c>
      <c r="F489" s="12">
        <f t="shared" si="77"/>
        <v>308.07847569049454</v>
      </c>
      <c r="G489" s="12">
        <f t="shared" si="78"/>
        <v>15.999655643594743</v>
      </c>
      <c r="H489" s="12">
        <f t="shared" si="68"/>
        <v>302.89488081556129</v>
      </c>
      <c r="I489" s="12">
        <f t="shared" si="69"/>
        <v>13.408967877538915</v>
      </c>
      <c r="J489" s="12">
        <f t="shared" si="70"/>
        <v>22.975554755899626</v>
      </c>
      <c r="K489" s="12">
        <f t="shared" si="71"/>
        <v>3.1344308140176875</v>
      </c>
      <c r="L489" s="12">
        <f t="shared" si="67"/>
        <v>-0.22064795461039388</v>
      </c>
      <c r="M489" s="11"/>
      <c r="N489" s="11">
        <f t="shared" si="72"/>
        <v>1970.09</v>
      </c>
      <c r="O489" s="11">
        <f t="shared" si="73"/>
        <v>26.820727890019597</v>
      </c>
      <c r="P489" s="11">
        <f t="shared" si="74"/>
        <v>3.2891750173070138</v>
      </c>
      <c r="Q489" s="11">
        <f t="shared" si="75"/>
        <v>-6.5903751321067627E-2</v>
      </c>
      <c r="R489">
        <f t="shared" si="76"/>
        <v>0.93622096998682225</v>
      </c>
    </row>
    <row r="490" spans="1:18" x14ac:dyDescent="0.25">
      <c r="A490" s="11">
        <f>'Shiller Data '!A489</f>
        <v>1911.01</v>
      </c>
      <c r="B490" s="11">
        <f>'Shiller Data '!B489</f>
        <v>9.27</v>
      </c>
      <c r="C490" s="11">
        <f>'Shiller Data '!C489</f>
        <v>0.47</v>
      </c>
      <c r="D490" s="11">
        <f>'Shiller Data '!D489</f>
        <v>0.71830000000000005</v>
      </c>
      <c r="E490" s="75">
        <f>'Shiller Data '!E489</f>
        <v>9.229089256</v>
      </c>
      <c r="F490" s="12">
        <f t="shared" si="77"/>
        <v>315.56767620451757</v>
      </c>
      <c r="G490" s="12">
        <f t="shared" si="78"/>
        <v>15.999655643594743</v>
      </c>
      <c r="H490" s="12">
        <f t="shared" si="68"/>
        <v>303.12381613943552</v>
      </c>
      <c r="I490" s="12">
        <f t="shared" si="69"/>
        <v>13.438392719613955</v>
      </c>
      <c r="J490" s="12">
        <f t="shared" si="70"/>
        <v>23.482546074422427</v>
      </c>
      <c r="K490" s="12">
        <f t="shared" si="71"/>
        <v>3.1562574249594482</v>
      </c>
      <c r="L490" s="12">
        <f t="shared" si="67"/>
        <v>-0.19882134366863324</v>
      </c>
      <c r="M490" s="11"/>
      <c r="N490" s="11">
        <f t="shared" si="72"/>
        <v>1970.12</v>
      </c>
      <c r="O490" s="11">
        <f t="shared" si="73"/>
        <v>28.664180000177193</v>
      </c>
      <c r="P490" s="11">
        <f t="shared" si="74"/>
        <v>3.3556482596430386</v>
      </c>
      <c r="Q490" s="11">
        <f t="shared" si="75"/>
        <v>5.6949101495717969E-4</v>
      </c>
      <c r="R490">
        <f t="shared" si="76"/>
        <v>1.0005696532057524</v>
      </c>
    </row>
    <row r="491" spans="1:18" x14ac:dyDescent="0.25">
      <c r="A491" s="11">
        <f>'Shiller Data '!A490</f>
        <v>1911.02</v>
      </c>
      <c r="B491" s="11">
        <f>'Shiller Data '!B490</f>
        <v>9.43</v>
      </c>
      <c r="C491" s="11">
        <f>'Shiller Data '!C490</f>
        <v>0.47</v>
      </c>
      <c r="D491" s="11">
        <f>'Shiller Data '!D490</f>
        <v>0.70669999999999999</v>
      </c>
      <c r="E491" s="75">
        <f>'Shiller Data '!E490</f>
        <v>8.9436743799999991</v>
      </c>
      <c r="F491" s="12">
        <f t="shared" si="77"/>
        <v>331.25873372863117</v>
      </c>
      <c r="G491" s="12">
        <f t="shared" si="78"/>
        <v>16.510244417015549</v>
      </c>
      <c r="H491" s="12">
        <f t="shared" si="68"/>
        <v>303.38064128733691</v>
      </c>
      <c r="I491" s="12">
        <f t="shared" si="69"/>
        <v>13.469420103582252</v>
      </c>
      <c r="J491" s="12">
        <f t="shared" si="70"/>
        <v>24.593392379270394</v>
      </c>
      <c r="K491" s="12">
        <f t="shared" si="71"/>
        <v>3.2024778043895301</v>
      </c>
      <c r="L491" s="12">
        <f t="shared" si="67"/>
        <v>-0.1526009642385513</v>
      </c>
      <c r="M491" s="11"/>
      <c r="N491" s="11">
        <f t="shared" si="72"/>
        <v>1971.03</v>
      </c>
      <c r="O491" s="11">
        <f t="shared" si="73"/>
        <v>31.402697928555877</v>
      </c>
      <c r="P491" s="11">
        <f t="shared" si="74"/>
        <v>3.4468938105147733</v>
      </c>
      <c r="Q491" s="11">
        <f t="shared" si="75"/>
        <v>9.1815041886691873E-2</v>
      </c>
      <c r="R491">
        <f t="shared" si="76"/>
        <v>1.0961620592637196</v>
      </c>
    </row>
    <row r="492" spans="1:18" x14ac:dyDescent="0.25">
      <c r="A492" s="11">
        <f>'Shiller Data '!A491</f>
        <v>1911.03</v>
      </c>
      <c r="B492" s="11">
        <f>'Shiller Data '!B491</f>
        <v>9.32</v>
      </c>
      <c r="C492" s="11">
        <f>'Shiller Data '!C491</f>
        <v>0.47</v>
      </c>
      <c r="D492" s="11">
        <f>'Shiller Data '!D491</f>
        <v>0.69499999999999995</v>
      </c>
      <c r="E492" s="75">
        <f>'Shiller Data '!E491</f>
        <v>9.0388396689999997</v>
      </c>
      <c r="F492" s="12">
        <f t="shared" si="77"/>
        <v>323.94766443776825</v>
      </c>
      <c r="G492" s="12">
        <f t="shared" si="78"/>
        <v>16.336416554265135</v>
      </c>
      <c r="H492" s="12">
        <f t="shared" si="68"/>
        <v>303.49209490553153</v>
      </c>
      <c r="I492" s="12">
        <f t="shared" si="69"/>
        <v>13.498699640963157</v>
      </c>
      <c r="J492" s="12">
        <f t="shared" si="70"/>
        <v>23.998434890329481</v>
      </c>
      <c r="K492" s="12">
        <f t="shared" si="71"/>
        <v>3.1779886153185535</v>
      </c>
      <c r="L492" s="12">
        <f t="shared" si="67"/>
        <v>-0.17709015330952793</v>
      </c>
      <c r="M492" s="11"/>
      <c r="N492" s="11">
        <f t="shared" si="72"/>
        <v>1971.06</v>
      </c>
      <c r="O492" s="11">
        <f t="shared" si="73"/>
        <v>30.846737878486138</v>
      </c>
      <c r="P492" s="11">
        <f t="shared" si="74"/>
        <v>3.4290310033822999</v>
      </c>
      <c r="Q492" s="11">
        <f t="shared" si="75"/>
        <v>7.3952234754218527E-2</v>
      </c>
      <c r="R492">
        <f t="shared" si="76"/>
        <v>1.076755372782854</v>
      </c>
    </row>
    <row r="493" spans="1:18" x14ac:dyDescent="0.25">
      <c r="A493" s="11">
        <f>'Shiller Data '!A492</f>
        <v>1911.04</v>
      </c>
      <c r="B493" s="11">
        <f>'Shiller Data '!B492</f>
        <v>9.2799999999999994</v>
      </c>
      <c r="C493" s="11">
        <f>'Shiller Data '!C492</f>
        <v>0.47</v>
      </c>
      <c r="D493" s="11">
        <f>'Shiller Data '!D492</f>
        <v>0.68330000000000002</v>
      </c>
      <c r="E493" s="75">
        <f>'Shiller Data '!E492</f>
        <v>8.7534247930000006</v>
      </c>
      <c r="F493" s="12">
        <f t="shared" si="77"/>
        <v>333.07466151208865</v>
      </c>
      <c r="G493" s="12">
        <f t="shared" si="78"/>
        <v>16.869083072271732</v>
      </c>
      <c r="H493" s="12">
        <f t="shared" si="68"/>
        <v>303.43829891203734</v>
      </c>
      <c r="I493" s="12">
        <f t="shared" si="69"/>
        <v>13.529615354388531</v>
      </c>
      <c r="J493" s="12">
        <f t="shared" si="70"/>
        <v>24.618191484952376</v>
      </c>
      <c r="K493" s="12">
        <f t="shared" si="71"/>
        <v>3.2034856609076048</v>
      </c>
      <c r="L493" s="12">
        <f t="shared" si="67"/>
        <v>-0.15159310772047663</v>
      </c>
      <c r="M493" s="11"/>
      <c r="N493" s="11">
        <f t="shared" si="72"/>
        <v>1971.09</v>
      </c>
      <c r="O493" s="11">
        <f t="shared" si="73"/>
        <v>30.481027760742851</v>
      </c>
      <c r="P493" s="11">
        <f t="shared" si="74"/>
        <v>3.4171044494344431</v>
      </c>
      <c r="Q493" s="11">
        <f t="shared" si="75"/>
        <v>6.2025680806361727E-2</v>
      </c>
      <c r="R493">
        <f t="shared" si="76"/>
        <v>1.0639896684898313</v>
      </c>
    </row>
    <row r="494" spans="1:18" x14ac:dyDescent="0.25">
      <c r="A494" s="11">
        <f>'Shiller Data '!A493</f>
        <v>1911.05</v>
      </c>
      <c r="B494" s="11">
        <f>'Shiller Data '!B493</f>
        <v>9.48</v>
      </c>
      <c r="C494" s="11">
        <f>'Shiller Data '!C493</f>
        <v>0.47</v>
      </c>
      <c r="D494" s="11">
        <f>'Shiller Data '!D493</f>
        <v>0.67169999999999996</v>
      </c>
      <c r="E494" s="75">
        <f>'Shiller Data '!E493</f>
        <v>8.7534247930000006</v>
      </c>
      <c r="F494" s="12">
        <f t="shared" si="77"/>
        <v>340.25299473433199</v>
      </c>
      <c r="G494" s="12">
        <f t="shared" si="78"/>
        <v>16.869083072271732</v>
      </c>
      <c r="H494" s="12">
        <f t="shared" si="68"/>
        <v>303.56913785280307</v>
      </c>
      <c r="I494" s="12">
        <f t="shared" si="69"/>
        <v>13.560013891095549</v>
      </c>
      <c r="J494" s="12">
        <f t="shared" si="70"/>
        <v>25.092378036409375</v>
      </c>
      <c r="K494" s="12">
        <f t="shared" si="71"/>
        <v>3.222564136134451</v>
      </c>
      <c r="L494" s="12">
        <f t="shared" si="67"/>
        <v>-0.13251463249363038</v>
      </c>
      <c r="M494" s="11"/>
      <c r="N494" s="11">
        <f t="shared" si="72"/>
        <v>1971.12</v>
      </c>
      <c r="O494" s="11">
        <f t="shared" si="73"/>
        <v>30.098716469910283</v>
      </c>
      <c r="P494" s="11">
        <f t="shared" si="74"/>
        <v>3.4044825286499543</v>
      </c>
      <c r="Q494" s="11">
        <f t="shared" si="75"/>
        <v>4.9403760021872856E-2</v>
      </c>
      <c r="R494">
        <f t="shared" si="76"/>
        <v>1.0506444733479292</v>
      </c>
    </row>
    <row r="495" spans="1:18" x14ac:dyDescent="0.25">
      <c r="A495" s="11">
        <f>'Shiller Data '!A494</f>
        <v>1911.06</v>
      </c>
      <c r="B495" s="11">
        <f>'Shiller Data '!B494</f>
        <v>9.67</v>
      </c>
      <c r="C495" s="11">
        <f>'Shiller Data '!C494</f>
        <v>0.47</v>
      </c>
      <c r="D495" s="11">
        <f>'Shiller Data '!D494</f>
        <v>0.66</v>
      </c>
      <c r="E495" s="75">
        <f>'Shiller Data '!E494</f>
        <v>8.7534247930000006</v>
      </c>
      <c r="F495" s="12">
        <f t="shared" si="77"/>
        <v>347.0724112954631</v>
      </c>
      <c r="G495" s="12">
        <f t="shared" si="78"/>
        <v>16.869083072271732</v>
      </c>
      <c r="H495" s="12">
        <f t="shared" si="68"/>
        <v>303.50999340941974</v>
      </c>
      <c r="I495" s="12">
        <f t="shared" si="69"/>
        <v>13.58985796240424</v>
      </c>
      <c r="J495" s="12">
        <f t="shared" si="70"/>
        <v>25.539075703044436</v>
      </c>
      <c r="K495" s="12">
        <f t="shared" si="71"/>
        <v>3.2402096597789742</v>
      </c>
      <c r="L495" s="12">
        <f t="shared" si="67"/>
        <v>-0.11486910884910717</v>
      </c>
      <c r="M495" s="11"/>
      <c r="N495" s="11">
        <f t="shared" si="72"/>
        <v>1972.03</v>
      </c>
      <c r="O495" s="11">
        <f t="shared" si="73"/>
        <v>32.373479464853268</v>
      </c>
      <c r="P495" s="11">
        <f t="shared" si="74"/>
        <v>3.4773395525801702</v>
      </c>
      <c r="Q495" s="11">
        <f t="shared" si="75"/>
        <v>0.12226078395208884</v>
      </c>
      <c r="R495">
        <f t="shared" si="76"/>
        <v>1.1300487619395201</v>
      </c>
    </row>
    <row r="496" spans="1:18" x14ac:dyDescent="0.25">
      <c r="A496" s="11">
        <f>'Shiller Data '!A495</f>
        <v>1911.07</v>
      </c>
      <c r="B496" s="11">
        <f>'Shiller Data '!B495</f>
        <v>9.6300000000000008</v>
      </c>
      <c r="C496" s="11">
        <f>'Shiller Data '!C495</f>
        <v>0.47</v>
      </c>
      <c r="D496" s="11">
        <f>'Shiller Data '!D495</f>
        <v>0.64829999999999999</v>
      </c>
      <c r="E496" s="75">
        <f>'Shiller Data '!E495</f>
        <v>8.8485090910000004</v>
      </c>
      <c r="F496" s="12">
        <f t="shared" si="77"/>
        <v>341.92260174963297</v>
      </c>
      <c r="G496" s="12">
        <f t="shared" si="78"/>
        <v>16.687811300345533</v>
      </c>
      <c r="H496" s="12">
        <f t="shared" si="68"/>
        <v>303.62044416536185</v>
      </c>
      <c r="I496" s="12">
        <f t="shared" si="69"/>
        <v>13.619348507062591</v>
      </c>
      <c r="J496" s="12">
        <f t="shared" si="70"/>
        <v>25.105650360024345</v>
      </c>
      <c r="K496" s="12">
        <f t="shared" si="71"/>
        <v>3.223092934748589</v>
      </c>
      <c r="L496" s="12">
        <f t="shared" si="67"/>
        <v>-0.13198583387949236</v>
      </c>
      <c r="M496" s="11"/>
      <c r="N496" s="11">
        <f t="shared" si="72"/>
        <v>1972.06</v>
      </c>
      <c r="O496" s="11">
        <f t="shared" si="73"/>
        <v>32.164132714765579</v>
      </c>
      <c r="P496" s="11">
        <f t="shared" si="74"/>
        <v>3.4708519408670919</v>
      </c>
      <c r="Q496" s="11">
        <f t="shared" si="75"/>
        <v>0.11577317223901051</v>
      </c>
      <c r="R496">
        <f t="shared" si="76"/>
        <v>1.1227411743813307</v>
      </c>
    </row>
    <row r="497" spans="1:18" x14ac:dyDescent="0.25">
      <c r="A497" s="11">
        <f>'Shiller Data '!A496</f>
        <v>1911.08</v>
      </c>
      <c r="B497" s="11">
        <f>'Shiller Data '!B496</f>
        <v>9.17</v>
      </c>
      <c r="C497" s="11">
        <f>'Shiller Data '!C496</f>
        <v>0.47</v>
      </c>
      <c r="D497" s="11">
        <f>'Shiller Data '!D496</f>
        <v>0.63670000000000004</v>
      </c>
      <c r="E497" s="75">
        <f>'Shiller Data '!E496</f>
        <v>9.1340049590000003</v>
      </c>
      <c r="F497" s="12">
        <f t="shared" si="77"/>
        <v>315.41309238739598</v>
      </c>
      <c r="G497" s="12">
        <f t="shared" si="78"/>
        <v>16.166210842102082</v>
      </c>
      <c r="H497" s="12">
        <f t="shared" si="68"/>
        <v>303.52331654355407</v>
      </c>
      <c r="I497" s="12">
        <f t="shared" si="69"/>
        <v>13.646121983177071</v>
      </c>
      <c r="J497" s="12">
        <f t="shared" si="70"/>
        <v>23.113752960455503</v>
      </c>
      <c r="K497" s="12">
        <f t="shared" si="71"/>
        <v>3.1404278066210582</v>
      </c>
      <c r="L497" s="12">
        <f t="shared" si="67"/>
        <v>-0.21465096200702316</v>
      </c>
      <c r="M497" s="11"/>
      <c r="N497" s="11">
        <f t="shared" si="72"/>
        <v>1972.09</v>
      </c>
      <c r="O497" s="11">
        <f t="shared" si="73"/>
        <v>32.215678046724214</v>
      </c>
      <c r="P497" s="11">
        <f t="shared" si="74"/>
        <v>3.4724532299160349</v>
      </c>
      <c r="Q497" s="11">
        <f t="shared" si="75"/>
        <v>0.11737446128795348</v>
      </c>
      <c r="R497">
        <f t="shared" si="76"/>
        <v>1.12454044772255</v>
      </c>
    </row>
    <row r="498" spans="1:18" x14ac:dyDescent="0.25">
      <c r="A498" s="11">
        <f>'Shiller Data '!A497</f>
        <v>1911.09</v>
      </c>
      <c r="B498" s="11">
        <f>'Shiller Data '!B497</f>
        <v>8.67</v>
      </c>
      <c r="C498" s="11">
        <f>'Shiller Data '!C497</f>
        <v>0.47</v>
      </c>
      <c r="D498" s="11">
        <f>'Shiller Data '!D497</f>
        <v>0.625</v>
      </c>
      <c r="E498" s="75">
        <f>'Shiller Data '!E497</f>
        <v>9.229089256</v>
      </c>
      <c r="F498" s="12">
        <f t="shared" si="77"/>
        <v>295.14258389354558</v>
      </c>
      <c r="G498" s="12">
        <f t="shared" si="78"/>
        <v>15.999655643594743</v>
      </c>
      <c r="H498" s="12">
        <f t="shared" si="68"/>
        <v>303.30192534617362</v>
      </c>
      <c r="I498" s="12">
        <f t="shared" si="69"/>
        <v>13.672549643448967</v>
      </c>
      <c r="J498" s="12">
        <f t="shared" si="70"/>
        <v>21.586506656785811</v>
      </c>
      <c r="K498" s="12">
        <f t="shared" si="71"/>
        <v>3.0720684276734174</v>
      </c>
      <c r="L498" s="12">
        <f t="shared" si="67"/>
        <v>-0.28301034095466404</v>
      </c>
      <c r="M498" s="11"/>
      <c r="N498" s="11">
        <f t="shared" si="72"/>
        <v>1972.12</v>
      </c>
      <c r="O498" s="11">
        <f t="shared" si="73"/>
        <v>34.224759936074491</v>
      </c>
      <c r="P498" s="11">
        <f t="shared" si="74"/>
        <v>3.5329493568642878</v>
      </c>
      <c r="Q498" s="11">
        <f t="shared" si="75"/>
        <v>0.17787058823620638</v>
      </c>
      <c r="R498">
        <f t="shared" si="76"/>
        <v>1.1946707067872344</v>
      </c>
    </row>
    <row r="499" spans="1:18" x14ac:dyDescent="0.25">
      <c r="A499" s="11">
        <f>'Shiller Data '!A498</f>
        <v>1911.1</v>
      </c>
      <c r="B499" s="11">
        <f>'Shiller Data '!B498</f>
        <v>8.7200000000000006</v>
      </c>
      <c r="C499" s="11">
        <f>'Shiller Data '!C498</f>
        <v>0.47</v>
      </c>
      <c r="D499" s="11">
        <f>'Shiller Data '!D498</f>
        <v>0.61329999999999996</v>
      </c>
      <c r="E499" s="75">
        <f>'Shiller Data '!E498</f>
        <v>9.229089256</v>
      </c>
      <c r="F499" s="12">
        <f t="shared" si="77"/>
        <v>296.84467491945992</v>
      </c>
      <c r="G499" s="12">
        <f t="shared" si="78"/>
        <v>15.999655643594743</v>
      </c>
      <c r="H499" s="12">
        <f t="shared" si="68"/>
        <v>303.12379729477209</v>
      </c>
      <c r="I499" s="12">
        <f t="shared" si="69"/>
        <v>13.698414061075802</v>
      </c>
      <c r="J499" s="12">
        <f t="shared" si="70"/>
        <v>21.670003081812762</v>
      </c>
      <c r="K499" s="12">
        <f t="shared" si="71"/>
        <v>3.0759289577638902</v>
      </c>
      <c r="L499" s="12">
        <f t="shared" si="67"/>
        <v>-0.27914981086419122</v>
      </c>
      <c r="M499" s="11"/>
      <c r="N499" s="11">
        <f t="shared" si="72"/>
        <v>1973.03</v>
      </c>
      <c r="O499" s="11">
        <f t="shared" si="73"/>
        <v>32.09810453574196</v>
      </c>
      <c r="P499" s="11">
        <f t="shared" si="74"/>
        <v>3.4687969796617453</v>
      </c>
      <c r="Q499" s="11">
        <f t="shared" si="75"/>
        <v>0.11371821103366386</v>
      </c>
      <c r="R499">
        <f t="shared" si="76"/>
        <v>1.1204363537938569</v>
      </c>
    </row>
    <row r="500" spans="1:18" x14ac:dyDescent="0.25">
      <c r="A500" s="11">
        <f>'Shiller Data '!A499</f>
        <v>1911.11</v>
      </c>
      <c r="B500" s="11">
        <f>'Shiller Data '!B499</f>
        <v>9.07</v>
      </c>
      <c r="C500" s="11">
        <f>'Shiller Data '!C499</f>
        <v>0.47</v>
      </c>
      <c r="D500" s="11">
        <f>'Shiller Data '!D499</f>
        <v>0.60170000000000001</v>
      </c>
      <c r="E500" s="75">
        <f>'Shiller Data '!E499</f>
        <v>9.1340049590000003</v>
      </c>
      <c r="F500" s="12">
        <f t="shared" si="77"/>
        <v>311.97347305928912</v>
      </c>
      <c r="G500" s="12">
        <f t="shared" si="78"/>
        <v>16.166210842102082</v>
      </c>
      <c r="H500" s="12">
        <f t="shared" si="68"/>
        <v>303.04820412850989</v>
      </c>
      <c r="I500" s="12">
        <f t="shared" si="69"/>
        <v>13.726321985732826</v>
      </c>
      <c r="J500" s="12">
        <f t="shared" si="70"/>
        <v>22.728118529024393</v>
      </c>
      <c r="K500" s="12">
        <f t="shared" si="71"/>
        <v>3.1236028596484777</v>
      </c>
      <c r="L500" s="12">
        <f t="shared" si="67"/>
        <v>-0.23147590897960368</v>
      </c>
      <c r="M500" s="11"/>
      <c r="N500" s="11">
        <f t="shared" si="72"/>
        <v>1973.06</v>
      </c>
      <c r="O500" s="11">
        <f t="shared" si="73"/>
        <v>29.303528773840331</v>
      </c>
      <c r="P500" s="11">
        <f t="shared" si="74"/>
        <v>3.3777079447384395</v>
      </c>
      <c r="Q500" s="11">
        <f t="shared" si="75"/>
        <v>2.2629176110358085E-2</v>
      </c>
      <c r="R500">
        <f t="shared" si="76"/>
        <v>1.0228871582150603</v>
      </c>
    </row>
    <row r="501" spans="1:18" x14ac:dyDescent="0.25">
      <c r="A501" s="11">
        <f>'Shiller Data '!A500</f>
        <v>1911.12</v>
      </c>
      <c r="B501" s="11">
        <f>'Shiller Data '!B500</f>
        <v>9.11</v>
      </c>
      <c r="C501" s="11">
        <f>'Shiller Data '!C500</f>
        <v>0.47</v>
      </c>
      <c r="D501" s="11">
        <f>'Shiller Data '!D500</f>
        <v>0.59</v>
      </c>
      <c r="E501" s="75">
        <f>'Shiller Data '!E500</f>
        <v>9.0388396689999997</v>
      </c>
      <c r="F501" s="12">
        <f t="shared" si="77"/>
        <v>316.64841448799018</v>
      </c>
      <c r="G501" s="12">
        <f t="shared" si="78"/>
        <v>16.336416554265135</v>
      </c>
      <c r="H501" s="12">
        <f t="shared" si="68"/>
        <v>303.08138984964734</v>
      </c>
      <c r="I501" s="12">
        <f t="shared" si="69"/>
        <v>13.756249459735237</v>
      </c>
      <c r="J501" s="12">
        <f t="shared" si="70"/>
        <v>23.018513542868291</v>
      </c>
      <c r="K501" s="12">
        <f t="shared" si="71"/>
        <v>3.1362988287878357</v>
      </c>
      <c r="L501" s="12">
        <f t="shared" si="67"/>
        <v>-0.21877993984024569</v>
      </c>
      <c r="M501" s="11"/>
      <c r="N501" s="11">
        <f t="shared" si="72"/>
        <v>1973.09</v>
      </c>
      <c r="O501" s="11">
        <f t="shared" si="73"/>
        <v>28.867613327722548</v>
      </c>
      <c r="P501" s="11">
        <f t="shared" si="74"/>
        <v>3.3627203206254657</v>
      </c>
      <c r="Q501" s="11">
        <f t="shared" si="75"/>
        <v>7.6415519973842549E-3</v>
      </c>
      <c r="R501">
        <f t="shared" si="76"/>
        <v>1.0076708231674014</v>
      </c>
    </row>
    <row r="502" spans="1:18" x14ac:dyDescent="0.25">
      <c r="A502" s="11">
        <f>'Shiller Data '!A501</f>
        <v>1912.01</v>
      </c>
      <c r="B502" s="11">
        <f>'Shiller Data '!B501</f>
        <v>9.1199999999999992</v>
      </c>
      <c r="C502" s="11">
        <f>'Shiller Data '!C501</f>
        <v>0.4708</v>
      </c>
      <c r="D502" s="11">
        <f>'Shiller Data '!D501</f>
        <v>0.59919999999999995</v>
      </c>
      <c r="E502" s="75">
        <f>'Shiller Data '!E501</f>
        <v>9.1340049590000003</v>
      </c>
      <c r="F502" s="12">
        <f t="shared" si="77"/>
        <v>313.69328272334252</v>
      </c>
      <c r="G502" s="12">
        <f t="shared" si="78"/>
        <v>16.19372779672694</v>
      </c>
      <c r="H502" s="12">
        <f t="shared" si="68"/>
        <v>303.00721941658514</v>
      </c>
      <c r="I502" s="12">
        <f t="shared" si="69"/>
        <v>13.783571904329449</v>
      </c>
      <c r="J502" s="12">
        <f t="shared" si="70"/>
        <v>22.758489954611171</v>
      </c>
      <c r="K502" s="12">
        <f t="shared" si="71"/>
        <v>3.1249382605988978</v>
      </c>
      <c r="L502" s="12">
        <f t="shared" si="67"/>
        <v>-0.23014050802918362</v>
      </c>
      <c r="M502" s="11"/>
      <c r="N502" s="11">
        <f t="shared" si="72"/>
        <v>1973.12</v>
      </c>
      <c r="O502" s="11">
        <f t="shared" si="73"/>
        <v>25.351988535701189</v>
      </c>
      <c r="P502" s="11">
        <f t="shared" si="74"/>
        <v>3.23285717018361</v>
      </c>
      <c r="Q502" s="11">
        <f t="shared" si="75"/>
        <v>-0.12222159844447145</v>
      </c>
      <c r="R502">
        <f t="shared" si="76"/>
        <v>0.8849522427324259</v>
      </c>
    </row>
    <row r="503" spans="1:18" x14ac:dyDescent="0.25">
      <c r="A503" s="11">
        <f>'Shiller Data '!A502</f>
        <v>1912.02</v>
      </c>
      <c r="B503" s="11">
        <f>'Shiller Data '!B502</f>
        <v>9.0399999999999991</v>
      </c>
      <c r="C503" s="11">
        <f>'Shiller Data '!C502</f>
        <v>0.47170000000000001</v>
      </c>
      <c r="D503" s="11">
        <f>'Shiller Data '!D502</f>
        <v>0.60829999999999995</v>
      </c>
      <c r="E503" s="75">
        <f>'Shiller Data '!E502</f>
        <v>9.229089256</v>
      </c>
      <c r="F503" s="12">
        <f t="shared" si="77"/>
        <v>307.73805748531163</v>
      </c>
      <c r="G503" s="12">
        <f t="shared" si="78"/>
        <v>16.057526738475829</v>
      </c>
      <c r="H503" s="12">
        <f t="shared" si="68"/>
        <v>302.86302073252352</v>
      </c>
      <c r="I503" s="12">
        <f t="shared" si="69"/>
        <v>13.809654147186963</v>
      </c>
      <c r="J503" s="12">
        <f t="shared" si="70"/>
        <v>22.28426970041086</v>
      </c>
      <c r="K503" s="12">
        <f t="shared" si="71"/>
        <v>3.103881034957833</v>
      </c>
      <c r="L503" s="12">
        <f t="shared" si="67"/>
        <v>-0.25119773367024845</v>
      </c>
      <c r="M503" s="11"/>
      <c r="N503" s="11">
        <f t="shared" si="72"/>
        <v>1974.03</v>
      </c>
      <c r="O503" s="11">
        <f t="shared" si="73"/>
        <v>25.211629800863829</v>
      </c>
      <c r="P503" s="11">
        <f t="shared" si="74"/>
        <v>3.2273053880932681</v>
      </c>
      <c r="Q503" s="11">
        <f t="shared" si="75"/>
        <v>-0.12777338053481335</v>
      </c>
      <c r="R503">
        <f t="shared" si="76"/>
        <v>0.88005279364161815</v>
      </c>
    </row>
    <row r="504" spans="1:18" x14ac:dyDescent="0.25">
      <c r="A504" s="11">
        <f>'Shiller Data '!A503</f>
        <v>1912.03</v>
      </c>
      <c r="B504" s="11">
        <f>'Shiller Data '!B503</f>
        <v>9.3000000000000007</v>
      </c>
      <c r="C504" s="11">
        <f>'Shiller Data '!C503</f>
        <v>0.47249999999999998</v>
      </c>
      <c r="D504" s="11">
        <f>'Shiller Data '!D503</f>
        <v>0.61750000000000005</v>
      </c>
      <c r="E504" s="75">
        <f>'Shiller Data '!E503</f>
        <v>9.4194198349999994</v>
      </c>
      <c r="F504" s="12">
        <f t="shared" si="77"/>
        <v>310.19187499672591</v>
      </c>
      <c r="G504" s="12">
        <f t="shared" si="78"/>
        <v>15.759748487736879</v>
      </c>
      <c r="H504" s="12">
        <f t="shared" si="68"/>
        <v>302.73584805298634</v>
      </c>
      <c r="I504" s="12">
        <f t="shared" si="69"/>
        <v>13.833341376549914</v>
      </c>
      <c r="J504" s="12">
        <f t="shared" si="70"/>
        <v>22.423495998049958</v>
      </c>
      <c r="K504" s="12">
        <f t="shared" si="71"/>
        <v>3.110109337604277</v>
      </c>
      <c r="L504" s="12">
        <f t="shared" si="67"/>
        <v>-0.24496943102380442</v>
      </c>
      <c r="M504" s="11"/>
      <c r="N504" s="11">
        <f t="shared" si="72"/>
        <v>1974.06</v>
      </c>
      <c r="O504" s="11">
        <f t="shared" si="73"/>
        <v>22.699274412720612</v>
      </c>
      <c r="P504" s="11">
        <f t="shared" si="74"/>
        <v>3.1223329597791611</v>
      </c>
      <c r="Q504" s="11">
        <f t="shared" si="75"/>
        <v>-0.23274580884892027</v>
      </c>
      <c r="R504">
        <f t="shared" si="76"/>
        <v>0.79235495754693397</v>
      </c>
    </row>
    <row r="505" spans="1:18" x14ac:dyDescent="0.25">
      <c r="A505" s="11">
        <f>'Shiller Data '!A504</f>
        <v>1912.04</v>
      </c>
      <c r="B505" s="11">
        <f>'Shiller Data '!B504</f>
        <v>9.59</v>
      </c>
      <c r="C505" s="11">
        <f>'Shiller Data '!C504</f>
        <v>0.4733</v>
      </c>
      <c r="D505" s="11">
        <f>'Shiller Data '!D504</f>
        <v>0.62670000000000003</v>
      </c>
      <c r="E505" s="75">
        <f>'Shiller Data '!E504</f>
        <v>9.7048347110000002</v>
      </c>
      <c r="F505" s="12">
        <f t="shared" si="77"/>
        <v>310.45745133453619</v>
      </c>
      <c r="G505" s="12">
        <f t="shared" si="78"/>
        <v>15.322159720191447</v>
      </c>
      <c r="H505" s="12">
        <f t="shared" si="68"/>
        <v>302.55642009125836</v>
      </c>
      <c r="I505" s="12">
        <f t="shared" si="69"/>
        <v>13.854914520471151</v>
      </c>
      <c r="J505" s="12">
        <f t="shared" si="70"/>
        <v>22.407749313488999</v>
      </c>
      <c r="K505" s="12">
        <f t="shared" si="71"/>
        <v>3.1094068505286181</v>
      </c>
      <c r="L505" s="12">
        <f t="shared" si="67"/>
        <v>-0.24567191809946332</v>
      </c>
      <c r="M505" s="11"/>
      <c r="N505" s="11">
        <f t="shared" si="72"/>
        <v>1974.09</v>
      </c>
      <c r="O505" s="11">
        <f t="shared" si="73"/>
        <v>16.713974106558307</v>
      </c>
      <c r="P505" s="11">
        <f t="shared" si="74"/>
        <v>2.8162451423712902</v>
      </c>
      <c r="Q505" s="11">
        <f t="shared" si="75"/>
        <v>-0.53883362625679121</v>
      </c>
      <c r="R505">
        <f t="shared" si="76"/>
        <v>0.58342835118205361</v>
      </c>
    </row>
    <row r="506" spans="1:18" x14ac:dyDescent="0.25">
      <c r="A506" s="11">
        <f>'Shiller Data '!A505</f>
        <v>1912.05</v>
      </c>
      <c r="B506" s="11">
        <f>'Shiller Data '!B505</f>
        <v>9.58</v>
      </c>
      <c r="C506" s="11">
        <f>'Shiller Data '!C505</f>
        <v>0.47420000000000001</v>
      </c>
      <c r="D506" s="11">
        <f>'Shiller Data '!D505</f>
        <v>0.63580000000000003</v>
      </c>
      <c r="E506" s="75">
        <f>'Shiller Data '!E505</f>
        <v>9.7048347110000002</v>
      </c>
      <c r="F506" s="12">
        <f t="shared" si="77"/>
        <v>310.1337209368985</v>
      </c>
      <c r="G506" s="12">
        <f t="shared" si="78"/>
        <v>15.351295455978837</v>
      </c>
      <c r="H506" s="12">
        <f t="shared" si="68"/>
        <v>302.41024300324074</v>
      </c>
      <c r="I506" s="12">
        <f t="shared" si="69"/>
        <v>13.877788141559691</v>
      </c>
      <c r="J506" s="12">
        <f t="shared" si="70"/>
        <v>22.347489223311008</v>
      </c>
      <c r="K506" s="12">
        <f t="shared" si="71"/>
        <v>3.106713975747335</v>
      </c>
      <c r="L506" s="12">
        <f t="shared" si="67"/>
        <v>-0.24836479288074642</v>
      </c>
      <c r="M506" s="11"/>
      <c r="N506" s="11">
        <f t="shared" si="72"/>
        <v>1974.12</v>
      </c>
      <c r="O506" s="11">
        <f t="shared" si="73"/>
        <v>16.096550704999018</v>
      </c>
      <c r="P506" s="11">
        <f t="shared" si="74"/>
        <v>2.7786050071118109</v>
      </c>
      <c r="Q506" s="11">
        <f t="shared" si="75"/>
        <v>-0.5764737615162705</v>
      </c>
      <c r="R506">
        <f t="shared" si="76"/>
        <v>0.56187618681609319</v>
      </c>
    </row>
    <row r="507" spans="1:18" x14ac:dyDescent="0.25">
      <c r="A507" s="11">
        <f>'Shiller Data '!A506</f>
        <v>1912.06</v>
      </c>
      <c r="B507" s="11">
        <f>'Shiller Data '!B506</f>
        <v>9.58</v>
      </c>
      <c r="C507" s="11">
        <f>'Shiller Data '!C506</f>
        <v>0.47499999999999998</v>
      </c>
      <c r="D507" s="11">
        <f>'Shiller Data '!D506</f>
        <v>0.64500000000000002</v>
      </c>
      <c r="E507" s="75">
        <f>'Shiller Data '!E506</f>
        <v>9.6096694209999995</v>
      </c>
      <c r="F507" s="12">
        <f t="shared" si="77"/>
        <v>313.20499885487163</v>
      </c>
      <c r="G507" s="12">
        <f t="shared" si="78"/>
        <v>15.529475412950317</v>
      </c>
      <c r="H507" s="12">
        <f t="shared" si="68"/>
        <v>302.333354238543</v>
      </c>
      <c r="I507" s="12">
        <f t="shared" si="69"/>
        <v>13.903105701544868</v>
      </c>
      <c r="J507" s="12">
        <f t="shared" si="70"/>
        <v>22.527700326702494</v>
      </c>
      <c r="K507" s="12">
        <f t="shared" si="71"/>
        <v>3.1147456776278561</v>
      </c>
      <c r="L507" s="12">
        <f t="shared" si="67"/>
        <v>-0.24033309100022526</v>
      </c>
      <c r="M507" s="11"/>
      <c r="N507" s="11">
        <f t="shared" si="72"/>
        <v>1975.03</v>
      </c>
      <c r="O507" s="11">
        <f t="shared" si="73"/>
        <v>19.877928780995394</v>
      </c>
      <c r="P507" s="11">
        <f t="shared" si="74"/>
        <v>2.9896100097340526</v>
      </c>
      <c r="Q507" s="11">
        <f t="shared" si="75"/>
        <v>-0.36546875889402886</v>
      </c>
      <c r="R507">
        <f t="shared" si="76"/>
        <v>0.69387131628137488</v>
      </c>
    </row>
    <row r="508" spans="1:18" x14ac:dyDescent="0.25">
      <c r="A508" s="11">
        <f>'Shiller Data '!A507</f>
        <v>1912.07</v>
      </c>
      <c r="B508" s="11">
        <f>'Shiller Data '!B507</f>
        <v>9.59</v>
      </c>
      <c r="C508" s="11">
        <f>'Shiller Data '!C507</f>
        <v>0.4758</v>
      </c>
      <c r="D508" s="11">
        <f>'Shiller Data '!D507</f>
        <v>0.6542</v>
      </c>
      <c r="E508" s="75">
        <f>'Shiller Data '!E507</f>
        <v>9.6096694209999995</v>
      </c>
      <c r="F508" s="12">
        <f t="shared" si="77"/>
        <v>313.53193517935483</v>
      </c>
      <c r="G508" s="12">
        <f t="shared" si="78"/>
        <v>15.555630318908969</v>
      </c>
      <c r="H508" s="12">
        <f t="shared" si="68"/>
        <v>302.20284572439783</v>
      </c>
      <c r="I508" s="12">
        <f t="shared" si="69"/>
        <v>13.928379410943451</v>
      </c>
      <c r="J508" s="12">
        <f t="shared" si="70"/>
        <v>22.510295414053303</v>
      </c>
      <c r="K508" s="12">
        <f t="shared" si="71"/>
        <v>3.1139727785132592</v>
      </c>
      <c r="L508" s="12">
        <f t="shared" si="67"/>
        <v>-0.24110599011482226</v>
      </c>
      <c r="M508" s="11"/>
      <c r="N508" s="11">
        <f t="shared" si="72"/>
        <v>1975.06</v>
      </c>
      <c r="O508" s="11">
        <f t="shared" si="73"/>
        <v>21.646807414957529</v>
      </c>
      <c r="P508" s="11">
        <f t="shared" si="74"/>
        <v>3.0748579800623319</v>
      </c>
      <c r="Q508" s="11">
        <f t="shared" si="75"/>
        <v>-0.2802207885657495</v>
      </c>
      <c r="R508">
        <f t="shared" si="76"/>
        <v>0.7556168914673953</v>
      </c>
    </row>
    <row r="509" spans="1:18" x14ac:dyDescent="0.25">
      <c r="A509" s="11">
        <f>'Shiller Data '!A508</f>
        <v>1912.08</v>
      </c>
      <c r="B509" s="11">
        <f>'Shiller Data '!B508</f>
        <v>9.81</v>
      </c>
      <c r="C509" s="11">
        <f>'Shiller Data '!C508</f>
        <v>0.47670000000000001</v>
      </c>
      <c r="D509" s="11">
        <f>'Shiller Data '!D508</f>
        <v>0.6633</v>
      </c>
      <c r="E509" s="75">
        <f>'Shiller Data '!E508</f>
        <v>9.7048347110000002</v>
      </c>
      <c r="F509" s="12">
        <f t="shared" si="77"/>
        <v>317.57952008256518</v>
      </c>
      <c r="G509" s="12">
        <f t="shared" si="78"/>
        <v>15.432228055388258</v>
      </c>
      <c r="H509" s="12">
        <f t="shared" si="68"/>
        <v>302.00881332483152</v>
      </c>
      <c r="I509" s="12">
        <f t="shared" si="69"/>
        <v>13.951092558902427</v>
      </c>
      <c r="J509" s="12">
        <f t="shared" si="70"/>
        <v>22.76377414469323</v>
      </c>
      <c r="K509" s="12">
        <f t="shared" si="71"/>
        <v>3.1251704190914662</v>
      </c>
      <c r="L509" s="12">
        <f t="shared" si="67"/>
        <v>-0.22990834953661521</v>
      </c>
      <c r="M509" s="11"/>
      <c r="N509" s="11">
        <f t="shared" si="72"/>
        <v>1975.09</v>
      </c>
      <c r="O509" s="11">
        <f t="shared" si="73"/>
        <v>19.571944845467566</v>
      </c>
      <c r="P509" s="11">
        <f t="shared" si="74"/>
        <v>2.974097155390389</v>
      </c>
      <c r="Q509" s="11">
        <f t="shared" si="75"/>
        <v>-0.38098161323769242</v>
      </c>
      <c r="R509">
        <f t="shared" si="76"/>
        <v>0.68319045116485266</v>
      </c>
    </row>
    <row r="510" spans="1:18" x14ac:dyDescent="0.25">
      <c r="A510" s="11">
        <f>'Shiller Data '!A509</f>
        <v>1912.09</v>
      </c>
      <c r="B510" s="11">
        <f>'Shiller Data '!B509</f>
        <v>9.86</v>
      </c>
      <c r="C510" s="11">
        <f>'Shiller Data '!C509</f>
        <v>0.47749999999999998</v>
      </c>
      <c r="D510" s="11">
        <f>'Shiller Data '!D509</f>
        <v>0.67249999999999999</v>
      </c>
      <c r="E510" s="75">
        <f>'Shiller Data '!E509</f>
        <v>9.8000000000000007</v>
      </c>
      <c r="F510" s="12">
        <f t="shared" si="77"/>
        <v>316.09852040816327</v>
      </c>
      <c r="G510" s="12">
        <f t="shared" si="78"/>
        <v>15.308016581632652</v>
      </c>
      <c r="H510" s="12">
        <f t="shared" si="68"/>
        <v>301.82687202364895</v>
      </c>
      <c r="I510" s="12">
        <f t="shared" si="69"/>
        <v>13.973978681308052</v>
      </c>
      <c r="J510" s="12">
        <f t="shared" si="70"/>
        <v>22.620509707159112</v>
      </c>
      <c r="K510" s="12">
        <f t="shared" si="71"/>
        <v>3.1188570039070931</v>
      </c>
      <c r="L510" s="12">
        <f t="shared" si="67"/>
        <v>-0.23622176472098833</v>
      </c>
      <c r="M510" s="11"/>
      <c r="N510" s="11">
        <f t="shared" si="72"/>
        <v>1975.12</v>
      </c>
      <c r="O510" s="11">
        <f t="shared" si="73"/>
        <v>20.293315431913332</v>
      </c>
      <c r="P510" s="11">
        <f t="shared" si="74"/>
        <v>3.010291542751883</v>
      </c>
      <c r="Q510" s="11">
        <f t="shared" si="75"/>
        <v>-0.34478722587619837</v>
      </c>
      <c r="R510">
        <f t="shared" si="76"/>
        <v>0.70837106046567366</v>
      </c>
    </row>
    <row r="511" spans="1:18" x14ac:dyDescent="0.25">
      <c r="A511" s="11">
        <f>'Shiller Data '!A510</f>
        <v>1912.1</v>
      </c>
      <c r="B511" s="11">
        <f>'Shiller Data '!B510</f>
        <v>9.84</v>
      </c>
      <c r="C511" s="11">
        <f>'Shiller Data '!C510</f>
        <v>0.4783</v>
      </c>
      <c r="D511" s="11">
        <f>'Shiller Data '!D510</f>
        <v>0.68169999999999997</v>
      </c>
      <c r="E511" s="75">
        <f>'Shiller Data '!E510</f>
        <v>9.8000000000000007</v>
      </c>
      <c r="F511" s="12">
        <f t="shared" si="77"/>
        <v>315.45734693877546</v>
      </c>
      <c r="G511" s="12">
        <f t="shared" si="78"/>
        <v>15.333663520408162</v>
      </c>
      <c r="H511" s="12">
        <f t="shared" si="68"/>
        <v>301.89038967365531</v>
      </c>
      <c r="I511" s="12">
        <f t="shared" si="69"/>
        <v>14.004682097999279</v>
      </c>
      <c r="J511" s="12">
        <f t="shared" si="70"/>
        <v>22.525134432279756</v>
      </c>
      <c r="K511" s="12">
        <f t="shared" si="71"/>
        <v>3.1146317716133183</v>
      </c>
      <c r="L511" s="12">
        <f t="shared" si="67"/>
        <v>-0.24044699701476313</v>
      </c>
      <c r="M511" s="11"/>
      <c r="N511" s="11">
        <f t="shared" si="72"/>
        <v>1976.03</v>
      </c>
      <c r="O511" s="11">
        <f t="shared" si="73"/>
        <v>23.118539748759087</v>
      </c>
      <c r="P511" s="11">
        <f t="shared" si="74"/>
        <v>3.1406348821537726</v>
      </c>
      <c r="Q511" s="11">
        <f t="shared" si="75"/>
        <v>-0.21444388647430879</v>
      </c>
      <c r="R511">
        <f t="shared" si="76"/>
        <v>0.80699009352077367</v>
      </c>
    </row>
    <row r="512" spans="1:18" x14ac:dyDescent="0.25">
      <c r="A512" s="11">
        <f>'Shiller Data '!A511</f>
        <v>1912.11</v>
      </c>
      <c r="B512" s="11">
        <f>'Shiller Data '!B511</f>
        <v>9.73</v>
      </c>
      <c r="C512" s="11">
        <f>'Shiller Data '!C511</f>
        <v>0.47920000000000001</v>
      </c>
      <c r="D512" s="11">
        <f>'Shiller Data '!D511</f>
        <v>0.69079999999999997</v>
      </c>
      <c r="E512" s="75">
        <f>'Shiller Data '!E511</f>
        <v>9.8000000000000007</v>
      </c>
      <c r="F512" s="12">
        <f t="shared" si="77"/>
        <v>311.93089285714285</v>
      </c>
      <c r="G512" s="12">
        <f t="shared" si="78"/>
        <v>15.362516326530612</v>
      </c>
      <c r="H512" s="12">
        <f t="shared" si="68"/>
        <v>301.94100364261891</v>
      </c>
      <c r="I512" s="12">
        <f t="shared" si="69"/>
        <v>14.03147486103377</v>
      </c>
      <c r="J512" s="12">
        <f t="shared" si="70"/>
        <v>22.230798682709633</v>
      </c>
      <c r="K512" s="12">
        <f t="shared" si="71"/>
        <v>3.1014786554777869</v>
      </c>
      <c r="L512" s="12">
        <f t="shared" si="67"/>
        <v>-0.25360011315029451</v>
      </c>
      <c r="M512" s="11"/>
      <c r="N512" s="11">
        <f t="shared" si="72"/>
        <v>1976.06</v>
      </c>
      <c r="O512" s="11">
        <f t="shared" si="73"/>
        <v>23.067065128367663</v>
      </c>
      <c r="P512" s="11">
        <f t="shared" si="74"/>
        <v>3.1384058481575137</v>
      </c>
      <c r="Q512" s="11">
        <f t="shared" si="75"/>
        <v>-0.21667292047056774</v>
      </c>
      <c r="R512">
        <f t="shared" si="76"/>
        <v>0.80519328848139626</v>
      </c>
    </row>
    <row r="513" spans="1:18" x14ac:dyDescent="0.25">
      <c r="A513" s="11">
        <f>'Shiller Data '!A512</f>
        <v>1912.12</v>
      </c>
      <c r="B513" s="11">
        <f>'Shiller Data '!B512</f>
        <v>9.3800000000000008</v>
      </c>
      <c r="C513" s="11">
        <f>'Shiller Data '!C512</f>
        <v>0.48</v>
      </c>
      <c r="D513" s="11">
        <f>'Shiller Data '!D512</f>
        <v>0.7</v>
      </c>
      <c r="E513" s="75">
        <f>'Shiller Data '!E512</f>
        <v>9.7048347110000002</v>
      </c>
      <c r="F513" s="12">
        <f t="shared" si="77"/>
        <v>303.65911298414488</v>
      </c>
      <c r="G513" s="12">
        <f t="shared" si="78"/>
        <v>15.539059086608694</v>
      </c>
      <c r="H513" s="12">
        <f t="shared" si="68"/>
        <v>302.01082320382795</v>
      </c>
      <c r="I513" s="12">
        <f t="shared" si="69"/>
        <v>14.06068260172083</v>
      </c>
      <c r="J513" s="12">
        <f t="shared" si="70"/>
        <v>21.596327972511183</v>
      </c>
      <c r="K513" s="12">
        <f t="shared" si="71"/>
        <v>3.0725232989656348</v>
      </c>
      <c r="L513" s="12">
        <f t="shared" ref="L513:L576" si="79">K513-$K$1854</f>
        <v>-0.2825554696624466</v>
      </c>
      <c r="M513" s="11"/>
      <c r="N513" s="11">
        <f t="shared" si="72"/>
        <v>1976.09</v>
      </c>
      <c r="O513" s="11">
        <f t="shared" si="73"/>
        <v>23.737955792069467</v>
      </c>
      <c r="P513" s="11">
        <f t="shared" si="74"/>
        <v>3.1670752773050652</v>
      </c>
      <c r="Q513" s="11">
        <f t="shared" si="75"/>
        <v>-0.18800349132301619</v>
      </c>
      <c r="R513">
        <f t="shared" si="76"/>
        <v>0.82861181427613184</v>
      </c>
    </row>
    <row r="514" spans="1:18" x14ac:dyDescent="0.25">
      <c r="A514" s="11">
        <f>'Shiller Data '!A513</f>
        <v>1913.01</v>
      </c>
      <c r="B514" s="11">
        <f>'Shiller Data '!B513</f>
        <v>9.3000000000000007</v>
      </c>
      <c r="C514" s="11">
        <f>'Shiller Data '!C513</f>
        <v>0.48</v>
      </c>
      <c r="D514" s="11">
        <f>'Shiller Data '!D513</f>
        <v>0.69420000000000004</v>
      </c>
      <c r="E514" s="75">
        <f>'Shiller Data '!E513</f>
        <v>9.8000000000000007</v>
      </c>
      <c r="F514" s="12">
        <f t="shared" si="77"/>
        <v>298.14566326530615</v>
      </c>
      <c r="G514" s="12">
        <f t="shared" si="78"/>
        <v>15.388163265306121</v>
      </c>
      <c r="H514" s="12">
        <f t="shared" ref="H514:H577" si="80">GEOMEAN(F395:F514)</f>
        <v>301.93733419392902</v>
      </c>
      <c r="I514" s="12">
        <f t="shared" ref="I514:I577" si="81">GEOMEAN(G395:G514)</f>
        <v>14.089499756643715</v>
      </c>
      <c r="J514" s="12">
        <f t="shared" ref="J514:J577" si="82">F514/I514</f>
        <v>21.160840939347018</v>
      </c>
      <c r="K514" s="12">
        <f t="shared" ref="K514:K577" si="83">LN(J514)</f>
        <v>3.0521523481355231</v>
      </c>
      <c r="L514" s="12">
        <f t="shared" si="79"/>
        <v>-0.30292642049255836</v>
      </c>
      <c r="M514" s="11"/>
      <c r="N514" s="11">
        <f t="shared" si="72"/>
        <v>1976.12</v>
      </c>
      <c r="O514" s="11">
        <f t="shared" si="73"/>
        <v>23.456657121965836</v>
      </c>
      <c r="P514" s="11">
        <f t="shared" si="74"/>
        <v>3.1551543404024565</v>
      </c>
      <c r="Q514" s="11">
        <f t="shared" si="75"/>
        <v>-0.19992442822562495</v>
      </c>
      <c r="R514">
        <f t="shared" si="76"/>
        <v>0.81879262835171007</v>
      </c>
    </row>
    <row r="515" spans="1:18" x14ac:dyDescent="0.25">
      <c r="A515" s="11">
        <f>'Shiller Data '!A514</f>
        <v>1913.02</v>
      </c>
      <c r="B515" s="11">
        <f>'Shiller Data '!B514</f>
        <v>8.9700000000000006</v>
      </c>
      <c r="C515" s="11">
        <f>'Shiller Data '!C514</f>
        <v>0.48</v>
      </c>
      <c r="D515" s="11">
        <f>'Shiller Data '!D514</f>
        <v>0.68830000000000002</v>
      </c>
      <c r="E515" s="75">
        <f>'Shiller Data '!E514</f>
        <v>9.8000000000000007</v>
      </c>
      <c r="F515" s="12">
        <f t="shared" si="77"/>
        <v>287.56630102040822</v>
      </c>
      <c r="G515" s="12">
        <f t="shared" si="78"/>
        <v>15.388163265306121</v>
      </c>
      <c r="H515" s="12">
        <f t="shared" si="80"/>
        <v>301.78790097631821</v>
      </c>
      <c r="I515" s="12">
        <f t="shared" si="81"/>
        <v>14.117809831730783</v>
      </c>
      <c r="J515" s="12">
        <f t="shared" si="82"/>
        <v>20.369044805666846</v>
      </c>
      <c r="K515" s="12">
        <f t="shared" si="83"/>
        <v>3.0140163369284818</v>
      </c>
      <c r="L515" s="12">
        <f t="shared" si="79"/>
        <v>-0.3410624316995996</v>
      </c>
      <c r="M515" s="11"/>
      <c r="N515" s="11">
        <f t="shared" ref="N515:N578" si="84">INDEX($A$130:$A$2900,(ROW()-ROW($A$130))*3)</f>
        <v>1977.03</v>
      </c>
      <c r="O515" s="11">
        <f t="shared" ref="O515:O578" si="85">INDEX($J$130:$J$2900,(ROW()-ROW($J$130))*3)</f>
        <v>22.169139728777626</v>
      </c>
      <c r="P515" s="11">
        <f t="shared" ref="P515:P578" si="86">INDEX($K$130:$K$2900,(ROW()-ROW($K$130))*3)</f>
        <v>3.0987012194823684</v>
      </c>
      <c r="Q515" s="11">
        <f t="shared" ref="Q515:Q578" si="87">INDEX($L$130:$L$2900,(ROW()-ROW($L$130))*3)</f>
        <v>-0.25637754914571298</v>
      </c>
      <c r="R515">
        <f t="shared" ref="R515:R578" si="88">EXP(Q515)</f>
        <v>0.77384974732072498</v>
      </c>
    </row>
    <row r="516" spans="1:18" x14ac:dyDescent="0.25">
      <c r="A516" s="11">
        <f>'Shiller Data '!A515</f>
        <v>1913.03</v>
      </c>
      <c r="B516" s="11">
        <f>'Shiller Data '!B515</f>
        <v>8.8000000000000007</v>
      </c>
      <c r="C516" s="11">
        <f>'Shiller Data '!C515</f>
        <v>0.48</v>
      </c>
      <c r="D516" s="11">
        <f>'Shiller Data '!D515</f>
        <v>0.6825</v>
      </c>
      <c r="E516" s="75">
        <f>'Shiller Data '!E515</f>
        <v>9.8000000000000007</v>
      </c>
      <c r="F516" s="12">
        <f t="shared" si="77"/>
        <v>282.11632653061224</v>
      </c>
      <c r="G516" s="12">
        <f t="shared" si="78"/>
        <v>15.388163265306121</v>
      </c>
      <c r="H516" s="12">
        <f t="shared" si="80"/>
        <v>301.6068100354114</v>
      </c>
      <c r="I516" s="12">
        <f t="shared" si="81"/>
        <v>14.141626275167033</v>
      </c>
      <c r="J516" s="12">
        <f t="shared" si="82"/>
        <v>19.949355260930204</v>
      </c>
      <c r="K516" s="12">
        <f t="shared" si="83"/>
        <v>2.9931968250657834</v>
      </c>
      <c r="L516" s="12">
        <f t="shared" si="79"/>
        <v>-0.36188194356229797</v>
      </c>
      <c r="M516" s="11"/>
      <c r="N516" s="11">
        <f t="shared" si="84"/>
        <v>1977.06</v>
      </c>
      <c r="O516" s="11">
        <f t="shared" si="85"/>
        <v>21.556859409511333</v>
      </c>
      <c r="P516" s="11">
        <f t="shared" si="86"/>
        <v>3.0706940679678927</v>
      </c>
      <c r="Q516" s="11">
        <f t="shared" si="87"/>
        <v>-0.28438470066018873</v>
      </c>
      <c r="R516">
        <f t="shared" si="88"/>
        <v>0.75247711057656586</v>
      </c>
    </row>
    <row r="517" spans="1:18" x14ac:dyDescent="0.25">
      <c r="A517" s="11">
        <f>'Shiller Data '!A516</f>
        <v>1913.04</v>
      </c>
      <c r="B517" s="11">
        <f>'Shiller Data '!B516</f>
        <v>8.7899999999999991</v>
      </c>
      <c r="C517" s="11">
        <f>'Shiller Data '!C516</f>
        <v>0.48</v>
      </c>
      <c r="D517" s="11">
        <f>'Shiller Data '!D516</f>
        <v>0.67669999999999997</v>
      </c>
      <c r="E517" s="75">
        <f>'Shiller Data '!E516</f>
        <v>9.8000000000000007</v>
      </c>
      <c r="F517" s="12">
        <f t="shared" si="77"/>
        <v>281.79573979591834</v>
      </c>
      <c r="G517" s="12">
        <f t="shared" si="78"/>
        <v>15.388163265306121</v>
      </c>
      <c r="H517" s="12">
        <f t="shared" si="80"/>
        <v>301.52773198392003</v>
      </c>
      <c r="I517" s="12">
        <f t="shared" si="81"/>
        <v>14.16488538602658</v>
      </c>
      <c r="J517" s="12">
        <f t="shared" si="82"/>
        <v>19.893965402212508</v>
      </c>
      <c r="K517" s="12">
        <f t="shared" si="83"/>
        <v>2.99041643962207</v>
      </c>
      <c r="L517" s="12">
        <f t="shared" si="79"/>
        <v>-0.36466232900601137</v>
      </c>
      <c r="M517" s="11"/>
      <c r="N517" s="11">
        <f t="shared" si="84"/>
        <v>1977.09</v>
      </c>
      <c r="O517" s="11">
        <f t="shared" si="85"/>
        <v>20.746576709737276</v>
      </c>
      <c r="P517" s="11">
        <f t="shared" si="86"/>
        <v>3.0323812552223792</v>
      </c>
      <c r="Q517" s="11">
        <f t="shared" si="87"/>
        <v>-0.32269751340570219</v>
      </c>
      <c r="R517">
        <f t="shared" si="88"/>
        <v>0.724192879877954</v>
      </c>
    </row>
    <row r="518" spans="1:18" x14ac:dyDescent="0.25">
      <c r="A518" s="11">
        <f>'Shiller Data '!A517</f>
        <v>1913.05</v>
      </c>
      <c r="B518" s="11">
        <f>'Shiller Data '!B517</f>
        <v>8.5500000000000007</v>
      </c>
      <c r="C518" s="11">
        <f>'Shiller Data '!C517</f>
        <v>0.48</v>
      </c>
      <c r="D518" s="11">
        <f>'Shiller Data '!D517</f>
        <v>0.67079999999999995</v>
      </c>
      <c r="E518" s="75">
        <f>'Shiller Data '!E517</f>
        <v>9.6999999999999993</v>
      </c>
      <c r="F518" s="12">
        <f t="shared" si="77"/>
        <v>276.92744845360829</v>
      </c>
      <c r="G518" s="12">
        <f t="shared" si="78"/>
        <v>15.546804123711341</v>
      </c>
      <c r="H518" s="12">
        <f t="shared" si="80"/>
        <v>301.3962357624286</v>
      </c>
      <c r="I518" s="12">
        <f t="shared" si="81"/>
        <v>14.186116335306126</v>
      </c>
      <c r="J518" s="12">
        <f t="shared" si="82"/>
        <v>19.521019136463497</v>
      </c>
      <c r="K518" s="12">
        <f t="shared" si="83"/>
        <v>2.9714917894818695</v>
      </c>
      <c r="L518" s="12">
        <f t="shared" si="79"/>
        <v>-0.38358697914621187</v>
      </c>
      <c r="M518" s="11"/>
      <c r="N518" s="11">
        <f t="shared" si="84"/>
        <v>1977.12</v>
      </c>
      <c r="O518" s="11">
        <f t="shared" si="85"/>
        <v>20.072727027361335</v>
      </c>
      <c r="P518" s="11">
        <f t="shared" si="86"/>
        <v>2.9993620293807233</v>
      </c>
      <c r="Q518" s="11">
        <f t="shared" si="87"/>
        <v>-0.35571673924735814</v>
      </c>
      <c r="R518">
        <f t="shared" si="88"/>
        <v>0.70067106474130847</v>
      </c>
    </row>
    <row r="519" spans="1:18" x14ac:dyDescent="0.25">
      <c r="A519" s="11">
        <f>'Shiller Data '!A518</f>
        <v>1913.06</v>
      </c>
      <c r="B519" s="11">
        <f>'Shiller Data '!B518</f>
        <v>8.1199999999999992</v>
      </c>
      <c r="C519" s="11">
        <f>'Shiller Data '!C518</f>
        <v>0.48</v>
      </c>
      <c r="D519" s="11">
        <f>'Shiller Data '!D518</f>
        <v>0.66500000000000004</v>
      </c>
      <c r="E519" s="75">
        <f>'Shiller Data '!E518</f>
        <v>9.8000000000000007</v>
      </c>
      <c r="F519" s="12">
        <f t="shared" si="77"/>
        <v>260.3164285714285</v>
      </c>
      <c r="G519" s="12">
        <f t="shared" si="78"/>
        <v>15.388163265306121</v>
      </c>
      <c r="H519" s="12">
        <f t="shared" si="80"/>
        <v>301.2522224448328</v>
      </c>
      <c r="I519" s="12">
        <f t="shared" si="81"/>
        <v>14.205571445899999</v>
      </c>
      <c r="J519" s="12">
        <f t="shared" si="82"/>
        <v>18.324952963899303</v>
      </c>
      <c r="K519" s="12">
        <f t="shared" si="83"/>
        <v>2.908263680997214</v>
      </c>
      <c r="L519" s="12">
        <f t="shared" si="79"/>
        <v>-0.44681508763086741</v>
      </c>
      <c r="M519" s="11"/>
      <c r="N519" s="11">
        <f t="shared" si="84"/>
        <v>1978.03</v>
      </c>
      <c r="O519" s="11">
        <f t="shared" si="85"/>
        <v>18.673324567639163</v>
      </c>
      <c r="P519" s="11">
        <f t="shared" si="86"/>
        <v>2.9270960117406344</v>
      </c>
      <c r="Q519" s="11">
        <f t="shared" si="87"/>
        <v>-0.42798275688744702</v>
      </c>
      <c r="R519">
        <f t="shared" si="88"/>
        <v>0.65182265415322105</v>
      </c>
    </row>
    <row r="520" spans="1:18" x14ac:dyDescent="0.25">
      <c r="A520" s="11">
        <f>'Shiller Data '!A519</f>
        <v>1913.07</v>
      </c>
      <c r="B520" s="11">
        <f>'Shiller Data '!B519</f>
        <v>8.23</v>
      </c>
      <c r="C520" s="11">
        <f>'Shiller Data '!C519</f>
        <v>0.48</v>
      </c>
      <c r="D520" s="11">
        <f>'Shiller Data '!D519</f>
        <v>0.65920000000000001</v>
      </c>
      <c r="E520" s="75">
        <f>'Shiller Data '!E519</f>
        <v>9.9</v>
      </c>
      <c r="F520" s="12">
        <f t="shared" si="77"/>
        <v>261.17780303030304</v>
      </c>
      <c r="G520" s="12">
        <f t="shared" si="78"/>
        <v>15.232727272727272</v>
      </c>
      <c r="H520" s="12">
        <f t="shared" si="80"/>
        <v>301.23465505651296</v>
      </c>
      <c r="I520" s="12">
        <f t="shared" si="81"/>
        <v>14.223258633581031</v>
      </c>
      <c r="J520" s="12">
        <f t="shared" si="82"/>
        <v>18.362726134618953</v>
      </c>
      <c r="K520" s="12">
        <f t="shared" si="83"/>
        <v>2.9103228564476629</v>
      </c>
      <c r="L520" s="12">
        <f t="shared" si="79"/>
        <v>-0.44475591218041854</v>
      </c>
      <c r="M520" s="11"/>
      <c r="N520" s="11">
        <f t="shared" si="84"/>
        <v>1978.06</v>
      </c>
      <c r="O520" s="11">
        <f t="shared" si="85"/>
        <v>20.031124789269995</v>
      </c>
      <c r="P520" s="11">
        <f t="shared" si="86"/>
        <v>2.9972873033317349</v>
      </c>
      <c r="Q520" s="11">
        <f t="shared" si="87"/>
        <v>-0.35779146529634653</v>
      </c>
      <c r="R520">
        <f t="shared" si="88"/>
        <v>0.69921887120430937</v>
      </c>
    </row>
    <row r="521" spans="1:18" x14ac:dyDescent="0.25">
      <c r="A521" s="11">
        <f>'Shiller Data '!A520</f>
        <v>1913.08</v>
      </c>
      <c r="B521" s="11">
        <f>'Shiller Data '!B520</f>
        <v>8.4499999999999993</v>
      </c>
      <c r="C521" s="11">
        <f>'Shiller Data '!C520</f>
        <v>0.48</v>
      </c>
      <c r="D521" s="11">
        <f>'Shiller Data '!D520</f>
        <v>0.65329999999999999</v>
      </c>
      <c r="E521" s="75">
        <f>'Shiller Data '!E520</f>
        <v>9.9</v>
      </c>
      <c r="F521" s="12">
        <f t="shared" si="77"/>
        <v>268.15946969696967</v>
      </c>
      <c r="G521" s="12">
        <f t="shared" si="78"/>
        <v>15.232727272727272</v>
      </c>
      <c r="H521" s="12">
        <f t="shared" si="80"/>
        <v>301.36528447112732</v>
      </c>
      <c r="I521" s="12">
        <f t="shared" si="81"/>
        <v>14.24041346024265</v>
      </c>
      <c r="J521" s="12">
        <f t="shared" si="82"/>
        <v>18.83087667683494</v>
      </c>
      <c r="K521" s="12">
        <f t="shared" si="83"/>
        <v>2.9354978990380283</v>
      </c>
      <c r="L521" s="12">
        <f t="shared" si="79"/>
        <v>-0.41958086959005314</v>
      </c>
      <c r="M521" s="11"/>
      <c r="N521" s="11">
        <f t="shared" si="84"/>
        <v>1978.09</v>
      </c>
      <c r="O521" s="11">
        <f t="shared" si="85"/>
        <v>20.964194361260276</v>
      </c>
      <c r="P521" s="11">
        <f t="shared" si="86"/>
        <v>3.0428159520885223</v>
      </c>
      <c r="Q521" s="11">
        <f t="shared" si="87"/>
        <v>-0.31226281653955912</v>
      </c>
      <c r="R521">
        <f t="shared" si="88"/>
        <v>0.73178917665373722</v>
      </c>
    </row>
    <row r="522" spans="1:18" x14ac:dyDescent="0.25">
      <c r="A522" s="11">
        <f>'Shiller Data '!A521</f>
        <v>1913.09</v>
      </c>
      <c r="B522" s="11">
        <f>'Shiller Data '!B521</f>
        <v>8.5299999999999994</v>
      </c>
      <c r="C522" s="11">
        <f>'Shiller Data '!C521</f>
        <v>0.48</v>
      </c>
      <c r="D522" s="11">
        <f>'Shiller Data '!D521</f>
        <v>0.64749999999999996</v>
      </c>
      <c r="E522" s="75">
        <f>'Shiller Data '!E521</f>
        <v>10</v>
      </c>
      <c r="F522" s="12">
        <f t="shared" si="77"/>
        <v>267.99127499999997</v>
      </c>
      <c r="G522" s="12">
        <f t="shared" si="78"/>
        <v>15.080400000000001</v>
      </c>
      <c r="H522" s="12">
        <f t="shared" si="80"/>
        <v>301.58483572407698</v>
      </c>
      <c r="I522" s="12">
        <f t="shared" si="81"/>
        <v>14.25718182927146</v>
      </c>
      <c r="J522" s="12">
        <f t="shared" si="82"/>
        <v>18.796931834718301</v>
      </c>
      <c r="K522" s="12">
        <f t="shared" si="83"/>
        <v>2.9336936562363469</v>
      </c>
      <c r="L522" s="12">
        <f t="shared" si="79"/>
        <v>-0.42138511239173448</v>
      </c>
      <c r="M522" s="11"/>
      <c r="N522" s="11">
        <f t="shared" si="84"/>
        <v>1978.12</v>
      </c>
      <c r="O522" s="11">
        <f t="shared" si="85"/>
        <v>19.116011390623893</v>
      </c>
      <c r="P522" s="11">
        <f t="shared" si="86"/>
        <v>2.9505262765843203</v>
      </c>
      <c r="Q522" s="11">
        <f t="shared" si="87"/>
        <v>-0.40455249204376109</v>
      </c>
      <c r="R522">
        <f t="shared" si="88"/>
        <v>0.66727535508343616</v>
      </c>
    </row>
    <row r="523" spans="1:18" x14ac:dyDescent="0.25">
      <c r="A523" s="11">
        <f>'Shiller Data '!A522</f>
        <v>1913.1</v>
      </c>
      <c r="B523" s="11">
        <f>'Shiller Data '!B522</f>
        <v>8.26</v>
      </c>
      <c r="C523" s="11">
        <f>'Shiller Data '!C522</f>
        <v>0.48</v>
      </c>
      <c r="D523" s="11">
        <f>'Shiller Data '!D522</f>
        <v>0.64170000000000005</v>
      </c>
      <c r="E523" s="75">
        <f>'Shiller Data '!E522</f>
        <v>10</v>
      </c>
      <c r="F523" s="12">
        <f t="shared" ref="F523:F586" si="89">B523*$E$1851/E523</f>
        <v>259.50855000000001</v>
      </c>
      <c r="G523" s="12">
        <f t="shared" ref="G523:G586" si="90">C523*$E$1851/E523</f>
        <v>15.080400000000001</v>
      </c>
      <c r="H523" s="12">
        <f t="shared" si="80"/>
        <v>301.77755658895398</v>
      </c>
      <c r="I523" s="12">
        <f t="shared" si="81"/>
        <v>14.272009947004422</v>
      </c>
      <c r="J523" s="12">
        <f t="shared" si="82"/>
        <v>18.183041559221216</v>
      </c>
      <c r="K523" s="12">
        <f t="shared" si="83"/>
        <v>2.9004893772432481</v>
      </c>
      <c r="L523" s="12">
        <f t="shared" si="79"/>
        <v>-0.45458939138483334</v>
      </c>
      <c r="M523" s="11"/>
      <c r="N523" s="11">
        <f t="shared" si="84"/>
        <v>1979.03</v>
      </c>
      <c r="O523" s="11">
        <f t="shared" si="85"/>
        <v>19.380289626172804</v>
      </c>
      <c r="P523" s="11">
        <f t="shared" si="86"/>
        <v>2.964256550941911</v>
      </c>
      <c r="Q523" s="11">
        <f t="shared" si="87"/>
        <v>-0.39082221768617043</v>
      </c>
      <c r="R523">
        <f t="shared" si="88"/>
        <v>0.67650041515811365</v>
      </c>
    </row>
    <row r="524" spans="1:18" x14ac:dyDescent="0.25">
      <c r="A524" s="11">
        <f>'Shiller Data '!A523</f>
        <v>1913.11</v>
      </c>
      <c r="B524" s="11">
        <f>'Shiller Data '!B523</f>
        <v>8.0500000000000007</v>
      </c>
      <c r="C524" s="11">
        <f>'Shiller Data '!C523</f>
        <v>0.48</v>
      </c>
      <c r="D524" s="11">
        <f>'Shiller Data '!D523</f>
        <v>0.63580000000000003</v>
      </c>
      <c r="E524" s="75">
        <f>'Shiller Data '!E523</f>
        <v>10.1</v>
      </c>
      <c r="F524" s="12">
        <f t="shared" si="89"/>
        <v>250.40680693069311</v>
      </c>
      <c r="G524" s="12">
        <f t="shared" si="90"/>
        <v>14.931089108910891</v>
      </c>
      <c r="H524" s="12">
        <f t="shared" si="80"/>
        <v>301.84312904102245</v>
      </c>
      <c r="I524" s="12">
        <f t="shared" si="81"/>
        <v>14.283728682222669</v>
      </c>
      <c r="J524" s="12">
        <f t="shared" si="82"/>
        <v>17.530913146113306</v>
      </c>
      <c r="K524" s="12">
        <f t="shared" si="83"/>
        <v>2.8639657880564187</v>
      </c>
      <c r="L524" s="12">
        <f t="shared" si="79"/>
        <v>-0.49111298057166275</v>
      </c>
      <c r="M524" s="11"/>
      <c r="N524" s="11">
        <f t="shared" si="84"/>
        <v>1979.06</v>
      </c>
      <c r="O524" s="11">
        <f t="shared" si="85"/>
        <v>19.078305896920529</v>
      </c>
      <c r="P524" s="11">
        <f t="shared" si="86"/>
        <v>2.9485518726085482</v>
      </c>
      <c r="Q524" s="11">
        <f t="shared" si="87"/>
        <v>-0.40652689601953318</v>
      </c>
      <c r="R524">
        <f t="shared" si="88"/>
        <v>0.66595918372397311</v>
      </c>
    </row>
    <row r="525" spans="1:18" x14ac:dyDescent="0.25">
      <c r="A525" s="11">
        <f>'Shiller Data '!A524</f>
        <v>1913.12</v>
      </c>
      <c r="B525" s="11">
        <f>'Shiller Data '!B524</f>
        <v>8.0399999999999991</v>
      </c>
      <c r="C525" s="11">
        <f>'Shiller Data '!C524</f>
        <v>0.48</v>
      </c>
      <c r="D525" s="11">
        <f>'Shiller Data '!D524</f>
        <v>0.63</v>
      </c>
      <c r="E525" s="75">
        <f>'Shiller Data '!E524</f>
        <v>10</v>
      </c>
      <c r="F525" s="12">
        <f t="shared" si="89"/>
        <v>252.59669999999997</v>
      </c>
      <c r="G525" s="12">
        <f t="shared" si="90"/>
        <v>15.080400000000001</v>
      </c>
      <c r="H525" s="12">
        <f t="shared" si="80"/>
        <v>301.81705877546744</v>
      </c>
      <c r="I525" s="12">
        <f t="shared" si="81"/>
        <v>14.296062388118607</v>
      </c>
      <c r="J525" s="12">
        <f t="shared" si="82"/>
        <v>17.668970178105262</v>
      </c>
      <c r="K525" s="12">
        <f t="shared" si="83"/>
        <v>2.8718100038242294</v>
      </c>
      <c r="L525" s="12">
        <f t="shared" si="79"/>
        <v>-0.48326876480385206</v>
      </c>
      <c r="M525" s="11"/>
      <c r="N525" s="11">
        <f t="shared" si="84"/>
        <v>1979.09</v>
      </c>
      <c r="O525" s="11">
        <f t="shared" si="85"/>
        <v>19.814242642076795</v>
      </c>
      <c r="P525" s="11">
        <f t="shared" si="86"/>
        <v>2.9864010044674183</v>
      </c>
      <c r="Q525" s="11">
        <f t="shared" si="87"/>
        <v>-0.36867776416066311</v>
      </c>
      <c r="R525">
        <f t="shared" si="88"/>
        <v>0.69164824839904238</v>
      </c>
    </row>
    <row r="526" spans="1:18" x14ac:dyDescent="0.25">
      <c r="A526" s="11">
        <f>'Shiller Data '!A525</f>
        <v>1914.01</v>
      </c>
      <c r="B526" s="11">
        <f>'Shiller Data '!B525</f>
        <v>8.3699999999999992</v>
      </c>
      <c r="C526" s="11">
        <f>'Shiller Data '!C525</f>
        <v>0.47499999999999998</v>
      </c>
      <c r="D526" s="11">
        <f>'Shiller Data '!D525</f>
        <v>0.62080000000000002</v>
      </c>
      <c r="E526" s="75">
        <f>'Shiller Data '!E525</f>
        <v>10</v>
      </c>
      <c r="F526" s="12">
        <f t="shared" si="89"/>
        <v>262.96447499999999</v>
      </c>
      <c r="G526" s="12">
        <f t="shared" si="90"/>
        <v>14.9233125</v>
      </c>
      <c r="H526" s="12">
        <f t="shared" si="80"/>
        <v>301.90890929137828</v>
      </c>
      <c r="I526" s="12">
        <f t="shared" si="81"/>
        <v>14.311061162936115</v>
      </c>
      <c r="J526" s="12">
        <f t="shared" si="82"/>
        <v>18.374910987107341</v>
      </c>
      <c r="K526" s="12">
        <f t="shared" si="83"/>
        <v>2.9109862008481109</v>
      </c>
      <c r="L526" s="12">
        <f t="shared" si="79"/>
        <v>-0.44409256777997053</v>
      </c>
      <c r="M526" s="11"/>
      <c r="N526" s="11">
        <f t="shared" si="84"/>
        <v>1979.12</v>
      </c>
      <c r="O526" s="11">
        <f t="shared" si="85"/>
        <v>19.192849559247726</v>
      </c>
      <c r="P526" s="11">
        <f t="shared" si="86"/>
        <v>2.954537790879455</v>
      </c>
      <c r="Q526" s="11">
        <f t="shared" si="87"/>
        <v>-0.4005409777486264</v>
      </c>
      <c r="R526">
        <f t="shared" si="88"/>
        <v>0.66995751587549213</v>
      </c>
    </row>
    <row r="527" spans="1:18" x14ac:dyDescent="0.25">
      <c r="A527" s="11">
        <f>'Shiller Data '!A526</f>
        <v>1914.02</v>
      </c>
      <c r="B527" s="11">
        <f>'Shiller Data '!B526</f>
        <v>8.48</v>
      </c>
      <c r="C527" s="11">
        <f>'Shiller Data '!C526</f>
        <v>0.47</v>
      </c>
      <c r="D527" s="11">
        <f>'Shiller Data '!D526</f>
        <v>0.61170000000000002</v>
      </c>
      <c r="E527" s="75">
        <f>'Shiller Data '!E526</f>
        <v>9.9</v>
      </c>
      <c r="F527" s="12">
        <f t="shared" si="89"/>
        <v>269.11151515151516</v>
      </c>
      <c r="G527" s="12">
        <f t="shared" si="90"/>
        <v>14.915378787878787</v>
      </c>
      <c r="H527" s="12">
        <f t="shared" si="80"/>
        <v>302.18492849532777</v>
      </c>
      <c r="I527" s="12">
        <f t="shared" si="81"/>
        <v>14.329902044698242</v>
      </c>
      <c r="J527" s="12">
        <f t="shared" si="82"/>
        <v>18.779717705822048</v>
      </c>
      <c r="K527" s="12">
        <f t="shared" si="83"/>
        <v>2.932777442028272</v>
      </c>
      <c r="L527" s="12">
        <f t="shared" si="79"/>
        <v>-0.42230132659980946</v>
      </c>
      <c r="M527" s="11"/>
      <c r="N527" s="11">
        <f t="shared" si="84"/>
        <v>1980.03</v>
      </c>
      <c r="O527" s="11">
        <f t="shared" si="85"/>
        <v>17.909774309973997</v>
      </c>
      <c r="P527" s="11">
        <f t="shared" si="86"/>
        <v>2.8853466146517377</v>
      </c>
      <c r="Q527" s="11">
        <f t="shared" si="87"/>
        <v>-0.46973215397634371</v>
      </c>
      <c r="R527">
        <f t="shared" si="88"/>
        <v>0.62516969507633602</v>
      </c>
    </row>
    <row r="528" spans="1:18" x14ac:dyDescent="0.25">
      <c r="A528" s="11">
        <f>'Shiller Data '!A527</f>
        <v>1914.03</v>
      </c>
      <c r="B528" s="11">
        <f>'Shiller Data '!B527</f>
        <v>8.32</v>
      </c>
      <c r="C528" s="11">
        <f>'Shiller Data '!C527</f>
        <v>0.46500000000000002</v>
      </c>
      <c r="D528" s="11">
        <f>'Shiller Data '!D527</f>
        <v>0.60250000000000004</v>
      </c>
      <c r="E528" s="75">
        <f>'Shiller Data '!E527</f>
        <v>9.9</v>
      </c>
      <c r="F528" s="12">
        <f t="shared" si="89"/>
        <v>264.03393939393942</v>
      </c>
      <c r="G528" s="12">
        <f t="shared" si="90"/>
        <v>14.756704545454545</v>
      </c>
      <c r="H528" s="12">
        <f t="shared" si="80"/>
        <v>302.39250176958512</v>
      </c>
      <c r="I528" s="12">
        <f t="shared" si="81"/>
        <v>14.347293652615123</v>
      </c>
      <c r="J528" s="12">
        <f t="shared" si="82"/>
        <v>18.403048392740828</v>
      </c>
      <c r="K528" s="12">
        <f t="shared" si="83"/>
        <v>2.9125163244111216</v>
      </c>
      <c r="L528" s="12">
        <f t="shared" si="79"/>
        <v>-0.44256244421695978</v>
      </c>
      <c r="M528" s="11"/>
      <c r="N528" s="11">
        <f t="shared" si="84"/>
        <v>1980.06</v>
      </c>
      <c r="O528" s="11">
        <f t="shared" si="85"/>
        <v>19.04997507616693</v>
      </c>
      <c r="P528" s="11">
        <f t="shared" si="86"/>
        <v>2.94706579323416</v>
      </c>
      <c r="Q528" s="11">
        <f t="shared" si="87"/>
        <v>-0.40801297539392145</v>
      </c>
      <c r="R528">
        <f t="shared" si="88"/>
        <v>0.66497025051547765</v>
      </c>
    </row>
    <row r="529" spans="1:18" x14ac:dyDescent="0.25">
      <c r="A529" s="11">
        <f>'Shiller Data '!A528</f>
        <v>1914.04</v>
      </c>
      <c r="B529" s="11">
        <f>'Shiller Data '!B528</f>
        <v>8.1199999999999992</v>
      </c>
      <c r="C529" s="11">
        <f>'Shiller Data '!C528</f>
        <v>0.46</v>
      </c>
      <c r="D529" s="11">
        <f>'Shiller Data '!D528</f>
        <v>0.59330000000000005</v>
      </c>
      <c r="E529" s="75">
        <f>'Shiller Data '!E528</f>
        <v>9.8000000000000007</v>
      </c>
      <c r="F529" s="12">
        <f t="shared" si="89"/>
        <v>260.3164285714285</v>
      </c>
      <c r="G529" s="12">
        <f t="shared" si="90"/>
        <v>14.746989795918367</v>
      </c>
      <c r="H529" s="12">
        <f t="shared" si="80"/>
        <v>302.47415488916772</v>
      </c>
      <c r="I529" s="12">
        <f t="shared" si="81"/>
        <v>14.364426703793919</v>
      </c>
      <c r="J529" s="12">
        <f t="shared" si="82"/>
        <v>18.122298504448768</v>
      </c>
      <c r="K529" s="12">
        <f t="shared" si="83"/>
        <v>2.8971431416015641</v>
      </c>
      <c r="L529" s="12">
        <f t="shared" si="79"/>
        <v>-0.45793562702651736</v>
      </c>
      <c r="M529" s="11"/>
      <c r="N529" s="11">
        <f t="shared" si="84"/>
        <v>1980.09</v>
      </c>
      <c r="O529" s="11">
        <f t="shared" si="85"/>
        <v>20.765066867603576</v>
      </c>
      <c r="P529" s="11">
        <f t="shared" si="86"/>
        <v>3.0332720972847835</v>
      </c>
      <c r="Q529" s="11">
        <f t="shared" si="87"/>
        <v>-0.32180667134329788</v>
      </c>
      <c r="R529">
        <f t="shared" si="88"/>
        <v>0.7248383088015754</v>
      </c>
    </row>
    <row r="530" spans="1:18" x14ac:dyDescent="0.25">
      <c r="A530" s="11">
        <f>'Shiller Data '!A529</f>
        <v>1914.05</v>
      </c>
      <c r="B530" s="11">
        <f>'Shiller Data '!B529</f>
        <v>8.17</v>
      </c>
      <c r="C530" s="11">
        <f>'Shiller Data '!C529</f>
        <v>0.45500000000000002</v>
      </c>
      <c r="D530" s="11">
        <f>'Shiller Data '!D529</f>
        <v>0.58420000000000005</v>
      </c>
      <c r="E530" s="75">
        <f>'Shiller Data '!E529</f>
        <v>9.9</v>
      </c>
      <c r="F530" s="12">
        <f t="shared" si="89"/>
        <v>259.2737121212121</v>
      </c>
      <c r="G530" s="12">
        <f t="shared" si="90"/>
        <v>14.439356060606061</v>
      </c>
      <c r="H530" s="12">
        <f t="shared" si="80"/>
        <v>302.54079965552251</v>
      </c>
      <c r="I530" s="12">
        <f t="shared" si="81"/>
        <v>14.377483271366184</v>
      </c>
      <c r="J530" s="12">
        <f t="shared" si="82"/>
        <v>18.033316904466499</v>
      </c>
      <c r="K530" s="12">
        <f t="shared" si="83"/>
        <v>2.8922209861561754</v>
      </c>
      <c r="L530" s="12">
        <f t="shared" si="79"/>
        <v>-0.46285778247190601</v>
      </c>
      <c r="M530" s="11"/>
      <c r="N530" s="11">
        <f t="shared" si="84"/>
        <v>1980.12</v>
      </c>
      <c r="O530" s="11">
        <f t="shared" si="85"/>
        <v>21.386887038508323</v>
      </c>
      <c r="P530" s="11">
        <f t="shared" si="86"/>
        <v>3.0627779790067153</v>
      </c>
      <c r="Q530" s="11">
        <f t="shared" si="87"/>
        <v>-0.29230078962136608</v>
      </c>
      <c r="R530">
        <f t="shared" si="88"/>
        <v>0.74654394952650305</v>
      </c>
    </row>
    <row r="531" spans="1:18" x14ac:dyDescent="0.25">
      <c r="A531" s="11">
        <f>'Shiller Data '!A530</f>
        <v>1914.06</v>
      </c>
      <c r="B531" s="11">
        <f>'Shiller Data '!B530</f>
        <v>8.1300000000000008</v>
      </c>
      <c r="C531" s="11">
        <f>'Shiller Data '!C530</f>
        <v>0.45</v>
      </c>
      <c r="D531" s="11">
        <f>'Shiller Data '!D530</f>
        <v>0.57499999999999996</v>
      </c>
      <c r="E531" s="75">
        <f>'Shiller Data '!E530</f>
        <v>9.9</v>
      </c>
      <c r="F531" s="12">
        <f t="shared" si="89"/>
        <v>258.00431818181823</v>
      </c>
      <c r="G531" s="12">
        <f t="shared" si="90"/>
        <v>14.280681818181817</v>
      </c>
      <c r="H531" s="12">
        <f t="shared" si="80"/>
        <v>302.5912063327246</v>
      </c>
      <c r="I531" s="12">
        <f t="shared" si="81"/>
        <v>14.390419853259925</v>
      </c>
      <c r="J531" s="12">
        <f t="shared" si="82"/>
        <v>17.928894418141066</v>
      </c>
      <c r="K531" s="12">
        <f t="shared" si="83"/>
        <v>2.8864136247087324</v>
      </c>
      <c r="L531" s="12">
        <f t="shared" si="79"/>
        <v>-0.46866514391934899</v>
      </c>
      <c r="M531" s="11"/>
      <c r="N531" s="11">
        <f t="shared" si="84"/>
        <v>1981.03</v>
      </c>
      <c r="O531" s="11">
        <f t="shared" si="85"/>
        <v>20.85812264203074</v>
      </c>
      <c r="P531" s="11">
        <f t="shared" si="86"/>
        <v>3.0377434475374612</v>
      </c>
      <c r="Q531" s="11">
        <f t="shared" si="87"/>
        <v>-0.31733532109062024</v>
      </c>
      <c r="R531">
        <f t="shared" si="88"/>
        <v>0.72808657140482447</v>
      </c>
    </row>
    <row r="532" spans="1:18" x14ac:dyDescent="0.25">
      <c r="A532" s="11">
        <f>'Shiller Data '!A531</f>
        <v>1914.07</v>
      </c>
      <c r="B532" s="11">
        <f>'Shiller Data '!B531</f>
        <v>7.68</v>
      </c>
      <c r="C532" s="11">
        <f>'Shiller Data '!C531</f>
        <v>0.44500000000000001</v>
      </c>
      <c r="D532" s="11">
        <f>'Shiller Data '!D531</f>
        <v>0.56579999999999997</v>
      </c>
      <c r="E532" s="75">
        <f>'Shiller Data '!E531</f>
        <v>10</v>
      </c>
      <c r="F532" s="12">
        <f t="shared" si="89"/>
        <v>241.28640000000001</v>
      </c>
      <c r="G532" s="12">
        <f t="shared" si="90"/>
        <v>13.9807875</v>
      </c>
      <c r="H532" s="12">
        <f t="shared" si="80"/>
        <v>302.37030040677047</v>
      </c>
      <c r="I532" s="12">
        <f t="shared" si="81"/>
        <v>14.402027027998217</v>
      </c>
      <c r="J532" s="12">
        <f t="shared" si="82"/>
        <v>16.753641659672482</v>
      </c>
      <c r="K532" s="12">
        <f t="shared" si="83"/>
        <v>2.8186156471581589</v>
      </c>
      <c r="L532" s="12">
        <f t="shared" si="79"/>
        <v>-0.53646312146992248</v>
      </c>
      <c r="M532" s="11"/>
      <c r="N532" s="11">
        <f t="shared" si="84"/>
        <v>1981.06</v>
      </c>
      <c r="O532" s="11">
        <f t="shared" si="85"/>
        <v>20.279671614936255</v>
      </c>
      <c r="P532" s="11">
        <f t="shared" si="86"/>
        <v>3.0096189860344977</v>
      </c>
      <c r="Q532" s="11">
        <f t="shared" si="87"/>
        <v>-0.34545978259358368</v>
      </c>
      <c r="R532">
        <f t="shared" si="88"/>
        <v>0.70789480092428536</v>
      </c>
    </row>
    <row r="533" spans="1:18" x14ac:dyDescent="0.25">
      <c r="A533" s="11">
        <f>'Shiller Data '!A532</f>
        <v>1914.08</v>
      </c>
      <c r="B533" s="11">
        <f>'Shiller Data '!B532</f>
        <v>7.68</v>
      </c>
      <c r="C533" s="11">
        <f>'Shiller Data '!C532</f>
        <v>0.44</v>
      </c>
      <c r="D533" s="11">
        <f>'Shiller Data '!D532</f>
        <v>0.55669999999999997</v>
      </c>
      <c r="E533" s="75">
        <f>'Shiller Data '!E532</f>
        <v>10.199999999999999</v>
      </c>
      <c r="F533" s="12">
        <f t="shared" si="89"/>
        <v>236.55529411764707</v>
      </c>
      <c r="G533" s="12">
        <f t="shared" si="90"/>
        <v>13.552647058823529</v>
      </c>
      <c r="H533" s="12">
        <f t="shared" si="80"/>
        <v>302.04515909631846</v>
      </c>
      <c r="I533" s="12">
        <f t="shared" si="81"/>
        <v>14.412569059577311</v>
      </c>
      <c r="J533" s="12">
        <f t="shared" si="82"/>
        <v>16.413124762129307</v>
      </c>
      <c r="K533" s="12">
        <f t="shared" si="83"/>
        <v>2.7980813051423001</v>
      </c>
      <c r="L533" s="12">
        <f t="shared" si="79"/>
        <v>-0.55699746348578127</v>
      </c>
      <c r="M533" s="11"/>
      <c r="N533" s="11">
        <f t="shared" si="84"/>
        <v>1981.09</v>
      </c>
      <c r="O533" s="11">
        <f t="shared" si="85"/>
        <v>17.662620082825633</v>
      </c>
      <c r="P533" s="11">
        <f t="shared" si="86"/>
        <v>2.8714505467320857</v>
      </c>
      <c r="Q533" s="11">
        <f t="shared" si="87"/>
        <v>-0.48362822189599575</v>
      </c>
      <c r="R533">
        <f t="shared" si="88"/>
        <v>0.61654237626433273</v>
      </c>
    </row>
    <row r="534" spans="1:18" x14ac:dyDescent="0.25">
      <c r="A534" s="11">
        <f>'Shiller Data '!A533</f>
        <v>1914.09</v>
      </c>
      <c r="B534" s="11">
        <f>'Shiller Data '!B533</f>
        <v>7.68</v>
      </c>
      <c r="C534" s="11">
        <f>'Shiller Data '!C533</f>
        <v>0.435</v>
      </c>
      <c r="D534" s="11">
        <f>'Shiller Data '!D533</f>
        <v>0.54749999999999999</v>
      </c>
      <c r="E534" s="75">
        <f>'Shiller Data '!E533</f>
        <v>10.199999999999999</v>
      </c>
      <c r="F534" s="12">
        <f t="shared" si="89"/>
        <v>236.55529411764707</v>
      </c>
      <c r="G534" s="12">
        <f t="shared" si="90"/>
        <v>13.398639705882353</v>
      </c>
      <c r="H534" s="12">
        <f t="shared" si="80"/>
        <v>301.64064980890544</v>
      </c>
      <c r="I534" s="12">
        <f t="shared" si="81"/>
        <v>14.424368168923106</v>
      </c>
      <c r="J534" s="12">
        <f t="shared" si="82"/>
        <v>16.399698853173948</v>
      </c>
      <c r="K534" s="12">
        <f t="shared" si="83"/>
        <v>2.7972629720502131</v>
      </c>
      <c r="L534" s="12">
        <f t="shared" si="79"/>
        <v>-0.55781579657786828</v>
      </c>
      <c r="M534" s="11"/>
      <c r="N534" s="11">
        <f t="shared" si="84"/>
        <v>1981.12</v>
      </c>
      <c r="O534" s="11">
        <f t="shared" si="85"/>
        <v>18.356347992365169</v>
      </c>
      <c r="P534" s="11">
        <f t="shared" si="86"/>
        <v>2.9099754543156879</v>
      </c>
      <c r="Q534" s="11">
        <f t="shared" si="87"/>
        <v>-0.44510331431239347</v>
      </c>
      <c r="R534">
        <f t="shared" si="88"/>
        <v>0.64075807313278788</v>
      </c>
    </row>
    <row r="535" spans="1:18" x14ac:dyDescent="0.25">
      <c r="A535" s="11">
        <f>'Shiller Data '!A534</f>
        <v>1914.1</v>
      </c>
      <c r="B535" s="11">
        <f>'Shiller Data '!B534</f>
        <v>7.68</v>
      </c>
      <c r="C535" s="11">
        <f>'Shiller Data '!C534</f>
        <v>0.43</v>
      </c>
      <c r="D535" s="11">
        <f>'Shiller Data '!D534</f>
        <v>0.5383</v>
      </c>
      <c r="E535" s="75">
        <f>'Shiller Data '!E534</f>
        <v>10.1</v>
      </c>
      <c r="F535" s="12">
        <f t="shared" si="89"/>
        <v>238.89742574257426</v>
      </c>
      <c r="G535" s="12">
        <f t="shared" si="90"/>
        <v>13.375767326732673</v>
      </c>
      <c r="H535" s="12">
        <f t="shared" si="80"/>
        <v>301.11814329623667</v>
      </c>
      <c r="I535" s="12">
        <f t="shared" si="81"/>
        <v>14.437218487368881</v>
      </c>
      <c r="J535" s="12">
        <f t="shared" si="82"/>
        <v>16.547330495246406</v>
      </c>
      <c r="K535" s="12">
        <f t="shared" si="83"/>
        <v>2.8062247894320458</v>
      </c>
      <c r="L535" s="12">
        <f t="shared" si="79"/>
        <v>-0.54885397919603562</v>
      </c>
      <c r="M535" s="11"/>
      <c r="N535" s="11">
        <f t="shared" si="84"/>
        <v>1982.03</v>
      </c>
      <c r="O535" s="11">
        <f t="shared" si="85"/>
        <v>16.361998273308341</v>
      </c>
      <c r="P535" s="11">
        <f t="shared" si="86"/>
        <v>2.7949614675609022</v>
      </c>
      <c r="Q535" s="11">
        <f t="shared" si="87"/>
        <v>-0.56011730106717916</v>
      </c>
      <c r="R535">
        <f t="shared" si="88"/>
        <v>0.57114206434567649</v>
      </c>
    </row>
    <row r="536" spans="1:18" x14ac:dyDescent="0.25">
      <c r="A536" s="11">
        <f>'Shiller Data '!A535</f>
        <v>1914.11</v>
      </c>
      <c r="B536" s="11">
        <f>'Shiller Data '!B535</f>
        <v>7.68</v>
      </c>
      <c r="C536" s="11">
        <f>'Shiller Data '!C535</f>
        <v>0.42499999999999999</v>
      </c>
      <c r="D536" s="11">
        <f>'Shiller Data '!D535</f>
        <v>0.5292</v>
      </c>
      <c r="E536" s="75">
        <f>'Shiller Data '!E535</f>
        <v>10.199999999999999</v>
      </c>
      <c r="F536" s="12">
        <f t="shared" si="89"/>
        <v>236.55529411764707</v>
      </c>
      <c r="G536" s="12">
        <f t="shared" si="90"/>
        <v>13.090624999999999</v>
      </c>
      <c r="H536" s="12">
        <f t="shared" si="80"/>
        <v>300.49659747573889</v>
      </c>
      <c r="I536" s="12">
        <f t="shared" si="81"/>
        <v>14.451521567498915</v>
      </c>
      <c r="J536" s="12">
        <f t="shared" si="82"/>
        <v>16.368884965694797</v>
      </c>
      <c r="K536" s="12">
        <f t="shared" si="83"/>
        <v>2.7953822745667987</v>
      </c>
      <c r="L536" s="12">
        <f t="shared" si="79"/>
        <v>-0.55969649406128275</v>
      </c>
      <c r="M536" s="11"/>
      <c r="N536" s="11">
        <f t="shared" si="84"/>
        <v>1982.06</v>
      </c>
      <c r="O536" s="11">
        <f t="shared" si="85"/>
        <v>15.798970503258627</v>
      </c>
      <c r="P536" s="11">
        <f t="shared" si="86"/>
        <v>2.7599447798884391</v>
      </c>
      <c r="Q536" s="11">
        <f t="shared" si="87"/>
        <v>-0.59513398873964229</v>
      </c>
      <c r="R536">
        <f t="shared" si="88"/>
        <v>0.55148866764567062</v>
      </c>
    </row>
    <row r="537" spans="1:18" x14ac:dyDescent="0.25">
      <c r="A537" s="11">
        <f>'Shiller Data '!A536</f>
        <v>1914.12</v>
      </c>
      <c r="B537" s="11">
        <f>'Shiller Data '!B536</f>
        <v>7.35</v>
      </c>
      <c r="C537" s="11">
        <f>'Shiller Data '!C536</f>
        <v>0.42</v>
      </c>
      <c r="D537" s="11">
        <f>'Shiller Data '!D536</f>
        <v>0.52</v>
      </c>
      <c r="E537" s="75">
        <f>'Shiller Data '!E536</f>
        <v>10.1</v>
      </c>
      <c r="F537" s="12">
        <f t="shared" si="89"/>
        <v>228.63230198019801</v>
      </c>
      <c r="G537" s="12">
        <f t="shared" si="90"/>
        <v>13.064702970297029</v>
      </c>
      <c r="H537" s="12">
        <f t="shared" si="80"/>
        <v>299.76687166454417</v>
      </c>
      <c r="I537" s="12">
        <f t="shared" si="81"/>
        <v>14.46687638588439</v>
      </c>
      <c r="J537" s="12">
        <f t="shared" si="82"/>
        <v>15.80384706979863</v>
      </c>
      <c r="K537" s="12">
        <f t="shared" si="83"/>
        <v>2.7602533958254476</v>
      </c>
      <c r="L537" s="12">
        <f t="shared" si="79"/>
        <v>-0.59482537280263381</v>
      </c>
      <c r="M537" s="11"/>
      <c r="N537" s="11">
        <f t="shared" si="84"/>
        <v>1982.09</v>
      </c>
      <c r="O537" s="11">
        <f t="shared" si="85"/>
        <v>17.485967573226212</v>
      </c>
      <c r="P537" s="11">
        <f t="shared" si="86"/>
        <v>2.8613987063149238</v>
      </c>
      <c r="Q537" s="11">
        <f t="shared" si="87"/>
        <v>-0.49368006231315764</v>
      </c>
      <c r="R537">
        <f t="shared" si="88"/>
        <v>0.61037603415139841</v>
      </c>
    </row>
    <row r="538" spans="1:18" x14ac:dyDescent="0.25">
      <c r="A538" s="11">
        <f>'Shiller Data '!A537</f>
        <v>1915.01</v>
      </c>
      <c r="B538" s="11">
        <f>'Shiller Data '!B537</f>
        <v>7.48</v>
      </c>
      <c r="C538" s="11">
        <f>'Shiller Data '!C537</f>
        <v>0.42080000000000001</v>
      </c>
      <c r="D538" s="11">
        <f>'Shiller Data '!D537</f>
        <v>0.55000000000000004</v>
      </c>
      <c r="E538" s="75">
        <f>'Shiller Data '!E537</f>
        <v>10.1</v>
      </c>
      <c r="F538" s="12">
        <f t="shared" si="89"/>
        <v>232.67613861386138</v>
      </c>
      <c r="G538" s="12">
        <f t="shared" si="90"/>
        <v>13.089588118811884</v>
      </c>
      <c r="H538" s="12">
        <f t="shared" si="80"/>
        <v>299.02882280261463</v>
      </c>
      <c r="I538" s="12">
        <f t="shared" si="81"/>
        <v>14.481817168461971</v>
      </c>
      <c r="J538" s="12">
        <f t="shared" si="82"/>
        <v>16.066777801930542</v>
      </c>
      <c r="K538" s="12">
        <f t="shared" si="83"/>
        <v>2.7767536494971279</v>
      </c>
      <c r="L538" s="12">
        <f t="shared" si="79"/>
        <v>-0.57832511913095352</v>
      </c>
      <c r="M538" s="11"/>
      <c r="N538" s="11">
        <f t="shared" si="84"/>
        <v>1982.12</v>
      </c>
      <c r="O538" s="11">
        <f t="shared" si="85"/>
        <v>20.001218984835305</v>
      </c>
      <c r="P538" s="11">
        <f t="shared" si="86"/>
        <v>2.9957932209384266</v>
      </c>
      <c r="Q538" s="11">
        <f t="shared" si="87"/>
        <v>-0.35928554768965482</v>
      </c>
      <c r="R538">
        <f t="shared" si="88"/>
        <v>0.69817496063816453</v>
      </c>
    </row>
    <row r="539" spans="1:18" x14ac:dyDescent="0.25">
      <c r="A539" s="11">
        <f>'Shiller Data '!A538</f>
        <v>1915.02</v>
      </c>
      <c r="B539" s="11">
        <f>'Shiller Data '!B538</f>
        <v>7.38</v>
      </c>
      <c r="C539" s="11">
        <f>'Shiller Data '!C538</f>
        <v>0.42170000000000002</v>
      </c>
      <c r="D539" s="11">
        <f>'Shiller Data '!D538</f>
        <v>0.57999999999999996</v>
      </c>
      <c r="E539" s="75">
        <f>'Shiller Data '!E538</f>
        <v>10</v>
      </c>
      <c r="F539" s="12">
        <f t="shared" si="89"/>
        <v>231.86115000000001</v>
      </c>
      <c r="G539" s="12">
        <f t="shared" si="90"/>
        <v>13.248759750000001</v>
      </c>
      <c r="H539" s="12">
        <f t="shared" si="80"/>
        <v>298.1771151061717</v>
      </c>
      <c r="I539" s="12">
        <f t="shared" si="81"/>
        <v>14.497615042319335</v>
      </c>
      <c r="J539" s="12">
        <f t="shared" si="82"/>
        <v>15.993054673005496</v>
      </c>
      <c r="K539" s="12">
        <f t="shared" si="83"/>
        <v>2.7721545450613534</v>
      </c>
      <c r="L539" s="12">
        <f t="shared" si="79"/>
        <v>-0.58292422356672802</v>
      </c>
      <c r="M539" s="11"/>
      <c r="N539" s="11">
        <f t="shared" si="84"/>
        <v>1983.03</v>
      </c>
      <c r="O539" s="11">
        <f t="shared" si="85"/>
        <v>21.752164386967038</v>
      </c>
      <c r="P539" s="11">
        <f t="shared" si="86"/>
        <v>3.0797132646281598</v>
      </c>
      <c r="Q539" s="11">
        <f t="shared" si="87"/>
        <v>-0.27536550399992166</v>
      </c>
      <c r="R539">
        <f t="shared" si="88"/>
        <v>0.75929454730634527</v>
      </c>
    </row>
    <row r="540" spans="1:18" x14ac:dyDescent="0.25">
      <c r="A540" s="11">
        <f>'Shiller Data '!A539</f>
        <v>1915.03</v>
      </c>
      <c r="B540" s="11">
        <f>'Shiller Data '!B539</f>
        <v>7.57</v>
      </c>
      <c r="C540" s="11">
        <f>'Shiller Data '!C539</f>
        <v>0.42249999999999999</v>
      </c>
      <c r="D540" s="11">
        <f>'Shiller Data '!D539</f>
        <v>0.61</v>
      </c>
      <c r="E540" s="75">
        <f>'Shiller Data '!E539</f>
        <v>9.9</v>
      </c>
      <c r="F540" s="12">
        <f t="shared" si="89"/>
        <v>240.23280303030305</v>
      </c>
      <c r="G540" s="12">
        <f t="shared" si="90"/>
        <v>13.407973484848483</v>
      </c>
      <c r="H540" s="12">
        <f t="shared" si="80"/>
        <v>297.31832998293021</v>
      </c>
      <c r="I540" s="12">
        <f t="shared" si="81"/>
        <v>14.512854692455178</v>
      </c>
      <c r="J540" s="12">
        <f t="shared" si="82"/>
        <v>16.553104686922364</v>
      </c>
      <c r="K540" s="12">
        <f t="shared" si="83"/>
        <v>2.806573678605421</v>
      </c>
      <c r="L540" s="12">
        <f t="shared" si="79"/>
        <v>-0.54850509002266046</v>
      </c>
      <c r="M540" s="11"/>
      <c r="N540" s="11">
        <f t="shared" si="84"/>
        <v>1983.06</v>
      </c>
      <c r="O540" s="11">
        <f t="shared" si="85"/>
        <v>23.47035117477181</v>
      </c>
      <c r="P540" s="11">
        <f t="shared" si="86"/>
        <v>3.1557379724596331</v>
      </c>
      <c r="Q540" s="11">
        <f t="shared" si="87"/>
        <v>-0.19934079616844835</v>
      </c>
      <c r="R540">
        <f t="shared" si="88"/>
        <v>0.81927064145611306</v>
      </c>
    </row>
    <row r="541" spans="1:18" x14ac:dyDescent="0.25">
      <c r="A541" s="11">
        <f>'Shiller Data '!A540</f>
        <v>1915.04</v>
      </c>
      <c r="B541" s="11">
        <f>'Shiller Data '!B540</f>
        <v>8.14</v>
      </c>
      <c r="C541" s="11">
        <f>'Shiller Data '!C540</f>
        <v>0.42330000000000001</v>
      </c>
      <c r="D541" s="11">
        <f>'Shiller Data '!D540</f>
        <v>0.64</v>
      </c>
      <c r="E541" s="75">
        <f>'Shiller Data '!E540</f>
        <v>10</v>
      </c>
      <c r="F541" s="12">
        <f t="shared" si="89"/>
        <v>255.73845</v>
      </c>
      <c r="G541" s="12">
        <f t="shared" si="90"/>
        <v>13.299027750000002</v>
      </c>
      <c r="H541" s="12">
        <f t="shared" si="80"/>
        <v>296.64681106134981</v>
      </c>
      <c r="I541" s="12">
        <f t="shared" si="81"/>
        <v>14.526471084632448</v>
      </c>
      <c r="J541" s="12">
        <f t="shared" si="82"/>
        <v>17.604994944060824</v>
      </c>
      <c r="K541" s="12">
        <f t="shared" si="83"/>
        <v>2.8681826654192908</v>
      </c>
      <c r="L541" s="12">
        <f t="shared" si="79"/>
        <v>-0.48689610320879062</v>
      </c>
      <c r="M541" s="11"/>
      <c r="N541" s="11">
        <f t="shared" si="84"/>
        <v>1983.09</v>
      </c>
      <c r="O541" s="11">
        <f t="shared" si="85"/>
        <v>23.325937744222998</v>
      </c>
      <c r="P541" s="11">
        <f t="shared" si="86"/>
        <v>3.1495659493217572</v>
      </c>
      <c r="Q541" s="11">
        <f t="shared" si="87"/>
        <v>-0.20551281930632426</v>
      </c>
      <c r="R541">
        <f t="shared" si="88"/>
        <v>0.81422965664086355</v>
      </c>
    </row>
    <row r="542" spans="1:18" x14ac:dyDescent="0.25">
      <c r="A542" s="11">
        <f>'Shiller Data '!A541</f>
        <v>1915.05</v>
      </c>
      <c r="B542" s="11">
        <f>'Shiller Data '!B541</f>
        <v>7.95</v>
      </c>
      <c r="C542" s="11">
        <f>'Shiller Data '!C541</f>
        <v>0.42420000000000002</v>
      </c>
      <c r="D542" s="11">
        <f>'Shiller Data '!D541</f>
        <v>0.67</v>
      </c>
      <c r="E542" s="75">
        <f>'Shiller Data '!E541</f>
        <v>10.1</v>
      </c>
      <c r="F542" s="12">
        <f t="shared" si="89"/>
        <v>247.29616336633669</v>
      </c>
      <c r="G542" s="12">
        <f t="shared" si="90"/>
        <v>13.195350000000003</v>
      </c>
      <c r="H542" s="12">
        <f t="shared" si="80"/>
        <v>295.99030027806748</v>
      </c>
      <c r="I542" s="12">
        <f t="shared" si="81"/>
        <v>14.53715656179115</v>
      </c>
      <c r="J542" s="12">
        <f t="shared" si="82"/>
        <v>17.011315955440661</v>
      </c>
      <c r="K542" s="12">
        <f t="shared" si="83"/>
        <v>2.8338787670509062</v>
      </c>
      <c r="L542" s="12">
        <f t="shared" si="79"/>
        <v>-0.52120000157717516</v>
      </c>
      <c r="M542" s="11"/>
      <c r="N542" s="11">
        <f t="shared" si="84"/>
        <v>1983.12</v>
      </c>
      <c r="O542" s="11">
        <f t="shared" si="85"/>
        <v>22.823878524170258</v>
      </c>
      <c r="P542" s="11">
        <f t="shared" si="86"/>
        <v>3.1278072916121711</v>
      </c>
      <c r="Q542" s="11">
        <f t="shared" si="87"/>
        <v>-0.22727147701591033</v>
      </c>
      <c r="R542">
        <f t="shared" si="88"/>
        <v>0.79670446597802858</v>
      </c>
    </row>
    <row r="543" spans="1:18" x14ac:dyDescent="0.25">
      <c r="A543" s="11">
        <f>'Shiller Data '!A542</f>
        <v>1915.06</v>
      </c>
      <c r="B543" s="11">
        <f>'Shiller Data '!B542</f>
        <v>8.0399999999999991</v>
      </c>
      <c r="C543" s="11">
        <f>'Shiller Data '!C542</f>
        <v>0.42499999999999999</v>
      </c>
      <c r="D543" s="11">
        <f>'Shiller Data '!D542</f>
        <v>0.7</v>
      </c>
      <c r="E543" s="75">
        <f>'Shiller Data '!E542</f>
        <v>10.1</v>
      </c>
      <c r="F543" s="12">
        <f t="shared" si="89"/>
        <v>250.0957425742574</v>
      </c>
      <c r="G543" s="12">
        <f t="shared" si="90"/>
        <v>13.220235148514851</v>
      </c>
      <c r="H543" s="12">
        <f t="shared" si="80"/>
        <v>295.33416227227474</v>
      </c>
      <c r="I543" s="12">
        <f t="shared" si="81"/>
        <v>14.547432559377567</v>
      </c>
      <c r="J543" s="12">
        <f t="shared" si="82"/>
        <v>17.191744423179379</v>
      </c>
      <c r="K543" s="12">
        <f t="shared" si="83"/>
        <v>2.8444292931977975</v>
      </c>
      <c r="L543" s="12">
        <f t="shared" si="79"/>
        <v>-0.51064947543028394</v>
      </c>
      <c r="M543" s="11"/>
      <c r="N543" s="11">
        <f t="shared" si="84"/>
        <v>1984.03</v>
      </c>
      <c r="O543" s="11">
        <f t="shared" si="85"/>
        <v>21.594654941774024</v>
      </c>
      <c r="P543" s="11">
        <f t="shared" si="86"/>
        <v>3.0724458276683819</v>
      </c>
      <c r="Q543" s="11">
        <f t="shared" si="87"/>
        <v>-0.28263294095969949</v>
      </c>
      <c r="R543">
        <f t="shared" si="88"/>
        <v>0.7537964248778497</v>
      </c>
    </row>
    <row r="544" spans="1:18" x14ac:dyDescent="0.25">
      <c r="A544" s="11">
        <f>'Shiller Data '!A543</f>
        <v>1915.07</v>
      </c>
      <c r="B544" s="11">
        <f>'Shiller Data '!B543</f>
        <v>8.01</v>
      </c>
      <c r="C544" s="11">
        <f>'Shiller Data '!C543</f>
        <v>0.42580000000000001</v>
      </c>
      <c r="D544" s="11">
        <f>'Shiller Data '!D543</f>
        <v>0.73</v>
      </c>
      <c r="E544" s="75">
        <f>'Shiller Data '!E543</f>
        <v>10.1</v>
      </c>
      <c r="F544" s="12">
        <f t="shared" si="89"/>
        <v>249.16254950495048</v>
      </c>
      <c r="G544" s="12">
        <f t="shared" si="90"/>
        <v>13.245120297029706</v>
      </c>
      <c r="H544" s="12">
        <f t="shared" si="80"/>
        <v>294.59440010104794</v>
      </c>
      <c r="I544" s="12">
        <f t="shared" si="81"/>
        <v>14.557301192074833</v>
      </c>
      <c r="J544" s="12">
        <f t="shared" si="82"/>
        <v>17.115985045400965</v>
      </c>
      <c r="K544" s="12">
        <f t="shared" si="83"/>
        <v>2.8400128248337495</v>
      </c>
      <c r="L544" s="12">
        <f t="shared" si="79"/>
        <v>-0.5150659437943319</v>
      </c>
      <c r="M544" s="11"/>
      <c r="N544" s="11">
        <f t="shared" si="84"/>
        <v>1984.06</v>
      </c>
      <c r="O544" s="11">
        <f t="shared" si="85"/>
        <v>20.79236139270947</v>
      </c>
      <c r="P544" s="11">
        <f t="shared" si="86"/>
        <v>3.0345856785227578</v>
      </c>
      <c r="Q544" s="11">
        <f t="shared" si="87"/>
        <v>-0.32049309010532356</v>
      </c>
      <c r="R544">
        <f t="shared" si="88"/>
        <v>0.72579106843117047</v>
      </c>
    </row>
    <row r="545" spans="1:18" x14ac:dyDescent="0.25">
      <c r="A545" s="11">
        <f>'Shiller Data '!A544</f>
        <v>1915.08</v>
      </c>
      <c r="B545" s="11">
        <f>'Shiller Data '!B544</f>
        <v>8.35</v>
      </c>
      <c r="C545" s="11">
        <f>'Shiller Data '!C544</f>
        <v>0.42670000000000002</v>
      </c>
      <c r="D545" s="11">
        <f>'Shiller Data '!D544</f>
        <v>0.76</v>
      </c>
      <c r="E545" s="75">
        <f>'Shiller Data '!E544</f>
        <v>10.1</v>
      </c>
      <c r="F545" s="12">
        <f t="shared" si="89"/>
        <v>259.7387376237624</v>
      </c>
      <c r="G545" s="12">
        <f t="shared" si="90"/>
        <v>13.273116089108914</v>
      </c>
      <c r="H545" s="12">
        <f t="shared" si="80"/>
        <v>293.89683312346324</v>
      </c>
      <c r="I545" s="12">
        <f t="shared" si="81"/>
        <v>14.568218257635866</v>
      </c>
      <c r="J545" s="12">
        <f t="shared" si="82"/>
        <v>17.829135521608588</v>
      </c>
      <c r="K545" s="12">
        <f t="shared" si="83"/>
        <v>2.8808339462133001</v>
      </c>
      <c r="L545" s="12">
        <f t="shared" si="79"/>
        <v>-0.47424482241478128</v>
      </c>
      <c r="M545" s="11"/>
      <c r="N545" s="11">
        <f t="shared" si="84"/>
        <v>1984.09</v>
      </c>
      <c r="O545" s="11">
        <f t="shared" si="85"/>
        <v>22.28508476023999</v>
      </c>
      <c r="P545" s="11">
        <f t="shared" si="86"/>
        <v>3.103917609857294</v>
      </c>
      <c r="Q545" s="11">
        <f t="shared" si="87"/>
        <v>-0.25116115877078737</v>
      </c>
      <c r="R545">
        <f t="shared" si="88"/>
        <v>0.77789699653282574</v>
      </c>
    </row>
    <row r="546" spans="1:18" x14ac:dyDescent="0.25">
      <c r="A546" s="11">
        <f>'Shiller Data '!A545</f>
        <v>1915.09</v>
      </c>
      <c r="B546" s="11">
        <f>'Shiller Data '!B545</f>
        <v>8.66</v>
      </c>
      <c r="C546" s="11">
        <f>'Shiller Data '!C545</f>
        <v>0.42749999999999999</v>
      </c>
      <c r="D546" s="11">
        <f>'Shiller Data '!D545</f>
        <v>0.79</v>
      </c>
      <c r="E546" s="75">
        <f>'Shiller Data '!E545</f>
        <v>10.1</v>
      </c>
      <c r="F546" s="12">
        <f t="shared" si="89"/>
        <v>269.38173267326738</v>
      </c>
      <c r="G546" s="12">
        <f t="shared" si="90"/>
        <v>13.298001237623762</v>
      </c>
      <c r="H546" s="12">
        <f t="shared" si="80"/>
        <v>293.25410592895111</v>
      </c>
      <c r="I546" s="12">
        <f t="shared" si="81"/>
        <v>14.577345231620674</v>
      </c>
      <c r="J546" s="12">
        <f t="shared" si="82"/>
        <v>18.479478148664121</v>
      </c>
      <c r="K546" s="12">
        <f t="shared" si="83"/>
        <v>2.9166608271061669</v>
      </c>
      <c r="L546" s="12">
        <f t="shared" si="79"/>
        <v>-0.43841794152191449</v>
      </c>
      <c r="M546" s="11"/>
      <c r="N546" s="11">
        <f t="shared" si="84"/>
        <v>1984.12</v>
      </c>
      <c r="O546" s="11">
        <f t="shared" si="85"/>
        <v>21.998210742031617</v>
      </c>
      <c r="P546" s="11">
        <f t="shared" si="86"/>
        <v>3.0909611201432057</v>
      </c>
      <c r="Q546" s="11">
        <f t="shared" si="87"/>
        <v>-0.26411764848487573</v>
      </c>
      <c r="R546">
        <f t="shared" si="88"/>
        <v>0.76788319404795713</v>
      </c>
    </row>
    <row r="547" spans="1:18" x14ac:dyDescent="0.25">
      <c r="A547" s="11">
        <f>'Shiller Data '!A546</f>
        <v>1915.1</v>
      </c>
      <c r="B547" s="11">
        <f>'Shiller Data '!B546</f>
        <v>9.14</v>
      </c>
      <c r="C547" s="11">
        <f>'Shiller Data '!C546</f>
        <v>0.42830000000000001</v>
      </c>
      <c r="D547" s="11">
        <f>'Shiller Data '!D546</f>
        <v>0.82</v>
      </c>
      <c r="E547" s="75">
        <f>'Shiller Data '!E546</f>
        <v>10.199999999999999</v>
      </c>
      <c r="F547" s="12">
        <f t="shared" si="89"/>
        <v>281.52544117647062</v>
      </c>
      <c r="G547" s="12">
        <f t="shared" si="90"/>
        <v>13.192269852941179</v>
      </c>
      <c r="H547" s="12">
        <f t="shared" si="80"/>
        <v>292.68620794675758</v>
      </c>
      <c r="I547" s="12">
        <f t="shared" si="81"/>
        <v>14.584873519193629</v>
      </c>
      <c r="J547" s="12">
        <f t="shared" si="82"/>
        <v>19.302563084005108</v>
      </c>
      <c r="K547" s="12">
        <f t="shared" si="83"/>
        <v>2.9602378893734551</v>
      </c>
      <c r="L547" s="12">
        <f t="shared" si="79"/>
        <v>-0.3948408792546263</v>
      </c>
      <c r="M547" s="11"/>
      <c r="N547" s="11">
        <f t="shared" si="84"/>
        <v>1985.03</v>
      </c>
      <c r="O547" s="11">
        <f t="shared" si="85"/>
        <v>23.723184550959918</v>
      </c>
      <c r="P547" s="11">
        <f t="shared" si="86"/>
        <v>3.1664528210606631</v>
      </c>
      <c r="Q547" s="11">
        <f t="shared" si="87"/>
        <v>-0.18862594756741835</v>
      </c>
      <c r="R547">
        <f t="shared" si="88"/>
        <v>0.82809620016840879</v>
      </c>
    </row>
    <row r="548" spans="1:18" x14ac:dyDescent="0.25">
      <c r="A548" s="11">
        <f>'Shiller Data '!A547</f>
        <v>1915.11</v>
      </c>
      <c r="B548" s="11">
        <f>'Shiller Data '!B547</f>
        <v>9.4600000000000009</v>
      </c>
      <c r="C548" s="11">
        <f>'Shiller Data '!C547</f>
        <v>0.42920000000000003</v>
      </c>
      <c r="D548" s="11">
        <f>'Shiller Data '!D547</f>
        <v>0.85</v>
      </c>
      <c r="E548" s="75">
        <f>'Shiller Data '!E547</f>
        <v>10.3</v>
      </c>
      <c r="F548" s="12">
        <f t="shared" si="89"/>
        <v>288.55296116504854</v>
      </c>
      <c r="G548" s="12">
        <f t="shared" si="90"/>
        <v>13.091641747572817</v>
      </c>
      <c r="H548" s="12">
        <f t="shared" si="80"/>
        <v>292.22031314442137</v>
      </c>
      <c r="I548" s="12">
        <f t="shared" si="81"/>
        <v>14.592270530204072</v>
      </c>
      <c r="J548" s="12">
        <f t="shared" si="82"/>
        <v>19.774370312541976</v>
      </c>
      <c r="K548" s="12">
        <f t="shared" si="83"/>
        <v>2.9843866705445556</v>
      </c>
      <c r="L548" s="12">
        <f t="shared" si="79"/>
        <v>-0.37069209808352577</v>
      </c>
      <c r="M548" s="11"/>
      <c r="N548" s="11">
        <f t="shared" si="84"/>
        <v>1985.06</v>
      </c>
      <c r="O548" s="11">
        <f t="shared" si="85"/>
        <v>24.679321231060047</v>
      </c>
      <c r="P548" s="11">
        <f t="shared" si="86"/>
        <v>3.2059656958656251</v>
      </c>
      <c r="Q548" s="11">
        <f t="shared" si="87"/>
        <v>-0.14911307276245633</v>
      </c>
      <c r="R548">
        <f t="shared" si="88"/>
        <v>0.86147170040665622</v>
      </c>
    </row>
    <row r="549" spans="1:18" x14ac:dyDescent="0.25">
      <c r="A549" s="11">
        <f>'Shiller Data '!A548</f>
        <v>1915.12</v>
      </c>
      <c r="B549" s="11">
        <f>'Shiller Data '!B548</f>
        <v>9.48</v>
      </c>
      <c r="C549" s="11">
        <f>'Shiller Data '!C548</f>
        <v>0.43</v>
      </c>
      <c r="D549" s="11">
        <f>'Shiller Data '!D548</f>
        <v>0.88</v>
      </c>
      <c r="E549" s="75">
        <f>'Shiller Data '!E548</f>
        <v>10.3</v>
      </c>
      <c r="F549" s="12">
        <f t="shared" si="89"/>
        <v>289.16300970873789</v>
      </c>
      <c r="G549" s="12">
        <f t="shared" si="90"/>
        <v>13.116043689320387</v>
      </c>
      <c r="H549" s="12">
        <f t="shared" si="80"/>
        <v>291.7284164948897</v>
      </c>
      <c r="I549" s="12">
        <f t="shared" si="81"/>
        <v>14.600643376248552</v>
      </c>
      <c r="J549" s="12">
        <f t="shared" si="82"/>
        <v>19.804812860447704</v>
      </c>
      <c r="K549" s="12">
        <f t="shared" si="83"/>
        <v>2.9859249819228348</v>
      </c>
      <c r="L549" s="12">
        <f t="shared" si="79"/>
        <v>-0.36915378670524657</v>
      </c>
      <c r="M549" s="11"/>
      <c r="N549" s="11">
        <f t="shared" si="84"/>
        <v>1985.09</v>
      </c>
      <c r="O549" s="11">
        <f t="shared" si="85"/>
        <v>23.862574051101635</v>
      </c>
      <c r="P549" s="11">
        <f t="shared" si="86"/>
        <v>3.1723112922886072</v>
      </c>
      <c r="Q549" s="11">
        <f t="shared" si="87"/>
        <v>-0.18276747633947421</v>
      </c>
      <c r="R549">
        <f t="shared" si="88"/>
        <v>0.83296181655152046</v>
      </c>
    </row>
    <row r="550" spans="1:18" x14ac:dyDescent="0.25">
      <c r="A550" s="11">
        <f>'Shiller Data '!A549</f>
        <v>1916.01</v>
      </c>
      <c r="B550" s="11">
        <f>'Shiller Data '!B549</f>
        <v>9.33</v>
      </c>
      <c r="C550" s="11">
        <f>'Shiller Data '!C549</f>
        <v>0.44080000000000003</v>
      </c>
      <c r="D550" s="11">
        <f>'Shiller Data '!D549</f>
        <v>0.93420000000000003</v>
      </c>
      <c r="E550" s="75">
        <f>'Shiller Data '!E549</f>
        <v>10.4</v>
      </c>
      <c r="F550" s="12">
        <f t="shared" si="89"/>
        <v>281.85122596153849</v>
      </c>
      <c r="G550" s="12">
        <f t="shared" si="90"/>
        <v>13.31618653846154</v>
      </c>
      <c r="H550" s="12">
        <f t="shared" si="80"/>
        <v>291.09269324503873</v>
      </c>
      <c r="I550" s="12">
        <f t="shared" si="81"/>
        <v>14.608743585345335</v>
      </c>
      <c r="J550" s="12">
        <f t="shared" si="82"/>
        <v>19.2933241873227</v>
      </c>
      <c r="K550" s="12">
        <f t="shared" si="83"/>
        <v>2.9597591390447517</v>
      </c>
      <c r="L550" s="12">
        <f t="shared" si="79"/>
        <v>-0.39531962958332967</v>
      </c>
      <c r="M550" s="11"/>
      <c r="N550" s="11">
        <f t="shared" si="84"/>
        <v>1985.12</v>
      </c>
      <c r="O550" s="11">
        <f t="shared" si="85"/>
        <v>26.571392361856077</v>
      </c>
      <c r="P550" s="11">
        <f t="shared" si="86"/>
        <v>3.2798351619311128</v>
      </c>
      <c r="Q550" s="11">
        <f t="shared" si="87"/>
        <v>-7.5243606696968612E-2</v>
      </c>
      <c r="R550">
        <f t="shared" si="88"/>
        <v>0.92751750932808708</v>
      </c>
    </row>
    <row r="551" spans="1:18" x14ac:dyDescent="0.25">
      <c r="A551" s="11">
        <f>'Shiller Data '!A550</f>
        <v>1916.02</v>
      </c>
      <c r="B551" s="11">
        <f>'Shiller Data '!B550</f>
        <v>9.1999999999999993</v>
      </c>
      <c r="C551" s="11">
        <f>'Shiller Data '!C550</f>
        <v>0.45169999999999999</v>
      </c>
      <c r="D551" s="11">
        <f>'Shiller Data '!D550</f>
        <v>0.98829999999999996</v>
      </c>
      <c r="E551" s="75">
        <f>'Shiller Data '!E550</f>
        <v>10.4</v>
      </c>
      <c r="F551" s="12">
        <f t="shared" si="89"/>
        <v>277.92403846153843</v>
      </c>
      <c r="G551" s="12">
        <f t="shared" si="90"/>
        <v>13.645466105769231</v>
      </c>
      <c r="H551" s="12">
        <f t="shared" si="80"/>
        <v>290.44162042593337</v>
      </c>
      <c r="I551" s="12">
        <f t="shared" si="81"/>
        <v>14.617702128468242</v>
      </c>
      <c r="J551" s="12">
        <f t="shared" si="82"/>
        <v>19.012840460079993</v>
      </c>
      <c r="K551" s="12">
        <f t="shared" si="83"/>
        <v>2.9451145645956252</v>
      </c>
      <c r="L551" s="12">
        <f t="shared" si="79"/>
        <v>-0.40996420403245626</v>
      </c>
      <c r="M551" s="11"/>
      <c r="N551" s="11">
        <f t="shared" si="84"/>
        <v>1986.03</v>
      </c>
      <c r="O551" s="11">
        <f t="shared" si="85"/>
        <v>29.838077612856011</v>
      </c>
      <c r="P551" s="11">
        <f t="shared" si="86"/>
        <v>3.3957853500986372</v>
      </c>
      <c r="Q551" s="11">
        <f t="shared" si="87"/>
        <v>4.0706581470555836E-2</v>
      </c>
      <c r="R551">
        <f t="shared" si="88"/>
        <v>1.0415464516772193</v>
      </c>
    </row>
    <row r="552" spans="1:18" x14ac:dyDescent="0.25">
      <c r="A552" s="11">
        <f>'Shiller Data '!A551</f>
        <v>1916.03</v>
      </c>
      <c r="B552" s="11">
        <f>'Shiller Data '!B551</f>
        <v>9.17</v>
      </c>
      <c r="C552" s="11">
        <f>'Shiller Data '!C551</f>
        <v>0.46250000000000002</v>
      </c>
      <c r="D552" s="11">
        <f>'Shiller Data '!D551</f>
        <v>1.042</v>
      </c>
      <c r="E552" s="75">
        <f>'Shiller Data '!E551</f>
        <v>10.5</v>
      </c>
      <c r="F552" s="12">
        <f t="shared" si="89"/>
        <v>274.37950000000001</v>
      </c>
      <c r="G552" s="12">
        <f t="shared" si="90"/>
        <v>13.838660714285714</v>
      </c>
      <c r="H552" s="12">
        <f t="shared" si="80"/>
        <v>289.82088548055685</v>
      </c>
      <c r="I552" s="12">
        <f t="shared" si="81"/>
        <v>14.62632821484191</v>
      </c>
      <c r="J552" s="12">
        <f t="shared" si="82"/>
        <v>18.759287769952842</v>
      </c>
      <c r="K552" s="12">
        <f t="shared" si="83"/>
        <v>2.9316889775030504</v>
      </c>
      <c r="L552" s="12">
        <f t="shared" si="79"/>
        <v>-0.42338979112503106</v>
      </c>
      <c r="M552" s="11"/>
      <c r="N552" s="11">
        <f t="shared" si="84"/>
        <v>1986.06</v>
      </c>
      <c r="O552" s="11">
        <f t="shared" si="85"/>
        <v>31.218395181464583</v>
      </c>
      <c r="P552" s="11">
        <f t="shared" si="86"/>
        <v>3.4410075102255466</v>
      </c>
      <c r="Q552" s="11">
        <f t="shared" si="87"/>
        <v>8.5928741597465219E-2</v>
      </c>
      <c r="R552">
        <f t="shared" si="88"/>
        <v>1.0897286732139231</v>
      </c>
    </row>
    <row r="553" spans="1:18" x14ac:dyDescent="0.25">
      <c r="A553" s="11">
        <f>'Shiller Data '!A552</f>
        <v>1916.04</v>
      </c>
      <c r="B553" s="11">
        <f>'Shiller Data '!B552</f>
        <v>9.07</v>
      </c>
      <c r="C553" s="11">
        <f>'Shiller Data '!C552</f>
        <v>0.4733</v>
      </c>
      <c r="D553" s="11">
        <f>'Shiller Data '!D552</f>
        <v>1.097</v>
      </c>
      <c r="E553" s="75">
        <f>'Shiller Data '!E552</f>
        <v>10.6</v>
      </c>
      <c r="F553" s="12">
        <f t="shared" si="89"/>
        <v>268.8270990566038</v>
      </c>
      <c r="G553" s="12">
        <f t="shared" si="90"/>
        <v>14.028210141509435</v>
      </c>
      <c r="H553" s="12">
        <f t="shared" si="80"/>
        <v>289.18520490426681</v>
      </c>
      <c r="I553" s="12">
        <f t="shared" si="81"/>
        <v>14.63459977194732</v>
      </c>
      <c r="J553" s="12">
        <f t="shared" si="82"/>
        <v>18.369282607366646</v>
      </c>
      <c r="K553" s="12">
        <f t="shared" si="83"/>
        <v>2.9106798460620005</v>
      </c>
      <c r="L553" s="12">
        <f t="shared" si="79"/>
        <v>-0.44439892256608093</v>
      </c>
      <c r="M553" s="11"/>
      <c r="N553" s="11">
        <f t="shared" si="84"/>
        <v>1986.09</v>
      </c>
      <c r="O553" s="11">
        <f t="shared" si="85"/>
        <v>30.04982699927341</v>
      </c>
      <c r="P553" s="11">
        <f t="shared" si="86"/>
        <v>3.4028569038689178</v>
      </c>
      <c r="Q553" s="11">
        <f t="shared" si="87"/>
        <v>4.7778135240836406E-2</v>
      </c>
      <c r="R553">
        <f t="shared" si="88"/>
        <v>1.0489379071499689</v>
      </c>
    </row>
    <row r="554" spans="1:18" x14ac:dyDescent="0.25">
      <c r="A554" s="11">
        <f>'Shiller Data '!A553</f>
        <v>1916.05</v>
      </c>
      <c r="B554" s="11">
        <f>'Shiller Data '!B553</f>
        <v>9.27</v>
      </c>
      <c r="C554" s="11">
        <f>'Shiller Data '!C553</f>
        <v>0.48420000000000002</v>
      </c>
      <c r="D554" s="11">
        <f>'Shiller Data '!D553</f>
        <v>1.151</v>
      </c>
      <c r="E554" s="75">
        <f>'Shiller Data '!E553</f>
        <v>10.7</v>
      </c>
      <c r="F554" s="12">
        <f t="shared" si="89"/>
        <v>272.18712616822432</v>
      </c>
      <c r="G554" s="12">
        <f t="shared" si="90"/>
        <v>14.217152803738319</v>
      </c>
      <c r="H554" s="12">
        <f t="shared" si="80"/>
        <v>288.67229398459301</v>
      </c>
      <c r="I554" s="12">
        <f t="shared" si="81"/>
        <v>14.643851343163563</v>
      </c>
      <c r="J554" s="12">
        <f t="shared" si="82"/>
        <v>18.587127101320519</v>
      </c>
      <c r="K554" s="12">
        <f t="shared" si="83"/>
        <v>2.9224692497865403</v>
      </c>
      <c r="L554" s="12">
        <f t="shared" si="79"/>
        <v>-0.43260951884154109</v>
      </c>
      <c r="M554" s="11"/>
      <c r="N554" s="11">
        <f t="shared" si="84"/>
        <v>1986.12</v>
      </c>
      <c r="O554" s="11">
        <f t="shared" si="85"/>
        <v>31.195860590413538</v>
      </c>
      <c r="P554" s="11">
        <f t="shared" si="86"/>
        <v>3.4402854126293634</v>
      </c>
      <c r="Q554" s="11">
        <f t="shared" si="87"/>
        <v>8.5206644001281973E-2</v>
      </c>
      <c r="R554">
        <f t="shared" si="88"/>
        <v>1.0889420667959848</v>
      </c>
    </row>
    <row r="555" spans="1:18" x14ac:dyDescent="0.25">
      <c r="A555" s="11">
        <f>'Shiller Data '!A554</f>
        <v>1916.06</v>
      </c>
      <c r="B555" s="11">
        <f>'Shiller Data '!B554</f>
        <v>9.36</v>
      </c>
      <c r="C555" s="11">
        <f>'Shiller Data '!C554</f>
        <v>0.495</v>
      </c>
      <c r="D555" s="11">
        <f>'Shiller Data '!D554</f>
        <v>1.2050000000000001</v>
      </c>
      <c r="E555" s="75">
        <f>'Shiller Data '!E554</f>
        <v>10.8</v>
      </c>
      <c r="F555" s="12">
        <f t="shared" si="89"/>
        <v>272.28499999999997</v>
      </c>
      <c r="G555" s="12">
        <f t="shared" si="90"/>
        <v>14.399687499999999</v>
      </c>
      <c r="H555" s="12">
        <f t="shared" si="80"/>
        <v>288.12997108731656</v>
      </c>
      <c r="I555" s="12">
        <f t="shared" si="81"/>
        <v>14.65271060777461</v>
      </c>
      <c r="J555" s="12">
        <f t="shared" si="82"/>
        <v>18.582568596934394</v>
      </c>
      <c r="K555" s="12">
        <f t="shared" si="83"/>
        <v>2.9222239690908904</v>
      </c>
      <c r="L555" s="12">
        <f t="shared" si="79"/>
        <v>-0.43285479953719097</v>
      </c>
      <c r="M555" s="11"/>
      <c r="N555" s="11">
        <f t="shared" si="84"/>
        <v>1987.03</v>
      </c>
      <c r="O555" s="11">
        <f t="shared" si="85"/>
        <v>36.126528161999481</v>
      </c>
      <c r="P555" s="11">
        <f t="shared" si="86"/>
        <v>3.5870274476001587</v>
      </c>
      <c r="Q555" s="11">
        <f t="shared" si="87"/>
        <v>0.23194867897207727</v>
      </c>
      <c r="R555">
        <f t="shared" si="88"/>
        <v>1.2610550085282828</v>
      </c>
    </row>
    <row r="556" spans="1:18" x14ac:dyDescent="0.25">
      <c r="A556" s="11">
        <f>'Shiller Data '!A555</f>
        <v>1916.07</v>
      </c>
      <c r="B556" s="11">
        <f>'Shiller Data '!B555</f>
        <v>9.23</v>
      </c>
      <c r="C556" s="11">
        <f>'Shiller Data '!C555</f>
        <v>0.50580000000000003</v>
      </c>
      <c r="D556" s="11">
        <f>'Shiller Data '!D555</f>
        <v>1.2589999999999999</v>
      </c>
      <c r="E556" s="75">
        <f>'Shiller Data '!E555</f>
        <v>10.8</v>
      </c>
      <c r="F556" s="12">
        <f t="shared" si="89"/>
        <v>268.50326388888885</v>
      </c>
      <c r="G556" s="12">
        <f t="shared" si="90"/>
        <v>14.713862499999999</v>
      </c>
      <c r="H556" s="12">
        <f t="shared" si="80"/>
        <v>287.53657050946754</v>
      </c>
      <c r="I556" s="12">
        <f t="shared" si="81"/>
        <v>14.658144720904694</v>
      </c>
      <c r="J556" s="12">
        <f t="shared" si="82"/>
        <v>18.317684059017598</v>
      </c>
      <c r="K556" s="12">
        <f t="shared" si="83"/>
        <v>2.9078669352623199</v>
      </c>
      <c r="L556" s="12">
        <f t="shared" si="79"/>
        <v>-0.44721183336576154</v>
      </c>
      <c r="M556" s="11"/>
      <c r="N556" s="11">
        <f t="shared" si="84"/>
        <v>1987.06</v>
      </c>
      <c r="O556" s="11">
        <f t="shared" si="85"/>
        <v>36.72285899130155</v>
      </c>
      <c r="P556" s="11">
        <f t="shared" si="86"/>
        <v>3.6033994219616545</v>
      </c>
      <c r="Q556" s="11">
        <f t="shared" si="87"/>
        <v>0.24832065333357312</v>
      </c>
      <c r="R556">
        <f t="shared" si="88"/>
        <v>1.2818709024790942</v>
      </c>
    </row>
    <row r="557" spans="1:18" x14ac:dyDescent="0.25">
      <c r="A557" s="11">
        <f>'Shiller Data '!A556</f>
        <v>1916.08</v>
      </c>
      <c r="B557" s="11">
        <f>'Shiller Data '!B556</f>
        <v>9.3000000000000007</v>
      </c>
      <c r="C557" s="11">
        <f>'Shiller Data '!C556</f>
        <v>0.51670000000000005</v>
      </c>
      <c r="D557" s="11">
        <f>'Shiller Data '!D556</f>
        <v>1.3129999999999999</v>
      </c>
      <c r="E557" s="75">
        <f>'Shiller Data '!E556</f>
        <v>10.9</v>
      </c>
      <c r="F557" s="12">
        <f t="shared" si="89"/>
        <v>268.05756880733946</v>
      </c>
      <c r="G557" s="12">
        <f t="shared" si="90"/>
        <v>14.893047935779817</v>
      </c>
      <c r="H557" s="12">
        <f t="shared" si="80"/>
        <v>286.82418088369212</v>
      </c>
      <c r="I557" s="12">
        <f t="shared" si="81"/>
        <v>14.665907834938452</v>
      </c>
      <c r="J557" s="12">
        <f t="shared" si="82"/>
        <v>18.277598074682324</v>
      </c>
      <c r="K557" s="12">
        <f t="shared" si="83"/>
        <v>2.9056761610405766</v>
      </c>
      <c r="L557" s="12">
        <f t="shared" si="79"/>
        <v>-0.44940260758750483</v>
      </c>
      <c r="M557" s="11"/>
      <c r="N557" s="11">
        <f t="shared" si="84"/>
        <v>1987.09</v>
      </c>
      <c r="O557" s="11">
        <f t="shared" si="85"/>
        <v>38.291526806946209</v>
      </c>
      <c r="P557" s="11">
        <f t="shared" si="86"/>
        <v>3.6452286395165325</v>
      </c>
      <c r="Q557" s="11">
        <f t="shared" si="87"/>
        <v>0.29014987088845112</v>
      </c>
      <c r="R557">
        <f t="shared" si="88"/>
        <v>1.336627794610141</v>
      </c>
    </row>
    <row r="558" spans="1:18" x14ac:dyDescent="0.25">
      <c r="A558" s="11">
        <f>'Shiller Data '!A557</f>
        <v>1916.09</v>
      </c>
      <c r="B558" s="11">
        <f>'Shiller Data '!B557</f>
        <v>9.68</v>
      </c>
      <c r="C558" s="11">
        <f>'Shiller Data '!C557</f>
        <v>0.52749999999999997</v>
      </c>
      <c r="D558" s="11">
        <f>'Shiller Data '!D557</f>
        <v>1.3680000000000001</v>
      </c>
      <c r="E558" s="75">
        <f>'Shiller Data '!E557</f>
        <v>11.1</v>
      </c>
      <c r="F558" s="12">
        <f t="shared" si="89"/>
        <v>273.98324324324324</v>
      </c>
      <c r="G558" s="12">
        <f t="shared" si="90"/>
        <v>14.930388513513513</v>
      </c>
      <c r="H558" s="12">
        <f t="shared" si="80"/>
        <v>286.11993215582106</v>
      </c>
      <c r="I558" s="12">
        <f t="shared" si="81"/>
        <v>14.673479438502653</v>
      </c>
      <c r="J558" s="12">
        <f t="shared" si="82"/>
        <v>18.672002396672298</v>
      </c>
      <c r="K558" s="12">
        <f t="shared" si="83"/>
        <v>2.9270252039006777</v>
      </c>
      <c r="L558" s="12">
        <f t="shared" si="79"/>
        <v>-0.42805356472740375</v>
      </c>
      <c r="M558" s="11"/>
      <c r="N558" s="11">
        <f t="shared" si="84"/>
        <v>1987.12</v>
      </c>
      <c r="O558" s="11">
        <f t="shared" si="85"/>
        <v>28.842485557412214</v>
      </c>
      <c r="P558" s="11">
        <f t="shared" si="86"/>
        <v>3.3618494930793785</v>
      </c>
      <c r="Q558" s="11">
        <f t="shared" si="87"/>
        <v>6.7707244512971165E-3</v>
      </c>
      <c r="R558">
        <f t="shared" si="88"/>
        <v>1.0067936976251708</v>
      </c>
    </row>
    <row r="559" spans="1:18" x14ac:dyDescent="0.25">
      <c r="A559" s="11">
        <f>'Shiller Data '!A558</f>
        <v>1916.1</v>
      </c>
      <c r="B559" s="11">
        <f>'Shiller Data '!B558</f>
        <v>9.98</v>
      </c>
      <c r="C559" s="11">
        <f>'Shiller Data '!C558</f>
        <v>0.5383</v>
      </c>
      <c r="D559" s="11">
        <f>'Shiller Data '!D558</f>
        <v>1.4219999999999999</v>
      </c>
      <c r="E559" s="75">
        <f>'Shiller Data '!E558</f>
        <v>11.3</v>
      </c>
      <c r="F559" s="12">
        <f t="shared" si="89"/>
        <v>277.47491150442482</v>
      </c>
      <c r="G559" s="12">
        <f t="shared" si="90"/>
        <v>14.966407300884956</v>
      </c>
      <c r="H559" s="12">
        <f t="shared" si="80"/>
        <v>285.57208819071604</v>
      </c>
      <c r="I559" s="12">
        <f t="shared" si="81"/>
        <v>14.682198085701476</v>
      </c>
      <c r="J559" s="12">
        <f t="shared" si="82"/>
        <v>18.898730958728095</v>
      </c>
      <c r="K559" s="12">
        <f t="shared" si="83"/>
        <v>2.9390947747704259</v>
      </c>
      <c r="L559" s="12">
        <f t="shared" si="79"/>
        <v>-0.4159839938576555</v>
      </c>
      <c r="M559" s="11"/>
      <c r="N559" s="11">
        <f t="shared" si="84"/>
        <v>1988.03</v>
      </c>
      <c r="O559" s="11">
        <f t="shared" si="85"/>
        <v>31.486648906470293</v>
      </c>
      <c r="P559" s="11">
        <f t="shared" si="86"/>
        <v>3.4495636117451913</v>
      </c>
      <c r="Q559" s="11">
        <f t="shared" si="87"/>
        <v>9.4484843117109918E-2</v>
      </c>
      <c r="R559">
        <f t="shared" si="88"/>
        <v>1.0990925041903703</v>
      </c>
    </row>
    <row r="560" spans="1:18" x14ac:dyDescent="0.25">
      <c r="A560" s="11">
        <f>'Shiller Data '!A559</f>
        <v>1916.11</v>
      </c>
      <c r="B560" s="11">
        <f>'Shiller Data '!B559</f>
        <v>10.210000000000001</v>
      </c>
      <c r="C560" s="11">
        <f>'Shiller Data '!C559</f>
        <v>0.54920000000000002</v>
      </c>
      <c r="D560" s="11">
        <f>'Shiller Data '!D559</f>
        <v>1.476</v>
      </c>
      <c r="E560" s="75">
        <f>'Shiller Data '!E559</f>
        <v>11.5</v>
      </c>
      <c r="F560" s="12">
        <f t="shared" si="89"/>
        <v>278.93276086956524</v>
      </c>
      <c r="G560" s="12">
        <f t="shared" si="90"/>
        <v>15.003905217391306</v>
      </c>
      <c r="H560" s="12">
        <f t="shared" si="80"/>
        <v>285.01507428335611</v>
      </c>
      <c r="I560" s="12">
        <f t="shared" si="81"/>
        <v>14.690704750355524</v>
      </c>
      <c r="J560" s="12">
        <f t="shared" si="82"/>
        <v>18.987023809243386</v>
      </c>
      <c r="K560" s="12">
        <f t="shared" si="83"/>
        <v>2.9437557884365484</v>
      </c>
      <c r="L560" s="12">
        <f t="shared" si="79"/>
        <v>-0.41132298019153302</v>
      </c>
      <c r="M560" s="11"/>
      <c r="N560" s="11">
        <f t="shared" si="84"/>
        <v>1988.06</v>
      </c>
      <c r="O560" s="11">
        <f t="shared" si="85"/>
        <v>31.648485379853152</v>
      </c>
      <c r="P560" s="11">
        <f t="shared" si="86"/>
        <v>3.454690292148185</v>
      </c>
      <c r="Q560" s="11">
        <f t="shared" si="87"/>
        <v>9.9611523520103606E-2</v>
      </c>
      <c r="R560">
        <f t="shared" si="88"/>
        <v>1.1047416685497804</v>
      </c>
    </row>
    <row r="561" spans="1:18" x14ac:dyDescent="0.25">
      <c r="A561" s="11">
        <f>'Shiller Data '!A560</f>
        <v>1916.12</v>
      </c>
      <c r="B561" s="11">
        <f>'Shiller Data '!B560</f>
        <v>9.8000000000000007</v>
      </c>
      <c r="C561" s="11">
        <f>'Shiller Data '!C560</f>
        <v>0.56000000000000005</v>
      </c>
      <c r="D561" s="11">
        <f>'Shiller Data '!D560</f>
        <v>1.53</v>
      </c>
      <c r="E561" s="75">
        <f>'Shiller Data '!E560</f>
        <v>11.6</v>
      </c>
      <c r="F561" s="12">
        <f t="shared" si="89"/>
        <v>265.42370689655178</v>
      </c>
      <c r="G561" s="12">
        <f t="shared" si="90"/>
        <v>15.167068965517243</v>
      </c>
      <c r="H561" s="12">
        <f t="shared" si="80"/>
        <v>284.38841772660192</v>
      </c>
      <c r="I561" s="12">
        <f t="shared" si="81"/>
        <v>14.700062482263526</v>
      </c>
      <c r="J561" s="12">
        <f t="shared" si="82"/>
        <v>18.055957736016484</v>
      </c>
      <c r="K561" s="12">
        <f t="shared" si="83"/>
        <v>2.8934756987956409</v>
      </c>
      <c r="L561" s="12">
        <f t="shared" si="79"/>
        <v>-0.46160306983244048</v>
      </c>
      <c r="M561" s="11"/>
      <c r="N561" s="11">
        <f t="shared" si="84"/>
        <v>1988.09</v>
      </c>
      <c r="O561" s="11">
        <f t="shared" si="85"/>
        <v>30.828474397974706</v>
      </c>
      <c r="P561" s="11">
        <f t="shared" si="86"/>
        <v>3.428438756339407</v>
      </c>
      <c r="Q561" s="11">
        <f t="shared" si="87"/>
        <v>7.3359987711325569E-2</v>
      </c>
      <c r="R561">
        <f t="shared" si="88"/>
        <v>1.0761178563996352</v>
      </c>
    </row>
    <row r="562" spans="1:18" x14ac:dyDescent="0.25">
      <c r="A562" s="11">
        <f>'Shiller Data '!A561</f>
        <v>1917.01</v>
      </c>
      <c r="B562" s="11">
        <f>'Shiller Data '!B561</f>
        <v>9.57</v>
      </c>
      <c r="C562" s="11">
        <f>'Shiller Data '!C561</f>
        <v>0.57079999999999997</v>
      </c>
      <c r="D562" s="11">
        <f>'Shiller Data '!D561</f>
        <v>1.5089999999999999</v>
      </c>
      <c r="E562" s="75">
        <f>'Shiller Data '!E561</f>
        <v>11.7</v>
      </c>
      <c r="F562" s="12">
        <f t="shared" si="89"/>
        <v>256.97903846153849</v>
      </c>
      <c r="G562" s="12">
        <f t="shared" si="90"/>
        <v>15.32744358974359</v>
      </c>
      <c r="H562" s="12">
        <f t="shared" si="80"/>
        <v>283.72965107455207</v>
      </c>
      <c r="I562" s="12">
        <f t="shared" si="81"/>
        <v>14.70839712407529</v>
      </c>
      <c r="J562" s="12">
        <f t="shared" si="82"/>
        <v>17.471586896501794</v>
      </c>
      <c r="K562" s="12">
        <f t="shared" si="83"/>
        <v>2.8605759555388031</v>
      </c>
      <c r="L562" s="12">
        <f t="shared" si="79"/>
        <v>-0.49450281308927835</v>
      </c>
      <c r="M562" s="11"/>
      <c r="N562" s="11">
        <f t="shared" si="84"/>
        <v>1988.12</v>
      </c>
      <c r="O562" s="11">
        <f t="shared" si="85"/>
        <v>31.568629692750019</v>
      </c>
      <c r="P562" s="11">
        <f t="shared" si="86"/>
        <v>3.4521638962667587</v>
      </c>
      <c r="Q562" s="11">
        <f t="shared" si="87"/>
        <v>9.7085127638677271E-2</v>
      </c>
      <c r="R562">
        <f t="shared" si="88"/>
        <v>1.1019541763853162</v>
      </c>
    </row>
    <row r="563" spans="1:18" x14ac:dyDescent="0.25">
      <c r="A563" s="11">
        <f>'Shiller Data '!A562</f>
        <v>1917.02</v>
      </c>
      <c r="B563" s="11">
        <f>'Shiller Data '!B562</f>
        <v>9.0299999999999994</v>
      </c>
      <c r="C563" s="11">
        <f>'Shiller Data '!C562</f>
        <v>0.58169999999999999</v>
      </c>
      <c r="D563" s="11">
        <f>'Shiller Data '!D562</f>
        <v>1.488</v>
      </c>
      <c r="E563" s="75">
        <f>'Shiller Data '!E562</f>
        <v>12</v>
      </c>
      <c r="F563" s="12">
        <f t="shared" si="89"/>
        <v>236.41668749999999</v>
      </c>
      <c r="G563" s="12">
        <f t="shared" si="90"/>
        <v>15.229633124999999</v>
      </c>
      <c r="H563" s="12">
        <f t="shared" si="80"/>
        <v>283.00110133597713</v>
      </c>
      <c r="I563" s="12">
        <f t="shared" si="81"/>
        <v>14.717531814802099</v>
      </c>
      <c r="J563" s="12">
        <f t="shared" si="82"/>
        <v>16.063609746182092</v>
      </c>
      <c r="K563" s="12">
        <f t="shared" si="83"/>
        <v>2.7765564495253585</v>
      </c>
      <c r="L563" s="12">
        <f t="shared" si="79"/>
        <v>-0.57852231910272289</v>
      </c>
      <c r="M563" s="11"/>
      <c r="N563" s="11">
        <f t="shared" si="84"/>
        <v>1989.03</v>
      </c>
      <c r="O563" s="11">
        <f t="shared" si="85"/>
        <v>32.855113002226361</v>
      </c>
      <c r="P563" s="11">
        <f t="shared" si="86"/>
        <v>3.4921073797664199</v>
      </c>
      <c r="Q563" s="11">
        <f t="shared" si="87"/>
        <v>0.13702861113833853</v>
      </c>
      <c r="R563">
        <f t="shared" si="88"/>
        <v>1.1468609610486056</v>
      </c>
    </row>
    <row r="564" spans="1:18" x14ac:dyDescent="0.25">
      <c r="A564" s="11">
        <f>'Shiller Data '!A563</f>
        <v>1917.03</v>
      </c>
      <c r="B564" s="11">
        <f>'Shiller Data '!B563</f>
        <v>9.31</v>
      </c>
      <c r="C564" s="11">
        <f>'Shiller Data '!C563</f>
        <v>0.59250000000000003</v>
      </c>
      <c r="D564" s="11">
        <f>'Shiller Data '!D563</f>
        <v>1.468</v>
      </c>
      <c r="E564" s="75">
        <f>'Shiller Data '!E563</f>
        <v>12</v>
      </c>
      <c r="F564" s="12">
        <f t="shared" si="89"/>
        <v>243.74743750000002</v>
      </c>
      <c r="G564" s="12">
        <f t="shared" si="90"/>
        <v>15.512390625000002</v>
      </c>
      <c r="H564" s="12">
        <f t="shared" si="80"/>
        <v>282.5648319017389</v>
      </c>
      <c r="I564" s="12">
        <f t="shared" si="81"/>
        <v>14.7266390895229</v>
      </c>
      <c r="J564" s="12">
        <f t="shared" si="82"/>
        <v>16.551464052202608</v>
      </c>
      <c r="K564" s="12">
        <f t="shared" si="83"/>
        <v>2.8064745602792449</v>
      </c>
      <c r="L564" s="12">
        <f t="shared" si="79"/>
        <v>-0.5486042083488365</v>
      </c>
      <c r="M564" s="11"/>
      <c r="N564" s="11">
        <f t="shared" si="84"/>
        <v>1989.06</v>
      </c>
      <c r="O564" s="11">
        <f t="shared" si="85"/>
        <v>35.71023629957547</v>
      </c>
      <c r="P564" s="11">
        <f t="shared" si="86"/>
        <v>3.5754373787666385</v>
      </c>
      <c r="Q564" s="11">
        <f t="shared" si="87"/>
        <v>0.22035861013855707</v>
      </c>
      <c r="R564">
        <f t="shared" si="88"/>
        <v>1.246523666469469</v>
      </c>
    </row>
    <row r="565" spans="1:18" x14ac:dyDescent="0.25">
      <c r="A565" s="11">
        <f>'Shiller Data '!A564</f>
        <v>1917.04</v>
      </c>
      <c r="B565" s="11">
        <f>'Shiller Data '!B564</f>
        <v>9.17</v>
      </c>
      <c r="C565" s="11">
        <f>'Shiller Data '!C564</f>
        <v>0.60329999999999995</v>
      </c>
      <c r="D565" s="11">
        <f>'Shiller Data '!D564</f>
        <v>1.4470000000000001</v>
      </c>
      <c r="E565" s="75">
        <f>'Shiller Data '!E564</f>
        <v>12.6</v>
      </c>
      <c r="F565" s="12">
        <f t="shared" si="89"/>
        <v>228.64958333333334</v>
      </c>
      <c r="G565" s="12">
        <f t="shared" si="90"/>
        <v>15.042998214285713</v>
      </c>
      <c r="H565" s="12">
        <f t="shared" si="80"/>
        <v>281.96771302283571</v>
      </c>
      <c r="I565" s="12">
        <f t="shared" si="81"/>
        <v>14.730995205797885</v>
      </c>
      <c r="J565" s="12">
        <f t="shared" si="82"/>
        <v>15.52166572176607</v>
      </c>
      <c r="K565" s="12">
        <f t="shared" si="83"/>
        <v>2.7422368364292766</v>
      </c>
      <c r="L565" s="12">
        <f t="shared" si="79"/>
        <v>-0.61284193219880478</v>
      </c>
      <c r="M565" s="11"/>
      <c r="N565" s="11">
        <f t="shared" si="84"/>
        <v>1989.09</v>
      </c>
      <c r="O565" s="11">
        <f t="shared" si="85"/>
        <v>37.907300325677035</v>
      </c>
      <c r="P565" s="11">
        <f t="shared" si="86"/>
        <v>3.6351437142696543</v>
      </c>
      <c r="Q565" s="11">
        <f t="shared" si="87"/>
        <v>0.28006494564157292</v>
      </c>
      <c r="R565">
        <f t="shared" si="88"/>
        <v>1.3232157466424825</v>
      </c>
    </row>
    <row r="566" spans="1:18" x14ac:dyDescent="0.25">
      <c r="A566" s="11">
        <f>'Shiller Data '!A565</f>
        <v>1917.05</v>
      </c>
      <c r="B566" s="11">
        <f>'Shiller Data '!B565</f>
        <v>8.86</v>
      </c>
      <c r="C566" s="11">
        <f>'Shiller Data '!C565</f>
        <v>0.61419999999999997</v>
      </c>
      <c r="D566" s="11">
        <f>'Shiller Data '!D565</f>
        <v>1.4259999999999999</v>
      </c>
      <c r="E566" s="75">
        <f>'Shiller Data '!E565</f>
        <v>12.8</v>
      </c>
      <c r="F566" s="12">
        <f t="shared" si="89"/>
        <v>217.46800781249996</v>
      </c>
      <c r="G566" s="12">
        <f t="shared" si="90"/>
        <v>15.075491015624999</v>
      </c>
      <c r="H566" s="12">
        <f t="shared" si="80"/>
        <v>281.38614846071323</v>
      </c>
      <c r="I566" s="12">
        <f t="shared" si="81"/>
        <v>14.737197419960159</v>
      </c>
      <c r="J566" s="12">
        <f t="shared" si="82"/>
        <v>14.756401886695215</v>
      </c>
      <c r="K566" s="12">
        <f t="shared" si="83"/>
        <v>2.69167701484032</v>
      </c>
      <c r="L566" s="12">
        <f t="shared" si="79"/>
        <v>-0.66340175378776145</v>
      </c>
      <c r="M566" s="11"/>
      <c r="N566" s="11">
        <f t="shared" si="84"/>
        <v>1989.12</v>
      </c>
      <c r="O566" s="11">
        <f t="shared" si="85"/>
        <v>37.564440196386755</v>
      </c>
      <c r="P566" s="11">
        <f t="shared" si="86"/>
        <v>3.6260578634443248</v>
      </c>
      <c r="Q566" s="11">
        <f t="shared" si="87"/>
        <v>0.27097909481624338</v>
      </c>
      <c r="R566">
        <f t="shared" si="88"/>
        <v>1.3112476582248151</v>
      </c>
    </row>
    <row r="567" spans="1:18" x14ac:dyDescent="0.25">
      <c r="A567" s="11">
        <f>'Shiller Data '!A566</f>
        <v>1917.06</v>
      </c>
      <c r="B567" s="11">
        <f>'Shiller Data '!B566</f>
        <v>9.0399999999999991</v>
      </c>
      <c r="C567" s="11">
        <f>'Shiller Data '!C566</f>
        <v>0.625</v>
      </c>
      <c r="D567" s="11">
        <f>'Shiller Data '!D566</f>
        <v>1.405</v>
      </c>
      <c r="E567" s="75">
        <f>'Shiller Data '!E566</f>
        <v>13</v>
      </c>
      <c r="F567" s="12">
        <f t="shared" si="89"/>
        <v>218.47246153846152</v>
      </c>
      <c r="G567" s="12">
        <f t="shared" si="90"/>
        <v>15.104567307692308</v>
      </c>
      <c r="H567" s="12">
        <f t="shared" si="80"/>
        <v>280.91716734726134</v>
      </c>
      <c r="I567" s="12">
        <f t="shared" si="81"/>
        <v>14.743942207400584</v>
      </c>
      <c r="J567" s="12">
        <f t="shared" si="82"/>
        <v>14.817777936541376</v>
      </c>
      <c r="K567" s="12">
        <f t="shared" si="83"/>
        <v>2.695827671820719</v>
      </c>
      <c r="L567" s="12">
        <f t="shared" si="79"/>
        <v>-0.65925109680736238</v>
      </c>
      <c r="M567" s="11"/>
      <c r="N567" s="11">
        <f t="shared" si="84"/>
        <v>1990.03</v>
      </c>
      <c r="O567" s="11">
        <f t="shared" si="85"/>
        <v>35.569505654343622</v>
      </c>
      <c r="P567" s="11">
        <f t="shared" si="86"/>
        <v>3.571488688038194</v>
      </c>
      <c r="Q567" s="11">
        <f t="shared" si="87"/>
        <v>0.21640991941011256</v>
      </c>
      <c r="R567">
        <f t="shared" si="88"/>
        <v>1.241611235243661</v>
      </c>
    </row>
    <row r="568" spans="1:18" x14ac:dyDescent="0.25">
      <c r="A568" s="11">
        <f>'Shiller Data '!A567</f>
        <v>1917.07</v>
      </c>
      <c r="B568" s="11">
        <f>'Shiller Data '!B567</f>
        <v>8.7899999999999991</v>
      </c>
      <c r="C568" s="11">
        <f>'Shiller Data '!C567</f>
        <v>0.63580000000000003</v>
      </c>
      <c r="D568" s="11">
        <f>'Shiller Data '!D567</f>
        <v>1.3839999999999999</v>
      </c>
      <c r="E568" s="75">
        <f>'Shiller Data '!E567</f>
        <v>12.8</v>
      </c>
      <c r="F568" s="12">
        <f t="shared" si="89"/>
        <v>215.74986328124999</v>
      </c>
      <c r="G568" s="12">
        <f t="shared" si="90"/>
        <v>15.605661328125002</v>
      </c>
      <c r="H568" s="12">
        <f t="shared" si="80"/>
        <v>280.331924442765</v>
      </c>
      <c r="I568" s="12">
        <f t="shared" si="81"/>
        <v>14.753740120516342</v>
      </c>
      <c r="J568" s="12">
        <f t="shared" si="82"/>
        <v>14.623401355784441</v>
      </c>
      <c r="K568" s="12">
        <f t="shared" si="83"/>
        <v>2.6826230781370635</v>
      </c>
      <c r="L568" s="12">
        <f t="shared" si="79"/>
        <v>-0.67245569049101794</v>
      </c>
      <c r="M568" s="11"/>
      <c r="N568" s="11">
        <f t="shared" si="84"/>
        <v>1990.06</v>
      </c>
      <c r="O568" s="11">
        <f t="shared" si="85"/>
        <v>37.323042009972404</v>
      </c>
      <c r="P568" s="11">
        <f t="shared" si="86"/>
        <v>3.6196108841784924</v>
      </c>
      <c r="Q568" s="11">
        <f t="shared" si="87"/>
        <v>0.26453211555041101</v>
      </c>
      <c r="R568">
        <f t="shared" si="88"/>
        <v>1.3028212633422962</v>
      </c>
    </row>
    <row r="569" spans="1:18" x14ac:dyDescent="0.25">
      <c r="A569" s="11">
        <f>'Shiller Data '!A568</f>
        <v>1917.08</v>
      </c>
      <c r="B569" s="11">
        <f>'Shiller Data '!B568</f>
        <v>8.5299999999999994</v>
      </c>
      <c r="C569" s="11">
        <f>'Shiller Data '!C568</f>
        <v>0.64670000000000005</v>
      </c>
      <c r="D569" s="11">
        <f>'Shiller Data '!D568</f>
        <v>1.363</v>
      </c>
      <c r="E569" s="75">
        <f>'Shiller Data '!E568</f>
        <v>13</v>
      </c>
      <c r="F569" s="12">
        <f t="shared" si="89"/>
        <v>206.1471346153846</v>
      </c>
      <c r="G569" s="12">
        <f t="shared" si="90"/>
        <v>15.628997884615387</v>
      </c>
      <c r="H569" s="12">
        <f t="shared" si="80"/>
        <v>279.8233627101676</v>
      </c>
      <c r="I569" s="12">
        <f t="shared" si="81"/>
        <v>14.762744164634716</v>
      </c>
      <c r="J569" s="12">
        <f t="shared" si="82"/>
        <v>13.964011860967275</v>
      </c>
      <c r="K569" s="12">
        <f t="shared" si="83"/>
        <v>2.6364834386385385</v>
      </c>
      <c r="L569" s="12">
        <f t="shared" si="79"/>
        <v>-0.7185953299895429</v>
      </c>
      <c r="M569" s="11"/>
      <c r="N569" s="11">
        <f t="shared" si="84"/>
        <v>1990.09</v>
      </c>
      <c r="O569" s="11">
        <f t="shared" si="85"/>
        <v>31.805284878956378</v>
      </c>
      <c r="P569" s="11">
        <f t="shared" si="86"/>
        <v>3.45963246714006</v>
      </c>
      <c r="Q569" s="11">
        <f t="shared" si="87"/>
        <v>0.1045536985119786</v>
      </c>
      <c r="R569">
        <f t="shared" si="88"/>
        <v>1.1102150091595444</v>
      </c>
    </row>
    <row r="570" spans="1:18" x14ac:dyDescent="0.25">
      <c r="A570" s="11">
        <f>'Shiller Data '!A569</f>
        <v>1917.09</v>
      </c>
      <c r="B570" s="11">
        <f>'Shiller Data '!B569</f>
        <v>8.1199999999999992</v>
      </c>
      <c r="C570" s="11">
        <f>'Shiller Data '!C569</f>
        <v>0.65749999999999997</v>
      </c>
      <c r="D570" s="11">
        <f>'Shiller Data '!D569</f>
        <v>1.343</v>
      </c>
      <c r="E570" s="75">
        <f>'Shiller Data '!E569</f>
        <v>13.3</v>
      </c>
      <c r="F570" s="12">
        <f t="shared" si="89"/>
        <v>191.81210526315786</v>
      </c>
      <c r="G570" s="12">
        <f t="shared" si="90"/>
        <v>15.531583646616541</v>
      </c>
      <c r="H570" s="12">
        <f t="shared" si="80"/>
        <v>279.17286016609722</v>
      </c>
      <c r="I570" s="12">
        <f t="shared" si="81"/>
        <v>14.770035794522808</v>
      </c>
      <c r="J570" s="12">
        <f t="shared" si="82"/>
        <v>12.986570102578073</v>
      </c>
      <c r="K570" s="12">
        <f t="shared" si="83"/>
        <v>2.5639157544454747</v>
      </c>
      <c r="L570" s="12">
        <f t="shared" si="79"/>
        <v>-0.79116301418260671</v>
      </c>
      <c r="M570" s="11"/>
      <c r="N570" s="11">
        <f t="shared" si="84"/>
        <v>1990.12</v>
      </c>
      <c r="O570" s="11">
        <f t="shared" si="85"/>
        <v>32.692835758738831</v>
      </c>
      <c r="P570" s="11">
        <f t="shared" si="86"/>
        <v>3.4871559639526746</v>
      </c>
      <c r="Q570" s="11">
        <f t="shared" si="87"/>
        <v>0.13207719532459317</v>
      </c>
      <c r="R570">
        <f t="shared" si="88"/>
        <v>1.1411964108944239</v>
      </c>
    </row>
    <row r="571" spans="1:18" x14ac:dyDescent="0.25">
      <c r="A571" s="11">
        <f>'Shiller Data '!A570</f>
        <v>1917.1</v>
      </c>
      <c r="B571" s="11">
        <f>'Shiller Data '!B570</f>
        <v>7.68</v>
      </c>
      <c r="C571" s="11">
        <f>'Shiller Data '!C570</f>
        <v>0.66830000000000001</v>
      </c>
      <c r="D571" s="11">
        <f>'Shiller Data '!D570</f>
        <v>1.3220000000000001</v>
      </c>
      <c r="E571" s="75">
        <f>'Shiller Data '!E570</f>
        <v>13.5</v>
      </c>
      <c r="F571" s="12">
        <f t="shared" si="89"/>
        <v>178.73066666666668</v>
      </c>
      <c r="G571" s="12">
        <f t="shared" si="90"/>
        <v>15.552826111111111</v>
      </c>
      <c r="H571" s="12">
        <f t="shared" si="80"/>
        <v>278.65091604409508</v>
      </c>
      <c r="I571" s="12">
        <f t="shared" si="81"/>
        <v>14.777821184489415</v>
      </c>
      <c r="J571" s="12">
        <f t="shared" si="82"/>
        <v>12.094520865786343</v>
      </c>
      <c r="K571" s="12">
        <f t="shared" si="83"/>
        <v>2.4927525290389085</v>
      </c>
      <c r="L571" s="12">
        <f t="shared" si="79"/>
        <v>-0.86232623958917287</v>
      </c>
      <c r="M571" s="11"/>
      <c r="N571" s="11">
        <f t="shared" si="84"/>
        <v>1991.03</v>
      </c>
      <c r="O571" s="11">
        <f t="shared" si="85"/>
        <v>36.478325008966124</v>
      </c>
      <c r="P571" s="11">
        <f t="shared" si="86"/>
        <v>3.5967182488275964</v>
      </c>
      <c r="Q571" s="11">
        <f t="shared" si="87"/>
        <v>0.24163948019951498</v>
      </c>
      <c r="R571">
        <f t="shared" si="88"/>
        <v>1.2733350475583933</v>
      </c>
    </row>
    <row r="572" spans="1:18" x14ac:dyDescent="0.25">
      <c r="A572" s="11">
        <f>'Shiller Data '!A571</f>
        <v>1917.11</v>
      </c>
      <c r="B572" s="11">
        <f>'Shiller Data '!B571</f>
        <v>7.04</v>
      </c>
      <c r="C572" s="11">
        <f>'Shiller Data '!C571</f>
        <v>0.67920000000000003</v>
      </c>
      <c r="D572" s="11">
        <f>'Shiller Data '!D571</f>
        <v>1.3009999999999999</v>
      </c>
      <c r="E572" s="75">
        <f>'Shiller Data '!E571</f>
        <v>13.5</v>
      </c>
      <c r="F572" s="12">
        <f t="shared" si="89"/>
        <v>163.83644444444442</v>
      </c>
      <c r="G572" s="12">
        <f t="shared" si="90"/>
        <v>15.806493333333334</v>
      </c>
      <c r="H572" s="12">
        <f t="shared" si="80"/>
        <v>277.97203011484345</v>
      </c>
      <c r="I572" s="12">
        <f t="shared" si="81"/>
        <v>14.781506986153827</v>
      </c>
      <c r="J572" s="12">
        <f t="shared" si="82"/>
        <v>11.083879647583547</v>
      </c>
      <c r="K572" s="12">
        <f t="shared" si="83"/>
        <v>2.4054917687302644</v>
      </c>
      <c r="L572" s="12">
        <f t="shared" si="79"/>
        <v>-0.94958699989781703</v>
      </c>
      <c r="M572" s="11"/>
      <c r="N572" s="11">
        <f t="shared" si="84"/>
        <v>1991.06</v>
      </c>
      <c r="O572" s="11">
        <f t="shared" si="85"/>
        <v>36.578436277007128</v>
      </c>
      <c r="P572" s="11">
        <f t="shared" si="86"/>
        <v>3.5994588940174799</v>
      </c>
      <c r="Q572" s="11">
        <f t="shared" si="87"/>
        <v>0.24438012538939846</v>
      </c>
      <c r="R572">
        <f t="shared" si="88"/>
        <v>1.2768295935996596</v>
      </c>
    </row>
    <row r="573" spans="1:18" x14ac:dyDescent="0.25">
      <c r="A573" s="11">
        <f>'Shiller Data '!A572</f>
        <v>1917.12</v>
      </c>
      <c r="B573" s="11">
        <f>'Shiller Data '!B572</f>
        <v>6.8</v>
      </c>
      <c r="C573" s="11">
        <f>'Shiller Data '!C572</f>
        <v>0.69</v>
      </c>
      <c r="D573" s="11">
        <f>'Shiller Data '!D572</f>
        <v>1.28</v>
      </c>
      <c r="E573" s="75">
        <f>'Shiller Data '!E572</f>
        <v>13.7</v>
      </c>
      <c r="F573" s="12">
        <f t="shared" si="89"/>
        <v>155.94087591240876</v>
      </c>
      <c r="G573" s="12">
        <f t="shared" si="90"/>
        <v>15.823412408759124</v>
      </c>
      <c r="H573" s="12">
        <f t="shared" si="80"/>
        <v>277.01573620948977</v>
      </c>
      <c r="I573" s="12">
        <f t="shared" si="81"/>
        <v>14.78174916669143</v>
      </c>
      <c r="J573" s="12">
        <f t="shared" si="82"/>
        <v>10.549555005560462</v>
      </c>
      <c r="K573" s="12">
        <f t="shared" si="83"/>
        <v>2.3560836794647639</v>
      </c>
      <c r="L573" s="12">
        <f t="shared" si="79"/>
        <v>-0.99899508916331747</v>
      </c>
      <c r="M573" s="11"/>
      <c r="N573" s="11">
        <f t="shared" si="84"/>
        <v>1991.09</v>
      </c>
      <c r="O573" s="11">
        <f t="shared" si="85"/>
        <v>36.88641268990164</v>
      </c>
      <c r="P573" s="11">
        <f t="shared" si="86"/>
        <v>3.6078432634510662</v>
      </c>
      <c r="Q573" s="11">
        <f t="shared" si="87"/>
        <v>0.2527644948229848</v>
      </c>
      <c r="R573">
        <f t="shared" si="88"/>
        <v>1.2875800093674754</v>
      </c>
    </row>
    <row r="574" spans="1:18" x14ac:dyDescent="0.25">
      <c r="A574" s="11">
        <f>'Shiller Data '!A573</f>
        <v>1918.01</v>
      </c>
      <c r="B574" s="11">
        <f>'Shiller Data '!B573</f>
        <v>7.21</v>
      </c>
      <c r="C574" s="11">
        <f>'Shiller Data '!C573</f>
        <v>0.68</v>
      </c>
      <c r="D574" s="11">
        <f>'Shiller Data '!D573</f>
        <v>1.256</v>
      </c>
      <c r="E574" s="75">
        <f>'Shiller Data '!E573</f>
        <v>14</v>
      </c>
      <c r="F574" s="12">
        <f t="shared" si="89"/>
        <v>161.80012500000001</v>
      </c>
      <c r="G574" s="12">
        <f t="shared" si="90"/>
        <v>15.259928571428572</v>
      </c>
      <c r="H574" s="12">
        <f t="shared" si="80"/>
        <v>276.02642937848503</v>
      </c>
      <c r="I574" s="12">
        <f t="shared" si="81"/>
        <v>14.777106299338612</v>
      </c>
      <c r="J574" s="12">
        <f t="shared" si="82"/>
        <v>10.949378161219682</v>
      </c>
      <c r="K574" s="12">
        <f t="shared" si="83"/>
        <v>2.3932826657202479</v>
      </c>
      <c r="L574" s="12">
        <f t="shared" si="79"/>
        <v>-0.96179610290783346</v>
      </c>
      <c r="M574" s="11"/>
      <c r="N574" s="11">
        <f t="shared" si="84"/>
        <v>1991.12</v>
      </c>
      <c r="O574" s="11">
        <f t="shared" si="85"/>
        <v>36.609840008194546</v>
      </c>
      <c r="P574" s="11">
        <f t="shared" si="86"/>
        <v>3.6003170569558254</v>
      </c>
      <c r="Q574" s="11">
        <f t="shared" si="87"/>
        <v>0.24523828832774397</v>
      </c>
      <c r="R574">
        <f t="shared" si="88"/>
        <v>1.2779257917264983</v>
      </c>
    </row>
    <row r="575" spans="1:18" x14ac:dyDescent="0.25">
      <c r="A575" s="11">
        <f>'Shiller Data '!A574</f>
        <v>1918.02</v>
      </c>
      <c r="B575" s="11">
        <f>'Shiller Data '!B574</f>
        <v>7.43</v>
      </c>
      <c r="C575" s="11">
        <f>'Shiller Data '!C574</f>
        <v>0.67</v>
      </c>
      <c r="D575" s="11">
        <f>'Shiller Data '!D574</f>
        <v>1.232</v>
      </c>
      <c r="E575" s="75">
        <f>'Shiller Data '!E574</f>
        <v>14.1</v>
      </c>
      <c r="F575" s="12">
        <f t="shared" si="89"/>
        <v>165.55462765957449</v>
      </c>
      <c r="G575" s="12">
        <f t="shared" si="90"/>
        <v>14.928882978723406</v>
      </c>
      <c r="H575" s="12">
        <f t="shared" si="80"/>
        <v>275.15313892958142</v>
      </c>
      <c r="I575" s="12">
        <f t="shared" si="81"/>
        <v>14.769366869841303</v>
      </c>
      <c r="J575" s="12">
        <f t="shared" si="82"/>
        <v>11.209324618892982</v>
      </c>
      <c r="K575" s="12">
        <f t="shared" si="83"/>
        <v>2.416745987177463</v>
      </c>
      <c r="L575" s="12">
        <f t="shared" si="79"/>
        <v>-0.93833278145061838</v>
      </c>
      <c r="M575" s="11"/>
      <c r="N575" s="11">
        <f t="shared" si="84"/>
        <v>1992.03</v>
      </c>
      <c r="O575" s="11">
        <f t="shared" si="85"/>
        <v>37.788538758250589</v>
      </c>
      <c r="P575" s="11">
        <f t="shared" si="86"/>
        <v>3.6320058491951799</v>
      </c>
      <c r="Q575" s="11">
        <f t="shared" si="87"/>
        <v>0.27692708056709847</v>
      </c>
      <c r="R575">
        <f t="shared" si="88"/>
        <v>1.3190701816783594</v>
      </c>
    </row>
    <row r="576" spans="1:18" x14ac:dyDescent="0.25">
      <c r="A576" s="11">
        <f>'Shiller Data '!A575</f>
        <v>1918.03</v>
      </c>
      <c r="B576" s="11">
        <f>'Shiller Data '!B575</f>
        <v>7.28</v>
      </c>
      <c r="C576" s="11">
        <f>'Shiller Data '!C575</f>
        <v>0.66</v>
      </c>
      <c r="D576" s="11">
        <f>'Shiller Data '!D575</f>
        <v>1.208</v>
      </c>
      <c r="E576" s="75">
        <f>'Shiller Data '!E575</f>
        <v>14</v>
      </c>
      <c r="F576" s="12">
        <f t="shared" si="89"/>
        <v>163.37100000000001</v>
      </c>
      <c r="G576" s="12">
        <f t="shared" si="90"/>
        <v>14.811107142857143</v>
      </c>
      <c r="H576" s="12">
        <f t="shared" si="80"/>
        <v>274.16064678498321</v>
      </c>
      <c r="I576" s="12">
        <f t="shared" si="81"/>
        <v>14.761597629511295</v>
      </c>
      <c r="J576" s="12">
        <f t="shared" si="82"/>
        <v>11.067298005291088</v>
      </c>
      <c r="K576" s="12">
        <f t="shared" si="83"/>
        <v>2.4039946342980012</v>
      </c>
      <c r="L576" s="12">
        <f t="shared" si="79"/>
        <v>-0.95108413433008021</v>
      </c>
      <c r="M576" s="11"/>
      <c r="N576" s="11">
        <f t="shared" si="84"/>
        <v>1992.06</v>
      </c>
      <c r="O576" s="11">
        <f t="shared" si="85"/>
        <v>37.423148106881989</v>
      </c>
      <c r="P576" s="11">
        <f t="shared" si="86"/>
        <v>3.6222894462993342</v>
      </c>
      <c r="Q576" s="11">
        <f t="shared" si="87"/>
        <v>0.26721067767125284</v>
      </c>
      <c r="R576">
        <f t="shared" si="88"/>
        <v>1.3063156288768405</v>
      </c>
    </row>
    <row r="577" spans="1:18" x14ac:dyDescent="0.25">
      <c r="A577" s="11">
        <f>'Shiller Data '!A576</f>
        <v>1918.04</v>
      </c>
      <c r="B577" s="11">
        <f>'Shiller Data '!B576</f>
        <v>7.21</v>
      </c>
      <c r="C577" s="11">
        <f>'Shiller Data '!C576</f>
        <v>0.65</v>
      </c>
      <c r="D577" s="11">
        <f>'Shiller Data '!D576</f>
        <v>1.1830000000000001</v>
      </c>
      <c r="E577" s="75">
        <f>'Shiller Data '!E576</f>
        <v>14.2</v>
      </c>
      <c r="F577" s="12">
        <f t="shared" si="89"/>
        <v>159.52125000000001</v>
      </c>
      <c r="G577" s="12">
        <f t="shared" si="90"/>
        <v>14.381250000000001</v>
      </c>
      <c r="H577" s="12">
        <f t="shared" si="80"/>
        <v>273.02323439253502</v>
      </c>
      <c r="I577" s="12">
        <f t="shared" si="81"/>
        <v>14.752517480626731</v>
      </c>
      <c r="J577" s="12">
        <f t="shared" si="82"/>
        <v>10.813154446994295</v>
      </c>
      <c r="K577" s="12">
        <f t="shared" si="83"/>
        <v>2.380763397315965</v>
      </c>
      <c r="L577" s="12">
        <f t="shared" ref="L577:L640" si="91">K577-$K$1854</f>
        <v>-0.97431537131211643</v>
      </c>
      <c r="M577" s="11"/>
      <c r="N577" s="11">
        <f t="shared" si="84"/>
        <v>1992.09</v>
      </c>
      <c r="O577" s="11">
        <f t="shared" si="85"/>
        <v>37.845188977662445</v>
      </c>
      <c r="P577" s="11">
        <f t="shared" si="86"/>
        <v>3.6335038642131221</v>
      </c>
      <c r="Q577" s="11">
        <f t="shared" si="87"/>
        <v>0.27842509558504069</v>
      </c>
      <c r="R577">
        <f t="shared" si="88"/>
        <v>1.3210476493886028</v>
      </c>
    </row>
    <row r="578" spans="1:18" x14ac:dyDescent="0.25">
      <c r="A578" s="11">
        <f>'Shiller Data '!A577</f>
        <v>1918.05</v>
      </c>
      <c r="B578" s="11">
        <f>'Shiller Data '!B577</f>
        <v>7.44</v>
      </c>
      <c r="C578" s="11">
        <f>'Shiller Data '!C577</f>
        <v>0.64</v>
      </c>
      <c r="D578" s="11">
        <f>'Shiller Data '!D577</f>
        <v>1.159</v>
      </c>
      <c r="E578" s="75">
        <f>'Shiller Data '!E577</f>
        <v>14.5</v>
      </c>
      <c r="F578" s="12">
        <f t="shared" si="89"/>
        <v>161.20427586206895</v>
      </c>
      <c r="G578" s="12">
        <f t="shared" si="90"/>
        <v>13.867034482758621</v>
      </c>
      <c r="H578" s="12">
        <f t="shared" ref="H578:H641" si="92">GEOMEAN(F459:F578)</f>
        <v>271.79546047237511</v>
      </c>
      <c r="I578" s="12">
        <f t="shared" ref="I578:I641" si="93">GEOMEAN(G459:G578)</f>
        <v>14.739952718375934</v>
      </c>
      <c r="J578" s="12">
        <f t="shared" ref="J578:J641" si="94">F578/I578</f>
        <v>10.936553118050343</v>
      </c>
      <c r="K578" s="12">
        <f t="shared" ref="K578:K641" si="95">LN(J578)</f>
        <v>2.3921106758721868</v>
      </c>
      <c r="L578" s="12">
        <f t="shared" si="91"/>
        <v>-0.96296809275589457</v>
      </c>
      <c r="M578" s="11"/>
      <c r="N578" s="11">
        <f t="shared" si="84"/>
        <v>1992.12</v>
      </c>
      <c r="O578" s="11">
        <f t="shared" si="85"/>
        <v>39.015693399432728</v>
      </c>
      <c r="P578" s="11">
        <f t="shared" si="86"/>
        <v>3.6639639600477976</v>
      </c>
      <c r="Q578" s="11">
        <f t="shared" si="87"/>
        <v>0.30888519141971615</v>
      </c>
      <c r="R578">
        <f t="shared" si="88"/>
        <v>1.3619060030327419</v>
      </c>
    </row>
    <row r="579" spans="1:18" x14ac:dyDescent="0.25">
      <c r="A579" s="11">
        <f>'Shiller Data '!A578</f>
        <v>1918.06</v>
      </c>
      <c r="B579" s="11">
        <f>'Shiller Data '!B578</f>
        <v>7.45</v>
      </c>
      <c r="C579" s="11">
        <f>'Shiller Data '!C578</f>
        <v>0.63</v>
      </c>
      <c r="D579" s="11">
        <f>'Shiller Data '!D578</f>
        <v>1.135</v>
      </c>
      <c r="E579" s="75">
        <f>'Shiller Data '!E578</f>
        <v>14.7</v>
      </c>
      <c r="F579" s="12">
        <f t="shared" si="89"/>
        <v>159.2247448979592</v>
      </c>
      <c r="G579" s="12">
        <f t="shared" si="90"/>
        <v>13.464642857142858</v>
      </c>
      <c r="H579" s="12">
        <f t="shared" si="92"/>
        <v>270.54239708580019</v>
      </c>
      <c r="I579" s="12">
        <f t="shared" si="93"/>
        <v>14.72474541637691</v>
      </c>
      <c r="J579" s="12">
        <f t="shared" si="94"/>
        <v>10.813412415325628</v>
      </c>
      <c r="K579" s="12">
        <f t="shared" si="95"/>
        <v>2.3807872539301922</v>
      </c>
      <c r="L579" s="12">
        <f t="shared" si="91"/>
        <v>-0.97429151469788922</v>
      </c>
      <c r="M579" s="11"/>
      <c r="N579" s="11">
        <f t="shared" ref="N579:N642" si="96">INDEX($A$130:$A$2900,(ROW()-ROW($A$130))*3)</f>
        <v>1993.03</v>
      </c>
      <c r="O579" s="11">
        <f t="shared" ref="O579:O642" si="97">INDEX($J$130:$J$2900,(ROW()-ROW($J$130))*3)</f>
        <v>39.62973634069359</v>
      </c>
      <c r="P579" s="11">
        <f t="shared" ref="P579:P642" si="98">INDEX($K$130:$K$2900,(ROW()-ROW($K$130))*3)</f>
        <v>3.6795797541570878</v>
      </c>
      <c r="Q579" s="11">
        <f t="shared" ref="Q579:Q642" si="99">INDEX($L$130:$L$2900,(ROW()-ROW($L$130))*3)</f>
        <v>0.32450098552900641</v>
      </c>
      <c r="R579">
        <f t="shared" ref="R579:R642" si="100">EXP(Q579)</f>
        <v>1.3833401669539498</v>
      </c>
    </row>
    <row r="580" spans="1:18" x14ac:dyDescent="0.25">
      <c r="A580" s="11">
        <f>'Shiller Data '!A579</f>
        <v>1918.07</v>
      </c>
      <c r="B580" s="11">
        <f>'Shiller Data '!B579</f>
        <v>7.51</v>
      </c>
      <c r="C580" s="11">
        <f>'Shiller Data '!C579</f>
        <v>0.62</v>
      </c>
      <c r="D580" s="11">
        <f>'Shiller Data '!D579</f>
        <v>1.111</v>
      </c>
      <c r="E580" s="75">
        <f>'Shiller Data '!E579</f>
        <v>15.1</v>
      </c>
      <c r="F580" s="12">
        <f t="shared" si="89"/>
        <v>156.25524834437087</v>
      </c>
      <c r="G580" s="12">
        <f t="shared" si="90"/>
        <v>12.899900662251655</v>
      </c>
      <c r="H580" s="12">
        <f t="shared" si="92"/>
        <v>269.19663827821444</v>
      </c>
      <c r="I580" s="12">
        <f t="shared" si="93"/>
        <v>14.706608742094398</v>
      </c>
      <c r="J580" s="12">
        <f t="shared" si="94"/>
        <v>10.624832079548357</v>
      </c>
      <c r="K580" s="12">
        <f t="shared" si="95"/>
        <v>2.3631939104077899</v>
      </c>
      <c r="L580" s="12">
        <f t="shared" si="91"/>
        <v>-0.99188485822029149</v>
      </c>
      <c r="M580" s="11"/>
      <c r="N580" s="11">
        <f t="shared" si="96"/>
        <v>1993.06</v>
      </c>
      <c r="O580" s="11">
        <f t="shared" si="97"/>
        <v>39.015740205350419</v>
      </c>
      <c r="P580" s="11">
        <f t="shared" si="98"/>
        <v>3.663965159716073</v>
      </c>
      <c r="Q580" s="11">
        <f t="shared" si="99"/>
        <v>0.30888639108799154</v>
      </c>
      <c r="R580">
        <f t="shared" si="100"/>
        <v>1.3619076368691478</v>
      </c>
    </row>
    <row r="581" spans="1:18" x14ac:dyDescent="0.25">
      <c r="A581" s="11">
        <f>'Shiller Data '!A580</f>
        <v>1918.08</v>
      </c>
      <c r="B581" s="11">
        <f>'Shiller Data '!B580</f>
        <v>7.58</v>
      </c>
      <c r="C581" s="11">
        <f>'Shiller Data '!C580</f>
        <v>0.61</v>
      </c>
      <c r="D581" s="11">
        <f>'Shiller Data '!D580</f>
        <v>1.087</v>
      </c>
      <c r="E581" s="75">
        <f>'Shiller Data '!E580</f>
        <v>15.4</v>
      </c>
      <c r="F581" s="12">
        <f t="shared" si="89"/>
        <v>154.63938311688312</v>
      </c>
      <c r="G581" s="12">
        <f t="shared" si="90"/>
        <v>12.444594155844156</v>
      </c>
      <c r="H581" s="12">
        <f t="shared" si="92"/>
        <v>267.74057134193373</v>
      </c>
      <c r="I581" s="12">
        <f t="shared" si="93"/>
        <v>14.6850992516852</v>
      </c>
      <c r="J581" s="12">
        <f t="shared" si="94"/>
        <v>10.530360092672671</v>
      </c>
      <c r="K581" s="12">
        <f t="shared" si="95"/>
        <v>2.3542625223961973</v>
      </c>
      <c r="L581" s="12">
        <f t="shared" si="91"/>
        <v>-1.0008162462318841</v>
      </c>
      <c r="M581" s="11"/>
      <c r="N581" s="11">
        <f t="shared" si="96"/>
        <v>1993.09</v>
      </c>
      <c r="O581" s="11">
        <f t="shared" si="97"/>
        <v>39.58104447505675</v>
      </c>
      <c r="P581" s="11">
        <f t="shared" si="98"/>
        <v>3.6783503287867414</v>
      </c>
      <c r="Q581" s="11">
        <f t="shared" si="99"/>
        <v>0.32327156015865999</v>
      </c>
      <c r="R581">
        <f t="shared" si="100"/>
        <v>1.3816404984787354</v>
      </c>
    </row>
    <row r="582" spans="1:18" x14ac:dyDescent="0.25">
      <c r="A582" s="11">
        <f>'Shiller Data '!A581</f>
        <v>1918.09</v>
      </c>
      <c r="B582" s="11">
        <f>'Shiller Data '!B581</f>
        <v>7.54</v>
      </c>
      <c r="C582" s="11">
        <f>'Shiller Data '!C581</f>
        <v>0.6</v>
      </c>
      <c r="D582" s="11">
        <f>'Shiller Data '!D581</f>
        <v>1.0629999999999999</v>
      </c>
      <c r="E582" s="75">
        <f>'Shiller Data '!E581</f>
        <v>15.7</v>
      </c>
      <c r="F582" s="12">
        <f t="shared" si="89"/>
        <v>150.88404458598725</v>
      </c>
      <c r="G582" s="12">
        <f t="shared" si="90"/>
        <v>12.006687898089172</v>
      </c>
      <c r="H582" s="12">
        <f t="shared" si="92"/>
        <v>266.2621387528647</v>
      </c>
      <c r="I582" s="12">
        <f t="shared" si="93"/>
        <v>14.660223815636844</v>
      </c>
      <c r="J582" s="12">
        <f t="shared" si="94"/>
        <v>10.292069649376824</v>
      </c>
      <c r="K582" s="12">
        <f t="shared" si="95"/>
        <v>2.331373661728199</v>
      </c>
      <c r="L582" s="12">
        <f t="shared" si="91"/>
        <v>-1.0237051068998824</v>
      </c>
      <c r="M582" s="11"/>
      <c r="N582" s="11">
        <f t="shared" si="96"/>
        <v>1993.12</v>
      </c>
      <c r="O582" s="11">
        <f t="shared" si="97"/>
        <v>39.756449675393682</v>
      </c>
      <c r="P582" s="11">
        <f t="shared" si="98"/>
        <v>3.6827720839230089</v>
      </c>
      <c r="Q582" s="11">
        <f t="shared" si="99"/>
        <v>0.32769331529492751</v>
      </c>
      <c r="R582">
        <f t="shared" si="100"/>
        <v>1.3877633012405974</v>
      </c>
    </row>
    <row r="583" spans="1:18" x14ac:dyDescent="0.25">
      <c r="A583" s="11">
        <f>'Shiller Data '!A582</f>
        <v>1918.1</v>
      </c>
      <c r="B583" s="11">
        <f>'Shiller Data '!B582</f>
        <v>7.86</v>
      </c>
      <c r="C583" s="11">
        <f>'Shiller Data '!C582</f>
        <v>0.59</v>
      </c>
      <c r="D583" s="11">
        <f>'Shiller Data '!D582</f>
        <v>1.038</v>
      </c>
      <c r="E583" s="75">
        <f>'Shiller Data '!E582</f>
        <v>16</v>
      </c>
      <c r="F583" s="12">
        <f t="shared" si="89"/>
        <v>154.33846875</v>
      </c>
      <c r="G583" s="12">
        <f t="shared" si="90"/>
        <v>11.585203125</v>
      </c>
      <c r="H583" s="12">
        <f t="shared" si="92"/>
        <v>264.83881893592758</v>
      </c>
      <c r="I583" s="12">
        <f t="shared" si="93"/>
        <v>14.633335628980678</v>
      </c>
      <c r="J583" s="12">
        <f t="shared" si="94"/>
        <v>10.547046323760897</v>
      </c>
      <c r="K583" s="12">
        <f t="shared" si="95"/>
        <v>2.3558458514115879</v>
      </c>
      <c r="L583" s="12">
        <f t="shared" si="91"/>
        <v>-0.99923291721649354</v>
      </c>
      <c r="M583" s="11"/>
      <c r="N583" s="11">
        <f t="shared" si="96"/>
        <v>1994.03</v>
      </c>
      <c r="O583" s="11">
        <f t="shared" si="97"/>
        <v>38.990879925822206</v>
      </c>
      <c r="P583" s="11">
        <f t="shared" si="98"/>
        <v>3.6633277707270855</v>
      </c>
      <c r="Q583" s="11">
        <f t="shared" si="99"/>
        <v>0.30824900209900408</v>
      </c>
      <c r="R583">
        <f t="shared" si="100"/>
        <v>1.3610398485261361</v>
      </c>
    </row>
    <row r="584" spans="1:18" x14ac:dyDescent="0.25">
      <c r="A584" s="11">
        <f>'Shiller Data '!A583</f>
        <v>1918.11</v>
      </c>
      <c r="B584" s="11">
        <f>'Shiller Data '!B583</f>
        <v>8.06</v>
      </c>
      <c r="C584" s="11">
        <f>'Shiller Data '!C583</f>
        <v>0.57999999999999996</v>
      </c>
      <c r="D584" s="11">
        <f>'Shiller Data '!D583</f>
        <v>1.014</v>
      </c>
      <c r="E584" s="75">
        <f>'Shiller Data '!E583</f>
        <v>16.3</v>
      </c>
      <c r="F584" s="12">
        <f t="shared" si="89"/>
        <v>155.35279141104294</v>
      </c>
      <c r="G584" s="12">
        <f t="shared" si="90"/>
        <v>11.179233128834355</v>
      </c>
      <c r="H584" s="12">
        <f t="shared" si="92"/>
        <v>263.31716162841161</v>
      </c>
      <c r="I584" s="12">
        <f t="shared" si="93"/>
        <v>14.604478987750754</v>
      </c>
      <c r="J584" s="12">
        <f t="shared" si="94"/>
        <v>10.63733882881699</v>
      </c>
      <c r="K584" s="12">
        <f t="shared" si="95"/>
        <v>2.3643703425571667</v>
      </c>
      <c r="L584" s="12">
        <f t="shared" si="91"/>
        <v>-0.99070842607091469</v>
      </c>
      <c r="M584" s="11"/>
      <c r="N584" s="11">
        <f t="shared" si="96"/>
        <v>1994.06</v>
      </c>
      <c r="O584" s="11">
        <f t="shared" si="97"/>
        <v>37.830371671178277</v>
      </c>
      <c r="P584" s="11">
        <f t="shared" si="98"/>
        <v>3.6331122633700899</v>
      </c>
      <c r="Q584" s="11">
        <f t="shared" si="99"/>
        <v>0.27803349474200845</v>
      </c>
      <c r="R584">
        <f t="shared" si="100"/>
        <v>1.3205304272943301</v>
      </c>
    </row>
    <row r="585" spans="1:18" x14ac:dyDescent="0.25">
      <c r="A585" s="11">
        <f>'Shiller Data '!A584</f>
        <v>1918.12</v>
      </c>
      <c r="B585" s="11">
        <f>'Shiller Data '!B584</f>
        <v>7.9</v>
      </c>
      <c r="C585" s="11">
        <f>'Shiller Data '!C584</f>
        <v>0.56999999999999995</v>
      </c>
      <c r="D585" s="11">
        <f>'Shiller Data '!D584</f>
        <v>0.99</v>
      </c>
      <c r="E585" s="75">
        <f>'Shiller Data '!E584</f>
        <v>16.5</v>
      </c>
      <c r="F585" s="12">
        <f t="shared" si="89"/>
        <v>150.42318181818183</v>
      </c>
      <c r="G585" s="12">
        <f t="shared" si="90"/>
        <v>10.853318181818182</v>
      </c>
      <c r="H585" s="12">
        <f t="shared" si="92"/>
        <v>261.70814092036414</v>
      </c>
      <c r="I585" s="12">
        <f t="shared" si="93"/>
        <v>14.574369131545218</v>
      </c>
      <c r="J585" s="12">
        <f t="shared" si="94"/>
        <v>10.321076710799181</v>
      </c>
      <c r="K585" s="12">
        <f t="shared" si="95"/>
        <v>2.3341880870529472</v>
      </c>
      <c r="L585" s="12">
        <f t="shared" si="91"/>
        <v>-1.0208906815751342</v>
      </c>
      <c r="M585" s="11"/>
      <c r="N585" s="11">
        <f t="shared" si="96"/>
        <v>1994.09</v>
      </c>
      <c r="O585" s="11">
        <f t="shared" si="97"/>
        <v>38.276377139309467</v>
      </c>
      <c r="P585" s="11">
        <f t="shared" si="98"/>
        <v>3.6448329210221337</v>
      </c>
      <c r="Q585" s="11">
        <f t="shared" si="99"/>
        <v>0.28975415239405233</v>
      </c>
      <c r="R585">
        <f t="shared" si="100"/>
        <v>1.3360989709112461</v>
      </c>
    </row>
    <row r="586" spans="1:18" x14ac:dyDescent="0.25">
      <c r="A586" s="11">
        <f>'Shiller Data '!A585</f>
        <v>1919.01</v>
      </c>
      <c r="B586" s="11">
        <f>'Shiller Data '!B585</f>
        <v>7.85</v>
      </c>
      <c r="C586" s="11">
        <f>'Shiller Data '!C585</f>
        <v>0.56669999999999998</v>
      </c>
      <c r="D586" s="11">
        <f>'Shiller Data '!D585</f>
        <v>0.98499999999999999</v>
      </c>
      <c r="E586" s="75">
        <f>'Shiller Data '!E585</f>
        <v>16.5</v>
      </c>
      <c r="F586" s="12">
        <f t="shared" si="89"/>
        <v>149.47113636363636</v>
      </c>
      <c r="G586" s="12">
        <f t="shared" si="90"/>
        <v>10.790483181818182</v>
      </c>
      <c r="H586" s="12">
        <f t="shared" si="92"/>
        <v>260.06506196918667</v>
      </c>
      <c r="I586" s="12">
        <f t="shared" si="93"/>
        <v>14.541339253680436</v>
      </c>
      <c r="J586" s="12">
        <f t="shared" si="94"/>
        <v>10.279048838352697</v>
      </c>
      <c r="K586" s="12">
        <f t="shared" si="95"/>
        <v>2.3301077302942033</v>
      </c>
      <c r="L586" s="12">
        <f t="shared" si="91"/>
        <v>-1.0249710383338781</v>
      </c>
      <c r="M586" s="11"/>
      <c r="N586" s="11">
        <f t="shared" si="96"/>
        <v>1994.12</v>
      </c>
      <c r="O586" s="11">
        <f t="shared" si="97"/>
        <v>37.043234780486856</v>
      </c>
      <c r="P586" s="11">
        <f t="shared" si="98"/>
        <v>3.612085738051332</v>
      </c>
      <c r="Q586" s="11">
        <f t="shared" si="99"/>
        <v>0.25700696942325063</v>
      </c>
      <c r="R586">
        <f t="shared" si="100"/>
        <v>1.2930541385695278</v>
      </c>
    </row>
    <row r="587" spans="1:18" x14ac:dyDescent="0.25">
      <c r="A587" s="11">
        <f>'Shiller Data '!A586</f>
        <v>1919.02</v>
      </c>
      <c r="B587" s="11">
        <f>'Shiller Data '!B586</f>
        <v>7.88</v>
      </c>
      <c r="C587" s="11">
        <f>'Shiller Data '!C586</f>
        <v>0.56330000000000002</v>
      </c>
      <c r="D587" s="11">
        <f>'Shiller Data '!D586</f>
        <v>0.98</v>
      </c>
      <c r="E587" s="75">
        <f>'Shiller Data '!E586</f>
        <v>16.2</v>
      </c>
      <c r="F587" s="12">
        <f t="shared" ref="F587:F650" si="101">B587*$E$1851/E587</f>
        <v>152.82092592592593</v>
      </c>
      <c r="G587" s="12">
        <f t="shared" ref="G587:G650" si="102">C587*$E$1851/E587</f>
        <v>10.924368981481482</v>
      </c>
      <c r="H587" s="12">
        <f t="shared" si="92"/>
        <v>258.56556616223224</v>
      </c>
      <c r="I587" s="12">
        <f t="shared" si="93"/>
        <v>14.510139926113494</v>
      </c>
      <c r="J587" s="12">
        <f t="shared" si="94"/>
        <v>10.532009112530911</v>
      </c>
      <c r="K587" s="12">
        <f t="shared" si="95"/>
        <v>2.3544191068569047</v>
      </c>
      <c r="L587" s="12">
        <f t="shared" si="91"/>
        <v>-1.0006596617711767</v>
      </c>
      <c r="M587" s="11"/>
      <c r="N587" s="11">
        <f t="shared" si="96"/>
        <v>1995.03</v>
      </c>
      <c r="O587" s="11">
        <f t="shared" si="97"/>
        <v>39.488954939007066</v>
      </c>
      <c r="P587" s="11">
        <f t="shared" si="98"/>
        <v>3.6760210110083227</v>
      </c>
      <c r="Q587" s="11">
        <f t="shared" si="99"/>
        <v>0.32094224238024127</v>
      </c>
      <c r="R587">
        <f t="shared" si="100"/>
        <v>1.3784259639918408</v>
      </c>
    </row>
    <row r="588" spans="1:18" x14ac:dyDescent="0.25">
      <c r="A588" s="11">
        <f>'Shiller Data '!A587</f>
        <v>1919.03</v>
      </c>
      <c r="B588" s="11">
        <f>'Shiller Data '!B587</f>
        <v>8.1199999999999992</v>
      </c>
      <c r="C588" s="11">
        <f>'Shiller Data '!C587</f>
        <v>0.56000000000000005</v>
      </c>
      <c r="D588" s="11">
        <f>'Shiller Data '!D587</f>
        <v>0.97499999999999998</v>
      </c>
      <c r="E588" s="75">
        <f>'Shiller Data '!E587</f>
        <v>16.399999999999999</v>
      </c>
      <c r="F588" s="12">
        <f t="shared" si="101"/>
        <v>155.55493902439022</v>
      </c>
      <c r="G588" s="12">
        <f t="shared" si="102"/>
        <v>10.727926829268295</v>
      </c>
      <c r="H588" s="12">
        <f t="shared" si="92"/>
        <v>257.08368814104165</v>
      </c>
      <c r="I588" s="12">
        <f t="shared" si="93"/>
        <v>14.475843376447779</v>
      </c>
      <c r="J588" s="12">
        <f t="shared" si="94"/>
        <v>10.745829101569194</v>
      </c>
      <c r="K588" s="12">
        <f t="shared" si="95"/>
        <v>2.3745176887341604</v>
      </c>
      <c r="L588" s="12">
        <f t="shared" si="91"/>
        <v>-0.98056107989392105</v>
      </c>
      <c r="M588" s="11"/>
      <c r="N588" s="11">
        <f t="shared" si="96"/>
        <v>1995.06</v>
      </c>
      <c r="O588" s="11">
        <f t="shared" si="97"/>
        <v>42.668183699890449</v>
      </c>
      <c r="P588" s="11">
        <f t="shared" si="98"/>
        <v>3.7534535300856091</v>
      </c>
      <c r="Q588" s="11">
        <f t="shared" si="99"/>
        <v>0.3983747614575277</v>
      </c>
      <c r="R588">
        <f t="shared" si="100"/>
        <v>1.489402095830225</v>
      </c>
    </row>
    <row r="589" spans="1:18" x14ac:dyDescent="0.25">
      <c r="A589" s="11">
        <f>'Shiller Data '!A588</f>
        <v>1919.04</v>
      </c>
      <c r="B589" s="11">
        <f>'Shiller Data '!B588</f>
        <v>8.39</v>
      </c>
      <c r="C589" s="11">
        <f>'Shiller Data '!C588</f>
        <v>0.55669999999999997</v>
      </c>
      <c r="D589" s="11">
        <f>'Shiller Data '!D588</f>
        <v>0.97</v>
      </c>
      <c r="E589" s="75">
        <f>'Shiller Data '!E588</f>
        <v>16.7</v>
      </c>
      <c r="F589" s="12">
        <f t="shared" si="101"/>
        <v>157.84001497005991</v>
      </c>
      <c r="G589" s="12">
        <f t="shared" si="102"/>
        <v>10.473127095808383</v>
      </c>
      <c r="H589" s="12">
        <f t="shared" si="92"/>
        <v>255.59229557548909</v>
      </c>
      <c r="I589" s="12">
        <f t="shared" si="93"/>
        <v>14.440277099428041</v>
      </c>
      <c r="J589" s="12">
        <f t="shared" si="94"/>
        <v>10.930539205256091</v>
      </c>
      <c r="K589" s="12">
        <f t="shared" si="95"/>
        <v>2.3915606335659705</v>
      </c>
      <c r="L589" s="12">
        <f t="shared" si="91"/>
        <v>-0.96351813506211093</v>
      </c>
      <c r="M589" s="11"/>
      <c r="N589" s="11">
        <f t="shared" si="96"/>
        <v>1995.09</v>
      </c>
      <c r="O589" s="11">
        <f t="shared" si="97"/>
        <v>45.348688085147494</v>
      </c>
      <c r="P589" s="11">
        <f t="shared" si="98"/>
        <v>3.8143812474800245</v>
      </c>
      <c r="Q589" s="11">
        <f t="shared" si="99"/>
        <v>0.45930247885194309</v>
      </c>
      <c r="R589">
        <f t="shared" si="100"/>
        <v>1.582969445154593</v>
      </c>
    </row>
    <row r="590" spans="1:18" x14ac:dyDescent="0.25">
      <c r="A590" s="11">
        <f>'Shiller Data '!A589</f>
        <v>1919.05</v>
      </c>
      <c r="B590" s="11">
        <f>'Shiller Data '!B589</f>
        <v>8.9700000000000006</v>
      </c>
      <c r="C590" s="11">
        <f>'Shiller Data '!C589</f>
        <v>0.55330000000000001</v>
      </c>
      <c r="D590" s="11">
        <f>'Shiller Data '!D589</f>
        <v>0.96499999999999997</v>
      </c>
      <c r="E590" s="75">
        <f>'Shiller Data '!E589</f>
        <v>16.899999999999999</v>
      </c>
      <c r="F590" s="12">
        <f t="shared" si="101"/>
        <v>166.75442307692313</v>
      </c>
      <c r="G590" s="12">
        <f t="shared" si="102"/>
        <v>10.285977958579883</v>
      </c>
      <c r="H590" s="12">
        <f t="shared" si="92"/>
        <v>254.17833957419433</v>
      </c>
      <c r="I590" s="12">
        <f t="shared" si="93"/>
        <v>14.402881869874262</v>
      </c>
      <c r="J590" s="12">
        <f t="shared" si="94"/>
        <v>11.577851195580132</v>
      </c>
      <c r="K590" s="12">
        <f t="shared" si="95"/>
        <v>2.4490938932318587</v>
      </c>
      <c r="L590" s="12">
        <f t="shared" si="91"/>
        <v>-0.90598487539622274</v>
      </c>
      <c r="M590" s="11"/>
      <c r="N590" s="11">
        <f t="shared" si="96"/>
        <v>1995.12</v>
      </c>
      <c r="O590" s="11">
        <f t="shared" si="97"/>
        <v>47.806172613305634</v>
      </c>
      <c r="P590" s="11">
        <f t="shared" si="98"/>
        <v>3.867154765329885</v>
      </c>
      <c r="Q590" s="11">
        <f t="shared" si="99"/>
        <v>0.51207599670180359</v>
      </c>
      <c r="R590">
        <f t="shared" si="100"/>
        <v>1.6687519249632772</v>
      </c>
    </row>
    <row r="591" spans="1:18" x14ac:dyDescent="0.25">
      <c r="A591" s="11">
        <f>'Shiller Data '!A590</f>
        <v>1919.06</v>
      </c>
      <c r="B591" s="11">
        <f>'Shiller Data '!B590</f>
        <v>9.2100000000000009</v>
      </c>
      <c r="C591" s="11">
        <f>'Shiller Data '!C590</f>
        <v>0.55000000000000004</v>
      </c>
      <c r="D591" s="11">
        <f>'Shiller Data '!D590</f>
        <v>0.96</v>
      </c>
      <c r="E591" s="75">
        <f>'Shiller Data '!E590</f>
        <v>16.899999999999999</v>
      </c>
      <c r="F591" s="12">
        <f t="shared" si="101"/>
        <v>171.21607988165684</v>
      </c>
      <c r="G591" s="12">
        <f t="shared" si="102"/>
        <v>10.224630177514795</v>
      </c>
      <c r="H591" s="12">
        <f t="shared" si="92"/>
        <v>252.81235645450792</v>
      </c>
      <c r="I591" s="12">
        <f t="shared" si="93"/>
        <v>14.365138661302911</v>
      </c>
      <c r="J591" s="12">
        <f t="shared" si="94"/>
        <v>11.918860229513971</v>
      </c>
      <c r="K591" s="12">
        <f t="shared" si="95"/>
        <v>2.4781220387361151</v>
      </c>
      <c r="L591" s="12">
        <f t="shared" si="91"/>
        <v>-0.87695672989196627</v>
      </c>
      <c r="M591" s="11"/>
      <c r="N591" s="11">
        <f t="shared" si="96"/>
        <v>1996.03</v>
      </c>
      <c r="O591" s="11">
        <f t="shared" si="97"/>
        <v>49.360847982560777</v>
      </c>
      <c r="P591" s="11">
        <f t="shared" si="98"/>
        <v>3.899157558999014</v>
      </c>
      <c r="Q591" s="11">
        <f t="shared" si="99"/>
        <v>0.54407879037093254</v>
      </c>
      <c r="R591">
        <f t="shared" si="100"/>
        <v>1.7230203880783401</v>
      </c>
    </row>
    <row r="592" spans="1:18" x14ac:dyDescent="0.25">
      <c r="A592" s="11">
        <f>'Shiller Data '!A591</f>
        <v>1919.07</v>
      </c>
      <c r="B592" s="11">
        <f>'Shiller Data '!B591</f>
        <v>9.51</v>
      </c>
      <c r="C592" s="11">
        <f>'Shiller Data '!C591</f>
        <v>0.54669999999999996</v>
      </c>
      <c r="D592" s="11">
        <f>'Shiller Data '!D591</f>
        <v>0.95499999999999996</v>
      </c>
      <c r="E592" s="75">
        <f>'Shiller Data '!E591</f>
        <v>17.399999999999999</v>
      </c>
      <c r="F592" s="12">
        <f t="shared" si="101"/>
        <v>171.71288793103452</v>
      </c>
      <c r="G592" s="12">
        <f t="shared" si="102"/>
        <v>9.8712340517241373</v>
      </c>
      <c r="H592" s="12">
        <f t="shared" si="92"/>
        <v>251.43006367308803</v>
      </c>
      <c r="I592" s="12">
        <f t="shared" si="93"/>
        <v>14.322361130492173</v>
      </c>
      <c r="J592" s="12">
        <f t="shared" si="94"/>
        <v>11.989146647437858</v>
      </c>
      <c r="K592" s="12">
        <f t="shared" si="95"/>
        <v>2.4840017944830426</v>
      </c>
      <c r="L592" s="12">
        <f t="shared" si="91"/>
        <v>-0.87107697414503882</v>
      </c>
      <c r="M592" s="11"/>
      <c r="N592" s="11">
        <f t="shared" si="96"/>
        <v>1996.06</v>
      </c>
      <c r="O592" s="11">
        <f t="shared" si="97"/>
        <v>50.412807255667879</v>
      </c>
      <c r="P592" s="11">
        <f t="shared" si="98"/>
        <v>3.9202452550119151</v>
      </c>
      <c r="Q592" s="11">
        <f t="shared" si="99"/>
        <v>0.56516648638383371</v>
      </c>
      <c r="R592">
        <f t="shared" si="100"/>
        <v>1.7597407312059949</v>
      </c>
    </row>
    <row r="593" spans="1:18" x14ac:dyDescent="0.25">
      <c r="A593" s="11">
        <f>'Shiller Data '!A592</f>
        <v>1919.08</v>
      </c>
      <c r="B593" s="11">
        <f>'Shiller Data '!B592</f>
        <v>8.8699999999999992</v>
      </c>
      <c r="C593" s="11">
        <f>'Shiller Data '!C592</f>
        <v>0.54330000000000001</v>
      </c>
      <c r="D593" s="11">
        <f>'Shiller Data '!D592</f>
        <v>0.95</v>
      </c>
      <c r="E593" s="75">
        <f>'Shiller Data '!E592</f>
        <v>17.7</v>
      </c>
      <c r="F593" s="12">
        <f t="shared" si="101"/>
        <v>157.4425</v>
      </c>
      <c r="G593" s="12">
        <f t="shared" si="102"/>
        <v>9.6435750000000002</v>
      </c>
      <c r="H593" s="12">
        <f t="shared" si="92"/>
        <v>249.84585125646024</v>
      </c>
      <c r="I593" s="12">
        <f t="shared" si="93"/>
        <v>14.277178866590772</v>
      </c>
      <c r="J593" s="12">
        <f t="shared" si="94"/>
        <v>11.027563741491143</v>
      </c>
      <c r="K593" s="12">
        <f t="shared" si="95"/>
        <v>2.4003979332106891</v>
      </c>
      <c r="L593" s="12">
        <f t="shared" si="91"/>
        <v>-0.95468083541739235</v>
      </c>
      <c r="M593" s="11"/>
      <c r="N593" s="11">
        <f t="shared" si="96"/>
        <v>1996.09</v>
      </c>
      <c r="O593" s="11">
        <f t="shared" si="97"/>
        <v>50.269784901164641</v>
      </c>
      <c r="P593" s="11">
        <f t="shared" si="98"/>
        <v>3.9174041988245247</v>
      </c>
      <c r="Q593" s="11">
        <f t="shared" si="99"/>
        <v>0.56232543019644332</v>
      </c>
      <c r="R593">
        <f t="shared" si="100"/>
        <v>1.7547483041543543</v>
      </c>
    </row>
    <row r="594" spans="1:18" x14ac:dyDescent="0.25">
      <c r="A594" s="11">
        <f>'Shiller Data '!A593</f>
        <v>1919.09</v>
      </c>
      <c r="B594" s="11">
        <f>'Shiller Data '!B593</f>
        <v>9.01</v>
      </c>
      <c r="C594" s="11">
        <f>'Shiller Data '!C593</f>
        <v>0.54</v>
      </c>
      <c r="D594" s="11">
        <f>'Shiller Data '!D593</f>
        <v>0.94499999999999995</v>
      </c>
      <c r="E594" s="75">
        <f>'Shiller Data '!E593</f>
        <v>17.8</v>
      </c>
      <c r="F594" s="12">
        <f t="shared" si="101"/>
        <v>159.02903089887641</v>
      </c>
      <c r="G594" s="12">
        <f t="shared" si="102"/>
        <v>9.5311516853932581</v>
      </c>
      <c r="H594" s="12">
        <f t="shared" si="92"/>
        <v>248.31090974324127</v>
      </c>
      <c r="I594" s="12">
        <f t="shared" si="93"/>
        <v>14.231014081126975</v>
      </c>
      <c r="J594" s="12">
        <f t="shared" si="94"/>
        <v>11.17482071146139</v>
      </c>
      <c r="K594" s="12">
        <f t="shared" si="95"/>
        <v>2.4136630966538291</v>
      </c>
      <c r="L594" s="12">
        <f t="shared" si="91"/>
        <v>-0.94141567197425235</v>
      </c>
      <c r="M594" s="11"/>
      <c r="N594" s="11">
        <f t="shared" si="96"/>
        <v>1996.12</v>
      </c>
      <c r="O594" s="11">
        <f t="shared" si="97"/>
        <v>54.777659685945181</v>
      </c>
      <c r="P594" s="11">
        <f t="shared" si="98"/>
        <v>4.0032824408694747</v>
      </c>
      <c r="Q594" s="11">
        <f t="shared" si="99"/>
        <v>0.6482036722413933</v>
      </c>
      <c r="R594">
        <f t="shared" si="100"/>
        <v>1.9121029785275592</v>
      </c>
    </row>
    <row r="595" spans="1:18" x14ac:dyDescent="0.25">
      <c r="A595" s="11">
        <f>'Shiller Data '!A594</f>
        <v>1919.1</v>
      </c>
      <c r="B595" s="11">
        <f>'Shiller Data '!B594</f>
        <v>9.4700000000000006</v>
      </c>
      <c r="C595" s="11">
        <f>'Shiller Data '!C594</f>
        <v>0.53669999999999995</v>
      </c>
      <c r="D595" s="11">
        <f>'Shiller Data '!D594</f>
        <v>0.94</v>
      </c>
      <c r="E595" s="75">
        <f>'Shiller Data '!E594</f>
        <v>18.100000000000001</v>
      </c>
      <c r="F595" s="12">
        <f t="shared" si="101"/>
        <v>164.37774861878452</v>
      </c>
      <c r="G595" s="12">
        <f t="shared" si="102"/>
        <v>9.3158962707182305</v>
      </c>
      <c r="H595" s="12">
        <f t="shared" si="92"/>
        <v>246.88572697610701</v>
      </c>
      <c r="I595" s="12">
        <f t="shared" si="93"/>
        <v>14.183713004505107</v>
      </c>
      <c r="J595" s="12">
        <f t="shared" si="94"/>
        <v>11.589190261151927</v>
      </c>
      <c r="K595" s="12">
        <f t="shared" si="95"/>
        <v>2.4500727896091483</v>
      </c>
      <c r="L595" s="12">
        <f t="shared" si="91"/>
        <v>-0.90500597901893309</v>
      </c>
      <c r="M595" s="11"/>
      <c r="N595" s="11">
        <f t="shared" si="96"/>
        <v>1997.03</v>
      </c>
      <c r="O595" s="11">
        <f t="shared" si="97"/>
        <v>57.535965356020071</v>
      </c>
      <c r="P595" s="11">
        <f t="shared" si="98"/>
        <v>4.0524102367219585</v>
      </c>
      <c r="Q595" s="11">
        <f t="shared" si="99"/>
        <v>0.69733146809387714</v>
      </c>
      <c r="R595">
        <f t="shared" si="100"/>
        <v>2.0083861077754643</v>
      </c>
    </row>
    <row r="596" spans="1:18" x14ac:dyDescent="0.25">
      <c r="A596" s="11">
        <f>'Shiller Data '!A595</f>
        <v>1919.11</v>
      </c>
      <c r="B596" s="11">
        <f>'Shiller Data '!B595</f>
        <v>9.19</v>
      </c>
      <c r="C596" s="11">
        <f>'Shiller Data '!C595</f>
        <v>0.5333</v>
      </c>
      <c r="D596" s="11">
        <f>'Shiller Data '!D595</f>
        <v>0.93500000000000005</v>
      </c>
      <c r="E596" s="75">
        <f>'Shiller Data '!E595</f>
        <v>18.5</v>
      </c>
      <c r="F596" s="12">
        <f t="shared" si="101"/>
        <v>156.06855405405406</v>
      </c>
      <c r="G596" s="12">
        <f t="shared" si="102"/>
        <v>9.0567312162162175</v>
      </c>
      <c r="H596" s="12">
        <f t="shared" si="92"/>
        <v>245.39241908454801</v>
      </c>
      <c r="I596" s="12">
        <f t="shared" si="93"/>
        <v>14.133463426325394</v>
      </c>
      <c r="J596" s="12">
        <f t="shared" si="94"/>
        <v>11.042484729069049</v>
      </c>
      <c r="K596" s="12">
        <f t="shared" si="95"/>
        <v>2.4017500815642512</v>
      </c>
      <c r="L596" s="12">
        <f t="shared" si="91"/>
        <v>-0.95332868706383023</v>
      </c>
      <c r="M596" s="11"/>
      <c r="N596" s="11">
        <f t="shared" si="96"/>
        <v>1997.06</v>
      </c>
      <c r="O596" s="11">
        <f t="shared" si="97"/>
        <v>63.158435919097705</v>
      </c>
      <c r="P596" s="11">
        <f t="shared" si="98"/>
        <v>4.1456464252919867</v>
      </c>
      <c r="Q596" s="11">
        <f t="shared" si="99"/>
        <v>0.79056765666390527</v>
      </c>
      <c r="R596">
        <f t="shared" si="100"/>
        <v>2.204647553992428</v>
      </c>
    </row>
    <row r="597" spans="1:18" x14ac:dyDescent="0.25">
      <c r="A597" s="11">
        <f>'Shiller Data '!A596</f>
        <v>1919.12</v>
      </c>
      <c r="B597" s="11">
        <f>'Shiller Data '!B596</f>
        <v>8.92</v>
      </c>
      <c r="C597" s="11">
        <f>'Shiller Data '!C596</f>
        <v>0.53</v>
      </c>
      <c r="D597" s="11">
        <f>'Shiller Data '!D596</f>
        <v>0.93</v>
      </c>
      <c r="E597" s="75">
        <f>'Shiller Data '!E596</f>
        <v>18.899999999999999</v>
      </c>
      <c r="F597" s="12">
        <f t="shared" si="101"/>
        <v>148.27730158730162</v>
      </c>
      <c r="G597" s="12">
        <f t="shared" si="102"/>
        <v>8.8101984126984139</v>
      </c>
      <c r="H597" s="12">
        <f t="shared" si="92"/>
        <v>243.79971258753972</v>
      </c>
      <c r="I597" s="12">
        <f t="shared" si="93"/>
        <v>14.080392994654503</v>
      </c>
      <c r="J597" s="12">
        <f t="shared" si="94"/>
        <v>10.530764421390355</v>
      </c>
      <c r="K597" s="12">
        <f t="shared" si="95"/>
        <v>2.3543009181349874</v>
      </c>
      <c r="L597" s="12">
        <f t="shared" si="91"/>
        <v>-1.000777850493094</v>
      </c>
      <c r="M597" s="11"/>
      <c r="N597" s="11">
        <f t="shared" si="96"/>
        <v>1997.09</v>
      </c>
      <c r="O597" s="11">
        <f t="shared" si="97"/>
        <v>66.769875857109014</v>
      </c>
      <c r="P597" s="11">
        <f t="shared" si="98"/>
        <v>4.2012520186065396</v>
      </c>
      <c r="Q597" s="11">
        <f t="shared" si="99"/>
        <v>0.84617324997845822</v>
      </c>
      <c r="R597">
        <f t="shared" si="100"/>
        <v>2.3307107173666135</v>
      </c>
    </row>
    <row r="598" spans="1:18" x14ac:dyDescent="0.25">
      <c r="A598" s="11">
        <f>'Shiller Data '!A597</f>
        <v>1920.01</v>
      </c>
      <c r="B598" s="11">
        <f>'Shiller Data '!B597</f>
        <v>8.83</v>
      </c>
      <c r="C598" s="11">
        <f>'Shiller Data '!C597</f>
        <v>0.52829999999999999</v>
      </c>
      <c r="D598" s="11">
        <f>'Shiller Data '!D597</f>
        <v>0.91920000000000002</v>
      </c>
      <c r="E598" s="75">
        <f>'Shiller Data '!E597</f>
        <v>19.3</v>
      </c>
      <c r="F598" s="12">
        <f t="shared" si="101"/>
        <v>143.73913212435232</v>
      </c>
      <c r="G598" s="12">
        <f t="shared" si="102"/>
        <v>8.5999301813471511</v>
      </c>
      <c r="H598" s="12">
        <f t="shared" si="92"/>
        <v>242.17886450006961</v>
      </c>
      <c r="I598" s="12">
        <f t="shared" si="93"/>
        <v>14.022917709162289</v>
      </c>
      <c r="J598" s="12">
        <f t="shared" si="94"/>
        <v>10.250301335679671</v>
      </c>
      <c r="K598" s="12">
        <f t="shared" si="95"/>
        <v>2.3273071037551816</v>
      </c>
      <c r="L598" s="12">
        <f t="shared" si="91"/>
        <v>-1.0277716648728998</v>
      </c>
      <c r="M598" s="11"/>
      <c r="N598" s="11">
        <f t="shared" si="96"/>
        <v>1997.12</v>
      </c>
      <c r="O598" s="11">
        <f t="shared" si="97"/>
        <v>68.139434157059569</v>
      </c>
      <c r="P598" s="11">
        <f t="shared" si="98"/>
        <v>4.2215561080753528</v>
      </c>
      <c r="Q598" s="11">
        <f t="shared" si="99"/>
        <v>0.86647733944727134</v>
      </c>
      <c r="R598">
        <f t="shared" si="100"/>
        <v>2.378517369195416</v>
      </c>
    </row>
    <row r="599" spans="1:18" x14ac:dyDescent="0.25">
      <c r="A599" s="11">
        <f>'Shiller Data '!A598</f>
        <v>1920.02</v>
      </c>
      <c r="B599" s="11">
        <f>'Shiller Data '!B598</f>
        <v>8.1</v>
      </c>
      <c r="C599" s="11">
        <f>'Shiller Data '!C598</f>
        <v>0.52669999999999995</v>
      </c>
      <c r="D599" s="11">
        <f>'Shiller Data '!D598</f>
        <v>0.9083</v>
      </c>
      <c r="E599" s="75">
        <f>'Shiller Data '!E598</f>
        <v>19.5</v>
      </c>
      <c r="F599" s="12">
        <f t="shared" si="101"/>
        <v>130.50346153846155</v>
      </c>
      <c r="G599" s="12">
        <f t="shared" si="102"/>
        <v>8.4859473076923067</v>
      </c>
      <c r="H599" s="12">
        <f t="shared" si="92"/>
        <v>240.44807170394617</v>
      </c>
      <c r="I599" s="12">
        <f t="shared" si="93"/>
        <v>13.963468727262672</v>
      </c>
      <c r="J599" s="12">
        <f t="shared" si="94"/>
        <v>9.3460632230774365</v>
      </c>
      <c r="K599" s="12">
        <f t="shared" si="95"/>
        <v>2.2349552089758156</v>
      </c>
      <c r="L599" s="12">
        <f t="shared" si="91"/>
        <v>-1.1201235596522658</v>
      </c>
      <c r="M599" s="11"/>
      <c r="N599" s="11">
        <f t="shared" si="96"/>
        <v>1998.03</v>
      </c>
      <c r="O599" s="11">
        <f t="shared" si="97"/>
        <v>75.389971143909989</v>
      </c>
      <c r="P599" s="11">
        <f t="shared" si="98"/>
        <v>4.3226742574660095</v>
      </c>
      <c r="Q599" s="11">
        <f t="shared" si="99"/>
        <v>0.96759548883792812</v>
      </c>
      <c r="R599">
        <f t="shared" si="100"/>
        <v>2.6316091122155738</v>
      </c>
    </row>
    <row r="600" spans="1:18" x14ac:dyDescent="0.25">
      <c r="A600" s="11">
        <f>'Shiller Data '!A599</f>
        <v>1920.03</v>
      </c>
      <c r="B600" s="11">
        <f>'Shiller Data '!B599</f>
        <v>8.67</v>
      </c>
      <c r="C600" s="11">
        <f>'Shiller Data '!C599</f>
        <v>0.52500000000000002</v>
      </c>
      <c r="D600" s="11">
        <f>'Shiller Data '!D599</f>
        <v>0.89749999999999996</v>
      </c>
      <c r="E600" s="75">
        <f>'Shiller Data '!E599</f>
        <v>19.7</v>
      </c>
      <c r="F600" s="12">
        <f t="shared" si="101"/>
        <v>138.26889593908629</v>
      </c>
      <c r="G600" s="12">
        <f t="shared" si="102"/>
        <v>8.3726840101522857</v>
      </c>
      <c r="H600" s="12">
        <f t="shared" si="92"/>
        <v>238.83402224842303</v>
      </c>
      <c r="I600" s="12">
        <f t="shared" si="93"/>
        <v>13.90427232309041</v>
      </c>
      <c r="J600" s="12">
        <f t="shared" si="94"/>
        <v>9.9443460776776682</v>
      </c>
      <c r="K600" s="12">
        <f t="shared" si="95"/>
        <v>2.2970041562654893</v>
      </c>
      <c r="L600" s="12">
        <f t="shared" si="91"/>
        <v>-1.0580746123625921</v>
      </c>
      <c r="M600" s="11"/>
      <c r="N600" s="11">
        <f t="shared" si="96"/>
        <v>1998.06</v>
      </c>
      <c r="O600" s="11">
        <f t="shared" si="97"/>
        <v>76.784959471115343</v>
      </c>
      <c r="P600" s="11">
        <f t="shared" si="98"/>
        <v>4.3410087807545743</v>
      </c>
      <c r="Q600" s="11">
        <f t="shared" si="99"/>
        <v>0.98593001212649289</v>
      </c>
      <c r="R600">
        <f t="shared" si="100"/>
        <v>2.6803034403550607</v>
      </c>
    </row>
    <row r="601" spans="1:18" x14ac:dyDescent="0.25">
      <c r="A601" s="11">
        <f>'Shiller Data '!A600</f>
        <v>1920.04</v>
      </c>
      <c r="B601" s="11">
        <f>'Shiller Data '!B600</f>
        <v>8.6</v>
      </c>
      <c r="C601" s="11">
        <f>'Shiller Data '!C600</f>
        <v>0.52329999999999999</v>
      </c>
      <c r="D601" s="11">
        <f>'Shiller Data '!D600</f>
        <v>0.88670000000000004</v>
      </c>
      <c r="E601" s="75">
        <f>'Shiller Data '!E600</f>
        <v>20.3</v>
      </c>
      <c r="F601" s="12">
        <f t="shared" si="101"/>
        <v>133.09876847290641</v>
      </c>
      <c r="G601" s="12">
        <f t="shared" si="102"/>
        <v>8.0989052955665031</v>
      </c>
      <c r="H601" s="12">
        <f t="shared" si="92"/>
        <v>237.22225597084523</v>
      </c>
      <c r="I601" s="12">
        <f t="shared" si="93"/>
        <v>13.841932306899242</v>
      </c>
      <c r="J601" s="12">
        <f t="shared" si="94"/>
        <v>9.6156205305646463</v>
      </c>
      <c r="K601" s="12">
        <f t="shared" si="95"/>
        <v>2.2633889147185049</v>
      </c>
      <c r="L601" s="12">
        <f t="shared" si="91"/>
        <v>-1.0916898539095765</v>
      </c>
      <c r="M601" s="11"/>
      <c r="N601" s="11">
        <f t="shared" si="96"/>
        <v>1998.09</v>
      </c>
      <c r="O601" s="11">
        <f t="shared" si="97"/>
        <v>70.056050709704294</v>
      </c>
      <c r="P601" s="11">
        <f t="shared" si="98"/>
        <v>4.2492956460649323</v>
      </c>
      <c r="Q601" s="11">
        <f t="shared" si="99"/>
        <v>0.89421687743685085</v>
      </c>
      <c r="R601">
        <f t="shared" si="100"/>
        <v>2.4454199758423281</v>
      </c>
    </row>
    <row r="602" spans="1:18" x14ac:dyDescent="0.25">
      <c r="A602" s="11">
        <f>'Shiller Data '!A601</f>
        <v>1920.05</v>
      </c>
      <c r="B602" s="11">
        <f>'Shiller Data '!B601</f>
        <v>8.06</v>
      </c>
      <c r="C602" s="11">
        <f>'Shiller Data '!C601</f>
        <v>0.52170000000000005</v>
      </c>
      <c r="D602" s="11">
        <f>'Shiller Data '!D601</f>
        <v>0.87580000000000002</v>
      </c>
      <c r="E602" s="75">
        <f>'Shiller Data '!E601</f>
        <v>20.6</v>
      </c>
      <c r="F602" s="12">
        <f t="shared" si="101"/>
        <v>122.92478155339805</v>
      </c>
      <c r="G602" s="12">
        <f t="shared" si="102"/>
        <v>7.9565581310679612</v>
      </c>
      <c r="H602" s="12">
        <f t="shared" si="92"/>
        <v>235.46083507967853</v>
      </c>
      <c r="I602" s="12">
        <f t="shared" si="93"/>
        <v>13.775033967911982</v>
      </c>
      <c r="J602" s="12">
        <f t="shared" si="94"/>
        <v>8.9237370913017777</v>
      </c>
      <c r="K602" s="12">
        <f t="shared" si="95"/>
        <v>2.1887148152781464</v>
      </c>
      <c r="L602" s="12">
        <f t="shared" si="91"/>
        <v>-1.166363953349935</v>
      </c>
      <c r="M602" s="11"/>
      <c r="N602" s="11">
        <f t="shared" si="96"/>
        <v>1998.12</v>
      </c>
      <c r="O602" s="11">
        <f t="shared" si="97"/>
        <v>81.111832420176739</v>
      </c>
      <c r="P602" s="11">
        <f t="shared" si="98"/>
        <v>4.3958288496181703</v>
      </c>
      <c r="Q602" s="11">
        <f t="shared" si="99"/>
        <v>1.0407500809900889</v>
      </c>
      <c r="R602">
        <f t="shared" si="100"/>
        <v>2.8313399523390403</v>
      </c>
    </row>
    <row r="603" spans="1:18" x14ac:dyDescent="0.25">
      <c r="A603" s="11">
        <f>'Shiller Data '!A602</f>
        <v>1920.06</v>
      </c>
      <c r="B603" s="11">
        <f>'Shiller Data '!B602</f>
        <v>7.92</v>
      </c>
      <c r="C603" s="11">
        <f>'Shiller Data '!C602</f>
        <v>0.52</v>
      </c>
      <c r="D603" s="11">
        <f>'Shiller Data '!D602</f>
        <v>0.86499999999999999</v>
      </c>
      <c r="E603" s="75">
        <f>'Shiller Data '!E602</f>
        <v>20.9</v>
      </c>
      <c r="F603" s="12">
        <f t="shared" si="101"/>
        <v>119.05578947368423</v>
      </c>
      <c r="G603" s="12">
        <f t="shared" si="102"/>
        <v>7.8167942583732071</v>
      </c>
      <c r="H603" s="12">
        <f t="shared" si="92"/>
        <v>233.72760985629242</v>
      </c>
      <c r="I603" s="12">
        <f t="shared" si="93"/>
        <v>13.704712136330352</v>
      </c>
      <c r="J603" s="12">
        <f t="shared" si="94"/>
        <v>8.6872156298762828</v>
      </c>
      <c r="K603" s="12">
        <f t="shared" si="95"/>
        <v>2.161852477103515</v>
      </c>
      <c r="L603" s="12">
        <f t="shared" si="91"/>
        <v>-1.1932262915245664</v>
      </c>
      <c r="M603" s="11"/>
      <c r="N603" s="11">
        <f t="shared" si="96"/>
        <v>1999.03</v>
      </c>
      <c r="O603" s="11">
        <f t="shared" si="97"/>
        <v>86.341042568943706</v>
      </c>
      <c r="P603" s="11">
        <f t="shared" si="98"/>
        <v>4.4583050652101344</v>
      </c>
      <c r="Q603" s="11">
        <f t="shared" si="99"/>
        <v>1.103226296582053</v>
      </c>
      <c r="R603">
        <f t="shared" si="100"/>
        <v>3.0138740065160468</v>
      </c>
    </row>
    <row r="604" spans="1:18" x14ac:dyDescent="0.25">
      <c r="A604" s="11">
        <f>'Shiller Data '!A603</f>
        <v>1920.07</v>
      </c>
      <c r="B604" s="11">
        <f>'Shiller Data '!B603</f>
        <v>7.91</v>
      </c>
      <c r="C604" s="11">
        <f>'Shiller Data '!C603</f>
        <v>0.51829999999999998</v>
      </c>
      <c r="D604" s="11">
        <f>'Shiller Data '!D603</f>
        <v>0.85419999999999996</v>
      </c>
      <c r="E604" s="75">
        <f>'Shiller Data '!E603</f>
        <v>20.8</v>
      </c>
      <c r="F604" s="12">
        <f t="shared" si="101"/>
        <v>119.47712740384617</v>
      </c>
      <c r="G604" s="12">
        <f t="shared" si="102"/>
        <v>7.8286972355769233</v>
      </c>
      <c r="H604" s="12">
        <f t="shared" si="92"/>
        <v>232.11428643877628</v>
      </c>
      <c r="I604" s="12">
        <f t="shared" si="93"/>
        <v>13.634299600727882</v>
      </c>
      <c r="J604" s="12">
        <f t="shared" si="94"/>
        <v>8.7629823975312782</v>
      </c>
      <c r="K604" s="12">
        <f t="shared" si="95"/>
        <v>2.1705363033453784</v>
      </c>
      <c r="L604" s="12">
        <f t="shared" si="91"/>
        <v>-1.184542465282703</v>
      </c>
      <c r="M604" s="11"/>
      <c r="N604" s="11">
        <f t="shared" si="96"/>
        <v>1999.06</v>
      </c>
      <c r="O604" s="11">
        <f t="shared" si="97"/>
        <v>88.053551824020559</v>
      </c>
      <c r="P604" s="11">
        <f t="shared" si="98"/>
        <v>4.4779451728455024</v>
      </c>
      <c r="Q604" s="11">
        <f t="shared" si="99"/>
        <v>1.122866404217421</v>
      </c>
      <c r="R604">
        <f t="shared" si="100"/>
        <v>3.0736519171855035</v>
      </c>
    </row>
    <row r="605" spans="1:18" x14ac:dyDescent="0.25">
      <c r="A605" s="11">
        <f>'Shiller Data '!A604</f>
        <v>1920.08</v>
      </c>
      <c r="B605" s="11">
        <f>'Shiller Data '!B604</f>
        <v>7.6</v>
      </c>
      <c r="C605" s="11">
        <f>'Shiller Data '!C604</f>
        <v>0.51670000000000005</v>
      </c>
      <c r="D605" s="11">
        <f>'Shiller Data '!D604</f>
        <v>0.84330000000000005</v>
      </c>
      <c r="E605" s="75">
        <f>'Shiller Data '!E604</f>
        <v>20.3</v>
      </c>
      <c r="F605" s="12">
        <f t="shared" si="101"/>
        <v>117.62216748768472</v>
      </c>
      <c r="G605" s="12">
        <f t="shared" si="102"/>
        <v>7.9967597290640393</v>
      </c>
      <c r="H605" s="12">
        <f t="shared" si="92"/>
        <v>230.41736618881208</v>
      </c>
      <c r="I605" s="12">
        <f t="shared" si="93"/>
        <v>13.564941397009889</v>
      </c>
      <c r="J605" s="12">
        <f t="shared" si="94"/>
        <v>8.6710413296449698</v>
      </c>
      <c r="K605" s="12">
        <f t="shared" si="95"/>
        <v>2.1599888908056419</v>
      </c>
      <c r="L605" s="12">
        <f t="shared" si="91"/>
        <v>-1.1950898778224395</v>
      </c>
      <c r="M605" s="11"/>
      <c r="N605" s="11">
        <f t="shared" si="96"/>
        <v>1999.09</v>
      </c>
      <c r="O605" s="11">
        <f t="shared" si="97"/>
        <v>86.533867427147797</v>
      </c>
      <c r="P605" s="11">
        <f t="shared" si="98"/>
        <v>4.4605358682592779</v>
      </c>
      <c r="Q605" s="11">
        <f t="shared" si="99"/>
        <v>1.1054570996311965</v>
      </c>
      <c r="R605">
        <f t="shared" si="100"/>
        <v>3.0206048706643145</v>
      </c>
    </row>
    <row r="606" spans="1:18" x14ac:dyDescent="0.25">
      <c r="A606" s="11">
        <f>'Shiller Data '!A605</f>
        <v>1920.09</v>
      </c>
      <c r="B606" s="11">
        <f>'Shiller Data '!B605</f>
        <v>7.87</v>
      </c>
      <c r="C606" s="11">
        <f>'Shiller Data '!C605</f>
        <v>0.51500000000000001</v>
      </c>
      <c r="D606" s="11">
        <f>'Shiller Data '!D605</f>
        <v>0.83250000000000002</v>
      </c>
      <c r="E606" s="75">
        <f>'Shiller Data '!E605</f>
        <v>20</v>
      </c>
      <c r="F606" s="12">
        <f t="shared" si="101"/>
        <v>123.62786250000002</v>
      </c>
      <c r="G606" s="12">
        <f t="shared" si="102"/>
        <v>8.0900062500000001</v>
      </c>
      <c r="H606" s="12">
        <f t="shared" si="92"/>
        <v>228.79630223983077</v>
      </c>
      <c r="I606" s="12">
        <f t="shared" si="93"/>
        <v>13.495532814679327</v>
      </c>
      <c r="J606" s="12">
        <f t="shared" si="94"/>
        <v>9.1606507277376874</v>
      </c>
      <c r="K606" s="12">
        <f t="shared" si="95"/>
        <v>2.2149172163088431</v>
      </c>
      <c r="L606" s="12">
        <f t="shared" si="91"/>
        <v>-1.1401615523192383</v>
      </c>
      <c r="M606" s="11"/>
      <c r="N606" s="11">
        <f t="shared" si="96"/>
        <v>1999.12</v>
      </c>
      <c r="O606" s="11">
        <f t="shared" si="97"/>
        <v>93.25659266879758</v>
      </c>
      <c r="P606" s="11">
        <f t="shared" si="98"/>
        <v>4.5353547548859785</v>
      </c>
      <c r="Q606" s="11">
        <f t="shared" si="99"/>
        <v>1.1802759862578971</v>
      </c>
      <c r="R606">
        <f t="shared" si="100"/>
        <v>3.2552724893993874</v>
      </c>
    </row>
    <row r="607" spans="1:18" x14ac:dyDescent="0.25">
      <c r="A607" s="11">
        <f>'Shiller Data '!A606</f>
        <v>1920.1</v>
      </c>
      <c r="B607" s="11">
        <f>'Shiller Data '!B606</f>
        <v>7.88</v>
      </c>
      <c r="C607" s="11">
        <f>'Shiller Data '!C606</f>
        <v>0.51329999999999998</v>
      </c>
      <c r="D607" s="11">
        <f>'Shiller Data '!D606</f>
        <v>0.82169999999999999</v>
      </c>
      <c r="E607" s="75">
        <f>'Shiller Data '!E606</f>
        <v>19.899999999999999</v>
      </c>
      <c r="F607" s="12">
        <f t="shared" si="101"/>
        <v>124.40698492462313</v>
      </c>
      <c r="G607" s="12">
        <f t="shared" si="102"/>
        <v>8.103820477386936</v>
      </c>
      <c r="H607" s="12">
        <f t="shared" si="92"/>
        <v>227.05688705414497</v>
      </c>
      <c r="I607" s="12">
        <f t="shared" si="93"/>
        <v>13.422727714719109</v>
      </c>
      <c r="J607" s="12">
        <f t="shared" si="94"/>
        <v>9.2683832652137301</v>
      </c>
      <c r="K607" s="12">
        <f t="shared" si="95"/>
        <v>2.2266089593203726</v>
      </c>
      <c r="L607" s="12">
        <f t="shared" si="91"/>
        <v>-1.1284698093077088</v>
      </c>
      <c r="M607" s="11"/>
      <c r="N607" s="11">
        <f t="shared" si="96"/>
        <v>2000.03</v>
      </c>
      <c r="O607" s="11">
        <f t="shared" si="97"/>
        <v>92.277279114453279</v>
      </c>
      <c r="P607" s="11">
        <f t="shared" si="98"/>
        <v>4.5247979477652374</v>
      </c>
      <c r="Q607" s="11">
        <f t="shared" si="99"/>
        <v>1.169719179137156</v>
      </c>
      <c r="R607">
        <f t="shared" si="100"/>
        <v>3.2210879628075246</v>
      </c>
    </row>
    <row r="608" spans="1:18" x14ac:dyDescent="0.25">
      <c r="A608" s="11">
        <f>'Shiller Data '!A607</f>
        <v>1920.11</v>
      </c>
      <c r="B608" s="11">
        <f>'Shiller Data '!B607</f>
        <v>7.48</v>
      </c>
      <c r="C608" s="11">
        <f>'Shiller Data '!C607</f>
        <v>0.51170000000000004</v>
      </c>
      <c r="D608" s="11">
        <f>'Shiller Data '!D607</f>
        <v>0.81079999999999997</v>
      </c>
      <c r="E608" s="75">
        <f>'Shiller Data '!E607</f>
        <v>19.8</v>
      </c>
      <c r="F608" s="12">
        <f t="shared" si="101"/>
        <v>118.68833333333333</v>
      </c>
      <c r="G608" s="12">
        <f t="shared" si="102"/>
        <v>8.1193609848484858</v>
      </c>
      <c r="H608" s="12">
        <f t="shared" si="92"/>
        <v>225.20605301523429</v>
      </c>
      <c r="I608" s="12">
        <f t="shared" si="93"/>
        <v>13.347661242358715</v>
      </c>
      <c r="J608" s="12">
        <f t="shared" si="94"/>
        <v>8.8920696426334747</v>
      </c>
      <c r="K608" s="12">
        <f t="shared" si="95"/>
        <v>2.1851598281263263</v>
      </c>
      <c r="L608" s="12">
        <f t="shared" si="91"/>
        <v>-1.1699189405017552</v>
      </c>
      <c r="M608" s="11"/>
      <c r="N608" s="11">
        <f t="shared" si="96"/>
        <v>2000.06</v>
      </c>
      <c r="O608" s="11">
        <f t="shared" si="97"/>
        <v>92.689426382946664</v>
      </c>
      <c r="P608" s="11">
        <f t="shared" si="98"/>
        <v>4.5292544033147744</v>
      </c>
      <c r="Q608" s="11">
        <f t="shared" si="99"/>
        <v>1.1741756346866929</v>
      </c>
      <c r="R608">
        <f t="shared" si="100"/>
        <v>3.2354746310988749</v>
      </c>
    </row>
    <row r="609" spans="1:18" x14ac:dyDescent="0.25">
      <c r="A609" s="11">
        <f>'Shiller Data '!A608</f>
        <v>1920.12</v>
      </c>
      <c r="B609" s="11">
        <f>'Shiller Data '!B608</f>
        <v>6.81</v>
      </c>
      <c r="C609" s="11">
        <f>'Shiller Data '!C608</f>
        <v>0.51</v>
      </c>
      <c r="D609" s="11">
        <f>'Shiller Data '!D608</f>
        <v>0.8</v>
      </c>
      <c r="E609" s="75">
        <f>'Shiller Data '!E608</f>
        <v>19.399999999999999</v>
      </c>
      <c r="F609" s="12">
        <f t="shared" si="101"/>
        <v>110.28514175257733</v>
      </c>
      <c r="G609" s="12">
        <f t="shared" si="102"/>
        <v>8.2592396907216497</v>
      </c>
      <c r="H609" s="12">
        <f t="shared" si="92"/>
        <v>223.2863577592496</v>
      </c>
      <c r="I609" s="12">
        <f t="shared" si="93"/>
        <v>13.274314040989141</v>
      </c>
      <c r="J609" s="12">
        <f t="shared" si="94"/>
        <v>8.3081612663398605</v>
      </c>
      <c r="K609" s="12">
        <f t="shared" si="95"/>
        <v>2.1172383167956079</v>
      </c>
      <c r="L609" s="12">
        <f t="shared" si="91"/>
        <v>-1.2378404518324735</v>
      </c>
      <c r="M609" s="11"/>
      <c r="N609" s="11">
        <f t="shared" si="96"/>
        <v>2000.09</v>
      </c>
      <c r="O609" s="11">
        <f t="shared" si="97"/>
        <v>92.239219730599018</v>
      </c>
      <c r="P609" s="11">
        <f t="shared" si="98"/>
        <v>4.5243854168031588</v>
      </c>
      <c r="Q609" s="11">
        <f t="shared" si="99"/>
        <v>1.1693066481750773</v>
      </c>
      <c r="R609">
        <f t="shared" si="100"/>
        <v>3.2197594383388672</v>
      </c>
    </row>
    <row r="610" spans="1:18" x14ac:dyDescent="0.25">
      <c r="A610" s="11">
        <f>'Shiller Data '!A609</f>
        <v>1921.01</v>
      </c>
      <c r="B610" s="11">
        <f>'Shiller Data '!B609</f>
        <v>7.11</v>
      </c>
      <c r="C610" s="11">
        <f>'Shiller Data '!C609</f>
        <v>0.50580000000000003</v>
      </c>
      <c r="D610" s="11">
        <f>'Shiller Data '!D609</f>
        <v>0.75749999999999995</v>
      </c>
      <c r="E610" s="75">
        <f>'Shiller Data '!E609</f>
        <v>19</v>
      </c>
      <c r="F610" s="12">
        <f t="shared" si="101"/>
        <v>117.56759210526316</v>
      </c>
      <c r="G610" s="12">
        <f t="shared" si="102"/>
        <v>8.3636692105263162</v>
      </c>
      <c r="H610" s="12">
        <f t="shared" si="92"/>
        <v>221.4566956353413</v>
      </c>
      <c r="I610" s="12">
        <f t="shared" si="93"/>
        <v>13.202752224697708</v>
      </c>
      <c r="J610" s="12">
        <f t="shared" si="94"/>
        <v>8.9047791024461951</v>
      </c>
      <c r="K610" s="12">
        <f t="shared" si="95"/>
        <v>2.1865881104200477</v>
      </c>
      <c r="L610" s="12">
        <f t="shared" si="91"/>
        <v>-1.1684906582080337</v>
      </c>
      <c r="M610" s="11"/>
      <c r="N610" s="11">
        <f t="shared" si="96"/>
        <v>2000.12</v>
      </c>
      <c r="O610" s="11">
        <f t="shared" si="97"/>
        <v>83.392892366145475</v>
      </c>
      <c r="P610" s="11">
        <f t="shared" si="98"/>
        <v>4.4235630823054661</v>
      </c>
      <c r="Q610" s="11">
        <f t="shared" si="99"/>
        <v>1.0684843136773847</v>
      </c>
      <c r="R610">
        <f t="shared" si="100"/>
        <v>2.9109640462103932</v>
      </c>
    </row>
    <row r="611" spans="1:18" x14ac:dyDescent="0.25">
      <c r="A611" s="11">
        <f>'Shiller Data '!A610</f>
        <v>1921.02</v>
      </c>
      <c r="B611" s="11">
        <f>'Shiller Data '!B610</f>
        <v>7.06</v>
      </c>
      <c r="C611" s="11">
        <f>'Shiller Data '!C610</f>
        <v>0.50170000000000003</v>
      </c>
      <c r="D611" s="11">
        <f>'Shiller Data '!D610</f>
        <v>0.71499999999999997</v>
      </c>
      <c r="E611" s="75">
        <f>'Shiller Data '!E610</f>
        <v>18.399999999999999</v>
      </c>
      <c r="F611" s="12">
        <f t="shared" si="101"/>
        <v>120.54758152173913</v>
      </c>
      <c r="G611" s="12">
        <f t="shared" si="102"/>
        <v>8.5663911684782619</v>
      </c>
      <c r="H611" s="12">
        <f t="shared" si="92"/>
        <v>219.59902549775924</v>
      </c>
      <c r="I611" s="12">
        <f t="shared" si="93"/>
        <v>13.130759379228715</v>
      </c>
      <c r="J611" s="12">
        <f t="shared" si="94"/>
        <v>9.1805491244041022</v>
      </c>
      <c r="K611" s="12">
        <f t="shared" si="95"/>
        <v>2.2170870203166193</v>
      </c>
      <c r="L611" s="12">
        <f t="shared" si="91"/>
        <v>-1.1379917483114621</v>
      </c>
      <c r="M611" s="11"/>
      <c r="N611" s="11">
        <f t="shared" si="96"/>
        <v>2001.03</v>
      </c>
      <c r="O611" s="11">
        <f t="shared" si="97"/>
        <v>73.341922447465848</v>
      </c>
      <c r="P611" s="11">
        <f t="shared" si="98"/>
        <v>4.2951323751093637</v>
      </c>
      <c r="Q611" s="11">
        <f t="shared" si="99"/>
        <v>0.94005360648128233</v>
      </c>
      <c r="R611">
        <f t="shared" si="100"/>
        <v>2.5601186536035736</v>
      </c>
    </row>
    <row r="612" spans="1:18" x14ac:dyDescent="0.25">
      <c r="A612" s="11">
        <f>'Shiller Data '!A611</f>
        <v>1921.03</v>
      </c>
      <c r="B612" s="11">
        <f>'Shiller Data '!B611</f>
        <v>6.88</v>
      </c>
      <c r="C612" s="11">
        <f>'Shiller Data '!C611</f>
        <v>0.4975</v>
      </c>
      <c r="D612" s="11">
        <f>'Shiller Data '!D611</f>
        <v>0.67249999999999999</v>
      </c>
      <c r="E612" s="75">
        <f>'Shiller Data '!E611</f>
        <v>18.3</v>
      </c>
      <c r="F612" s="12">
        <f t="shared" si="101"/>
        <v>118.11606557377048</v>
      </c>
      <c r="G612" s="12">
        <f t="shared" si="102"/>
        <v>8.5410963114754104</v>
      </c>
      <c r="H612" s="12">
        <f t="shared" si="92"/>
        <v>217.76046046519656</v>
      </c>
      <c r="I612" s="12">
        <f t="shared" si="93"/>
        <v>13.059989160225797</v>
      </c>
      <c r="J612" s="12">
        <f t="shared" si="94"/>
        <v>9.044116662324118</v>
      </c>
      <c r="K612" s="12">
        <f t="shared" si="95"/>
        <v>2.2021144537491697</v>
      </c>
      <c r="L612" s="12">
        <f t="shared" si="91"/>
        <v>-1.1529643148789117</v>
      </c>
      <c r="M612" s="11"/>
      <c r="N612" s="11">
        <f t="shared" si="96"/>
        <v>2001.06</v>
      </c>
      <c r="O612" s="11">
        <f t="shared" si="97"/>
        <v>75.849758063431949</v>
      </c>
      <c r="P612" s="11">
        <f t="shared" si="98"/>
        <v>4.3287545161181553</v>
      </c>
      <c r="Q612" s="11">
        <f t="shared" si="99"/>
        <v>0.97367574749007391</v>
      </c>
      <c r="R612">
        <f t="shared" si="100"/>
        <v>2.6476587197261261</v>
      </c>
    </row>
    <row r="613" spans="1:18" x14ac:dyDescent="0.25">
      <c r="A613" s="11">
        <f>'Shiller Data '!A612</f>
        <v>1921.04</v>
      </c>
      <c r="B613" s="11">
        <f>'Shiller Data '!B612</f>
        <v>6.91</v>
      </c>
      <c r="C613" s="11">
        <f>'Shiller Data '!C612</f>
        <v>0.49330000000000002</v>
      </c>
      <c r="D613" s="11">
        <f>'Shiller Data '!D612</f>
        <v>0.63</v>
      </c>
      <c r="E613" s="75">
        <f>'Shiller Data '!E612</f>
        <v>18.100000000000001</v>
      </c>
      <c r="F613" s="12">
        <f t="shared" si="101"/>
        <v>119.94194751381215</v>
      </c>
      <c r="G613" s="12">
        <f t="shared" si="102"/>
        <v>8.5625705801104974</v>
      </c>
      <c r="H613" s="12">
        <f t="shared" si="92"/>
        <v>215.91489598284736</v>
      </c>
      <c r="I613" s="12">
        <f t="shared" si="93"/>
        <v>12.986399398753374</v>
      </c>
      <c r="J613" s="12">
        <f t="shared" si="94"/>
        <v>9.2359663237622236</v>
      </c>
      <c r="K613" s="12">
        <f t="shared" si="95"/>
        <v>2.2231052452926852</v>
      </c>
      <c r="L613" s="12">
        <f t="shared" si="91"/>
        <v>-1.1319735233353962</v>
      </c>
      <c r="M613" s="11"/>
      <c r="N613" s="11">
        <f t="shared" si="96"/>
        <v>2001.09</v>
      </c>
      <c r="O613" s="11">
        <f t="shared" si="97"/>
        <v>63.878175877000984</v>
      </c>
      <c r="P613" s="11">
        <f t="shared" si="98"/>
        <v>4.1569777674757429</v>
      </c>
      <c r="Q613" s="11">
        <f t="shared" si="99"/>
        <v>0.80189899884766147</v>
      </c>
      <c r="R613">
        <f t="shared" si="100"/>
        <v>2.2297712435615402</v>
      </c>
    </row>
    <row r="614" spans="1:18" x14ac:dyDescent="0.25">
      <c r="A614" s="11">
        <f>'Shiller Data '!A613</f>
        <v>1921.05</v>
      </c>
      <c r="B614" s="11">
        <f>'Shiller Data '!B613</f>
        <v>7.12</v>
      </c>
      <c r="C614" s="11">
        <f>'Shiller Data '!C613</f>
        <v>0.48920000000000002</v>
      </c>
      <c r="D614" s="11">
        <f>'Shiller Data '!D613</f>
        <v>0.58750000000000002</v>
      </c>
      <c r="E614" s="75">
        <f>'Shiller Data '!E613</f>
        <v>17.7</v>
      </c>
      <c r="F614" s="12">
        <f t="shared" si="101"/>
        <v>126.38</v>
      </c>
      <c r="G614" s="12">
        <f t="shared" si="102"/>
        <v>8.6833000000000009</v>
      </c>
      <c r="H614" s="12">
        <f t="shared" si="92"/>
        <v>214.14021875594713</v>
      </c>
      <c r="I614" s="12">
        <f t="shared" si="93"/>
        <v>12.914731056369142</v>
      </c>
      <c r="J614" s="12">
        <f t="shared" si="94"/>
        <v>9.7857244915428048</v>
      </c>
      <c r="K614" s="12">
        <f t="shared" si="95"/>
        <v>2.2809246391437039</v>
      </c>
      <c r="L614" s="12">
        <f t="shared" si="91"/>
        <v>-1.0741541294843775</v>
      </c>
      <c r="M614" s="11"/>
      <c r="N614" s="11">
        <f t="shared" si="96"/>
        <v>2001.12</v>
      </c>
      <c r="O614" s="11">
        <f t="shared" si="97"/>
        <v>70.6446798321698</v>
      </c>
      <c r="P614" s="11">
        <f t="shared" si="98"/>
        <v>4.2576628031411099</v>
      </c>
      <c r="Q614" s="11">
        <f t="shared" si="99"/>
        <v>0.90258403451302849</v>
      </c>
      <c r="R614">
        <f t="shared" si="100"/>
        <v>2.4659670292353937</v>
      </c>
    </row>
    <row r="615" spans="1:18" x14ac:dyDescent="0.25">
      <c r="A615" s="11">
        <f>'Shiller Data '!A614</f>
        <v>1921.06</v>
      </c>
      <c r="B615" s="11">
        <f>'Shiller Data '!B614</f>
        <v>6.55</v>
      </c>
      <c r="C615" s="11">
        <f>'Shiller Data '!C614</f>
        <v>0.48499999999999999</v>
      </c>
      <c r="D615" s="11">
        <f>'Shiller Data '!D614</f>
        <v>0.54500000000000004</v>
      </c>
      <c r="E615" s="75">
        <f>'Shiller Data '!E614</f>
        <v>17.600000000000001</v>
      </c>
      <c r="F615" s="12">
        <f t="shared" si="101"/>
        <v>116.92308238636363</v>
      </c>
      <c r="G615" s="12">
        <f t="shared" si="102"/>
        <v>8.657663352272726</v>
      </c>
      <c r="H615" s="12">
        <f t="shared" si="92"/>
        <v>212.20742557289924</v>
      </c>
      <c r="I615" s="12">
        <f t="shared" si="93"/>
        <v>12.843141775449006</v>
      </c>
      <c r="J615" s="12">
        <f t="shared" si="94"/>
        <v>9.1039314546752266</v>
      </c>
      <c r="K615" s="12">
        <f t="shared" si="95"/>
        <v>2.2087063482118729</v>
      </c>
      <c r="L615" s="12">
        <f t="shared" si="91"/>
        <v>-1.1463724204162085</v>
      </c>
      <c r="M615" s="11"/>
      <c r="N615" s="11">
        <f t="shared" si="96"/>
        <v>2002.03</v>
      </c>
      <c r="O615" s="11">
        <f t="shared" si="97"/>
        <v>70.35756746200228</v>
      </c>
      <c r="P615" s="11">
        <f t="shared" si="98"/>
        <v>4.2535903465315457</v>
      </c>
      <c r="Q615" s="11">
        <f t="shared" si="99"/>
        <v>0.89851157790346425</v>
      </c>
      <c r="R615">
        <f t="shared" si="100"/>
        <v>2.455944906689143</v>
      </c>
    </row>
    <row r="616" spans="1:18" x14ac:dyDescent="0.25">
      <c r="A616" s="11">
        <f>'Shiller Data '!A615</f>
        <v>1921.07</v>
      </c>
      <c r="B616" s="11">
        <f>'Shiller Data '!B615</f>
        <v>6.53</v>
      </c>
      <c r="C616" s="11">
        <f>'Shiller Data '!C615</f>
        <v>0.48080000000000001</v>
      </c>
      <c r="D616" s="11">
        <f>'Shiller Data '!D615</f>
        <v>0.50249999999999995</v>
      </c>
      <c r="E616" s="75">
        <f>'Shiller Data '!E615</f>
        <v>17.7</v>
      </c>
      <c r="F616" s="12">
        <f t="shared" si="101"/>
        <v>115.90750000000001</v>
      </c>
      <c r="G616" s="12">
        <f t="shared" si="102"/>
        <v>8.5342000000000002</v>
      </c>
      <c r="H616" s="12">
        <f t="shared" si="92"/>
        <v>210.30298697253633</v>
      </c>
      <c r="I616" s="12">
        <f t="shared" si="93"/>
        <v>12.771570509793928</v>
      </c>
      <c r="J616" s="12">
        <f t="shared" si="94"/>
        <v>9.0754304579155622</v>
      </c>
      <c r="K616" s="12">
        <f t="shared" si="95"/>
        <v>2.2055708124051128</v>
      </c>
      <c r="L616" s="12">
        <f t="shared" si="91"/>
        <v>-1.1495079562229686</v>
      </c>
      <c r="M616" s="11"/>
      <c r="N616" s="11">
        <f t="shared" si="96"/>
        <v>2002.06</v>
      </c>
      <c r="O616" s="11">
        <f t="shared" si="97"/>
        <v>61.447822711861704</v>
      </c>
      <c r="P616" s="11">
        <f t="shared" si="98"/>
        <v>4.1181884035187668</v>
      </c>
      <c r="Q616" s="11">
        <f t="shared" si="99"/>
        <v>0.7631096348906854</v>
      </c>
      <c r="R616">
        <f t="shared" si="100"/>
        <v>2.1449358279454005</v>
      </c>
    </row>
    <row r="617" spans="1:18" x14ac:dyDescent="0.25">
      <c r="A617" s="11">
        <f>'Shiller Data '!A616</f>
        <v>1921.08</v>
      </c>
      <c r="B617" s="11">
        <f>'Shiller Data '!B616</f>
        <v>6.45</v>
      </c>
      <c r="C617" s="11">
        <f>'Shiller Data '!C616</f>
        <v>0.47670000000000001</v>
      </c>
      <c r="D617" s="11">
        <f>'Shiller Data '!D616</f>
        <v>0.46</v>
      </c>
      <c r="E617" s="75">
        <f>'Shiller Data '!E616</f>
        <v>17.7</v>
      </c>
      <c r="F617" s="12">
        <f t="shared" si="101"/>
        <v>114.48750000000001</v>
      </c>
      <c r="G617" s="12">
        <f t="shared" si="102"/>
        <v>8.4614250000000002</v>
      </c>
      <c r="H617" s="12">
        <f t="shared" si="92"/>
        <v>208.53442590245066</v>
      </c>
      <c r="I617" s="12">
        <f t="shared" si="93"/>
        <v>12.702852813013067</v>
      </c>
      <c r="J617" s="12">
        <f t="shared" si="94"/>
        <v>9.0127392393869687</v>
      </c>
      <c r="K617" s="12">
        <f t="shared" si="95"/>
        <v>2.1986390475444031</v>
      </c>
      <c r="L617" s="12">
        <f t="shared" si="91"/>
        <v>-1.1564397210836783</v>
      </c>
      <c r="M617" s="11"/>
      <c r="N617" s="11">
        <f t="shared" si="96"/>
        <v>2002.09</v>
      </c>
      <c r="O617" s="11">
        <f t="shared" si="97"/>
        <v>52.26614203827927</v>
      </c>
      <c r="P617" s="11">
        <f t="shared" si="98"/>
        <v>3.9563487816648992</v>
      </c>
      <c r="Q617" s="11">
        <f t="shared" si="99"/>
        <v>0.60127001303681782</v>
      </c>
      <c r="R617">
        <f t="shared" si="100"/>
        <v>1.8244343851217939</v>
      </c>
    </row>
    <row r="618" spans="1:18" x14ac:dyDescent="0.25">
      <c r="A618" s="11">
        <f>'Shiller Data '!A617</f>
        <v>1921.09</v>
      </c>
      <c r="B618" s="11">
        <f>'Shiller Data '!B617</f>
        <v>6.61</v>
      </c>
      <c r="C618" s="11">
        <f>'Shiller Data '!C617</f>
        <v>0.47249999999999998</v>
      </c>
      <c r="D618" s="11">
        <f>'Shiller Data '!D617</f>
        <v>0.41749999999999998</v>
      </c>
      <c r="E618" s="75">
        <f>'Shiller Data '!E617</f>
        <v>17.5</v>
      </c>
      <c r="F618" s="12">
        <f t="shared" si="101"/>
        <v>118.66838571428572</v>
      </c>
      <c r="G618" s="12">
        <f t="shared" si="102"/>
        <v>8.4827250000000003</v>
      </c>
      <c r="H618" s="12">
        <f t="shared" si="92"/>
        <v>206.95707945361201</v>
      </c>
      <c r="I618" s="12">
        <f t="shared" si="93"/>
        <v>12.635860003601477</v>
      </c>
      <c r="J618" s="12">
        <f t="shared" si="94"/>
        <v>9.3913976318559094</v>
      </c>
      <c r="K618" s="12">
        <f t="shared" si="95"/>
        <v>2.2397941247273772</v>
      </c>
      <c r="L618" s="12">
        <f t="shared" si="91"/>
        <v>-1.1152846439007043</v>
      </c>
      <c r="M618" s="11"/>
      <c r="N618" s="11">
        <f t="shared" si="96"/>
        <v>2002.12</v>
      </c>
      <c r="O618" s="11">
        <f t="shared" si="97"/>
        <v>54.171316528614376</v>
      </c>
      <c r="P618" s="11">
        <f t="shared" si="98"/>
        <v>3.9921515530225196</v>
      </c>
      <c r="Q618" s="11">
        <f t="shared" si="99"/>
        <v>0.63707278439443815</v>
      </c>
      <c r="R618">
        <f t="shared" si="100"/>
        <v>1.8909375880419284</v>
      </c>
    </row>
    <row r="619" spans="1:18" x14ac:dyDescent="0.25">
      <c r="A619" s="11">
        <f>'Shiller Data '!A618</f>
        <v>1921.1</v>
      </c>
      <c r="B619" s="11">
        <f>'Shiller Data '!B618</f>
        <v>6.7</v>
      </c>
      <c r="C619" s="11">
        <f>'Shiller Data '!C618</f>
        <v>0.46829999999999999</v>
      </c>
      <c r="D619" s="11">
        <f>'Shiller Data '!D618</f>
        <v>0.375</v>
      </c>
      <c r="E619" s="75">
        <f>'Shiller Data '!E618</f>
        <v>17.5</v>
      </c>
      <c r="F619" s="12">
        <f t="shared" si="101"/>
        <v>120.28414285714287</v>
      </c>
      <c r="G619" s="12">
        <f t="shared" si="102"/>
        <v>8.4073229999999999</v>
      </c>
      <c r="H619" s="12">
        <f t="shared" si="92"/>
        <v>205.40496939729348</v>
      </c>
      <c r="I619" s="12">
        <f t="shared" si="93"/>
        <v>12.568285322247281</v>
      </c>
      <c r="J619" s="12">
        <f t="shared" si="94"/>
        <v>9.5704497290673682</v>
      </c>
      <c r="K619" s="12">
        <f t="shared" si="95"/>
        <v>2.2586801979936504</v>
      </c>
      <c r="L619" s="12">
        <f t="shared" si="91"/>
        <v>-1.096398570634431</v>
      </c>
      <c r="M619" s="11"/>
      <c r="N619" s="11">
        <f t="shared" si="96"/>
        <v>2003.03</v>
      </c>
      <c r="O619" s="11">
        <f t="shared" si="97"/>
        <v>50.071902366975529</v>
      </c>
      <c r="P619" s="11">
        <f t="shared" si="98"/>
        <v>3.9134600197677978</v>
      </c>
      <c r="Q619" s="11">
        <f t="shared" si="99"/>
        <v>0.55838125113971637</v>
      </c>
      <c r="R619">
        <f t="shared" si="100"/>
        <v>1.7478408936298648</v>
      </c>
    </row>
    <row r="620" spans="1:18" x14ac:dyDescent="0.25">
      <c r="A620" s="11">
        <f>'Shiller Data '!A619</f>
        <v>1921.11</v>
      </c>
      <c r="B620" s="11">
        <f>'Shiller Data '!B619</f>
        <v>7.06</v>
      </c>
      <c r="C620" s="11">
        <f>'Shiller Data '!C619</f>
        <v>0.4642</v>
      </c>
      <c r="D620" s="11">
        <f>'Shiller Data '!D619</f>
        <v>0.33250000000000002</v>
      </c>
      <c r="E620" s="75">
        <f>'Shiller Data '!E619</f>
        <v>17.399999999999999</v>
      </c>
      <c r="F620" s="12">
        <f t="shared" si="101"/>
        <v>127.47560344827586</v>
      </c>
      <c r="G620" s="12">
        <f t="shared" si="102"/>
        <v>8.3816112068965527</v>
      </c>
      <c r="H620" s="12">
        <f t="shared" si="92"/>
        <v>203.87870111360988</v>
      </c>
      <c r="I620" s="12">
        <f t="shared" si="93"/>
        <v>12.49967415951836</v>
      </c>
      <c r="J620" s="12">
        <f t="shared" si="94"/>
        <v>10.198314117748792</v>
      </c>
      <c r="K620" s="12">
        <f t="shared" si="95"/>
        <v>2.3222224240559077</v>
      </c>
      <c r="L620" s="12">
        <f t="shared" si="91"/>
        <v>-1.0328563445721737</v>
      </c>
      <c r="M620" s="11"/>
      <c r="N620" s="11">
        <f t="shared" si="96"/>
        <v>2003.06</v>
      </c>
      <c r="O620" s="11">
        <f t="shared" si="97"/>
        <v>58.568498116050733</v>
      </c>
      <c r="P620" s="11">
        <f t="shared" si="98"/>
        <v>4.0701969772264022</v>
      </c>
      <c r="Q620" s="11">
        <f t="shared" si="99"/>
        <v>0.71511820859832076</v>
      </c>
      <c r="R620">
        <f t="shared" si="100"/>
        <v>2.0444283369835246</v>
      </c>
    </row>
    <row r="621" spans="1:18" x14ac:dyDescent="0.25">
      <c r="A621" s="11">
        <f>'Shiller Data '!A620</f>
        <v>1921.12</v>
      </c>
      <c r="B621" s="11">
        <f>'Shiller Data '!B620</f>
        <v>7.31</v>
      </c>
      <c r="C621" s="11">
        <f>'Shiller Data '!C620</f>
        <v>0.46</v>
      </c>
      <c r="D621" s="11">
        <f>'Shiller Data '!D620</f>
        <v>0.28999999999999998</v>
      </c>
      <c r="E621" s="75">
        <f>'Shiller Data '!E620</f>
        <v>17.3</v>
      </c>
      <c r="F621" s="12">
        <f t="shared" si="101"/>
        <v>132.75255780346819</v>
      </c>
      <c r="G621" s="12">
        <f t="shared" si="102"/>
        <v>8.3537861271676288</v>
      </c>
      <c r="H621" s="12">
        <f t="shared" si="92"/>
        <v>202.40709784720141</v>
      </c>
      <c r="I621" s="12">
        <f t="shared" si="93"/>
        <v>12.430008146741079</v>
      </c>
      <c r="J621" s="12">
        <f t="shared" si="94"/>
        <v>10.68000569559349</v>
      </c>
      <c r="K621" s="12">
        <f t="shared" si="95"/>
        <v>2.3683733668271771</v>
      </c>
      <c r="L621" s="12">
        <f t="shared" si="91"/>
        <v>-0.98670540180090427</v>
      </c>
      <c r="M621" s="11"/>
      <c r="N621" s="11">
        <f t="shared" si="96"/>
        <v>2003.09</v>
      </c>
      <c r="O621" s="11">
        <f t="shared" si="97"/>
        <v>59.897721667451727</v>
      </c>
      <c r="P621" s="11">
        <f t="shared" si="98"/>
        <v>4.0926384687962241</v>
      </c>
      <c r="Q621" s="11">
        <f t="shared" si="99"/>
        <v>0.73755970016814265</v>
      </c>
      <c r="R621">
        <f t="shared" si="100"/>
        <v>2.0908270390517494</v>
      </c>
    </row>
    <row r="622" spans="1:18" x14ac:dyDescent="0.25">
      <c r="A622" s="11">
        <f>'Shiller Data '!A621</f>
        <v>1922.01</v>
      </c>
      <c r="B622" s="11">
        <f>'Shiller Data '!B621</f>
        <v>7.3</v>
      </c>
      <c r="C622" s="11">
        <f>'Shiller Data '!C621</f>
        <v>0.4642</v>
      </c>
      <c r="D622" s="11">
        <f>'Shiller Data '!D621</f>
        <v>0.32329999999999998</v>
      </c>
      <c r="E622" s="75">
        <f>'Shiller Data '!E621</f>
        <v>16.899999999999999</v>
      </c>
      <c r="F622" s="12">
        <f t="shared" si="101"/>
        <v>135.70872781065088</v>
      </c>
      <c r="G622" s="12">
        <f t="shared" si="102"/>
        <v>8.6295878698224868</v>
      </c>
      <c r="H622" s="12">
        <f t="shared" si="92"/>
        <v>200.99870495839781</v>
      </c>
      <c r="I622" s="12">
        <f t="shared" si="93"/>
        <v>12.364980622951153</v>
      </c>
      <c r="J622" s="12">
        <f t="shared" si="94"/>
        <v>10.975247915775645</v>
      </c>
      <c r="K622" s="12">
        <f t="shared" si="95"/>
        <v>2.3956425478428374</v>
      </c>
      <c r="L622" s="12">
        <f t="shared" si="91"/>
        <v>-0.95943622078524404</v>
      </c>
      <c r="M622" s="11"/>
      <c r="N622" s="11">
        <f t="shared" si="96"/>
        <v>2003.12</v>
      </c>
      <c r="O622" s="11">
        <f t="shared" si="97"/>
        <v>63.686230580096804</v>
      </c>
      <c r="P622" s="11">
        <f t="shared" si="98"/>
        <v>4.1539683787740422</v>
      </c>
      <c r="Q622" s="11">
        <f t="shared" si="99"/>
        <v>0.79888961014596083</v>
      </c>
      <c r="R622">
        <f t="shared" si="100"/>
        <v>2.2230710819257746</v>
      </c>
    </row>
    <row r="623" spans="1:18" x14ac:dyDescent="0.25">
      <c r="A623" s="11">
        <f>'Shiller Data '!A622</f>
        <v>1922.02</v>
      </c>
      <c r="B623" s="11">
        <f>'Shiller Data '!B622</f>
        <v>7.46</v>
      </c>
      <c r="C623" s="11">
        <f>'Shiller Data '!C622</f>
        <v>0.46829999999999999</v>
      </c>
      <c r="D623" s="11">
        <f>'Shiller Data '!D622</f>
        <v>0.35670000000000002</v>
      </c>
      <c r="E623" s="75">
        <f>'Shiller Data '!E622</f>
        <v>16.899999999999999</v>
      </c>
      <c r="F623" s="12">
        <f t="shared" si="101"/>
        <v>138.68316568047339</v>
      </c>
      <c r="G623" s="12">
        <f t="shared" si="102"/>
        <v>8.7058078402366874</v>
      </c>
      <c r="H623" s="12">
        <f t="shared" si="92"/>
        <v>199.66806710217199</v>
      </c>
      <c r="I623" s="12">
        <f t="shared" si="93"/>
        <v>12.302060551327244</v>
      </c>
      <c r="J623" s="12">
        <f t="shared" si="94"/>
        <v>11.273165588955839</v>
      </c>
      <c r="K623" s="12">
        <f t="shared" si="95"/>
        <v>2.4224251749419903</v>
      </c>
      <c r="L623" s="12">
        <f t="shared" si="91"/>
        <v>-0.93265359368609113</v>
      </c>
      <c r="M623" s="11"/>
      <c r="N623" s="11">
        <f t="shared" si="96"/>
        <v>2004.03</v>
      </c>
      <c r="O623" s="11">
        <f t="shared" si="97"/>
        <v>64.978817058554583</v>
      </c>
      <c r="P623" s="11">
        <f t="shared" si="98"/>
        <v>4.1740613253746401</v>
      </c>
      <c r="Q623" s="11">
        <f t="shared" si="99"/>
        <v>0.81898255674655873</v>
      </c>
      <c r="R623">
        <f t="shared" si="100"/>
        <v>2.2681909075925457</v>
      </c>
    </row>
    <row r="624" spans="1:18" x14ac:dyDescent="0.25">
      <c r="A624" s="11">
        <f>'Shiller Data '!A623</f>
        <v>1922.03</v>
      </c>
      <c r="B624" s="11">
        <f>'Shiller Data '!B623</f>
        <v>7.74</v>
      </c>
      <c r="C624" s="11">
        <f>'Shiller Data '!C623</f>
        <v>0.47249999999999998</v>
      </c>
      <c r="D624" s="11">
        <f>'Shiller Data '!D623</f>
        <v>0.39</v>
      </c>
      <c r="E624" s="75">
        <f>'Shiller Data '!E623</f>
        <v>16.7</v>
      </c>
      <c r="F624" s="12">
        <f t="shared" si="101"/>
        <v>145.61164670658684</v>
      </c>
      <c r="G624" s="12">
        <f t="shared" si="102"/>
        <v>8.889083083832336</v>
      </c>
      <c r="H624" s="12">
        <f t="shared" si="92"/>
        <v>198.41370243807722</v>
      </c>
      <c r="I624" s="12">
        <f t="shared" si="93"/>
        <v>12.24349545455757</v>
      </c>
      <c r="J624" s="12">
        <f t="shared" si="94"/>
        <v>11.892980011062425</v>
      </c>
      <c r="K624" s="12">
        <f t="shared" si="95"/>
        <v>2.475948311012377</v>
      </c>
      <c r="L624" s="12">
        <f t="shared" si="91"/>
        <v>-0.87913045761570441</v>
      </c>
      <c r="M624" s="11"/>
      <c r="N624" s="11">
        <f t="shared" si="96"/>
        <v>2004.06</v>
      </c>
      <c r="O624" s="11">
        <f t="shared" si="97"/>
        <v>64.503729263507438</v>
      </c>
      <c r="P624" s="11">
        <f t="shared" si="98"/>
        <v>4.1667230401692033</v>
      </c>
      <c r="Q624" s="11">
        <f t="shared" si="99"/>
        <v>0.81164427154112184</v>
      </c>
      <c r="R624">
        <f t="shared" si="100"/>
        <v>2.2516071982267212</v>
      </c>
    </row>
    <row r="625" spans="1:18" x14ac:dyDescent="0.25">
      <c r="A625" s="11">
        <f>'Shiller Data '!A624</f>
        <v>1922.04</v>
      </c>
      <c r="B625" s="11">
        <f>'Shiller Data '!B624</f>
        <v>8.2100000000000009</v>
      </c>
      <c r="C625" s="11">
        <f>'Shiller Data '!C624</f>
        <v>0.47670000000000001</v>
      </c>
      <c r="D625" s="11">
        <f>'Shiller Data '!D624</f>
        <v>0.42330000000000001</v>
      </c>
      <c r="E625" s="75">
        <f>'Shiller Data '!E624</f>
        <v>16.7</v>
      </c>
      <c r="F625" s="12">
        <f t="shared" si="101"/>
        <v>154.45369760479045</v>
      </c>
      <c r="G625" s="12">
        <f t="shared" si="102"/>
        <v>8.9680971556886231</v>
      </c>
      <c r="H625" s="12">
        <f t="shared" si="92"/>
        <v>197.26269540876316</v>
      </c>
      <c r="I625" s="12">
        <f t="shared" si="93"/>
        <v>12.188967722586955</v>
      </c>
      <c r="J625" s="12">
        <f t="shared" si="94"/>
        <v>12.671597884255418</v>
      </c>
      <c r="K625" s="12">
        <f t="shared" si="95"/>
        <v>2.539363101949847</v>
      </c>
      <c r="L625" s="12">
        <f t="shared" si="91"/>
        <v>-0.81571566667823436</v>
      </c>
      <c r="M625" s="11"/>
      <c r="N625" s="11">
        <f t="shared" si="96"/>
        <v>2004.09</v>
      </c>
      <c r="O625" s="11">
        <f t="shared" si="97"/>
        <v>63.347411128184902</v>
      </c>
      <c r="P625" s="11">
        <f t="shared" si="98"/>
        <v>4.1486340397629622</v>
      </c>
      <c r="Q625" s="11">
        <f t="shared" si="99"/>
        <v>0.79355527113488078</v>
      </c>
      <c r="R625">
        <f t="shared" si="100"/>
        <v>2.2112440398999165</v>
      </c>
    </row>
    <row r="626" spans="1:18" x14ac:dyDescent="0.25">
      <c r="A626" s="11">
        <f>'Shiller Data '!A625</f>
        <v>1922.05</v>
      </c>
      <c r="B626" s="11">
        <f>'Shiller Data '!B625</f>
        <v>8.5299999999999994</v>
      </c>
      <c r="C626" s="11">
        <f>'Shiller Data '!C625</f>
        <v>0.48080000000000001</v>
      </c>
      <c r="D626" s="11">
        <f>'Shiller Data '!D625</f>
        <v>0.45669999999999999</v>
      </c>
      <c r="E626" s="75">
        <f>'Shiller Data '!E625</f>
        <v>16.7</v>
      </c>
      <c r="F626" s="12">
        <f t="shared" si="101"/>
        <v>160.47381736526947</v>
      </c>
      <c r="G626" s="12">
        <f t="shared" si="102"/>
        <v>9.0452299401197607</v>
      </c>
      <c r="H626" s="12">
        <f t="shared" si="92"/>
        <v>196.18257157712779</v>
      </c>
      <c r="I626" s="12">
        <f t="shared" si="93"/>
        <v>12.135356762619871</v>
      </c>
      <c r="J626" s="12">
        <f t="shared" si="94"/>
        <v>13.223658809897666</v>
      </c>
      <c r="K626" s="12">
        <f t="shared" si="95"/>
        <v>2.5820075593614407</v>
      </c>
      <c r="L626" s="12">
        <f t="shared" si="91"/>
        <v>-0.77307120926664075</v>
      </c>
      <c r="M626" s="11"/>
      <c r="N626" s="11">
        <f t="shared" si="96"/>
        <v>2004.12</v>
      </c>
      <c r="O626" s="11">
        <f t="shared" si="97"/>
        <v>67.576637916859212</v>
      </c>
      <c r="P626" s="11">
        <f t="shared" si="98"/>
        <v>4.2132623303720447</v>
      </c>
      <c r="Q626" s="11">
        <f t="shared" si="99"/>
        <v>0.85818356174396326</v>
      </c>
      <c r="R626">
        <f t="shared" si="100"/>
        <v>2.3588720544199964</v>
      </c>
    </row>
    <row r="627" spans="1:18" x14ac:dyDescent="0.25">
      <c r="A627" s="11">
        <f>'Shiller Data '!A626</f>
        <v>1922.06</v>
      </c>
      <c r="B627" s="11">
        <f>'Shiller Data '!B626</f>
        <v>8.4499999999999993</v>
      </c>
      <c r="C627" s="11">
        <f>'Shiller Data '!C626</f>
        <v>0.48499999999999999</v>
      </c>
      <c r="D627" s="11">
        <f>'Shiller Data '!D626</f>
        <v>0.49</v>
      </c>
      <c r="E627" s="75">
        <f>'Shiller Data '!E626</f>
        <v>16.7</v>
      </c>
      <c r="F627" s="12">
        <f t="shared" si="101"/>
        <v>158.96878742514971</v>
      </c>
      <c r="G627" s="12">
        <f t="shared" si="102"/>
        <v>9.1242440119760477</v>
      </c>
      <c r="H627" s="12">
        <f t="shared" si="92"/>
        <v>195.07702155475184</v>
      </c>
      <c r="I627" s="12">
        <f t="shared" si="93"/>
        <v>12.08169541368772</v>
      </c>
      <c r="J627" s="12">
        <f t="shared" si="94"/>
        <v>13.157821148598824</v>
      </c>
      <c r="K627" s="12">
        <f t="shared" si="95"/>
        <v>2.5770163459736772</v>
      </c>
      <c r="L627" s="12">
        <f t="shared" si="91"/>
        <v>-0.77806242265440417</v>
      </c>
      <c r="M627" s="11"/>
      <c r="N627" s="11">
        <f t="shared" si="96"/>
        <v>2005.03</v>
      </c>
      <c r="O627" s="11">
        <f t="shared" si="97"/>
        <v>65.999671263062339</v>
      </c>
      <c r="P627" s="11">
        <f t="shared" si="98"/>
        <v>4.1896497611513288</v>
      </c>
      <c r="Q627" s="11">
        <f t="shared" si="99"/>
        <v>0.8345709925232474</v>
      </c>
      <c r="R627">
        <f t="shared" si="100"/>
        <v>2.3038254778949798</v>
      </c>
    </row>
    <row r="628" spans="1:18" x14ac:dyDescent="0.25">
      <c r="A628" s="11">
        <f>'Shiller Data '!A627</f>
        <v>1922.07</v>
      </c>
      <c r="B628" s="11">
        <f>'Shiller Data '!B627</f>
        <v>8.51</v>
      </c>
      <c r="C628" s="11">
        <f>'Shiller Data '!C627</f>
        <v>0.48920000000000002</v>
      </c>
      <c r="D628" s="11">
        <f>'Shiller Data '!D627</f>
        <v>0.52329999999999999</v>
      </c>
      <c r="E628" s="75">
        <f>'Shiller Data '!E627</f>
        <v>16.8</v>
      </c>
      <c r="F628" s="12">
        <f t="shared" si="101"/>
        <v>159.14459821428571</v>
      </c>
      <c r="G628" s="12">
        <f t="shared" si="102"/>
        <v>9.1484767857142852</v>
      </c>
      <c r="H628" s="12">
        <f t="shared" si="92"/>
        <v>193.97780193397162</v>
      </c>
      <c r="I628" s="12">
        <f t="shared" si="93"/>
        <v>12.028368533959434</v>
      </c>
      <c r="J628" s="12">
        <f t="shared" si="94"/>
        <v>13.230771718124215</v>
      </c>
      <c r="K628" s="12">
        <f t="shared" si="95"/>
        <v>2.5825453073496591</v>
      </c>
      <c r="L628" s="12">
        <f t="shared" si="91"/>
        <v>-0.77253346127842226</v>
      </c>
      <c r="M628" s="11"/>
      <c r="N628" s="11">
        <f t="shared" si="96"/>
        <v>2005.06</v>
      </c>
      <c r="O628" s="11">
        <f t="shared" si="97"/>
        <v>65.672231593517338</v>
      </c>
      <c r="P628" s="11">
        <f t="shared" si="98"/>
        <v>4.1846761815581619</v>
      </c>
      <c r="Q628" s="11">
        <f t="shared" si="99"/>
        <v>0.82959741293008049</v>
      </c>
      <c r="R628">
        <f t="shared" si="100"/>
        <v>2.2923956656135753</v>
      </c>
    </row>
    <row r="629" spans="1:18" x14ac:dyDescent="0.25">
      <c r="A629" s="11">
        <f>'Shiller Data '!A628</f>
        <v>1922.08</v>
      </c>
      <c r="B629" s="11">
        <f>'Shiller Data '!B628</f>
        <v>8.83</v>
      </c>
      <c r="C629" s="11">
        <f>'Shiller Data '!C628</f>
        <v>0.49330000000000002</v>
      </c>
      <c r="D629" s="11">
        <f>'Shiller Data '!D628</f>
        <v>0.55669999999999997</v>
      </c>
      <c r="E629" s="75">
        <f>'Shiller Data '!E628</f>
        <v>16.600000000000001</v>
      </c>
      <c r="F629" s="12">
        <f t="shared" si="101"/>
        <v>167.11838855421686</v>
      </c>
      <c r="G629" s="12">
        <f t="shared" si="102"/>
        <v>9.3362968373493977</v>
      </c>
      <c r="H629" s="12">
        <f t="shared" si="92"/>
        <v>192.94275038127947</v>
      </c>
      <c r="I629" s="12">
        <f t="shared" si="93"/>
        <v>11.978100225741411</v>
      </c>
      <c r="J629" s="12">
        <f t="shared" si="94"/>
        <v>13.951994507031493</v>
      </c>
      <c r="K629" s="12">
        <f t="shared" si="95"/>
        <v>2.6356224734618081</v>
      </c>
      <c r="L629" s="12">
        <f t="shared" si="91"/>
        <v>-0.7194562951662733</v>
      </c>
      <c r="M629" s="11"/>
      <c r="N629" s="11">
        <f t="shared" si="96"/>
        <v>2005.09</v>
      </c>
      <c r="O629" s="11">
        <f t="shared" si="97"/>
        <v>65.186958401971694</v>
      </c>
      <c r="P629" s="11">
        <f t="shared" si="98"/>
        <v>4.1772594244154</v>
      </c>
      <c r="Q629" s="11">
        <f t="shared" si="99"/>
        <v>0.82218065578731858</v>
      </c>
      <c r="R629">
        <f t="shared" si="100"/>
        <v>2.2754564184775359</v>
      </c>
    </row>
    <row r="630" spans="1:18" x14ac:dyDescent="0.25">
      <c r="A630" s="11">
        <f>'Shiller Data '!A629</f>
        <v>1922.09</v>
      </c>
      <c r="B630" s="11">
        <f>'Shiller Data '!B629</f>
        <v>9.06</v>
      </c>
      <c r="C630" s="11">
        <f>'Shiller Data '!C629</f>
        <v>0.4975</v>
      </c>
      <c r="D630" s="11">
        <f>'Shiller Data '!D629</f>
        <v>0.59</v>
      </c>
      <c r="E630" s="75">
        <f>'Shiller Data '!E629</f>
        <v>16.600000000000001</v>
      </c>
      <c r="F630" s="12">
        <f t="shared" si="101"/>
        <v>171.4714156626506</v>
      </c>
      <c r="G630" s="12">
        <f t="shared" si="102"/>
        <v>9.4157868975903618</v>
      </c>
      <c r="H630" s="12">
        <f t="shared" si="92"/>
        <v>191.9618274251344</v>
      </c>
      <c r="I630" s="12">
        <f t="shared" si="93"/>
        <v>11.929688124940929</v>
      </c>
      <c r="J630" s="12">
        <f t="shared" si="94"/>
        <v>14.373503637883212</v>
      </c>
      <c r="K630" s="12">
        <f t="shared" si="95"/>
        <v>2.6653864865092287</v>
      </c>
      <c r="L630" s="12">
        <f t="shared" si="91"/>
        <v>-0.6896922821188527</v>
      </c>
      <c r="M630" s="11"/>
      <c r="N630" s="11">
        <f t="shared" si="96"/>
        <v>2005.12</v>
      </c>
      <c r="O630" s="11">
        <f t="shared" si="97"/>
        <v>67.423484220795515</v>
      </c>
      <c r="P630" s="11">
        <f t="shared" si="98"/>
        <v>4.2109933878060257</v>
      </c>
      <c r="Q630" s="11">
        <f t="shared" si="99"/>
        <v>0.85591461917794431</v>
      </c>
      <c r="R630">
        <f t="shared" si="100"/>
        <v>2.3535259764733496</v>
      </c>
    </row>
    <row r="631" spans="1:18" x14ac:dyDescent="0.25">
      <c r="A631" s="11">
        <f>'Shiller Data '!A630</f>
        <v>1922.1</v>
      </c>
      <c r="B631" s="11">
        <f>'Shiller Data '!B630</f>
        <v>9.26</v>
      </c>
      <c r="C631" s="11">
        <f>'Shiller Data '!C630</f>
        <v>0.50170000000000003</v>
      </c>
      <c r="D631" s="11">
        <f>'Shiller Data '!D630</f>
        <v>0.62329999999999997</v>
      </c>
      <c r="E631" s="75">
        <f>'Shiller Data '!E630</f>
        <v>16.7</v>
      </c>
      <c r="F631" s="12">
        <f t="shared" si="101"/>
        <v>174.20721556886227</v>
      </c>
      <c r="G631" s="12">
        <f t="shared" si="102"/>
        <v>9.4384190119760483</v>
      </c>
      <c r="H631" s="12">
        <f t="shared" si="92"/>
        <v>191.01431765837674</v>
      </c>
      <c r="I631" s="12">
        <f t="shared" si="93"/>
        <v>11.881543650567101</v>
      </c>
      <c r="J631" s="12">
        <f t="shared" si="94"/>
        <v>14.662001899100664</v>
      </c>
      <c r="K631" s="12">
        <f t="shared" si="95"/>
        <v>2.6852592423267354</v>
      </c>
      <c r="L631" s="12">
        <f t="shared" si="91"/>
        <v>-0.669819526301346</v>
      </c>
      <c r="M631" s="11"/>
      <c r="N631" s="11">
        <f t="shared" si="96"/>
        <v>2006.03</v>
      </c>
      <c r="O631" s="11">
        <f t="shared" si="97"/>
        <v>67.688505899808888</v>
      </c>
      <c r="P631" s="11">
        <f t="shared" si="98"/>
        <v>4.2149163855897918</v>
      </c>
      <c r="Q631" s="11">
        <f t="shared" si="99"/>
        <v>0.85983761696171035</v>
      </c>
      <c r="R631">
        <f t="shared" si="100"/>
        <v>2.3627769876469054</v>
      </c>
    </row>
    <row r="632" spans="1:18" x14ac:dyDescent="0.25">
      <c r="A632" s="11">
        <f>'Shiller Data '!A631</f>
        <v>1922.11</v>
      </c>
      <c r="B632" s="11">
        <f>'Shiller Data '!B631</f>
        <v>8.8000000000000007</v>
      </c>
      <c r="C632" s="11">
        <f>'Shiller Data '!C631</f>
        <v>0.50580000000000003</v>
      </c>
      <c r="D632" s="11">
        <f>'Shiller Data '!D631</f>
        <v>0.65669999999999995</v>
      </c>
      <c r="E632" s="75">
        <f>'Shiller Data '!E631</f>
        <v>16.8</v>
      </c>
      <c r="F632" s="12">
        <f t="shared" si="101"/>
        <v>164.56785714285715</v>
      </c>
      <c r="G632" s="12">
        <f t="shared" si="102"/>
        <v>9.4589116071428574</v>
      </c>
      <c r="H632" s="12">
        <f t="shared" si="92"/>
        <v>189.99914354718788</v>
      </c>
      <c r="I632" s="12">
        <f t="shared" si="93"/>
        <v>11.833621965490568</v>
      </c>
      <c r="J632" s="12">
        <f t="shared" si="94"/>
        <v>13.90680365003826</v>
      </c>
      <c r="K632" s="12">
        <f t="shared" si="95"/>
        <v>2.6323781916104547</v>
      </c>
      <c r="L632" s="12">
        <f t="shared" si="91"/>
        <v>-0.72270057701762669</v>
      </c>
      <c r="M632" s="11"/>
      <c r="N632" s="11">
        <f t="shared" si="96"/>
        <v>2006.06</v>
      </c>
      <c r="O632" s="11">
        <f t="shared" si="97"/>
        <v>64.187010013966173</v>
      </c>
      <c r="P632" s="11">
        <f t="shared" si="98"/>
        <v>4.1618008539921219</v>
      </c>
      <c r="Q632" s="11">
        <f t="shared" si="99"/>
        <v>0.80672208536404044</v>
      </c>
      <c r="R632">
        <f t="shared" si="100"/>
        <v>2.2405515995779846</v>
      </c>
    </row>
    <row r="633" spans="1:18" x14ac:dyDescent="0.25">
      <c r="A633" s="11">
        <f>'Shiller Data '!A632</f>
        <v>1922.12</v>
      </c>
      <c r="B633" s="11">
        <f>'Shiller Data '!B632</f>
        <v>8.7799999999999994</v>
      </c>
      <c r="C633" s="11">
        <f>'Shiller Data '!C632</f>
        <v>0.51</v>
      </c>
      <c r="D633" s="11">
        <f>'Shiller Data '!D632</f>
        <v>0.69</v>
      </c>
      <c r="E633" s="75">
        <f>'Shiller Data '!E632</f>
        <v>16.899999999999999</v>
      </c>
      <c r="F633" s="12">
        <f t="shared" si="101"/>
        <v>163.22227810650887</v>
      </c>
      <c r="G633" s="12">
        <f t="shared" si="102"/>
        <v>9.4810207100591732</v>
      </c>
      <c r="H633" s="12">
        <f t="shared" si="92"/>
        <v>189.01876412874017</v>
      </c>
      <c r="I633" s="12">
        <f t="shared" si="93"/>
        <v>11.785000657441181</v>
      </c>
      <c r="J633" s="12">
        <f t="shared" si="94"/>
        <v>13.850001612299318</v>
      </c>
      <c r="K633" s="12">
        <f t="shared" si="95"/>
        <v>2.6282853490448437</v>
      </c>
      <c r="L633" s="12">
        <f t="shared" si="91"/>
        <v>-0.72679341958323773</v>
      </c>
      <c r="M633" s="11"/>
      <c r="N633" s="11">
        <f t="shared" si="96"/>
        <v>2006.09</v>
      </c>
      <c r="O633" s="11">
        <f t="shared" si="97"/>
        <v>67.090406131264317</v>
      </c>
      <c r="P633" s="11">
        <f t="shared" si="98"/>
        <v>4.2060410550855298</v>
      </c>
      <c r="Q633" s="11">
        <f t="shared" si="99"/>
        <v>0.85096228645744842</v>
      </c>
      <c r="R633">
        <f t="shared" si="100"/>
        <v>2.3418993460052686</v>
      </c>
    </row>
    <row r="634" spans="1:18" x14ac:dyDescent="0.25">
      <c r="A634" s="11">
        <f>'Shiller Data '!A633</f>
        <v>1923.01</v>
      </c>
      <c r="B634" s="11">
        <f>'Shiller Data '!B633</f>
        <v>8.9</v>
      </c>
      <c r="C634" s="11">
        <f>'Shiller Data '!C633</f>
        <v>0.51170000000000004</v>
      </c>
      <c r="D634" s="11">
        <f>'Shiller Data '!D633</f>
        <v>0.71419999999999995</v>
      </c>
      <c r="E634" s="75">
        <f>'Shiller Data '!E633</f>
        <v>16.8</v>
      </c>
      <c r="F634" s="12">
        <f t="shared" si="101"/>
        <v>166.43794642857145</v>
      </c>
      <c r="G634" s="12">
        <f t="shared" si="102"/>
        <v>9.5692468749999993</v>
      </c>
      <c r="H634" s="12">
        <f t="shared" si="92"/>
        <v>188.10273839122794</v>
      </c>
      <c r="I634" s="12">
        <f t="shared" si="93"/>
        <v>11.738439588091271</v>
      </c>
      <c r="J634" s="12">
        <f t="shared" si="94"/>
        <v>14.178881714178084</v>
      </c>
      <c r="K634" s="12">
        <f t="shared" si="95"/>
        <v>2.6517536543959239</v>
      </c>
      <c r="L634" s="12">
        <f t="shared" si="91"/>
        <v>-0.70332511423215749</v>
      </c>
      <c r="M634" s="11"/>
      <c r="N634" s="11">
        <f t="shared" si="96"/>
        <v>2006.12</v>
      </c>
      <c r="O634" s="11">
        <f t="shared" si="97"/>
        <v>72.026091231935069</v>
      </c>
      <c r="P634" s="11">
        <f t="shared" si="98"/>
        <v>4.2770284315942462</v>
      </c>
      <c r="Q634" s="11">
        <f t="shared" si="99"/>
        <v>0.92194966296616476</v>
      </c>
      <c r="R634">
        <f t="shared" si="100"/>
        <v>2.5141874327211764</v>
      </c>
    </row>
    <row r="635" spans="1:18" x14ac:dyDescent="0.25">
      <c r="A635" s="11">
        <f>'Shiller Data '!A634</f>
        <v>1923.02</v>
      </c>
      <c r="B635" s="11">
        <f>'Shiller Data '!B634</f>
        <v>9.2799999999999994</v>
      </c>
      <c r="C635" s="11">
        <f>'Shiller Data '!C634</f>
        <v>0.51329999999999998</v>
      </c>
      <c r="D635" s="11">
        <f>'Shiller Data '!D634</f>
        <v>0.73829999999999996</v>
      </c>
      <c r="E635" s="75">
        <f>'Shiller Data '!E634</f>
        <v>16.8</v>
      </c>
      <c r="F635" s="12">
        <f t="shared" si="101"/>
        <v>173.54428571428571</v>
      </c>
      <c r="G635" s="12">
        <f t="shared" si="102"/>
        <v>9.5991683035714281</v>
      </c>
      <c r="H635" s="12">
        <f t="shared" si="92"/>
        <v>187.31277048715708</v>
      </c>
      <c r="I635" s="12">
        <f t="shared" si="93"/>
        <v>11.69236666366867</v>
      </c>
      <c r="J635" s="12">
        <f t="shared" si="94"/>
        <v>14.842528523633671</v>
      </c>
      <c r="K635" s="12">
        <f t="shared" si="95"/>
        <v>2.6974966089148418</v>
      </c>
      <c r="L635" s="12">
        <f t="shared" si="91"/>
        <v>-0.65758215971323963</v>
      </c>
      <c r="M635" s="11"/>
      <c r="N635" s="11">
        <f t="shared" si="96"/>
        <v>2007.03</v>
      </c>
      <c r="O635" s="11">
        <f t="shared" si="97"/>
        <v>69.821265286870457</v>
      </c>
      <c r="P635" s="11">
        <f t="shared" si="98"/>
        <v>4.2459386236391605</v>
      </c>
      <c r="Q635" s="11">
        <f t="shared" si="99"/>
        <v>0.89085985501107912</v>
      </c>
      <c r="R635">
        <f t="shared" si="100"/>
        <v>2.4372244101885681</v>
      </c>
    </row>
    <row r="636" spans="1:18" x14ac:dyDescent="0.25">
      <c r="A636" s="11">
        <f>'Shiller Data '!A635</f>
        <v>1923.03</v>
      </c>
      <c r="B636" s="11">
        <f>'Shiller Data '!B635</f>
        <v>9.43</v>
      </c>
      <c r="C636" s="11">
        <f>'Shiller Data '!C635</f>
        <v>0.51500000000000001</v>
      </c>
      <c r="D636" s="11">
        <f>'Shiller Data '!D635</f>
        <v>0.76249999999999996</v>
      </c>
      <c r="E636" s="75">
        <f>'Shiller Data '!E635</f>
        <v>16.8</v>
      </c>
      <c r="F636" s="12">
        <f t="shared" si="101"/>
        <v>176.34941964285713</v>
      </c>
      <c r="G636" s="12">
        <f t="shared" si="102"/>
        <v>9.6309598214285721</v>
      </c>
      <c r="H636" s="12">
        <f t="shared" si="92"/>
        <v>186.5807935647652</v>
      </c>
      <c r="I636" s="12">
        <f t="shared" si="93"/>
        <v>11.646795480339692</v>
      </c>
      <c r="J636" s="12">
        <f t="shared" si="94"/>
        <v>15.141454139942851</v>
      </c>
      <c r="K636" s="12">
        <f t="shared" si="95"/>
        <v>2.7174362896285227</v>
      </c>
      <c r="L636" s="12">
        <f t="shared" si="91"/>
        <v>-0.63764247899955873</v>
      </c>
      <c r="M636" s="11"/>
      <c r="N636" s="11">
        <f t="shared" si="96"/>
        <v>2007.06</v>
      </c>
      <c r="O636" s="11">
        <f t="shared" si="97"/>
        <v>73.544669646824175</v>
      </c>
      <c r="P636" s="11">
        <f t="shared" si="98"/>
        <v>4.297892971910299</v>
      </c>
      <c r="Q636" s="11">
        <f t="shared" si="99"/>
        <v>0.94281420328221754</v>
      </c>
      <c r="R636">
        <f t="shared" si="100"/>
        <v>2.5671958731489828</v>
      </c>
    </row>
    <row r="637" spans="1:18" x14ac:dyDescent="0.25">
      <c r="A637" s="11">
        <f>'Shiller Data '!A636</f>
        <v>1923.04</v>
      </c>
      <c r="B637" s="11">
        <f>'Shiller Data '!B636</f>
        <v>9.1</v>
      </c>
      <c r="C637" s="11">
        <f>'Shiller Data '!C636</f>
        <v>0.51670000000000005</v>
      </c>
      <c r="D637" s="11">
        <f>'Shiller Data '!D636</f>
        <v>0.78669999999999995</v>
      </c>
      <c r="E637" s="75">
        <f>'Shiller Data '!E636</f>
        <v>16.899999999999999</v>
      </c>
      <c r="F637" s="12">
        <f t="shared" si="101"/>
        <v>169.17115384615386</v>
      </c>
      <c r="G637" s="12">
        <f t="shared" si="102"/>
        <v>9.6055752958579887</v>
      </c>
      <c r="H637" s="12">
        <f t="shared" si="92"/>
        <v>185.78908746368879</v>
      </c>
      <c r="I637" s="12">
        <f t="shared" si="93"/>
        <v>11.601146760636249</v>
      </c>
      <c r="J637" s="12">
        <f t="shared" si="94"/>
        <v>14.582278574404992</v>
      </c>
      <c r="K637" s="12">
        <f t="shared" si="95"/>
        <v>2.6798069951933239</v>
      </c>
      <c r="L637" s="12">
        <f t="shared" si="91"/>
        <v>-0.67527177343475753</v>
      </c>
      <c r="M637" s="11"/>
      <c r="N637" s="11">
        <f t="shared" si="96"/>
        <v>2007.09</v>
      </c>
      <c r="O637" s="11">
        <f t="shared" si="97"/>
        <v>72.123396713778973</v>
      </c>
      <c r="P637" s="11">
        <f t="shared" si="98"/>
        <v>4.2783784953094948</v>
      </c>
      <c r="Q637" s="11">
        <f t="shared" si="99"/>
        <v>0.92329972668141336</v>
      </c>
      <c r="R637">
        <f t="shared" si="100"/>
        <v>2.5175840382484576</v>
      </c>
    </row>
    <row r="638" spans="1:18" x14ac:dyDescent="0.25">
      <c r="A638" s="11">
        <f>'Shiller Data '!A637</f>
        <v>1923.05</v>
      </c>
      <c r="B638" s="11">
        <f>'Shiller Data '!B637</f>
        <v>8.67</v>
      </c>
      <c r="C638" s="11">
        <f>'Shiller Data '!C637</f>
        <v>0.51829999999999998</v>
      </c>
      <c r="D638" s="11">
        <f>'Shiller Data '!D637</f>
        <v>0.81079999999999997</v>
      </c>
      <c r="E638" s="75">
        <f>'Shiller Data '!E637</f>
        <v>16.899999999999999</v>
      </c>
      <c r="F638" s="12">
        <f t="shared" si="101"/>
        <v>161.17735207100594</v>
      </c>
      <c r="G638" s="12">
        <f t="shared" si="102"/>
        <v>9.6353196745562144</v>
      </c>
      <c r="H638" s="12">
        <f t="shared" si="92"/>
        <v>184.9529879101521</v>
      </c>
      <c r="I638" s="12">
        <f t="shared" si="93"/>
        <v>11.554987035866553</v>
      </c>
      <c r="J638" s="12">
        <f t="shared" si="94"/>
        <v>13.948726343933854</v>
      </c>
      <c r="K638" s="12">
        <f t="shared" si="95"/>
        <v>2.6353882025890201</v>
      </c>
      <c r="L638" s="12">
        <f t="shared" si="91"/>
        <v>-0.71969056603906134</v>
      </c>
      <c r="M638" s="11"/>
      <c r="N638" s="11">
        <f t="shared" si="96"/>
        <v>2007.12</v>
      </c>
      <c r="O638" s="11">
        <f t="shared" si="97"/>
        <v>70.182022398035073</v>
      </c>
      <c r="P638" s="11">
        <f t="shared" si="98"/>
        <v>4.2510921870387337</v>
      </c>
      <c r="Q638" s="11">
        <f t="shared" si="99"/>
        <v>0.8960134184106523</v>
      </c>
      <c r="R638">
        <f t="shared" si="100"/>
        <v>2.4498172217606156</v>
      </c>
    </row>
    <row r="639" spans="1:18" x14ac:dyDescent="0.25">
      <c r="A639" s="11">
        <f>'Shiller Data '!A638</f>
        <v>1923.06</v>
      </c>
      <c r="B639" s="11">
        <f>'Shiller Data '!B638</f>
        <v>8.34</v>
      </c>
      <c r="C639" s="11">
        <f>'Shiller Data '!C638</f>
        <v>0.52</v>
      </c>
      <c r="D639" s="11">
        <f>'Shiller Data '!D638</f>
        <v>0.83499999999999996</v>
      </c>
      <c r="E639" s="75">
        <f>'Shiller Data '!E638</f>
        <v>17</v>
      </c>
      <c r="F639" s="12">
        <f t="shared" si="101"/>
        <v>154.13055882352941</v>
      </c>
      <c r="G639" s="12">
        <f t="shared" si="102"/>
        <v>9.6100588235294122</v>
      </c>
      <c r="H639" s="12">
        <f t="shared" si="92"/>
        <v>184.1469703929283</v>
      </c>
      <c r="I639" s="12">
        <f t="shared" si="93"/>
        <v>11.50974291112901</v>
      </c>
      <c r="J639" s="12">
        <f t="shared" si="94"/>
        <v>13.391312040036739</v>
      </c>
      <c r="K639" s="12">
        <f t="shared" si="95"/>
        <v>2.5946061414625876</v>
      </c>
      <c r="L639" s="12">
        <f t="shared" si="91"/>
        <v>-0.7604726271654938</v>
      </c>
      <c r="M639" s="11"/>
      <c r="N639" s="11">
        <f t="shared" si="96"/>
        <v>2008.03</v>
      </c>
      <c r="O639" s="11">
        <f t="shared" si="97"/>
        <v>60.97259198867993</v>
      </c>
      <c r="P639" s="11">
        <f t="shared" si="98"/>
        <v>4.1104244515415962</v>
      </c>
      <c r="Q639" s="11">
        <f t="shared" si="99"/>
        <v>0.75534568291351478</v>
      </c>
      <c r="R639">
        <f t="shared" si="100"/>
        <v>2.1283471294414213</v>
      </c>
    </row>
    <row r="640" spans="1:18" x14ac:dyDescent="0.25">
      <c r="A640" s="11">
        <f>'Shiller Data '!A639</f>
        <v>1923.07</v>
      </c>
      <c r="B640" s="11">
        <f>'Shiller Data '!B639</f>
        <v>8.06</v>
      </c>
      <c r="C640" s="11">
        <f>'Shiller Data '!C639</f>
        <v>0.52170000000000005</v>
      </c>
      <c r="D640" s="11">
        <f>'Shiller Data '!D639</f>
        <v>0.85919999999999996</v>
      </c>
      <c r="E640" s="75">
        <f>'Shiller Data '!E639</f>
        <v>17.2</v>
      </c>
      <c r="F640" s="12">
        <f t="shared" si="101"/>
        <v>147.22386627906977</v>
      </c>
      <c r="G640" s="12">
        <f t="shared" si="102"/>
        <v>9.5293661337209308</v>
      </c>
      <c r="H640" s="12">
        <f t="shared" si="92"/>
        <v>183.26938724539423</v>
      </c>
      <c r="I640" s="12">
        <f t="shared" si="93"/>
        <v>11.464840292193959</v>
      </c>
      <c r="J640" s="12">
        <f t="shared" si="94"/>
        <v>12.841335991336031</v>
      </c>
      <c r="K640" s="12">
        <f t="shared" si="95"/>
        <v>2.5526693420185484</v>
      </c>
      <c r="L640" s="12">
        <f t="shared" si="91"/>
        <v>-0.80240942660953296</v>
      </c>
      <c r="M640" s="11"/>
      <c r="N640" s="11">
        <f t="shared" si="96"/>
        <v>2008.06</v>
      </c>
      <c r="O640" s="11">
        <f t="shared" si="97"/>
        <v>60.140587943702428</v>
      </c>
      <c r="P640" s="11">
        <f t="shared" si="98"/>
        <v>4.0966849537630514</v>
      </c>
      <c r="Q640" s="11">
        <f t="shared" si="99"/>
        <v>0.74160618513497001</v>
      </c>
      <c r="R640">
        <f t="shared" si="100"/>
        <v>2.0993046799890456</v>
      </c>
    </row>
    <row r="641" spans="1:18" x14ac:dyDescent="0.25">
      <c r="A641" s="11">
        <f>'Shiller Data '!A640</f>
        <v>1923.08</v>
      </c>
      <c r="B641" s="11">
        <f>'Shiller Data '!B640</f>
        <v>8.1</v>
      </c>
      <c r="C641" s="11">
        <f>'Shiller Data '!C640</f>
        <v>0.52329999999999999</v>
      </c>
      <c r="D641" s="11">
        <f>'Shiller Data '!D640</f>
        <v>0.88329999999999997</v>
      </c>
      <c r="E641" s="75">
        <f>'Shiller Data '!E640</f>
        <v>17.100000000000001</v>
      </c>
      <c r="F641" s="12">
        <f t="shared" si="101"/>
        <v>148.81973684210524</v>
      </c>
      <c r="G641" s="12">
        <f t="shared" si="102"/>
        <v>9.6144899122807015</v>
      </c>
      <c r="H641" s="12">
        <f t="shared" si="92"/>
        <v>182.37227794782473</v>
      </c>
      <c r="I641" s="12">
        <f t="shared" si="93"/>
        <v>11.420959219175348</v>
      </c>
      <c r="J641" s="12">
        <f t="shared" si="94"/>
        <v>13.030406114421867</v>
      </c>
      <c r="K641" s="12">
        <f t="shared" si="95"/>
        <v>2.5672855582966299</v>
      </c>
      <c r="L641" s="12">
        <f t="shared" ref="L641:L704" si="103">K641-$K$1854</f>
        <v>-0.78779321033145155</v>
      </c>
      <c r="M641" s="11"/>
      <c r="N641" s="11">
        <f t="shared" si="96"/>
        <v>2008.09</v>
      </c>
      <c r="O641" s="11">
        <f t="shared" si="97"/>
        <v>54.182465209490175</v>
      </c>
      <c r="P641" s="11">
        <f t="shared" si="98"/>
        <v>3.9923573359815689</v>
      </c>
      <c r="Q641" s="11">
        <f t="shared" si="99"/>
        <v>0.63727856735348754</v>
      </c>
      <c r="R641">
        <f t="shared" si="100"/>
        <v>1.8913267508143334</v>
      </c>
    </row>
    <row r="642" spans="1:18" x14ac:dyDescent="0.25">
      <c r="A642" s="11">
        <f>'Shiller Data '!A641</f>
        <v>1923.09</v>
      </c>
      <c r="B642" s="11">
        <f>'Shiller Data '!B641</f>
        <v>8.15</v>
      </c>
      <c r="C642" s="11">
        <f>'Shiller Data '!C641</f>
        <v>0.52500000000000002</v>
      </c>
      <c r="D642" s="11">
        <f>'Shiller Data '!D641</f>
        <v>0.90749999999999997</v>
      </c>
      <c r="E642" s="75">
        <f>'Shiller Data '!E641</f>
        <v>17.2</v>
      </c>
      <c r="F642" s="12">
        <f t="shared" si="101"/>
        <v>148.86780523255817</v>
      </c>
      <c r="G642" s="12">
        <f t="shared" si="102"/>
        <v>9.5896438953488374</v>
      </c>
      <c r="H642" s="12">
        <f t="shared" ref="H642:H705" si="104">GEOMEAN(F523:F642)</f>
        <v>181.48099729270862</v>
      </c>
      <c r="I642" s="12">
        <f t="shared" ref="I642:I705" si="105">GEOMEAN(G523:G642)</f>
        <v>11.377953668249937</v>
      </c>
      <c r="J642" s="12">
        <f t="shared" ref="J642:J705" si="106">F642/I642</f>
        <v>13.083882178916957</v>
      </c>
      <c r="K642" s="12">
        <f t="shared" ref="K642:K705" si="107">LN(J642)</f>
        <v>2.571381104661346</v>
      </c>
      <c r="L642" s="12">
        <f t="shared" si="103"/>
        <v>-0.78369766396673546</v>
      </c>
      <c r="M642" s="11"/>
      <c r="N642" s="11">
        <f t="shared" si="96"/>
        <v>2008.12</v>
      </c>
      <c r="O642" s="11">
        <f t="shared" si="97"/>
        <v>40.352333852326957</v>
      </c>
      <c r="P642" s="11">
        <f t="shared" si="98"/>
        <v>3.6976492332496456</v>
      </c>
      <c r="Q642" s="11">
        <f t="shared" si="99"/>
        <v>0.34257046462156415</v>
      </c>
      <c r="R642">
        <f t="shared" si="100"/>
        <v>1.4085636040666762</v>
      </c>
    </row>
    <row r="643" spans="1:18" x14ac:dyDescent="0.25">
      <c r="A643" s="11">
        <f>'Shiller Data '!A642</f>
        <v>1923.1</v>
      </c>
      <c r="B643" s="11">
        <f>'Shiller Data '!B642</f>
        <v>8.0299999999999994</v>
      </c>
      <c r="C643" s="11">
        <f>'Shiller Data '!C642</f>
        <v>0.52669999999999995</v>
      </c>
      <c r="D643" s="11">
        <f>'Shiller Data '!D642</f>
        <v>0.93169999999999997</v>
      </c>
      <c r="E643" s="75">
        <f>'Shiller Data '!E642</f>
        <v>17.3</v>
      </c>
      <c r="F643" s="12">
        <f t="shared" si="101"/>
        <v>145.82804913294797</v>
      </c>
      <c r="G643" s="12">
        <f t="shared" si="102"/>
        <v>9.5650851156069354</v>
      </c>
      <c r="H643" s="12">
        <f t="shared" si="104"/>
        <v>180.61143178102404</v>
      </c>
      <c r="I643" s="12">
        <f t="shared" si="105"/>
        <v>11.334867839556406</v>
      </c>
      <c r="J643" s="12">
        <f t="shared" si="106"/>
        <v>12.865438856202402</v>
      </c>
      <c r="K643" s="12">
        <f t="shared" si="107"/>
        <v>2.5545445575656043</v>
      </c>
      <c r="L643" s="12">
        <f t="shared" si="103"/>
        <v>-0.80053421106247713</v>
      </c>
      <c r="M643" s="11"/>
      <c r="N643" s="11">
        <f t="shared" ref="N643:N704" si="108">INDEX($A$130:$A$2900,(ROW()-ROW($A$130))*3)</f>
        <v>2009.03</v>
      </c>
      <c r="O643" s="11">
        <f t="shared" ref="O643:O704" si="109">INDEX($J$130:$J$2900,(ROW()-ROW($J$130))*3)</f>
        <v>34.17651803744927</v>
      </c>
      <c r="P643" s="11">
        <f t="shared" ref="P643:P704" si="110">INDEX($K$130:$K$2900,(ROW()-ROW($K$130))*3)</f>
        <v>3.531538801153832</v>
      </c>
      <c r="Q643" s="11">
        <f t="shared" ref="Q643:Q704" si="111">INDEX($L$130:$L$2900,(ROW()-ROW($L$130))*3)</f>
        <v>0.1764600325257506</v>
      </c>
      <c r="R643">
        <f t="shared" ref="R643:R704" si="112">EXP(Q643)</f>
        <v>1.1929867451397309</v>
      </c>
    </row>
    <row r="644" spans="1:18" x14ac:dyDescent="0.25">
      <c r="A644" s="11">
        <f>'Shiller Data '!A643</f>
        <v>1923.11</v>
      </c>
      <c r="B644" s="11">
        <f>'Shiller Data '!B643</f>
        <v>8.27</v>
      </c>
      <c r="C644" s="11">
        <f>'Shiller Data '!C643</f>
        <v>0.52829999999999999</v>
      </c>
      <c r="D644" s="11">
        <f>'Shiller Data '!D643</f>
        <v>0.95579999999999998</v>
      </c>
      <c r="E644" s="75">
        <f>'Shiller Data '!E643</f>
        <v>17.3</v>
      </c>
      <c r="F644" s="12">
        <f t="shared" si="101"/>
        <v>150.18654624277457</v>
      </c>
      <c r="G644" s="12">
        <f t="shared" si="102"/>
        <v>9.5941417630057799</v>
      </c>
      <c r="H644" s="12">
        <f t="shared" si="104"/>
        <v>179.84365061018715</v>
      </c>
      <c r="I644" s="12">
        <f t="shared" si="105"/>
        <v>11.29316697581446</v>
      </c>
      <c r="J644" s="12">
        <f t="shared" si="106"/>
        <v>13.298886535939415</v>
      </c>
      <c r="K644" s="12">
        <f t="shared" si="107"/>
        <v>2.587680312620769</v>
      </c>
      <c r="L644" s="12">
        <f t="shared" si="103"/>
        <v>-0.76739845600731238</v>
      </c>
      <c r="M644" s="11"/>
      <c r="N644" s="11">
        <f t="shared" si="108"/>
        <v>2009.06</v>
      </c>
      <c r="O644" s="11">
        <f t="shared" si="109"/>
        <v>41.011210974603578</v>
      </c>
      <c r="P644" s="11">
        <f t="shared" si="110"/>
        <v>3.7138454677318058</v>
      </c>
      <c r="Q644" s="11">
        <f t="shared" si="111"/>
        <v>0.35876669910372438</v>
      </c>
      <c r="R644">
        <f t="shared" si="112"/>
        <v>1.4315627777300237</v>
      </c>
    </row>
    <row r="645" spans="1:18" x14ac:dyDescent="0.25">
      <c r="A645" s="11">
        <f>'Shiller Data '!A644</f>
        <v>1923.12</v>
      </c>
      <c r="B645" s="11">
        <f>'Shiller Data '!B644</f>
        <v>8.5500000000000007</v>
      </c>
      <c r="C645" s="11">
        <f>'Shiller Data '!C644</f>
        <v>0.53</v>
      </c>
      <c r="D645" s="11">
        <f>'Shiller Data '!D644</f>
        <v>0.98</v>
      </c>
      <c r="E645" s="75">
        <f>'Shiller Data '!E644</f>
        <v>17.3</v>
      </c>
      <c r="F645" s="12">
        <f t="shared" si="101"/>
        <v>155.27145953757227</v>
      </c>
      <c r="G645" s="12">
        <f t="shared" si="102"/>
        <v>9.6250144508670523</v>
      </c>
      <c r="H645" s="12">
        <f t="shared" si="104"/>
        <v>179.11583252565339</v>
      </c>
      <c r="I645" s="12">
        <f t="shared" si="105"/>
        <v>11.250987803260593</v>
      </c>
      <c r="J645" s="12">
        <f t="shared" si="106"/>
        <v>13.800695748027904</v>
      </c>
      <c r="K645" s="12">
        <f t="shared" si="107"/>
        <v>2.6247190074160498</v>
      </c>
      <c r="L645" s="12">
        <f t="shared" si="103"/>
        <v>-0.73035976121203161</v>
      </c>
      <c r="M645" s="11"/>
      <c r="N645" s="11">
        <f t="shared" si="108"/>
        <v>2009.09</v>
      </c>
      <c r="O645" s="11">
        <f t="shared" si="109"/>
        <v>46.041528366403973</v>
      </c>
      <c r="P645" s="11">
        <f t="shared" si="110"/>
        <v>3.8295437797927856</v>
      </c>
      <c r="Q645" s="11">
        <f t="shared" si="111"/>
        <v>0.47446501116470419</v>
      </c>
      <c r="R645">
        <f t="shared" si="112"/>
        <v>1.6071541579194266</v>
      </c>
    </row>
    <row r="646" spans="1:18" x14ac:dyDescent="0.25">
      <c r="A646" s="11">
        <f>'Shiller Data '!A645</f>
        <v>1924.01</v>
      </c>
      <c r="B646" s="11">
        <f>'Shiller Data '!B645</f>
        <v>8.83</v>
      </c>
      <c r="C646" s="11">
        <f>'Shiller Data '!C645</f>
        <v>0.53169999999999995</v>
      </c>
      <c r="D646" s="11">
        <f>'Shiller Data '!D645</f>
        <v>0.9758</v>
      </c>
      <c r="E646" s="75">
        <f>'Shiller Data '!E645</f>
        <v>17.3</v>
      </c>
      <c r="F646" s="12">
        <f t="shared" si="101"/>
        <v>160.35637283236994</v>
      </c>
      <c r="G646" s="12">
        <f t="shared" si="102"/>
        <v>9.6558871387283229</v>
      </c>
      <c r="H646" s="12">
        <f t="shared" si="104"/>
        <v>178.37906595953947</v>
      </c>
      <c r="I646" s="12">
        <f t="shared" si="105"/>
        <v>11.210243474641457</v>
      </c>
      <c r="J646" s="12">
        <f t="shared" si="106"/>
        <v>14.30445049611188</v>
      </c>
      <c r="K646" s="12">
        <f t="shared" si="107"/>
        <v>2.6605707123502</v>
      </c>
      <c r="L646" s="12">
        <f t="shared" si="103"/>
        <v>-0.69450805627788137</v>
      </c>
      <c r="M646" s="11"/>
      <c r="N646" s="11">
        <f t="shared" si="108"/>
        <v>2009.12</v>
      </c>
      <c r="O646" s="11">
        <f t="shared" si="109"/>
        <v>48.865752110558475</v>
      </c>
      <c r="P646" s="11">
        <f t="shared" si="110"/>
        <v>3.8890767852728505</v>
      </c>
      <c r="Q646" s="11">
        <f t="shared" si="111"/>
        <v>0.53399801664476909</v>
      </c>
      <c r="R646">
        <f t="shared" si="112"/>
        <v>1.7057382643633108</v>
      </c>
    </row>
    <row r="647" spans="1:18" x14ac:dyDescent="0.25">
      <c r="A647" s="11">
        <f>'Shiller Data '!A646</f>
        <v>1924.02</v>
      </c>
      <c r="B647" s="11">
        <f>'Shiller Data '!B646</f>
        <v>8.8699999999999992</v>
      </c>
      <c r="C647" s="11">
        <f>'Shiller Data '!C646</f>
        <v>0.5333</v>
      </c>
      <c r="D647" s="11">
        <f>'Shiller Data '!D646</f>
        <v>0.97170000000000001</v>
      </c>
      <c r="E647" s="75">
        <f>'Shiller Data '!E646</f>
        <v>17.2</v>
      </c>
      <c r="F647" s="12">
        <f t="shared" si="101"/>
        <v>162.01931686046512</v>
      </c>
      <c r="G647" s="12">
        <f t="shared" si="102"/>
        <v>9.741251598837211</v>
      </c>
      <c r="H647" s="12">
        <f t="shared" si="104"/>
        <v>177.62639694901404</v>
      </c>
      <c r="I647" s="12">
        <f t="shared" si="105"/>
        <v>11.170515505353617</v>
      </c>
      <c r="J647" s="12">
        <f t="shared" si="106"/>
        <v>14.504193363575318</v>
      </c>
      <c r="K647" s="12">
        <f t="shared" si="107"/>
        <v>2.6744378051049487</v>
      </c>
      <c r="L647" s="12">
        <f t="shared" si="103"/>
        <v>-0.68064096352313275</v>
      </c>
      <c r="M647" s="11"/>
      <c r="N647" s="11">
        <f t="shared" si="108"/>
        <v>2010.03</v>
      </c>
      <c r="O647" s="11">
        <f t="shared" si="109"/>
        <v>50.267498265609582</v>
      </c>
      <c r="P647" s="11">
        <f t="shared" si="110"/>
        <v>3.9173587105144483</v>
      </c>
      <c r="Q647" s="11">
        <f t="shared" si="111"/>
        <v>0.56227994188636687</v>
      </c>
      <c r="R647">
        <f t="shared" si="112"/>
        <v>1.754668485434812</v>
      </c>
    </row>
    <row r="648" spans="1:18" x14ac:dyDescent="0.25">
      <c r="A648" s="11">
        <f>'Shiller Data '!A647</f>
        <v>1924.03</v>
      </c>
      <c r="B648" s="11">
        <f>'Shiller Data '!B647</f>
        <v>8.6999999999999993</v>
      </c>
      <c r="C648" s="11">
        <f>'Shiller Data '!C647</f>
        <v>0.53500000000000003</v>
      </c>
      <c r="D648" s="11">
        <f>'Shiller Data '!D647</f>
        <v>0.96750000000000003</v>
      </c>
      <c r="E648" s="75">
        <f>'Shiller Data '!E647</f>
        <v>17.100000000000001</v>
      </c>
      <c r="F648" s="12">
        <f t="shared" si="101"/>
        <v>159.84342105263156</v>
      </c>
      <c r="G648" s="12">
        <f t="shared" si="102"/>
        <v>9.8294517543859641</v>
      </c>
      <c r="H648" s="12">
        <f t="shared" si="104"/>
        <v>176.88505117021913</v>
      </c>
      <c r="I648" s="12">
        <f t="shared" si="105"/>
        <v>11.13275662536747</v>
      </c>
      <c r="J648" s="12">
        <f t="shared" si="106"/>
        <v>14.357937250546465</v>
      </c>
      <c r="K648" s="12">
        <f t="shared" si="107"/>
        <v>2.6643029077969538</v>
      </c>
      <c r="L648" s="12">
        <f t="shared" si="103"/>
        <v>-0.69077586083112763</v>
      </c>
      <c r="M648" s="11"/>
      <c r="N648" s="11">
        <f t="shared" si="108"/>
        <v>2010.06</v>
      </c>
      <c r="O648" s="11">
        <f t="shared" si="109"/>
        <v>47.156220386112331</v>
      </c>
      <c r="P648" s="11">
        <f t="shared" si="110"/>
        <v>3.8534659279729579</v>
      </c>
      <c r="Q648" s="11">
        <f t="shared" si="111"/>
        <v>0.49838715934487654</v>
      </c>
      <c r="R648">
        <f t="shared" si="112"/>
        <v>1.6460642892256043</v>
      </c>
    </row>
    <row r="649" spans="1:18" x14ac:dyDescent="0.25">
      <c r="A649" s="11">
        <f>'Shiller Data '!A648</f>
        <v>1924.04</v>
      </c>
      <c r="B649" s="11">
        <f>'Shiller Data '!B648</f>
        <v>8.5</v>
      </c>
      <c r="C649" s="11">
        <f>'Shiller Data '!C648</f>
        <v>0.53669999999999995</v>
      </c>
      <c r="D649" s="11">
        <f>'Shiller Data '!D648</f>
        <v>0.96330000000000005</v>
      </c>
      <c r="E649" s="75">
        <f>'Shiller Data '!E648</f>
        <v>17</v>
      </c>
      <c r="F649" s="12">
        <f t="shared" si="101"/>
        <v>157.08750000000001</v>
      </c>
      <c r="G649" s="12">
        <f t="shared" si="102"/>
        <v>9.9186895588235284</v>
      </c>
      <c r="H649" s="12">
        <f t="shared" si="104"/>
        <v>176.14208467049181</v>
      </c>
      <c r="I649" s="12">
        <f t="shared" si="105"/>
        <v>11.096021919481487</v>
      </c>
      <c r="J649" s="12">
        <f t="shared" si="106"/>
        <v>14.157100728523133</v>
      </c>
      <c r="K649" s="12">
        <f t="shared" si="107"/>
        <v>2.6502163164907517</v>
      </c>
      <c r="L649" s="12">
        <f t="shared" si="103"/>
        <v>-0.70486245213732968</v>
      </c>
      <c r="M649" s="11"/>
      <c r="N649" s="11">
        <f t="shared" si="108"/>
        <v>2010.09</v>
      </c>
      <c r="O649" s="11">
        <f t="shared" si="109"/>
        <v>48.651548591456688</v>
      </c>
      <c r="P649" s="11">
        <f t="shared" si="110"/>
        <v>3.8846836393989288</v>
      </c>
      <c r="Q649" s="11">
        <f t="shared" si="111"/>
        <v>0.52960487077084739</v>
      </c>
      <c r="R649">
        <f t="shared" si="112"/>
        <v>1.6982611434122914</v>
      </c>
    </row>
    <row r="650" spans="1:18" x14ac:dyDescent="0.25">
      <c r="A650" s="11">
        <f>'Shiller Data '!A649</f>
        <v>1924.05</v>
      </c>
      <c r="B650" s="11">
        <f>'Shiller Data '!B649</f>
        <v>8.4700000000000006</v>
      </c>
      <c r="C650" s="11">
        <f>'Shiller Data '!C649</f>
        <v>0.5383</v>
      </c>
      <c r="D650" s="11">
        <f>'Shiller Data '!D649</f>
        <v>0.95920000000000005</v>
      </c>
      <c r="E650" s="75">
        <f>'Shiller Data '!E649</f>
        <v>17</v>
      </c>
      <c r="F650" s="12">
        <f t="shared" si="101"/>
        <v>156.53307352941178</v>
      </c>
      <c r="G650" s="12">
        <f t="shared" si="102"/>
        <v>9.9482589705882365</v>
      </c>
      <c r="H650" s="12">
        <f t="shared" si="104"/>
        <v>175.40293746840797</v>
      </c>
      <c r="I650" s="12">
        <f t="shared" si="105"/>
        <v>11.061625893640189</v>
      </c>
      <c r="J650" s="12">
        <f t="shared" si="106"/>
        <v>14.151000497983707</v>
      </c>
      <c r="K650" s="12">
        <f t="shared" si="107"/>
        <v>2.6497853281609416</v>
      </c>
      <c r="L650" s="12">
        <f t="shared" si="103"/>
        <v>-0.70529344046713982</v>
      </c>
      <c r="M650" s="11"/>
      <c r="N650" s="11">
        <f t="shared" si="108"/>
        <v>2010.12</v>
      </c>
      <c r="O650" s="11">
        <f t="shared" si="109"/>
        <v>53.517988033971839</v>
      </c>
      <c r="P650" s="11">
        <f t="shared" si="110"/>
        <v>3.9800178223250775</v>
      </c>
      <c r="Q650" s="11">
        <f t="shared" si="111"/>
        <v>0.62493905369699609</v>
      </c>
      <c r="R650">
        <f t="shared" si="112"/>
        <v>1.8681320982176992</v>
      </c>
    </row>
    <row r="651" spans="1:18" x14ac:dyDescent="0.25">
      <c r="A651" s="11">
        <f>'Shiller Data '!A650</f>
        <v>1924.06</v>
      </c>
      <c r="B651" s="11">
        <f>'Shiller Data '!B650</f>
        <v>8.6300000000000008</v>
      </c>
      <c r="C651" s="11">
        <f>'Shiller Data '!C650</f>
        <v>0.54</v>
      </c>
      <c r="D651" s="11">
        <f>'Shiller Data '!D650</f>
        <v>0.95499999999999996</v>
      </c>
      <c r="E651" s="75">
        <f>'Shiller Data '!E650</f>
        <v>17</v>
      </c>
      <c r="F651" s="12">
        <f t="shared" ref="F651:F714" si="113">B651*$E$1851/E651</f>
        <v>159.49001470588237</v>
      </c>
      <c r="G651" s="12">
        <f t="shared" ref="G651:G714" si="114">C651*$E$1851/E651</f>
        <v>9.9796764705882364</v>
      </c>
      <c r="H651" s="12">
        <f t="shared" si="104"/>
        <v>174.70127849433325</v>
      </c>
      <c r="I651" s="12">
        <f t="shared" si="105"/>
        <v>11.028641740220248</v>
      </c>
      <c r="J651" s="12">
        <f t="shared" si="106"/>
        <v>14.46143763327081</v>
      </c>
      <c r="K651" s="12">
        <f t="shared" si="107"/>
        <v>2.6714856331766628</v>
      </c>
      <c r="L651" s="12">
        <f t="shared" si="103"/>
        <v>-0.68359313545141864</v>
      </c>
      <c r="M651" s="11"/>
      <c r="N651" s="11">
        <f t="shared" si="108"/>
        <v>2011.03</v>
      </c>
      <c r="O651" s="11">
        <f t="shared" si="109"/>
        <v>54.967612664043322</v>
      </c>
      <c r="P651" s="11">
        <f t="shared" si="110"/>
        <v>4.0067441511321844</v>
      </c>
      <c r="Q651" s="11">
        <f t="shared" si="111"/>
        <v>0.651665382504103</v>
      </c>
      <c r="R651">
        <f t="shared" si="112"/>
        <v>1.9187335950468485</v>
      </c>
    </row>
    <row r="652" spans="1:18" x14ac:dyDescent="0.25">
      <c r="A652" s="11">
        <f>'Shiller Data '!A651</f>
        <v>1924.07</v>
      </c>
      <c r="B652" s="11">
        <f>'Shiller Data '!B651</f>
        <v>9.0299999999999994</v>
      </c>
      <c r="C652" s="11">
        <f>'Shiller Data '!C651</f>
        <v>0.54169999999999996</v>
      </c>
      <c r="D652" s="11">
        <f>'Shiller Data '!D651</f>
        <v>0.95079999999999998</v>
      </c>
      <c r="E652" s="75">
        <f>'Shiller Data '!E651</f>
        <v>17.100000000000001</v>
      </c>
      <c r="F652" s="12">
        <f t="shared" si="113"/>
        <v>165.90644736842106</v>
      </c>
      <c r="G652" s="12">
        <f t="shared" si="114"/>
        <v>9.952549561403508</v>
      </c>
      <c r="H652" s="12">
        <f t="shared" si="104"/>
        <v>174.15682692003148</v>
      </c>
      <c r="I652" s="12">
        <f t="shared" si="105"/>
        <v>10.997451408087493</v>
      </c>
      <c r="J652" s="12">
        <f t="shared" si="106"/>
        <v>15.085899560912264</v>
      </c>
      <c r="K652" s="12">
        <f t="shared" si="107"/>
        <v>2.7137605036412968</v>
      </c>
      <c r="L652" s="12">
        <f t="shared" si="103"/>
        <v>-0.64131826498678457</v>
      </c>
      <c r="M652" s="11"/>
      <c r="N652" s="11">
        <f t="shared" si="108"/>
        <v>2011.06</v>
      </c>
      <c r="O652" s="11">
        <f t="shared" si="109"/>
        <v>53.458127854200448</v>
      </c>
      <c r="P652" s="11">
        <f t="shared" si="110"/>
        <v>3.9788986905352925</v>
      </c>
      <c r="Q652" s="11">
        <f t="shared" si="111"/>
        <v>0.62381992190721114</v>
      </c>
      <c r="R652">
        <f t="shared" si="112"/>
        <v>1.8660425816393658</v>
      </c>
    </row>
    <row r="653" spans="1:18" x14ac:dyDescent="0.25">
      <c r="A653" s="11">
        <f>'Shiller Data '!A652</f>
        <v>1924.08</v>
      </c>
      <c r="B653" s="11">
        <f>'Shiller Data '!B652</f>
        <v>9.34</v>
      </c>
      <c r="C653" s="11">
        <f>'Shiller Data '!C652</f>
        <v>0.54330000000000001</v>
      </c>
      <c r="D653" s="11">
        <f>'Shiller Data '!D652</f>
        <v>0.94669999999999999</v>
      </c>
      <c r="E653" s="75">
        <f>'Shiller Data '!E652</f>
        <v>17</v>
      </c>
      <c r="F653" s="12">
        <f t="shared" si="113"/>
        <v>172.61144117647058</v>
      </c>
      <c r="G653" s="12">
        <f t="shared" si="114"/>
        <v>10.040663382352943</v>
      </c>
      <c r="H653" s="12">
        <f t="shared" si="104"/>
        <v>173.70006366439554</v>
      </c>
      <c r="I653" s="12">
        <f t="shared" si="105"/>
        <v>10.969997722083896</v>
      </c>
      <c r="J653" s="12">
        <f t="shared" si="106"/>
        <v>15.73486572645165</v>
      </c>
      <c r="K653" s="12">
        <f t="shared" si="107"/>
        <v>2.7558789970482254</v>
      </c>
      <c r="L653" s="12">
        <f t="shared" si="103"/>
        <v>-0.59919977157985604</v>
      </c>
      <c r="M653" s="11"/>
      <c r="N653" s="11">
        <f t="shared" si="108"/>
        <v>2011.09</v>
      </c>
      <c r="O653" s="11">
        <f t="shared" si="109"/>
        <v>48.234606574071229</v>
      </c>
      <c r="P653" s="11">
        <f t="shared" si="110"/>
        <v>3.8760767421483124</v>
      </c>
      <c r="Q653" s="11">
        <f t="shared" si="111"/>
        <v>0.52099797352023103</v>
      </c>
      <c r="R653">
        <f t="shared" si="112"/>
        <v>1.6837071066409726</v>
      </c>
    </row>
    <row r="654" spans="1:18" x14ac:dyDescent="0.25">
      <c r="A654" s="11">
        <f>'Shiller Data '!A653</f>
        <v>1924.09</v>
      </c>
      <c r="B654" s="11">
        <f>'Shiller Data '!B653</f>
        <v>9.25</v>
      </c>
      <c r="C654" s="11">
        <f>'Shiller Data '!C653</f>
        <v>0.54500000000000004</v>
      </c>
      <c r="D654" s="11">
        <f>'Shiller Data '!D653</f>
        <v>0.9425</v>
      </c>
      <c r="E654" s="75">
        <f>'Shiller Data '!E653</f>
        <v>17.100000000000001</v>
      </c>
      <c r="F654" s="12">
        <f t="shared" si="113"/>
        <v>169.94846491228068</v>
      </c>
      <c r="G654" s="12">
        <f t="shared" si="114"/>
        <v>10.013179824561403</v>
      </c>
      <c r="H654" s="12">
        <f t="shared" si="104"/>
        <v>173.22205336890525</v>
      </c>
      <c r="I654" s="12">
        <f t="shared" si="105"/>
        <v>10.943404818649466</v>
      </c>
      <c r="J654" s="12">
        <f t="shared" si="106"/>
        <v>15.529761324616167</v>
      </c>
      <c r="K654" s="12">
        <f t="shared" si="107"/>
        <v>2.7427582683764418</v>
      </c>
      <c r="L654" s="12">
        <f t="shared" si="103"/>
        <v>-0.61232050025163964</v>
      </c>
      <c r="M654" s="11"/>
      <c r="N654" s="11">
        <f t="shared" si="108"/>
        <v>2011.12</v>
      </c>
      <c r="O654" s="11">
        <f t="shared" si="109"/>
        <v>51.031941541178782</v>
      </c>
      <c r="P654" s="11">
        <f t="shared" si="110"/>
        <v>3.9324517414063673</v>
      </c>
      <c r="Q654" s="11">
        <f t="shared" si="111"/>
        <v>0.57737297277828592</v>
      </c>
      <c r="R654">
        <f t="shared" si="112"/>
        <v>1.7813526167487734</v>
      </c>
    </row>
    <row r="655" spans="1:18" x14ac:dyDescent="0.25">
      <c r="A655" s="11">
        <f>'Shiller Data '!A654</f>
        <v>1924.1</v>
      </c>
      <c r="B655" s="11">
        <f>'Shiller Data '!B654</f>
        <v>9.1300000000000008</v>
      </c>
      <c r="C655" s="11">
        <f>'Shiller Data '!C654</f>
        <v>0.54669999999999996</v>
      </c>
      <c r="D655" s="11">
        <f>'Shiller Data '!D654</f>
        <v>0.93830000000000002</v>
      </c>
      <c r="E655" s="75">
        <f>'Shiller Data '!E654</f>
        <v>17.2</v>
      </c>
      <c r="F655" s="12">
        <f t="shared" si="113"/>
        <v>166.76847383720934</v>
      </c>
      <c r="G655" s="12">
        <f t="shared" si="114"/>
        <v>9.9860158430232548</v>
      </c>
      <c r="H655" s="12">
        <f t="shared" si="104"/>
        <v>172.70398941932416</v>
      </c>
      <c r="I655" s="12">
        <f t="shared" si="105"/>
        <v>10.916784680521424</v>
      </c>
      <c r="J655" s="12">
        <f t="shared" si="106"/>
        <v>15.276336276446912</v>
      </c>
      <c r="K655" s="12">
        <f t="shared" si="107"/>
        <v>2.7263049825045158</v>
      </c>
      <c r="L655" s="12">
        <f t="shared" si="103"/>
        <v>-0.6287737861235656</v>
      </c>
      <c r="M655" s="11"/>
      <c r="N655" s="11">
        <f t="shared" si="108"/>
        <v>2012.03</v>
      </c>
      <c r="O655" s="11">
        <f t="shared" si="109"/>
        <v>55.685845413239214</v>
      </c>
      <c r="P655" s="11">
        <f t="shared" si="110"/>
        <v>4.019725992793914</v>
      </c>
      <c r="Q655" s="11">
        <f t="shared" si="111"/>
        <v>0.66464722416583255</v>
      </c>
      <c r="R655">
        <f t="shared" si="112"/>
        <v>1.9438046730535987</v>
      </c>
    </row>
    <row r="656" spans="1:18" x14ac:dyDescent="0.25">
      <c r="A656" s="11">
        <f>'Shiller Data '!A655</f>
        <v>1924.11</v>
      </c>
      <c r="B656" s="11">
        <f>'Shiller Data '!B655</f>
        <v>9.64</v>
      </c>
      <c r="C656" s="11">
        <f>'Shiller Data '!C655</f>
        <v>0.54830000000000001</v>
      </c>
      <c r="D656" s="11">
        <f>'Shiller Data '!D655</f>
        <v>0.93420000000000003</v>
      </c>
      <c r="E656" s="75">
        <f>'Shiller Data '!E655</f>
        <v>17.2</v>
      </c>
      <c r="F656" s="12">
        <f t="shared" si="113"/>
        <v>176.08412790697676</v>
      </c>
      <c r="G656" s="12">
        <f t="shared" si="114"/>
        <v>10.015241424418607</v>
      </c>
      <c r="H656" s="12">
        <f t="shared" si="104"/>
        <v>172.27963088503455</v>
      </c>
      <c r="I656" s="12">
        <f t="shared" si="105"/>
        <v>10.892450287008556</v>
      </c>
      <c r="J656" s="12">
        <f t="shared" si="106"/>
        <v>16.165704067246708</v>
      </c>
      <c r="K656" s="12">
        <f t="shared" si="107"/>
        <v>2.7828919652704562</v>
      </c>
      <c r="L656" s="12">
        <f t="shared" si="103"/>
        <v>-0.57218680335762517</v>
      </c>
      <c r="M656" s="11"/>
      <c r="N656" s="11">
        <f t="shared" si="108"/>
        <v>2012.06</v>
      </c>
      <c r="O656" s="11">
        <f t="shared" si="109"/>
        <v>52.609767868136018</v>
      </c>
      <c r="P656" s="11">
        <f t="shared" si="110"/>
        <v>3.9629018034185171</v>
      </c>
      <c r="Q656" s="11">
        <f t="shared" si="111"/>
        <v>0.60782303479043565</v>
      </c>
      <c r="R656">
        <f t="shared" si="112"/>
        <v>1.8364292015585517</v>
      </c>
    </row>
    <row r="657" spans="1:18" x14ac:dyDescent="0.25">
      <c r="A657" s="11">
        <f>'Shiller Data '!A656</f>
        <v>1924.12</v>
      </c>
      <c r="B657" s="11">
        <f>'Shiller Data '!B656</f>
        <v>10.16</v>
      </c>
      <c r="C657" s="11">
        <f>'Shiller Data '!C656</f>
        <v>0.55000000000000004</v>
      </c>
      <c r="D657" s="11">
        <f>'Shiller Data '!D656</f>
        <v>0.93</v>
      </c>
      <c r="E657" s="75">
        <f>'Shiller Data '!E656</f>
        <v>17.3</v>
      </c>
      <c r="F657" s="12">
        <f t="shared" si="113"/>
        <v>184.50971098265896</v>
      </c>
      <c r="G657" s="12">
        <f t="shared" si="114"/>
        <v>9.9882225433526024</v>
      </c>
      <c r="H657" s="12">
        <f t="shared" si="104"/>
        <v>171.9720808642663</v>
      </c>
      <c r="I657" s="12">
        <f t="shared" si="105"/>
        <v>10.868104994956111</v>
      </c>
      <c r="J657" s="12">
        <f t="shared" si="106"/>
        <v>16.977174131855548</v>
      </c>
      <c r="K657" s="12">
        <f t="shared" si="107"/>
        <v>2.8318697437032401</v>
      </c>
      <c r="L657" s="12">
        <f t="shared" si="103"/>
        <v>-0.52320902492484134</v>
      </c>
      <c r="M657" s="11"/>
      <c r="N657" s="11">
        <f t="shared" si="108"/>
        <v>2012.09</v>
      </c>
      <c r="O657" s="11">
        <f t="shared" si="109"/>
        <v>56.382616853768134</v>
      </c>
      <c r="P657" s="11">
        <f t="shared" si="110"/>
        <v>4.0321608991843689</v>
      </c>
      <c r="Q657" s="11">
        <f t="shared" si="111"/>
        <v>0.67708213055628752</v>
      </c>
      <c r="R657">
        <f t="shared" si="112"/>
        <v>1.968126609303279</v>
      </c>
    </row>
    <row r="658" spans="1:18" x14ac:dyDescent="0.25">
      <c r="A658" s="11">
        <f>'Shiller Data '!A657</f>
        <v>1925.01</v>
      </c>
      <c r="B658" s="11">
        <f>'Shiller Data '!B657</f>
        <v>10.58</v>
      </c>
      <c r="C658" s="11">
        <f>'Shiller Data '!C657</f>
        <v>0.55420000000000003</v>
      </c>
      <c r="D658" s="11">
        <f>'Shiller Data '!D657</f>
        <v>0.95669999999999999</v>
      </c>
      <c r="E658" s="75">
        <f>'Shiller Data '!E657</f>
        <v>17.3</v>
      </c>
      <c r="F658" s="12">
        <f t="shared" si="113"/>
        <v>192.1370809248555</v>
      </c>
      <c r="G658" s="12">
        <f t="shared" si="114"/>
        <v>10.064496242774567</v>
      </c>
      <c r="H658" s="12">
        <f t="shared" si="104"/>
        <v>171.69794902448623</v>
      </c>
      <c r="I658" s="12">
        <f t="shared" si="105"/>
        <v>10.844329607515059</v>
      </c>
      <c r="J658" s="12">
        <f t="shared" si="106"/>
        <v>17.717746313401022</v>
      </c>
      <c r="K658" s="12">
        <f t="shared" si="107"/>
        <v>2.8745667538718171</v>
      </c>
      <c r="L658" s="12">
        <f t="shared" si="103"/>
        <v>-0.48051201475626426</v>
      </c>
      <c r="M658" s="11"/>
      <c r="N658" s="11">
        <f t="shared" si="108"/>
        <v>2012.12</v>
      </c>
      <c r="O658" s="11">
        <f t="shared" si="109"/>
        <v>55.419893198655465</v>
      </c>
      <c r="P658" s="11">
        <f t="shared" si="110"/>
        <v>4.0149386123065858</v>
      </c>
      <c r="Q658" s="11">
        <f t="shared" si="111"/>
        <v>0.65985984367850437</v>
      </c>
      <c r="R658">
        <f t="shared" si="112"/>
        <v>1.9345211800280275</v>
      </c>
    </row>
    <row r="659" spans="1:18" x14ac:dyDescent="0.25">
      <c r="A659" s="11">
        <f>'Shiller Data '!A658</f>
        <v>1925.02</v>
      </c>
      <c r="B659" s="11">
        <f>'Shiller Data '!B658</f>
        <v>10.67</v>
      </c>
      <c r="C659" s="11">
        <f>'Shiller Data '!C658</f>
        <v>0.55830000000000002</v>
      </c>
      <c r="D659" s="11">
        <f>'Shiller Data '!D658</f>
        <v>0.98329999999999995</v>
      </c>
      <c r="E659" s="75">
        <f>'Shiller Data '!E658</f>
        <v>17.2</v>
      </c>
      <c r="F659" s="12">
        <f t="shared" si="113"/>
        <v>194.89809593023256</v>
      </c>
      <c r="G659" s="12">
        <f t="shared" si="114"/>
        <v>10.197901308139537</v>
      </c>
      <c r="H659" s="12">
        <f t="shared" si="104"/>
        <v>171.44965051862812</v>
      </c>
      <c r="I659" s="12">
        <f t="shared" si="105"/>
        <v>10.820703717564143</v>
      </c>
      <c r="J659" s="12">
        <f t="shared" si="106"/>
        <v>18.011591576421633</v>
      </c>
      <c r="K659" s="12">
        <f t="shared" si="107"/>
        <v>2.8910155271001647</v>
      </c>
      <c r="L659" s="12">
        <f t="shared" si="103"/>
        <v>-0.46406324152791667</v>
      </c>
      <c r="M659" s="11"/>
      <c r="N659" s="11">
        <f t="shared" si="108"/>
        <v>2013.03</v>
      </c>
      <c r="O659" s="11">
        <f t="shared" si="109"/>
        <v>58.951661353358503</v>
      </c>
      <c r="P659" s="11">
        <f t="shared" si="110"/>
        <v>4.076717809001166</v>
      </c>
      <c r="Q659" s="11">
        <f t="shared" si="111"/>
        <v>0.72163904037308457</v>
      </c>
      <c r="R659">
        <f t="shared" si="112"/>
        <v>2.0578032706977236</v>
      </c>
    </row>
    <row r="660" spans="1:18" x14ac:dyDescent="0.25">
      <c r="A660" s="11">
        <f>'Shiller Data '!A659</f>
        <v>1925.03</v>
      </c>
      <c r="B660" s="11">
        <f>'Shiller Data '!B659</f>
        <v>10.39</v>
      </c>
      <c r="C660" s="11">
        <f>'Shiller Data '!C659</f>
        <v>0.5625</v>
      </c>
      <c r="D660" s="11">
        <f>'Shiller Data '!D659</f>
        <v>1.01</v>
      </c>
      <c r="E660" s="75">
        <f>'Shiller Data '!E659</f>
        <v>17.3</v>
      </c>
      <c r="F660" s="12">
        <f t="shared" si="113"/>
        <v>188.68660404624279</v>
      </c>
      <c r="G660" s="12">
        <f t="shared" si="114"/>
        <v>10.215227601156069</v>
      </c>
      <c r="H660" s="12">
        <f t="shared" si="104"/>
        <v>171.10492511018083</v>
      </c>
      <c r="I660" s="12">
        <f t="shared" si="105"/>
        <v>10.796207259248709</v>
      </c>
      <c r="J660" s="12">
        <f t="shared" si="106"/>
        <v>17.477119465690325</v>
      </c>
      <c r="K660" s="12">
        <f t="shared" si="107"/>
        <v>2.8608925663556617</v>
      </c>
      <c r="L660" s="12">
        <f t="shared" si="103"/>
        <v>-0.49418620227241972</v>
      </c>
      <c r="M660" s="11"/>
      <c r="N660" s="11">
        <f t="shared" si="108"/>
        <v>2013.06</v>
      </c>
      <c r="O660" s="11">
        <f t="shared" si="109"/>
        <v>60.623796941888415</v>
      </c>
      <c r="P660" s="11">
        <f t="shared" si="110"/>
        <v>4.1046875048032367</v>
      </c>
      <c r="Q660" s="11">
        <f t="shared" si="111"/>
        <v>0.74960873617515533</v>
      </c>
      <c r="R660">
        <f t="shared" si="112"/>
        <v>2.1161718731108405</v>
      </c>
    </row>
    <row r="661" spans="1:18" x14ac:dyDescent="0.25">
      <c r="A661" s="11">
        <f>'Shiller Data '!A660</f>
        <v>1925.04</v>
      </c>
      <c r="B661" s="11">
        <f>'Shiller Data '!B660</f>
        <v>10.28</v>
      </c>
      <c r="C661" s="11">
        <f>'Shiller Data '!C660</f>
        <v>0.56669999999999998</v>
      </c>
      <c r="D661" s="11">
        <f>'Shiller Data '!D660</f>
        <v>1.0369999999999999</v>
      </c>
      <c r="E661" s="75">
        <f>'Shiller Data '!E660</f>
        <v>17.2</v>
      </c>
      <c r="F661" s="12">
        <f t="shared" si="113"/>
        <v>187.7743604651163</v>
      </c>
      <c r="G661" s="12">
        <f t="shared" si="114"/>
        <v>10.351335610465116</v>
      </c>
      <c r="H661" s="12">
        <f t="shared" si="104"/>
        <v>170.66501871779556</v>
      </c>
      <c r="I661" s="12">
        <f t="shared" si="105"/>
        <v>10.773686916075361</v>
      </c>
      <c r="J661" s="12">
        <f t="shared" si="106"/>
        <v>17.428978763522373</v>
      </c>
      <c r="K661" s="12">
        <f t="shared" si="107"/>
        <v>2.8581342670823431</v>
      </c>
      <c r="L661" s="12">
        <f t="shared" si="103"/>
        <v>-0.49694450154573833</v>
      </c>
      <c r="M661" s="11"/>
      <c r="N661" s="11">
        <f t="shared" si="108"/>
        <v>2013.09</v>
      </c>
      <c r="O661" s="11">
        <f t="shared" si="109"/>
        <v>62.244289234736314</v>
      </c>
      <c r="P661" s="11">
        <f t="shared" si="110"/>
        <v>4.1310667919354964</v>
      </c>
      <c r="Q661" s="11">
        <f t="shared" si="111"/>
        <v>0.77598802330741501</v>
      </c>
      <c r="R661">
        <f t="shared" si="112"/>
        <v>2.1727377826002248</v>
      </c>
    </row>
    <row r="662" spans="1:18" x14ac:dyDescent="0.25">
      <c r="A662" s="11">
        <f>'Shiller Data '!A661</f>
        <v>1925.05</v>
      </c>
      <c r="B662" s="11">
        <f>'Shiller Data '!B661</f>
        <v>10.61</v>
      </c>
      <c r="C662" s="11">
        <f>'Shiller Data '!C661</f>
        <v>0.57079999999999997</v>
      </c>
      <c r="D662" s="11">
        <f>'Shiller Data '!D661</f>
        <v>1.0629999999999999</v>
      </c>
      <c r="E662" s="75">
        <f>'Shiller Data '!E661</f>
        <v>17.3</v>
      </c>
      <c r="F662" s="12">
        <f t="shared" si="113"/>
        <v>192.6818930635838</v>
      </c>
      <c r="G662" s="12">
        <f t="shared" si="114"/>
        <v>10.365958959537572</v>
      </c>
      <c r="H662" s="12">
        <f t="shared" si="104"/>
        <v>170.31048096908722</v>
      </c>
      <c r="I662" s="12">
        <f t="shared" si="105"/>
        <v>10.752041257949022</v>
      </c>
      <c r="J662" s="12">
        <f t="shared" si="106"/>
        <v>17.920494205798679</v>
      </c>
      <c r="K662" s="12">
        <f t="shared" si="107"/>
        <v>2.8859449856150929</v>
      </c>
      <c r="L662" s="12">
        <f t="shared" si="103"/>
        <v>-0.46913378301298847</v>
      </c>
      <c r="M662" s="11"/>
      <c r="N662" s="11">
        <f t="shared" si="108"/>
        <v>2013.12</v>
      </c>
      <c r="O662" s="11">
        <f t="shared" si="109"/>
        <v>66.217270675305997</v>
      </c>
      <c r="P662" s="11">
        <f t="shared" si="110"/>
        <v>4.1929413152519679</v>
      </c>
      <c r="Q662" s="11">
        <f t="shared" si="111"/>
        <v>0.83786254662388648</v>
      </c>
      <c r="R662">
        <f t="shared" si="112"/>
        <v>2.3114211379991616</v>
      </c>
    </row>
    <row r="663" spans="1:18" x14ac:dyDescent="0.25">
      <c r="A663" s="11">
        <f>'Shiller Data '!A662</f>
        <v>1925.06</v>
      </c>
      <c r="B663" s="11">
        <f>'Shiller Data '!B662</f>
        <v>10.8</v>
      </c>
      <c r="C663" s="11">
        <f>'Shiller Data '!C662</f>
        <v>0.57499999999999996</v>
      </c>
      <c r="D663" s="11">
        <f>'Shiller Data '!D662</f>
        <v>1.0900000000000001</v>
      </c>
      <c r="E663" s="75">
        <f>'Shiller Data '!E662</f>
        <v>17.5</v>
      </c>
      <c r="F663" s="12">
        <f t="shared" si="113"/>
        <v>193.89085714285716</v>
      </c>
      <c r="G663" s="12">
        <f t="shared" si="114"/>
        <v>10.322892857142856</v>
      </c>
      <c r="H663" s="12">
        <f t="shared" si="104"/>
        <v>169.94959502100312</v>
      </c>
      <c r="I663" s="12">
        <f t="shared" si="105"/>
        <v>10.729898346130996</v>
      </c>
      <c r="J663" s="12">
        <f t="shared" si="106"/>
        <v>18.0701485594941</v>
      </c>
      <c r="K663" s="12">
        <f t="shared" si="107"/>
        <v>2.894261325903718</v>
      </c>
      <c r="L663" s="12">
        <f t="shared" si="103"/>
        <v>-0.46081744272436342</v>
      </c>
      <c r="M663" s="11"/>
      <c r="N663" s="11">
        <f t="shared" si="108"/>
        <v>2014.03</v>
      </c>
      <c r="O663" s="11">
        <f t="shared" si="109"/>
        <v>66.541684051287191</v>
      </c>
      <c r="P663" s="11">
        <f t="shared" si="110"/>
        <v>4.1978285791262016</v>
      </c>
      <c r="Q663" s="11">
        <f t="shared" si="111"/>
        <v>0.84274981049812014</v>
      </c>
      <c r="R663">
        <f t="shared" si="112"/>
        <v>2.3227453125996145</v>
      </c>
    </row>
    <row r="664" spans="1:18" x14ac:dyDescent="0.25">
      <c r="A664" s="11">
        <f>'Shiller Data '!A663</f>
        <v>1925.07</v>
      </c>
      <c r="B664" s="11">
        <f>'Shiller Data '!B663</f>
        <v>11.1</v>
      </c>
      <c r="C664" s="11">
        <f>'Shiller Data '!C663</f>
        <v>0.57920000000000005</v>
      </c>
      <c r="D664" s="11">
        <f>'Shiller Data '!D663</f>
        <v>1.117</v>
      </c>
      <c r="E664" s="75">
        <f>'Shiller Data '!E663</f>
        <v>17.7</v>
      </c>
      <c r="F664" s="12">
        <f t="shared" si="113"/>
        <v>197.02500000000001</v>
      </c>
      <c r="G664" s="12">
        <f t="shared" si="114"/>
        <v>10.280800000000001</v>
      </c>
      <c r="H664" s="12">
        <f t="shared" si="104"/>
        <v>169.6174209539565</v>
      </c>
      <c r="I664" s="12">
        <f t="shared" si="105"/>
        <v>10.707268644456269</v>
      </c>
      <c r="J664" s="12">
        <f t="shared" si="106"/>
        <v>18.401051336468566</v>
      </c>
      <c r="K664" s="12">
        <f t="shared" si="107"/>
        <v>2.9124078008341874</v>
      </c>
      <c r="L664" s="12">
        <f t="shared" si="103"/>
        <v>-0.44267096779389403</v>
      </c>
      <c r="M664" s="11"/>
      <c r="N664" s="11">
        <f t="shared" si="108"/>
        <v>2014.06</v>
      </c>
      <c r="O664" s="11">
        <f t="shared" si="109"/>
        <v>68.125680035813829</v>
      </c>
      <c r="P664" s="11">
        <f t="shared" si="110"/>
        <v>4.2213542351106703</v>
      </c>
      <c r="Q664" s="11">
        <f t="shared" si="111"/>
        <v>0.86627546648258891</v>
      </c>
      <c r="R664">
        <f t="shared" si="112"/>
        <v>2.3780372593047816</v>
      </c>
    </row>
    <row r="665" spans="1:18" x14ac:dyDescent="0.25">
      <c r="A665" s="11">
        <f>'Shiller Data '!A664</f>
        <v>1925.08</v>
      </c>
      <c r="B665" s="11">
        <f>'Shiller Data '!B664</f>
        <v>11.25</v>
      </c>
      <c r="C665" s="11">
        <f>'Shiller Data '!C664</f>
        <v>0.58330000000000004</v>
      </c>
      <c r="D665" s="11">
        <f>'Shiller Data '!D664</f>
        <v>1.143</v>
      </c>
      <c r="E665" s="75">
        <f>'Shiller Data '!E664</f>
        <v>17.7</v>
      </c>
      <c r="F665" s="12">
        <f t="shared" si="113"/>
        <v>199.6875</v>
      </c>
      <c r="G665" s="12">
        <f t="shared" si="114"/>
        <v>10.353575000000001</v>
      </c>
      <c r="H665" s="12">
        <f t="shared" si="104"/>
        <v>169.24619230648406</v>
      </c>
      <c r="I665" s="12">
        <f t="shared" si="105"/>
        <v>10.685126741232027</v>
      </c>
      <c r="J665" s="12">
        <f t="shared" si="106"/>
        <v>18.688360450554228</v>
      </c>
      <c r="K665" s="12">
        <f t="shared" si="107"/>
        <v>2.9279008942677196</v>
      </c>
      <c r="L665" s="12">
        <f t="shared" si="103"/>
        <v>-0.42717787436036181</v>
      </c>
      <c r="M665" s="11"/>
      <c r="N665" s="11">
        <f t="shared" si="108"/>
        <v>2014.09</v>
      </c>
      <c r="O665" s="11">
        <f t="shared" si="109"/>
        <v>69.015457495563524</v>
      </c>
      <c r="P665" s="11">
        <f t="shared" si="110"/>
        <v>4.2343305011829848</v>
      </c>
      <c r="Q665" s="11">
        <f t="shared" si="111"/>
        <v>0.87925173255490341</v>
      </c>
      <c r="R665">
        <f t="shared" si="112"/>
        <v>2.4090963834215908</v>
      </c>
    </row>
    <row r="666" spans="1:18" x14ac:dyDescent="0.25">
      <c r="A666" s="11">
        <f>'Shiller Data '!A665</f>
        <v>1925.09</v>
      </c>
      <c r="B666" s="11">
        <f>'Shiller Data '!B665</f>
        <v>11.51</v>
      </c>
      <c r="C666" s="11">
        <f>'Shiller Data '!C665</f>
        <v>0.58750000000000002</v>
      </c>
      <c r="D666" s="11">
        <f>'Shiller Data '!D665</f>
        <v>1.17</v>
      </c>
      <c r="E666" s="75">
        <f>'Shiller Data '!E665</f>
        <v>17.7</v>
      </c>
      <c r="F666" s="12">
        <f t="shared" si="113"/>
        <v>204.30250000000001</v>
      </c>
      <c r="G666" s="12">
        <f t="shared" si="114"/>
        <v>10.428125000000001</v>
      </c>
      <c r="H666" s="12">
        <f t="shared" si="104"/>
        <v>168.8566308067717</v>
      </c>
      <c r="I666" s="12">
        <f t="shared" si="105"/>
        <v>10.663501721421724</v>
      </c>
      <c r="J666" s="12">
        <f t="shared" si="106"/>
        <v>19.159044124274885</v>
      </c>
      <c r="K666" s="12">
        <f t="shared" si="107"/>
        <v>2.9527748821685074</v>
      </c>
      <c r="L666" s="12">
        <f t="shared" si="103"/>
        <v>-0.40230388645957404</v>
      </c>
      <c r="M666" s="11"/>
      <c r="N666" s="11">
        <f t="shared" si="108"/>
        <v>2014.12</v>
      </c>
      <c r="O666" s="11">
        <f t="shared" si="109"/>
        <v>71.224963082427735</v>
      </c>
      <c r="P666" s="11">
        <f t="shared" si="110"/>
        <v>4.2658433620606049</v>
      </c>
      <c r="Q666" s="11">
        <f t="shared" si="111"/>
        <v>0.91076459343252347</v>
      </c>
      <c r="R666">
        <f t="shared" si="112"/>
        <v>2.4862227564345716</v>
      </c>
    </row>
    <row r="667" spans="1:18" x14ac:dyDescent="0.25">
      <c r="A667" s="11">
        <f>'Shiller Data '!A666</f>
        <v>1925.1</v>
      </c>
      <c r="B667" s="11">
        <f>'Shiller Data '!B666</f>
        <v>11.89</v>
      </c>
      <c r="C667" s="11">
        <f>'Shiller Data '!C666</f>
        <v>0.5917</v>
      </c>
      <c r="D667" s="11">
        <f>'Shiller Data '!D666</f>
        <v>1.1970000000000001</v>
      </c>
      <c r="E667" s="75">
        <f>'Shiller Data '!E666</f>
        <v>17.7</v>
      </c>
      <c r="F667" s="12">
        <f t="shared" si="113"/>
        <v>211.04750000000001</v>
      </c>
      <c r="G667" s="12">
        <f t="shared" si="114"/>
        <v>10.502675</v>
      </c>
      <c r="H667" s="12">
        <f t="shared" si="104"/>
        <v>168.45166485391735</v>
      </c>
      <c r="I667" s="12">
        <f t="shared" si="105"/>
        <v>10.643260210083714</v>
      </c>
      <c r="J667" s="12">
        <f t="shared" si="106"/>
        <v>19.829215469151819</v>
      </c>
      <c r="K667" s="12">
        <f t="shared" si="107"/>
        <v>2.9871563789226414</v>
      </c>
      <c r="L667" s="12">
        <f t="shared" si="103"/>
        <v>-0.36792238970544</v>
      </c>
      <c r="M667" s="11"/>
      <c r="N667" s="11">
        <f t="shared" si="108"/>
        <v>2015.03</v>
      </c>
      <c r="O667" s="11">
        <f t="shared" si="109"/>
        <v>70.823411139123493</v>
      </c>
      <c r="P667" s="11">
        <f t="shared" si="110"/>
        <v>4.260189611848614</v>
      </c>
      <c r="Q667" s="11">
        <f t="shared" si="111"/>
        <v>0.90511084322053259</v>
      </c>
      <c r="R667">
        <f t="shared" si="112"/>
        <v>2.4722059351386707</v>
      </c>
    </row>
    <row r="668" spans="1:18" x14ac:dyDescent="0.25">
      <c r="A668" s="11">
        <f>'Shiller Data '!A667</f>
        <v>1925.11</v>
      </c>
      <c r="B668" s="11">
        <f>'Shiller Data '!B667</f>
        <v>12.26</v>
      </c>
      <c r="C668" s="11">
        <f>'Shiller Data '!C667</f>
        <v>0.5958</v>
      </c>
      <c r="D668" s="11">
        <f>'Shiller Data '!D667</f>
        <v>1.2230000000000001</v>
      </c>
      <c r="E668" s="75">
        <f>'Shiller Data '!E667</f>
        <v>18</v>
      </c>
      <c r="F668" s="12">
        <f t="shared" si="113"/>
        <v>213.98808333333332</v>
      </c>
      <c r="G668" s="12">
        <f t="shared" si="114"/>
        <v>10.3991925</v>
      </c>
      <c r="H668" s="12">
        <f t="shared" si="104"/>
        <v>168.0325202994984</v>
      </c>
      <c r="I668" s="12">
        <f t="shared" si="105"/>
        <v>10.62285840301908</v>
      </c>
      <c r="J668" s="12">
        <f t="shared" si="106"/>
        <v>20.144115191492773</v>
      </c>
      <c r="K668" s="12">
        <f t="shared" si="107"/>
        <v>3.0029121956877844</v>
      </c>
      <c r="L668" s="12">
        <f t="shared" si="103"/>
        <v>-0.35216657294029696</v>
      </c>
      <c r="M668" s="11"/>
      <c r="N668" s="11">
        <f t="shared" si="108"/>
        <v>2015.06</v>
      </c>
      <c r="O668" s="11">
        <f t="shared" si="109"/>
        <v>69.858705570633759</v>
      </c>
      <c r="P668" s="11">
        <f t="shared" si="110"/>
        <v>4.2464747103011229</v>
      </c>
      <c r="Q668" s="11">
        <f t="shared" si="111"/>
        <v>0.89139594167304148</v>
      </c>
      <c r="R668">
        <f t="shared" si="112"/>
        <v>2.4385313239653019</v>
      </c>
    </row>
    <row r="669" spans="1:18" x14ac:dyDescent="0.25">
      <c r="A669" s="11">
        <f>'Shiller Data '!A668</f>
        <v>1925.12</v>
      </c>
      <c r="B669" s="11">
        <f>'Shiller Data '!B668</f>
        <v>12.46</v>
      </c>
      <c r="C669" s="11">
        <f>'Shiller Data '!C668</f>
        <v>0.6</v>
      </c>
      <c r="D669" s="11">
        <f>'Shiller Data '!D668</f>
        <v>1.25</v>
      </c>
      <c r="E669" s="75">
        <f>'Shiller Data '!E668</f>
        <v>17.899999999999999</v>
      </c>
      <c r="F669" s="12">
        <f t="shared" si="113"/>
        <v>218.69388268156428</v>
      </c>
      <c r="G669" s="12">
        <f t="shared" si="114"/>
        <v>10.53100558659218</v>
      </c>
      <c r="H669" s="12">
        <f t="shared" si="104"/>
        <v>167.64185477706732</v>
      </c>
      <c r="I669" s="12">
        <f t="shared" si="105"/>
        <v>10.60344409180799</v>
      </c>
      <c r="J669" s="12">
        <f t="shared" si="106"/>
        <v>20.624797074237684</v>
      </c>
      <c r="K669" s="12">
        <f t="shared" si="107"/>
        <v>3.0264940933475035</v>
      </c>
      <c r="L669" s="12">
        <f t="shared" si="103"/>
        <v>-0.32858467528057789</v>
      </c>
      <c r="M669" s="11"/>
      <c r="N669" s="11">
        <f t="shared" si="108"/>
        <v>2015.09</v>
      </c>
      <c r="O669" s="11">
        <f t="shared" si="109"/>
        <v>64.096011143463883</v>
      </c>
      <c r="P669" s="11">
        <f t="shared" si="110"/>
        <v>4.1603821333392323</v>
      </c>
      <c r="Q669" s="11">
        <f t="shared" si="111"/>
        <v>0.80530336471115094</v>
      </c>
      <c r="R669">
        <f t="shared" si="112"/>
        <v>2.237375136539447</v>
      </c>
    </row>
    <row r="670" spans="1:18" x14ac:dyDescent="0.25">
      <c r="A670" s="11">
        <f>'Shiller Data '!A669</f>
        <v>1926.01</v>
      </c>
      <c r="B670" s="11">
        <f>'Shiller Data '!B669</f>
        <v>12.65</v>
      </c>
      <c r="C670" s="11">
        <f>'Shiller Data '!C669</f>
        <v>0.60750000000000004</v>
      </c>
      <c r="D670" s="11">
        <f>'Shiller Data '!D669</f>
        <v>1.2490000000000001</v>
      </c>
      <c r="E670" s="75">
        <f>'Shiller Data '!E669</f>
        <v>17.899999999999999</v>
      </c>
      <c r="F670" s="12">
        <f t="shared" si="113"/>
        <v>222.02870111731846</v>
      </c>
      <c r="G670" s="12">
        <f t="shared" si="114"/>
        <v>10.662643156424583</v>
      </c>
      <c r="H670" s="12">
        <f t="shared" si="104"/>
        <v>167.3088961069702</v>
      </c>
      <c r="I670" s="12">
        <f t="shared" si="105"/>
        <v>10.583825216659884</v>
      </c>
      <c r="J670" s="12">
        <f t="shared" si="106"/>
        <v>20.97811486605292</v>
      </c>
      <c r="K670" s="12">
        <f t="shared" si="107"/>
        <v>3.0434797450727538</v>
      </c>
      <c r="L670" s="12">
        <f t="shared" si="103"/>
        <v>-0.31159902355532765</v>
      </c>
      <c r="M670" s="11"/>
      <c r="N670" s="11">
        <f t="shared" si="108"/>
        <v>2015.12</v>
      </c>
      <c r="O670" s="11">
        <f t="shared" si="109"/>
        <v>67.284429270192575</v>
      </c>
      <c r="P670" s="11">
        <f t="shared" si="110"/>
        <v>4.2089288468835102</v>
      </c>
      <c r="Q670" s="11">
        <f t="shared" si="111"/>
        <v>0.8538500782554288</v>
      </c>
      <c r="R670">
        <f t="shared" si="112"/>
        <v>2.3486720380840271</v>
      </c>
    </row>
    <row r="671" spans="1:18" x14ac:dyDescent="0.25">
      <c r="A671" s="11">
        <f>'Shiller Data '!A670</f>
        <v>1926.02</v>
      </c>
      <c r="B671" s="11">
        <f>'Shiller Data '!B670</f>
        <v>12.67</v>
      </c>
      <c r="C671" s="11">
        <f>'Shiller Data '!C670</f>
        <v>0.61499999999999999</v>
      </c>
      <c r="D671" s="11">
        <f>'Shiller Data '!D670</f>
        <v>1.248</v>
      </c>
      <c r="E671" s="75">
        <f>'Shiller Data '!E670</f>
        <v>17.899999999999999</v>
      </c>
      <c r="F671" s="12">
        <f t="shared" si="113"/>
        <v>222.37973463687155</v>
      </c>
      <c r="G671" s="12">
        <f t="shared" si="114"/>
        <v>10.794280726256984</v>
      </c>
      <c r="H671" s="12">
        <f t="shared" si="104"/>
        <v>166.9983228447704</v>
      </c>
      <c r="I671" s="12">
        <f t="shared" si="105"/>
        <v>10.563172458945303</v>
      </c>
      <c r="J671" s="12">
        <f t="shared" si="106"/>
        <v>21.052362394079044</v>
      </c>
      <c r="K671" s="12">
        <f t="shared" si="107"/>
        <v>3.0470127815785508</v>
      </c>
      <c r="L671" s="12">
        <f t="shared" si="103"/>
        <v>-0.30806598704953059</v>
      </c>
      <c r="M671" s="11"/>
      <c r="N671" s="11">
        <f t="shared" si="108"/>
        <v>2016.03</v>
      </c>
      <c r="O671" s="11">
        <f t="shared" si="109"/>
        <v>64.994826571664035</v>
      </c>
      <c r="P671" s="11">
        <f t="shared" si="110"/>
        <v>4.17430767552292</v>
      </c>
      <c r="Q671" s="11">
        <f t="shared" si="111"/>
        <v>0.81922890689483863</v>
      </c>
      <c r="R671">
        <f t="shared" si="112"/>
        <v>2.2687497455910441</v>
      </c>
    </row>
    <row r="672" spans="1:18" x14ac:dyDescent="0.25">
      <c r="A672" s="11">
        <f>'Shiller Data '!A671</f>
        <v>1926.03</v>
      </c>
      <c r="B672" s="11">
        <f>'Shiller Data '!B671</f>
        <v>11.81</v>
      </c>
      <c r="C672" s="11">
        <f>'Shiller Data '!C671</f>
        <v>0.62250000000000005</v>
      </c>
      <c r="D672" s="11">
        <f>'Shiller Data '!D671</f>
        <v>1.248</v>
      </c>
      <c r="E672" s="75">
        <f>'Shiller Data '!E671</f>
        <v>17.8</v>
      </c>
      <c r="F672" s="12">
        <f t="shared" si="113"/>
        <v>208.44981741573034</v>
      </c>
      <c r="G672" s="12">
        <f t="shared" si="114"/>
        <v>10.987299859550562</v>
      </c>
      <c r="H672" s="12">
        <f t="shared" si="104"/>
        <v>166.6163149904522</v>
      </c>
      <c r="I672" s="12">
        <f t="shared" si="105"/>
        <v>10.542881972562324</v>
      </c>
      <c r="J672" s="12">
        <f t="shared" si="106"/>
        <v>19.771616333960445</v>
      </c>
      <c r="K672" s="12">
        <f t="shared" si="107"/>
        <v>2.984247390743012</v>
      </c>
      <c r="L672" s="12">
        <f t="shared" si="103"/>
        <v>-0.37083137788506937</v>
      </c>
      <c r="M672" s="11"/>
      <c r="N672" s="11">
        <f t="shared" si="108"/>
        <v>2016.06</v>
      </c>
      <c r="O672" s="11">
        <f t="shared" si="109"/>
        <v>65.404686352439015</v>
      </c>
      <c r="P672" s="11">
        <f t="shared" si="110"/>
        <v>4.1805939126610525</v>
      </c>
      <c r="Q672" s="11">
        <f t="shared" si="111"/>
        <v>0.8255151440329711</v>
      </c>
      <c r="R672">
        <f t="shared" si="112"/>
        <v>2.2830565654167119</v>
      </c>
    </row>
    <row r="673" spans="1:18" x14ac:dyDescent="0.25">
      <c r="A673" s="11">
        <f>'Shiller Data '!A672</f>
        <v>1926.04</v>
      </c>
      <c r="B673" s="11">
        <f>'Shiller Data '!B672</f>
        <v>11.48</v>
      </c>
      <c r="C673" s="11">
        <f>'Shiller Data '!C672</f>
        <v>0.63</v>
      </c>
      <c r="D673" s="11">
        <f>'Shiller Data '!D672</f>
        <v>1.2470000000000001</v>
      </c>
      <c r="E673" s="75">
        <f>'Shiller Data '!E672</f>
        <v>17.899999999999999</v>
      </c>
      <c r="F673" s="12">
        <f t="shared" si="113"/>
        <v>201.49324022346372</v>
      </c>
      <c r="G673" s="12">
        <f t="shared" si="114"/>
        <v>11.057555865921788</v>
      </c>
      <c r="H673" s="12">
        <f t="shared" si="104"/>
        <v>166.21648233213463</v>
      </c>
      <c r="I673" s="12">
        <f t="shared" si="105"/>
        <v>10.521996474608189</v>
      </c>
      <c r="J673" s="12">
        <f t="shared" si="106"/>
        <v>19.149715618106285</v>
      </c>
      <c r="K673" s="12">
        <f t="shared" si="107"/>
        <v>2.9522878652869524</v>
      </c>
      <c r="L673" s="12">
        <f t="shared" si="103"/>
        <v>-0.40279090334112899</v>
      </c>
      <c r="M673" s="11"/>
      <c r="N673" s="11">
        <f t="shared" si="108"/>
        <v>2016.09</v>
      </c>
      <c r="O673" s="11">
        <f t="shared" si="109"/>
        <v>66.831683453805923</v>
      </c>
      <c r="P673" s="11">
        <f t="shared" si="110"/>
        <v>4.2021772712970789</v>
      </c>
      <c r="Q673" s="11">
        <f t="shared" si="111"/>
        <v>0.84709850266899744</v>
      </c>
      <c r="R673">
        <f t="shared" si="112"/>
        <v>2.3328682116885209</v>
      </c>
    </row>
    <row r="674" spans="1:18" x14ac:dyDescent="0.25">
      <c r="A674" s="11">
        <f>'Shiller Data '!A673</f>
        <v>1926.05</v>
      </c>
      <c r="B674" s="11">
        <f>'Shiller Data '!B673</f>
        <v>11.56</v>
      </c>
      <c r="C674" s="11">
        <f>'Shiller Data '!C673</f>
        <v>0.63749999999999996</v>
      </c>
      <c r="D674" s="11">
        <f>'Shiller Data '!D673</f>
        <v>1.246</v>
      </c>
      <c r="E674" s="75">
        <f>'Shiller Data '!E673</f>
        <v>17.8</v>
      </c>
      <c r="F674" s="12">
        <f t="shared" si="113"/>
        <v>204.03724719101123</v>
      </c>
      <c r="G674" s="12">
        <f t="shared" si="114"/>
        <v>11.252054073033708</v>
      </c>
      <c r="H674" s="12">
        <f t="shared" si="104"/>
        <v>165.81778237488686</v>
      </c>
      <c r="I674" s="12">
        <f t="shared" si="105"/>
        <v>10.501507457414245</v>
      </c>
      <c r="J674" s="12">
        <f t="shared" si="106"/>
        <v>19.429329362324779</v>
      </c>
      <c r="K674" s="12">
        <f t="shared" si="107"/>
        <v>2.9667837472159464</v>
      </c>
      <c r="L674" s="12">
        <f t="shared" si="103"/>
        <v>-0.38829502141213501</v>
      </c>
      <c r="M674" s="11"/>
      <c r="N674" s="11">
        <f t="shared" si="108"/>
        <v>2016.12</v>
      </c>
      <c r="O674" s="11">
        <f t="shared" si="109"/>
        <v>68.83516706582931</v>
      </c>
      <c r="P674" s="11">
        <f t="shared" si="110"/>
        <v>4.2317147635596744</v>
      </c>
      <c r="Q674" s="11">
        <f t="shared" si="111"/>
        <v>0.87663599493159294</v>
      </c>
      <c r="R674">
        <f t="shared" si="112"/>
        <v>2.4028030538111032</v>
      </c>
    </row>
    <row r="675" spans="1:18" x14ac:dyDescent="0.25">
      <c r="A675" s="11">
        <f>'Shiller Data '!A674</f>
        <v>1926.06</v>
      </c>
      <c r="B675" s="11">
        <f>'Shiller Data '!B674</f>
        <v>12.11</v>
      </c>
      <c r="C675" s="11">
        <f>'Shiller Data '!C674</f>
        <v>0.64500000000000002</v>
      </c>
      <c r="D675" s="11">
        <f>'Shiller Data '!D674</f>
        <v>1.2450000000000001</v>
      </c>
      <c r="E675" s="75">
        <f>'Shiller Data '!E674</f>
        <v>17.7</v>
      </c>
      <c r="F675" s="12">
        <f t="shared" si="113"/>
        <v>214.95250000000001</v>
      </c>
      <c r="G675" s="12">
        <f t="shared" si="114"/>
        <v>11.44875</v>
      </c>
      <c r="H675" s="12">
        <f t="shared" si="104"/>
        <v>165.49139843375229</v>
      </c>
      <c r="I675" s="12">
        <f t="shared" si="105"/>
        <v>10.481457719979669</v>
      </c>
      <c r="J675" s="12">
        <f t="shared" si="106"/>
        <v>20.507882180382154</v>
      </c>
      <c r="K675" s="12">
        <f t="shared" si="107"/>
        <v>3.0208093088484929</v>
      </c>
      <c r="L675" s="12">
        <f t="shared" si="103"/>
        <v>-0.33426945977958855</v>
      </c>
      <c r="M675" s="11"/>
      <c r="N675" s="11">
        <f t="shared" si="108"/>
        <v>2017.03</v>
      </c>
      <c r="O675" s="11">
        <f t="shared" si="109"/>
        <v>71.056129993333329</v>
      </c>
      <c r="P675" s="11">
        <f t="shared" si="110"/>
        <v>4.2634701279971461</v>
      </c>
      <c r="Q675" s="11">
        <f t="shared" si="111"/>
        <v>0.90839135936906468</v>
      </c>
      <c r="R675">
        <f t="shared" si="112"/>
        <v>2.4803293638657347</v>
      </c>
    </row>
    <row r="676" spans="1:18" x14ac:dyDescent="0.25">
      <c r="A676" s="11">
        <f>'Shiller Data '!A675</f>
        <v>1926.07</v>
      </c>
      <c r="B676" s="11">
        <f>'Shiller Data '!B675</f>
        <v>12.62</v>
      </c>
      <c r="C676" s="11">
        <f>'Shiller Data '!C675</f>
        <v>0.65249999999999997</v>
      </c>
      <c r="D676" s="11">
        <f>'Shiller Data '!D675</f>
        <v>1.244</v>
      </c>
      <c r="E676" s="75">
        <f>'Shiller Data '!E675</f>
        <v>17.5</v>
      </c>
      <c r="F676" s="12">
        <f t="shared" si="113"/>
        <v>226.56505714285714</v>
      </c>
      <c r="G676" s="12">
        <f t="shared" si="114"/>
        <v>11.714239285714285</v>
      </c>
      <c r="H676" s="12">
        <f t="shared" si="104"/>
        <v>165.25735109597846</v>
      </c>
      <c r="I676" s="12">
        <f t="shared" si="105"/>
        <v>10.461563170132361</v>
      </c>
      <c r="J676" s="12">
        <f t="shared" si="106"/>
        <v>21.656902841221441</v>
      </c>
      <c r="K676" s="12">
        <f t="shared" si="107"/>
        <v>3.0753242415621935</v>
      </c>
      <c r="L676" s="12">
        <f t="shared" si="103"/>
        <v>-0.27975452706588788</v>
      </c>
      <c r="M676" s="11"/>
      <c r="N676" s="11">
        <f t="shared" si="108"/>
        <v>2017.06</v>
      </c>
      <c r="O676" s="11">
        <f t="shared" si="109"/>
        <v>71.953152452058731</v>
      </c>
      <c r="P676" s="11">
        <f t="shared" si="110"/>
        <v>4.2760152468566464</v>
      </c>
      <c r="Q676" s="11">
        <f t="shared" si="111"/>
        <v>0.92093647822856495</v>
      </c>
      <c r="R676">
        <f t="shared" si="112"/>
        <v>2.511641386412311</v>
      </c>
    </row>
    <row r="677" spans="1:18" x14ac:dyDescent="0.25">
      <c r="A677" s="11">
        <f>'Shiller Data '!A676</f>
        <v>1926.08</v>
      </c>
      <c r="B677" s="11">
        <f>'Shiller Data '!B676</f>
        <v>13.12</v>
      </c>
      <c r="C677" s="11">
        <f>'Shiller Data '!C676</f>
        <v>0.66</v>
      </c>
      <c r="D677" s="11">
        <f>'Shiller Data '!D676</f>
        <v>1.2430000000000001</v>
      </c>
      <c r="E677" s="75">
        <f>'Shiller Data '!E676</f>
        <v>17.399999999999999</v>
      </c>
      <c r="F677" s="12">
        <f t="shared" si="113"/>
        <v>236.89517241379309</v>
      </c>
      <c r="G677" s="12">
        <f t="shared" si="114"/>
        <v>11.916982758620691</v>
      </c>
      <c r="H677" s="12">
        <f t="shared" si="104"/>
        <v>165.08724562038984</v>
      </c>
      <c r="I677" s="12">
        <f t="shared" si="105"/>
        <v>10.442146241134182</v>
      </c>
      <c r="J677" s="12">
        <f t="shared" si="106"/>
        <v>22.686444620034599</v>
      </c>
      <c r="K677" s="12">
        <f t="shared" si="107"/>
        <v>3.1217675928178714</v>
      </c>
      <c r="L677" s="12">
        <f t="shared" si="103"/>
        <v>-0.23331117581020999</v>
      </c>
      <c r="M677" s="11"/>
      <c r="N677" s="11">
        <f t="shared" si="108"/>
        <v>2017.09</v>
      </c>
      <c r="O677" s="11">
        <f t="shared" si="109"/>
        <v>72.376663401665795</v>
      </c>
      <c r="P677" s="11">
        <f t="shared" si="110"/>
        <v>4.2818839187263338</v>
      </c>
      <c r="Q677" s="11">
        <f t="shared" si="111"/>
        <v>0.92680515009825237</v>
      </c>
      <c r="R677">
        <f t="shared" si="112"/>
        <v>2.5264247224077767</v>
      </c>
    </row>
    <row r="678" spans="1:18" x14ac:dyDescent="0.25">
      <c r="A678" s="11">
        <f>'Shiller Data '!A677</f>
        <v>1926.09</v>
      </c>
      <c r="B678" s="11">
        <f>'Shiller Data '!B677</f>
        <v>13.32</v>
      </c>
      <c r="C678" s="11">
        <f>'Shiller Data '!C677</f>
        <v>0.66749999999999998</v>
      </c>
      <c r="D678" s="11">
        <f>'Shiller Data '!D677</f>
        <v>1.242</v>
      </c>
      <c r="E678" s="75">
        <f>'Shiller Data '!E677</f>
        <v>17.5</v>
      </c>
      <c r="F678" s="12">
        <f t="shared" si="113"/>
        <v>239.13205714285718</v>
      </c>
      <c r="G678" s="12">
        <f t="shared" si="114"/>
        <v>11.983532142857143</v>
      </c>
      <c r="H678" s="12">
        <f t="shared" si="104"/>
        <v>164.9001826300082</v>
      </c>
      <c r="I678" s="12">
        <f t="shared" si="105"/>
        <v>10.423031548636587</v>
      </c>
      <c r="J678" s="12">
        <f t="shared" si="106"/>
        <v>22.942658863403086</v>
      </c>
      <c r="K678" s="12">
        <f t="shared" si="107"/>
        <v>3.1329980101025785</v>
      </c>
      <c r="L678" s="12">
        <f t="shared" si="103"/>
        <v>-0.22208075852550291</v>
      </c>
      <c r="M678" s="11"/>
      <c r="N678" s="11">
        <f t="shared" si="108"/>
        <v>2017.12</v>
      </c>
      <c r="O678" s="11">
        <f t="shared" si="109"/>
        <v>76.659371915776546</v>
      </c>
      <c r="P678" s="11">
        <f t="shared" si="110"/>
        <v>4.3393718668034857</v>
      </c>
      <c r="Q678" s="11">
        <f t="shared" si="111"/>
        <v>0.98429309817540434</v>
      </c>
      <c r="R678">
        <f t="shared" si="112"/>
        <v>2.6759196032213444</v>
      </c>
    </row>
    <row r="679" spans="1:18" x14ac:dyDescent="0.25">
      <c r="A679" s="11">
        <f>'Shiller Data '!A678</f>
        <v>1926.1</v>
      </c>
      <c r="B679" s="11">
        <f>'Shiller Data '!B678</f>
        <v>13.02</v>
      </c>
      <c r="C679" s="11">
        <f>'Shiller Data '!C678</f>
        <v>0.67500000000000004</v>
      </c>
      <c r="D679" s="11">
        <f>'Shiller Data '!D678</f>
        <v>1.242</v>
      </c>
      <c r="E679" s="75">
        <f>'Shiller Data '!E678</f>
        <v>17.600000000000001</v>
      </c>
      <c r="F679" s="12">
        <f t="shared" si="113"/>
        <v>232.41809659090907</v>
      </c>
      <c r="G679" s="12">
        <f t="shared" si="114"/>
        <v>12.049325284090909</v>
      </c>
      <c r="H679" s="12">
        <f t="shared" si="104"/>
        <v>164.65686983747361</v>
      </c>
      <c r="I679" s="12">
        <f t="shared" si="105"/>
        <v>10.40421764774705</v>
      </c>
      <c r="J679" s="12">
        <f t="shared" si="106"/>
        <v>22.33883454381958</v>
      </c>
      <c r="K679" s="12">
        <f t="shared" si="107"/>
        <v>3.1063266232479552</v>
      </c>
      <c r="L679" s="12">
        <f t="shared" si="103"/>
        <v>-0.24875214538012624</v>
      </c>
      <c r="M679" s="11"/>
      <c r="N679" s="11">
        <f t="shared" si="108"/>
        <v>2018.03</v>
      </c>
      <c r="O679" s="11">
        <f t="shared" si="109"/>
        <v>76.039171882783734</v>
      </c>
      <c r="P679" s="11">
        <f t="shared" si="110"/>
        <v>4.3312486270136317</v>
      </c>
      <c r="Q679" s="11">
        <f t="shared" si="111"/>
        <v>0.97616985838555026</v>
      </c>
      <c r="R679">
        <f t="shared" si="112"/>
        <v>2.6542705160356665</v>
      </c>
    </row>
    <row r="680" spans="1:18" x14ac:dyDescent="0.25">
      <c r="A680" s="11">
        <f>'Shiller Data '!A679</f>
        <v>1926.11</v>
      </c>
      <c r="B680" s="11">
        <f>'Shiller Data '!B679</f>
        <v>13.19</v>
      </c>
      <c r="C680" s="11">
        <f>'Shiller Data '!C679</f>
        <v>0.6825</v>
      </c>
      <c r="D680" s="11">
        <f>'Shiller Data '!D679</f>
        <v>1.2410000000000001</v>
      </c>
      <c r="E680" s="75">
        <f>'Shiller Data '!E679</f>
        <v>17.7</v>
      </c>
      <c r="F680" s="12">
        <f t="shared" si="113"/>
        <v>234.1225</v>
      </c>
      <c r="G680" s="12">
        <f t="shared" si="114"/>
        <v>12.114375000000001</v>
      </c>
      <c r="H680" s="12">
        <f t="shared" si="104"/>
        <v>164.41674723425558</v>
      </c>
      <c r="I680" s="12">
        <f t="shared" si="105"/>
        <v>10.385687112359596</v>
      </c>
      <c r="J680" s="12">
        <f t="shared" si="106"/>
        <v>22.542803135420868</v>
      </c>
      <c r="K680" s="12">
        <f t="shared" si="107"/>
        <v>3.1154158635864557</v>
      </c>
      <c r="L680" s="12">
        <f t="shared" si="103"/>
        <v>-0.23966290504162568</v>
      </c>
      <c r="M680" s="11"/>
      <c r="N680" s="11">
        <f t="shared" si="108"/>
        <v>2018.06</v>
      </c>
      <c r="O680" s="11">
        <f t="shared" si="109"/>
        <v>75.931471865585578</v>
      </c>
      <c r="P680" s="11">
        <f t="shared" si="110"/>
        <v>4.3298312475438578</v>
      </c>
      <c r="Q680" s="11">
        <f t="shared" si="111"/>
        <v>0.97475247891577643</v>
      </c>
      <c r="R680">
        <f t="shared" si="112"/>
        <v>2.6505110724075021</v>
      </c>
    </row>
    <row r="681" spans="1:18" x14ac:dyDescent="0.25">
      <c r="A681" s="11">
        <f>'Shiller Data '!A680</f>
        <v>1926.12</v>
      </c>
      <c r="B681" s="11">
        <f>'Shiller Data '!B680</f>
        <v>13.49</v>
      </c>
      <c r="C681" s="11">
        <f>'Shiller Data '!C680</f>
        <v>0.69</v>
      </c>
      <c r="D681" s="11">
        <f>'Shiller Data '!D680</f>
        <v>1.24</v>
      </c>
      <c r="E681" s="75">
        <f>'Shiller Data '!E680</f>
        <v>17.7</v>
      </c>
      <c r="F681" s="12">
        <f t="shared" si="113"/>
        <v>239.44750000000002</v>
      </c>
      <c r="G681" s="12">
        <f t="shared" si="114"/>
        <v>12.247499999999999</v>
      </c>
      <c r="H681" s="12">
        <f t="shared" si="104"/>
        <v>164.27569263912713</v>
      </c>
      <c r="I681" s="12">
        <f t="shared" si="105"/>
        <v>10.367199345433123</v>
      </c>
      <c r="J681" s="12">
        <f t="shared" si="106"/>
        <v>23.096642788631197</v>
      </c>
      <c r="K681" s="12">
        <f t="shared" si="107"/>
        <v>3.1396872731402747</v>
      </c>
      <c r="L681" s="12">
        <f t="shared" si="103"/>
        <v>-0.21539149548780667</v>
      </c>
      <c r="M681" s="11"/>
      <c r="N681" s="11">
        <f t="shared" si="108"/>
        <v>2018.09</v>
      </c>
      <c r="O681" s="11">
        <f t="shared" si="109"/>
        <v>78.954757199545924</v>
      </c>
      <c r="P681" s="11">
        <f t="shared" si="110"/>
        <v>4.3688749947387269</v>
      </c>
      <c r="Q681" s="11">
        <f t="shared" si="111"/>
        <v>1.0137962261106455</v>
      </c>
      <c r="R681">
        <f t="shared" si="112"/>
        <v>2.7560437462228373</v>
      </c>
    </row>
    <row r="682" spans="1:18" x14ac:dyDescent="0.25">
      <c r="A682" s="11">
        <f>'Shiller Data '!A681</f>
        <v>1927.01</v>
      </c>
      <c r="B682" s="11">
        <f>'Shiller Data '!B681</f>
        <v>13.4</v>
      </c>
      <c r="C682" s="11">
        <f>'Shiller Data '!C681</f>
        <v>0.69669999999999999</v>
      </c>
      <c r="D682" s="11">
        <f>'Shiller Data '!D681</f>
        <v>1.2290000000000001</v>
      </c>
      <c r="E682" s="75">
        <f>'Shiller Data '!E681</f>
        <v>17.5</v>
      </c>
      <c r="F682" s="12">
        <f t="shared" si="113"/>
        <v>240.56828571428574</v>
      </c>
      <c r="G682" s="12">
        <f t="shared" si="114"/>
        <v>12.507755571428572</v>
      </c>
      <c r="H682" s="12">
        <f t="shared" si="104"/>
        <v>164.18537879683723</v>
      </c>
      <c r="I682" s="12">
        <f t="shared" si="105"/>
        <v>10.349650794479622</v>
      </c>
      <c r="J682" s="12">
        <f t="shared" si="106"/>
        <v>23.244096877413675</v>
      </c>
      <c r="K682" s="12">
        <f t="shared" si="107"/>
        <v>3.1460512020502276</v>
      </c>
      <c r="L682" s="12">
        <f t="shared" si="103"/>
        <v>-0.20902756657785382</v>
      </c>
      <c r="M682" s="11"/>
      <c r="N682" s="11">
        <f t="shared" si="108"/>
        <v>2018.12</v>
      </c>
      <c r="O682" s="11">
        <f t="shared" si="109"/>
        <v>69.400437196451435</v>
      </c>
      <c r="P682" s="11">
        <f t="shared" si="110"/>
        <v>4.2398931671535998</v>
      </c>
      <c r="Q682" s="11">
        <f t="shared" si="111"/>
        <v>0.88481439852551835</v>
      </c>
      <c r="R682">
        <f t="shared" si="112"/>
        <v>2.4225347237406334</v>
      </c>
    </row>
    <row r="683" spans="1:18" x14ac:dyDescent="0.25">
      <c r="A683" s="11">
        <f>'Shiller Data '!A682</f>
        <v>1927.02</v>
      </c>
      <c r="B683" s="11">
        <f>'Shiller Data '!B682</f>
        <v>13.66</v>
      </c>
      <c r="C683" s="11">
        <f>'Shiller Data '!C682</f>
        <v>0.70330000000000004</v>
      </c>
      <c r="D683" s="11">
        <f>'Shiller Data '!D682</f>
        <v>1.218</v>
      </c>
      <c r="E683" s="75">
        <f>'Shiller Data '!E682</f>
        <v>17.399999999999999</v>
      </c>
      <c r="F683" s="12">
        <f t="shared" si="113"/>
        <v>246.64543103448278</v>
      </c>
      <c r="G683" s="12">
        <f t="shared" si="114"/>
        <v>12.69880905172414</v>
      </c>
      <c r="H683" s="12">
        <f t="shared" si="104"/>
        <v>164.24334089604244</v>
      </c>
      <c r="I683" s="12">
        <f t="shared" si="105"/>
        <v>10.333988554203229</v>
      </c>
      <c r="J683" s="12">
        <f t="shared" si="106"/>
        <v>23.867399285454272</v>
      </c>
      <c r="K683" s="12">
        <f t="shared" si="107"/>
        <v>3.1725134811452844</v>
      </c>
      <c r="L683" s="12">
        <f t="shared" si="103"/>
        <v>-0.18256528748279699</v>
      </c>
      <c r="M683" s="11"/>
      <c r="N683" s="11">
        <f t="shared" si="108"/>
        <v>2019.03</v>
      </c>
      <c r="O683" s="11">
        <f t="shared" si="109"/>
        <v>73.97568943148265</v>
      </c>
      <c r="P683" s="11">
        <f t="shared" si="110"/>
        <v>4.3037365180330793</v>
      </c>
      <c r="Q683" s="11">
        <f t="shared" si="111"/>
        <v>0.94865774940499792</v>
      </c>
      <c r="R683">
        <f t="shared" si="112"/>
        <v>2.5822413171999856</v>
      </c>
    </row>
    <row r="684" spans="1:18" x14ac:dyDescent="0.25">
      <c r="A684" s="11">
        <f>'Shiller Data '!A683</f>
        <v>1927.03</v>
      </c>
      <c r="B684" s="11">
        <f>'Shiller Data '!B683</f>
        <v>13.87</v>
      </c>
      <c r="C684" s="11">
        <f>'Shiller Data '!C683</f>
        <v>0.71</v>
      </c>
      <c r="D684" s="11">
        <f>'Shiller Data '!D683</f>
        <v>1.208</v>
      </c>
      <c r="E684" s="75">
        <f>'Shiller Data '!E683</f>
        <v>17.3</v>
      </c>
      <c r="F684" s="12">
        <f t="shared" si="113"/>
        <v>251.88481213872831</v>
      </c>
      <c r="G684" s="12">
        <f t="shared" si="114"/>
        <v>12.893887283236992</v>
      </c>
      <c r="H684" s="12">
        <f t="shared" si="104"/>
        <v>164.28829400437439</v>
      </c>
      <c r="I684" s="12">
        <f t="shared" si="105"/>
        <v>10.31807908605218</v>
      </c>
      <c r="J684" s="12">
        <f t="shared" si="106"/>
        <v>24.411986963660933</v>
      </c>
      <c r="K684" s="12">
        <f t="shared" si="107"/>
        <v>3.1950742806685444</v>
      </c>
      <c r="L684" s="12">
        <f t="shared" si="103"/>
        <v>-0.16000448795953703</v>
      </c>
      <c r="M684" s="11"/>
      <c r="N684" s="11">
        <f t="shared" si="108"/>
        <v>2019.06</v>
      </c>
      <c r="O684" s="11">
        <f t="shared" si="109"/>
        <v>74.584958564748604</v>
      </c>
      <c r="P684" s="11">
        <f t="shared" si="110"/>
        <v>4.3119388590617103</v>
      </c>
      <c r="Q684" s="11">
        <f t="shared" si="111"/>
        <v>0.95686009043362885</v>
      </c>
      <c r="R684">
        <f t="shared" si="112"/>
        <v>2.6035088436171763</v>
      </c>
    </row>
    <row r="685" spans="1:18" x14ac:dyDescent="0.25">
      <c r="A685" s="11">
        <f>'Shiller Data '!A684</f>
        <v>1927.04</v>
      </c>
      <c r="B685" s="11">
        <f>'Shiller Data '!B684</f>
        <v>14.21</v>
      </c>
      <c r="C685" s="11">
        <f>'Shiller Data '!C684</f>
        <v>0.7167</v>
      </c>
      <c r="D685" s="11">
        <f>'Shiller Data '!D684</f>
        <v>1.1970000000000001</v>
      </c>
      <c r="E685" s="75">
        <f>'Shiller Data '!E684</f>
        <v>17.3</v>
      </c>
      <c r="F685" s="12">
        <f t="shared" si="113"/>
        <v>258.0593497109827</v>
      </c>
      <c r="G685" s="12">
        <f t="shared" si="114"/>
        <v>13.015561994219654</v>
      </c>
      <c r="H685" s="12">
        <f t="shared" si="104"/>
        <v>164.45403350059343</v>
      </c>
      <c r="I685" s="12">
        <f t="shared" si="105"/>
        <v>10.305638952787909</v>
      </c>
      <c r="J685" s="12">
        <f t="shared" si="106"/>
        <v>25.040596792998631</v>
      </c>
      <c r="K685" s="12">
        <f t="shared" si="107"/>
        <v>3.2204983795340896</v>
      </c>
      <c r="L685" s="12">
        <f t="shared" si="103"/>
        <v>-0.13458038909399184</v>
      </c>
      <c r="M685" s="11"/>
      <c r="N685" s="11">
        <f t="shared" si="108"/>
        <v>2019.09</v>
      </c>
      <c r="O685" s="11">
        <f t="shared" si="109"/>
        <v>75.499747505452291</v>
      </c>
      <c r="P685" s="11">
        <f t="shared" si="110"/>
        <v>4.3241293119507418</v>
      </c>
      <c r="Q685" s="11">
        <f t="shared" si="111"/>
        <v>0.96905054332266038</v>
      </c>
      <c r="R685">
        <f t="shared" si="112"/>
        <v>2.6354410340077865</v>
      </c>
    </row>
    <row r="686" spans="1:18" x14ac:dyDescent="0.25">
      <c r="A686" s="11">
        <f>'Shiller Data '!A685</f>
        <v>1927.05</v>
      </c>
      <c r="B686" s="11">
        <f>'Shiller Data '!B685</f>
        <v>14.7</v>
      </c>
      <c r="C686" s="11">
        <f>'Shiller Data '!C685</f>
        <v>0.72330000000000005</v>
      </c>
      <c r="D686" s="11">
        <f>'Shiller Data '!D685</f>
        <v>1.1859999999999999</v>
      </c>
      <c r="E686" s="75">
        <f>'Shiller Data '!E685</f>
        <v>17.399999999999999</v>
      </c>
      <c r="F686" s="12">
        <f t="shared" si="113"/>
        <v>265.42370689655172</v>
      </c>
      <c r="G686" s="12">
        <f t="shared" si="114"/>
        <v>13.059929741379312</v>
      </c>
      <c r="H686" s="12">
        <f t="shared" si="104"/>
        <v>164.72735781346518</v>
      </c>
      <c r="I686" s="12">
        <f t="shared" si="105"/>
        <v>10.293320641714775</v>
      </c>
      <c r="J686" s="12">
        <f t="shared" si="106"/>
        <v>25.786013681619316</v>
      </c>
      <c r="K686" s="12">
        <f t="shared" si="107"/>
        <v>3.2498322395717407</v>
      </c>
      <c r="L686" s="12">
        <f t="shared" si="103"/>
        <v>-0.10524652905634069</v>
      </c>
      <c r="M686" s="11"/>
      <c r="N686" s="11">
        <f t="shared" si="108"/>
        <v>2019.12</v>
      </c>
      <c r="O686" s="11">
        <f t="shared" si="109"/>
        <v>78.859113770622145</v>
      </c>
      <c r="P686" s="11">
        <f t="shared" si="110"/>
        <v>4.3676628903774848</v>
      </c>
      <c r="Q686" s="11">
        <f t="shared" si="111"/>
        <v>1.0125841217494034</v>
      </c>
      <c r="R686">
        <f t="shared" si="112"/>
        <v>2.7527051573460892</v>
      </c>
    </row>
    <row r="687" spans="1:18" x14ac:dyDescent="0.25">
      <c r="A687" s="11">
        <f>'Shiller Data '!A686</f>
        <v>1927.06</v>
      </c>
      <c r="B687" s="11">
        <f>'Shiller Data '!B686</f>
        <v>14.89</v>
      </c>
      <c r="C687" s="11">
        <f>'Shiller Data '!C686</f>
        <v>0.73</v>
      </c>
      <c r="D687" s="11">
        <f>'Shiller Data '!D686</f>
        <v>1.175</v>
      </c>
      <c r="E687" s="75">
        <f>'Shiller Data '!E686</f>
        <v>17.600000000000001</v>
      </c>
      <c r="F687" s="12">
        <f t="shared" si="113"/>
        <v>265.79919034090909</v>
      </c>
      <c r="G687" s="12">
        <f t="shared" si="114"/>
        <v>13.031122159090907</v>
      </c>
      <c r="H687" s="12">
        <f t="shared" si="104"/>
        <v>164.99674389392587</v>
      </c>
      <c r="I687" s="12">
        <f t="shared" si="105"/>
        <v>10.280662786313881</v>
      </c>
      <c r="J687" s="12">
        <f t="shared" si="106"/>
        <v>25.854285454703749</v>
      </c>
      <c r="K687" s="12">
        <f t="shared" si="107"/>
        <v>3.2524763688274829</v>
      </c>
      <c r="L687" s="12">
        <f t="shared" si="103"/>
        <v>-0.10260239980059849</v>
      </c>
      <c r="M687" s="11"/>
      <c r="N687" s="11">
        <f t="shared" si="108"/>
        <v>2020.03</v>
      </c>
      <c r="O687" s="11">
        <f t="shared" si="109"/>
        <v>64.234854600623748</v>
      </c>
      <c r="P687" s="11">
        <f t="shared" si="110"/>
        <v>4.162545969927244</v>
      </c>
      <c r="Q687" s="11">
        <f t="shared" si="111"/>
        <v>0.80746720129916261</v>
      </c>
      <c r="R687">
        <f t="shared" si="112"/>
        <v>2.2422216924074143</v>
      </c>
    </row>
    <row r="688" spans="1:18" x14ac:dyDescent="0.25">
      <c r="A688" s="11">
        <f>'Shiller Data '!A687</f>
        <v>1927.07</v>
      </c>
      <c r="B688" s="11">
        <f>'Shiller Data '!B687</f>
        <v>15.22</v>
      </c>
      <c r="C688" s="11">
        <f>'Shiller Data '!C687</f>
        <v>0.73670000000000002</v>
      </c>
      <c r="D688" s="11">
        <f>'Shiller Data '!D687</f>
        <v>1.1639999999999999</v>
      </c>
      <c r="E688" s="75">
        <f>'Shiller Data '!E687</f>
        <v>17.3</v>
      </c>
      <c r="F688" s="12">
        <f t="shared" si="113"/>
        <v>276.40135838150292</v>
      </c>
      <c r="G688" s="12">
        <f t="shared" si="114"/>
        <v>13.378770086705202</v>
      </c>
      <c r="H688" s="12">
        <f t="shared" si="104"/>
        <v>165.33772369552963</v>
      </c>
      <c r="I688" s="12">
        <f t="shared" si="105"/>
        <v>10.267480758027332</v>
      </c>
      <c r="J688" s="12">
        <f t="shared" si="106"/>
        <v>26.920075614985354</v>
      </c>
      <c r="K688" s="12">
        <f t="shared" si="107"/>
        <v>3.2928723136501956</v>
      </c>
      <c r="L688" s="12">
        <f t="shared" si="103"/>
        <v>-6.2206454977885794E-2</v>
      </c>
      <c r="M688" s="11"/>
      <c r="N688" s="11">
        <f t="shared" si="108"/>
        <v>2020.06</v>
      </c>
      <c r="O688" s="11">
        <f t="shared" si="109"/>
        <v>73.727301358473397</v>
      </c>
      <c r="P688" s="11">
        <f t="shared" si="110"/>
        <v>4.3003731696563099</v>
      </c>
      <c r="Q688" s="11">
        <f t="shared" si="111"/>
        <v>0.94529440102822848</v>
      </c>
      <c r="R688">
        <f t="shared" si="112"/>
        <v>2.5735709289987607</v>
      </c>
    </row>
    <row r="689" spans="1:19" s="15" customFormat="1" x14ac:dyDescent="0.25">
      <c r="A689" s="11">
        <f>'Shiller Data '!A688</f>
        <v>1927.08</v>
      </c>
      <c r="B689" s="11">
        <f>'Shiller Data '!B688</f>
        <v>16.03</v>
      </c>
      <c r="C689" s="11">
        <f>'Shiller Data '!C688</f>
        <v>0.74329999999999996</v>
      </c>
      <c r="D689" s="11">
        <f>'Shiller Data '!D688</f>
        <v>1.153</v>
      </c>
      <c r="E689" s="75">
        <f>'Shiller Data '!E688</f>
        <v>17.2</v>
      </c>
      <c r="F689" s="12">
        <f t="shared" si="113"/>
        <v>292.80379360465122</v>
      </c>
      <c r="G689" s="12">
        <f t="shared" si="114"/>
        <v>13.577109156976745</v>
      </c>
      <c r="H689" s="12">
        <f t="shared" si="104"/>
        <v>165.82192370819755</v>
      </c>
      <c r="I689" s="12">
        <f t="shared" si="105"/>
        <v>10.255445533683288</v>
      </c>
      <c r="J689" s="12">
        <f t="shared" si="106"/>
        <v>28.551055402025959</v>
      </c>
      <c r="K689" s="12">
        <f t="shared" si="107"/>
        <v>3.3516939022147696</v>
      </c>
      <c r="L689" s="12">
        <f t="shared" si="103"/>
        <v>-3.3848664133118156E-3</v>
      </c>
      <c r="M689" s="11"/>
      <c r="N689" s="11">
        <f t="shared" si="108"/>
        <v>2020.09</v>
      </c>
      <c r="O689" s="11">
        <f t="shared" si="109"/>
        <v>77.585490705540067</v>
      </c>
      <c r="P689" s="11">
        <f t="shared" si="110"/>
        <v>4.3513804342630147</v>
      </c>
      <c r="Q689" s="11">
        <f t="shared" si="111"/>
        <v>0.99630166563493328</v>
      </c>
      <c r="R689">
        <f t="shared" si="112"/>
        <v>2.7082472803534072</v>
      </c>
      <c r="S689" s="12"/>
    </row>
    <row r="690" spans="1:19" s="15" customFormat="1" x14ac:dyDescent="0.25">
      <c r="A690" s="11">
        <f>'Shiller Data '!A689</f>
        <v>1927.09</v>
      </c>
      <c r="B690" s="11">
        <f>'Shiller Data '!B689</f>
        <v>16.940000000000001</v>
      </c>
      <c r="C690" s="11">
        <f>'Shiller Data '!C689</f>
        <v>0.75</v>
      </c>
      <c r="D690" s="11">
        <f>'Shiller Data '!D689</f>
        <v>1.143</v>
      </c>
      <c r="E690" s="75">
        <f>'Shiller Data '!E689</f>
        <v>17.3</v>
      </c>
      <c r="F690" s="12">
        <f t="shared" si="113"/>
        <v>307.63725433526014</v>
      </c>
      <c r="G690" s="12">
        <f t="shared" si="114"/>
        <v>13.620303468208093</v>
      </c>
      <c r="H690" s="12">
        <f t="shared" si="104"/>
        <v>166.47600296724147</v>
      </c>
      <c r="I690" s="12">
        <f t="shared" si="105"/>
        <v>10.244229306511665</v>
      </c>
      <c r="J690" s="12">
        <f t="shared" si="106"/>
        <v>30.030297558813224</v>
      </c>
      <c r="K690" s="12">
        <f t="shared" si="107"/>
        <v>3.402206790664537</v>
      </c>
      <c r="L690" s="12">
        <f t="shared" si="103"/>
        <v>4.7128022036455608E-2</v>
      </c>
      <c r="M690" s="11"/>
      <c r="N690" s="11">
        <f t="shared" si="108"/>
        <v>2020.12</v>
      </c>
      <c r="O690" s="11">
        <f t="shared" si="109"/>
        <v>83.487335172302664</v>
      </c>
      <c r="P690" s="11">
        <f t="shared" si="110"/>
        <v>4.424694945769855</v>
      </c>
      <c r="Q690" s="11">
        <f t="shared" si="111"/>
        <v>1.0696161771417736</v>
      </c>
      <c r="R690">
        <f t="shared" si="112"/>
        <v>2.9142607254038628</v>
      </c>
      <c r="S690" s="12"/>
    </row>
    <row r="691" spans="1:19" s="15" customFormat="1" x14ac:dyDescent="0.25">
      <c r="A691" s="11">
        <f>'Shiller Data '!A690</f>
        <v>1927.1</v>
      </c>
      <c r="B691" s="11">
        <f>'Shiller Data '!B690</f>
        <v>16.68</v>
      </c>
      <c r="C691" s="11">
        <f>'Shiller Data '!C690</f>
        <v>0.75670000000000004</v>
      </c>
      <c r="D691" s="11">
        <f>'Shiller Data '!D690</f>
        <v>1.1319999999999999</v>
      </c>
      <c r="E691" s="75">
        <f>'Shiller Data '!E690</f>
        <v>17.399999999999999</v>
      </c>
      <c r="F691" s="12">
        <f t="shared" si="113"/>
        <v>301.17465517241385</v>
      </c>
      <c r="G691" s="12">
        <f t="shared" si="114"/>
        <v>13.66300129310345</v>
      </c>
      <c r="H691" s="12">
        <f t="shared" si="104"/>
        <v>167.20148666007856</v>
      </c>
      <c r="I691" s="12">
        <f t="shared" si="105"/>
        <v>10.233175704904783</v>
      </c>
      <c r="J691" s="12">
        <f t="shared" si="106"/>
        <v>29.431201403886792</v>
      </c>
      <c r="K691" s="12">
        <f t="shared" si="107"/>
        <v>3.3820553838344183</v>
      </c>
      <c r="L691" s="12">
        <f t="shared" si="103"/>
        <v>2.6976615206336874E-2</v>
      </c>
      <c r="M691" s="11"/>
      <c r="N691" s="11">
        <f t="shared" si="108"/>
        <v>2021.03</v>
      </c>
      <c r="O691" s="11">
        <f t="shared" si="109"/>
        <v>85.283308156442487</v>
      </c>
      <c r="P691" s="11">
        <f t="shared" si="110"/>
        <v>4.4459787513682807</v>
      </c>
      <c r="Q691" s="11">
        <f t="shared" si="111"/>
        <v>1.0908999827401993</v>
      </c>
      <c r="R691">
        <f t="shared" si="112"/>
        <v>2.9769520727892269</v>
      </c>
      <c r="S691" s="12"/>
    </row>
    <row r="692" spans="1:19" s="15" customFormat="1" x14ac:dyDescent="0.25">
      <c r="A692" s="11">
        <f>'Shiller Data '!A691</f>
        <v>1927.11</v>
      </c>
      <c r="B692" s="11">
        <f>'Shiller Data '!B691</f>
        <v>17.059999999999999</v>
      </c>
      <c r="C692" s="11">
        <f>'Shiller Data '!C691</f>
        <v>0.76329999999999998</v>
      </c>
      <c r="D692" s="11">
        <f>'Shiller Data '!D691</f>
        <v>1.121</v>
      </c>
      <c r="E692" s="75">
        <f>'Shiller Data '!E691</f>
        <v>17.3</v>
      </c>
      <c r="F692" s="12">
        <f t="shared" si="113"/>
        <v>309.81650289017341</v>
      </c>
      <c r="G692" s="12">
        <f t="shared" si="114"/>
        <v>13.861836849710981</v>
      </c>
      <c r="H692" s="12">
        <f t="shared" si="104"/>
        <v>168.09156405761394</v>
      </c>
      <c r="I692" s="12">
        <f t="shared" si="105"/>
        <v>10.221986620385792</v>
      </c>
      <c r="J692" s="12">
        <f t="shared" si="106"/>
        <v>30.308834710495884</v>
      </c>
      <c r="K692" s="12">
        <f t="shared" si="107"/>
        <v>3.4114392446195341</v>
      </c>
      <c r="L692" s="12">
        <f t="shared" si="103"/>
        <v>5.6360475991452663E-2</v>
      </c>
      <c r="M692" s="11"/>
      <c r="N692" s="11">
        <f t="shared" si="108"/>
        <v>2021.06</v>
      </c>
      <c r="O692" s="11">
        <f t="shared" si="109"/>
        <v>88.553239829539208</v>
      </c>
      <c r="P692" s="11">
        <f t="shared" si="110"/>
        <v>4.4836039511319701</v>
      </c>
      <c r="Q692" s="11">
        <f t="shared" si="111"/>
        <v>1.1285251825038887</v>
      </c>
      <c r="R692">
        <f t="shared" si="112"/>
        <v>3.0910943367624752</v>
      </c>
      <c r="S692" s="12"/>
    </row>
    <row r="693" spans="1:19" s="15" customFormat="1" x14ac:dyDescent="0.25">
      <c r="A693" s="11">
        <f>'Shiller Data '!A692</f>
        <v>1927.12</v>
      </c>
      <c r="B693" s="11">
        <f>'Shiller Data '!B692</f>
        <v>17.46</v>
      </c>
      <c r="C693" s="11">
        <f>'Shiller Data '!C692</f>
        <v>0.77</v>
      </c>
      <c r="D693" s="11">
        <f>'Shiller Data '!D692</f>
        <v>1.1100000000000001</v>
      </c>
      <c r="E693" s="75">
        <f>'Shiller Data '!E692</f>
        <v>17.3</v>
      </c>
      <c r="F693" s="12">
        <f t="shared" si="113"/>
        <v>317.08066473988441</v>
      </c>
      <c r="G693" s="12">
        <f t="shared" si="114"/>
        <v>13.983511560693643</v>
      </c>
      <c r="H693" s="12">
        <f t="shared" si="104"/>
        <v>169.0886018760967</v>
      </c>
      <c r="I693" s="12">
        <f t="shared" si="105"/>
        <v>10.211462394565769</v>
      </c>
      <c r="J693" s="12">
        <f t="shared" si="106"/>
        <v>31.051445178765494</v>
      </c>
      <c r="K693" s="12">
        <f t="shared" si="107"/>
        <v>3.4356453508959008</v>
      </c>
      <c r="L693" s="12">
        <f t="shared" si="103"/>
        <v>8.0566582267819431E-2</v>
      </c>
      <c r="M693" s="11"/>
      <c r="N693" s="11">
        <f t="shared" si="108"/>
        <v>2021.09</v>
      </c>
      <c r="O693" s="11">
        <f t="shared" si="109"/>
        <v>90.466181861870581</v>
      </c>
      <c r="P693" s="11">
        <f t="shared" si="110"/>
        <v>4.5049760997854031</v>
      </c>
      <c r="Q693" s="11">
        <f t="shared" si="111"/>
        <v>1.1498973311573217</v>
      </c>
      <c r="R693">
        <f t="shared" si="112"/>
        <v>3.1578686783232897</v>
      </c>
      <c r="S693" s="12"/>
    </row>
    <row r="694" spans="1:19" s="15" customFormat="1" x14ac:dyDescent="0.25">
      <c r="A694" s="11">
        <f>'Shiller Data '!A693</f>
        <v>1928.01</v>
      </c>
      <c r="B694" s="11">
        <f>'Shiller Data '!B693</f>
        <v>17.53</v>
      </c>
      <c r="C694" s="11">
        <f>'Shiller Data '!C693</f>
        <v>0.77669999999999995</v>
      </c>
      <c r="D694" s="11">
        <f>'Shiller Data '!D693</f>
        <v>1.133</v>
      </c>
      <c r="E694" s="75">
        <f>'Shiller Data '!E693</f>
        <v>17.3</v>
      </c>
      <c r="F694" s="12">
        <f t="shared" si="113"/>
        <v>318.35189306358382</v>
      </c>
      <c r="G694" s="12">
        <f t="shared" si="114"/>
        <v>14.105186271676301</v>
      </c>
      <c r="H694" s="12">
        <f t="shared" si="104"/>
        <v>170.04494970478427</v>
      </c>
      <c r="I694" s="12">
        <f t="shared" si="105"/>
        <v>10.204768610670119</v>
      </c>
      <c r="J694" s="12">
        <f t="shared" si="106"/>
        <v>31.196385259604483</v>
      </c>
      <c r="K694" s="12">
        <f t="shared" si="107"/>
        <v>3.4403022310395297</v>
      </c>
      <c r="L694" s="12">
        <f t="shared" si="103"/>
        <v>8.5223462411448292E-2</v>
      </c>
      <c r="M694" s="11"/>
      <c r="N694" s="11">
        <f t="shared" si="108"/>
        <v>2021.12</v>
      </c>
      <c r="O694" s="11">
        <f t="shared" si="109"/>
        <v>92.135001979475504</v>
      </c>
      <c r="P694" s="11">
        <f t="shared" si="110"/>
        <v>4.5232549142713356</v>
      </c>
      <c r="Q694" s="11">
        <f t="shared" si="111"/>
        <v>1.1681761456432542</v>
      </c>
      <c r="R694">
        <f t="shared" si="112"/>
        <v>3.2161215488510484</v>
      </c>
      <c r="S694" s="12"/>
    </row>
    <row r="695" spans="1:19" s="15" customFormat="1" x14ac:dyDescent="0.25">
      <c r="A695" s="11">
        <f>'Shiller Data '!A694</f>
        <v>1928.02</v>
      </c>
      <c r="B695" s="11">
        <f>'Shiller Data '!B694</f>
        <v>17.32</v>
      </c>
      <c r="C695" s="11">
        <f>'Shiller Data '!C694</f>
        <v>0.7833</v>
      </c>
      <c r="D695" s="11">
        <f>'Shiller Data '!D694</f>
        <v>1.155</v>
      </c>
      <c r="E695" s="75">
        <f>'Shiller Data '!E694</f>
        <v>17.100000000000001</v>
      </c>
      <c r="F695" s="12">
        <f t="shared" si="113"/>
        <v>318.21701754385964</v>
      </c>
      <c r="G695" s="12">
        <f t="shared" si="114"/>
        <v>14.391419736842105</v>
      </c>
      <c r="H695" s="12">
        <f t="shared" si="104"/>
        <v>170.97341591765007</v>
      </c>
      <c r="I695" s="12">
        <f t="shared" si="105"/>
        <v>10.201651052739031</v>
      </c>
      <c r="J695" s="12">
        <f t="shared" si="106"/>
        <v>31.192697721063677</v>
      </c>
      <c r="K695" s="12">
        <f t="shared" si="107"/>
        <v>3.440184020020264</v>
      </c>
      <c r="L695" s="12">
        <f t="shared" si="103"/>
        <v>8.5105251392182613E-2</v>
      </c>
      <c r="M695" s="11"/>
      <c r="N695" s="11">
        <f t="shared" si="108"/>
        <v>2022.03</v>
      </c>
      <c r="O695" s="11">
        <f t="shared" si="109"/>
        <v>82.677668951045632</v>
      </c>
      <c r="P695" s="11">
        <f t="shared" si="110"/>
        <v>4.4149495407906434</v>
      </c>
      <c r="Q695" s="11">
        <f t="shared" si="111"/>
        <v>1.059870772162562</v>
      </c>
      <c r="R695">
        <f t="shared" si="112"/>
        <v>2.8859980138868915</v>
      </c>
      <c r="S695" s="12"/>
    </row>
    <row r="696" spans="1:19" s="15" customFormat="1" x14ac:dyDescent="0.25">
      <c r="A696" s="11">
        <f>'Shiller Data '!A695</f>
        <v>1928.03</v>
      </c>
      <c r="B696" s="11">
        <f>'Shiller Data '!B695</f>
        <v>18.25</v>
      </c>
      <c r="C696" s="11">
        <f>'Shiller Data '!C695</f>
        <v>0.79</v>
      </c>
      <c r="D696" s="11">
        <f>'Shiller Data '!D695</f>
        <v>1.177</v>
      </c>
      <c r="E696" s="75">
        <f>'Shiller Data '!E695</f>
        <v>17.100000000000001</v>
      </c>
      <c r="F696" s="12">
        <f t="shared" si="113"/>
        <v>335.30372807017545</v>
      </c>
      <c r="G696" s="12">
        <f t="shared" si="114"/>
        <v>14.51451754385965</v>
      </c>
      <c r="H696" s="12">
        <f t="shared" si="104"/>
        <v>172.00092550579518</v>
      </c>
      <c r="I696" s="12">
        <f t="shared" si="105"/>
        <v>10.199931537363494</v>
      </c>
      <c r="J696" s="12">
        <f t="shared" si="106"/>
        <v>32.873135161929298</v>
      </c>
      <c r="K696" s="12">
        <f t="shared" si="107"/>
        <v>3.4926557637765816</v>
      </c>
      <c r="L696" s="12">
        <f t="shared" si="103"/>
        <v>0.13757699514850019</v>
      </c>
      <c r="M696" s="11"/>
      <c r="N696" s="11">
        <f t="shared" si="108"/>
        <v>2022.06</v>
      </c>
      <c r="O696" s="11">
        <f t="shared" si="109"/>
        <v>70.210175161013012</v>
      </c>
      <c r="P696" s="11">
        <f t="shared" si="110"/>
        <v>4.2514932458417842</v>
      </c>
      <c r="Q696" s="11">
        <f t="shared" si="111"/>
        <v>0.89641447721370282</v>
      </c>
      <c r="R696">
        <f t="shared" si="112"/>
        <v>2.4507999395739102</v>
      </c>
      <c r="S696" s="12"/>
    </row>
    <row r="697" spans="1:19" s="15" customFormat="1" x14ac:dyDescent="0.25">
      <c r="A697" s="11">
        <f>'Shiller Data '!A696</f>
        <v>1928.04</v>
      </c>
      <c r="B697" s="11">
        <f>'Shiller Data '!B696</f>
        <v>19.399999999999999</v>
      </c>
      <c r="C697" s="11">
        <f>'Shiller Data '!C696</f>
        <v>0.79669999999999996</v>
      </c>
      <c r="D697" s="11">
        <f>'Shiller Data '!D696</f>
        <v>1.2</v>
      </c>
      <c r="E697" s="75">
        <f>'Shiller Data '!E696</f>
        <v>17.100000000000001</v>
      </c>
      <c r="F697" s="12">
        <f t="shared" si="113"/>
        <v>356.43245614035084</v>
      </c>
      <c r="G697" s="12">
        <f t="shared" si="114"/>
        <v>14.637615350877192</v>
      </c>
      <c r="H697" s="12">
        <f t="shared" si="104"/>
        <v>173.1571541743007</v>
      </c>
      <c r="I697" s="12">
        <f t="shared" si="105"/>
        <v>10.201433531300772</v>
      </c>
      <c r="J697" s="12">
        <f t="shared" si="106"/>
        <v>34.939447975298684</v>
      </c>
      <c r="K697" s="12">
        <f t="shared" si="107"/>
        <v>3.5536165053624034</v>
      </c>
      <c r="L697" s="12">
        <f t="shared" si="103"/>
        <v>0.19853773673432196</v>
      </c>
      <c r="M697" s="11"/>
      <c r="N697" s="11">
        <f t="shared" si="108"/>
        <v>2022.09</v>
      </c>
      <c r="O697" s="11">
        <f t="shared" si="109"/>
        <v>68.281454395483422</v>
      </c>
      <c r="P697" s="11">
        <f t="shared" si="110"/>
        <v>4.2236381981604811</v>
      </c>
      <c r="Q697" s="11">
        <f t="shared" si="111"/>
        <v>0.86855942953239973</v>
      </c>
      <c r="R697">
        <f t="shared" si="112"/>
        <v>2.3834748157613763</v>
      </c>
      <c r="S697" s="12"/>
    </row>
    <row r="698" spans="1:19" s="15" customFormat="1" x14ac:dyDescent="0.25">
      <c r="A698" s="11">
        <f>'Shiller Data '!A697</f>
        <v>1928.05</v>
      </c>
      <c r="B698" s="11">
        <f>'Shiller Data '!B697</f>
        <v>20</v>
      </c>
      <c r="C698" s="11">
        <f>'Shiller Data '!C697</f>
        <v>0.80330000000000001</v>
      </c>
      <c r="D698" s="11">
        <f>'Shiller Data '!D697</f>
        <v>1.222</v>
      </c>
      <c r="E698" s="75">
        <f>'Shiller Data '!E697</f>
        <v>17.2</v>
      </c>
      <c r="F698" s="12">
        <f t="shared" si="113"/>
        <v>365.31976744186051</v>
      </c>
      <c r="G698" s="12">
        <f t="shared" si="114"/>
        <v>14.673068459302327</v>
      </c>
      <c r="H698" s="12">
        <f t="shared" si="104"/>
        <v>174.34168726163384</v>
      </c>
      <c r="I698" s="12">
        <f t="shared" si="105"/>
        <v>10.206237780402132</v>
      </c>
      <c r="J698" s="12">
        <f t="shared" si="106"/>
        <v>35.793773896130674</v>
      </c>
      <c r="K698" s="12">
        <f t="shared" si="107"/>
        <v>3.5777739647660427</v>
      </c>
      <c r="L698" s="12">
        <f t="shared" si="103"/>
        <v>0.22269519613796129</v>
      </c>
      <c r="M698" s="11"/>
      <c r="N698" s="11">
        <f t="shared" si="108"/>
        <v>2022.12</v>
      </c>
      <c r="O698" s="11">
        <f t="shared" si="109"/>
        <v>68.492231441394637</v>
      </c>
      <c r="P698" s="11">
        <f t="shared" si="110"/>
        <v>4.2267203292221458</v>
      </c>
      <c r="Q698" s="11">
        <f t="shared" si="111"/>
        <v>0.87164156059406439</v>
      </c>
      <c r="R698">
        <f t="shared" si="112"/>
        <v>2.3908323301130792</v>
      </c>
      <c r="S698" s="12"/>
    </row>
    <row r="699" spans="1:19" s="15" customFormat="1" x14ac:dyDescent="0.25">
      <c r="A699" s="11">
        <f>'Shiller Data '!A698</f>
        <v>1928.06</v>
      </c>
      <c r="B699" s="11">
        <f>'Shiller Data '!B698</f>
        <v>19.02</v>
      </c>
      <c r="C699" s="11">
        <f>'Shiller Data '!C698</f>
        <v>0.81</v>
      </c>
      <c r="D699" s="11">
        <f>'Shiller Data '!D698</f>
        <v>1.2450000000000001</v>
      </c>
      <c r="E699" s="75">
        <f>'Shiller Data '!E698</f>
        <v>17.100000000000001</v>
      </c>
      <c r="F699" s="12">
        <f t="shared" si="113"/>
        <v>349.45078947368421</v>
      </c>
      <c r="G699" s="12">
        <f t="shared" si="114"/>
        <v>14.881973684210527</v>
      </c>
      <c r="H699" s="12">
        <f t="shared" si="104"/>
        <v>175.48744068964467</v>
      </c>
      <c r="I699" s="12">
        <f t="shared" si="105"/>
        <v>10.214753627605477</v>
      </c>
      <c r="J699" s="12">
        <f t="shared" si="106"/>
        <v>34.210398235087126</v>
      </c>
      <c r="K699" s="12">
        <f t="shared" si="107"/>
        <v>3.5325296398187809</v>
      </c>
      <c r="L699" s="12">
        <f t="shared" si="103"/>
        <v>0.17745087119069947</v>
      </c>
      <c r="M699" s="11"/>
      <c r="N699" s="11">
        <f t="shared" si="108"/>
        <v>2023.03</v>
      </c>
      <c r="O699" s="11">
        <f t="shared" si="109"/>
        <v>67.474204003959983</v>
      </c>
      <c r="P699" s="11">
        <f t="shared" si="110"/>
        <v>4.2117453619313352</v>
      </c>
      <c r="Q699" s="11">
        <f t="shared" si="111"/>
        <v>0.85666659330325379</v>
      </c>
      <c r="R699">
        <f t="shared" si="112"/>
        <v>2.3552964326961083</v>
      </c>
      <c r="S699" s="12"/>
    </row>
    <row r="700" spans="1:19" s="15" customFormat="1" x14ac:dyDescent="0.25">
      <c r="A700" s="11">
        <f>'Shiller Data '!A699</f>
        <v>1928.07</v>
      </c>
      <c r="B700" s="11">
        <f>'Shiller Data '!B699</f>
        <v>19.16</v>
      </c>
      <c r="C700" s="11">
        <f>'Shiller Data '!C699</f>
        <v>0.81669999999999998</v>
      </c>
      <c r="D700" s="11">
        <f>'Shiller Data '!D699</f>
        <v>1.268</v>
      </c>
      <c r="E700" s="75">
        <f>'Shiller Data '!E699</f>
        <v>17.100000000000001</v>
      </c>
      <c r="F700" s="12">
        <f t="shared" si="113"/>
        <v>352.02298245614031</v>
      </c>
      <c r="G700" s="12">
        <f t="shared" si="114"/>
        <v>15.005071491228069</v>
      </c>
      <c r="H700" s="12">
        <f t="shared" si="104"/>
        <v>176.67923506333378</v>
      </c>
      <c r="I700" s="12">
        <f t="shared" si="105"/>
        <v>10.227629655605902</v>
      </c>
      <c r="J700" s="12">
        <f t="shared" si="106"/>
        <v>34.418823746046741</v>
      </c>
      <c r="K700" s="12">
        <f t="shared" si="107"/>
        <v>3.5386036166389392</v>
      </c>
      <c r="L700" s="12">
        <f t="shared" si="103"/>
        <v>0.18352484801085778</v>
      </c>
      <c r="M700" s="11"/>
      <c r="N700" s="11">
        <f t="shared" si="108"/>
        <v>2023.06</v>
      </c>
      <c r="O700" s="11">
        <f t="shared" si="109"/>
        <v>72.238402475882509</v>
      </c>
      <c r="P700" s="11">
        <f t="shared" si="110"/>
        <v>4.2799717947429814</v>
      </c>
      <c r="Q700" s="11">
        <f t="shared" si="111"/>
        <v>0.92489302611489999</v>
      </c>
      <c r="R700">
        <f t="shared" si="112"/>
        <v>2.5215985007415016</v>
      </c>
      <c r="S700" s="12"/>
    </row>
    <row r="701" spans="1:19" s="15" customFormat="1" x14ac:dyDescent="0.25">
      <c r="A701" s="11">
        <f>'Shiller Data '!A700</f>
        <v>1928.08</v>
      </c>
      <c r="B701" s="11">
        <f>'Shiller Data '!B700</f>
        <v>19.78</v>
      </c>
      <c r="C701" s="11">
        <f>'Shiller Data '!C700</f>
        <v>0.82330000000000003</v>
      </c>
      <c r="D701" s="11">
        <f>'Shiller Data '!D700</f>
        <v>1.29</v>
      </c>
      <c r="E701" s="75">
        <f>'Shiller Data '!E700</f>
        <v>17.100000000000001</v>
      </c>
      <c r="F701" s="12">
        <f t="shared" si="113"/>
        <v>363.41412280701752</v>
      </c>
      <c r="G701" s="12">
        <f t="shared" si="114"/>
        <v>15.126332017543859</v>
      </c>
      <c r="H701" s="12">
        <f t="shared" si="104"/>
        <v>177.94175013795027</v>
      </c>
      <c r="I701" s="12">
        <f t="shared" si="105"/>
        <v>10.244275933551073</v>
      </c>
      <c r="J701" s="12">
        <f t="shared" si="106"/>
        <v>35.474847140420955</v>
      </c>
      <c r="K701" s="12">
        <f t="shared" si="107"/>
        <v>3.5688239140987243</v>
      </c>
      <c r="L701" s="12">
        <f t="shared" si="103"/>
        <v>0.21374514547064294</v>
      </c>
      <c r="M701" s="11"/>
      <c r="N701" s="11">
        <f t="shared" si="108"/>
        <v>2023.09</v>
      </c>
      <c r="O701" s="11">
        <f t="shared" si="109"/>
        <v>71.869673392989</v>
      </c>
      <c r="P701" s="11">
        <f t="shared" si="110"/>
        <v>4.2748543870563482</v>
      </c>
      <c r="Q701" s="11">
        <f t="shared" si="111"/>
        <v>0.91977561842826683</v>
      </c>
      <c r="R701">
        <f t="shared" si="112"/>
        <v>2.5087274145776788</v>
      </c>
      <c r="S701" s="12"/>
    </row>
    <row r="702" spans="1:19" s="15" customFormat="1" x14ac:dyDescent="0.25">
      <c r="A702" s="11">
        <f>'Shiller Data '!A701</f>
        <v>1928.09</v>
      </c>
      <c r="B702" s="11">
        <f>'Shiller Data '!B701</f>
        <v>21.17</v>
      </c>
      <c r="C702" s="11">
        <f>'Shiller Data '!C701</f>
        <v>0.83</v>
      </c>
      <c r="D702" s="11">
        <f>'Shiller Data '!D701</f>
        <v>1.3120000000000001</v>
      </c>
      <c r="E702" s="75">
        <f>'Shiller Data '!E701</f>
        <v>17.3</v>
      </c>
      <c r="F702" s="12">
        <f t="shared" si="113"/>
        <v>384.45576589595379</v>
      </c>
      <c r="G702" s="12">
        <f t="shared" si="114"/>
        <v>15.073135838150288</v>
      </c>
      <c r="H702" s="12">
        <f t="shared" si="104"/>
        <v>179.33410233581853</v>
      </c>
      <c r="I702" s="12">
        <f t="shared" si="105"/>
        <v>10.2637115402727</v>
      </c>
      <c r="J702" s="12">
        <f t="shared" si="106"/>
        <v>37.457771916857581</v>
      </c>
      <c r="K702" s="12">
        <f t="shared" si="107"/>
        <v>3.6232142162522716</v>
      </c>
      <c r="L702" s="12">
        <f t="shared" si="103"/>
        <v>0.26813544762419017</v>
      </c>
      <c r="M702" s="11"/>
      <c r="N702" s="11">
        <f t="shared" si="108"/>
        <v>2023.12</v>
      </c>
      <c r="O702" s="11">
        <f t="shared" si="109"/>
        <v>75.820834556051551</v>
      </c>
      <c r="P702" s="11">
        <f t="shared" si="110"/>
        <v>4.3283731170976658</v>
      </c>
      <c r="Q702" s="11">
        <f t="shared" si="111"/>
        <v>0.9732943484695844</v>
      </c>
      <c r="R702">
        <f t="shared" si="112"/>
        <v>2.6466490978304718</v>
      </c>
      <c r="S702" s="12"/>
    </row>
    <row r="703" spans="1:19" s="15" customFormat="1" x14ac:dyDescent="0.25">
      <c r="A703" s="11">
        <f>'Shiller Data '!A702</f>
        <v>1928.1</v>
      </c>
      <c r="B703" s="11">
        <f>'Shiller Data '!B702</f>
        <v>21.6</v>
      </c>
      <c r="C703" s="11">
        <f>'Shiller Data '!C702</f>
        <v>0.8367</v>
      </c>
      <c r="D703" s="11">
        <f>'Shiller Data '!D702</f>
        <v>1.335</v>
      </c>
      <c r="E703" s="75">
        <f>'Shiller Data '!E702</f>
        <v>17.2</v>
      </c>
      <c r="F703" s="12">
        <f t="shared" si="113"/>
        <v>394.54534883720936</v>
      </c>
      <c r="G703" s="12">
        <f t="shared" si="114"/>
        <v>15.283152470930235</v>
      </c>
      <c r="H703" s="12">
        <f t="shared" si="104"/>
        <v>180.7422729133298</v>
      </c>
      <c r="I703" s="12">
        <f t="shared" si="105"/>
        <v>10.287432892411116</v>
      </c>
      <c r="J703" s="12">
        <f t="shared" si="106"/>
        <v>38.352167441914446</v>
      </c>
      <c r="K703" s="12">
        <f t="shared" si="107"/>
        <v>3.6468110436064247</v>
      </c>
      <c r="L703" s="12">
        <f t="shared" si="103"/>
        <v>0.29173227497834331</v>
      </c>
      <c r="M703" s="11"/>
      <c r="N703" s="11">
        <f t="shared" si="108"/>
        <v>2024.03</v>
      </c>
      <c r="O703" s="11">
        <f t="shared" si="109"/>
        <v>81.361498042573103</v>
      </c>
      <c r="P703" s="11">
        <f t="shared" si="110"/>
        <v>4.3989021640901314</v>
      </c>
      <c r="Q703" s="11">
        <f t="shared" si="111"/>
        <v>1.0438233954620499</v>
      </c>
      <c r="R703">
        <f t="shared" si="112"/>
        <v>2.8400549354718909</v>
      </c>
      <c r="S703" s="12"/>
    </row>
    <row r="704" spans="1:19" s="15" customFormat="1" x14ac:dyDescent="0.25">
      <c r="A704" s="11">
        <f>'Shiller Data '!A703</f>
        <v>1928.11</v>
      </c>
      <c r="B704" s="11">
        <f>'Shiller Data '!B703</f>
        <v>23.06</v>
      </c>
      <c r="C704" s="11">
        <f>'Shiller Data '!C703</f>
        <v>0.84330000000000005</v>
      </c>
      <c r="D704" s="11">
        <f>'Shiller Data '!D703</f>
        <v>1.357</v>
      </c>
      <c r="E704" s="75">
        <f>'Shiller Data '!E703</f>
        <v>17.2</v>
      </c>
      <c r="F704" s="12">
        <f t="shared" si="113"/>
        <v>421.21369186046513</v>
      </c>
      <c r="G704" s="12">
        <f t="shared" si="114"/>
        <v>15.403707994186048</v>
      </c>
      <c r="H704" s="12">
        <f t="shared" si="104"/>
        <v>182.25086625851938</v>
      </c>
      <c r="I704" s="12">
        <f t="shared" si="105"/>
        <v>10.314949966879215</v>
      </c>
      <c r="J704" s="12">
        <f t="shared" si="106"/>
        <v>40.835262721870791</v>
      </c>
      <c r="K704" s="12">
        <f t="shared" si="107"/>
        <v>3.7095459905319399</v>
      </c>
      <c r="L704" s="12">
        <f t="shared" si="103"/>
        <v>0.35446722190385849</v>
      </c>
      <c r="M704" s="11"/>
      <c r="N704" s="11">
        <f t="shared" si="108"/>
        <v>2024.06</v>
      </c>
      <c r="O704" s="11">
        <f t="shared" si="109"/>
        <v>83.90423923697324</v>
      </c>
      <c r="P704" s="11">
        <f t="shared" si="110"/>
        <v>4.4296761394550241</v>
      </c>
      <c r="Q704" s="11">
        <f t="shared" si="111"/>
        <v>1.0745973708269427</v>
      </c>
      <c r="R704">
        <f t="shared" si="112"/>
        <v>2.9288134373741679</v>
      </c>
      <c r="S704" s="12"/>
    </row>
    <row r="705" spans="1:19" s="15" customFormat="1" x14ac:dyDescent="0.25">
      <c r="A705" s="11">
        <f>'Shiller Data '!A704</f>
        <v>1928.12</v>
      </c>
      <c r="B705" s="11">
        <f>'Shiller Data '!B704</f>
        <v>23.15</v>
      </c>
      <c r="C705" s="11">
        <f>'Shiller Data '!C704</f>
        <v>0.85</v>
      </c>
      <c r="D705" s="11">
        <f>'Shiller Data '!D704</f>
        <v>1.38</v>
      </c>
      <c r="E705" s="75">
        <f>'Shiller Data '!E704</f>
        <v>17.100000000000001</v>
      </c>
      <c r="F705" s="12">
        <f t="shared" si="113"/>
        <v>425.33048245614032</v>
      </c>
      <c r="G705" s="12">
        <f t="shared" si="114"/>
        <v>15.616885964912278</v>
      </c>
      <c r="H705" s="12">
        <f t="shared" si="104"/>
        <v>183.83634028403355</v>
      </c>
      <c r="I705" s="12">
        <f t="shared" si="105"/>
        <v>10.346275969020972</v>
      </c>
      <c r="J705" s="12">
        <f t="shared" si="106"/>
        <v>41.109524212351708</v>
      </c>
      <c r="K705" s="12">
        <f t="shared" si="107"/>
        <v>3.7162398273169486</v>
      </c>
      <c r="L705" s="12">
        <f t="shared" ref="L705:L768" si="115">K705-$K$1854</f>
        <v>0.36116105868886716</v>
      </c>
      <c r="M705" s="11"/>
      <c r="N705" s="11"/>
      <c r="O705" s="11"/>
      <c r="P705" s="11"/>
      <c r="Q705" s="11"/>
      <c r="R705"/>
      <c r="S705" s="12"/>
    </row>
    <row r="706" spans="1:19" s="15" customFormat="1" x14ac:dyDescent="0.25">
      <c r="A706" s="11">
        <f>'Shiller Data '!A705</f>
        <v>1929.01</v>
      </c>
      <c r="B706" s="11">
        <f>'Shiller Data '!B705</f>
        <v>24.86</v>
      </c>
      <c r="C706" s="11">
        <f>'Shiller Data '!C705</f>
        <v>0.86</v>
      </c>
      <c r="D706" s="11">
        <f>'Shiller Data '!D705</f>
        <v>1.399</v>
      </c>
      <c r="E706" s="75">
        <f>'Shiller Data '!E705</f>
        <v>17.100000000000001</v>
      </c>
      <c r="F706" s="12">
        <f t="shared" si="113"/>
        <v>456.74798245614033</v>
      </c>
      <c r="G706" s="12">
        <f t="shared" si="114"/>
        <v>15.800614035087717</v>
      </c>
      <c r="H706" s="12">
        <f t="shared" ref="H706:H769" si="116">GEOMEAN(F587:F706)</f>
        <v>185.5555832690066</v>
      </c>
      <c r="I706" s="12">
        <f t="shared" ref="I706:I769" si="117">GEOMEAN(G587:G706)</f>
        <v>10.379210833401006</v>
      </c>
      <c r="J706" s="12">
        <f t="shared" ref="J706:J769" si="118">F706/I706</f>
        <v>44.006041479212882</v>
      </c>
      <c r="K706" s="12">
        <f t="shared" ref="K706:K769" si="119">LN(J706)</f>
        <v>3.7843269308383549</v>
      </c>
      <c r="L706" s="12">
        <f t="shared" si="115"/>
        <v>0.42924816221027351</v>
      </c>
      <c r="M706" s="11"/>
      <c r="N706" s="11"/>
      <c r="O706" s="11"/>
      <c r="P706" s="11"/>
      <c r="Q706" s="11"/>
      <c r="R706"/>
      <c r="S706" s="12"/>
    </row>
    <row r="707" spans="1:19" s="15" customFormat="1" x14ac:dyDescent="0.25">
      <c r="A707" s="11">
        <f>'Shiller Data '!A706</f>
        <v>1929.02</v>
      </c>
      <c r="B707" s="11">
        <f>'Shiller Data '!B706</f>
        <v>24.99</v>
      </c>
      <c r="C707" s="11">
        <f>'Shiller Data '!C706</f>
        <v>0.87</v>
      </c>
      <c r="D707" s="11">
        <f>'Shiller Data '!D706</f>
        <v>1.4179999999999999</v>
      </c>
      <c r="E707" s="75">
        <f>'Shiller Data '!E706</f>
        <v>17.100000000000001</v>
      </c>
      <c r="F707" s="12">
        <f t="shared" si="113"/>
        <v>459.13644736842105</v>
      </c>
      <c r="G707" s="12">
        <f t="shared" si="114"/>
        <v>15.984342105263156</v>
      </c>
      <c r="H707" s="12">
        <f t="shared" si="116"/>
        <v>187.26445504616476</v>
      </c>
      <c r="I707" s="12">
        <f t="shared" si="117"/>
        <v>10.412183674247126</v>
      </c>
      <c r="J707" s="12">
        <f t="shared" si="118"/>
        <v>44.096076455510648</v>
      </c>
      <c r="K707" s="12">
        <f t="shared" si="119"/>
        <v>3.7863708092320034</v>
      </c>
      <c r="L707" s="12">
        <f t="shared" si="115"/>
        <v>0.43129204060392201</v>
      </c>
      <c r="M707" s="11"/>
      <c r="N707" s="11"/>
      <c r="O707" s="11"/>
      <c r="P707" s="11"/>
      <c r="Q707" s="11"/>
      <c r="R707"/>
      <c r="S707" s="12"/>
    </row>
    <row r="708" spans="1:19" s="15" customFormat="1" x14ac:dyDescent="0.25">
      <c r="A708" s="11">
        <f>'Shiller Data '!A707</f>
        <v>1929.03</v>
      </c>
      <c r="B708" s="11">
        <f>'Shiller Data '!B707</f>
        <v>25.43</v>
      </c>
      <c r="C708" s="11">
        <f>'Shiller Data '!C707</f>
        <v>0.88</v>
      </c>
      <c r="D708" s="11">
        <f>'Shiller Data '!D707</f>
        <v>1.4379999999999999</v>
      </c>
      <c r="E708" s="75">
        <f>'Shiller Data '!E707</f>
        <v>17</v>
      </c>
      <c r="F708" s="12">
        <f t="shared" si="113"/>
        <v>469.96883823529413</v>
      </c>
      <c r="G708" s="12">
        <f t="shared" si="114"/>
        <v>16.263176470588235</v>
      </c>
      <c r="H708" s="12">
        <f t="shared" si="116"/>
        <v>188.99786355608128</v>
      </c>
      <c r="I708" s="12">
        <f t="shared" si="117"/>
        <v>10.448346506989724</v>
      </c>
      <c r="J708" s="12">
        <f t="shared" si="118"/>
        <v>44.98021174172343</v>
      </c>
      <c r="K708" s="12">
        <f t="shared" si="119"/>
        <v>3.8062226539839275</v>
      </c>
      <c r="L708" s="12">
        <f t="shared" si="115"/>
        <v>0.45114388535584604</v>
      </c>
      <c r="M708" s="11"/>
      <c r="N708" s="11"/>
      <c r="O708" s="11"/>
      <c r="P708" s="11"/>
      <c r="Q708" s="11"/>
      <c r="R708"/>
      <c r="S708" s="12"/>
    </row>
    <row r="709" spans="1:19" s="15" customFormat="1" x14ac:dyDescent="0.25">
      <c r="A709" s="11">
        <f>'Shiller Data '!A708</f>
        <v>1929.04</v>
      </c>
      <c r="B709" s="11">
        <f>'Shiller Data '!B708</f>
        <v>25.28</v>
      </c>
      <c r="C709" s="11">
        <f>'Shiller Data '!C708</f>
        <v>0.89</v>
      </c>
      <c r="D709" s="11">
        <f>'Shiller Data '!D708</f>
        <v>1.4570000000000001</v>
      </c>
      <c r="E709" s="75">
        <f>'Shiller Data '!E708</f>
        <v>16.899999999999999</v>
      </c>
      <c r="F709" s="12">
        <f t="shared" si="113"/>
        <v>469.96118343195275</v>
      </c>
      <c r="G709" s="12">
        <f t="shared" si="114"/>
        <v>16.545310650887576</v>
      </c>
      <c r="H709" s="12">
        <f t="shared" si="116"/>
        <v>190.72411229845858</v>
      </c>
      <c r="I709" s="12">
        <f t="shared" si="117"/>
        <v>10.488238510064209</v>
      </c>
      <c r="J709" s="12">
        <f t="shared" si="118"/>
        <v>44.808399711828791</v>
      </c>
      <c r="K709" s="12">
        <f t="shared" si="119"/>
        <v>3.8023956154138241</v>
      </c>
      <c r="L709" s="12">
        <f t="shared" si="115"/>
        <v>0.44731684678574268</v>
      </c>
      <c r="M709" s="11"/>
      <c r="N709" s="11"/>
      <c r="O709" s="11"/>
      <c r="P709" s="11"/>
      <c r="Q709" s="11"/>
      <c r="R709"/>
      <c r="S709" s="12"/>
    </row>
    <row r="710" spans="1:19" s="15" customFormat="1" x14ac:dyDescent="0.25">
      <c r="A710" s="11">
        <f>'Shiller Data '!A709</f>
        <v>1929.05</v>
      </c>
      <c r="B710" s="11">
        <f>'Shiller Data '!B709</f>
        <v>25.66</v>
      </c>
      <c r="C710" s="11">
        <f>'Shiller Data '!C709</f>
        <v>0.9</v>
      </c>
      <c r="D710" s="11">
        <f>'Shiller Data '!D709</f>
        <v>1.476</v>
      </c>
      <c r="E710" s="75">
        <f>'Shiller Data '!E709</f>
        <v>17</v>
      </c>
      <c r="F710" s="12">
        <f t="shared" si="113"/>
        <v>474.21944117647064</v>
      </c>
      <c r="G710" s="12">
        <f t="shared" si="114"/>
        <v>16.632794117647059</v>
      </c>
      <c r="H710" s="12">
        <f t="shared" si="116"/>
        <v>192.39249149064602</v>
      </c>
      <c r="I710" s="12">
        <f t="shared" si="117"/>
        <v>10.530327667654554</v>
      </c>
      <c r="J710" s="12">
        <f t="shared" si="118"/>
        <v>45.033683294880291</v>
      </c>
      <c r="K710" s="12">
        <f t="shared" si="119"/>
        <v>3.8074107274346938</v>
      </c>
      <c r="L710" s="12">
        <f t="shared" si="115"/>
        <v>0.45233195880661237</v>
      </c>
      <c r="M710" s="11"/>
      <c r="N710" s="11"/>
      <c r="O710" s="11"/>
      <c r="P710" s="11"/>
      <c r="Q710" s="11"/>
      <c r="R710"/>
      <c r="S710" s="12"/>
    </row>
    <row r="711" spans="1:19" s="15" customFormat="1" x14ac:dyDescent="0.25">
      <c r="A711" s="11">
        <f>'Shiller Data '!A710</f>
        <v>1929.06</v>
      </c>
      <c r="B711" s="11">
        <f>'Shiller Data '!B710</f>
        <v>26.15</v>
      </c>
      <c r="C711" s="11">
        <f>'Shiller Data '!C710</f>
        <v>0.91</v>
      </c>
      <c r="D711" s="11">
        <f>'Shiller Data '!D710</f>
        <v>1.4950000000000001</v>
      </c>
      <c r="E711" s="75">
        <f>'Shiller Data '!E710</f>
        <v>17.100000000000001</v>
      </c>
      <c r="F711" s="12">
        <f t="shared" si="113"/>
        <v>480.44890350877193</v>
      </c>
      <c r="G711" s="12">
        <f t="shared" si="114"/>
        <v>16.719254385964909</v>
      </c>
      <c r="H711" s="12">
        <f t="shared" si="116"/>
        <v>194.05386971142963</v>
      </c>
      <c r="I711" s="12">
        <f t="shared" si="117"/>
        <v>10.573569622801402</v>
      </c>
      <c r="J711" s="12">
        <f t="shared" si="118"/>
        <v>45.438666471983751</v>
      </c>
      <c r="K711" s="12">
        <f t="shared" si="119"/>
        <v>3.8163634269748643</v>
      </c>
      <c r="L711" s="12">
        <f t="shared" si="115"/>
        <v>0.46128465834678289</v>
      </c>
      <c r="M711" s="11"/>
      <c r="N711" s="11"/>
      <c r="O711" s="11"/>
      <c r="P711" s="11"/>
      <c r="Q711" s="11"/>
      <c r="R711"/>
      <c r="S711" s="12"/>
    </row>
    <row r="712" spans="1:19" s="15" customFormat="1" x14ac:dyDescent="0.25">
      <c r="A712" s="11">
        <f>'Shiller Data '!A711</f>
        <v>1929.07</v>
      </c>
      <c r="B712" s="11">
        <f>'Shiller Data '!B711</f>
        <v>28.48</v>
      </c>
      <c r="C712" s="11">
        <f>'Shiller Data '!C711</f>
        <v>0.92</v>
      </c>
      <c r="D712" s="11">
        <f>'Shiller Data '!D711</f>
        <v>1.514</v>
      </c>
      <c r="E712" s="75">
        <f>'Shiller Data '!E711</f>
        <v>17.3</v>
      </c>
      <c r="F712" s="12">
        <f t="shared" si="113"/>
        <v>517.20832369942195</v>
      </c>
      <c r="G712" s="12">
        <f t="shared" si="114"/>
        <v>16.707572254335258</v>
      </c>
      <c r="H712" s="12">
        <f t="shared" si="116"/>
        <v>195.84515380783688</v>
      </c>
      <c r="I712" s="12">
        <f t="shared" si="117"/>
        <v>10.620039819290572</v>
      </c>
      <c r="J712" s="12">
        <f t="shared" si="118"/>
        <v>48.701166144400759</v>
      </c>
      <c r="K712" s="12">
        <f t="shared" si="119"/>
        <v>3.8857029752720975</v>
      </c>
      <c r="L712" s="12">
        <f t="shared" si="115"/>
        <v>0.53062420664401611</v>
      </c>
      <c r="M712" s="11"/>
      <c r="N712" s="11"/>
      <c r="O712" s="11"/>
      <c r="P712" s="11"/>
      <c r="Q712" s="11"/>
      <c r="R712"/>
      <c r="S712" s="12"/>
    </row>
    <row r="713" spans="1:19" s="15" customFormat="1" x14ac:dyDescent="0.25">
      <c r="A713" s="11">
        <f>'Shiller Data '!A712</f>
        <v>1929.08</v>
      </c>
      <c r="B713" s="11">
        <f>'Shiller Data '!B712</f>
        <v>30.1</v>
      </c>
      <c r="C713" s="11">
        <f>'Shiller Data '!C712</f>
        <v>0.93</v>
      </c>
      <c r="D713" s="11">
        <f>'Shiller Data '!D712</f>
        <v>1.5329999999999999</v>
      </c>
      <c r="E713" s="75">
        <f>'Shiller Data '!E712</f>
        <v>17.3</v>
      </c>
      <c r="F713" s="12">
        <f t="shared" si="113"/>
        <v>546.62817919075155</v>
      </c>
      <c r="G713" s="12">
        <f t="shared" si="114"/>
        <v>16.889176300578033</v>
      </c>
      <c r="H713" s="12">
        <f t="shared" si="116"/>
        <v>197.88714359393916</v>
      </c>
      <c r="I713" s="12">
        <f t="shared" si="117"/>
        <v>10.669749708327448</v>
      </c>
      <c r="J713" s="12">
        <f t="shared" si="118"/>
        <v>51.231584070254549</v>
      </c>
      <c r="K713" s="12">
        <f t="shared" si="119"/>
        <v>3.936356218227604</v>
      </c>
      <c r="L713" s="12">
        <f t="shared" si="115"/>
        <v>0.58127744959952254</v>
      </c>
      <c r="M713" s="11"/>
      <c r="N713" s="11"/>
      <c r="O713" s="11"/>
      <c r="P713" s="11"/>
      <c r="Q713" s="11"/>
      <c r="R713"/>
      <c r="S713" s="12"/>
    </row>
    <row r="714" spans="1:19" s="15" customFormat="1" x14ac:dyDescent="0.25">
      <c r="A714" s="11">
        <f>'Shiller Data '!A713</f>
        <v>1929.09</v>
      </c>
      <c r="B714" s="11">
        <f>'Shiller Data '!B713</f>
        <v>31.3</v>
      </c>
      <c r="C714" s="11">
        <f>'Shiller Data '!C713</f>
        <v>0.94</v>
      </c>
      <c r="D714" s="11">
        <f>'Shiller Data '!D713</f>
        <v>1.552</v>
      </c>
      <c r="E714" s="75">
        <f>'Shiller Data '!E713</f>
        <v>17.3</v>
      </c>
      <c r="F714" s="12">
        <f t="shared" si="113"/>
        <v>568.42066473988439</v>
      </c>
      <c r="G714" s="12">
        <f t="shared" si="114"/>
        <v>17.070780346820808</v>
      </c>
      <c r="H714" s="12">
        <f t="shared" si="116"/>
        <v>199.99886226536324</v>
      </c>
      <c r="I714" s="12">
        <f t="shared" si="117"/>
        <v>10.721695405335861</v>
      </c>
      <c r="J714" s="12">
        <f t="shared" si="118"/>
        <v>53.015931086514428</v>
      </c>
      <c r="K714" s="12">
        <f t="shared" si="119"/>
        <v>3.9705924549230471</v>
      </c>
      <c r="L714" s="12">
        <f t="shared" si="115"/>
        <v>0.61551368629496572</v>
      </c>
      <c r="M714" s="11"/>
      <c r="N714" s="11"/>
      <c r="O714" s="11"/>
      <c r="P714" s="11"/>
      <c r="Q714" s="11"/>
      <c r="R714"/>
      <c r="S714" s="12"/>
    </row>
    <row r="715" spans="1:19" s="15" customFormat="1" x14ac:dyDescent="0.25">
      <c r="A715" s="11">
        <f>'Shiller Data '!A714</f>
        <v>1929.1</v>
      </c>
      <c r="B715" s="11">
        <f>'Shiller Data '!B714</f>
        <v>27.99</v>
      </c>
      <c r="C715" s="11">
        <f>'Shiller Data '!C714</f>
        <v>0.95</v>
      </c>
      <c r="D715" s="11">
        <f>'Shiller Data '!D714</f>
        <v>1.5720000000000001</v>
      </c>
      <c r="E715" s="75">
        <f>'Shiller Data '!E714</f>
        <v>17.3</v>
      </c>
      <c r="F715" s="12">
        <f t="shared" ref="F715:F778" si="120">B715*$E$1851/E715</f>
        <v>508.30972543352595</v>
      </c>
      <c r="G715" s="12">
        <f t="shared" ref="G715:G778" si="121">C715*$E$1851/E715</f>
        <v>17.252384393063583</v>
      </c>
      <c r="H715" s="12">
        <f t="shared" si="116"/>
        <v>201.88926953214684</v>
      </c>
      <c r="I715" s="12">
        <f t="shared" si="117"/>
        <v>10.776895436923473</v>
      </c>
      <c r="J715" s="12">
        <f t="shared" si="118"/>
        <v>47.166619404320336</v>
      </c>
      <c r="K715" s="12">
        <f t="shared" si="119"/>
        <v>3.8536864263861363</v>
      </c>
      <c r="L715" s="12">
        <f t="shared" si="115"/>
        <v>0.49860765775805493</v>
      </c>
      <c r="M715" s="11"/>
      <c r="N715" s="11"/>
      <c r="O715" s="11"/>
      <c r="P715" s="11"/>
      <c r="Q715" s="11"/>
      <c r="R715"/>
      <c r="S715" s="12"/>
    </row>
    <row r="716" spans="1:19" s="15" customFormat="1" x14ac:dyDescent="0.25">
      <c r="A716" s="11">
        <f>'Shiller Data '!A715</f>
        <v>1929.11</v>
      </c>
      <c r="B716" s="11">
        <f>'Shiller Data '!B715</f>
        <v>20.58</v>
      </c>
      <c r="C716" s="11">
        <f>'Shiller Data '!C715</f>
        <v>0.96</v>
      </c>
      <c r="D716" s="11">
        <f>'Shiller Data '!D715</f>
        <v>1.591</v>
      </c>
      <c r="E716" s="75">
        <f>'Shiller Data '!E715</f>
        <v>17.3</v>
      </c>
      <c r="F716" s="12">
        <f t="shared" si="120"/>
        <v>373.74112716763</v>
      </c>
      <c r="G716" s="12">
        <f t="shared" si="121"/>
        <v>17.433988439306358</v>
      </c>
      <c r="H716" s="12">
        <f t="shared" si="116"/>
        <v>203.36382372559956</v>
      </c>
      <c r="I716" s="12">
        <f t="shared" si="117"/>
        <v>10.835872337080659</v>
      </c>
      <c r="J716" s="12">
        <f t="shared" si="118"/>
        <v>34.491097305445116</v>
      </c>
      <c r="K716" s="12">
        <f t="shared" si="119"/>
        <v>3.5407012416193786</v>
      </c>
      <c r="L716" s="12">
        <f t="shared" si="115"/>
        <v>0.18562247299129719</v>
      </c>
      <c r="M716" s="11"/>
      <c r="N716" s="11"/>
      <c r="O716" s="11"/>
      <c r="P716" s="11"/>
      <c r="Q716" s="11"/>
      <c r="R716"/>
      <c r="S716" s="12"/>
    </row>
    <row r="717" spans="1:19" s="15" customFormat="1" x14ac:dyDescent="0.25">
      <c r="A717" s="11">
        <f>'Shiller Data '!A716</f>
        <v>1929.12</v>
      </c>
      <c r="B717" s="11">
        <f>'Shiller Data '!B716</f>
        <v>21.4</v>
      </c>
      <c r="C717" s="11">
        <f>'Shiller Data '!C716</f>
        <v>0.97</v>
      </c>
      <c r="D717" s="11">
        <f>'Shiller Data '!D716</f>
        <v>1.61</v>
      </c>
      <c r="E717" s="75">
        <f>'Shiller Data '!E716</f>
        <v>17.2</v>
      </c>
      <c r="F717" s="12">
        <f t="shared" si="120"/>
        <v>390.8921511627907</v>
      </c>
      <c r="G717" s="12">
        <f t="shared" si="121"/>
        <v>17.718008720930232</v>
      </c>
      <c r="H717" s="12">
        <f t="shared" si="116"/>
        <v>205.01322842391579</v>
      </c>
      <c r="I717" s="12">
        <f t="shared" si="117"/>
        <v>10.899145657790223</v>
      </c>
      <c r="J717" s="12">
        <f t="shared" si="118"/>
        <v>35.864476302635559</v>
      </c>
      <c r="K717" s="12">
        <f t="shared" si="119"/>
        <v>3.5797472875656284</v>
      </c>
      <c r="L717" s="12">
        <f t="shared" si="115"/>
        <v>0.22466851893754702</v>
      </c>
      <c r="M717" s="11"/>
      <c r="N717" s="11"/>
      <c r="O717" s="11"/>
      <c r="P717" s="11"/>
      <c r="Q717" s="11"/>
      <c r="R717"/>
      <c r="S717" s="12"/>
    </row>
    <row r="718" spans="1:19" s="15" customFormat="1" x14ac:dyDescent="0.25">
      <c r="A718" s="11">
        <f>'Shiller Data '!A717</f>
        <v>1930.01</v>
      </c>
      <c r="B718" s="11">
        <f>'Shiller Data '!B717</f>
        <v>21.71</v>
      </c>
      <c r="C718" s="11">
        <f>'Shiller Data '!C717</f>
        <v>0.9708</v>
      </c>
      <c r="D718" s="11">
        <f>'Shiller Data '!D717</f>
        <v>1.5569999999999999</v>
      </c>
      <c r="E718" s="75">
        <f>'Shiller Data '!E717</f>
        <v>17.100000000000001</v>
      </c>
      <c r="F718" s="12">
        <f t="shared" si="120"/>
        <v>398.87364035087717</v>
      </c>
      <c r="G718" s="12">
        <f t="shared" si="121"/>
        <v>17.836321052631579</v>
      </c>
      <c r="H718" s="12">
        <f t="shared" si="116"/>
        <v>206.76437866624727</v>
      </c>
      <c r="I718" s="12">
        <f t="shared" si="117"/>
        <v>10.965603613819862</v>
      </c>
      <c r="J718" s="12">
        <f t="shared" si="118"/>
        <v>36.37498257261278</v>
      </c>
      <c r="K718" s="12">
        <f t="shared" si="119"/>
        <v>3.5938812463881131</v>
      </c>
      <c r="L718" s="12">
        <f t="shared" si="115"/>
        <v>0.23880247776003172</v>
      </c>
      <c r="M718" s="11"/>
      <c r="N718" s="11"/>
      <c r="O718" s="11"/>
      <c r="P718" s="11"/>
      <c r="Q718" s="11"/>
      <c r="R718"/>
      <c r="S718" s="12"/>
    </row>
    <row r="719" spans="1:19" s="15" customFormat="1" x14ac:dyDescent="0.25">
      <c r="A719" s="11">
        <f>'Shiller Data '!A718</f>
        <v>1930.02</v>
      </c>
      <c r="B719" s="11">
        <f>'Shiller Data '!B718</f>
        <v>23.07</v>
      </c>
      <c r="C719" s="11">
        <f>'Shiller Data '!C718</f>
        <v>0.97170000000000001</v>
      </c>
      <c r="D719" s="11">
        <f>'Shiller Data '!D718</f>
        <v>1.5029999999999999</v>
      </c>
      <c r="E719" s="75">
        <f>'Shiller Data '!E718</f>
        <v>17</v>
      </c>
      <c r="F719" s="12">
        <f t="shared" si="120"/>
        <v>426.35395588235298</v>
      </c>
      <c r="G719" s="12">
        <f t="shared" si="121"/>
        <v>17.957873382352943</v>
      </c>
      <c r="H719" s="12">
        <f t="shared" si="116"/>
        <v>208.8143254365861</v>
      </c>
      <c r="I719" s="12">
        <f t="shared" si="117"/>
        <v>11.034318047422945</v>
      </c>
      <c r="J719" s="12">
        <f t="shared" si="118"/>
        <v>38.638904012915198</v>
      </c>
      <c r="K719" s="12">
        <f t="shared" si="119"/>
        <v>3.6542596448870603</v>
      </c>
      <c r="L719" s="12">
        <f t="shared" si="115"/>
        <v>0.29918087625897893</v>
      </c>
      <c r="M719" s="11"/>
      <c r="N719" s="11"/>
      <c r="O719" s="11"/>
      <c r="P719" s="11"/>
      <c r="Q719" s="11"/>
      <c r="R719"/>
      <c r="S719" s="12"/>
    </row>
    <row r="720" spans="1:19" s="15" customFormat="1" x14ac:dyDescent="0.25">
      <c r="A720" s="11">
        <f>'Shiller Data '!A719</f>
        <v>1930.03</v>
      </c>
      <c r="B720" s="11">
        <f>'Shiller Data '!B719</f>
        <v>23.94</v>
      </c>
      <c r="C720" s="11">
        <f>'Shiller Data '!C719</f>
        <v>0.97250000000000003</v>
      </c>
      <c r="D720" s="11">
        <f>'Shiller Data '!D719</f>
        <v>1.45</v>
      </c>
      <c r="E720" s="75">
        <f>'Shiller Data '!E719</f>
        <v>16.899999999999999</v>
      </c>
      <c r="F720" s="12">
        <f t="shared" si="120"/>
        <v>445.05026627218939</v>
      </c>
      <c r="G720" s="12">
        <f t="shared" si="121"/>
        <v>18.079005177514794</v>
      </c>
      <c r="H720" s="12">
        <f t="shared" si="116"/>
        <v>210.85844251196474</v>
      </c>
      <c r="I720" s="12">
        <f t="shared" si="117"/>
        <v>11.10532858278269</v>
      </c>
      <c r="J720" s="12">
        <f t="shared" si="118"/>
        <v>40.075380296462335</v>
      </c>
      <c r="K720" s="12">
        <f t="shared" si="119"/>
        <v>3.6907621880691139</v>
      </c>
      <c r="L720" s="12">
        <f t="shared" si="115"/>
        <v>0.33568341944103253</v>
      </c>
      <c r="M720" s="11"/>
      <c r="N720" s="11"/>
      <c r="O720" s="11"/>
      <c r="P720" s="11"/>
      <c r="Q720" s="11"/>
      <c r="R720"/>
      <c r="S720" s="12"/>
    </row>
    <row r="721" spans="1:19" s="15" customFormat="1" x14ac:dyDescent="0.25">
      <c r="A721" s="11">
        <f>'Shiller Data '!A720</f>
        <v>1930.04</v>
      </c>
      <c r="B721" s="11">
        <f>'Shiller Data '!B720</f>
        <v>25.46</v>
      </c>
      <c r="C721" s="11">
        <f>'Shiller Data '!C720</f>
        <v>0.97330000000000005</v>
      </c>
      <c r="D721" s="11">
        <f>'Shiller Data '!D720</f>
        <v>1.397</v>
      </c>
      <c r="E721" s="75">
        <f>'Shiller Data '!E720</f>
        <v>17</v>
      </c>
      <c r="F721" s="12">
        <f t="shared" si="120"/>
        <v>470.52326470588241</v>
      </c>
      <c r="G721" s="12">
        <f t="shared" si="121"/>
        <v>17.987442794117648</v>
      </c>
      <c r="H721" s="12">
        <f t="shared" si="116"/>
        <v>213.08901073518643</v>
      </c>
      <c r="I721" s="12">
        <f t="shared" si="117"/>
        <v>11.179419990753738</v>
      </c>
      <c r="J721" s="12">
        <f t="shared" si="118"/>
        <v>42.088343142581842</v>
      </c>
      <c r="K721" s="12">
        <f t="shared" si="119"/>
        <v>3.7397708173743109</v>
      </c>
      <c r="L721" s="12">
        <f t="shared" si="115"/>
        <v>0.38469204874622953</v>
      </c>
      <c r="M721" s="11"/>
      <c r="N721" s="11"/>
      <c r="O721" s="11"/>
      <c r="P721" s="11"/>
      <c r="Q721" s="11"/>
      <c r="R721"/>
      <c r="S721" s="12"/>
    </row>
    <row r="722" spans="1:19" s="15" customFormat="1" x14ac:dyDescent="0.25">
      <c r="A722" s="11">
        <f>'Shiller Data '!A721</f>
        <v>1930.05</v>
      </c>
      <c r="B722" s="11">
        <f>'Shiller Data '!B721</f>
        <v>23.94</v>
      </c>
      <c r="C722" s="11">
        <f>'Shiller Data '!C721</f>
        <v>0.97419999999999995</v>
      </c>
      <c r="D722" s="11">
        <f>'Shiller Data '!D721</f>
        <v>1.343</v>
      </c>
      <c r="E722" s="75">
        <f>'Shiller Data '!E721</f>
        <v>16.899999999999999</v>
      </c>
      <c r="F722" s="12">
        <f t="shared" si="120"/>
        <v>445.05026627218939</v>
      </c>
      <c r="G722" s="12">
        <f t="shared" si="121"/>
        <v>18.110608579881657</v>
      </c>
      <c r="H722" s="12">
        <f t="shared" si="116"/>
        <v>215.38599790056963</v>
      </c>
      <c r="I722" s="12">
        <f t="shared" si="117"/>
        <v>11.256308930013779</v>
      </c>
      <c r="J722" s="12">
        <f t="shared" si="118"/>
        <v>39.537851087713939</v>
      </c>
      <c r="K722" s="12">
        <f t="shared" si="119"/>
        <v>3.677258468458644</v>
      </c>
      <c r="L722" s="12">
        <f t="shared" si="115"/>
        <v>0.3221796998305626</v>
      </c>
      <c r="M722" s="11"/>
      <c r="N722" s="11"/>
      <c r="O722" s="11"/>
      <c r="P722" s="11"/>
      <c r="Q722" s="11"/>
      <c r="R722"/>
      <c r="S722" s="12"/>
    </row>
    <row r="723" spans="1:19" s="15" customFormat="1" x14ac:dyDescent="0.25">
      <c r="A723" s="11">
        <f>'Shiller Data '!A722</f>
        <v>1930.06</v>
      </c>
      <c r="B723" s="11">
        <f>'Shiller Data '!B722</f>
        <v>21.52</v>
      </c>
      <c r="C723" s="11">
        <f>'Shiller Data '!C722</f>
        <v>0.97499999999999998</v>
      </c>
      <c r="D723" s="11">
        <f>'Shiller Data '!D722</f>
        <v>1.29</v>
      </c>
      <c r="E723" s="75">
        <f>'Shiller Data '!E722</f>
        <v>16.8</v>
      </c>
      <c r="F723" s="12">
        <f t="shared" si="120"/>
        <v>402.4432142857143</v>
      </c>
      <c r="G723" s="12">
        <f t="shared" si="121"/>
        <v>18.233370535714286</v>
      </c>
      <c r="H723" s="12">
        <f t="shared" si="116"/>
        <v>217.58322895377606</v>
      </c>
      <c r="I723" s="12">
        <f t="shared" si="117"/>
        <v>11.336038776231836</v>
      </c>
      <c r="J723" s="12">
        <f t="shared" si="118"/>
        <v>35.501220684734527</v>
      </c>
      <c r="K723" s="12">
        <f t="shared" si="119"/>
        <v>3.5695670813756823</v>
      </c>
      <c r="L723" s="12">
        <f t="shared" si="115"/>
        <v>0.21448831274760094</v>
      </c>
      <c r="M723" s="11"/>
      <c r="N723" s="11"/>
      <c r="O723" s="11"/>
      <c r="P723" s="11"/>
      <c r="Q723" s="11"/>
      <c r="R723"/>
      <c r="S723" s="12"/>
    </row>
    <row r="724" spans="1:19" s="15" customFormat="1" x14ac:dyDescent="0.25">
      <c r="A724" s="11">
        <f>'Shiller Data '!A723</f>
        <v>1930.07</v>
      </c>
      <c r="B724" s="11">
        <f>'Shiller Data '!B723</f>
        <v>21.06</v>
      </c>
      <c r="C724" s="11">
        <f>'Shiller Data '!C723</f>
        <v>0.9758</v>
      </c>
      <c r="D724" s="11">
        <f>'Shiller Data '!D723</f>
        <v>1.2370000000000001</v>
      </c>
      <c r="E724" s="75">
        <f>'Shiller Data '!E723</f>
        <v>16.600000000000001</v>
      </c>
      <c r="F724" s="12">
        <f t="shared" si="120"/>
        <v>398.58587349397584</v>
      </c>
      <c r="G724" s="12">
        <f t="shared" si="121"/>
        <v>18.468190662650603</v>
      </c>
      <c r="H724" s="12">
        <f t="shared" si="116"/>
        <v>219.77876410118384</v>
      </c>
      <c r="I724" s="12">
        <f t="shared" si="117"/>
        <v>11.417406048203025</v>
      </c>
      <c r="J724" s="12">
        <f t="shared" si="118"/>
        <v>34.910370342544567</v>
      </c>
      <c r="K724" s="12">
        <f t="shared" si="119"/>
        <v>3.5527839295552202</v>
      </c>
      <c r="L724" s="12">
        <f t="shared" si="115"/>
        <v>0.19770516092713875</v>
      </c>
      <c r="M724" s="11"/>
      <c r="N724" s="11"/>
      <c r="O724" s="11"/>
      <c r="P724" s="11"/>
      <c r="Q724" s="11"/>
      <c r="R724"/>
      <c r="S724" s="12"/>
    </row>
    <row r="725" spans="1:19" s="15" customFormat="1" x14ac:dyDescent="0.25">
      <c r="A725" s="11">
        <f>'Shiller Data '!A724</f>
        <v>1930.08</v>
      </c>
      <c r="B725" s="11">
        <f>'Shiller Data '!B724</f>
        <v>20.79</v>
      </c>
      <c r="C725" s="11">
        <f>'Shiller Data '!C724</f>
        <v>0.97670000000000001</v>
      </c>
      <c r="D725" s="11">
        <f>'Shiller Data '!D724</f>
        <v>1.1830000000000001</v>
      </c>
      <c r="E725" s="75">
        <f>'Shiller Data '!E724</f>
        <v>16.5</v>
      </c>
      <c r="F725" s="12">
        <f t="shared" si="120"/>
        <v>395.8605</v>
      </c>
      <c r="G725" s="12">
        <f t="shared" si="121"/>
        <v>18.597255909090912</v>
      </c>
      <c r="H725" s="12">
        <f t="shared" si="116"/>
        <v>222.01270848358726</v>
      </c>
      <c r="I725" s="12">
        <f t="shared" si="117"/>
        <v>11.497989385711286</v>
      </c>
      <c r="J725" s="12">
        <f t="shared" si="118"/>
        <v>34.428671545995812</v>
      </c>
      <c r="K725" s="12">
        <f t="shared" si="119"/>
        <v>3.5388896924060957</v>
      </c>
      <c r="L725" s="12">
        <f t="shared" si="115"/>
        <v>0.18381092377801433</v>
      </c>
      <c r="M725" s="11"/>
      <c r="N725" s="11"/>
      <c r="O725" s="11"/>
      <c r="P725" s="11"/>
      <c r="Q725" s="11"/>
      <c r="R725"/>
      <c r="S725" s="12"/>
    </row>
    <row r="726" spans="1:19" s="15" customFormat="1" x14ac:dyDescent="0.25">
      <c r="A726" s="11">
        <f>'Shiller Data '!A725</f>
        <v>1930.09</v>
      </c>
      <c r="B726" s="11">
        <f>'Shiller Data '!B725</f>
        <v>20.78</v>
      </c>
      <c r="C726" s="11">
        <f>'Shiller Data '!C725</f>
        <v>0.97750000000000004</v>
      </c>
      <c r="D726" s="11">
        <f>'Shiller Data '!D725</f>
        <v>1.1299999999999999</v>
      </c>
      <c r="E726" s="75">
        <f>'Shiller Data '!E725</f>
        <v>16.600000000000001</v>
      </c>
      <c r="F726" s="12">
        <f t="shared" si="120"/>
        <v>393.28653614457829</v>
      </c>
      <c r="G726" s="12">
        <f t="shared" si="121"/>
        <v>18.500365210843373</v>
      </c>
      <c r="H726" s="12">
        <f t="shared" si="116"/>
        <v>224.1641239644413</v>
      </c>
      <c r="I726" s="12">
        <f t="shared" si="117"/>
        <v>11.57751890334014</v>
      </c>
      <c r="J726" s="12">
        <f t="shared" si="118"/>
        <v>33.969846167222777</v>
      </c>
      <c r="K726" s="12">
        <f t="shared" si="119"/>
        <v>3.5254732536730655</v>
      </c>
      <c r="L726" s="12">
        <f t="shared" si="115"/>
        <v>0.17039448504498411</v>
      </c>
      <c r="M726" s="11"/>
      <c r="N726" s="11"/>
      <c r="O726" s="11"/>
      <c r="P726" s="11"/>
      <c r="Q726" s="11"/>
      <c r="R726"/>
      <c r="S726" s="12"/>
    </row>
    <row r="727" spans="1:19" s="15" customFormat="1" x14ac:dyDescent="0.25">
      <c r="A727" s="11">
        <f>'Shiller Data '!A726</f>
        <v>1930.1</v>
      </c>
      <c r="B727" s="11">
        <f>'Shiller Data '!B726</f>
        <v>17.920000000000002</v>
      </c>
      <c r="C727" s="11">
        <f>'Shiller Data '!C726</f>
        <v>0.97829999999999995</v>
      </c>
      <c r="D727" s="11">
        <f>'Shiller Data '!D726</f>
        <v>1.077</v>
      </c>
      <c r="E727" s="75">
        <f>'Shiller Data '!E726</f>
        <v>16.5</v>
      </c>
      <c r="F727" s="12">
        <f t="shared" si="120"/>
        <v>341.21309090909097</v>
      </c>
      <c r="G727" s="12">
        <f t="shared" si="121"/>
        <v>18.627721363636361</v>
      </c>
      <c r="H727" s="12">
        <f t="shared" si="116"/>
        <v>226.05682075797696</v>
      </c>
      <c r="I727" s="12">
        <f t="shared" si="117"/>
        <v>11.658099244425131</v>
      </c>
      <c r="J727" s="12">
        <f t="shared" si="118"/>
        <v>29.268329575445851</v>
      </c>
      <c r="K727" s="12">
        <f t="shared" si="119"/>
        <v>3.3765060295653893</v>
      </c>
      <c r="L727" s="12">
        <f t="shared" si="115"/>
        <v>2.1427260937307846E-2</v>
      </c>
      <c r="M727" s="11"/>
      <c r="N727" s="11"/>
      <c r="O727" s="11"/>
      <c r="P727" s="11"/>
      <c r="Q727" s="11"/>
      <c r="R727"/>
      <c r="S727" s="12"/>
    </row>
    <row r="728" spans="1:19" s="15" customFormat="1" x14ac:dyDescent="0.25">
      <c r="A728" s="11">
        <f>'Shiller Data '!A727</f>
        <v>1930.11</v>
      </c>
      <c r="B728" s="11">
        <f>'Shiller Data '!B727</f>
        <v>16.62</v>
      </c>
      <c r="C728" s="11">
        <f>'Shiller Data '!C727</f>
        <v>0.97919999999999996</v>
      </c>
      <c r="D728" s="11">
        <f>'Shiller Data '!D727</f>
        <v>1.0229999999999999</v>
      </c>
      <c r="E728" s="75">
        <f>'Shiller Data '!E727</f>
        <v>16.399999999999999</v>
      </c>
      <c r="F728" s="12">
        <f t="shared" si="120"/>
        <v>318.3895426829269</v>
      </c>
      <c r="G728" s="12">
        <f t="shared" si="121"/>
        <v>18.758546341463415</v>
      </c>
      <c r="H728" s="12">
        <f t="shared" si="116"/>
        <v>227.92337744260311</v>
      </c>
      <c r="I728" s="12">
        <f t="shared" si="117"/>
        <v>11.739737670669498</v>
      </c>
      <c r="J728" s="12">
        <f t="shared" si="118"/>
        <v>27.120669270011863</v>
      </c>
      <c r="K728" s="12">
        <f t="shared" si="119"/>
        <v>3.3002961408654783</v>
      </c>
      <c r="L728" s="12">
        <f t="shared" si="115"/>
        <v>-5.478262776260312E-2</v>
      </c>
      <c r="M728" s="11"/>
      <c r="N728" s="11"/>
      <c r="O728" s="11"/>
      <c r="P728" s="11"/>
      <c r="Q728" s="11"/>
      <c r="R728"/>
      <c r="S728" s="12"/>
    </row>
    <row r="729" spans="1:19" s="15" customFormat="1" x14ac:dyDescent="0.25">
      <c r="A729" s="11">
        <f>'Shiller Data '!A728</f>
        <v>1930.12</v>
      </c>
      <c r="B729" s="11">
        <f>'Shiller Data '!B728</f>
        <v>15.51</v>
      </c>
      <c r="C729" s="11">
        <f>'Shiller Data '!C728</f>
        <v>0.98</v>
      </c>
      <c r="D729" s="11">
        <f>'Shiller Data '!D728</f>
        <v>0.97</v>
      </c>
      <c r="E729" s="75">
        <f>'Shiller Data '!E728</f>
        <v>16.100000000000001</v>
      </c>
      <c r="F729" s="12">
        <f t="shared" si="120"/>
        <v>302.66175465838506</v>
      </c>
      <c r="G729" s="12">
        <f t="shared" si="121"/>
        <v>19.123695652173911</v>
      </c>
      <c r="H729" s="12">
        <f t="shared" si="116"/>
        <v>229.8489599612312</v>
      </c>
      <c r="I729" s="12">
        <f t="shared" si="117"/>
        <v>11.822164293417304</v>
      </c>
      <c r="J729" s="12">
        <f t="shared" si="118"/>
        <v>25.601213715741547</v>
      </c>
      <c r="K729" s="12">
        <f t="shared" si="119"/>
        <v>3.2426397611328159</v>
      </c>
      <c r="L729" s="12">
        <f t="shared" si="115"/>
        <v>-0.11243900749526548</v>
      </c>
      <c r="M729" s="11"/>
      <c r="N729" s="11"/>
      <c r="O729" s="11"/>
      <c r="P729" s="11"/>
      <c r="Q729" s="11"/>
      <c r="R729"/>
      <c r="S729" s="12"/>
    </row>
    <row r="730" spans="1:19" s="15" customFormat="1" x14ac:dyDescent="0.25">
      <c r="A730" s="11">
        <f>'Shiller Data '!A729</f>
        <v>1931.01</v>
      </c>
      <c r="B730" s="11">
        <f>'Shiller Data '!B729</f>
        <v>15.98</v>
      </c>
      <c r="C730" s="11">
        <f>'Shiller Data '!C729</f>
        <v>0.9667</v>
      </c>
      <c r="D730" s="11">
        <f>'Shiller Data '!D729</f>
        <v>0.94</v>
      </c>
      <c r="E730" s="75">
        <f>'Shiller Data '!E729</f>
        <v>15.9</v>
      </c>
      <c r="F730" s="12">
        <f t="shared" si="120"/>
        <v>315.75575471698119</v>
      </c>
      <c r="G730" s="12">
        <f t="shared" si="121"/>
        <v>19.101444811320757</v>
      </c>
      <c r="H730" s="12">
        <f t="shared" si="116"/>
        <v>231.74910915267523</v>
      </c>
      <c r="I730" s="12">
        <f t="shared" si="117"/>
        <v>11.903807684721418</v>
      </c>
      <c r="J730" s="12">
        <f t="shared" si="118"/>
        <v>26.525609542756214</v>
      </c>
      <c r="K730" s="12">
        <f t="shared" si="119"/>
        <v>3.2781106641702711</v>
      </c>
      <c r="L730" s="12">
        <f t="shared" si="115"/>
        <v>-7.6968104457810327E-2</v>
      </c>
      <c r="M730" s="11"/>
      <c r="N730" s="11"/>
      <c r="O730" s="11"/>
      <c r="P730" s="11"/>
      <c r="Q730" s="11"/>
      <c r="R730"/>
      <c r="S730" s="12"/>
    </row>
    <row r="731" spans="1:19" s="15" customFormat="1" x14ac:dyDescent="0.25">
      <c r="A731" s="11">
        <f>'Shiller Data '!A730</f>
        <v>1931.02</v>
      </c>
      <c r="B731" s="11">
        <f>'Shiller Data '!B730</f>
        <v>17.2</v>
      </c>
      <c r="C731" s="11">
        <f>'Shiller Data '!C730</f>
        <v>0.95330000000000004</v>
      </c>
      <c r="D731" s="11">
        <f>'Shiller Data '!D730</f>
        <v>0.91</v>
      </c>
      <c r="E731" s="75">
        <f>'Shiller Data '!E730</f>
        <v>15.7</v>
      </c>
      <c r="F731" s="12">
        <f t="shared" si="120"/>
        <v>344.191719745223</v>
      </c>
      <c r="G731" s="12">
        <f t="shared" si="121"/>
        <v>19.076625955414016</v>
      </c>
      <c r="H731" s="12">
        <f t="shared" si="116"/>
        <v>233.78416380592952</v>
      </c>
      <c r="I731" s="12">
        <f t="shared" si="117"/>
        <v>11.983493162461247</v>
      </c>
      <c r="J731" s="12">
        <f t="shared" si="118"/>
        <v>28.72215263771475</v>
      </c>
      <c r="K731" s="12">
        <f t="shared" si="119"/>
        <v>3.3576686939378897</v>
      </c>
      <c r="L731" s="12">
        <f t="shared" si="115"/>
        <v>2.5899253098082831E-3</v>
      </c>
      <c r="M731" s="11"/>
      <c r="N731" s="11"/>
      <c r="O731" s="11"/>
      <c r="P731" s="11"/>
      <c r="Q731" s="11"/>
      <c r="R731"/>
      <c r="S731" s="12"/>
    </row>
    <row r="732" spans="1:19" s="15" customFormat="1" x14ac:dyDescent="0.25">
      <c r="A732" s="11">
        <f>'Shiller Data '!A731</f>
        <v>1931.03</v>
      </c>
      <c r="B732" s="11">
        <f>'Shiller Data '!B731</f>
        <v>17.53</v>
      </c>
      <c r="C732" s="11">
        <f>'Shiller Data '!C731</f>
        <v>0.94</v>
      </c>
      <c r="D732" s="11">
        <f>'Shiller Data '!D731</f>
        <v>0.88</v>
      </c>
      <c r="E732" s="75">
        <f>'Shiller Data '!E731</f>
        <v>15.6</v>
      </c>
      <c r="F732" s="12">
        <f t="shared" si="120"/>
        <v>353.04408653846156</v>
      </c>
      <c r="G732" s="12">
        <f t="shared" si="121"/>
        <v>18.931057692307693</v>
      </c>
      <c r="H732" s="12">
        <f t="shared" si="116"/>
        <v>235.92705998956234</v>
      </c>
      <c r="I732" s="12">
        <f t="shared" si="117"/>
        <v>12.063239295871561</v>
      </c>
      <c r="J732" s="12">
        <f t="shared" si="118"/>
        <v>29.266109863151343</v>
      </c>
      <c r="K732" s="12">
        <f t="shared" si="119"/>
        <v>3.3764301866149191</v>
      </c>
      <c r="L732" s="12">
        <f t="shared" si="115"/>
        <v>2.1351417986837706E-2</v>
      </c>
      <c r="M732" s="11"/>
      <c r="N732" s="11"/>
      <c r="O732" s="11"/>
      <c r="P732" s="11"/>
      <c r="Q732" s="11"/>
      <c r="R732"/>
      <c r="S732" s="12"/>
    </row>
    <row r="733" spans="1:19" s="15" customFormat="1" x14ac:dyDescent="0.25">
      <c r="A733" s="11">
        <f>'Shiller Data '!A732</f>
        <v>1931.04</v>
      </c>
      <c r="B733" s="11">
        <f>'Shiller Data '!B732</f>
        <v>15.86</v>
      </c>
      <c r="C733" s="11">
        <f>'Shiller Data '!C732</f>
        <v>0.92669999999999997</v>
      </c>
      <c r="D733" s="11">
        <f>'Shiller Data '!D732</f>
        <v>0.85</v>
      </c>
      <c r="E733" s="75">
        <f>'Shiller Data '!E732</f>
        <v>15.5</v>
      </c>
      <c r="F733" s="12">
        <f t="shared" si="120"/>
        <v>321.47196774193549</v>
      </c>
      <c r="G733" s="12">
        <f t="shared" si="121"/>
        <v>18.783611129032259</v>
      </c>
      <c r="H733" s="12">
        <f t="shared" si="116"/>
        <v>237.87338671428913</v>
      </c>
      <c r="I733" s="12">
        <f t="shared" si="117"/>
        <v>12.14247078658067</v>
      </c>
      <c r="J733" s="12">
        <f t="shared" si="118"/>
        <v>26.4750044197934</v>
      </c>
      <c r="K733" s="12">
        <f t="shared" si="119"/>
        <v>3.2762010584296055</v>
      </c>
      <c r="L733" s="12">
        <f t="shared" si="115"/>
        <v>-7.8877710198475892E-2</v>
      </c>
      <c r="M733" s="11"/>
      <c r="N733" s="11"/>
      <c r="O733" s="11"/>
      <c r="P733" s="11"/>
      <c r="Q733" s="11"/>
      <c r="R733"/>
      <c r="S733" s="12"/>
    </row>
    <row r="734" spans="1:19" s="15" customFormat="1" x14ac:dyDescent="0.25">
      <c r="A734" s="11">
        <f>'Shiller Data '!A733</f>
        <v>1931.05</v>
      </c>
      <c r="B734" s="11">
        <f>'Shiller Data '!B733</f>
        <v>14.33</v>
      </c>
      <c r="C734" s="11">
        <f>'Shiller Data '!C733</f>
        <v>0.9133</v>
      </c>
      <c r="D734" s="11">
        <f>'Shiller Data '!D733</f>
        <v>0.82</v>
      </c>
      <c r="E734" s="75">
        <f>'Shiller Data '!E733</f>
        <v>15.3</v>
      </c>
      <c r="F734" s="12">
        <f t="shared" si="120"/>
        <v>294.25671568627456</v>
      </c>
      <c r="G734" s="12">
        <f t="shared" si="121"/>
        <v>18.753988725490196</v>
      </c>
      <c r="H734" s="12">
        <f t="shared" si="116"/>
        <v>239.55464122737897</v>
      </c>
      <c r="I734" s="12">
        <f t="shared" si="117"/>
        <v>12.22063597531058</v>
      </c>
      <c r="J734" s="12">
        <f t="shared" si="118"/>
        <v>24.07867448803508</v>
      </c>
      <c r="K734" s="12">
        <f t="shared" si="119"/>
        <v>3.1813265727475786</v>
      </c>
      <c r="L734" s="12">
        <f t="shared" si="115"/>
        <v>-0.17375219588050284</v>
      </c>
      <c r="M734" s="11"/>
      <c r="N734" s="11"/>
      <c r="O734" s="11"/>
      <c r="P734" s="11"/>
      <c r="Q734" s="11"/>
      <c r="R734"/>
      <c r="S734" s="12"/>
    </row>
    <row r="735" spans="1:19" s="15" customFormat="1" x14ac:dyDescent="0.25">
      <c r="A735" s="11">
        <f>'Shiller Data '!A734</f>
        <v>1931.06</v>
      </c>
      <c r="B735" s="11">
        <f>'Shiller Data '!B734</f>
        <v>13.87</v>
      </c>
      <c r="C735" s="11">
        <f>'Shiller Data '!C734</f>
        <v>0.9</v>
      </c>
      <c r="D735" s="11">
        <f>'Shiller Data '!D734</f>
        <v>0.79</v>
      </c>
      <c r="E735" s="75">
        <f>'Shiller Data '!E734</f>
        <v>15.1</v>
      </c>
      <c r="F735" s="12">
        <f t="shared" si="120"/>
        <v>288.583261589404</v>
      </c>
      <c r="G735" s="12">
        <f t="shared" si="121"/>
        <v>18.725662251655628</v>
      </c>
      <c r="H735" s="12">
        <f t="shared" si="116"/>
        <v>241.36502941310883</v>
      </c>
      <c r="I735" s="12">
        <f t="shared" si="117"/>
        <v>12.299452466273076</v>
      </c>
      <c r="J735" s="12">
        <f t="shared" si="118"/>
        <v>23.463098246100152</v>
      </c>
      <c r="K735" s="12">
        <f t="shared" si="119"/>
        <v>3.1554288995566657</v>
      </c>
      <c r="L735" s="12">
        <f t="shared" si="115"/>
        <v>-0.19964986907141569</v>
      </c>
      <c r="M735" s="11"/>
      <c r="N735" s="11"/>
      <c r="O735" s="11"/>
      <c r="P735" s="11"/>
      <c r="Q735" s="11"/>
      <c r="R735"/>
      <c r="S735" s="12"/>
    </row>
    <row r="736" spans="1:19" s="15" customFormat="1" x14ac:dyDescent="0.25">
      <c r="A736" s="11">
        <f>'Shiller Data '!A735</f>
        <v>1931.07</v>
      </c>
      <c r="B736" s="11">
        <f>'Shiller Data '!B735</f>
        <v>14.33</v>
      </c>
      <c r="C736" s="11">
        <f>'Shiller Data '!C735</f>
        <v>0.88670000000000004</v>
      </c>
      <c r="D736" s="11">
        <f>'Shiller Data '!D735</f>
        <v>0.76</v>
      </c>
      <c r="E736" s="75">
        <f>'Shiller Data '!E735</f>
        <v>15.1</v>
      </c>
      <c r="F736" s="12">
        <f t="shared" si="120"/>
        <v>298.1541556291391</v>
      </c>
      <c r="G736" s="12">
        <f t="shared" si="121"/>
        <v>18.448938576158941</v>
      </c>
      <c r="H736" s="12">
        <f t="shared" si="116"/>
        <v>243.27291433580308</v>
      </c>
      <c r="I736" s="12">
        <f t="shared" si="117"/>
        <v>12.378723143357972</v>
      </c>
      <c r="J736" s="12">
        <f t="shared" si="118"/>
        <v>24.086018580124648</v>
      </c>
      <c r="K736" s="12">
        <f t="shared" si="119"/>
        <v>3.1816315302456402</v>
      </c>
      <c r="L736" s="12">
        <f t="shared" si="115"/>
        <v>-0.17344723838244125</v>
      </c>
      <c r="M736" s="11"/>
      <c r="N736" s="11"/>
      <c r="O736" s="11"/>
      <c r="P736" s="11"/>
      <c r="Q736" s="11"/>
      <c r="R736"/>
      <c r="S736" s="12"/>
    </row>
    <row r="737" spans="1:19" s="15" customFormat="1" x14ac:dyDescent="0.25">
      <c r="A737" s="11">
        <f>'Shiller Data '!A736</f>
        <v>1931.08</v>
      </c>
      <c r="B737" s="11">
        <f>'Shiller Data '!B736</f>
        <v>13.9</v>
      </c>
      <c r="C737" s="11">
        <f>'Shiller Data '!C736</f>
        <v>0.87329999999999997</v>
      </c>
      <c r="D737" s="11">
        <f>'Shiller Data '!D736</f>
        <v>0.73</v>
      </c>
      <c r="E737" s="75">
        <f>'Shiller Data '!E736</f>
        <v>15.1</v>
      </c>
      <c r="F737" s="12">
        <f t="shared" si="120"/>
        <v>289.20745033112587</v>
      </c>
      <c r="G737" s="12">
        <f t="shared" si="121"/>
        <v>18.170134271523182</v>
      </c>
      <c r="H737" s="12">
        <f t="shared" si="116"/>
        <v>245.1588184505184</v>
      </c>
      <c r="I737" s="12">
        <f t="shared" si="117"/>
        <v>12.457812928557775</v>
      </c>
      <c r="J737" s="12">
        <f t="shared" si="118"/>
        <v>23.214945672218168</v>
      </c>
      <c r="K737" s="12">
        <f t="shared" si="119"/>
        <v>3.1447962812674741</v>
      </c>
      <c r="L737" s="12">
        <f t="shared" si="115"/>
        <v>-0.21028248736060728</v>
      </c>
      <c r="M737" s="11"/>
      <c r="N737" s="11"/>
      <c r="O737" s="11"/>
      <c r="P737" s="11"/>
      <c r="Q737" s="11"/>
      <c r="R737"/>
      <c r="S737" s="12"/>
    </row>
    <row r="738" spans="1:19" s="15" customFormat="1" x14ac:dyDescent="0.25">
      <c r="A738" s="11">
        <f>'Shiller Data '!A737</f>
        <v>1931.09</v>
      </c>
      <c r="B738" s="11">
        <f>'Shiller Data '!B737</f>
        <v>11.83</v>
      </c>
      <c r="C738" s="11">
        <f>'Shiller Data '!C737</f>
        <v>0.86</v>
      </c>
      <c r="D738" s="11">
        <f>'Shiller Data '!D737</f>
        <v>0.7</v>
      </c>
      <c r="E738" s="75">
        <f>'Shiller Data '!E737</f>
        <v>15</v>
      </c>
      <c r="F738" s="12">
        <f t="shared" si="120"/>
        <v>247.77934999999999</v>
      </c>
      <c r="G738" s="12">
        <f t="shared" si="121"/>
        <v>18.012699999999999</v>
      </c>
      <c r="H738" s="12">
        <f t="shared" si="116"/>
        <v>246.6675026473774</v>
      </c>
      <c r="I738" s="12">
        <f t="shared" si="117"/>
        <v>12.536236220333684</v>
      </c>
      <c r="J738" s="12">
        <f t="shared" si="118"/>
        <v>19.765051140158295</v>
      </c>
      <c r="K738" s="12">
        <f t="shared" si="119"/>
        <v>2.9839152841552834</v>
      </c>
      <c r="L738" s="12">
        <f t="shared" si="115"/>
        <v>-0.37116348447279801</v>
      </c>
      <c r="M738" s="11"/>
      <c r="N738" s="11"/>
      <c r="O738" s="11"/>
      <c r="P738" s="11"/>
      <c r="Q738" s="11"/>
      <c r="R738"/>
      <c r="S738" s="12"/>
    </row>
    <row r="739" spans="1:19" s="15" customFormat="1" x14ac:dyDescent="0.25">
      <c r="A739" s="11">
        <f>'Shiller Data '!A738</f>
        <v>1931.1</v>
      </c>
      <c r="B739" s="11">
        <f>'Shiller Data '!B738</f>
        <v>10.25</v>
      </c>
      <c r="C739" s="11">
        <f>'Shiller Data '!C738</f>
        <v>0.84670000000000001</v>
      </c>
      <c r="D739" s="11">
        <f>'Shiller Data '!D738</f>
        <v>0.67</v>
      </c>
      <c r="E739" s="75">
        <f>'Shiller Data '!E738</f>
        <v>14.9</v>
      </c>
      <c r="F739" s="12">
        <f t="shared" si="120"/>
        <v>216.12709731543626</v>
      </c>
      <c r="G739" s="12">
        <f t="shared" si="121"/>
        <v>17.853152516778525</v>
      </c>
      <c r="H739" s="12">
        <f t="shared" si="116"/>
        <v>247.87502855233586</v>
      </c>
      <c r="I739" s="12">
        <f t="shared" si="117"/>
        <v>12.615156524669551</v>
      </c>
      <c r="J739" s="12">
        <f t="shared" si="118"/>
        <v>17.132335765536418</v>
      </c>
      <c r="K739" s="12">
        <f t="shared" si="119"/>
        <v>2.8409676582965622</v>
      </c>
      <c r="L739" s="12">
        <f t="shared" si="115"/>
        <v>-0.51411111033151924</v>
      </c>
      <c r="M739" s="11"/>
      <c r="N739" s="11"/>
      <c r="O739" s="11"/>
      <c r="P739" s="11"/>
      <c r="Q739" s="11"/>
      <c r="R739"/>
      <c r="S739" s="12"/>
    </row>
    <row r="740" spans="1:19" s="15" customFormat="1" x14ac:dyDescent="0.25">
      <c r="A740" s="11">
        <f>'Shiller Data '!A739</f>
        <v>1931.11</v>
      </c>
      <c r="B740" s="11">
        <f>'Shiller Data '!B739</f>
        <v>10.39</v>
      </c>
      <c r="C740" s="11">
        <f>'Shiller Data '!C739</f>
        <v>0.83330000000000004</v>
      </c>
      <c r="D740" s="11">
        <f>'Shiller Data '!D739</f>
        <v>0.64</v>
      </c>
      <c r="E740" s="75">
        <f>'Shiller Data '!E739</f>
        <v>14.7</v>
      </c>
      <c r="F740" s="12">
        <f t="shared" si="120"/>
        <v>222.05974489795921</v>
      </c>
      <c r="G740" s="12">
        <f t="shared" si="121"/>
        <v>17.809661734693879</v>
      </c>
      <c r="H740" s="12">
        <f t="shared" si="116"/>
        <v>249.02415029847847</v>
      </c>
      <c r="I740" s="12">
        <f t="shared" si="117"/>
        <v>12.694639668298381</v>
      </c>
      <c r="J740" s="12">
        <f t="shared" si="118"/>
        <v>17.492402360383391</v>
      </c>
      <c r="K740" s="12">
        <f t="shared" si="119"/>
        <v>2.8617666358234737</v>
      </c>
      <c r="L740" s="12">
        <f t="shared" si="115"/>
        <v>-0.49331213280460773</v>
      </c>
      <c r="M740" s="11"/>
      <c r="N740" s="11"/>
      <c r="O740" s="11"/>
      <c r="P740" s="11"/>
      <c r="Q740" s="11"/>
      <c r="R740"/>
      <c r="S740" s="12"/>
    </row>
    <row r="741" spans="1:19" s="15" customFormat="1" x14ac:dyDescent="0.25">
      <c r="A741" s="11">
        <f>'Shiller Data '!A740</f>
        <v>1931.12</v>
      </c>
      <c r="B741" s="11">
        <f>'Shiller Data '!B740</f>
        <v>8.44</v>
      </c>
      <c r="C741" s="11">
        <f>'Shiller Data '!C740</f>
        <v>0.82</v>
      </c>
      <c r="D741" s="11">
        <f>'Shiller Data '!D740</f>
        <v>0.61</v>
      </c>
      <c r="E741" s="75">
        <f>'Shiller Data '!E740</f>
        <v>14.6</v>
      </c>
      <c r="F741" s="12">
        <f t="shared" si="120"/>
        <v>181.61897260273972</v>
      </c>
      <c r="G741" s="12">
        <f t="shared" si="121"/>
        <v>17.645445205479451</v>
      </c>
      <c r="H741" s="12">
        <f t="shared" si="116"/>
        <v>249.67541833410334</v>
      </c>
      <c r="I741" s="12">
        <f t="shared" si="117"/>
        <v>12.773991476268032</v>
      </c>
      <c r="J741" s="12">
        <f t="shared" si="118"/>
        <v>14.217871754506632</v>
      </c>
      <c r="K741" s="12">
        <f t="shared" si="119"/>
        <v>2.6544997475275647</v>
      </c>
      <c r="L741" s="12">
        <f t="shared" si="115"/>
        <v>-0.70057902110051673</v>
      </c>
      <c r="M741" s="11"/>
      <c r="N741" s="11"/>
      <c r="O741" s="11"/>
      <c r="P741" s="11"/>
      <c r="Q741" s="11"/>
      <c r="R741"/>
      <c r="S741" s="12"/>
    </row>
    <row r="742" spans="1:19" s="15" customFormat="1" x14ac:dyDescent="0.25">
      <c r="A742" s="11">
        <f>'Shiller Data '!A741</f>
        <v>1932.01</v>
      </c>
      <c r="B742" s="11">
        <f>'Shiller Data '!B741</f>
        <v>8.3000000000000007</v>
      </c>
      <c r="C742" s="11">
        <f>'Shiller Data '!C741</f>
        <v>0.79330000000000001</v>
      </c>
      <c r="D742" s="11">
        <f>'Shiller Data '!D741</f>
        <v>0.59330000000000005</v>
      </c>
      <c r="E742" s="75">
        <f>'Shiller Data '!E741</f>
        <v>14.3</v>
      </c>
      <c r="F742" s="12">
        <f t="shared" si="120"/>
        <v>182.35332167832169</v>
      </c>
      <c r="G742" s="12">
        <f t="shared" si="121"/>
        <v>17.429022902097902</v>
      </c>
      <c r="H742" s="12">
        <f t="shared" si="116"/>
        <v>250.29086662759153</v>
      </c>
      <c r="I742" s="12">
        <f t="shared" si="117"/>
        <v>12.849038988104907</v>
      </c>
      <c r="J742" s="12">
        <f t="shared" si="118"/>
        <v>14.19198134951078</v>
      </c>
      <c r="K742" s="12">
        <f t="shared" si="119"/>
        <v>2.6526771114112573</v>
      </c>
      <c r="L742" s="12">
        <f t="shared" si="115"/>
        <v>-0.70240165721682413</v>
      </c>
      <c r="M742" s="11"/>
      <c r="N742" s="11"/>
      <c r="O742" s="11"/>
      <c r="P742" s="11"/>
      <c r="Q742" s="11"/>
      <c r="R742"/>
      <c r="S742" s="12"/>
    </row>
    <row r="743" spans="1:19" s="15" customFormat="1" x14ac:dyDescent="0.25">
      <c r="A743" s="11">
        <f>'Shiller Data '!A742</f>
        <v>1932.02</v>
      </c>
      <c r="B743" s="11">
        <f>'Shiller Data '!B742</f>
        <v>8.23</v>
      </c>
      <c r="C743" s="11">
        <f>'Shiller Data '!C742</f>
        <v>0.76670000000000005</v>
      </c>
      <c r="D743" s="11">
        <f>'Shiller Data '!D742</f>
        <v>0.57669999999999999</v>
      </c>
      <c r="E743" s="75">
        <f>'Shiller Data '!E742</f>
        <v>14.1</v>
      </c>
      <c r="F743" s="12">
        <f t="shared" si="120"/>
        <v>183.38015957446811</v>
      </c>
      <c r="G743" s="12">
        <f t="shared" si="121"/>
        <v>17.083544148936173</v>
      </c>
      <c r="H743" s="12">
        <f t="shared" si="116"/>
        <v>250.87424223202478</v>
      </c>
      <c r="I743" s="12">
        <f t="shared" si="117"/>
        <v>12.921424303028994</v>
      </c>
      <c r="J743" s="12">
        <f t="shared" si="118"/>
        <v>14.191946280371026</v>
      </c>
      <c r="K743" s="12">
        <f t="shared" si="119"/>
        <v>2.6526746403550869</v>
      </c>
      <c r="L743" s="12">
        <f t="shared" si="115"/>
        <v>-0.70240412827299448</v>
      </c>
      <c r="M743" s="11"/>
      <c r="N743" s="11"/>
      <c r="O743" s="11"/>
      <c r="P743" s="11"/>
      <c r="Q743" s="11"/>
      <c r="R743"/>
      <c r="S743" s="12"/>
    </row>
    <row r="744" spans="1:19" s="15" customFormat="1" x14ac:dyDescent="0.25">
      <c r="A744" s="11">
        <f>'Shiller Data '!A743</f>
        <v>1932.03</v>
      </c>
      <c r="B744" s="11">
        <f>'Shiller Data '!B743</f>
        <v>8.26</v>
      </c>
      <c r="C744" s="11">
        <f>'Shiller Data '!C743</f>
        <v>0.74</v>
      </c>
      <c r="D744" s="11">
        <f>'Shiller Data '!D743</f>
        <v>0.56000000000000005</v>
      </c>
      <c r="E744" s="75">
        <f>'Shiller Data '!E743</f>
        <v>14</v>
      </c>
      <c r="F744" s="12">
        <f t="shared" si="120"/>
        <v>185.36325000000002</v>
      </c>
      <c r="G744" s="12">
        <f t="shared" si="121"/>
        <v>16.606392857142858</v>
      </c>
      <c r="H744" s="12">
        <f t="shared" si="116"/>
        <v>251.37937168391304</v>
      </c>
      <c r="I744" s="12">
        <f t="shared" si="117"/>
        <v>12.988895035467744</v>
      </c>
      <c r="J744" s="12">
        <f t="shared" si="118"/>
        <v>14.270902143241848</v>
      </c>
      <c r="K744" s="12">
        <f t="shared" si="119"/>
        <v>2.6582226490589269</v>
      </c>
      <c r="L744" s="12">
        <f t="shared" si="115"/>
        <v>-0.6968561195691545</v>
      </c>
      <c r="M744" s="11"/>
      <c r="N744" s="11"/>
      <c r="O744" s="11"/>
      <c r="P744" s="11"/>
      <c r="Q744" s="11"/>
      <c r="R744"/>
      <c r="S744" s="12"/>
    </row>
    <row r="745" spans="1:19" s="15" customFormat="1" x14ac:dyDescent="0.25">
      <c r="A745" s="11">
        <f>'Shiller Data '!A744</f>
        <v>1932.04</v>
      </c>
      <c r="B745" s="11">
        <f>'Shiller Data '!B744</f>
        <v>6.28</v>
      </c>
      <c r="C745" s="11">
        <f>'Shiller Data '!C744</f>
        <v>0.71330000000000005</v>
      </c>
      <c r="D745" s="11">
        <f>'Shiller Data '!D744</f>
        <v>0.54330000000000001</v>
      </c>
      <c r="E745" s="75">
        <f>'Shiller Data '!E744</f>
        <v>13.9</v>
      </c>
      <c r="F745" s="12">
        <f t="shared" si="120"/>
        <v>141.94381294964029</v>
      </c>
      <c r="G745" s="12">
        <f t="shared" si="121"/>
        <v>16.122376079136693</v>
      </c>
      <c r="H745" s="12">
        <f t="shared" si="116"/>
        <v>251.20249833912646</v>
      </c>
      <c r="I745" s="12">
        <f t="shared" si="117"/>
        <v>13.05253741430958</v>
      </c>
      <c r="J745" s="12">
        <f t="shared" si="118"/>
        <v>10.874806058324443</v>
      </c>
      <c r="K745" s="12">
        <f t="shared" si="119"/>
        <v>2.3864487430984327</v>
      </c>
      <c r="L745" s="12">
        <f t="shared" si="115"/>
        <v>-0.96863002552964872</v>
      </c>
      <c r="M745" s="11"/>
      <c r="N745" s="11"/>
      <c r="O745" s="11"/>
      <c r="P745" s="11"/>
      <c r="Q745" s="11"/>
      <c r="R745"/>
      <c r="S745" s="12"/>
    </row>
    <row r="746" spans="1:19" s="15" customFormat="1" x14ac:dyDescent="0.25">
      <c r="A746" s="11">
        <f>'Shiller Data '!A745</f>
        <v>1932.05</v>
      </c>
      <c r="B746" s="11">
        <f>'Shiller Data '!B745</f>
        <v>5.51</v>
      </c>
      <c r="C746" s="11">
        <f>'Shiller Data '!C745</f>
        <v>0.68669999999999998</v>
      </c>
      <c r="D746" s="11">
        <f>'Shiller Data '!D745</f>
        <v>0.52669999999999995</v>
      </c>
      <c r="E746" s="75">
        <f>'Shiller Data '!E745</f>
        <v>13.7</v>
      </c>
      <c r="F746" s="12">
        <f t="shared" si="120"/>
        <v>126.35797445255476</v>
      </c>
      <c r="G746" s="12">
        <f t="shared" si="121"/>
        <v>15.747735218978104</v>
      </c>
      <c r="H746" s="12">
        <f t="shared" si="116"/>
        <v>250.70265983246372</v>
      </c>
      <c r="I746" s="12">
        <f t="shared" si="117"/>
        <v>13.112986100514565</v>
      </c>
      <c r="J746" s="12">
        <f t="shared" si="118"/>
        <v>9.6360945923367041</v>
      </c>
      <c r="K746" s="12">
        <f t="shared" si="119"/>
        <v>2.2655159012607635</v>
      </c>
      <c r="L746" s="12">
        <f t="shared" si="115"/>
        <v>-1.0895628673673179</v>
      </c>
      <c r="M746" s="11"/>
      <c r="N746" s="11"/>
      <c r="O746" s="11"/>
      <c r="P746" s="11"/>
      <c r="Q746" s="11"/>
      <c r="R746"/>
      <c r="S746" s="12"/>
    </row>
    <row r="747" spans="1:19" s="15" customFormat="1" x14ac:dyDescent="0.25">
      <c r="A747" s="11">
        <f>'Shiller Data '!A746</f>
        <v>1932.06</v>
      </c>
      <c r="B747" s="11">
        <f>'Shiller Data '!B746</f>
        <v>4.7699999999999996</v>
      </c>
      <c r="C747" s="11">
        <f>'Shiller Data '!C746</f>
        <v>0.66</v>
      </c>
      <c r="D747" s="11">
        <f>'Shiller Data '!D746</f>
        <v>0.51</v>
      </c>
      <c r="E747" s="75">
        <f>'Shiller Data '!E746</f>
        <v>13.6</v>
      </c>
      <c r="F747" s="12">
        <f t="shared" si="120"/>
        <v>110.19226102941177</v>
      </c>
      <c r="G747" s="12">
        <f t="shared" si="121"/>
        <v>15.246727941176472</v>
      </c>
      <c r="H747" s="12">
        <f t="shared" si="116"/>
        <v>249.93817934161359</v>
      </c>
      <c r="I747" s="12">
        <f t="shared" si="117"/>
        <v>13.169211286440866</v>
      </c>
      <c r="J747" s="12">
        <f t="shared" si="118"/>
        <v>8.3674153776290812</v>
      </c>
      <c r="K747" s="12">
        <f t="shared" si="119"/>
        <v>2.1243450408318987</v>
      </c>
      <c r="L747" s="12">
        <f t="shared" si="115"/>
        <v>-1.2307337277961827</v>
      </c>
      <c r="M747" s="11"/>
      <c r="N747" s="11"/>
      <c r="O747" s="11"/>
      <c r="P747" s="11"/>
      <c r="Q747" s="11"/>
      <c r="R747"/>
      <c r="S747" s="12"/>
    </row>
    <row r="748" spans="1:19" s="15" customFormat="1" x14ac:dyDescent="0.25">
      <c r="A748" s="11">
        <f>'Shiller Data '!A747</f>
        <v>1932.07</v>
      </c>
      <c r="B748" s="11">
        <f>'Shiller Data '!B747</f>
        <v>5.01</v>
      </c>
      <c r="C748" s="11">
        <f>'Shiller Data '!C747</f>
        <v>0.63329999999999997</v>
      </c>
      <c r="D748" s="11">
        <f>'Shiller Data '!D747</f>
        <v>0.49330000000000002</v>
      </c>
      <c r="E748" s="75">
        <f>'Shiller Data '!E747</f>
        <v>13.6</v>
      </c>
      <c r="F748" s="12">
        <f t="shared" si="120"/>
        <v>115.73652573529412</v>
      </c>
      <c r="G748" s="12">
        <f t="shared" si="121"/>
        <v>14.629928492647059</v>
      </c>
      <c r="H748" s="12">
        <f t="shared" si="116"/>
        <v>249.2756877056234</v>
      </c>
      <c r="I748" s="12">
        <f t="shared" si="117"/>
        <v>13.220834761595286</v>
      </c>
      <c r="J748" s="12">
        <f t="shared" si="118"/>
        <v>8.7541012214669589</v>
      </c>
      <c r="K748" s="12">
        <f t="shared" si="119"/>
        <v>2.1695223015836178</v>
      </c>
      <c r="L748" s="12">
        <f t="shared" si="115"/>
        <v>-1.1855564670444636</v>
      </c>
      <c r="M748" s="11"/>
      <c r="N748" s="11"/>
      <c r="O748" s="11"/>
      <c r="P748" s="11"/>
      <c r="Q748" s="11"/>
      <c r="R748"/>
      <c r="S748" s="12"/>
    </row>
    <row r="749" spans="1:19" s="15" customFormat="1" x14ac:dyDescent="0.25">
      <c r="A749" s="11">
        <f>'Shiller Data '!A748</f>
        <v>1932.08</v>
      </c>
      <c r="B749" s="11">
        <f>'Shiller Data '!B748</f>
        <v>7.53</v>
      </c>
      <c r="C749" s="11">
        <f>'Shiller Data '!C748</f>
        <v>0.60670000000000002</v>
      </c>
      <c r="D749" s="11">
        <f>'Shiller Data '!D748</f>
        <v>0.47670000000000001</v>
      </c>
      <c r="E749" s="75">
        <f>'Shiller Data '!E748</f>
        <v>13.5</v>
      </c>
      <c r="F749" s="12">
        <f t="shared" si="120"/>
        <v>175.23983333333334</v>
      </c>
      <c r="G749" s="12">
        <f t="shared" si="121"/>
        <v>14.119257222222224</v>
      </c>
      <c r="H749" s="12">
        <f t="shared" si="116"/>
        <v>249.37428126885803</v>
      </c>
      <c r="I749" s="12">
        <f t="shared" si="117"/>
        <v>13.26648450051319</v>
      </c>
      <c r="J749" s="12">
        <f t="shared" si="118"/>
        <v>13.209214040581323</v>
      </c>
      <c r="K749" s="12">
        <f t="shared" si="119"/>
        <v>2.5809146194577131</v>
      </c>
      <c r="L749" s="12">
        <f t="shared" si="115"/>
        <v>-0.77416414917036835</v>
      </c>
      <c r="M749" s="11"/>
      <c r="N749" s="11"/>
      <c r="O749" s="11"/>
      <c r="P749" s="11"/>
      <c r="Q749" s="11"/>
      <c r="R749"/>
      <c r="S749" s="12"/>
    </row>
    <row r="750" spans="1:19" s="15" customFormat="1" x14ac:dyDescent="0.25">
      <c r="A750" s="11">
        <f>'Shiller Data '!A749</f>
        <v>1932.09</v>
      </c>
      <c r="B750" s="11">
        <f>'Shiller Data '!B749</f>
        <v>8.26</v>
      </c>
      <c r="C750" s="11">
        <f>'Shiller Data '!C749</f>
        <v>0.57999999999999996</v>
      </c>
      <c r="D750" s="11">
        <f>'Shiller Data '!D749</f>
        <v>0.46</v>
      </c>
      <c r="E750" s="75">
        <f>'Shiller Data '!E749</f>
        <v>13.4</v>
      </c>
      <c r="F750" s="12">
        <f t="shared" si="120"/>
        <v>193.66309701492537</v>
      </c>
      <c r="G750" s="12">
        <f t="shared" si="121"/>
        <v>13.598619402985074</v>
      </c>
      <c r="H750" s="12">
        <f t="shared" si="116"/>
        <v>249.62732382980147</v>
      </c>
      <c r="I750" s="12">
        <f t="shared" si="117"/>
        <v>13.307184316230124</v>
      </c>
      <c r="J750" s="12">
        <f t="shared" si="118"/>
        <v>14.553273811554856</v>
      </c>
      <c r="K750" s="12">
        <f t="shared" si="119"/>
        <v>2.6778159725384203</v>
      </c>
      <c r="L750" s="12">
        <f t="shared" si="115"/>
        <v>-0.67726279608966111</v>
      </c>
      <c r="M750" s="11"/>
      <c r="N750" s="11"/>
      <c r="O750" s="11"/>
      <c r="P750" s="11"/>
      <c r="Q750" s="11"/>
      <c r="R750"/>
      <c r="S750" s="12"/>
    </row>
    <row r="751" spans="1:19" s="15" customFormat="1" x14ac:dyDescent="0.25">
      <c r="A751" s="11">
        <f>'Shiller Data '!A750</f>
        <v>1932.1</v>
      </c>
      <c r="B751" s="11">
        <f>'Shiller Data '!B750</f>
        <v>7.12</v>
      </c>
      <c r="C751" s="11">
        <f>'Shiller Data '!C750</f>
        <v>0.55330000000000001</v>
      </c>
      <c r="D751" s="11">
        <f>'Shiller Data '!D750</f>
        <v>0.44330000000000003</v>
      </c>
      <c r="E751" s="75">
        <f>'Shiller Data '!E750</f>
        <v>13.3</v>
      </c>
      <c r="F751" s="12">
        <f t="shared" si="120"/>
        <v>168.18992481203006</v>
      </c>
      <c r="G751" s="12">
        <f t="shared" si="121"/>
        <v>13.070152443609024</v>
      </c>
      <c r="H751" s="12">
        <f t="shared" si="116"/>
        <v>249.55421112560853</v>
      </c>
      <c r="I751" s="12">
        <f t="shared" si="117"/>
        <v>13.343333801117385</v>
      </c>
      <c r="J751" s="12">
        <f t="shared" si="118"/>
        <v>12.604790325933813</v>
      </c>
      <c r="K751" s="12">
        <f t="shared" si="119"/>
        <v>2.5340769263035017</v>
      </c>
      <c r="L751" s="12">
        <f t="shared" si="115"/>
        <v>-0.82100184232457973</v>
      </c>
      <c r="M751" s="11"/>
      <c r="N751" s="11"/>
      <c r="O751" s="11"/>
      <c r="P751" s="11"/>
      <c r="Q751" s="11"/>
      <c r="R751"/>
      <c r="S751" s="12"/>
    </row>
    <row r="752" spans="1:19" s="15" customFormat="1" x14ac:dyDescent="0.25">
      <c r="A752" s="11">
        <f>'Shiller Data '!A751</f>
        <v>1932.11</v>
      </c>
      <c r="B752" s="11">
        <f>'Shiller Data '!B751</f>
        <v>7.05</v>
      </c>
      <c r="C752" s="11">
        <f>'Shiller Data '!C751</f>
        <v>0.52669999999999995</v>
      </c>
      <c r="D752" s="11">
        <f>'Shiller Data '!D751</f>
        <v>0.42670000000000002</v>
      </c>
      <c r="E752" s="75">
        <f>'Shiller Data '!E751</f>
        <v>13.2</v>
      </c>
      <c r="F752" s="12">
        <f t="shared" si="120"/>
        <v>167.79801136363639</v>
      </c>
      <c r="G752" s="12">
        <f t="shared" si="121"/>
        <v>12.536058522727272</v>
      </c>
      <c r="H752" s="12">
        <f t="shared" si="116"/>
        <v>249.59463792321588</v>
      </c>
      <c r="I752" s="12">
        <f t="shared" si="117"/>
        <v>13.374688705233279</v>
      </c>
      <c r="J752" s="12">
        <f t="shared" si="118"/>
        <v>12.545937708290737</v>
      </c>
      <c r="K752" s="12">
        <f t="shared" si="119"/>
        <v>2.529396924596925</v>
      </c>
      <c r="L752" s="12">
        <f t="shared" si="115"/>
        <v>-0.82568184403115641</v>
      </c>
      <c r="M752" s="11"/>
      <c r="N752" s="11"/>
      <c r="O752" s="11"/>
      <c r="P752" s="11"/>
      <c r="Q752" s="11"/>
      <c r="R752"/>
      <c r="S752" s="12"/>
    </row>
    <row r="753" spans="1:19" s="15" customFormat="1" x14ac:dyDescent="0.25">
      <c r="A753" s="11">
        <f>'Shiller Data '!A752</f>
        <v>1932.12</v>
      </c>
      <c r="B753" s="11">
        <f>'Shiller Data '!B752</f>
        <v>6.82</v>
      </c>
      <c r="C753" s="11">
        <f>'Shiller Data '!C752</f>
        <v>0.5</v>
      </c>
      <c r="D753" s="11">
        <f>'Shiller Data '!D752</f>
        <v>0.41</v>
      </c>
      <c r="E753" s="75">
        <f>'Shiller Data '!E752</f>
        <v>13.1</v>
      </c>
      <c r="F753" s="12">
        <f t="shared" si="120"/>
        <v>163.56286259541989</v>
      </c>
      <c r="G753" s="12">
        <f t="shared" si="121"/>
        <v>11.991412213740459</v>
      </c>
      <c r="H753" s="12">
        <f t="shared" si="116"/>
        <v>249.59897353606476</v>
      </c>
      <c r="I753" s="12">
        <f t="shared" si="117"/>
        <v>13.400895161728224</v>
      </c>
      <c r="J753" s="12">
        <f t="shared" si="118"/>
        <v>12.205368419159118</v>
      </c>
      <c r="K753" s="12">
        <f t="shared" si="119"/>
        <v>2.5018758893097899</v>
      </c>
      <c r="L753" s="12">
        <f t="shared" si="115"/>
        <v>-0.85320287931829153</v>
      </c>
      <c r="M753" s="11"/>
      <c r="N753" s="11"/>
      <c r="O753" s="11"/>
      <c r="P753" s="11"/>
      <c r="Q753" s="11"/>
      <c r="R753"/>
      <c r="S753" s="12"/>
    </row>
    <row r="754" spans="1:19" s="15" customFormat="1" x14ac:dyDescent="0.25">
      <c r="A754" s="11">
        <f>'Shiller Data '!A753</f>
        <v>1933.01</v>
      </c>
      <c r="B754" s="11">
        <f>'Shiller Data '!B753</f>
        <v>7.09</v>
      </c>
      <c r="C754" s="11">
        <f>'Shiller Data '!C753</f>
        <v>0.495</v>
      </c>
      <c r="D754" s="11">
        <f>'Shiller Data '!D753</f>
        <v>0.41249999999999998</v>
      </c>
      <c r="E754" s="75">
        <f>'Shiller Data '!E753</f>
        <v>12.9</v>
      </c>
      <c r="F754" s="12">
        <f t="shared" si="120"/>
        <v>172.67447674418605</v>
      </c>
      <c r="G754" s="12">
        <f t="shared" si="121"/>
        <v>12.055552325581395</v>
      </c>
      <c r="H754" s="12">
        <f t="shared" si="116"/>
        <v>249.67549907894639</v>
      </c>
      <c r="I754" s="12">
        <f t="shared" si="117"/>
        <v>13.426713465472211</v>
      </c>
      <c r="J754" s="12">
        <f t="shared" si="118"/>
        <v>12.860516997568412</v>
      </c>
      <c r="K754" s="12">
        <f t="shared" si="119"/>
        <v>2.5541619199896077</v>
      </c>
      <c r="L754" s="12">
        <f t="shared" si="115"/>
        <v>-0.80091684863847368</v>
      </c>
      <c r="M754" s="11"/>
      <c r="N754" s="11"/>
      <c r="O754" s="11"/>
      <c r="P754" s="11"/>
      <c r="Q754" s="11"/>
      <c r="R754"/>
      <c r="S754" s="12"/>
    </row>
    <row r="755" spans="1:19" s="15" customFormat="1" x14ac:dyDescent="0.25">
      <c r="A755" s="11">
        <f>'Shiller Data '!A754</f>
        <v>1933.02</v>
      </c>
      <c r="B755" s="11">
        <f>'Shiller Data '!B754</f>
        <v>6.25</v>
      </c>
      <c r="C755" s="11">
        <f>'Shiller Data '!C754</f>
        <v>0.49</v>
      </c>
      <c r="D755" s="11">
        <f>'Shiller Data '!D754</f>
        <v>0.41499999999999998</v>
      </c>
      <c r="E755" s="75">
        <f>'Shiller Data '!E754</f>
        <v>12.7</v>
      </c>
      <c r="F755" s="12">
        <f t="shared" si="120"/>
        <v>154.61368110236222</v>
      </c>
      <c r="G755" s="12">
        <f t="shared" si="121"/>
        <v>12.121712598425198</v>
      </c>
      <c r="H755" s="12">
        <f t="shared" si="116"/>
        <v>249.43529539341847</v>
      </c>
      <c r="I755" s="12">
        <f t="shared" si="117"/>
        <v>13.452845071282603</v>
      </c>
      <c r="J755" s="12">
        <f t="shared" si="118"/>
        <v>11.493009863944062</v>
      </c>
      <c r="K755" s="12">
        <f t="shared" si="119"/>
        <v>2.4417390126429366</v>
      </c>
      <c r="L755" s="12">
        <f t="shared" si="115"/>
        <v>-0.91333975598514483</v>
      </c>
      <c r="M755" s="11"/>
      <c r="N755" s="11"/>
      <c r="O755" s="11"/>
      <c r="P755" s="11"/>
      <c r="Q755" s="11"/>
      <c r="R755"/>
      <c r="S755" s="12"/>
    </row>
    <row r="756" spans="1:19" s="15" customFormat="1" x14ac:dyDescent="0.25">
      <c r="A756" s="11">
        <f>'Shiller Data '!A755</f>
        <v>1933.03</v>
      </c>
      <c r="B756" s="11">
        <f>'Shiller Data '!B755</f>
        <v>6.23</v>
      </c>
      <c r="C756" s="11">
        <f>'Shiller Data '!C755</f>
        <v>0.48499999999999999</v>
      </c>
      <c r="D756" s="11">
        <f>'Shiller Data '!D755</f>
        <v>0.41749999999999998</v>
      </c>
      <c r="E756" s="75">
        <f>'Shiller Data '!E755</f>
        <v>12.6</v>
      </c>
      <c r="F756" s="12">
        <f t="shared" si="120"/>
        <v>155.34208333333336</v>
      </c>
      <c r="G756" s="12">
        <f t="shared" si="121"/>
        <v>12.093244047619049</v>
      </c>
      <c r="H756" s="12">
        <f t="shared" si="116"/>
        <v>249.17178637143525</v>
      </c>
      <c r="I756" s="12">
        <f t="shared" si="117"/>
        <v>13.478392042184339</v>
      </c>
      <c r="J756" s="12">
        <f t="shared" si="118"/>
        <v>11.525268210566033</v>
      </c>
      <c r="K756" s="12">
        <f t="shared" si="119"/>
        <v>2.4445418606783891</v>
      </c>
      <c r="L756" s="12">
        <f t="shared" si="115"/>
        <v>-0.91053690794969233</v>
      </c>
      <c r="M756" s="11"/>
      <c r="N756" s="11"/>
      <c r="O756" s="11"/>
      <c r="P756" s="11"/>
      <c r="Q756" s="11"/>
      <c r="R756"/>
      <c r="S756" s="12"/>
    </row>
    <row r="757" spans="1:19" s="15" customFormat="1" x14ac:dyDescent="0.25">
      <c r="A757" s="11">
        <f>'Shiller Data '!A756</f>
        <v>1933.04</v>
      </c>
      <c r="B757" s="11">
        <f>'Shiller Data '!B756</f>
        <v>6.89</v>
      </c>
      <c r="C757" s="11">
        <f>'Shiller Data '!C756</f>
        <v>0.48</v>
      </c>
      <c r="D757" s="11">
        <f>'Shiller Data '!D756</f>
        <v>0.42</v>
      </c>
      <c r="E757" s="75">
        <f>'Shiller Data '!E756</f>
        <v>12.6</v>
      </c>
      <c r="F757" s="12">
        <f t="shared" si="120"/>
        <v>171.79886904761906</v>
      </c>
      <c r="G757" s="12">
        <f t="shared" si="121"/>
        <v>11.96857142857143</v>
      </c>
      <c r="H757" s="12">
        <f t="shared" si="116"/>
        <v>249.20379346210075</v>
      </c>
      <c r="I757" s="12">
        <f t="shared" si="117"/>
        <v>13.503118394697196</v>
      </c>
      <c r="J757" s="12">
        <f t="shared" si="118"/>
        <v>12.722903260263653</v>
      </c>
      <c r="K757" s="12">
        <f t="shared" si="119"/>
        <v>2.5434037755997578</v>
      </c>
      <c r="L757" s="12">
        <f t="shared" si="115"/>
        <v>-0.81167499302832358</v>
      </c>
      <c r="M757" s="11"/>
      <c r="N757" s="11"/>
      <c r="O757" s="11"/>
      <c r="P757" s="11"/>
      <c r="Q757" s="11"/>
      <c r="R757"/>
      <c r="S757" s="12"/>
    </row>
    <row r="758" spans="1:19" s="15" customFormat="1" x14ac:dyDescent="0.25">
      <c r="A758" s="11">
        <f>'Shiller Data '!A757</f>
        <v>1933.05</v>
      </c>
      <c r="B758" s="11">
        <f>'Shiller Data '!B757</f>
        <v>8.8699999999999992</v>
      </c>
      <c r="C758" s="11">
        <f>'Shiller Data '!C757</f>
        <v>0.47499999999999998</v>
      </c>
      <c r="D758" s="11">
        <f>'Shiller Data '!D757</f>
        <v>0.42249999999999999</v>
      </c>
      <c r="E758" s="75">
        <f>'Shiller Data '!E757</f>
        <v>12.6</v>
      </c>
      <c r="F758" s="12">
        <f t="shared" si="120"/>
        <v>221.16922619047619</v>
      </c>
      <c r="G758" s="12">
        <f t="shared" si="121"/>
        <v>11.843898809523809</v>
      </c>
      <c r="H758" s="12">
        <f t="shared" si="116"/>
        <v>249.86177529496862</v>
      </c>
      <c r="I758" s="12">
        <f t="shared" si="117"/>
        <v>13.526361194653743</v>
      </c>
      <c r="J758" s="12">
        <f t="shared" si="118"/>
        <v>16.350977399442261</v>
      </c>
      <c r="K758" s="12">
        <f t="shared" si="119"/>
        <v>2.7942876753389236</v>
      </c>
      <c r="L758" s="12">
        <f t="shared" si="115"/>
        <v>-0.56079109328915777</v>
      </c>
      <c r="M758" s="11"/>
      <c r="N758" s="11"/>
      <c r="O758" s="11"/>
      <c r="P758" s="11"/>
      <c r="Q758" s="11"/>
      <c r="R758"/>
      <c r="S758" s="12"/>
    </row>
    <row r="759" spans="1:19" s="15" customFormat="1" x14ac:dyDescent="0.25">
      <c r="A759" s="11">
        <f>'Shiller Data '!A758</f>
        <v>1933.06</v>
      </c>
      <c r="B759" s="11">
        <f>'Shiller Data '!B758</f>
        <v>10.39</v>
      </c>
      <c r="C759" s="11">
        <f>'Shiller Data '!C758</f>
        <v>0.47</v>
      </c>
      <c r="D759" s="11">
        <f>'Shiller Data '!D758</f>
        <v>0.42499999999999999</v>
      </c>
      <c r="E759" s="75">
        <f>'Shiller Data '!E758</f>
        <v>12.7</v>
      </c>
      <c r="F759" s="12">
        <f t="shared" si="120"/>
        <v>257.02978346456695</v>
      </c>
      <c r="G759" s="12">
        <f t="shared" si="121"/>
        <v>11.626948818897638</v>
      </c>
      <c r="H759" s="12">
        <f t="shared" si="116"/>
        <v>250.92885823534269</v>
      </c>
      <c r="I759" s="12">
        <f t="shared" si="117"/>
        <v>13.547853066213211</v>
      </c>
      <c r="J759" s="12">
        <f t="shared" si="118"/>
        <v>18.971993732761224</v>
      </c>
      <c r="K759" s="12">
        <f t="shared" si="119"/>
        <v>2.9429638776737894</v>
      </c>
      <c r="L759" s="12">
        <f t="shared" si="115"/>
        <v>-0.41211489095429199</v>
      </c>
      <c r="M759" s="11"/>
      <c r="N759" s="11"/>
      <c r="O759" s="11"/>
      <c r="P759" s="11"/>
      <c r="Q759" s="11"/>
      <c r="R759"/>
      <c r="S759" s="12"/>
    </row>
    <row r="760" spans="1:19" s="15" customFormat="1" x14ac:dyDescent="0.25">
      <c r="A760" s="11">
        <f>'Shiller Data '!A759</f>
        <v>1933.07</v>
      </c>
      <c r="B760" s="11">
        <f>'Shiller Data '!B759</f>
        <v>11.23</v>
      </c>
      <c r="C760" s="11">
        <f>'Shiller Data '!C759</f>
        <v>0.46500000000000002</v>
      </c>
      <c r="D760" s="11">
        <f>'Shiller Data '!D759</f>
        <v>0.42749999999999999</v>
      </c>
      <c r="E760" s="75">
        <f>'Shiller Data '!E759</f>
        <v>13.1</v>
      </c>
      <c r="F760" s="12">
        <f t="shared" si="120"/>
        <v>269.32711832061074</v>
      </c>
      <c r="G760" s="12">
        <f t="shared" si="121"/>
        <v>11.152013358778627</v>
      </c>
      <c r="H760" s="12">
        <f t="shared" si="116"/>
        <v>252.19499265641946</v>
      </c>
      <c r="I760" s="12">
        <f t="shared" si="117"/>
        <v>13.565617114457533</v>
      </c>
      <c r="J760" s="12">
        <f t="shared" si="118"/>
        <v>19.853657673529341</v>
      </c>
      <c r="K760" s="12">
        <f t="shared" si="119"/>
        <v>2.9883882558273509</v>
      </c>
      <c r="L760" s="12">
        <f t="shared" si="115"/>
        <v>-0.36669051280073051</v>
      </c>
      <c r="M760" s="11"/>
      <c r="N760" s="11"/>
      <c r="O760" s="11"/>
      <c r="P760" s="11"/>
      <c r="Q760" s="11"/>
      <c r="R760"/>
      <c r="S760" s="12"/>
    </row>
    <row r="761" spans="1:19" s="15" customFormat="1" x14ac:dyDescent="0.25">
      <c r="A761" s="11">
        <f>'Shiller Data '!A760</f>
        <v>1933.08</v>
      </c>
      <c r="B761" s="11">
        <f>'Shiller Data '!B760</f>
        <v>10.67</v>
      </c>
      <c r="C761" s="11">
        <f>'Shiller Data '!C760</f>
        <v>0.46</v>
      </c>
      <c r="D761" s="11">
        <f>'Shiller Data '!D760</f>
        <v>0.43</v>
      </c>
      <c r="E761" s="75">
        <f>'Shiller Data '!E760</f>
        <v>13.2</v>
      </c>
      <c r="F761" s="12">
        <f t="shared" si="120"/>
        <v>253.958125</v>
      </c>
      <c r="G761" s="12">
        <f t="shared" si="121"/>
        <v>10.948522727272728</v>
      </c>
      <c r="H761" s="12">
        <f t="shared" si="116"/>
        <v>253.32067653714907</v>
      </c>
      <c r="I761" s="12">
        <f t="shared" si="117"/>
        <v>13.580313604343798</v>
      </c>
      <c r="J761" s="12">
        <f t="shared" si="118"/>
        <v>18.700461005463744</v>
      </c>
      <c r="K761" s="12">
        <f t="shared" si="119"/>
        <v>2.9285481762552643</v>
      </c>
      <c r="L761" s="12">
        <f t="shared" si="115"/>
        <v>-0.4265305923728171</v>
      </c>
      <c r="M761" s="11"/>
      <c r="N761" s="11"/>
      <c r="O761" s="11"/>
      <c r="P761" s="11"/>
      <c r="Q761" s="11"/>
      <c r="R761"/>
      <c r="S761" s="12"/>
    </row>
    <row r="762" spans="1:19" s="15" customFormat="1" x14ac:dyDescent="0.25">
      <c r="A762" s="11">
        <f>'Shiller Data '!A761</f>
        <v>1933.09</v>
      </c>
      <c r="B762" s="11">
        <f>'Shiller Data '!B761</f>
        <v>10.58</v>
      </c>
      <c r="C762" s="11">
        <f>'Shiller Data '!C761</f>
        <v>0.45500000000000002</v>
      </c>
      <c r="D762" s="11">
        <f>'Shiller Data '!D761</f>
        <v>0.4325</v>
      </c>
      <c r="E762" s="75">
        <f>'Shiller Data '!E761</f>
        <v>13.2</v>
      </c>
      <c r="F762" s="12">
        <f t="shared" si="120"/>
        <v>251.81602272727275</v>
      </c>
      <c r="G762" s="12">
        <f t="shared" si="121"/>
        <v>10.829517045454546</v>
      </c>
      <c r="H762" s="12">
        <f t="shared" si="116"/>
        <v>254.43273947865219</v>
      </c>
      <c r="I762" s="12">
        <f t="shared" si="117"/>
        <v>13.594081024528689</v>
      </c>
      <c r="J762" s="12">
        <f t="shared" si="118"/>
        <v>18.523945993326407</v>
      </c>
      <c r="K762" s="12">
        <f t="shared" si="119"/>
        <v>2.9190642731168688</v>
      </c>
      <c r="L762" s="12">
        <f t="shared" si="115"/>
        <v>-0.43601449551121263</v>
      </c>
      <c r="M762" s="11"/>
      <c r="N762" s="11"/>
      <c r="O762" s="11"/>
      <c r="P762" s="11"/>
      <c r="Q762" s="11"/>
      <c r="R762"/>
      <c r="S762" s="12"/>
    </row>
    <row r="763" spans="1:19" s="15" customFormat="1" x14ac:dyDescent="0.25">
      <c r="A763" s="11">
        <f>'Shiller Data '!A762</f>
        <v>1933.1</v>
      </c>
      <c r="B763" s="11">
        <f>'Shiller Data '!B762</f>
        <v>9.5500000000000007</v>
      </c>
      <c r="C763" s="11">
        <f>'Shiller Data '!C762</f>
        <v>0.45</v>
      </c>
      <c r="D763" s="11">
        <f>'Shiller Data '!D762</f>
        <v>0.435</v>
      </c>
      <c r="E763" s="75">
        <f>'Shiller Data '!E762</f>
        <v>13.2</v>
      </c>
      <c r="F763" s="12">
        <f t="shared" si="120"/>
        <v>227.3008522727273</v>
      </c>
      <c r="G763" s="12">
        <f t="shared" si="121"/>
        <v>10.710511363636364</v>
      </c>
      <c r="H763" s="12">
        <f t="shared" si="116"/>
        <v>255.37555725973269</v>
      </c>
      <c r="I763" s="12">
        <f t="shared" si="117"/>
        <v>13.606900180525372</v>
      </c>
      <c r="J763" s="12">
        <f t="shared" si="118"/>
        <v>16.704822498664868</v>
      </c>
      <c r="K763" s="12">
        <f t="shared" si="119"/>
        <v>2.8156974501111338</v>
      </c>
      <c r="L763" s="12">
        <f t="shared" si="115"/>
        <v>-0.53938131851694759</v>
      </c>
      <c r="M763" s="11"/>
      <c r="N763" s="11"/>
      <c r="O763" s="11"/>
      <c r="P763" s="11"/>
      <c r="Q763" s="11"/>
      <c r="R763"/>
      <c r="S763" s="12"/>
    </row>
    <row r="764" spans="1:19" s="15" customFormat="1" x14ac:dyDescent="0.25">
      <c r="A764" s="11">
        <f>'Shiller Data '!A763</f>
        <v>1933.11</v>
      </c>
      <c r="B764" s="11">
        <f>'Shiller Data '!B763</f>
        <v>9.7799999999999994</v>
      </c>
      <c r="C764" s="11">
        <f>'Shiller Data '!C763</f>
        <v>0.44500000000000001</v>
      </c>
      <c r="D764" s="11">
        <f>'Shiller Data '!D763</f>
        <v>0.4375</v>
      </c>
      <c r="E764" s="75">
        <f>'Shiller Data '!E763</f>
        <v>13.2</v>
      </c>
      <c r="F764" s="12">
        <f t="shared" si="120"/>
        <v>232.77511363636364</v>
      </c>
      <c r="G764" s="12">
        <f t="shared" si="121"/>
        <v>10.591505681818182</v>
      </c>
      <c r="H764" s="12">
        <f t="shared" si="116"/>
        <v>256.30979698468747</v>
      </c>
      <c r="I764" s="12">
        <f t="shared" si="117"/>
        <v>13.618119116878816</v>
      </c>
      <c r="J764" s="12">
        <f t="shared" si="118"/>
        <v>17.093044321212705</v>
      </c>
      <c r="K764" s="12">
        <f t="shared" si="119"/>
        <v>2.838671615915993</v>
      </c>
      <c r="L764" s="12">
        <f t="shared" si="115"/>
        <v>-0.51640715271208837</v>
      </c>
      <c r="M764" s="11"/>
      <c r="N764" s="11"/>
      <c r="O764" s="11"/>
      <c r="P764" s="11"/>
      <c r="Q764" s="11"/>
      <c r="R764"/>
      <c r="S764" s="12"/>
    </row>
    <row r="765" spans="1:19" s="15" customFormat="1" x14ac:dyDescent="0.25">
      <c r="A765" s="11">
        <f>'Shiller Data '!A764</f>
        <v>1933.12</v>
      </c>
      <c r="B765" s="11">
        <f>'Shiller Data '!B764</f>
        <v>9.9700000000000006</v>
      </c>
      <c r="C765" s="11">
        <f>'Shiller Data '!C764</f>
        <v>0.44</v>
      </c>
      <c r="D765" s="11">
        <f>'Shiller Data '!D764</f>
        <v>0.44</v>
      </c>
      <c r="E765" s="75">
        <f>'Shiller Data '!E764</f>
        <v>13.2</v>
      </c>
      <c r="F765" s="12">
        <f t="shared" si="120"/>
        <v>237.29732954545457</v>
      </c>
      <c r="G765" s="12">
        <f t="shared" si="121"/>
        <v>10.4725</v>
      </c>
      <c r="H765" s="12">
        <f t="shared" si="116"/>
        <v>257.2173246480051</v>
      </c>
      <c r="I765" s="12">
        <f t="shared" si="117"/>
        <v>13.62769913128581</v>
      </c>
      <c r="J765" s="12">
        <f t="shared" si="118"/>
        <v>17.412868251594936</v>
      </c>
      <c r="K765" s="12">
        <f t="shared" si="119"/>
        <v>2.8572094875740346</v>
      </c>
      <c r="L765" s="12">
        <f t="shared" si="115"/>
        <v>-0.49786928105404682</v>
      </c>
      <c r="M765" s="11"/>
      <c r="N765" s="11"/>
      <c r="O765" s="11"/>
      <c r="P765" s="11"/>
      <c r="Q765" s="11"/>
      <c r="R765"/>
      <c r="S765" s="12"/>
    </row>
    <row r="766" spans="1:19" s="15" customFormat="1" x14ac:dyDescent="0.25">
      <c r="A766" s="11">
        <f>'Shiller Data '!A765</f>
        <v>1934.01</v>
      </c>
      <c r="B766" s="11">
        <f>'Shiller Data '!B765</f>
        <v>10.54</v>
      </c>
      <c r="C766" s="11">
        <f>'Shiller Data '!C765</f>
        <v>0.44080000000000003</v>
      </c>
      <c r="D766" s="11">
        <f>'Shiller Data '!D765</f>
        <v>0.44419999999999998</v>
      </c>
      <c r="E766" s="75">
        <f>'Shiller Data '!E765</f>
        <v>13.2</v>
      </c>
      <c r="F766" s="12">
        <f t="shared" si="120"/>
        <v>250.86397727272725</v>
      </c>
      <c r="G766" s="12">
        <f t="shared" si="121"/>
        <v>10.491540909090912</v>
      </c>
      <c r="H766" s="12">
        <f t="shared" si="116"/>
        <v>258.17834791551593</v>
      </c>
      <c r="I766" s="12">
        <f t="shared" si="117"/>
        <v>13.637128388548671</v>
      </c>
      <c r="J766" s="12">
        <f t="shared" si="118"/>
        <v>18.395660004446537</v>
      </c>
      <c r="K766" s="12">
        <f t="shared" si="119"/>
        <v>2.9121147674698382</v>
      </c>
      <c r="L766" s="12">
        <f t="shared" si="115"/>
        <v>-0.44296400115824319</v>
      </c>
      <c r="M766" s="11"/>
      <c r="N766" s="11"/>
      <c r="O766" s="11"/>
      <c r="P766" s="11"/>
      <c r="Q766" s="11"/>
      <c r="R766"/>
      <c r="S766" s="12"/>
    </row>
    <row r="767" spans="1:19" s="15" customFormat="1" x14ac:dyDescent="0.25">
      <c r="A767" s="11">
        <f>'Shiller Data '!A766</f>
        <v>1934.02</v>
      </c>
      <c r="B767" s="11">
        <f>'Shiller Data '!B766</f>
        <v>11.32</v>
      </c>
      <c r="C767" s="11">
        <f>'Shiller Data '!C766</f>
        <v>0.44169999999999998</v>
      </c>
      <c r="D767" s="11">
        <f>'Shiller Data '!D766</f>
        <v>0.44829999999999998</v>
      </c>
      <c r="E767" s="75">
        <f>'Shiller Data '!E766</f>
        <v>13.3</v>
      </c>
      <c r="F767" s="12">
        <f t="shared" si="120"/>
        <v>267.4030827067669</v>
      </c>
      <c r="G767" s="12">
        <f t="shared" si="121"/>
        <v>10.433917105263157</v>
      </c>
      <c r="H767" s="12">
        <f t="shared" si="116"/>
        <v>259.25858568811731</v>
      </c>
      <c r="I767" s="12">
        <f t="shared" si="117"/>
        <v>13.644936987151473</v>
      </c>
      <c r="J767" s="12">
        <f t="shared" si="118"/>
        <v>19.597238371900328</v>
      </c>
      <c r="K767" s="12">
        <f t="shared" si="119"/>
        <v>2.9753886569163792</v>
      </c>
      <c r="L767" s="12">
        <f t="shared" si="115"/>
        <v>-0.37969011171170219</v>
      </c>
      <c r="M767" s="11"/>
      <c r="N767" s="11"/>
      <c r="O767" s="11"/>
      <c r="P767" s="11"/>
      <c r="Q767" s="11"/>
      <c r="R767"/>
      <c r="S767" s="12"/>
    </row>
    <row r="768" spans="1:19" s="15" customFormat="1" x14ac:dyDescent="0.25">
      <c r="A768" s="11">
        <f>'Shiller Data '!A767</f>
        <v>1934.03</v>
      </c>
      <c r="B768" s="11">
        <f>'Shiller Data '!B767</f>
        <v>10.74</v>
      </c>
      <c r="C768" s="11">
        <f>'Shiller Data '!C767</f>
        <v>0.4425</v>
      </c>
      <c r="D768" s="11">
        <f>'Shiller Data '!D767</f>
        <v>0.45250000000000001</v>
      </c>
      <c r="E768" s="75">
        <f>'Shiller Data '!E767</f>
        <v>13.3</v>
      </c>
      <c r="F768" s="12">
        <f t="shared" si="120"/>
        <v>253.70221804511277</v>
      </c>
      <c r="G768" s="12">
        <f t="shared" si="121"/>
        <v>10.45281484962406</v>
      </c>
      <c r="H768" s="12">
        <f t="shared" si="116"/>
        <v>260.25858246789039</v>
      </c>
      <c r="I768" s="12">
        <f t="shared" si="117"/>
        <v>13.651930461025268</v>
      </c>
      <c r="J768" s="12">
        <f t="shared" si="118"/>
        <v>18.58361487918534</v>
      </c>
      <c r="K768" s="12">
        <f t="shared" si="119"/>
        <v>2.9222802720067871</v>
      </c>
      <c r="L768" s="12">
        <f t="shared" si="115"/>
        <v>-0.43279849662129433</v>
      </c>
      <c r="M768" s="11"/>
      <c r="N768" s="11"/>
      <c r="O768" s="11"/>
      <c r="P768" s="11"/>
      <c r="Q768" s="11"/>
      <c r="R768"/>
      <c r="S768" s="12"/>
    </row>
    <row r="769" spans="1:19" s="15" customFormat="1" x14ac:dyDescent="0.25">
      <c r="A769" s="11">
        <f>'Shiller Data '!A768</f>
        <v>1934.04</v>
      </c>
      <c r="B769" s="11">
        <f>'Shiller Data '!B768</f>
        <v>10.92</v>
      </c>
      <c r="C769" s="11">
        <f>'Shiller Data '!C768</f>
        <v>0.44330000000000003</v>
      </c>
      <c r="D769" s="11">
        <f>'Shiller Data '!D768</f>
        <v>0.45669999999999999</v>
      </c>
      <c r="E769" s="75">
        <f>'Shiller Data '!E768</f>
        <v>13.3</v>
      </c>
      <c r="F769" s="12">
        <f t="shared" si="120"/>
        <v>257.95421052631576</v>
      </c>
      <c r="G769" s="12">
        <f t="shared" si="121"/>
        <v>10.471712593984963</v>
      </c>
      <c r="H769" s="12">
        <f t="shared" si="116"/>
        <v>261.33649871293227</v>
      </c>
      <c r="I769" s="12">
        <f t="shared" si="117"/>
        <v>13.658104437254725</v>
      </c>
      <c r="J769" s="12">
        <f t="shared" si="118"/>
        <v>18.886530829468786</v>
      </c>
      <c r="K769" s="12">
        <f t="shared" si="119"/>
        <v>2.938449013481188</v>
      </c>
      <c r="L769" s="12">
        <f t="shared" ref="L769:L832" si="122">K769-$K$1854</f>
        <v>-0.41662975514689338</v>
      </c>
      <c r="M769" s="11"/>
      <c r="N769" s="11"/>
      <c r="O769" s="11"/>
      <c r="P769" s="11"/>
      <c r="Q769" s="11"/>
      <c r="R769"/>
      <c r="S769" s="12"/>
    </row>
    <row r="770" spans="1:19" s="15" customFormat="1" x14ac:dyDescent="0.25">
      <c r="A770" s="11">
        <f>'Shiller Data '!A769</f>
        <v>1934.05</v>
      </c>
      <c r="B770" s="11">
        <f>'Shiller Data '!B769</f>
        <v>9.81</v>
      </c>
      <c r="C770" s="11">
        <f>'Shiller Data '!C769</f>
        <v>0.44419999999999998</v>
      </c>
      <c r="D770" s="11">
        <f>'Shiller Data '!D769</f>
        <v>0.46079999999999999</v>
      </c>
      <c r="E770" s="75">
        <f>'Shiller Data '!E769</f>
        <v>13.3</v>
      </c>
      <c r="F770" s="12">
        <f t="shared" si="120"/>
        <v>231.73359022556392</v>
      </c>
      <c r="G770" s="12">
        <f t="shared" si="121"/>
        <v>10.492972556390976</v>
      </c>
      <c r="H770" s="12">
        <f t="shared" ref="H770:H833" si="123">GEOMEAN(F651:F770)</f>
        <v>262.19229536160213</v>
      </c>
      <c r="I770" s="12">
        <f t="shared" ref="I770:I833" si="124">GEOMEAN(G651:G770)</f>
        <v>13.66417319255549</v>
      </c>
      <c r="J770" s="12">
        <f t="shared" ref="J770:J833" si="125">F770/I770</f>
        <v>16.959210554489818</v>
      </c>
      <c r="K770" s="12">
        <f t="shared" ref="K770:K833" si="126">LN(J770)</f>
        <v>2.8308110817856846</v>
      </c>
      <c r="L770" s="12">
        <f t="shared" si="122"/>
        <v>-0.52426768684239677</v>
      </c>
      <c r="M770" s="11"/>
      <c r="N770" s="11"/>
      <c r="O770" s="11"/>
      <c r="P770" s="11"/>
      <c r="Q770" s="11"/>
      <c r="R770"/>
      <c r="S770" s="12"/>
    </row>
    <row r="771" spans="1:19" s="15" customFormat="1" x14ac:dyDescent="0.25">
      <c r="A771" s="11">
        <f>'Shiller Data '!A770</f>
        <v>1934.06</v>
      </c>
      <c r="B771" s="11">
        <f>'Shiller Data '!B770</f>
        <v>9.94</v>
      </c>
      <c r="C771" s="11">
        <f>'Shiller Data '!C770</f>
        <v>0.44500000000000001</v>
      </c>
      <c r="D771" s="11">
        <f>'Shiller Data '!D770</f>
        <v>0.46500000000000002</v>
      </c>
      <c r="E771" s="75">
        <f>'Shiller Data '!E770</f>
        <v>13.4</v>
      </c>
      <c r="F771" s="12">
        <f t="shared" si="120"/>
        <v>233.05220149253731</v>
      </c>
      <c r="G771" s="12">
        <f t="shared" si="121"/>
        <v>10.433423507462686</v>
      </c>
      <c r="H771" s="12">
        <f t="shared" si="123"/>
        <v>263.0223113432537</v>
      </c>
      <c r="I771" s="12">
        <f t="shared" si="124"/>
        <v>13.66923713722902</v>
      </c>
      <c r="J771" s="12">
        <f t="shared" si="125"/>
        <v>17.049393404537923</v>
      </c>
      <c r="K771" s="12">
        <f t="shared" si="126"/>
        <v>2.8361146256501772</v>
      </c>
      <c r="L771" s="12">
        <f t="shared" si="122"/>
        <v>-0.51896414297790416</v>
      </c>
      <c r="M771" s="11"/>
      <c r="N771" s="11"/>
      <c r="O771" s="11"/>
      <c r="P771" s="11"/>
      <c r="Q771" s="11"/>
      <c r="R771"/>
      <c r="S771" s="12"/>
    </row>
    <row r="772" spans="1:19" s="15" customFormat="1" x14ac:dyDescent="0.25">
      <c r="A772" s="11">
        <f>'Shiller Data '!A771</f>
        <v>1934.07</v>
      </c>
      <c r="B772" s="11">
        <f>'Shiller Data '!B771</f>
        <v>9.4700000000000006</v>
      </c>
      <c r="C772" s="11">
        <f>'Shiller Data '!C771</f>
        <v>0.44579999999999997</v>
      </c>
      <c r="D772" s="11">
        <f>'Shiller Data '!D771</f>
        <v>0.46920000000000001</v>
      </c>
      <c r="E772" s="75">
        <f>'Shiller Data '!E771</f>
        <v>13.4</v>
      </c>
      <c r="F772" s="12">
        <f t="shared" si="120"/>
        <v>222.03263059701493</v>
      </c>
      <c r="G772" s="12">
        <f t="shared" si="121"/>
        <v>10.452180223880596</v>
      </c>
      <c r="H772" s="12">
        <f t="shared" si="123"/>
        <v>263.66179396381932</v>
      </c>
      <c r="I772" s="12">
        <f t="shared" si="124"/>
        <v>13.67481781208226</v>
      </c>
      <c r="J772" s="12">
        <f t="shared" si="125"/>
        <v>16.236606121424156</v>
      </c>
      <c r="K772" s="12">
        <f t="shared" si="126"/>
        <v>2.7872683302226844</v>
      </c>
      <c r="L772" s="12">
        <f t="shared" si="122"/>
        <v>-0.56781043840539702</v>
      </c>
      <c r="M772" s="11"/>
      <c r="N772" s="11"/>
      <c r="O772" s="11"/>
      <c r="P772" s="11"/>
      <c r="Q772" s="11"/>
      <c r="R772"/>
      <c r="S772" s="12"/>
    </row>
    <row r="773" spans="1:19" s="15" customFormat="1" x14ac:dyDescent="0.25">
      <c r="A773" s="11">
        <f>'Shiller Data '!A772</f>
        <v>1934.08</v>
      </c>
      <c r="B773" s="11">
        <f>'Shiller Data '!B772</f>
        <v>9.1</v>
      </c>
      <c r="C773" s="11">
        <f>'Shiller Data '!C772</f>
        <v>0.44669999999999999</v>
      </c>
      <c r="D773" s="11">
        <f>'Shiller Data '!D772</f>
        <v>0.4733</v>
      </c>
      <c r="E773" s="75">
        <f>'Shiller Data '!E772</f>
        <v>13.4</v>
      </c>
      <c r="F773" s="12">
        <f t="shared" si="120"/>
        <v>213.35764925373132</v>
      </c>
      <c r="G773" s="12">
        <f t="shared" si="121"/>
        <v>10.473281529850746</v>
      </c>
      <c r="H773" s="12">
        <f t="shared" si="123"/>
        <v>264.1278470461782</v>
      </c>
      <c r="I773" s="12">
        <f t="shared" si="124"/>
        <v>13.679625835562904</v>
      </c>
      <c r="J773" s="12">
        <f t="shared" si="125"/>
        <v>15.596745979635331</v>
      </c>
      <c r="K773" s="12">
        <f t="shared" si="126"/>
        <v>2.7470623014483357</v>
      </c>
      <c r="L773" s="12">
        <f t="shared" si="122"/>
        <v>-0.60801646717974567</v>
      </c>
      <c r="M773" s="11"/>
      <c r="N773" s="11"/>
      <c r="O773" s="11"/>
      <c r="P773" s="11"/>
      <c r="Q773" s="11"/>
      <c r="R773"/>
      <c r="S773" s="12"/>
    </row>
    <row r="774" spans="1:19" s="15" customFormat="1" x14ac:dyDescent="0.25">
      <c r="A774" s="11">
        <f>'Shiller Data '!A773</f>
        <v>1934.09</v>
      </c>
      <c r="B774" s="11">
        <f>'Shiller Data '!B773</f>
        <v>8.8800000000000008</v>
      </c>
      <c r="C774" s="11">
        <f>'Shiller Data '!C773</f>
        <v>0.44750000000000001</v>
      </c>
      <c r="D774" s="11">
        <f>'Shiller Data '!D773</f>
        <v>0.47749999999999998</v>
      </c>
      <c r="E774" s="75">
        <f>'Shiller Data '!E773</f>
        <v>13.6</v>
      </c>
      <c r="F774" s="12">
        <f t="shared" si="120"/>
        <v>205.13779411764708</v>
      </c>
      <c r="G774" s="12">
        <f t="shared" si="121"/>
        <v>10.337743566176471</v>
      </c>
      <c r="H774" s="12">
        <f t="shared" si="123"/>
        <v>264.54238318396096</v>
      </c>
      <c r="I774" s="12">
        <f t="shared" si="124"/>
        <v>13.683262752651231</v>
      </c>
      <c r="J774" s="12">
        <f t="shared" si="125"/>
        <v>14.991877144060552</v>
      </c>
      <c r="K774" s="12">
        <f t="shared" si="126"/>
        <v>2.7075085306959839</v>
      </c>
      <c r="L774" s="12">
        <f t="shared" si="122"/>
        <v>-0.64757023793209756</v>
      </c>
      <c r="M774" s="11"/>
      <c r="N774" s="11"/>
      <c r="O774" s="11"/>
      <c r="P774" s="11"/>
      <c r="Q774" s="11"/>
      <c r="R774"/>
      <c r="S774" s="12"/>
    </row>
    <row r="775" spans="1:19" s="15" customFormat="1" x14ac:dyDescent="0.25">
      <c r="A775" s="11">
        <f>'Shiller Data '!A774</f>
        <v>1934.1</v>
      </c>
      <c r="B775" s="11">
        <f>'Shiller Data '!B774</f>
        <v>8.9499999999999993</v>
      </c>
      <c r="C775" s="11">
        <f>'Shiller Data '!C774</f>
        <v>0.44829999999999998</v>
      </c>
      <c r="D775" s="11">
        <f>'Shiller Data '!D774</f>
        <v>0.48170000000000002</v>
      </c>
      <c r="E775" s="75">
        <f>'Shiller Data '!E774</f>
        <v>13.5</v>
      </c>
      <c r="F775" s="12">
        <f t="shared" si="120"/>
        <v>208.28638888888889</v>
      </c>
      <c r="G775" s="12">
        <f t="shared" si="121"/>
        <v>10.432937222222222</v>
      </c>
      <c r="H775" s="12">
        <f t="shared" si="123"/>
        <v>265.03291879591274</v>
      </c>
      <c r="I775" s="12">
        <f t="shared" si="124"/>
        <v>13.688256018288966</v>
      </c>
      <c r="J775" s="12">
        <f t="shared" si="125"/>
        <v>15.216429953574519</v>
      </c>
      <c r="K775" s="12">
        <f t="shared" si="126"/>
        <v>2.7223757620793294</v>
      </c>
      <c r="L775" s="12">
        <f t="shared" si="122"/>
        <v>-0.632703006548752</v>
      </c>
      <c r="M775" s="11"/>
      <c r="N775" s="11"/>
      <c r="O775" s="11"/>
      <c r="P775" s="11"/>
      <c r="Q775" s="11"/>
      <c r="R775"/>
      <c r="S775" s="12"/>
    </row>
    <row r="776" spans="1:19" s="15" customFormat="1" x14ac:dyDescent="0.25">
      <c r="A776" s="11">
        <f>'Shiller Data '!A775</f>
        <v>1934.11</v>
      </c>
      <c r="B776" s="11">
        <f>'Shiller Data '!B775</f>
        <v>9.1999999999999993</v>
      </c>
      <c r="C776" s="11">
        <f>'Shiller Data '!C775</f>
        <v>0.44919999999999999</v>
      </c>
      <c r="D776" s="11">
        <f>'Shiller Data '!D775</f>
        <v>0.48580000000000001</v>
      </c>
      <c r="E776" s="75">
        <f>'Shiller Data '!E775</f>
        <v>13.5</v>
      </c>
      <c r="F776" s="12">
        <f t="shared" si="120"/>
        <v>214.10444444444443</v>
      </c>
      <c r="G776" s="12">
        <f t="shared" si="121"/>
        <v>10.453882222222221</v>
      </c>
      <c r="H776" s="12">
        <f t="shared" si="123"/>
        <v>265.4650580946327</v>
      </c>
      <c r="I776" s="12">
        <f t="shared" si="124"/>
        <v>13.693146489470784</v>
      </c>
      <c r="J776" s="12">
        <f t="shared" si="125"/>
        <v>15.635883586659794</v>
      </c>
      <c r="K776" s="12">
        <f t="shared" si="126"/>
        <v>2.7495685026906491</v>
      </c>
      <c r="L776" s="12">
        <f t="shared" si="122"/>
        <v>-0.60551026593743229</v>
      </c>
      <c r="M776" s="11"/>
      <c r="N776" s="11"/>
      <c r="O776" s="11"/>
      <c r="P776" s="11"/>
      <c r="Q776" s="11"/>
      <c r="R776"/>
      <c r="S776" s="12"/>
    </row>
    <row r="777" spans="1:19" s="15" customFormat="1" x14ac:dyDescent="0.25">
      <c r="A777" s="11">
        <f>'Shiller Data '!A776</f>
        <v>1934.12</v>
      </c>
      <c r="B777" s="11">
        <f>'Shiller Data '!B776</f>
        <v>9.26</v>
      </c>
      <c r="C777" s="11">
        <f>'Shiller Data '!C776</f>
        <v>0.45</v>
      </c>
      <c r="D777" s="11">
        <f>'Shiller Data '!D776</f>
        <v>0.49</v>
      </c>
      <c r="E777" s="75">
        <f>'Shiller Data '!E776</f>
        <v>13.4</v>
      </c>
      <c r="F777" s="12">
        <f t="shared" si="120"/>
        <v>217.10899253731341</v>
      </c>
      <c r="G777" s="12">
        <f t="shared" si="121"/>
        <v>10.550652985074626</v>
      </c>
      <c r="H777" s="12">
        <f t="shared" si="123"/>
        <v>265.82522282242229</v>
      </c>
      <c r="I777" s="12">
        <f t="shared" si="124"/>
        <v>13.699398963306496</v>
      </c>
      <c r="J777" s="12">
        <f t="shared" si="125"/>
        <v>15.848066993218792</v>
      </c>
      <c r="K777" s="12">
        <f t="shared" si="126"/>
        <v>2.7630475366222211</v>
      </c>
      <c r="L777" s="12">
        <f t="shared" si="122"/>
        <v>-0.59203123200586028</v>
      </c>
      <c r="M777" s="11"/>
      <c r="N777" s="11"/>
      <c r="O777" s="11"/>
      <c r="P777" s="11"/>
      <c r="Q777" s="11"/>
      <c r="R777"/>
      <c r="S777" s="12"/>
    </row>
    <row r="778" spans="1:19" s="15" customFormat="1" x14ac:dyDescent="0.25">
      <c r="A778" s="11">
        <f>'Shiller Data '!A777</f>
        <v>1935.01</v>
      </c>
      <c r="B778" s="11">
        <f>'Shiller Data '!B777</f>
        <v>9.26</v>
      </c>
      <c r="C778" s="11">
        <f>'Shiller Data '!C777</f>
        <v>0.45</v>
      </c>
      <c r="D778" s="11">
        <f>'Shiller Data '!D777</f>
        <v>0.56999999999999995</v>
      </c>
      <c r="E778" s="75">
        <f>'Shiller Data '!E777</f>
        <v>13.6</v>
      </c>
      <c r="F778" s="12">
        <f t="shared" si="120"/>
        <v>213.91621323529412</v>
      </c>
      <c r="G778" s="12">
        <f t="shared" si="121"/>
        <v>10.395496323529413</v>
      </c>
      <c r="H778" s="12">
        <f t="shared" si="123"/>
        <v>266.06318819897405</v>
      </c>
      <c r="I778" s="12">
        <f t="shared" si="124"/>
        <v>13.703093579594981</v>
      </c>
      <c r="J778" s="12">
        <f t="shared" si="125"/>
        <v>15.610797079707076</v>
      </c>
      <c r="K778" s="12">
        <f t="shared" si="126"/>
        <v>2.7479627953446037</v>
      </c>
      <c r="L778" s="12">
        <f t="shared" si="122"/>
        <v>-0.60711597328347766</v>
      </c>
      <c r="M778" s="11"/>
      <c r="N778" s="11"/>
      <c r="O778" s="11"/>
      <c r="P778" s="11"/>
      <c r="Q778" s="11"/>
      <c r="R778"/>
      <c r="S778" s="12"/>
    </row>
    <row r="779" spans="1:19" s="15" customFormat="1" x14ac:dyDescent="0.25">
      <c r="A779" s="11">
        <f>'Shiller Data '!A778</f>
        <v>1935.02</v>
      </c>
      <c r="B779" s="11">
        <f>'Shiller Data '!B778</f>
        <v>8.98</v>
      </c>
      <c r="C779" s="11">
        <f>'Shiller Data '!C778</f>
        <v>0.45</v>
      </c>
      <c r="D779" s="11">
        <f>'Shiller Data '!D778</f>
        <v>0.65</v>
      </c>
      <c r="E779" s="75">
        <f>'Shiller Data '!E778</f>
        <v>13.7</v>
      </c>
      <c r="F779" s="12">
        <f t="shared" ref="F779:F842" si="127">B779*$E$1851/E779</f>
        <v>205.93368613138688</v>
      </c>
      <c r="G779" s="12">
        <f t="shared" ref="G779:G842" si="128">C779*$E$1851/E779</f>
        <v>10.319616788321168</v>
      </c>
      <c r="H779" s="12">
        <f t="shared" si="123"/>
        <v>266.18533339551203</v>
      </c>
      <c r="I779" s="12">
        <f t="shared" si="124"/>
        <v>13.704448503575914</v>
      </c>
      <c r="J779" s="12">
        <f t="shared" si="125"/>
        <v>15.026776603060853</v>
      </c>
      <c r="K779" s="12">
        <f t="shared" si="126"/>
        <v>2.7098337165632729</v>
      </c>
      <c r="L779" s="12">
        <f t="shared" si="122"/>
        <v>-0.64524505206480853</v>
      </c>
      <c r="M779" s="12"/>
      <c r="N779" s="11"/>
      <c r="O779" s="11"/>
      <c r="P779" s="11"/>
      <c r="Q779" s="11"/>
      <c r="R779"/>
      <c r="S779" s="12"/>
    </row>
    <row r="780" spans="1:19" s="15" customFormat="1" x14ac:dyDescent="0.25">
      <c r="A780" s="11">
        <f>'Shiller Data '!A779</f>
        <v>1935.03</v>
      </c>
      <c r="B780" s="11">
        <f>'Shiller Data '!B779</f>
        <v>8.41</v>
      </c>
      <c r="C780" s="11">
        <f>'Shiller Data '!C779</f>
        <v>0.45</v>
      </c>
      <c r="D780" s="11">
        <f>'Shiller Data '!D779</f>
        <v>0.73</v>
      </c>
      <c r="E780" s="75">
        <f>'Shiller Data '!E779</f>
        <v>13.7</v>
      </c>
      <c r="F780" s="12">
        <f t="shared" si="127"/>
        <v>192.86217153284673</v>
      </c>
      <c r="G780" s="12">
        <f t="shared" si="128"/>
        <v>10.319616788321168</v>
      </c>
      <c r="H780" s="12">
        <f t="shared" si="123"/>
        <v>266.23389077743275</v>
      </c>
      <c r="I780" s="12">
        <f t="shared" si="124"/>
        <v>13.705609675567832</v>
      </c>
      <c r="J780" s="12">
        <f t="shared" si="125"/>
        <v>14.071768866776541</v>
      </c>
      <c r="K780" s="12">
        <f t="shared" si="126"/>
        <v>2.6441705822560597</v>
      </c>
      <c r="L780" s="12">
        <f t="shared" si="122"/>
        <v>-0.71090818637202169</v>
      </c>
      <c r="M780" s="12"/>
      <c r="N780" s="11"/>
      <c r="O780" s="11"/>
      <c r="P780" s="11"/>
      <c r="Q780" s="11"/>
      <c r="R780"/>
      <c r="S780" s="12"/>
    </row>
    <row r="781" spans="1:19" s="15" customFormat="1" x14ac:dyDescent="0.25">
      <c r="A781" s="11">
        <f>'Shiller Data '!A780</f>
        <v>1935.04</v>
      </c>
      <c r="B781" s="11">
        <f>'Shiller Data '!B780</f>
        <v>9.0399999999999991</v>
      </c>
      <c r="C781" s="11">
        <f>'Shiller Data '!C780</f>
        <v>0.44666699999999998</v>
      </c>
      <c r="D781" s="11">
        <f>'Shiller Data '!D780</f>
        <v>0.75666699999999998</v>
      </c>
      <c r="E781" s="75">
        <f>'Shiller Data '!E780</f>
        <v>13.8</v>
      </c>
      <c r="F781" s="12">
        <f t="shared" si="127"/>
        <v>205.80739130434779</v>
      </c>
      <c r="G781" s="12">
        <f t="shared" si="128"/>
        <v>10.168956864130434</v>
      </c>
      <c r="H781" s="12">
        <f t="shared" si="123"/>
        <v>266.43741494314111</v>
      </c>
      <c r="I781" s="12">
        <f t="shared" si="124"/>
        <v>13.703579577312697</v>
      </c>
      <c r="J781" s="12">
        <f t="shared" si="125"/>
        <v>15.018513239057432</v>
      </c>
      <c r="K781" s="12">
        <f t="shared" si="126"/>
        <v>2.7092836560209919</v>
      </c>
      <c r="L781" s="12">
        <f t="shared" si="122"/>
        <v>-0.64579511260708955</v>
      </c>
      <c r="M781" s="12"/>
      <c r="N781" s="11"/>
      <c r="O781" s="11"/>
      <c r="P781" s="11"/>
      <c r="Q781" s="11"/>
      <c r="R781"/>
      <c r="S781" s="12"/>
    </row>
    <row r="782" spans="1:19" s="15" customFormat="1" x14ac:dyDescent="0.25">
      <c r="A782" s="11">
        <f>'Shiller Data '!A781</f>
        <v>1935.05</v>
      </c>
      <c r="B782" s="11">
        <f>'Shiller Data '!B781</f>
        <v>9.75</v>
      </c>
      <c r="C782" s="11">
        <f>'Shiller Data '!C781</f>
        <v>0.44333299999999998</v>
      </c>
      <c r="D782" s="11">
        <f>'Shiller Data '!D781</f>
        <v>0.78333299999999995</v>
      </c>
      <c r="E782" s="75">
        <f>'Shiller Data '!E781</f>
        <v>13.8</v>
      </c>
      <c r="F782" s="12">
        <f t="shared" si="127"/>
        <v>221.97146739130434</v>
      </c>
      <c r="G782" s="12">
        <f t="shared" si="128"/>
        <v>10.093054005434782</v>
      </c>
      <c r="H782" s="12">
        <f t="shared" si="123"/>
        <v>266.7517926870359</v>
      </c>
      <c r="I782" s="12">
        <f t="shared" si="124"/>
        <v>13.700533176797222</v>
      </c>
      <c r="J782" s="12">
        <f t="shared" si="125"/>
        <v>16.201666353191861</v>
      </c>
      <c r="K782" s="12">
        <f t="shared" si="126"/>
        <v>2.7851140982566163</v>
      </c>
      <c r="L782" s="12">
        <f t="shared" si="122"/>
        <v>-0.56996467037146514</v>
      </c>
      <c r="M782" s="12"/>
      <c r="N782" s="11"/>
      <c r="O782" s="11"/>
      <c r="P782" s="11"/>
      <c r="Q782" s="11"/>
      <c r="R782"/>
      <c r="S782" s="12"/>
    </row>
    <row r="783" spans="1:19" s="15" customFormat="1" x14ac:dyDescent="0.25">
      <c r="A783" s="11">
        <f>'Shiller Data '!A782</f>
        <v>1935.06</v>
      </c>
      <c r="B783" s="11">
        <f>'Shiller Data '!B782</f>
        <v>10.119999999999999</v>
      </c>
      <c r="C783" s="11">
        <f>'Shiller Data '!C782</f>
        <v>0.44</v>
      </c>
      <c r="D783" s="11">
        <f>'Shiller Data '!D782</f>
        <v>0.81</v>
      </c>
      <c r="E783" s="75">
        <f>'Shiller Data '!E782</f>
        <v>13.7</v>
      </c>
      <c r="F783" s="12">
        <f t="shared" si="127"/>
        <v>232.07671532846717</v>
      </c>
      <c r="G783" s="12">
        <f t="shared" si="128"/>
        <v>10.09029197080292</v>
      </c>
      <c r="H783" s="12">
        <f t="shared" si="123"/>
        <v>267.1517143195905</v>
      </c>
      <c r="I783" s="12">
        <f t="shared" si="124"/>
        <v>13.697931433927097</v>
      </c>
      <c r="J783" s="12">
        <f t="shared" si="125"/>
        <v>16.942464374851411</v>
      </c>
      <c r="K783" s="12">
        <f t="shared" si="126"/>
        <v>2.82982315531684</v>
      </c>
      <c r="L783" s="12">
        <f t="shared" si="122"/>
        <v>-0.52525561331124138</v>
      </c>
      <c r="M783" s="12"/>
      <c r="N783" s="11"/>
      <c r="O783" s="11"/>
      <c r="P783" s="11"/>
      <c r="Q783" s="11"/>
      <c r="R783"/>
      <c r="S783" s="12"/>
    </row>
    <row r="784" spans="1:19" s="15" customFormat="1" x14ac:dyDescent="0.25">
      <c r="A784" s="11">
        <f>'Shiller Data '!A783</f>
        <v>1935.07</v>
      </c>
      <c r="B784" s="11">
        <f>'Shiller Data '!B783</f>
        <v>10.65</v>
      </c>
      <c r="C784" s="11">
        <f>'Shiller Data '!C783</f>
        <v>0.44</v>
      </c>
      <c r="D784" s="11">
        <f>'Shiller Data '!D783</f>
        <v>0.79333299999999995</v>
      </c>
      <c r="E784" s="75">
        <f>'Shiller Data '!E783</f>
        <v>13.7</v>
      </c>
      <c r="F784" s="12">
        <f t="shared" si="127"/>
        <v>244.23093065693433</v>
      </c>
      <c r="G784" s="12">
        <f t="shared" si="128"/>
        <v>10.09029197080292</v>
      </c>
      <c r="H784" s="12">
        <f t="shared" si="123"/>
        <v>267.63030753696131</v>
      </c>
      <c r="I784" s="12">
        <f t="shared" si="124"/>
        <v>13.695796514311647</v>
      </c>
      <c r="J784" s="12">
        <f t="shared" si="125"/>
        <v>17.832546679685347</v>
      </c>
      <c r="K784" s="12">
        <f t="shared" si="126"/>
        <v>2.8810252528414004</v>
      </c>
      <c r="L784" s="12">
        <f t="shared" si="122"/>
        <v>-0.47405351578668098</v>
      </c>
      <c r="M784" s="12"/>
      <c r="N784" s="11"/>
      <c r="O784" s="11"/>
      <c r="P784" s="11"/>
      <c r="Q784" s="11"/>
      <c r="R784"/>
      <c r="S784" s="12"/>
    </row>
    <row r="785" spans="1:17" x14ac:dyDescent="0.25">
      <c r="A785" s="11">
        <f>'Shiller Data '!A784</f>
        <v>1935.08</v>
      </c>
      <c r="B785" s="11">
        <f>'Shiller Data '!B784</f>
        <v>11.37</v>
      </c>
      <c r="C785" s="11">
        <f>'Shiller Data '!C784</f>
        <v>0.44</v>
      </c>
      <c r="D785" s="11">
        <f>'Shiller Data '!D784</f>
        <v>0.776667</v>
      </c>
      <c r="E785" s="75">
        <f>'Shiller Data '!E784</f>
        <v>13.7</v>
      </c>
      <c r="F785" s="12">
        <f t="shared" si="127"/>
        <v>260.74231751824817</v>
      </c>
      <c r="G785" s="12">
        <f t="shared" si="128"/>
        <v>10.09029197080292</v>
      </c>
      <c r="H785" s="12">
        <f t="shared" si="123"/>
        <v>268.22595391661656</v>
      </c>
      <c r="I785" s="12">
        <f t="shared" si="124"/>
        <v>13.692857015659298</v>
      </c>
      <c r="J785" s="12">
        <f t="shared" si="125"/>
        <v>19.042214288812076</v>
      </c>
      <c r="K785" s="12">
        <f t="shared" si="126"/>
        <v>2.9466583192825908</v>
      </c>
      <c r="L785" s="12">
        <f t="shared" si="122"/>
        <v>-0.4084204493454906</v>
      </c>
      <c r="O785" s="11"/>
      <c r="P785" s="11"/>
      <c r="Q785" s="11"/>
    </row>
    <row r="786" spans="1:17" x14ac:dyDescent="0.25">
      <c r="A786" s="11">
        <f>'Shiller Data '!A785</f>
        <v>1935.09</v>
      </c>
      <c r="B786" s="11">
        <f>'Shiller Data '!B785</f>
        <v>11.61</v>
      </c>
      <c r="C786" s="11">
        <f>'Shiller Data '!C785</f>
        <v>0.44</v>
      </c>
      <c r="D786" s="11">
        <f>'Shiller Data '!D785</f>
        <v>0.76</v>
      </c>
      <c r="E786" s="75">
        <f>'Shiller Data '!E785</f>
        <v>13.7</v>
      </c>
      <c r="F786" s="12">
        <f t="shared" si="127"/>
        <v>266.24611313868616</v>
      </c>
      <c r="G786" s="12">
        <f t="shared" si="128"/>
        <v>10.09029197080292</v>
      </c>
      <c r="H786" s="12">
        <f t="shared" si="123"/>
        <v>268.81853612919286</v>
      </c>
      <c r="I786" s="12">
        <f t="shared" si="124"/>
        <v>13.689099673584927</v>
      </c>
      <c r="J786" s="12">
        <f t="shared" si="125"/>
        <v>19.449497738148992</v>
      </c>
      <c r="K786" s="12">
        <f t="shared" si="126"/>
        <v>2.9678212464996157</v>
      </c>
      <c r="L786" s="12">
        <f t="shared" si="122"/>
        <v>-0.38725752212846576</v>
      </c>
      <c r="O786" s="11"/>
      <c r="P786" s="11"/>
      <c r="Q786" s="11"/>
    </row>
    <row r="787" spans="1:17" x14ac:dyDescent="0.25">
      <c r="A787" s="11">
        <f>'Shiller Data '!A786</f>
        <v>1935.1</v>
      </c>
      <c r="B787" s="11">
        <f>'Shiller Data '!B786</f>
        <v>11.92</v>
      </c>
      <c r="C787" s="11">
        <f>'Shiller Data '!C786</f>
        <v>0.45</v>
      </c>
      <c r="D787" s="11">
        <f>'Shiller Data '!D786</f>
        <v>0.76</v>
      </c>
      <c r="E787" s="75">
        <f>'Shiller Data '!E786</f>
        <v>13.7</v>
      </c>
      <c r="F787" s="12">
        <f t="shared" si="127"/>
        <v>273.35518248175185</v>
      </c>
      <c r="G787" s="12">
        <f t="shared" si="128"/>
        <v>10.319616788321168</v>
      </c>
      <c r="H787" s="12">
        <f t="shared" si="123"/>
        <v>269.39866398310795</v>
      </c>
      <c r="I787" s="12">
        <f t="shared" si="124"/>
        <v>13.687093984116691</v>
      </c>
      <c r="J787" s="12">
        <f t="shared" si="125"/>
        <v>19.971747311662305</v>
      </c>
      <c r="K787" s="12">
        <f t="shared" si="126"/>
        <v>2.9943186404284576</v>
      </c>
      <c r="L787" s="12">
        <f t="shared" si="122"/>
        <v>-0.36076012819962378</v>
      </c>
      <c r="O787" s="11"/>
      <c r="P787" s="11"/>
      <c r="Q787" s="11"/>
    </row>
    <row r="788" spans="1:17" x14ac:dyDescent="0.25">
      <c r="A788" s="11">
        <f>'Shiller Data '!A787</f>
        <v>1935.11</v>
      </c>
      <c r="B788" s="11">
        <f>'Shiller Data '!B787</f>
        <v>13.04</v>
      </c>
      <c r="C788" s="11">
        <f>'Shiller Data '!C787</f>
        <v>0.46</v>
      </c>
      <c r="D788" s="11">
        <f>'Shiller Data '!D787</f>
        <v>0.76</v>
      </c>
      <c r="E788" s="75">
        <f>'Shiller Data '!E787</f>
        <v>13.8</v>
      </c>
      <c r="F788" s="12">
        <f t="shared" si="127"/>
        <v>296.8726086956521</v>
      </c>
      <c r="G788" s="12">
        <f t="shared" si="128"/>
        <v>10.4725</v>
      </c>
      <c r="H788" s="12">
        <f t="shared" si="123"/>
        <v>270.13463818783748</v>
      </c>
      <c r="I788" s="12">
        <f t="shared" si="124"/>
        <v>13.687895228941985</v>
      </c>
      <c r="J788" s="12">
        <f t="shared" si="125"/>
        <v>21.68869674483906</v>
      </c>
      <c r="K788" s="12">
        <f t="shared" si="126"/>
        <v>3.0767912375028725</v>
      </c>
      <c r="L788" s="12">
        <f t="shared" si="122"/>
        <v>-0.27828753112520888</v>
      </c>
      <c r="O788" s="11"/>
      <c r="P788" s="11"/>
      <c r="Q788" s="11"/>
    </row>
    <row r="789" spans="1:17" x14ac:dyDescent="0.25">
      <c r="A789" s="11">
        <f>'Shiller Data '!A788</f>
        <v>1935.12</v>
      </c>
      <c r="B789" s="11">
        <f>'Shiller Data '!B788</f>
        <v>13.04</v>
      </c>
      <c r="C789" s="11">
        <f>'Shiller Data '!C788</f>
        <v>0.47</v>
      </c>
      <c r="D789" s="11">
        <f>'Shiller Data '!D788</f>
        <v>0.76</v>
      </c>
      <c r="E789" s="75">
        <f>'Shiller Data '!E788</f>
        <v>13.8</v>
      </c>
      <c r="F789" s="12">
        <f t="shared" si="127"/>
        <v>296.8726086956521</v>
      </c>
      <c r="G789" s="12">
        <f t="shared" si="128"/>
        <v>10.700163043478261</v>
      </c>
      <c r="H789" s="12">
        <f t="shared" si="123"/>
        <v>270.82352586670351</v>
      </c>
      <c r="I789" s="12">
        <f t="shared" si="124"/>
        <v>13.689713006324071</v>
      </c>
      <c r="J789" s="12">
        <f t="shared" si="125"/>
        <v>21.685816828921794</v>
      </c>
      <c r="K789" s="12">
        <f t="shared" si="126"/>
        <v>3.0766584445014433</v>
      </c>
      <c r="L789" s="12">
        <f t="shared" si="122"/>
        <v>-0.27842032412663809</v>
      </c>
      <c r="O789" s="11"/>
      <c r="P789" s="11"/>
      <c r="Q789" s="11"/>
    </row>
    <row r="790" spans="1:17" x14ac:dyDescent="0.25">
      <c r="A790" s="11">
        <f>'Shiller Data '!A789</f>
        <v>1936.01</v>
      </c>
      <c r="B790" s="11">
        <f>'Shiller Data '!B789</f>
        <v>13.76</v>
      </c>
      <c r="C790" s="11">
        <f>'Shiller Data '!C789</f>
        <v>0.48</v>
      </c>
      <c r="D790" s="11">
        <f>'Shiller Data '!D789</f>
        <v>0.77</v>
      </c>
      <c r="E790" s="75">
        <f>'Shiller Data '!E789</f>
        <v>13.8</v>
      </c>
      <c r="F790" s="12">
        <f t="shared" si="127"/>
        <v>313.26434782608692</v>
      </c>
      <c r="G790" s="12">
        <f t="shared" si="128"/>
        <v>10.927826086956522</v>
      </c>
      <c r="H790" s="12">
        <f t="shared" si="123"/>
        <v>271.60154536164833</v>
      </c>
      <c r="I790" s="12">
        <f t="shared" si="124"/>
        <v>13.692515811251843</v>
      </c>
      <c r="J790" s="12">
        <f t="shared" si="125"/>
        <v>22.878509117269854</v>
      </c>
      <c r="K790" s="12">
        <f t="shared" si="126"/>
        <v>3.1301980034300443</v>
      </c>
      <c r="L790" s="12">
        <f t="shared" si="122"/>
        <v>-0.22488076519803712</v>
      </c>
      <c r="O790" s="11"/>
      <c r="P790" s="11"/>
      <c r="Q790" s="11"/>
    </row>
    <row r="791" spans="1:17" x14ac:dyDescent="0.25">
      <c r="A791" s="11">
        <f>'Shiller Data '!A790</f>
        <v>1936.02</v>
      </c>
      <c r="B791" s="11">
        <f>'Shiller Data '!B790</f>
        <v>14.55</v>
      </c>
      <c r="C791" s="11">
        <f>'Shiller Data '!C790</f>
        <v>0.49</v>
      </c>
      <c r="D791" s="11">
        <f>'Shiller Data '!D790</f>
        <v>0.78</v>
      </c>
      <c r="E791" s="75">
        <f>'Shiller Data '!E790</f>
        <v>13.8</v>
      </c>
      <c r="F791" s="12">
        <f t="shared" si="127"/>
        <v>331.24972826086957</v>
      </c>
      <c r="G791" s="12">
        <f t="shared" si="128"/>
        <v>11.155489130434782</v>
      </c>
      <c r="H791" s="12">
        <f t="shared" si="123"/>
        <v>272.50495656815707</v>
      </c>
      <c r="I791" s="12">
        <f t="shared" si="124"/>
        <v>13.696272097213168</v>
      </c>
      <c r="J791" s="12">
        <f t="shared" si="125"/>
        <v>24.185393361765222</v>
      </c>
      <c r="K791" s="12">
        <f t="shared" si="126"/>
        <v>3.185748870842501</v>
      </c>
      <c r="L791" s="12">
        <f t="shared" si="122"/>
        <v>-0.16932989778558039</v>
      </c>
      <c r="O791" s="11"/>
      <c r="P791" s="11"/>
      <c r="Q791" s="11"/>
    </row>
    <row r="792" spans="1:17" x14ac:dyDescent="0.25">
      <c r="A792" s="11">
        <f>'Shiller Data '!A791</f>
        <v>1936.03</v>
      </c>
      <c r="B792" s="11">
        <f>'Shiller Data '!B791</f>
        <v>14.86</v>
      </c>
      <c r="C792" s="11">
        <f>'Shiller Data '!C791</f>
        <v>0.5</v>
      </c>
      <c r="D792" s="11">
        <f>'Shiller Data '!D791</f>
        <v>0.79</v>
      </c>
      <c r="E792" s="75">
        <f>'Shiller Data '!E791</f>
        <v>13.7</v>
      </c>
      <c r="F792" s="12">
        <f t="shared" si="127"/>
        <v>340.77667883211683</v>
      </c>
      <c r="G792" s="12">
        <f t="shared" si="128"/>
        <v>11.46624087591241</v>
      </c>
      <c r="H792" s="12">
        <f t="shared" si="123"/>
        <v>273.62344653002918</v>
      </c>
      <c r="I792" s="12">
        <f t="shared" si="124"/>
        <v>13.701142797543795</v>
      </c>
      <c r="J792" s="12">
        <f t="shared" si="125"/>
        <v>24.872135402691217</v>
      </c>
      <c r="K792" s="12">
        <f t="shared" si="126"/>
        <v>3.2137481167224649</v>
      </c>
      <c r="L792" s="12">
        <f t="shared" si="122"/>
        <v>-0.14133065190561656</v>
      </c>
      <c r="O792" s="11"/>
      <c r="P792" s="11"/>
      <c r="Q792" s="11"/>
    </row>
    <row r="793" spans="1:17" x14ac:dyDescent="0.25">
      <c r="A793" s="11">
        <f>'Shiller Data '!A792</f>
        <v>1936.04</v>
      </c>
      <c r="B793" s="11">
        <f>'Shiller Data '!B792</f>
        <v>14.88</v>
      </c>
      <c r="C793" s="11">
        <f>'Shiller Data '!C792</f>
        <v>0.51666699999999999</v>
      </c>
      <c r="D793" s="11">
        <f>'Shiller Data '!D792</f>
        <v>0.82</v>
      </c>
      <c r="E793" s="75">
        <f>'Shiller Data '!E792</f>
        <v>13.7</v>
      </c>
      <c r="F793" s="12">
        <f t="shared" si="127"/>
        <v>341.23532846715329</v>
      </c>
      <c r="G793" s="12">
        <f t="shared" si="128"/>
        <v>11.848456549270074</v>
      </c>
      <c r="H793" s="12">
        <f t="shared" si="123"/>
        <v>274.82733180322742</v>
      </c>
      <c r="I793" s="12">
        <f t="shared" si="124"/>
        <v>13.709032773767907</v>
      </c>
      <c r="J793" s="12">
        <f t="shared" si="125"/>
        <v>24.891276729610244</v>
      </c>
      <c r="K793" s="12">
        <f t="shared" si="126"/>
        <v>3.2145174099458531</v>
      </c>
      <c r="L793" s="12">
        <f t="shared" si="122"/>
        <v>-0.1405613586822283</v>
      </c>
      <c r="O793" s="11"/>
      <c r="P793" s="11"/>
      <c r="Q793" s="11"/>
    </row>
    <row r="794" spans="1:17" x14ac:dyDescent="0.25">
      <c r="A794" s="11">
        <f>'Shiller Data '!A793</f>
        <v>1936.05</v>
      </c>
      <c r="B794" s="11">
        <f>'Shiller Data '!B793</f>
        <v>14.09</v>
      </c>
      <c r="C794" s="11">
        <f>'Shiller Data '!C793</f>
        <v>0.53333299999999995</v>
      </c>
      <c r="D794" s="11">
        <f>'Shiller Data '!D793</f>
        <v>0.85</v>
      </c>
      <c r="E794" s="75">
        <f>'Shiller Data '!E793</f>
        <v>13.7</v>
      </c>
      <c r="F794" s="12">
        <f t="shared" si="127"/>
        <v>323.11866788321174</v>
      </c>
      <c r="G794" s="12">
        <f t="shared" si="128"/>
        <v>12.230649290145987</v>
      </c>
      <c r="H794" s="12">
        <f t="shared" si="123"/>
        <v>275.88220795254546</v>
      </c>
      <c r="I794" s="12">
        <f t="shared" si="124"/>
        <v>13.718563216384309</v>
      </c>
      <c r="J794" s="12">
        <f t="shared" si="125"/>
        <v>23.553389869378282</v>
      </c>
      <c r="K794" s="12">
        <f t="shared" si="126"/>
        <v>3.1592697536015719</v>
      </c>
      <c r="L794" s="12">
        <f t="shared" si="122"/>
        <v>-0.19580901502650949</v>
      </c>
      <c r="O794" s="11"/>
      <c r="P794" s="11"/>
      <c r="Q794" s="11"/>
    </row>
    <row r="795" spans="1:17" x14ac:dyDescent="0.25">
      <c r="A795" s="11">
        <f>'Shiller Data '!A794</f>
        <v>1936.06</v>
      </c>
      <c r="B795" s="11">
        <f>'Shiller Data '!B794</f>
        <v>14.69</v>
      </c>
      <c r="C795" s="11">
        <f>'Shiller Data '!C794</f>
        <v>0.55000000000000004</v>
      </c>
      <c r="D795" s="11">
        <f>'Shiller Data '!D794</f>
        <v>0.88</v>
      </c>
      <c r="E795" s="75">
        <f>'Shiller Data '!E794</f>
        <v>13.8</v>
      </c>
      <c r="F795" s="12">
        <f t="shared" si="127"/>
        <v>334.4370108695652</v>
      </c>
      <c r="G795" s="12">
        <f t="shared" si="128"/>
        <v>12.521467391304348</v>
      </c>
      <c r="H795" s="12">
        <f t="shared" si="123"/>
        <v>276.90032046455468</v>
      </c>
      <c r="I795" s="12">
        <f t="shared" si="124"/>
        <v>13.728806117699959</v>
      </c>
      <c r="J795" s="12">
        <f t="shared" si="125"/>
        <v>24.360239921983453</v>
      </c>
      <c r="K795" s="12">
        <f t="shared" si="126"/>
        <v>3.1929522918072939</v>
      </c>
      <c r="L795" s="12">
        <f t="shared" si="122"/>
        <v>-0.16212647682078751</v>
      </c>
      <c r="O795" s="11"/>
      <c r="P795" s="11"/>
      <c r="Q795" s="11"/>
    </row>
    <row r="796" spans="1:17" x14ac:dyDescent="0.25">
      <c r="A796" s="11">
        <f>'Shiller Data '!A795</f>
        <v>1936.07</v>
      </c>
      <c r="B796" s="11">
        <f>'Shiller Data '!B795</f>
        <v>15.56</v>
      </c>
      <c r="C796" s="11">
        <f>'Shiller Data '!C795</f>
        <v>0.56999999999999995</v>
      </c>
      <c r="D796" s="11">
        <f>'Shiller Data '!D795</f>
        <v>0.9</v>
      </c>
      <c r="E796" s="75">
        <f>'Shiller Data '!E795</f>
        <v>13.9</v>
      </c>
      <c r="F796" s="12">
        <f t="shared" si="127"/>
        <v>351.69517985611509</v>
      </c>
      <c r="G796" s="12">
        <f t="shared" si="128"/>
        <v>12.883435251798559</v>
      </c>
      <c r="H796" s="12">
        <f t="shared" si="123"/>
        <v>277.91686624731142</v>
      </c>
      <c r="I796" s="12">
        <f t="shared" si="124"/>
        <v>13.739694775370761</v>
      </c>
      <c r="J796" s="12">
        <f t="shared" si="125"/>
        <v>25.597015480034543</v>
      </c>
      <c r="K796" s="12">
        <f t="shared" si="126"/>
        <v>3.2424757618780617</v>
      </c>
      <c r="L796" s="12">
        <f t="shared" si="122"/>
        <v>-0.11260300675001966</v>
      </c>
      <c r="O796" s="11"/>
      <c r="P796" s="11"/>
      <c r="Q796" s="11"/>
    </row>
    <row r="797" spans="1:17" x14ac:dyDescent="0.25">
      <c r="A797" s="11">
        <f>'Shiller Data '!A796</f>
        <v>1936.08</v>
      </c>
      <c r="B797" s="11">
        <f>'Shiller Data '!B796</f>
        <v>15.87</v>
      </c>
      <c r="C797" s="11">
        <f>'Shiller Data '!C796</f>
        <v>0.59</v>
      </c>
      <c r="D797" s="11">
        <f>'Shiller Data '!D796</f>
        <v>0.92</v>
      </c>
      <c r="E797" s="75">
        <f>'Shiller Data '!E796</f>
        <v>14</v>
      </c>
      <c r="F797" s="12">
        <f t="shared" si="127"/>
        <v>356.13980357142862</v>
      </c>
      <c r="G797" s="12">
        <f t="shared" si="128"/>
        <v>13.240232142857142</v>
      </c>
      <c r="H797" s="12">
        <f t="shared" si="123"/>
        <v>278.86270769431576</v>
      </c>
      <c r="I797" s="12">
        <f t="shared" si="124"/>
        <v>13.751756142212487</v>
      </c>
      <c r="J797" s="12">
        <f t="shared" si="125"/>
        <v>25.897768974990719</v>
      </c>
      <c r="K797" s="12">
        <f t="shared" si="126"/>
        <v>3.2541568250334842</v>
      </c>
      <c r="L797" s="12">
        <f t="shared" si="122"/>
        <v>-0.10092194359459716</v>
      </c>
      <c r="O797" s="11"/>
      <c r="P797" s="11"/>
      <c r="Q797" s="11"/>
    </row>
    <row r="798" spans="1:17" x14ac:dyDescent="0.25">
      <c r="A798" s="11">
        <f>'Shiller Data '!A797</f>
        <v>1936.09</v>
      </c>
      <c r="B798" s="11">
        <f>'Shiller Data '!B797</f>
        <v>16.05</v>
      </c>
      <c r="C798" s="11">
        <f>'Shiller Data '!C797</f>
        <v>0.61</v>
      </c>
      <c r="D798" s="11">
        <f>'Shiller Data '!D797</f>
        <v>0.94</v>
      </c>
      <c r="E798" s="75">
        <f>'Shiller Data '!E797</f>
        <v>14</v>
      </c>
      <c r="F798" s="12">
        <f t="shared" si="127"/>
        <v>360.1791964285714</v>
      </c>
      <c r="G798" s="12">
        <f t="shared" si="128"/>
        <v>13.689053571428571</v>
      </c>
      <c r="H798" s="12">
        <f t="shared" si="123"/>
        <v>279.81615215148412</v>
      </c>
      <c r="I798" s="12">
        <f t="shared" si="124"/>
        <v>13.76701336264726</v>
      </c>
      <c r="J798" s="12">
        <f t="shared" si="125"/>
        <v>26.162478886365555</v>
      </c>
      <c r="K798" s="12">
        <f t="shared" si="126"/>
        <v>3.264326280752798</v>
      </c>
      <c r="L798" s="12">
        <f t="shared" si="122"/>
        <v>-9.075248787528345E-2</v>
      </c>
      <c r="O798" s="11"/>
      <c r="P798" s="11"/>
      <c r="Q798" s="11"/>
    </row>
    <row r="799" spans="1:17" x14ac:dyDescent="0.25">
      <c r="A799" s="11">
        <f>'Shiller Data '!A798</f>
        <v>1936.1</v>
      </c>
      <c r="B799" s="11">
        <f>'Shiller Data '!B798</f>
        <v>16.89</v>
      </c>
      <c r="C799" s="11">
        <f>'Shiller Data '!C798</f>
        <v>0.64666699999999999</v>
      </c>
      <c r="D799" s="11">
        <f>'Shiller Data '!D798</f>
        <v>0.96666700000000005</v>
      </c>
      <c r="E799" s="75">
        <f>'Shiller Data '!E798</f>
        <v>14</v>
      </c>
      <c r="F799" s="12">
        <f t="shared" si="127"/>
        <v>379.02969642857141</v>
      </c>
      <c r="G799" s="12">
        <f t="shared" si="128"/>
        <v>14.5119003375</v>
      </c>
      <c r="H799" s="12">
        <f t="shared" si="123"/>
        <v>280.95890889253064</v>
      </c>
      <c r="I799" s="12">
        <f t="shared" si="124"/>
        <v>13.788364224821883</v>
      </c>
      <c r="J799" s="12">
        <f t="shared" si="125"/>
        <v>27.489098071999013</v>
      </c>
      <c r="K799" s="12">
        <f t="shared" si="126"/>
        <v>3.313789492326404</v>
      </c>
      <c r="L799" s="12">
        <f t="shared" si="122"/>
        <v>-4.1289276301677447E-2</v>
      </c>
      <c r="O799" s="11"/>
      <c r="P799" s="11"/>
      <c r="Q799" s="11"/>
    </row>
    <row r="800" spans="1:17" x14ac:dyDescent="0.25">
      <c r="A800" s="11">
        <f>'Shiller Data '!A799</f>
        <v>1936.11</v>
      </c>
      <c r="B800" s="11">
        <f>'Shiller Data '!B799</f>
        <v>17.36</v>
      </c>
      <c r="C800" s="11">
        <f>'Shiller Data '!C799</f>
        <v>0.68333299999999997</v>
      </c>
      <c r="D800" s="11">
        <f>'Shiller Data '!D799</f>
        <v>0.99333300000000002</v>
      </c>
      <c r="E800" s="75">
        <f>'Shiller Data '!E799</f>
        <v>14</v>
      </c>
      <c r="F800" s="12">
        <f t="shared" si="127"/>
        <v>389.57700000000006</v>
      </c>
      <c r="G800" s="12">
        <f t="shared" si="128"/>
        <v>15.334724662499999</v>
      </c>
      <c r="H800" s="12">
        <f t="shared" si="123"/>
        <v>282.15368432852671</v>
      </c>
      <c r="I800" s="12">
        <f t="shared" si="124"/>
        <v>13.815476602584244</v>
      </c>
      <c r="J800" s="12">
        <f t="shared" si="125"/>
        <v>28.198592868459421</v>
      </c>
      <c r="K800" s="12">
        <f t="shared" si="126"/>
        <v>3.3392720784175265</v>
      </c>
      <c r="L800" s="12">
        <f t="shared" si="122"/>
        <v>-1.5806690210554919E-2</v>
      </c>
      <c r="O800" s="11"/>
      <c r="P800" s="11"/>
      <c r="Q800" s="11"/>
    </row>
    <row r="801" spans="1:17" x14ac:dyDescent="0.25">
      <c r="A801" s="11">
        <f>'Shiller Data '!A800</f>
        <v>1936.12</v>
      </c>
      <c r="B801" s="11">
        <f>'Shiller Data '!B800</f>
        <v>17.059999999999999</v>
      </c>
      <c r="C801" s="11">
        <f>'Shiller Data '!C800</f>
        <v>0.72</v>
      </c>
      <c r="D801" s="11">
        <f>'Shiller Data '!D800</f>
        <v>1.02</v>
      </c>
      <c r="E801" s="75">
        <f>'Shiller Data '!E800</f>
        <v>14</v>
      </c>
      <c r="F801" s="12">
        <f t="shared" si="127"/>
        <v>382.84467857142857</v>
      </c>
      <c r="G801" s="12">
        <f t="shared" si="128"/>
        <v>16.157571428571426</v>
      </c>
      <c r="H801" s="12">
        <f t="shared" si="123"/>
        <v>283.25928952090322</v>
      </c>
      <c r="I801" s="12">
        <f t="shared" si="124"/>
        <v>13.847411886034974</v>
      </c>
      <c r="J801" s="12">
        <f t="shared" si="125"/>
        <v>27.647381454546387</v>
      </c>
      <c r="K801" s="12">
        <f t="shared" si="126"/>
        <v>3.3195310202123274</v>
      </c>
      <c r="L801" s="12">
        <f t="shared" si="122"/>
        <v>-3.5547748415754032E-2</v>
      </c>
      <c r="O801" s="11"/>
      <c r="P801" s="11"/>
      <c r="Q801" s="11"/>
    </row>
    <row r="802" spans="1:17" x14ac:dyDescent="0.25">
      <c r="A802" s="11">
        <f>'Shiller Data '!A801</f>
        <v>1937.01</v>
      </c>
      <c r="B802" s="11">
        <f>'Shiller Data '!B801</f>
        <v>17.59</v>
      </c>
      <c r="C802" s="11">
        <f>'Shiller Data '!C801</f>
        <v>0.73</v>
      </c>
      <c r="D802" s="11">
        <f>'Shiller Data '!D801</f>
        <v>1.05</v>
      </c>
      <c r="E802" s="75">
        <f>'Shiller Data '!E801</f>
        <v>14.1</v>
      </c>
      <c r="F802" s="12">
        <f t="shared" si="127"/>
        <v>391.93888297872343</v>
      </c>
      <c r="G802" s="12">
        <f t="shared" si="128"/>
        <v>16.265797872340425</v>
      </c>
      <c r="H802" s="12">
        <f t="shared" si="123"/>
        <v>284.4137976478487</v>
      </c>
      <c r="I802" s="12">
        <f t="shared" si="124"/>
        <v>13.877761201785116</v>
      </c>
      <c r="J802" s="12">
        <f t="shared" si="125"/>
        <v>28.242227062410308</v>
      </c>
      <c r="K802" s="12">
        <f t="shared" si="126"/>
        <v>3.3408182714989665</v>
      </c>
      <c r="L802" s="12">
        <f t="shared" si="122"/>
        <v>-1.4260497129114924E-2</v>
      </c>
      <c r="O802" s="11"/>
      <c r="P802" s="11"/>
      <c r="Q802" s="11"/>
    </row>
    <row r="803" spans="1:17" x14ac:dyDescent="0.25">
      <c r="A803" s="11">
        <f>'Shiller Data '!A802</f>
        <v>1937.02</v>
      </c>
      <c r="B803" s="11">
        <f>'Shiller Data '!B802</f>
        <v>18.11</v>
      </c>
      <c r="C803" s="11">
        <f>'Shiller Data '!C802</f>
        <v>0.74</v>
      </c>
      <c r="D803" s="11">
        <f>'Shiller Data '!D802</f>
        <v>1.08</v>
      </c>
      <c r="E803" s="75">
        <f>'Shiller Data '!E802</f>
        <v>14.1</v>
      </c>
      <c r="F803" s="12">
        <f t="shared" si="127"/>
        <v>403.52547872340426</v>
      </c>
      <c r="G803" s="12">
        <f t="shared" si="128"/>
        <v>16.488617021276596</v>
      </c>
      <c r="H803" s="12">
        <f t="shared" si="123"/>
        <v>285.58297297215961</v>
      </c>
      <c r="I803" s="12">
        <f t="shared" si="124"/>
        <v>13.907996963229923</v>
      </c>
      <c r="J803" s="12">
        <f t="shared" si="125"/>
        <v>29.013917661202274</v>
      </c>
      <c r="K803" s="12">
        <f t="shared" si="126"/>
        <v>3.3677756342138165</v>
      </c>
      <c r="L803" s="12">
        <f t="shared" si="122"/>
        <v>1.2696865585735129E-2</v>
      </c>
      <c r="O803" s="11"/>
      <c r="P803" s="11"/>
      <c r="Q803" s="11"/>
    </row>
    <row r="804" spans="1:17" x14ac:dyDescent="0.25">
      <c r="A804" s="11">
        <f>'Shiller Data '!A803</f>
        <v>1937.03</v>
      </c>
      <c r="B804" s="11">
        <f>'Shiller Data '!B803</f>
        <v>18.09</v>
      </c>
      <c r="C804" s="11">
        <f>'Shiller Data '!C803</f>
        <v>0.75</v>
      </c>
      <c r="D804" s="11">
        <f>'Shiller Data '!D803</f>
        <v>1.1100000000000001</v>
      </c>
      <c r="E804" s="75">
        <f>'Shiller Data '!E803</f>
        <v>14.2</v>
      </c>
      <c r="F804" s="12">
        <f t="shared" si="127"/>
        <v>400.24125000000004</v>
      </c>
      <c r="G804" s="12">
        <f t="shared" si="128"/>
        <v>16.593750000000004</v>
      </c>
      <c r="H804" s="12">
        <f t="shared" si="123"/>
        <v>286.6872041106846</v>
      </c>
      <c r="I804" s="12">
        <f t="shared" si="124"/>
        <v>13.937266126389519</v>
      </c>
      <c r="J804" s="12">
        <f t="shared" si="125"/>
        <v>28.717342868424044</v>
      </c>
      <c r="K804" s="12">
        <f t="shared" si="126"/>
        <v>3.35750122139101</v>
      </c>
      <c r="L804" s="12">
        <f t="shared" si="122"/>
        <v>2.4224527629286285E-3</v>
      </c>
      <c r="O804" s="11"/>
      <c r="P804" s="11"/>
      <c r="Q804" s="11"/>
    </row>
    <row r="805" spans="1:17" x14ac:dyDescent="0.25">
      <c r="A805" s="11">
        <f>'Shiller Data '!A804</f>
        <v>1937.04</v>
      </c>
      <c r="B805" s="11">
        <f>'Shiller Data '!B804</f>
        <v>17.010000000000002</v>
      </c>
      <c r="C805" s="11">
        <f>'Shiller Data '!C804</f>
        <v>0.78</v>
      </c>
      <c r="D805" s="11">
        <f>'Shiller Data '!D804</f>
        <v>1.1299999999999999</v>
      </c>
      <c r="E805" s="75">
        <f>'Shiller Data '!E804</f>
        <v>14.3</v>
      </c>
      <c r="F805" s="12">
        <f t="shared" si="127"/>
        <v>373.7144580419581</v>
      </c>
      <c r="G805" s="12">
        <f t="shared" si="128"/>
        <v>17.136818181818182</v>
      </c>
      <c r="H805" s="12">
        <f t="shared" si="123"/>
        <v>287.57324523676596</v>
      </c>
      <c r="I805" s="12">
        <f t="shared" si="124"/>
        <v>13.969252045021655</v>
      </c>
      <c r="J805" s="12">
        <f t="shared" si="125"/>
        <v>26.752646228839573</v>
      </c>
      <c r="K805" s="12">
        <f t="shared" si="126"/>
        <v>3.2866333928919165</v>
      </c>
      <c r="L805" s="12">
        <f t="shared" si="122"/>
        <v>-6.8445375736164937E-2</v>
      </c>
      <c r="O805" s="11"/>
      <c r="P805" s="11"/>
      <c r="Q805" s="11"/>
    </row>
    <row r="806" spans="1:17" x14ac:dyDescent="0.25">
      <c r="A806" s="11">
        <f>'Shiller Data '!A805</f>
        <v>1937.05</v>
      </c>
      <c r="B806" s="11">
        <f>'Shiller Data '!B805</f>
        <v>16.25</v>
      </c>
      <c r="C806" s="11">
        <f>'Shiller Data '!C805</f>
        <v>0.81</v>
      </c>
      <c r="D806" s="11">
        <f>'Shiller Data '!D805</f>
        <v>1.1499999999999999</v>
      </c>
      <c r="E806" s="75">
        <f>'Shiller Data '!E805</f>
        <v>14.4</v>
      </c>
      <c r="F806" s="12">
        <f t="shared" si="127"/>
        <v>354.53776041666669</v>
      </c>
      <c r="G806" s="12">
        <f t="shared" si="128"/>
        <v>17.672343750000003</v>
      </c>
      <c r="H806" s="12">
        <f t="shared" si="123"/>
        <v>288.26782299191211</v>
      </c>
      <c r="I806" s="12">
        <f t="shared" si="124"/>
        <v>14.004505041485876</v>
      </c>
      <c r="J806" s="12">
        <f t="shared" si="125"/>
        <v>25.315979348531854</v>
      </c>
      <c r="K806" s="12">
        <f t="shared" si="126"/>
        <v>3.2314357911650511</v>
      </c>
      <c r="L806" s="12">
        <f t="shared" si="122"/>
        <v>-0.12364297746303032</v>
      </c>
      <c r="O806" s="11"/>
      <c r="P806" s="11"/>
      <c r="Q806" s="11"/>
    </row>
    <row r="807" spans="1:17" x14ac:dyDescent="0.25">
      <c r="A807" s="11">
        <f>'Shiller Data '!A806</f>
        <v>1937.06</v>
      </c>
      <c r="B807" s="11">
        <f>'Shiller Data '!B806</f>
        <v>15.64</v>
      </c>
      <c r="C807" s="11">
        <f>'Shiller Data '!C806</f>
        <v>0.84</v>
      </c>
      <c r="D807" s="11">
        <f>'Shiller Data '!D806</f>
        <v>1.17</v>
      </c>
      <c r="E807" s="75">
        <f>'Shiller Data '!E806</f>
        <v>14.4</v>
      </c>
      <c r="F807" s="12">
        <f t="shared" si="127"/>
        <v>341.22895833333331</v>
      </c>
      <c r="G807" s="12">
        <f t="shared" si="128"/>
        <v>18.326874999999998</v>
      </c>
      <c r="H807" s="12">
        <f t="shared" si="123"/>
        <v>288.86855581680601</v>
      </c>
      <c r="I807" s="12">
        <f t="shared" si="124"/>
        <v>14.044361057156808</v>
      </c>
      <c r="J807" s="12">
        <f t="shared" si="125"/>
        <v>24.296509961871699</v>
      </c>
      <c r="K807" s="12">
        <f t="shared" si="126"/>
        <v>3.1903327170634936</v>
      </c>
      <c r="L807" s="12">
        <f t="shared" si="122"/>
        <v>-0.16474605156458777</v>
      </c>
      <c r="O807" s="11"/>
      <c r="P807" s="11"/>
      <c r="Q807" s="11"/>
    </row>
    <row r="808" spans="1:17" x14ac:dyDescent="0.25">
      <c r="A808" s="11">
        <f>'Shiller Data '!A807</f>
        <v>1937.07</v>
      </c>
      <c r="B808" s="11">
        <f>'Shiller Data '!B807</f>
        <v>16.57</v>
      </c>
      <c r="C808" s="11">
        <f>'Shiller Data '!C807</f>
        <v>0.81666700000000003</v>
      </c>
      <c r="D808" s="11">
        <f>'Shiller Data '!D807</f>
        <v>1.1866699999999999</v>
      </c>
      <c r="E808" s="75">
        <f>'Shiller Data '!E807</f>
        <v>14.5</v>
      </c>
      <c r="F808" s="12">
        <f t="shared" si="127"/>
        <v>359.0261896551724</v>
      </c>
      <c r="G808" s="12">
        <f t="shared" si="128"/>
        <v>17.694921015517245</v>
      </c>
      <c r="H808" s="12">
        <f t="shared" si="123"/>
        <v>289.49883463878263</v>
      </c>
      <c r="I808" s="12">
        <f t="shared" si="124"/>
        <v>14.077123570404336</v>
      </c>
      <c r="J808" s="12">
        <f t="shared" si="125"/>
        <v>25.504229458494422</v>
      </c>
      <c r="K808" s="12">
        <f t="shared" si="126"/>
        <v>3.2388442995283744</v>
      </c>
      <c r="L808" s="12">
        <f t="shared" si="122"/>
        <v>-0.11623446909970703</v>
      </c>
      <c r="O808" s="11"/>
      <c r="P808" s="11"/>
      <c r="Q808" s="11"/>
    </row>
    <row r="809" spans="1:17" x14ac:dyDescent="0.25">
      <c r="A809" s="11">
        <f>'Shiller Data '!A808</f>
        <v>1937.08</v>
      </c>
      <c r="B809" s="11">
        <f>'Shiller Data '!B808</f>
        <v>16.739999999999998</v>
      </c>
      <c r="C809" s="11">
        <f>'Shiller Data '!C808</f>
        <v>0.79333299999999995</v>
      </c>
      <c r="D809" s="11">
        <f>'Shiller Data '!D808</f>
        <v>1.20333</v>
      </c>
      <c r="E809" s="75">
        <f>'Shiller Data '!E808</f>
        <v>14.5</v>
      </c>
      <c r="F809" s="12">
        <f t="shared" si="127"/>
        <v>362.70962068965514</v>
      </c>
      <c r="G809" s="12">
        <f t="shared" si="128"/>
        <v>17.189337605172412</v>
      </c>
      <c r="H809" s="12">
        <f t="shared" si="123"/>
        <v>290.0158094534122</v>
      </c>
      <c r="I809" s="12">
        <f t="shared" si="124"/>
        <v>14.104824544786981</v>
      </c>
      <c r="J809" s="12">
        <f t="shared" si="125"/>
        <v>25.715287668977734</v>
      </c>
      <c r="K809" s="12">
        <f t="shared" si="126"/>
        <v>3.2470856659804745</v>
      </c>
      <c r="L809" s="12">
        <f t="shared" si="122"/>
        <v>-0.10799310264760686</v>
      </c>
      <c r="O809" s="11"/>
      <c r="P809" s="11"/>
      <c r="Q809" s="11"/>
    </row>
    <row r="810" spans="1:17" x14ac:dyDescent="0.25">
      <c r="A810" s="11">
        <f>'Shiller Data '!A809</f>
        <v>1937.09</v>
      </c>
      <c r="B810" s="11">
        <f>'Shiller Data '!B809</f>
        <v>14.37</v>
      </c>
      <c r="C810" s="11">
        <f>'Shiller Data '!C809</f>
        <v>0.77</v>
      </c>
      <c r="D810" s="11">
        <f>'Shiller Data '!D809</f>
        <v>1.22</v>
      </c>
      <c r="E810" s="75">
        <f>'Shiller Data '!E809</f>
        <v>14.6</v>
      </c>
      <c r="F810" s="12">
        <f t="shared" si="127"/>
        <v>309.22566780821916</v>
      </c>
      <c r="G810" s="12">
        <f t="shared" si="128"/>
        <v>16.569503424657537</v>
      </c>
      <c r="H810" s="12">
        <f t="shared" si="123"/>
        <v>290.02825619281913</v>
      </c>
      <c r="I810" s="12">
        <f t="shared" si="124"/>
        <v>14.127881517953103</v>
      </c>
      <c r="J810" s="12">
        <f t="shared" si="125"/>
        <v>21.88761757488329</v>
      </c>
      <c r="K810" s="12">
        <f t="shared" si="126"/>
        <v>3.0859210693797601</v>
      </c>
      <c r="L810" s="12">
        <f t="shared" si="122"/>
        <v>-0.26915769924832134</v>
      </c>
      <c r="O810" s="11"/>
      <c r="P810" s="11"/>
      <c r="Q810" s="11"/>
    </row>
    <row r="811" spans="1:17" x14ac:dyDescent="0.25">
      <c r="A811" s="11">
        <f>'Shiller Data '!A810</f>
        <v>1937.1</v>
      </c>
      <c r="B811" s="11">
        <f>'Shiller Data '!B810</f>
        <v>12.28</v>
      </c>
      <c r="C811" s="11">
        <f>'Shiller Data '!C810</f>
        <v>0.78</v>
      </c>
      <c r="D811" s="11">
        <f>'Shiller Data '!D810</f>
        <v>1.19</v>
      </c>
      <c r="E811" s="75">
        <f>'Shiller Data '!E810</f>
        <v>14.6</v>
      </c>
      <c r="F811" s="12">
        <f t="shared" si="127"/>
        <v>264.25130136986303</v>
      </c>
      <c r="G811" s="12">
        <f t="shared" si="128"/>
        <v>16.78469178082192</v>
      </c>
      <c r="H811" s="12">
        <f t="shared" si="123"/>
        <v>289.71232225577279</v>
      </c>
      <c r="I811" s="12">
        <f t="shared" si="124"/>
        <v>14.152128760241796</v>
      </c>
      <c r="J811" s="12">
        <f t="shared" si="125"/>
        <v>18.672194540247254</v>
      </c>
      <c r="K811" s="12">
        <f t="shared" si="126"/>
        <v>2.9270354943120784</v>
      </c>
      <c r="L811" s="12">
        <f t="shared" si="122"/>
        <v>-0.42804327431600298</v>
      </c>
      <c r="O811" s="11"/>
      <c r="P811" s="11"/>
      <c r="Q811" s="11"/>
    </row>
    <row r="812" spans="1:17" x14ac:dyDescent="0.25">
      <c r="A812" s="11">
        <f>'Shiller Data '!A811</f>
        <v>1937.11</v>
      </c>
      <c r="B812" s="11">
        <f>'Shiller Data '!B811</f>
        <v>11.2</v>
      </c>
      <c r="C812" s="11">
        <f>'Shiller Data '!C811</f>
        <v>0.79</v>
      </c>
      <c r="D812" s="11">
        <f>'Shiller Data '!D811</f>
        <v>1.1599999999999999</v>
      </c>
      <c r="E812" s="75">
        <f>'Shiller Data '!E811</f>
        <v>14.5</v>
      </c>
      <c r="F812" s="12">
        <f t="shared" si="127"/>
        <v>242.67310344827584</v>
      </c>
      <c r="G812" s="12">
        <f t="shared" si="128"/>
        <v>17.117120689655174</v>
      </c>
      <c r="H812" s="12">
        <f t="shared" si="123"/>
        <v>289.12320075956438</v>
      </c>
      <c r="I812" s="12">
        <f t="shared" si="124"/>
        <v>14.177027681297041</v>
      </c>
      <c r="J812" s="12">
        <f t="shared" si="125"/>
        <v>17.117347084567019</v>
      </c>
      <c r="K812" s="12">
        <f t="shared" si="126"/>
        <v>2.8400923986924438</v>
      </c>
      <c r="L812" s="12">
        <f t="shared" si="122"/>
        <v>-0.51498636993563762</v>
      </c>
      <c r="O812" s="11"/>
      <c r="P812" s="11"/>
      <c r="Q812" s="11"/>
    </row>
    <row r="813" spans="1:17" x14ac:dyDescent="0.25">
      <c r="A813" s="11">
        <f>'Shiller Data '!A812</f>
        <v>1937.12</v>
      </c>
      <c r="B813" s="11">
        <f>'Shiller Data '!B812</f>
        <v>11.02</v>
      </c>
      <c r="C813" s="11">
        <f>'Shiller Data '!C812</f>
        <v>0.8</v>
      </c>
      <c r="D813" s="11">
        <f>'Shiller Data '!D812</f>
        <v>1.1299999999999999</v>
      </c>
      <c r="E813" s="75">
        <f>'Shiller Data '!E812</f>
        <v>14.4</v>
      </c>
      <c r="F813" s="12">
        <f t="shared" si="127"/>
        <v>240.43114583333335</v>
      </c>
      <c r="G813" s="12">
        <f t="shared" si="128"/>
        <v>17.454166666666669</v>
      </c>
      <c r="H813" s="12">
        <f t="shared" si="123"/>
        <v>288.45724490045171</v>
      </c>
      <c r="I813" s="12">
        <f t="shared" si="124"/>
        <v>14.203243891495488</v>
      </c>
      <c r="J813" s="12">
        <f t="shared" si="125"/>
        <v>16.927903771144628</v>
      </c>
      <c r="K813" s="12">
        <f t="shared" si="126"/>
        <v>2.8289633710628879</v>
      </c>
      <c r="L813" s="12">
        <f t="shared" si="122"/>
        <v>-0.52611539756519354</v>
      </c>
    </row>
    <row r="814" spans="1:17" x14ac:dyDescent="0.25">
      <c r="A814" s="11">
        <f>'Shiller Data '!A813</f>
        <v>1938.01</v>
      </c>
      <c r="B814" s="11">
        <f>'Shiller Data '!B813</f>
        <v>11.31</v>
      </c>
      <c r="C814" s="11">
        <f>'Shiller Data '!C813</f>
        <v>0.79333299999999995</v>
      </c>
      <c r="D814" s="11">
        <f>'Shiller Data '!D813</f>
        <v>1.07667</v>
      </c>
      <c r="E814" s="75">
        <f>'Shiller Data '!E813</f>
        <v>14.2</v>
      </c>
      <c r="F814" s="12">
        <f t="shared" si="127"/>
        <v>250.23375000000004</v>
      </c>
      <c r="G814" s="12">
        <f t="shared" si="128"/>
        <v>17.552492624999999</v>
      </c>
      <c r="H814" s="12">
        <f t="shared" si="123"/>
        <v>287.87907921005842</v>
      </c>
      <c r="I814" s="12">
        <f t="shared" si="124"/>
        <v>14.229147382540942</v>
      </c>
      <c r="J814" s="12">
        <f t="shared" si="125"/>
        <v>17.585997479162735</v>
      </c>
      <c r="K814" s="12">
        <f t="shared" si="126"/>
        <v>2.8671029876133871</v>
      </c>
      <c r="L814" s="12">
        <f t="shared" si="122"/>
        <v>-0.4879757810146943</v>
      </c>
    </row>
    <row r="815" spans="1:17" x14ac:dyDescent="0.25">
      <c r="A815" s="11">
        <f>'Shiller Data '!A814</f>
        <v>1938.02</v>
      </c>
      <c r="B815" s="11">
        <f>'Shiller Data '!B814</f>
        <v>11.04</v>
      </c>
      <c r="C815" s="11">
        <f>'Shiller Data '!C814</f>
        <v>0.78666700000000001</v>
      </c>
      <c r="D815" s="11">
        <f>'Shiller Data '!D814</f>
        <v>1.0233300000000001</v>
      </c>
      <c r="E815" s="75">
        <f>'Shiller Data '!E814</f>
        <v>14.1</v>
      </c>
      <c r="F815" s="12">
        <f t="shared" si="127"/>
        <v>245.99234042553189</v>
      </c>
      <c r="G815" s="12">
        <f t="shared" si="128"/>
        <v>17.528447143617022</v>
      </c>
      <c r="H815" s="12">
        <f t="shared" si="123"/>
        <v>287.26216091461913</v>
      </c>
      <c r="I815" s="12">
        <f t="shared" si="124"/>
        <v>14.25254899935209</v>
      </c>
      <c r="J815" s="12">
        <f t="shared" si="125"/>
        <v>17.259533044700603</v>
      </c>
      <c r="K815" s="12">
        <f t="shared" si="126"/>
        <v>2.8483646311004698</v>
      </c>
      <c r="L815" s="12">
        <f t="shared" si="122"/>
        <v>-0.50671413752761163</v>
      </c>
    </row>
    <row r="816" spans="1:17" x14ac:dyDescent="0.25">
      <c r="A816" s="11">
        <f>'Shiller Data '!A815</f>
        <v>1938.03</v>
      </c>
      <c r="B816" s="11">
        <f>'Shiller Data '!B815</f>
        <v>10.31</v>
      </c>
      <c r="C816" s="11">
        <f>'Shiller Data '!C815</f>
        <v>0.78</v>
      </c>
      <c r="D816" s="11">
        <f>'Shiller Data '!D815</f>
        <v>0.97</v>
      </c>
      <c r="E816" s="75">
        <f>'Shiller Data '!E815</f>
        <v>14.1</v>
      </c>
      <c r="F816" s="12">
        <f t="shared" si="127"/>
        <v>229.72654255319151</v>
      </c>
      <c r="G816" s="12">
        <f t="shared" si="128"/>
        <v>17.379893617021278</v>
      </c>
      <c r="H816" s="12">
        <f t="shared" si="123"/>
        <v>286.35835772615468</v>
      </c>
      <c r="I816" s="12">
        <f t="shared" si="124"/>
        <v>14.273963448894508</v>
      </c>
      <c r="J816" s="12">
        <f t="shared" si="125"/>
        <v>16.094096315693132</v>
      </c>
      <c r="K816" s="12">
        <f t="shared" si="126"/>
        <v>2.7784525162774969</v>
      </c>
      <c r="L816" s="12">
        <f t="shared" si="122"/>
        <v>-0.57662625235058451</v>
      </c>
    </row>
    <row r="817" spans="1:12" x14ac:dyDescent="0.25">
      <c r="A817" s="11">
        <f>'Shiller Data '!A816</f>
        <v>1938.04</v>
      </c>
      <c r="B817" s="11">
        <f>'Shiller Data '!B816</f>
        <v>9.89</v>
      </c>
      <c r="C817" s="11">
        <f>'Shiller Data '!C816</f>
        <v>0.76666699999999999</v>
      </c>
      <c r="D817" s="11">
        <f>'Shiller Data '!D816</f>
        <v>0.90333300000000005</v>
      </c>
      <c r="E817" s="75">
        <f>'Shiller Data '!E816</f>
        <v>14.2</v>
      </c>
      <c r="F817" s="12">
        <f t="shared" si="127"/>
        <v>218.81625000000003</v>
      </c>
      <c r="G817" s="12">
        <f t="shared" si="128"/>
        <v>16.962507375000001</v>
      </c>
      <c r="H817" s="12">
        <f t="shared" si="123"/>
        <v>285.19640653912234</v>
      </c>
      <c r="I817" s="12">
        <f t="shared" si="124"/>
        <v>14.291508698961424</v>
      </c>
      <c r="J817" s="12">
        <f t="shared" si="125"/>
        <v>15.310927251221671</v>
      </c>
      <c r="K817" s="12">
        <f t="shared" si="126"/>
        <v>2.7285667729056007</v>
      </c>
      <c r="L817" s="12">
        <f t="shared" si="122"/>
        <v>-0.62651199572248073</v>
      </c>
    </row>
    <row r="818" spans="1:12" x14ac:dyDescent="0.25">
      <c r="A818" s="11">
        <f>'Shiller Data '!A817</f>
        <v>1938.05</v>
      </c>
      <c r="B818" s="11">
        <f>'Shiller Data '!B817</f>
        <v>9.98</v>
      </c>
      <c r="C818" s="11">
        <f>'Shiller Data '!C817</f>
        <v>0.75333300000000003</v>
      </c>
      <c r="D818" s="11">
        <f>'Shiller Data '!D817</f>
        <v>0.83666700000000005</v>
      </c>
      <c r="E818" s="75">
        <f>'Shiller Data '!E817</f>
        <v>14.1</v>
      </c>
      <c r="F818" s="12">
        <f t="shared" si="127"/>
        <v>222.37351063829792</v>
      </c>
      <c r="G818" s="12">
        <f t="shared" si="128"/>
        <v>16.785701792553194</v>
      </c>
      <c r="H818" s="12">
        <f t="shared" si="123"/>
        <v>284.01904630350174</v>
      </c>
      <c r="I818" s="12">
        <f t="shared" si="124"/>
        <v>14.30753771259316</v>
      </c>
      <c r="J818" s="12">
        <f t="shared" si="125"/>
        <v>15.542402550689765</v>
      </c>
      <c r="K818" s="12">
        <f t="shared" si="126"/>
        <v>2.7435719372809801</v>
      </c>
      <c r="L818" s="12">
        <f t="shared" si="122"/>
        <v>-0.61150683134710127</v>
      </c>
    </row>
    <row r="819" spans="1:12" x14ac:dyDescent="0.25">
      <c r="A819" s="11">
        <f>'Shiller Data '!A818</f>
        <v>1938.06</v>
      </c>
      <c r="B819" s="11">
        <f>'Shiller Data '!B818</f>
        <v>10.210000000000001</v>
      </c>
      <c r="C819" s="11">
        <f>'Shiller Data '!C818</f>
        <v>0.74</v>
      </c>
      <c r="D819" s="11">
        <f>'Shiller Data '!D818</f>
        <v>0.77</v>
      </c>
      <c r="E819" s="75">
        <f>'Shiller Data '!E818</f>
        <v>14.1</v>
      </c>
      <c r="F819" s="12">
        <f t="shared" si="127"/>
        <v>227.4983510638298</v>
      </c>
      <c r="G819" s="12">
        <f t="shared" si="128"/>
        <v>16.488617021276596</v>
      </c>
      <c r="H819" s="12">
        <f t="shared" si="123"/>
        <v>283.00497274839768</v>
      </c>
      <c r="I819" s="12">
        <f t="shared" si="124"/>
        <v>14.319766294721056</v>
      </c>
      <c r="J819" s="12">
        <f t="shared" si="125"/>
        <v>15.887015638495194</v>
      </c>
      <c r="K819" s="12">
        <f t="shared" si="126"/>
        <v>2.7655021490953797</v>
      </c>
      <c r="L819" s="12">
        <f t="shared" si="122"/>
        <v>-0.58957661953270168</v>
      </c>
    </row>
    <row r="820" spans="1:12" x14ac:dyDescent="0.25">
      <c r="A820" s="11">
        <f>'Shiller Data '!A819</f>
        <v>1938.07</v>
      </c>
      <c r="B820" s="11">
        <f>'Shiller Data '!B819</f>
        <v>12.24</v>
      </c>
      <c r="C820" s="11">
        <f>'Shiller Data '!C819</f>
        <v>0.71333299999999999</v>
      </c>
      <c r="D820" s="11">
        <f>'Shiller Data '!D819</f>
        <v>0.72</v>
      </c>
      <c r="E820" s="75">
        <f>'Shiller Data '!E819</f>
        <v>14.1</v>
      </c>
      <c r="F820" s="12">
        <f t="shared" si="127"/>
        <v>272.73063829787236</v>
      </c>
      <c r="G820" s="12">
        <f t="shared" si="128"/>
        <v>15.894425196808511</v>
      </c>
      <c r="H820" s="12">
        <f t="shared" si="123"/>
        <v>282.40372718905525</v>
      </c>
      <c r="I820" s="12">
        <f t="shared" si="124"/>
        <v>14.326639067093565</v>
      </c>
      <c r="J820" s="12">
        <f t="shared" si="125"/>
        <v>19.036609844125923</v>
      </c>
      <c r="K820" s="12">
        <f t="shared" si="126"/>
        <v>2.9463639591045006</v>
      </c>
      <c r="L820" s="12">
        <f t="shared" si="122"/>
        <v>-0.40871480952358086</v>
      </c>
    </row>
    <row r="821" spans="1:12" x14ac:dyDescent="0.25">
      <c r="A821" s="11">
        <f>'Shiller Data '!A820</f>
        <v>1938.08</v>
      </c>
      <c r="B821" s="11">
        <f>'Shiller Data '!B820</f>
        <v>12.31</v>
      </c>
      <c r="C821" s="11">
        <f>'Shiller Data '!C820</f>
        <v>0.68666700000000003</v>
      </c>
      <c r="D821" s="11">
        <f>'Shiller Data '!D820</f>
        <v>0.67</v>
      </c>
      <c r="E821" s="75">
        <f>'Shiller Data '!E820</f>
        <v>14.1</v>
      </c>
      <c r="F821" s="12">
        <f t="shared" si="127"/>
        <v>274.29037234042556</v>
      </c>
      <c r="G821" s="12">
        <f t="shared" si="128"/>
        <v>15.300255654255322</v>
      </c>
      <c r="H821" s="12">
        <f t="shared" si="123"/>
        <v>281.74237027799973</v>
      </c>
      <c r="I821" s="12">
        <f t="shared" si="124"/>
        <v>14.32800403941898</v>
      </c>
      <c r="J821" s="12">
        <f t="shared" si="125"/>
        <v>19.143655430707739</v>
      </c>
      <c r="K821" s="12">
        <f t="shared" si="126"/>
        <v>2.9519713516302462</v>
      </c>
      <c r="L821" s="12">
        <f t="shared" si="122"/>
        <v>-0.40310741699783526</v>
      </c>
    </row>
    <row r="822" spans="1:12" x14ac:dyDescent="0.25">
      <c r="A822" s="11">
        <f>'Shiller Data '!A821</f>
        <v>1938.09</v>
      </c>
      <c r="B822" s="11">
        <f>'Shiller Data '!B821</f>
        <v>11.75</v>
      </c>
      <c r="C822" s="11">
        <f>'Shiller Data '!C821</f>
        <v>0.66</v>
      </c>
      <c r="D822" s="11">
        <f>'Shiller Data '!D821</f>
        <v>0.62</v>
      </c>
      <c r="E822" s="75">
        <f>'Shiller Data '!E821</f>
        <v>14.1</v>
      </c>
      <c r="F822" s="12">
        <f t="shared" si="127"/>
        <v>261.8125</v>
      </c>
      <c r="G822" s="12">
        <f t="shared" si="128"/>
        <v>14.706063829787235</v>
      </c>
      <c r="H822" s="12">
        <f t="shared" si="123"/>
        <v>280.84176727791294</v>
      </c>
      <c r="I822" s="12">
        <f t="shared" si="124"/>
        <v>14.325060634061648</v>
      </c>
      <c r="J822" s="12">
        <f t="shared" si="125"/>
        <v>18.276536950738695</v>
      </c>
      <c r="K822" s="12">
        <f t="shared" si="126"/>
        <v>2.9056181033711397</v>
      </c>
      <c r="L822" s="12">
        <f t="shared" si="122"/>
        <v>-0.44946066525694173</v>
      </c>
    </row>
    <row r="823" spans="1:12" x14ac:dyDescent="0.25">
      <c r="A823" s="11">
        <f>'Shiller Data '!A822</f>
        <v>1938.1</v>
      </c>
      <c r="B823" s="11">
        <f>'Shiller Data '!B822</f>
        <v>13.06</v>
      </c>
      <c r="C823" s="11">
        <f>'Shiller Data '!C822</f>
        <v>0.61</v>
      </c>
      <c r="D823" s="11">
        <f>'Shiller Data '!D822</f>
        <v>0.62666699999999997</v>
      </c>
      <c r="E823" s="75">
        <f>'Shiller Data '!E822</f>
        <v>14</v>
      </c>
      <c r="F823" s="12">
        <f t="shared" si="127"/>
        <v>293.08039285714284</v>
      </c>
      <c r="G823" s="12">
        <f t="shared" si="128"/>
        <v>13.689053571428571</v>
      </c>
      <c r="H823" s="12">
        <f t="shared" si="123"/>
        <v>280.14687302264917</v>
      </c>
      <c r="I823" s="12">
        <f t="shared" si="124"/>
        <v>14.311916909973212</v>
      </c>
      <c r="J823" s="12">
        <f t="shared" si="125"/>
        <v>20.478066963406611</v>
      </c>
      <c r="K823" s="12">
        <f t="shared" si="126"/>
        <v>3.0193544091642046</v>
      </c>
      <c r="L823" s="12">
        <f t="shared" si="122"/>
        <v>-0.3357243594638768</v>
      </c>
    </row>
    <row r="824" spans="1:12" x14ac:dyDescent="0.25">
      <c r="A824" s="11">
        <f>'Shiller Data '!A823</f>
        <v>1938.11</v>
      </c>
      <c r="B824" s="11">
        <f>'Shiller Data '!B823</f>
        <v>13.07</v>
      </c>
      <c r="C824" s="11">
        <f>'Shiller Data '!C823</f>
        <v>0.56000000000000005</v>
      </c>
      <c r="D824" s="11">
        <f>'Shiller Data '!D823</f>
        <v>0.63333300000000003</v>
      </c>
      <c r="E824" s="75">
        <f>'Shiller Data '!E823</f>
        <v>14</v>
      </c>
      <c r="F824" s="12">
        <f t="shared" si="127"/>
        <v>293.30480357142858</v>
      </c>
      <c r="G824" s="12">
        <f t="shared" si="128"/>
        <v>12.567000000000002</v>
      </c>
      <c r="H824" s="12">
        <f t="shared" si="123"/>
        <v>279.30320445320473</v>
      </c>
      <c r="I824" s="12">
        <f t="shared" si="124"/>
        <v>14.287662812377121</v>
      </c>
      <c r="J824" s="12">
        <f t="shared" si="125"/>
        <v>20.528536221987572</v>
      </c>
      <c r="K824" s="12">
        <f t="shared" si="126"/>
        <v>3.0218159290241107</v>
      </c>
      <c r="L824" s="12">
        <f t="shared" si="122"/>
        <v>-0.33326283960397074</v>
      </c>
    </row>
    <row r="825" spans="1:12" x14ac:dyDescent="0.25">
      <c r="A825" s="11">
        <f>'Shiller Data '!A824</f>
        <v>1938.12</v>
      </c>
      <c r="B825" s="11">
        <f>'Shiller Data '!B824</f>
        <v>12.69</v>
      </c>
      <c r="C825" s="11">
        <f>'Shiller Data '!C824</f>
        <v>0.51</v>
      </c>
      <c r="D825" s="11">
        <f>'Shiller Data '!D824</f>
        <v>0.64</v>
      </c>
      <c r="E825" s="75">
        <f>'Shiller Data '!E824</f>
        <v>14</v>
      </c>
      <c r="F825" s="12">
        <f t="shared" si="127"/>
        <v>284.77719642857141</v>
      </c>
      <c r="G825" s="12">
        <f t="shared" si="128"/>
        <v>11.444946428571429</v>
      </c>
      <c r="H825" s="12">
        <f t="shared" si="123"/>
        <v>278.37105427357153</v>
      </c>
      <c r="I825" s="12">
        <f t="shared" si="124"/>
        <v>14.250705112684269</v>
      </c>
      <c r="J825" s="12">
        <f t="shared" si="125"/>
        <v>19.98337585240585</v>
      </c>
      <c r="K825" s="12">
        <f t="shared" si="126"/>
        <v>2.9949007205298814</v>
      </c>
      <c r="L825" s="12">
        <f t="shared" si="122"/>
        <v>-0.36017804809819998</v>
      </c>
    </row>
    <row r="826" spans="1:12" x14ac:dyDescent="0.25">
      <c r="A826" s="11">
        <f>'Shiller Data '!A825</f>
        <v>1939.01</v>
      </c>
      <c r="B826" s="11">
        <f>'Shiller Data '!B825</f>
        <v>12.5</v>
      </c>
      <c r="C826" s="11">
        <f>'Shiller Data '!C825</f>
        <v>0.51333300000000004</v>
      </c>
      <c r="D826" s="11">
        <f>'Shiller Data '!D825</f>
        <v>0.66333299999999995</v>
      </c>
      <c r="E826" s="75">
        <f>'Shiller Data '!E825</f>
        <v>14</v>
      </c>
      <c r="F826" s="12">
        <f t="shared" si="127"/>
        <v>280.51339285714283</v>
      </c>
      <c r="G826" s="12">
        <f t="shared" si="128"/>
        <v>11.519742519642859</v>
      </c>
      <c r="H826" s="12">
        <f t="shared" si="123"/>
        <v>277.24244204811839</v>
      </c>
      <c r="I826" s="12">
        <f t="shared" si="124"/>
        <v>14.213229222135375</v>
      </c>
      <c r="J826" s="12">
        <f t="shared" si="125"/>
        <v>19.736077458054172</v>
      </c>
      <c r="K826" s="12">
        <f t="shared" si="126"/>
        <v>2.9824483039282197</v>
      </c>
      <c r="L826" s="12">
        <f t="shared" si="122"/>
        <v>-0.37263046469986172</v>
      </c>
    </row>
    <row r="827" spans="1:12" x14ac:dyDescent="0.25">
      <c r="A827" s="11">
        <f>'Shiller Data '!A826</f>
        <v>1939.02</v>
      </c>
      <c r="B827" s="11">
        <f>'Shiller Data '!B826</f>
        <v>12.4</v>
      </c>
      <c r="C827" s="11">
        <f>'Shiller Data '!C826</f>
        <v>0.51666699999999999</v>
      </c>
      <c r="D827" s="11">
        <f>'Shiller Data '!D826</f>
        <v>0.68666700000000003</v>
      </c>
      <c r="E827" s="75">
        <f>'Shiller Data '!E826</f>
        <v>13.9</v>
      </c>
      <c r="F827" s="12">
        <f t="shared" si="127"/>
        <v>280.27122302158278</v>
      </c>
      <c r="G827" s="12">
        <f t="shared" si="128"/>
        <v>11.677975160071941</v>
      </c>
      <c r="H827" s="12">
        <f t="shared" si="123"/>
        <v>276.10441747723121</v>
      </c>
      <c r="I827" s="12">
        <f t="shared" si="124"/>
        <v>14.176097775342182</v>
      </c>
      <c r="J827" s="12">
        <f t="shared" si="125"/>
        <v>19.770689188465166</v>
      </c>
      <c r="K827" s="12">
        <f t="shared" si="126"/>
        <v>2.9842004968918214</v>
      </c>
      <c r="L827" s="12">
        <f t="shared" si="122"/>
        <v>-0.37087827173625998</v>
      </c>
    </row>
    <row r="828" spans="1:12" x14ac:dyDescent="0.25">
      <c r="A828" s="11">
        <f>'Shiller Data '!A827</f>
        <v>1939.03</v>
      </c>
      <c r="B828" s="11">
        <f>'Shiller Data '!B827</f>
        <v>12.39</v>
      </c>
      <c r="C828" s="11">
        <f>'Shiller Data '!C827</f>
        <v>0.52</v>
      </c>
      <c r="D828" s="11">
        <f>'Shiller Data '!D827</f>
        <v>0.71</v>
      </c>
      <c r="E828" s="75">
        <f>'Shiller Data '!E827</f>
        <v>13.9</v>
      </c>
      <c r="F828" s="12">
        <f t="shared" si="127"/>
        <v>280.04519784172663</v>
      </c>
      <c r="G828" s="12">
        <f t="shared" si="128"/>
        <v>11.753309352517986</v>
      </c>
      <c r="H828" s="12">
        <f t="shared" si="123"/>
        <v>274.91578750948105</v>
      </c>
      <c r="I828" s="12">
        <f t="shared" si="124"/>
        <v>14.13778338490447</v>
      </c>
      <c r="J828" s="12">
        <f t="shared" si="125"/>
        <v>19.808281837218072</v>
      </c>
      <c r="K828" s="12">
        <f t="shared" si="126"/>
        <v>2.9861001248550245</v>
      </c>
      <c r="L828" s="12">
        <f t="shared" si="122"/>
        <v>-0.36897864377305689</v>
      </c>
    </row>
    <row r="829" spans="1:12" x14ac:dyDescent="0.25">
      <c r="A829" s="11">
        <f>'Shiller Data '!A828</f>
        <v>1939.04</v>
      </c>
      <c r="B829" s="11">
        <f>'Shiller Data '!B828</f>
        <v>10.83</v>
      </c>
      <c r="C829" s="11">
        <f>'Shiller Data '!C828</f>
        <v>0.52333300000000005</v>
      </c>
      <c r="D829" s="11">
        <f>'Shiller Data '!D828</f>
        <v>0.72666699999999995</v>
      </c>
      <c r="E829" s="75">
        <f>'Shiller Data '!E828</f>
        <v>13.8</v>
      </c>
      <c r="F829" s="12">
        <f t="shared" si="127"/>
        <v>246.55907608695651</v>
      </c>
      <c r="G829" s="12">
        <f t="shared" si="128"/>
        <v>11.914358353260871</v>
      </c>
      <c r="H829" s="12">
        <f t="shared" si="123"/>
        <v>273.44196882332426</v>
      </c>
      <c r="I829" s="12">
        <f t="shared" si="124"/>
        <v>14.099150758106182</v>
      </c>
      <c r="J829" s="12">
        <f t="shared" si="125"/>
        <v>17.487512568457326</v>
      </c>
      <c r="K829" s="12">
        <f t="shared" si="126"/>
        <v>2.8614870587022678</v>
      </c>
      <c r="L829" s="12">
        <f t="shared" si="122"/>
        <v>-0.49359170992581358</v>
      </c>
    </row>
    <row r="830" spans="1:12" x14ac:dyDescent="0.25">
      <c r="A830" s="11">
        <f>'Shiller Data '!A829</f>
        <v>1939.05</v>
      </c>
      <c r="B830" s="11">
        <f>'Shiller Data '!B829</f>
        <v>11.23</v>
      </c>
      <c r="C830" s="11">
        <f>'Shiller Data '!C829</f>
        <v>0.526667</v>
      </c>
      <c r="D830" s="11">
        <f>'Shiller Data '!D829</f>
        <v>0.74333300000000002</v>
      </c>
      <c r="E830" s="75">
        <f>'Shiller Data '!E829</f>
        <v>13.8</v>
      </c>
      <c r="F830" s="12">
        <f t="shared" si="127"/>
        <v>255.66559782608698</v>
      </c>
      <c r="G830" s="12">
        <f t="shared" si="128"/>
        <v>11.99026121195652</v>
      </c>
      <c r="H830" s="12">
        <f t="shared" si="123"/>
        <v>272.03781641125317</v>
      </c>
      <c r="I830" s="12">
        <f t="shared" si="124"/>
        <v>14.060749883238767</v>
      </c>
      <c r="J830" s="12">
        <f t="shared" si="125"/>
        <v>18.182927649602476</v>
      </c>
      <c r="K830" s="12">
        <f t="shared" si="126"/>
        <v>2.9004831126161132</v>
      </c>
      <c r="L830" s="12">
        <f t="shared" si="122"/>
        <v>-0.45459565601196816</v>
      </c>
    </row>
    <row r="831" spans="1:12" x14ac:dyDescent="0.25">
      <c r="A831" s="11">
        <f>'Shiller Data '!A830</f>
        <v>1939.06</v>
      </c>
      <c r="B831" s="11">
        <f>'Shiller Data '!B830</f>
        <v>11.43</v>
      </c>
      <c r="C831" s="11">
        <f>'Shiller Data '!C830</f>
        <v>0.53</v>
      </c>
      <c r="D831" s="11">
        <f>'Shiller Data '!D830</f>
        <v>0.76</v>
      </c>
      <c r="E831" s="75">
        <f>'Shiller Data '!E830</f>
        <v>13.8</v>
      </c>
      <c r="F831" s="12">
        <f t="shared" si="127"/>
        <v>260.21885869565216</v>
      </c>
      <c r="G831" s="12">
        <f t="shared" si="128"/>
        <v>12.066141304347827</v>
      </c>
      <c r="H831" s="12">
        <f t="shared" si="123"/>
        <v>270.65125373530731</v>
      </c>
      <c r="I831" s="12">
        <f t="shared" si="124"/>
        <v>14.022584921336602</v>
      </c>
      <c r="J831" s="12">
        <f t="shared" si="125"/>
        <v>18.557124820810046</v>
      </c>
      <c r="K831" s="12">
        <f t="shared" si="126"/>
        <v>2.9208538026859747</v>
      </c>
      <c r="L831" s="12">
        <f t="shared" si="122"/>
        <v>-0.43422496594210669</v>
      </c>
    </row>
    <row r="832" spans="1:12" x14ac:dyDescent="0.25">
      <c r="A832" s="11">
        <f>'Shiller Data '!A831</f>
        <v>1939.07</v>
      </c>
      <c r="B832" s="11">
        <f>'Shiller Data '!B831</f>
        <v>11.71</v>
      </c>
      <c r="C832" s="11">
        <f>'Shiller Data '!C831</f>
        <v>0.54</v>
      </c>
      <c r="D832" s="11">
        <f>'Shiller Data '!D831</f>
        <v>0.776667</v>
      </c>
      <c r="E832" s="75">
        <f>'Shiller Data '!E831</f>
        <v>13.8</v>
      </c>
      <c r="F832" s="12">
        <f t="shared" si="127"/>
        <v>266.59342391304352</v>
      </c>
      <c r="G832" s="12">
        <f t="shared" si="128"/>
        <v>12.293804347826088</v>
      </c>
      <c r="H832" s="12">
        <f t="shared" si="123"/>
        <v>269.16065465922156</v>
      </c>
      <c r="I832" s="12">
        <f t="shared" si="124"/>
        <v>13.986783527003475</v>
      </c>
      <c r="J832" s="12">
        <f t="shared" si="125"/>
        <v>19.060381066050461</v>
      </c>
      <c r="K832" s="12">
        <f t="shared" si="126"/>
        <v>2.9476118909984166</v>
      </c>
      <c r="L832" s="12">
        <f t="shared" si="122"/>
        <v>-0.40746687762966483</v>
      </c>
    </row>
    <row r="833" spans="1:12" x14ac:dyDescent="0.25">
      <c r="A833" s="11">
        <f>'Shiller Data '!A832</f>
        <v>1939.08</v>
      </c>
      <c r="B833" s="11">
        <f>'Shiller Data '!B832</f>
        <v>11.54</v>
      </c>
      <c r="C833" s="11">
        <f>'Shiller Data '!C832</f>
        <v>0.55000000000000004</v>
      </c>
      <c r="D833" s="11">
        <f>'Shiller Data '!D832</f>
        <v>0.79333299999999995</v>
      </c>
      <c r="E833" s="75">
        <f>'Shiller Data '!E832</f>
        <v>13.8</v>
      </c>
      <c r="F833" s="12">
        <f t="shared" si="127"/>
        <v>262.72315217391304</v>
      </c>
      <c r="G833" s="12">
        <f t="shared" si="128"/>
        <v>12.521467391304348</v>
      </c>
      <c r="H833" s="12">
        <f t="shared" si="123"/>
        <v>267.52228301840194</v>
      </c>
      <c r="I833" s="12">
        <f t="shared" si="124"/>
        <v>13.951949951398166</v>
      </c>
      <c r="J833" s="12">
        <f t="shared" si="125"/>
        <v>18.830568708253196</v>
      </c>
      <c r="K833" s="12">
        <f t="shared" si="126"/>
        <v>2.9354815444569122</v>
      </c>
      <c r="L833" s="12">
        <f t="shared" ref="L833:L896" si="129">K833-$K$1854</f>
        <v>-0.41959722417116918</v>
      </c>
    </row>
    <row r="834" spans="1:12" x14ac:dyDescent="0.25">
      <c r="A834" s="11">
        <f>'Shiller Data '!A833</f>
        <v>1939.09</v>
      </c>
      <c r="B834" s="11">
        <f>'Shiller Data '!B833</f>
        <v>12.77</v>
      </c>
      <c r="C834" s="11">
        <f>'Shiller Data '!C833</f>
        <v>0.56000000000000005</v>
      </c>
      <c r="D834" s="11">
        <f>'Shiller Data '!D833</f>
        <v>0.81</v>
      </c>
      <c r="E834" s="75">
        <f>'Shiller Data '!E833</f>
        <v>14.1</v>
      </c>
      <c r="F834" s="12">
        <f t="shared" si="127"/>
        <v>284.54005319148933</v>
      </c>
      <c r="G834" s="12">
        <f t="shared" si="128"/>
        <v>12.477872340425533</v>
      </c>
      <c r="H834" s="12">
        <f t="shared" ref="H834:H897" si="130">GEOMEAN(F715:F834)</f>
        <v>265.98403801228875</v>
      </c>
      <c r="I834" s="12">
        <f t="shared" ref="I834:I897" si="131">GEOMEAN(G715:G834)</f>
        <v>13.915558328610325</v>
      </c>
      <c r="J834" s="12">
        <f t="shared" ref="J834:J897" si="132">F834/I834</f>
        <v>20.447620316209395</v>
      </c>
      <c r="K834" s="12">
        <f t="shared" ref="K834:K897" si="133">LN(J834)</f>
        <v>3.017866509762237</v>
      </c>
      <c r="L834" s="12">
        <f t="shared" si="129"/>
        <v>-0.33721225886584438</v>
      </c>
    </row>
    <row r="835" spans="1:12" x14ac:dyDescent="0.25">
      <c r="A835" s="11">
        <f>'Shiller Data '!A834</f>
        <v>1939.1</v>
      </c>
      <c r="B835" s="11">
        <f>'Shiller Data '!B834</f>
        <v>12.9</v>
      </c>
      <c r="C835" s="11">
        <f>'Shiller Data '!C834</f>
        <v>0.57999999999999996</v>
      </c>
      <c r="D835" s="11">
        <f>'Shiller Data '!D834</f>
        <v>0.84</v>
      </c>
      <c r="E835" s="75">
        <f>'Shiller Data '!E834</f>
        <v>14</v>
      </c>
      <c r="F835" s="12">
        <f t="shared" si="127"/>
        <v>289.48982142857142</v>
      </c>
      <c r="G835" s="12">
        <f t="shared" si="128"/>
        <v>13.015821428571428</v>
      </c>
      <c r="H835" s="12">
        <f t="shared" si="130"/>
        <v>264.73911675489012</v>
      </c>
      <c r="I835" s="12">
        <f t="shared" si="131"/>
        <v>13.882920067981834</v>
      </c>
      <c r="J835" s="12">
        <f t="shared" si="132"/>
        <v>20.852228494509706</v>
      </c>
      <c r="K835" s="12">
        <f t="shared" si="133"/>
        <v>3.0374608247639934</v>
      </c>
      <c r="L835" s="12">
        <f t="shared" si="129"/>
        <v>-0.31761794386408804</v>
      </c>
    </row>
    <row r="836" spans="1:12" x14ac:dyDescent="0.25">
      <c r="A836" s="11">
        <f>'Shiller Data '!A835</f>
        <v>1939.11</v>
      </c>
      <c r="B836" s="11">
        <f>'Shiller Data '!B835</f>
        <v>12.67</v>
      </c>
      <c r="C836" s="11">
        <f>'Shiller Data '!C835</f>
        <v>0.6</v>
      </c>
      <c r="D836" s="11">
        <f>'Shiller Data '!D835</f>
        <v>0.87</v>
      </c>
      <c r="E836" s="75">
        <f>'Shiller Data '!E835</f>
        <v>14</v>
      </c>
      <c r="F836" s="12">
        <f t="shared" si="127"/>
        <v>284.32837499999999</v>
      </c>
      <c r="G836" s="12">
        <f t="shared" si="128"/>
        <v>13.464642857142858</v>
      </c>
      <c r="H836" s="12">
        <f t="shared" si="130"/>
        <v>264.13656550388754</v>
      </c>
      <c r="I836" s="12">
        <f t="shared" si="131"/>
        <v>13.853062934357011</v>
      </c>
      <c r="J836" s="12">
        <f t="shared" si="132"/>
        <v>20.52458552648574</v>
      </c>
      <c r="K836" s="12">
        <f t="shared" si="133"/>
        <v>3.0216234615407247</v>
      </c>
      <c r="L836" s="12">
        <f t="shared" si="129"/>
        <v>-0.33345530708735671</v>
      </c>
    </row>
    <row r="837" spans="1:12" x14ac:dyDescent="0.25">
      <c r="A837" s="11">
        <f>'Shiller Data '!A836</f>
        <v>1939.12</v>
      </c>
      <c r="B837" s="11">
        <f>'Shiller Data '!B836</f>
        <v>12.37</v>
      </c>
      <c r="C837" s="11">
        <f>'Shiller Data '!C836</f>
        <v>0.62</v>
      </c>
      <c r="D837" s="11">
        <f>'Shiller Data '!D836</f>
        <v>0.9</v>
      </c>
      <c r="E837" s="75">
        <f>'Shiller Data '!E836</f>
        <v>14</v>
      </c>
      <c r="F837" s="12">
        <f t="shared" si="127"/>
        <v>277.59605357142857</v>
      </c>
      <c r="G837" s="12">
        <f t="shared" si="128"/>
        <v>13.913464285714285</v>
      </c>
      <c r="H837" s="12">
        <f t="shared" si="130"/>
        <v>263.38426705681127</v>
      </c>
      <c r="I837" s="12">
        <f t="shared" si="131"/>
        <v>13.825185810761427</v>
      </c>
      <c r="J837" s="12">
        <f t="shared" si="132"/>
        <v>20.079010681747928</v>
      </c>
      <c r="K837" s="12">
        <f t="shared" si="133"/>
        <v>2.9996750247725248</v>
      </c>
      <c r="L837" s="12">
        <f t="shared" si="129"/>
        <v>-0.35540374385555662</v>
      </c>
    </row>
    <row r="838" spans="1:12" x14ac:dyDescent="0.25">
      <c r="A838" s="11">
        <f>'Shiller Data '!A837</f>
        <v>1940.01</v>
      </c>
      <c r="B838" s="11">
        <f>'Shiller Data '!B837</f>
        <v>12.3</v>
      </c>
      <c r="C838" s="11">
        <f>'Shiller Data '!C837</f>
        <v>0.62333300000000003</v>
      </c>
      <c r="D838" s="11">
        <f>'Shiller Data '!D837</f>
        <v>0.93</v>
      </c>
      <c r="E838" s="75">
        <f>'Shiller Data '!E837</f>
        <v>13.9</v>
      </c>
      <c r="F838" s="12">
        <f t="shared" si="127"/>
        <v>278.01097122302161</v>
      </c>
      <c r="G838" s="12">
        <f t="shared" si="128"/>
        <v>14.088895343525181</v>
      </c>
      <c r="H838" s="12">
        <f t="shared" si="130"/>
        <v>262.59314481312703</v>
      </c>
      <c r="I838" s="12">
        <f t="shared" si="131"/>
        <v>13.798040249193692</v>
      </c>
      <c r="J838" s="12">
        <f t="shared" si="132"/>
        <v>20.148583871486213</v>
      </c>
      <c r="K838" s="12">
        <f t="shared" si="133"/>
        <v>3.0031340065922749</v>
      </c>
      <c r="L838" s="12">
        <f t="shared" si="129"/>
        <v>-0.35194476203580649</v>
      </c>
    </row>
    <row r="839" spans="1:12" x14ac:dyDescent="0.25">
      <c r="A839" s="11">
        <f>'Shiller Data '!A838</f>
        <v>1940.02</v>
      </c>
      <c r="B839" s="11">
        <f>'Shiller Data '!B838</f>
        <v>12.22</v>
      </c>
      <c r="C839" s="11">
        <f>'Shiller Data '!C838</f>
        <v>0.62666699999999997</v>
      </c>
      <c r="D839" s="11">
        <f>'Shiller Data '!D838</f>
        <v>0.96</v>
      </c>
      <c r="E839" s="75">
        <f>'Shiller Data '!E838</f>
        <v>14</v>
      </c>
      <c r="F839" s="12">
        <f t="shared" si="127"/>
        <v>274.22989285714289</v>
      </c>
      <c r="G839" s="12">
        <f t="shared" si="128"/>
        <v>14.063078908928572</v>
      </c>
      <c r="H839" s="12">
        <f t="shared" si="130"/>
        <v>261.62922523660558</v>
      </c>
      <c r="I839" s="12">
        <f t="shared" si="131"/>
        <v>13.76995814016759</v>
      </c>
      <c r="J839" s="12">
        <f t="shared" si="132"/>
        <v>19.915085439308772</v>
      </c>
      <c r="K839" s="12">
        <f t="shared" si="133"/>
        <v>2.991477506823188</v>
      </c>
      <c r="L839" s="12">
        <f t="shared" si="129"/>
        <v>-0.36360126180489338</v>
      </c>
    </row>
    <row r="840" spans="1:12" x14ac:dyDescent="0.25">
      <c r="A840" s="11">
        <f>'Shiller Data '!A839</f>
        <v>1940.03</v>
      </c>
      <c r="B840" s="11">
        <f>'Shiller Data '!B839</f>
        <v>12.15</v>
      </c>
      <c r="C840" s="11">
        <f>'Shiller Data '!C839</f>
        <v>0.63</v>
      </c>
      <c r="D840" s="11">
        <f>'Shiller Data '!D839</f>
        <v>0.99</v>
      </c>
      <c r="E840" s="75">
        <f>'Shiller Data '!E839</f>
        <v>14</v>
      </c>
      <c r="F840" s="12">
        <f t="shared" si="127"/>
        <v>272.65901785714289</v>
      </c>
      <c r="G840" s="12">
        <f t="shared" si="128"/>
        <v>14.137874999999999</v>
      </c>
      <c r="H840" s="12">
        <f t="shared" si="130"/>
        <v>260.56315956716878</v>
      </c>
      <c r="I840" s="12">
        <f t="shared" si="131"/>
        <v>13.741770783048299</v>
      </c>
      <c r="J840" s="12">
        <f t="shared" si="132"/>
        <v>19.841621735787655</v>
      </c>
      <c r="K840" s="12">
        <f t="shared" si="133"/>
        <v>2.9877818392312401</v>
      </c>
      <c r="L840" s="12">
        <f t="shared" si="129"/>
        <v>-0.36729692939684133</v>
      </c>
    </row>
    <row r="841" spans="1:12" x14ac:dyDescent="0.25">
      <c r="A841" s="11">
        <f>'Shiller Data '!A840</f>
        <v>1940.04</v>
      </c>
      <c r="B841" s="11">
        <f>'Shiller Data '!B840</f>
        <v>12.27</v>
      </c>
      <c r="C841" s="11">
        <f>'Shiller Data '!C840</f>
        <v>0.63666699999999998</v>
      </c>
      <c r="D841" s="11">
        <f>'Shiller Data '!D840</f>
        <v>1.00667</v>
      </c>
      <c r="E841" s="75">
        <f>'Shiller Data '!E840</f>
        <v>14</v>
      </c>
      <c r="F841" s="12">
        <f t="shared" si="127"/>
        <v>275.35194642857147</v>
      </c>
      <c r="G841" s="12">
        <f t="shared" si="128"/>
        <v>14.287489623214286</v>
      </c>
      <c r="H841" s="12">
        <f t="shared" si="130"/>
        <v>259.40234863798429</v>
      </c>
      <c r="I841" s="12">
        <f t="shared" si="131"/>
        <v>13.715424515209349</v>
      </c>
      <c r="J841" s="12">
        <f t="shared" si="132"/>
        <v>20.076079024985873</v>
      </c>
      <c r="K841" s="12">
        <f t="shared" si="133"/>
        <v>2.9995290080763266</v>
      </c>
      <c r="L841" s="12">
        <f t="shared" si="129"/>
        <v>-0.3555497605517548</v>
      </c>
    </row>
    <row r="842" spans="1:12" x14ac:dyDescent="0.25">
      <c r="A842" s="11">
        <f>'Shiller Data '!A841</f>
        <v>1940.05</v>
      </c>
      <c r="B842" s="11">
        <f>'Shiller Data '!B841</f>
        <v>10.58</v>
      </c>
      <c r="C842" s="11">
        <f>'Shiller Data '!C841</f>
        <v>0.64333300000000004</v>
      </c>
      <c r="D842" s="11">
        <f>'Shiller Data '!D841</f>
        <v>1.0233300000000001</v>
      </c>
      <c r="E842" s="75">
        <f>'Shiller Data '!E841</f>
        <v>14</v>
      </c>
      <c r="F842" s="12">
        <f t="shared" si="127"/>
        <v>237.42653571428573</v>
      </c>
      <c r="G842" s="12">
        <f t="shared" si="128"/>
        <v>14.437081805357144</v>
      </c>
      <c r="H842" s="12">
        <f t="shared" si="130"/>
        <v>258.04764827691054</v>
      </c>
      <c r="I842" s="12">
        <f t="shared" si="131"/>
        <v>13.689538496646716</v>
      </c>
      <c r="J842" s="12">
        <f t="shared" si="132"/>
        <v>17.343647908396907</v>
      </c>
      <c r="K842" s="12">
        <f t="shared" si="133"/>
        <v>2.8532263245666822</v>
      </c>
      <c r="L842" s="12">
        <f t="shared" si="129"/>
        <v>-0.50185244406139917</v>
      </c>
    </row>
    <row r="843" spans="1:12" x14ac:dyDescent="0.25">
      <c r="A843" s="11">
        <f>'Shiller Data '!A842</f>
        <v>1940.06</v>
      </c>
      <c r="B843" s="11">
        <f>'Shiller Data '!B842</f>
        <v>9.67</v>
      </c>
      <c r="C843" s="11">
        <f>'Shiller Data '!C842</f>
        <v>0.65</v>
      </c>
      <c r="D843" s="11">
        <f>'Shiller Data '!D842</f>
        <v>1.04</v>
      </c>
      <c r="E843" s="75">
        <f>'Shiller Data '!E842</f>
        <v>14.1</v>
      </c>
      <c r="F843" s="12">
        <f t="shared" ref="F843:F906" si="134">B843*$E$1851/E843</f>
        <v>215.4661170212766</v>
      </c>
      <c r="G843" s="12">
        <f t="shared" ref="G843:G906" si="135">C843*$E$1851/E843</f>
        <v>14.483244680851065</v>
      </c>
      <c r="H843" s="12">
        <f t="shared" si="130"/>
        <v>256.70767812216138</v>
      </c>
      <c r="I843" s="12">
        <f t="shared" si="131"/>
        <v>13.663295623618209</v>
      </c>
      <c r="J843" s="12">
        <f t="shared" si="132"/>
        <v>15.769703222173167</v>
      </c>
      <c r="K843" s="12">
        <f t="shared" si="133"/>
        <v>2.7580905816585601</v>
      </c>
      <c r="L843" s="12">
        <f t="shared" si="129"/>
        <v>-0.59698818696952127</v>
      </c>
    </row>
    <row r="844" spans="1:12" x14ac:dyDescent="0.25">
      <c r="A844" s="11">
        <f>'Shiller Data '!A843</f>
        <v>1940.07</v>
      </c>
      <c r="B844" s="11">
        <f>'Shiller Data '!B843</f>
        <v>9.99</v>
      </c>
      <c r="C844" s="11">
        <f>'Shiller Data '!C843</f>
        <v>0.656667</v>
      </c>
      <c r="D844" s="11">
        <f>'Shiller Data '!D843</f>
        <v>1.0533300000000001</v>
      </c>
      <c r="E844" s="75">
        <f>'Shiller Data '!E843</f>
        <v>14</v>
      </c>
      <c r="F844" s="12">
        <f t="shared" si="134"/>
        <v>224.1863035714286</v>
      </c>
      <c r="G844" s="12">
        <f t="shared" si="135"/>
        <v>14.736311051785716</v>
      </c>
      <c r="H844" s="12">
        <f t="shared" si="130"/>
        <v>255.47961423682747</v>
      </c>
      <c r="I844" s="12">
        <f t="shared" si="131"/>
        <v>13.637617388785429</v>
      </c>
      <c r="J844" s="12">
        <f t="shared" si="132"/>
        <v>16.438817513371717</v>
      </c>
      <c r="K844" s="12">
        <f t="shared" si="133"/>
        <v>2.7996454596306539</v>
      </c>
      <c r="L844" s="12">
        <f t="shared" si="129"/>
        <v>-0.55543330899742749</v>
      </c>
    </row>
    <row r="845" spans="1:12" x14ac:dyDescent="0.25">
      <c r="A845" s="11">
        <f>'Shiller Data '!A844</f>
        <v>1940.08</v>
      </c>
      <c r="B845" s="11">
        <f>'Shiller Data '!B844</f>
        <v>10.199999999999999</v>
      </c>
      <c r="C845" s="11">
        <f>'Shiller Data '!C844</f>
        <v>0.66333299999999995</v>
      </c>
      <c r="D845" s="11">
        <f>'Shiller Data '!D844</f>
        <v>1.06667</v>
      </c>
      <c r="E845" s="75">
        <f>'Shiller Data '!E844</f>
        <v>14</v>
      </c>
      <c r="F845" s="12">
        <f t="shared" si="134"/>
        <v>228.89892857142857</v>
      </c>
      <c r="G845" s="12">
        <f t="shared" si="135"/>
        <v>14.885903233928572</v>
      </c>
      <c r="H845" s="12">
        <f t="shared" si="130"/>
        <v>254.31604731708646</v>
      </c>
      <c r="I845" s="12">
        <f t="shared" si="131"/>
        <v>13.612343129793352</v>
      </c>
      <c r="J845" s="12">
        <f t="shared" si="132"/>
        <v>16.815542070081761</v>
      </c>
      <c r="K845" s="12">
        <f t="shared" si="133"/>
        <v>2.8223035819656204</v>
      </c>
      <c r="L845" s="12">
        <f t="shared" si="129"/>
        <v>-0.53277518666246104</v>
      </c>
    </row>
    <row r="846" spans="1:12" x14ac:dyDescent="0.25">
      <c r="A846" s="11">
        <f>'Shiller Data '!A845</f>
        <v>1940.09</v>
      </c>
      <c r="B846" s="11">
        <f>'Shiller Data '!B845</f>
        <v>10.63</v>
      </c>
      <c r="C846" s="11">
        <f>'Shiller Data '!C845</f>
        <v>0.67</v>
      </c>
      <c r="D846" s="11">
        <f>'Shiller Data '!D845</f>
        <v>1.08</v>
      </c>
      <c r="E846" s="75">
        <f>'Shiller Data '!E845</f>
        <v>14</v>
      </c>
      <c r="F846" s="12">
        <f t="shared" si="134"/>
        <v>238.54858928571431</v>
      </c>
      <c r="G846" s="12">
        <f t="shared" si="135"/>
        <v>15.035517857142858</v>
      </c>
      <c r="H846" s="12">
        <f t="shared" si="130"/>
        <v>253.2586746263043</v>
      </c>
      <c r="I846" s="12">
        <f t="shared" si="131"/>
        <v>13.588839589475796</v>
      </c>
      <c r="J846" s="12">
        <f t="shared" si="132"/>
        <v>17.554743193117389</v>
      </c>
      <c r="K846" s="12">
        <f t="shared" si="133"/>
        <v>2.8653241808103127</v>
      </c>
      <c r="L846" s="12">
        <f t="shared" si="129"/>
        <v>-0.48975458781776871</v>
      </c>
    </row>
    <row r="847" spans="1:12" x14ac:dyDescent="0.25">
      <c r="A847" s="11">
        <f>'Shiller Data '!A846</f>
        <v>1940.1</v>
      </c>
      <c r="B847" s="11">
        <f>'Shiller Data '!B846</f>
        <v>10.73</v>
      </c>
      <c r="C847" s="11">
        <f>'Shiller Data '!C846</f>
        <v>0.67</v>
      </c>
      <c r="D847" s="11">
        <f>'Shiller Data '!D846</f>
        <v>1.07</v>
      </c>
      <c r="E847" s="75">
        <f>'Shiller Data '!E846</f>
        <v>14</v>
      </c>
      <c r="F847" s="12">
        <f t="shared" si="134"/>
        <v>240.79269642857145</v>
      </c>
      <c r="G847" s="12">
        <f t="shared" si="135"/>
        <v>15.035517857142858</v>
      </c>
      <c r="H847" s="12">
        <f t="shared" si="130"/>
        <v>252.52408721895603</v>
      </c>
      <c r="I847" s="12">
        <f t="shared" si="131"/>
        <v>13.564601121437814</v>
      </c>
      <c r="J847" s="12">
        <f t="shared" si="132"/>
        <v>17.751550102569329</v>
      </c>
      <c r="K847" s="12">
        <f t="shared" si="133"/>
        <v>2.8764728418306222</v>
      </c>
      <c r="L847" s="12">
        <f t="shared" si="129"/>
        <v>-0.47860592679745917</v>
      </c>
    </row>
    <row r="848" spans="1:12" x14ac:dyDescent="0.25">
      <c r="A848" s="11">
        <f>'Shiller Data '!A847</f>
        <v>1940.11</v>
      </c>
      <c r="B848" s="11">
        <f>'Shiller Data '!B847</f>
        <v>10.98</v>
      </c>
      <c r="C848" s="11">
        <f>'Shiller Data '!C847</f>
        <v>0.67</v>
      </c>
      <c r="D848" s="11">
        <f>'Shiller Data '!D847</f>
        <v>1.06</v>
      </c>
      <c r="E848" s="75">
        <f>'Shiller Data '!E847</f>
        <v>14</v>
      </c>
      <c r="F848" s="12">
        <f t="shared" si="134"/>
        <v>246.40296428571429</v>
      </c>
      <c r="G848" s="12">
        <f t="shared" si="135"/>
        <v>15.035517857142858</v>
      </c>
      <c r="H848" s="12">
        <f t="shared" si="130"/>
        <v>251.98529799615568</v>
      </c>
      <c r="I848" s="12">
        <f t="shared" si="131"/>
        <v>13.539616213180008</v>
      </c>
      <c r="J848" s="12">
        <f t="shared" si="132"/>
        <v>18.198666816409148</v>
      </c>
      <c r="K848" s="12">
        <f t="shared" si="133"/>
        <v>2.9013483395540511</v>
      </c>
      <c r="L848" s="12">
        <f t="shared" si="129"/>
        <v>-0.45373042907403027</v>
      </c>
    </row>
    <row r="849" spans="1:12" x14ac:dyDescent="0.25">
      <c r="A849" s="11">
        <f>'Shiller Data '!A848</f>
        <v>1940.12</v>
      </c>
      <c r="B849" s="11">
        <f>'Shiller Data '!B848</f>
        <v>10.53</v>
      </c>
      <c r="C849" s="11">
        <f>'Shiller Data '!C848</f>
        <v>0.67</v>
      </c>
      <c r="D849" s="11">
        <f>'Shiller Data '!D848</f>
        <v>1.05</v>
      </c>
      <c r="E849" s="75">
        <f>'Shiller Data '!E848</f>
        <v>14.1</v>
      </c>
      <c r="F849" s="12">
        <f t="shared" si="134"/>
        <v>234.62856382978723</v>
      </c>
      <c r="G849" s="12">
        <f t="shared" si="135"/>
        <v>14.928882978723406</v>
      </c>
      <c r="H849" s="12">
        <f t="shared" si="130"/>
        <v>251.45121042524536</v>
      </c>
      <c r="I849" s="12">
        <f t="shared" si="131"/>
        <v>13.51170485207933</v>
      </c>
      <c r="J849" s="12">
        <f t="shared" si="132"/>
        <v>17.364837849731451</v>
      </c>
      <c r="K849" s="12">
        <f t="shared" si="133"/>
        <v>2.8544473483886308</v>
      </c>
      <c r="L849" s="12">
        <f t="shared" si="129"/>
        <v>-0.50063142023945062</v>
      </c>
    </row>
    <row r="850" spans="1:12" x14ac:dyDescent="0.25">
      <c r="A850" s="11">
        <f>'Shiller Data '!A849</f>
        <v>1941.01</v>
      </c>
      <c r="B850" s="11">
        <f>'Shiller Data '!B849</f>
        <v>10.55</v>
      </c>
      <c r="C850" s="11">
        <f>'Shiller Data '!C849</f>
        <v>0.67333299999999996</v>
      </c>
      <c r="D850" s="11">
        <f>'Shiller Data '!D849</f>
        <v>1.0533300000000001</v>
      </c>
      <c r="E850" s="75">
        <f>'Shiller Data '!E849</f>
        <v>14.1</v>
      </c>
      <c r="F850" s="12">
        <f t="shared" si="134"/>
        <v>235.07420212765962</v>
      </c>
      <c r="G850" s="12">
        <f t="shared" si="135"/>
        <v>15.003148601063829</v>
      </c>
      <c r="H850" s="12">
        <f t="shared" si="130"/>
        <v>250.83367706580339</v>
      </c>
      <c r="I850" s="12">
        <f t="shared" si="131"/>
        <v>13.484539452745475</v>
      </c>
      <c r="J850" s="12">
        <f t="shared" si="132"/>
        <v>17.432868430652864</v>
      </c>
      <c r="K850" s="12">
        <f t="shared" si="133"/>
        <v>2.8583574145894137</v>
      </c>
      <c r="L850" s="12">
        <f t="shared" si="129"/>
        <v>-0.49672135403866768</v>
      </c>
    </row>
    <row r="851" spans="1:12" x14ac:dyDescent="0.25">
      <c r="A851" s="11">
        <f>'Shiller Data '!A850</f>
        <v>1941.02</v>
      </c>
      <c r="B851" s="11">
        <f>'Shiller Data '!B850</f>
        <v>9.89</v>
      </c>
      <c r="C851" s="11">
        <f>'Shiller Data '!C850</f>
        <v>0.67666700000000002</v>
      </c>
      <c r="D851" s="11">
        <f>'Shiller Data '!D850</f>
        <v>1.05667</v>
      </c>
      <c r="E851" s="75">
        <f>'Shiller Data '!E850</f>
        <v>14.1</v>
      </c>
      <c r="F851" s="12">
        <f t="shared" si="134"/>
        <v>220.36813829787235</v>
      </c>
      <c r="G851" s="12">
        <f t="shared" si="135"/>
        <v>15.077436505319151</v>
      </c>
      <c r="H851" s="12">
        <f t="shared" si="130"/>
        <v>249.90335187660753</v>
      </c>
      <c r="I851" s="12">
        <f t="shared" si="131"/>
        <v>13.4581284105103</v>
      </c>
      <c r="J851" s="12">
        <f t="shared" si="132"/>
        <v>16.374352478742363</v>
      </c>
      <c r="K851" s="12">
        <f t="shared" si="133"/>
        <v>2.7957162374565501</v>
      </c>
      <c r="L851" s="12">
        <f t="shared" si="129"/>
        <v>-0.55936253117153134</v>
      </c>
    </row>
    <row r="852" spans="1:12" x14ac:dyDescent="0.25">
      <c r="A852" s="11">
        <f>'Shiller Data '!A851</f>
        <v>1941.03</v>
      </c>
      <c r="B852" s="11">
        <f>'Shiller Data '!B851</f>
        <v>9.9499999999999993</v>
      </c>
      <c r="C852" s="11">
        <f>'Shiller Data '!C851</f>
        <v>0.68</v>
      </c>
      <c r="D852" s="11">
        <f>'Shiller Data '!D851</f>
        <v>1.06</v>
      </c>
      <c r="E852" s="75">
        <f>'Shiller Data '!E851</f>
        <v>14.2</v>
      </c>
      <c r="F852" s="12">
        <f t="shared" si="134"/>
        <v>220.14374999999998</v>
      </c>
      <c r="G852" s="12">
        <f t="shared" si="135"/>
        <v>15.045000000000002</v>
      </c>
      <c r="H852" s="12">
        <f t="shared" si="130"/>
        <v>248.92168169357603</v>
      </c>
      <c r="I852" s="12">
        <f t="shared" si="131"/>
        <v>13.43238544292031</v>
      </c>
      <c r="J852" s="12">
        <f t="shared" si="132"/>
        <v>16.38902866028381</v>
      </c>
      <c r="K852" s="12">
        <f t="shared" si="133"/>
        <v>2.796612126831385</v>
      </c>
      <c r="L852" s="12">
        <f t="shared" si="129"/>
        <v>-0.55846664179669636</v>
      </c>
    </row>
    <row r="853" spans="1:12" x14ac:dyDescent="0.25">
      <c r="A853" s="11">
        <f>'Shiller Data '!A852</f>
        <v>1941.04</v>
      </c>
      <c r="B853" s="11">
        <f>'Shiller Data '!B852</f>
        <v>9.64</v>
      </c>
      <c r="C853" s="11">
        <f>'Shiller Data '!C852</f>
        <v>0.68333299999999997</v>
      </c>
      <c r="D853" s="11">
        <f>'Shiller Data '!D852</f>
        <v>1.07</v>
      </c>
      <c r="E853" s="75">
        <f>'Shiller Data '!E852</f>
        <v>14.3</v>
      </c>
      <c r="F853" s="12">
        <f t="shared" si="134"/>
        <v>211.79349650349653</v>
      </c>
      <c r="G853" s="12">
        <f t="shared" si="135"/>
        <v>15.013017152097902</v>
      </c>
      <c r="H853" s="12">
        <f t="shared" si="130"/>
        <v>248.05756275881021</v>
      </c>
      <c r="I853" s="12">
        <f t="shared" si="131"/>
        <v>13.407327546772308</v>
      </c>
      <c r="J853" s="12">
        <f t="shared" si="132"/>
        <v>15.79684659486699</v>
      </c>
      <c r="K853" s="12">
        <f t="shared" si="133"/>
        <v>2.759810337510308</v>
      </c>
      <c r="L853" s="12">
        <f t="shared" si="129"/>
        <v>-0.59526843111777339</v>
      </c>
    </row>
    <row r="854" spans="1:12" x14ac:dyDescent="0.25">
      <c r="A854" s="11">
        <f>'Shiller Data '!A853</f>
        <v>1941.05</v>
      </c>
      <c r="B854" s="11">
        <f>'Shiller Data '!B853</f>
        <v>9.43</v>
      </c>
      <c r="C854" s="11">
        <f>'Shiller Data '!C853</f>
        <v>0.68666700000000003</v>
      </c>
      <c r="D854" s="11">
        <f>'Shiller Data '!D853</f>
        <v>1.08</v>
      </c>
      <c r="E854" s="75">
        <f>'Shiller Data '!E853</f>
        <v>14.4</v>
      </c>
      <c r="F854" s="12">
        <f t="shared" si="134"/>
        <v>205.74098958333335</v>
      </c>
      <c r="G854" s="12">
        <f t="shared" si="135"/>
        <v>14.981500328125001</v>
      </c>
      <c r="H854" s="12">
        <f t="shared" si="130"/>
        <v>247.3189682025729</v>
      </c>
      <c r="I854" s="12">
        <f t="shared" si="131"/>
        <v>13.382258045931797</v>
      </c>
      <c r="J854" s="12">
        <f t="shared" si="132"/>
        <v>15.374160988165862</v>
      </c>
      <c r="K854" s="12">
        <f t="shared" si="133"/>
        <v>2.7326882423282006</v>
      </c>
      <c r="L854" s="12">
        <f t="shared" si="129"/>
        <v>-0.62239052629988079</v>
      </c>
    </row>
    <row r="855" spans="1:12" x14ac:dyDescent="0.25">
      <c r="A855" s="11">
        <f>'Shiller Data '!A854</f>
        <v>1941.06</v>
      </c>
      <c r="B855" s="11">
        <f>'Shiller Data '!B854</f>
        <v>9.76</v>
      </c>
      <c r="C855" s="11">
        <f>'Shiller Data '!C854</f>
        <v>0.69</v>
      </c>
      <c r="D855" s="11">
        <f>'Shiller Data '!D854</f>
        <v>1.0900000000000001</v>
      </c>
      <c r="E855" s="75">
        <f>'Shiller Data '!E854</f>
        <v>14.7</v>
      </c>
      <c r="F855" s="12">
        <f t="shared" si="134"/>
        <v>208.59510204081633</v>
      </c>
      <c r="G855" s="12">
        <f t="shared" si="135"/>
        <v>14.746989795918367</v>
      </c>
      <c r="H855" s="12">
        <f t="shared" si="130"/>
        <v>246.65089786282473</v>
      </c>
      <c r="I855" s="12">
        <f t="shared" si="131"/>
        <v>13.355647609138172</v>
      </c>
      <c r="J855" s="12">
        <f t="shared" si="132"/>
        <v>15.618493999354389</v>
      </c>
      <c r="K855" s="12">
        <f t="shared" si="133"/>
        <v>2.7484557248692401</v>
      </c>
      <c r="L855" s="12">
        <f t="shared" si="129"/>
        <v>-0.60662304375884135</v>
      </c>
    </row>
    <row r="856" spans="1:12" x14ac:dyDescent="0.25">
      <c r="A856" s="11">
        <f>'Shiller Data '!A855</f>
        <v>1941.07</v>
      </c>
      <c r="B856" s="11">
        <f>'Shiller Data '!B855</f>
        <v>10.26</v>
      </c>
      <c r="C856" s="11">
        <f>'Shiller Data '!C855</f>
        <v>0.69333299999999998</v>
      </c>
      <c r="D856" s="11">
        <f>'Shiller Data '!D855</f>
        <v>1.1233299999999999</v>
      </c>
      <c r="E856" s="75">
        <f>'Shiller Data '!E855</f>
        <v>14.7</v>
      </c>
      <c r="F856" s="12">
        <f t="shared" si="134"/>
        <v>219.28132653061226</v>
      </c>
      <c r="G856" s="12">
        <f t="shared" si="135"/>
        <v>14.818224168367347</v>
      </c>
      <c r="H856" s="12">
        <f t="shared" si="130"/>
        <v>246.0201660296934</v>
      </c>
      <c r="I856" s="12">
        <f t="shared" si="131"/>
        <v>13.33127922114093</v>
      </c>
      <c r="J856" s="12">
        <f t="shared" si="132"/>
        <v>16.448633540198667</v>
      </c>
      <c r="K856" s="12">
        <f t="shared" si="133"/>
        <v>2.8002424062959612</v>
      </c>
      <c r="L856" s="12">
        <f t="shared" si="129"/>
        <v>-0.55483636233212019</v>
      </c>
    </row>
    <row r="857" spans="1:12" x14ac:dyDescent="0.25">
      <c r="A857" s="11">
        <f>'Shiller Data '!A856</f>
        <v>1941.08</v>
      </c>
      <c r="B857" s="11">
        <f>'Shiller Data '!B856</f>
        <v>10.210000000000001</v>
      </c>
      <c r="C857" s="11">
        <f>'Shiller Data '!C856</f>
        <v>0.69666700000000004</v>
      </c>
      <c r="D857" s="11">
        <f>'Shiller Data '!D856</f>
        <v>1.1566700000000001</v>
      </c>
      <c r="E857" s="75">
        <f>'Shiller Data '!E856</f>
        <v>14.9</v>
      </c>
      <c r="F857" s="12">
        <f t="shared" si="134"/>
        <v>215.2836744966443</v>
      </c>
      <c r="G857" s="12">
        <f t="shared" si="135"/>
        <v>14.689621122483222</v>
      </c>
      <c r="H857" s="12">
        <f t="shared" si="130"/>
        <v>245.4157254210028</v>
      </c>
      <c r="I857" s="12">
        <f t="shared" si="131"/>
        <v>13.307677325617046</v>
      </c>
      <c r="J857" s="12">
        <f t="shared" si="132"/>
        <v>16.177404157690763</v>
      </c>
      <c r="K857" s="12">
        <f t="shared" si="133"/>
        <v>2.783615463511445</v>
      </c>
      <c r="L857" s="12">
        <f t="shared" si="129"/>
        <v>-0.57146330511663646</v>
      </c>
    </row>
    <row r="858" spans="1:12" x14ac:dyDescent="0.25">
      <c r="A858" s="11">
        <f>'Shiller Data '!A857</f>
        <v>1941.09</v>
      </c>
      <c r="B858" s="11">
        <f>'Shiller Data '!B857</f>
        <v>10.24</v>
      </c>
      <c r="C858" s="11">
        <f>'Shiller Data '!C857</f>
        <v>0.7</v>
      </c>
      <c r="D858" s="11">
        <f>'Shiller Data '!D857</f>
        <v>1.19</v>
      </c>
      <c r="E858" s="75">
        <f>'Shiller Data '!E857</f>
        <v>15.1</v>
      </c>
      <c r="F858" s="12">
        <f t="shared" si="134"/>
        <v>213.0564238410596</v>
      </c>
      <c r="G858" s="12">
        <f t="shared" si="135"/>
        <v>14.564403973509933</v>
      </c>
      <c r="H858" s="12">
        <f t="shared" si="130"/>
        <v>245.10714242853169</v>
      </c>
      <c r="I858" s="12">
        <f t="shared" si="131"/>
        <v>13.28413287687764</v>
      </c>
      <c r="J858" s="12">
        <f t="shared" si="132"/>
        <v>16.038414085115452</v>
      </c>
      <c r="K858" s="12">
        <f t="shared" si="133"/>
        <v>2.7749867250511242</v>
      </c>
      <c r="L858" s="12">
        <f t="shared" si="129"/>
        <v>-0.58009204357695721</v>
      </c>
    </row>
    <row r="859" spans="1:12" x14ac:dyDescent="0.25">
      <c r="A859" s="11">
        <f>'Shiller Data '!A858</f>
        <v>1941.1</v>
      </c>
      <c r="B859" s="11">
        <f>'Shiller Data '!B858</f>
        <v>9.83</v>
      </c>
      <c r="C859" s="11">
        <f>'Shiller Data '!C858</f>
        <v>0.70333299999999999</v>
      </c>
      <c r="D859" s="11">
        <f>'Shiller Data '!D858</f>
        <v>1.18</v>
      </c>
      <c r="E859" s="75">
        <f>'Shiller Data '!E858</f>
        <v>15.3</v>
      </c>
      <c r="F859" s="12">
        <f t="shared" si="134"/>
        <v>201.85230392156862</v>
      </c>
      <c r="G859" s="12">
        <f t="shared" si="135"/>
        <v>14.442460475490195</v>
      </c>
      <c r="H859" s="12">
        <f t="shared" si="130"/>
        <v>244.96761327541171</v>
      </c>
      <c r="I859" s="12">
        <f t="shared" si="131"/>
        <v>13.260684121568815</v>
      </c>
      <c r="J859" s="12">
        <f t="shared" si="132"/>
        <v>15.2218620148904</v>
      </c>
      <c r="K859" s="12">
        <f t="shared" si="133"/>
        <v>2.7227326849565512</v>
      </c>
      <c r="L859" s="12">
        <f t="shared" si="129"/>
        <v>-0.63234608367153022</v>
      </c>
    </row>
    <row r="860" spans="1:12" x14ac:dyDescent="0.25">
      <c r="A860" s="11">
        <f>'Shiller Data '!A859</f>
        <v>1941.11</v>
      </c>
      <c r="B860" s="11">
        <f>'Shiller Data '!B859</f>
        <v>9.3699999999999992</v>
      </c>
      <c r="C860" s="11">
        <f>'Shiller Data '!C859</f>
        <v>0.70666700000000005</v>
      </c>
      <c r="D860" s="11">
        <f>'Shiller Data '!D859</f>
        <v>1.17</v>
      </c>
      <c r="E860" s="75">
        <f>'Shiller Data '!E859</f>
        <v>15.4</v>
      </c>
      <c r="F860" s="12">
        <f t="shared" si="134"/>
        <v>191.1571266233766</v>
      </c>
      <c r="G860" s="12">
        <f t="shared" si="135"/>
        <v>14.416695112012988</v>
      </c>
      <c r="H860" s="12">
        <f t="shared" si="130"/>
        <v>244.66189941009569</v>
      </c>
      <c r="I860" s="12">
        <f t="shared" si="131"/>
        <v>13.23734883512277</v>
      </c>
      <c r="J860" s="12">
        <f t="shared" si="132"/>
        <v>14.440741042963056</v>
      </c>
      <c r="K860" s="12">
        <f t="shared" si="133"/>
        <v>2.6700534509126719</v>
      </c>
      <c r="L860" s="12">
        <f t="shared" si="129"/>
        <v>-0.68502531771540953</v>
      </c>
    </row>
    <row r="861" spans="1:12" x14ac:dyDescent="0.25">
      <c r="A861" s="11">
        <f>'Shiller Data '!A860</f>
        <v>1941.12</v>
      </c>
      <c r="B861" s="11">
        <f>'Shiller Data '!B860</f>
        <v>8.76</v>
      </c>
      <c r="C861" s="11">
        <f>'Shiller Data '!C860</f>
        <v>0.71</v>
      </c>
      <c r="D861" s="11">
        <f>'Shiller Data '!D860</f>
        <v>1.1599999999999999</v>
      </c>
      <c r="E861" s="75">
        <f>'Shiller Data '!E860</f>
        <v>15.5</v>
      </c>
      <c r="F861" s="12">
        <f t="shared" si="134"/>
        <v>177.55954838709678</v>
      </c>
      <c r="G861" s="12">
        <f t="shared" si="135"/>
        <v>14.391241935483871</v>
      </c>
      <c r="H861" s="12">
        <f t="shared" si="130"/>
        <v>244.61581577160172</v>
      </c>
      <c r="I861" s="12">
        <f t="shared" si="131"/>
        <v>13.214880111655376</v>
      </c>
      <c r="J861" s="12">
        <f t="shared" si="132"/>
        <v>13.43633441142544</v>
      </c>
      <c r="K861" s="12">
        <f t="shared" si="133"/>
        <v>2.5979625606503061</v>
      </c>
      <c r="L861" s="12">
        <f t="shared" si="129"/>
        <v>-0.75711620797777535</v>
      </c>
    </row>
    <row r="862" spans="1:12" x14ac:dyDescent="0.25">
      <c r="A862" s="11">
        <f>'Shiller Data '!A861</f>
        <v>1942.01</v>
      </c>
      <c r="B862" s="11">
        <f>'Shiller Data '!B861</f>
        <v>8.93</v>
      </c>
      <c r="C862" s="11">
        <f>'Shiller Data '!C861</f>
        <v>0.70333299999999999</v>
      </c>
      <c r="D862" s="11">
        <f>'Shiller Data '!D861</f>
        <v>1.1200000000000001</v>
      </c>
      <c r="E862" s="75">
        <f>'Shiller Data '!E861</f>
        <v>15.7</v>
      </c>
      <c r="F862" s="12">
        <f t="shared" si="134"/>
        <v>178.69953821656051</v>
      </c>
      <c r="G862" s="12">
        <f t="shared" si="135"/>
        <v>14.074499699044587</v>
      </c>
      <c r="H862" s="12">
        <f t="shared" si="130"/>
        <v>244.5745601153647</v>
      </c>
      <c r="I862" s="12">
        <f t="shared" si="131"/>
        <v>13.191359621169008</v>
      </c>
      <c r="J862" s="12">
        <f t="shared" si="132"/>
        <v>13.54671113126126</v>
      </c>
      <c r="K862" s="12">
        <f t="shared" si="133"/>
        <v>2.6061437969240866</v>
      </c>
      <c r="L862" s="12">
        <f t="shared" si="129"/>
        <v>-0.74893497170399481</v>
      </c>
    </row>
    <row r="863" spans="1:12" x14ac:dyDescent="0.25">
      <c r="A863" s="11">
        <f>'Shiller Data '!A862</f>
        <v>1942.02</v>
      </c>
      <c r="B863" s="11">
        <f>'Shiller Data '!B862</f>
        <v>8.65</v>
      </c>
      <c r="C863" s="11">
        <f>'Shiller Data '!C862</f>
        <v>0.69666700000000004</v>
      </c>
      <c r="D863" s="11">
        <f>'Shiller Data '!D862</f>
        <v>1.08</v>
      </c>
      <c r="E863" s="75">
        <f>'Shiller Data '!E862</f>
        <v>15.8</v>
      </c>
      <c r="F863" s="12">
        <f t="shared" si="134"/>
        <v>172.00087025316458</v>
      </c>
      <c r="G863" s="12">
        <f t="shared" si="135"/>
        <v>13.85287055221519</v>
      </c>
      <c r="H863" s="12">
        <f t="shared" si="130"/>
        <v>244.44402916488104</v>
      </c>
      <c r="I863" s="12">
        <f t="shared" si="131"/>
        <v>13.168336278004265</v>
      </c>
      <c r="J863" s="12">
        <f t="shared" si="132"/>
        <v>13.061700933356805</v>
      </c>
      <c r="K863" s="12">
        <f t="shared" si="133"/>
        <v>2.5696843552879258</v>
      </c>
      <c r="L863" s="12">
        <f t="shared" si="129"/>
        <v>-0.78539441334015558</v>
      </c>
    </row>
    <row r="864" spans="1:12" x14ac:dyDescent="0.25">
      <c r="A864" s="11">
        <f>'Shiller Data '!A863</f>
        <v>1942.03</v>
      </c>
      <c r="B864" s="11">
        <f>'Shiller Data '!B863</f>
        <v>8.18</v>
      </c>
      <c r="C864" s="11">
        <f>'Shiller Data '!C863</f>
        <v>0.69</v>
      </c>
      <c r="D864" s="11">
        <f>'Shiller Data '!D863</f>
        <v>1.04</v>
      </c>
      <c r="E864" s="75">
        <f>'Shiller Data '!E863</f>
        <v>16</v>
      </c>
      <c r="F864" s="12">
        <f t="shared" si="134"/>
        <v>160.62196875000001</v>
      </c>
      <c r="G864" s="12">
        <f t="shared" si="135"/>
        <v>13.548796874999999</v>
      </c>
      <c r="H864" s="12">
        <f t="shared" si="130"/>
        <v>244.15237006929368</v>
      </c>
      <c r="I864" s="12">
        <f t="shared" si="131"/>
        <v>13.146024996343089</v>
      </c>
      <c r="J864" s="12">
        <f t="shared" si="132"/>
        <v>12.218291749382891</v>
      </c>
      <c r="K864" s="12">
        <f t="shared" si="133"/>
        <v>2.5029341525955284</v>
      </c>
      <c r="L864" s="12">
        <f t="shared" si="129"/>
        <v>-0.85214461603255298</v>
      </c>
    </row>
    <row r="865" spans="1:12" x14ac:dyDescent="0.25">
      <c r="A865" s="11">
        <f>'Shiller Data '!A864</f>
        <v>1942.04</v>
      </c>
      <c r="B865" s="11">
        <f>'Shiller Data '!B864</f>
        <v>7.84</v>
      </c>
      <c r="C865" s="11">
        <f>'Shiller Data '!C864</f>
        <v>0.68</v>
      </c>
      <c r="D865" s="11">
        <f>'Shiller Data '!D864</f>
        <v>1.02</v>
      </c>
      <c r="E865" s="75">
        <f>'Shiller Data '!E864</f>
        <v>16.100000000000001</v>
      </c>
      <c r="F865" s="12">
        <f t="shared" si="134"/>
        <v>152.98956521739129</v>
      </c>
      <c r="G865" s="12">
        <f t="shared" si="135"/>
        <v>13.269503105590061</v>
      </c>
      <c r="H865" s="12">
        <f t="shared" si="130"/>
        <v>244.30488763150555</v>
      </c>
      <c r="I865" s="12">
        <f t="shared" si="131"/>
        <v>13.124708520324678</v>
      </c>
      <c r="J865" s="12">
        <f t="shared" si="132"/>
        <v>11.6566066957201</v>
      </c>
      <c r="K865" s="12">
        <f t="shared" si="133"/>
        <v>2.4558731176172834</v>
      </c>
      <c r="L865" s="12">
        <f t="shared" si="129"/>
        <v>-0.89920565101079797</v>
      </c>
    </row>
    <row r="866" spans="1:12" x14ac:dyDescent="0.25">
      <c r="A866" s="11">
        <f>'Shiller Data '!A865</f>
        <v>1942.05</v>
      </c>
      <c r="B866" s="11">
        <f>'Shiller Data '!B865</f>
        <v>7.93</v>
      </c>
      <c r="C866" s="11">
        <f>'Shiller Data '!C865</f>
        <v>0.67</v>
      </c>
      <c r="D866" s="11">
        <f>'Shiller Data '!D865</f>
        <v>1</v>
      </c>
      <c r="E866" s="75">
        <f>'Shiller Data '!E865</f>
        <v>16.3</v>
      </c>
      <c r="F866" s="12">
        <f t="shared" si="134"/>
        <v>152.84710122699386</v>
      </c>
      <c r="G866" s="12">
        <f t="shared" si="135"/>
        <v>12.913941717791412</v>
      </c>
      <c r="H866" s="12">
        <f t="shared" si="130"/>
        <v>244.69266084883938</v>
      </c>
      <c r="I866" s="12">
        <f t="shared" si="131"/>
        <v>13.103028123193969</v>
      </c>
      <c r="J866" s="12">
        <f t="shared" si="132"/>
        <v>11.665021229438997</v>
      </c>
      <c r="K866" s="12">
        <f t="shared" si="133"/>
        <v>2.4565947253979266</v>
      </c>
      <c r="L866" s="12">
        <f t="shared" si="129"/>
        <v>-0.89848404323015485</v>
      </c>
    </row>
    <row r="867" spans="1:12" x14ac:dyDescent="0.25">
      <c r="A867" s="11">
        <f>'Shiller Data '!A866</f>
        <v>1942.06</v>
      </c>
      <c r="B867" s="11">
        <f>'Shiller Data '!B866</f>
        <v>8.33</v>
      </c>
      <c r="C867" s="11">
        <f>'Shiller Data '!C866</f>
        <v>0.66</v>
      </c>
      <c r="D867" s="11">
        <f>'Shiller Data '!D866</f>
        <v>0.98</v>
      </c>
      <c r="E867" s="75">
        <f>'Shiller Data '!E866</f>
        <v>16.3</v>
      </c>
      <c r="F867" s="12">
        <f t="shared" si="134"/>
        <v>160.5569171779141</v>
      </c>
      <c r="G867" s="12">
        <f t="shared" si="135"/>
        <v>12.721196319018405</v>
      </c>
      <c r="H867" s="12">
        <f t="shared" si="130"/>
        <v>245.46142981359344</v>
      </c>
      <c r="I867" s="12">
        <f t="shared" si="131"/>
        <v>13.083268894823162</v>
      </c>
      <c r="J867" s="12">
        <f t="shared" si="132"/>
        <v>12.271926723255216</v>
      </c>
      <c r="K867" s="12">
        <f t="shared" si="133"/>
        <v>2.5073142735555103</v>
      </c>
      <c r="L867" s="12">
        <f t="shared" si="129"/>
        <v>-0.84776449507257112</v>
      </c>
    </row>
    <row r="868" spans="1:12" x14ac:dyDescent="0.25">
      <c r="A868" s="11">
        <f>'Shiller Data '!A867</f>
        <v>1942.07</v>
      </c>
      <c r="B868" s="11">
        <f>'Shiller Data '!B867</f>
        <v>8.64</v>
      </c>
      <c r="C868" s="11">
        <f>'Shiller Data '!C867</f>
        <v>0.64666699999999999</v>
      </c>
      <c r="D868" s="11">
        <f>'Shiller Data '!D867</f>
        <v>0.96666700000000005</v>
      </c>
      <c r="E868" s="75">
        <f>'Shiller Data '!E867</f>
        <v>16.399999999999999</v>
      </c>
      <c r="F868" s="12">
        <f t="shared" si="134"/>
        <v>165.51658536585367</v>
      </c>
      <c r="G868" s="12">
        <f t="shared" si="135"/>
        <v>12.388207605182929</v>
      </c>
      <c r="H868" s="12">
        <f t="shared" si="130"/>
        <v>246.19431411424793</v>
      </c>
      <c r="I868" s="12">
        <f t="shared" si="131"/>
        <v>13.065147575881328</v>
      </c>
      <c r="J868" s="12">
        <f t="shared" si="132"/>
        <v>12.668558422669674</v>
      </c>
      <c r="K868" s="12">
        <f t="shared" si="133"/>
        <v>2.5391232090649329</v>
      </c>
      <c r="L868" s="12">
        <f t="shared" si="129"/>
        <v>-0.81595555956314847</v>
      </c>
    </row>
    <row r="869" spans="1:12" x14ac:dyDescent="0.25">
      <c r="A869" s="11">
        <f>'Shiller Data '!A868</f>
        <v>1942.08</v>
      </c>
      <c r="B869" s="11">
        <f>'Shiller Data '!B868</f>
        <v>8.59</v>
      </c>
      <c r="C869" s="11">
        <f>'Shiller Data '!C868</f>
        <v>0.63333300000000003</v>
      </c>
      <c r="D869" s="11">
        <f>'Shiller Data '!D868</f>
        <v>0.95333299999999999</v>
      </c>
      <c r="E869" s="75">
        <f>'Shiller Data '!E868</f>
        <v>16.5</v>
      </c>
      <c r="F869" s="12">
        <f t="shared" si="134"/>
        <v>163.56140909090908</v>
      </c>
      <c r="G869" s="12">
        <f t="shared" si="135"/>
        <v>12.059236077272729</v>
      </c>
      <c r="H869" s="12">
        <f t="shared" si="130"/>
        <v>246.05286073673767</v>
      </c>
      <c r="I869" s="12">
        <f t="shared" si="131"/>
        <v>13.047988116774818</v>
      </c>
      <c r="J869" s="12">
        <f t="shared" si="132"/>
        <v>12.535373854351574</v>
      </c>
      <c r="K869" s="12">
        <f t="shared" si="133"/>
        <v>2.528554556004083</v>
      </c>
      <c r="L869" s="12">
        <f t="shared" si="129"/>
        <v>-0.82652421262399844</v>
      </c>
    </row>
    <row r="870" spans="1:12" x14ac:dyDescent="0.25">
      <c r="A870" s="11">
        <f>'Shiller Data '!A869</f>
        <v>1942.09</v>
      </c>
      <c r="B870" s="11">
        <f>'Shiller Data '!B869</f>
        <v>8.68</v>
      </c>
      <c r="C870" s="11">
        <f>'Shiller Data '!C869</f>
        <v>0.62</v>
      </c>
      <c r="D870" s="11">
        <f>'Shiller Data '!D869</f>
        <v>0.94</v>
      </c>
      <c r="E870" s="75">
        <f>'Shiller Data '!E869</f>
        <v>16.5</v>
      </c>
      <c r="F870" s="12">
        <f t="shared" si="134"/>
        <v>165.27509090909092</v>
      </c>
      <c r="G870" s="12">
        <f t="shared" si="135"/>
        <v>11.805363636363637</v>
      </c>
      <c r="H870" s="12">
        <f t="shared" si="130"/>
        <v>245.72806257157197</v>
      </c>
      <c r="I870" s="12">
        <f t="shared" si="131"/>
        <v>13.032620739258974</v>
      </c>
      <c r="J870" s="12">
        <f t="shared" si="132"/>
        <v>12.681646632378589</v>
      </c>
      <c r="K870" s="12">
        <f t="shared" si="133"/>
        <v>2.5401558011756027</v>
      </c>
      <c r="L870" s="12">
        <f t="shared" si="129"/>
        <v>-0.81492296745247872</v>
      </c>
    </row>
    <row r="871" spans="1:12" x14ac:dyDescent="0.25">
      <c r="A871" s="11">
        <f>'Shiller Data '!A870</f>
        <v>1942.1</v>
      </c>
      <c r="B871" s="11">
        <f>'Shiller Data '!B870</f>
        <v>9.32</v>
      </c>
      <c r="C871" s="11">
        <f>'Shiller Data '!C870</f>
        <v>0.61</v>
      </c>
      <c r="D871" s="11">
        <f>'Shiller Data '!D870</f>
        <v>0.97</v>
      </c>
      <c r="E871" s="75">
        <f>'Shiller Data '!E870</f>
        <v>16.7</v>
      </c>
      <c r="F871" s="12">
        <f t="shared" si="134"/>
        <v>175.33598802395213</v>
      </c>
      <c r="G871" s="12">
        <f t="shared" si="135"/>
        <v>11.475853293413174</v>
      </c>
      <c r="H871" s="12">
        <f t="shared" si="130"/>
        <v>245.81328400037248</v>
      </c>
      <c r="I871" s="12">
        <f t="shared" si="131"/>
        <v>13.01850037337006</v>
      </c>
      <c r="J871" s="12">
        <f t="shared" si="132"/>
        <v>13.468216998526954</v>
      </c>
      <c r="K871" s="12">
        <f t="shared" si="133"/>
        <v>2.6003326133257669</v>
      </c>
      <c r="L871" s="12">
        <f t="shared" si="129"/>
        <v>-0.75474615530231448</v>
      </c>
    </row>
    <row r="872" spans="1:12" x14ac:dyDescent="0.25">
      <c r="A872" s="11">
        <f>'Shiller Data '!A871</f>
        <v>1942.11</v>
      </c>
      <c r="B872" s="11">
        <f>'Shiller Data '!B871</f>
        <v>9.4700000000000006</v>
      </c>
      <c r="C872" s="11">
        <f>'Shiller Data '!C871</f>
        <v>0.6</v>
      </c>
      <c r="D872" s="11">
        <f>'Shiller Data '!D871</f>
        <v>1</v>
      </c>
      <c r="E872" s="75">
        <f>'Shiller Data '!E871</f>
        <v>16.8</v>
      </c>
      <c r="F872" s="12">
        <f t="shared" si="134"/>
        <v>177.09745535714285</v>
      </c>
      <c r="G872" s="12">
        <f t="shared" si="135"/>
        <v>11.220535714285713</v>
      </c>
      <c r="H872" s="12">
        <f t="shared" si="130"/>
        <v>245.92380033784801</v>
      </c>
      <c r="I872" s="12">
        <f t="shared" si="131"/>
        <v>13.006478620101435</v>
      </c>
      <c r="J872" s="12">
        <f t="shared" si="132"/>
        <v>13.616095526689275</v>
      </c>
      <c r="K872" s="12">
        <f t="shared" si="133"/>
        <v>2.6112525875738339</v>
      </c>
      <c r="L872" s="12">
        <f t="shared" si="129"/>
        <v>-0.74382618105424747</v>
      </c>
    </row>
    <row r="873" spans="1:12" x14ac:dyDescent="0.25">
      <c r="A873" s="11">
        <f>'Shiller Data '!A872</f>
        <v>1942.12</v>
      </c>
      <c r="B873" s="11">
        <f>'Shiller Data '!B872</f>
        <v>9.52</v>
      </c>
      <c r="C873" s="11">
        <f>'Shiller Data '!C872</f>
        <v>0.59</v>
      </c>
      <c r="D873" s="11">
        <f>'Shiller Data '!D872</f>
        <v>1.03</v>
      </c>
      <c r="E873" s="75">
        <f>'Shiller Data '!E872</f>
        <v>16.899999999999999</v>
      </c>
      <c r="F873" s="12">
        <f t="shared" si="134"/>
        <v>176.97905325443787</v>
      </c>
      <c r="G873" s="12">
        <f t="shared" si="135"/>
        <v>10.968239644970415</v>
      </c>
      <c r="H873" s="12">
        <f t="shared" si="130"/>
        <v>246.08541302810866</v>
      </c>
      <c r="I873" s="12">
        <f t="shared" si="131"/>
        <v>12.996815476484619</v>
      </c>
      <c r="J873" s="12">
        <f t="shared" si="132"/>
        <v>13.617109019871013</v>
      </c>
      <c r="K873" s="12">
        <f t="shared" si="133"/>
        <v>2.6113270182696762</v>
      </c>
      <c r="L873" s="12">
        <f t="shared" si="129"/>
        <v>-0.74375175035840524</v>
      </c>
    </row>
    <row r="874" spans="1:12" x14ac:dyDescent="0.25">
      <c r="A874" s="11">
        <f>'Shiller Data '!A873</f>
        <v>1943.01</v>
      </c>
      <c r="B874" s="11">
        <f>'Shiller Data '!B873</f>
        <v>10.09</v>
      </c>
      <c r="C874" s="11">
        <f>'Shiller Data '!C873</f>
        <v>0.59</v>
      </c>
      <c r="D874" s="11">
        <f>'Shiller Data '!D873</f>
        <v>1.0433300000000001</v>
      </c>
      <c r="E874" s="75">
        <f>'Shiller Data '!E873</f>
        <v>16.899999999999999</v>
      </c>
      <c r="F874" s="12">
        <f t="shared" si="134"/>
        <v>187.5754881656805</v>
      </c>
      <c r="G874" s="12">
        <f t="shared" si="135"/>
        <v>10.968239644970415</v>
      </c>
      <c r="H874" s="12">
        <f t="shared" si="130"/>
        <v>246.25521552584979</v>
      </c>
      <c r="I874" s="12">
        <f t="shared" si="131"/>
        <v>12.986582182583636</v>
      </c>
      <c r="J874" s="12">
        <f t="shared" si="132"/>
        <v>14.443791717364931</v>
      </c>
      <c r="K874" s="12">
        <f t="shared" si="133"/>
        <v>2.6702646833005059</v>
      </c>
      <c r="L874" s="12">
        <f t="shared" si="129"/>
        <v>-0.68481408532757548</v>
      </c>
    </row>
    <row r="875" spans="1:12" x14ac:dyDescent="0.25">
      <c r="A875" s="11">
        <f>'Shiller Data '!A874</f>
        <v>1943.02</v>
      </c>
      <c r="B875" s="11">
        <f>'Shiller Data '!B874</f>
        <v>10.69</v>
      </c>
      <c r="C875" s="11">
        <f>'Shiller Data '!C874</f>
        <v>0.59</v>
      </c>
      <c r="D875" s="11">
        <f>'Shiller Data '!D874</f>
        <v>1.05667</v>
      </c>
      <c r="E875" s="75">
        <f>'Shiller Data '!E874</f>
        <v>16.899999999999999</v>
      </c>
      <c r="F875" s="12">
        <f t="shared" si="134"/>
        <v>198.72963017751479</v>
      </c>
      <c r="G875" s="12">
        <f t="shared" si="135"/>
        <v>10.968239644970415</v>
      </c>
      <c r="H875" s="12">
        <f t="shared" si="130"/>
        <v>246.77087056698838</v>
      </c>
      <c r="I875" s="12">
        <f t="shared" si="131"/>
        <v>12.975765135338975</v>
      </c>
      <c r="J875" s="12">
        <f t="shared" si="132"/>
        <v>15.315445995264097</v>
      </c>
      <c r="K875" s="12">
        <f t="shared" si="133"/>
        <v>2.7288618613275206</v>
      </c>
      <c r="L875" s="12">
        <f t="shared" si="129"/>
        <v>-0.62621690730056079</v>
      </c>
    </row>
    <row r="876" spans="1:12" x14ac:dyDescent="0.25">
      <c r="A876" s="11">
        <f>'Shiller Data '!A875</f>
        <v>1943.03</v>
      </c>
      <c r="B876" s="11">
        <f>'Shiller Data '!B875</f>
        <v>11.07</v>
      </c>
      <c r="C876" s="11">
        <f>'Shiller Data '!C875</f>
        <v>0.59</v>
      </c>
      <c r="D876" s="11">
        <f>'Shiller Data '!D875</f>
        <v>1.07</v>
      </c>
      <c r="E876" s="75">
        <f>'Shiller Data '!E875</f>
        <v>17.2</v>
      </c>
      <c r="F876" s="12">
        <f t="shared" si="134"/>
        <v>202.2044912790698</v>
      </c>
      <c r="G876" s="12">
        <f t="shared" si="135"/>
        <v>10.776933139534885</v>
      </c>
      <c r="H876" s="12">
        <f t="shared" si="130"/>
        <v>247.31364245202377</v>
      </c>
      <c r="I876" s="12">
        <f t="shared" si="131"/>
        <v>12.963310173273173</v>
      </c>
      <c r="J876" s="12">
        <f t="shared" si="132"/>
        <v>15.598214389404998</v>
      </c>
      <c r="K876" s="12">
        <f t="shared" si="133"/>
        <v>2.7471564454865636</v>
      </c>
      <c r="L876" s="12">
        <f t="shared" si="129"/>
        <v>-0.60792232314151784</v>
      </c>
    </row>
    <row r="877" spans="1:12" x14ac:dyDescent="0.25">
      <c r="A877" s="11">
        <f>'Shiller Data '!A876</f>
        <v>1943.04</v>
      </c>
      <c r="B877" s="11">
        <f>'Shiller Data '!B876</f>
        <v>11.44</v>
      </c>
      <c r="C877" s="11">
        <f>'Shiller Data '!C876</f>
        <v>0.59</v>
      </c>
      <c r="D877" s="11">
        <f>'Shiller Data '!D876</f>
        <v>1.08</v>
      </c>
      <c r="E877" s="75">
        <f>'Shiller Data '!E876</f>
        <v>17.399999999999999</v>
      </c>
      <c r="F877" s="12">
        <f t="shared" si="134"/>
        <v>206.56103448275863</v>
      </c>
      <c r="G877" s="12">
        <f t="shared" si="135"/>
        <v>10.653060344827587</v>
      </c>
      <c r="H877" s="12">
        <f t="shared" si="130"/>
        <v>247.69370800762456</v>
      </c>
      <c r="I877" s="12">
        <f t="shared" si="131"/>
        <v>12.95073787027439</v>
      </c>
      <c r="J877" s="12">
        <f t="shared" si="132"/>
        <v>15.949750242175366</v>
      </c>
      <c r="K877" s="12">
        <f t="shared" si="133"/>
        <v>2.7694431703104705</v>
      </c>
      <c r="L877" s="12">
        <f t="shared" si="129"/>
        <v>-0.58563559831761092</v>
      </c>
    </row>
    <row r="878" spans="1:12" x14ac:dyDescent="0.25">
      <c r="A878" s="11">
        <f>'Shiller Data '!A877</f>
        <v>1943.05</v>
      </c>
      <c r="B878" s="11">
        <f>'Shiller Data '!B877</f>
        <v>11.89</v>
      </c>
      <c r="C878" s="11">
        <f>'Shiller Data '!C877</f>
        <v>0.59</v>
      </c>
      <c r="D878" s="11">
        <f>'Shiller Data '!D877</f>
        <v>1.0900000000000001</v>
      </c>
      <c r="E878" s="75">
        <f>'Shiller Data '!E877</f>
        <v>17.5</v>
      </c>
      <c r="F878" s="12">
        <f t="shared" si="134"/>
        <v>213.45947142857145</v>
      </c>
      <c r="G878" s="12">
        <f t="shared" si="135"/>
        <v>10.592185714285714</v>
      </c>
      <c r="H878" s="12">
        <f t="shared" si="130"/>
        <v>247.62048168172146</v>
      </c>
      <c r="I878" s="12">
        <f t="shared" si="131"/>
        <v>12.938688895886363</v>
      </c>
      <c r="J878" s="12">
        <f t="shared" si="132"/>
        <v>16.497766747945942</v>
      </c>
      <c r="K878" s="12">
        <f t="shared" si="133"/>
        <v>2.8032250231367484</v>
      </c>
      <c r="L878" s="12">
        <f t="shared" si="129"/>
        <v>-0.55185374549133304</v>
      </c>
    </row>
    <row r="879" spans="1:12" x14ac:dyDescent="0.25">
      <c r="A879" s="11">
        <f>'Shiller Data '!A878</f>
        <v>1943.06</v>
      </c>
      <c r="B879" s="11">
        <f>'Shiller Data '!B878</f>
        <v>12.1</v>
      </c>
      <c r="C879" s="11">
        <f>'Shiller Data '!C878</f>
        <v>0.59</v>
      </c>
      <c r="D879" s="11">
        <f>'Shiller Data '!D878</f>
        <v>1.1000000000000001</v>
      </c>
      <c r="E879" s="75">
        <f>'Shiller Data '!E878</f>
        <v>17.5</v>
      </c>
      <c r="F879" s="12">
        <f t="shared" si="134"/>
        <v>217.22957142857143</v>
      </c>
      <c r="G879" s="12">
        <f t="shared" si="135"/>
        <v>10.592185714285714</v>
      </c>
      <c r="H879" s="12">
        <f t="shared" si="130"/>
        <v>247.27356670196392</v>
      </c>
      <c r="I879" s="12">
        <f t="shared" si="131"/>
        <v>12.92864277435543</v>
      </c>
      <c r="J879" s="12">
        <f t="shared" si="132"/>
        <v>16.802194570605391</v>
      </c>
      <c r="K879" s="12">
        <f t="shared" si="133"/>
        <v>2.8215095070806635</v>
      </c>
      <c r="L879" s="12">
        <f t="shared" si="129"/>
        <v>-0.53356926154741791</v>
      </c>
    </row>
    <row r="880" spans="1:12" x14ac:dyDescent="0.25">
      <c r="A880" s="11">
        <f>'Shiller Data '!A879</f>
        <v>1943.07</v>
      </c>
      <c r="B880" s="11">
        <f>'Shiller Data '!B879</f>
        <v>12.35</v>
      </c>
      <c r="C880" s="11">
        <f>'Shiller Data '!C879</f>
        <v>0.593333</v>
      </c>
      <c r="D880" s="11">
        <f>'Shiller Data '!D879</f>
        <v>1.0933299999999999</v>
      </c>
      <c r="E880" s="75">
        <f>'Shiller Data '!E879</f>
        <v>17.399999999999999</v>
      </c>
      <c r="F880" s="12">
        <f t="shared" si="134"/>
        <v>222.992025862069</v>
      </c>
      <c r="G880" s="12">
        <f t="shared" si="135"/>
        <v>10.713241107758622</v>
      </c>
      <c r="H880" s="12">
        <f t="shared" si="130"/>
        <v>246.88484801556962</v>
      </c>
      <c r="I880" s="12">
        <f t="shared" si="131"/>
        <v>12.924318910850722</v>
      </c>
      <c r="J880" s="12">
        <f t="shared" si="132"/>
        <v>17.253677149273539</v>
      </c>
      <c r="K880" s="12">
        <f t="shared" si="133"/>
        <v>2.8480252888341115</v>
      </c>
      <c r="L880" s="12">
        <f t="shared" si="129"/>
        <v>-0.50705347979396986</v>
      </c>
    </row>
    <row r="881" spans="1:12" x14ac:dyDescent="0.25">
      <c r="A881" s="11">
        <f>'Shiller Data '!A880</f>
        <v>1943.08</v>
      </c>
      <c r="B881" s="11">
        <f>'Shiller Data '!B880</f>
        <v>11.74</v>
      </c>
      <c r="C881" s="11">
        <f>'Shiller Data '!C880</f>
        <v>0.59666699999999995</v>
      </c>
      <c r="D881" s="11">
        <f>'Shiller Data '!D880</f>
        <v>1.08667</v>
      </c>
      <c r="E881" s="75">
        <f>'Shiller Data '!E880</f>
        <v>17.3</v>
      </c>
      <c r="F881" s="12">
        <f t="shared" si="134"/>
        <v>213.20315028901734</v>
      </c>
      <c r="G881" s="12">
        <f t="shared" si="135"/>
        <v>10.835714145953757</v>
      </c>
      <c r="H881" s="12">
        <f t="shared" si="130"/>
        <v>246.52522630524243</v>
      </c>
      <c r="I881" s="12">
        <f t="shared" si="131"/>
        <v>12.923203483362419</v>
      </c>
      <c r="J881" s="12">
        <f t="shared" si="132"/>
        <v>16.497701252131421</v>
      </c>
      <c r="K881" s="12">
        <f t="shared" si="133"/>
        <v>2.8032210531482322</v>
      </c>
      <c r="L881" s="12">
        <f t="shared" si="129"/>
        <v>-0.55185771547984919</v>
      </c>
    </row>
    <row r="882" spans="1:12" x14ac:dyDescent="0.25">
      <c r="A882" s="11">
        <f>'Shiller Data '!A881</f>
        <v>1943.09</v>
      </c>
      <c r="B882" s="11">
        <f>'Shiller Data '!B881</f>
        <v>11.99</v>
      </c>
      <c r="C882" s="11">
        <f>'Shiller Data '!C881</f>
        <v>0.6</v>
      </c>
      <c r="D882" s="11">
        <f>'Shiller Data '!D881</f>
        <v>1.08</v>
      </c>
      <c r="E882" s="75">
        <f>'Shiller Data '!E881</f>
        <v>17.399999999999999</v>
      </c>
      <c r="F882" s="12">
        <f t="shared" si="134"/>
        <v>216.49185344827589</v>
      </c>
      <c r="G882" s="12">
        <f t="shared" si="135"/>
        <v>10.833620689655174</v>
      </c>
      <c r="H882" s="12">
        <f t="shared" si="130"/>
        <v>246.21491126690137</v>
      </c>
      <c r="I882" s="12">
        <f t="shared" si="131"/>
        <v>12.923244284095002</v>
      </c>
      <c r="J882" s="12">
        <f t="shared" si="132"/>
        <v>16.752128853179574</v>
      </c>
      <c r="K882" s="12">
        <f t="shared" si="133"/>
        <v>2.8185253459073132</v>
      </c>
      <c r="L882" s="12">
        <f t="shared" si="129"/>
        <v>-0.53655342272076822</v>
      </c>
    </row>
    <row r="883" spans="1:12" x14ac:dyDescent="0.25">
      <c r="A883" s="11">
        <f>'Shiller Data '!A882</f>
        <v>1943.1</v>
      </c>
      <c r="B883" s="11">
        <f>'Shiller Data '!B882</f>
        <v>11.88</v>
      </c>
      <c r="C883" s="11">
        <f>'Shiller Data '!C882</f>
        <v>0.60333300000000001</v>
      </c>
      <c r="D883" s="11">
        <f>'Shiller Data '!D882</f>
        <v>1.0333300000000001</v>
      </c>
      <c r="E883" s="75">
        <f>'Shiller Data '!E882</f>
        <v>17.399999999999999</v>
      </c>
      <c r="F883" s="12">
        <f t="shared" si="134"/>
        <v>214.50568965517246</v>
      </c>
      <c r="G883" s="12">
        <f t="shared" si="135"/>
        <v>10.893801452586208</v>
      </c>
      <c r="H883" s="12">
        <f t="shared" si="130"/>
        <v>246.09606285195306</v>
      </c>
      <c r="I883" s="12">
        <f t="shared" si="131"/>
        <v>12.925071794903049</v>
      </c>
      <c r="J883" s="12">
        <f t="shared" si="132"/>
        <v>16.596092699443414</v>
      </c>
      <c r="K883" s="12">
        <f t="shared" si="133"/>
        <v>2.8091672881047818</v>
      </c>
      <c r="L883" s="12">
        <f t="shared" si="129"/>
        <v>-0.54591148052329963</v>
      </c>
    </row>
    <row r="884" spans="1:12" x14ac:dyDescent="0.25">
      <c r="A884" s="11">
        <f>'Shiller Data '!A883</f>
        <v>1943.11</v>
      </c>
      <c r="B884" s="11">
        <f>'Shiller Data '!B883</f>
        <v>11.33</v>
      </c>
      <c r="C884" s="11">
        <f>'Shiller Data '!C883</f>
        <v>0.60666699999999996</v>
      </c>
      <c r="D884" s="11">
        <f>'Shiller Data '!D883</f>
        <v>0.98666699999999996</v>
      </c>
      <c r="E884" s="75">
        <f>'Shiller Data '!E883</f>
        <v>17.399999999999999</v>
      </c>
      <c r="F884" s="12">
        <f t="shared" si="134"/>
        <v>204.5748706896552</v>
      </c>
      <c r="G884" s="12">
        <f t="shared" si="135"/>
        <v>10.954000271551726</v>
      </c>
      <c r="H884" s="12">
        <f t="shared" si="130"/>
        <v>245.83136741514357</v>
      </c>
      <c r="I884" s="12">
        <f t="shared" si="131"/>
        <v>12.928696965312527</v>
      </c>
      <c r="J884" s="12">
        <f t="shared" si="132"/>
        <v>15.823317016287572</v>
      </c>
      <c r="K884" s="12">
        <f t="shared" si="133"/>
        <v>2.7614846126930415</v>
      </c>
      <c r="L884" s="12">
        <f t="shared" si="129"/>
        <v>-0.59359415593503995</v>
      </c>
    </row>
    <row r="885" spans="1:12" x14ac:dyDescent="0.25">
      <c r="A885" s="11">
        <f>'Shiller Data '!A884</f>
        <v>1943.12</v>
      </c>
      <c r="B885" s="11">
        <f>'Shiller Data '!B884</f>
        <v>11.48</v>
      </c>
      <c r="C885" s="11">
        <f>'Shiller Data '!C884</f>
        <v>0.61</v>
      </c>
      <c r="D885" s="11">
        <f>'Shiller Data '!D884</f>
        <v>0.94</v>
      </c>
      <c r="E885" s="75">
        <f>'Shiller Data '!E884</f>
        <v>17.399999999999999</v>
      </c>
      <c r="F885" s="12">
        <f t="shared" si="134"/>
        <v>207.28327586206899</v>
      </c>
      <c r="G885" s="12">
        <f t="shared" si="135"/>
        <v>11.014181034482759</v>
      </c>
      <c r="H885" s="12">
        <f t="shared" si="130"/>
        <v>245.55449696015344</v>
      </c>
      <c r="I885" s="12">
        <f t="shared" si="131"/>
        <v>12.934131484048821</v>
      </c>
      <c r="J885" s="12">
        <f t="shared" si="132"/>
        <v>16.026068400317691</v>
      </c>
      <c r="K885" s="12">
        <f t="shared" si="133"/>
        <v>2.7742166714309895</v>
      </c>
      <c r="L885" s="12">
        <f t="shared" si="129"/>
        <v>-0.58086209719709192</v>
      </c>
    </row>
    <row r="886" spans="1:12" x14ac:dyDescent="0.25">
      <c r="A886" s="11">
        <f>'Shiller Data '!A885</f>
        <v>1944.01</v>
      </c>
      <c r="B886" s="11">
        <f>'Shiller Data '!B885</f>
        <v>11.85</v>
      </c>
      <c r="C886" s="11">
        <f>'Shiller Data '!C885</f>
        <v>0.61333300000000002</v>
      </c>
      <c r="D886" s="11">
        <f>'Shiller Data '!D885</f>
        <v>0.93666700000000003</v>
      </c>
      <c r="E886" s="75">
        <f>'Shiller Data '!E885</f>
        <v>17.399999999999999</v>
      </c>
      <c r="F886" s="12">
        <f t="shared" si="134"/>
        <v>213.96400862068967</v>
      </c>
      <c r="G886" s="12">
        <f t="shared" si="135"/>
        <v>11.074361797413795</v>
      </c>
      <c r="H886" s="12">
        <f t="shared" si="130"/>
        <v>245.22914211228721</v>
      </c>
      <c r="I886" s="12">
        <f t="shared" si="131"/>
        <v>12.93995998787786</v>
      </c>
      <c r="J886" s="12">
        <f t="shared" si="132"/>
        <v>16.535136802674113</v>
      </c>
      <c r="K886" s="12">
        <f t="shared" si="133"/>
        <v>2.8054876199207954</v>
      </c>
      <c r="L886" s="12">
        <f t="shared" si="129"/>
        <v>-0.54959114870728598</v>
      </c>
    </row>
    <row r="887" spans="1:12" x14ac:dyDescent="0.25">
      <c r="A887" s="11">
        <f>'Shiller Data '!A886</f>
        <v>1944.02</v>
      </c>
      <c r="B887" s="11">
        <f>'Shiller Data '!B886</f>
        <v>11.77</v>
      </c>
      <c r="C887" s="11">
        <f>'Shiller Data '!C886</f>
        <v>0.61666699999999997</v>
      </c>
      <c r="D887" s="11">
        <f>'Shiller Data '!D886</f>
        <v>0.93333299999999997</v>
      </c>
      <c r="E887" s="75">
        <f>'Shiller Data '!E886</f>
        <v>17.399999999999999</v>
      </c>
      <c r="F887" s="12">
        <f t="shared" si="134"/>
        <v>212.51952586206897</v>
      </c>
      <c r="G887" s="12">
        <f t="shared" si="135"/>
        <v>11.134560616379312</v>
      </c>
      <c r="H887" s="12">
        <f t="shared" si="130"/>
        <v>244.76013407005544</v>
      </c>
      <c r="I887" s="12">
        <f t="shared" si="131"/>
        <v>12.94697017706183</v>
      </c>
      <c r="J887" s="12">
        <f t="shared" si="132"/>
        <v>16.414614612968691</v>
      </c>
      <c r="K887" s="12">
        <f t="shared" si="133"/>
        <v>2.7981720729422621</v>
      </c>
      <c r="L887" s="12">
        <f t="shared" si="129"/>
        <v>-0.5569066956858193</v>
      </c>
    </row>
    <row r="888" spans="1:12" x14ac:dyDescent="0.25">
      <c r="A888" s="11">
        <f>'Shiller Data '!A887</f>
        <v>1944.03</v>
      </c>
      <c r="B888" s="11">
        <f>'Shiller Data '!B887</f>
        <v>12.1</v>
      </c>
      <c r="C888" s="11">
        <f>'Shiller Data '!C887</f>
        <v>0.62</v>
      </c>
      <c r="D888" s="11">
        <f>'Shiller Data '!D887</f>
        <v>0.93</v>
      </c>
      <c r="E888" s="75">
        <f>'Shiller Data '!E887</f>
        <v>17.399999999999999</v>
      </c>
      <c r="F888" s="12">
        <f t="shared" si="134"/>
        <v>218.47801724137932</v>
      </c>
      <c r="G888" s="12">
        <f t="shared" si="135"/>
        <v>11.194741379310345</v>
      </c>
      <c r="H888" s="12">
        <f t="shared" si="130"/>
        <v>244.45544288698133</v>
      </c>
      <c r="I888" s="12">
        <f t="shared" si="131"/>
        <v>12.954370712576747</v>
      </c>
      <c r="J888" s="12">
        <f t="shared" si="132"/>
        <v>16.865197244144788</v>
      </c>
      <c r="K888" s="12">
        <f t="shared" si="133"/>
        <v>2.8252521639177859</v>
      </c>
      <c r="L888" s="12">
        <f t="shared" si="129"/>
        <v>-0.52982660471029552</v>
      </c>
    </row>
    <row r="889" spans="1:12" x14ac:dyDescent="0.25">
      <c r="A889" s="11">
        <f>'Shiller Data '!A888</f>
        <v>1944.04</v>
      </c>
      <c r="B889" s="11">
        <f>'Shiller Data '!B888</f>
        <v>11.89</v>
      </c>
      <c r="C889" s="11">
        <f>'Shiller Data '!C888</f>
        <v>0.62333300000000003</v>
      </c>
      <c r="D889" s="11">
        <f>'Shiller Data '!D888</f>
        <v>0.92666700000000002</v>
      </c>
      <c r="E889" s="75">
        <f>'Shiller Data '!E888</f>
        <v>17.5</v>
      </c>
      <c r="F889" s="12">
        <f t="shared" si="134"/>
        <v>213.45947142857145</v>
      </c>
      <c r="G889" s="12">
        <f t="shared" si="135"/>
        <v>11.190608301428572</v>
      </c>
      <c r="H889" s="12">
        <f t="shared" si="130"/>
        <v>244.07004702908799</v>
      </c>
      <c r="I889" s="12">
        <f t="shared" si="131"/>
        <v>12.96154048949432</v>
      </c>
      <c r="J889" s="12">
        <f t="shared" si="132"/>
        <v>16.468680678935204</v>
      </c>
      <c r="K889" s="12">
        <f t="shared" si="133"/>
        <v>2.8014604364840605</v>
      </c>
      <c r="L889" s="12">
        <f t="shared" si="129"/>
        <v>-0.5536183321440209</v>
      </c>
    </row>
    <row r="890" spans="1:12" x14ac:dyDescent="0.25">
      <c r="A890" s="11">
        <f>'Shiller Data '!A889</f>
        <v>1944.05</v>
      </c>
      <c r="B890" s="11">
        <f>'Shiller Data '!B889</f>
        <v>12.1</v>
      </c>
      <c r="C890" s="11">
        <f>'Shiller Data '!C889</f>
        <v>0.62666699999999997</v>
      </c>
      <c r="D890" s="11">
        <f>'Shiller Data '!D889</f>
        <v>0.92333299999999996</v>
      </c>
      <c r="E890" s="75">
        <f>'Shiller Data '!E889</f>
        <v>17.5</v>
      </c>
      <c r="F890" s="12">
        <f t="shared" si="134"/>
        <v>217.22957142857143</v>
      </c>
      <c r="G890" s="12">
        <f t="shared" si="135"/>
        <v>11.250463127142858</v>
      </c>
      <c r="H890" s="12">
        <f t="shared" si="130"/>
        <v>243.93862290848224</v>
      </c>
      <c r="I890" s="12">
        <f t="shared" si="131"/>
        <v>12.969071553879571</v>
      </c>
      <c r="J890" s="12">
        <f t="shared" si="132"/>
        <v>16.749816710170691</v>
      </c>
      <c r="K890" s="12">
        <f t="shared" si="133"/>
        <v>2.8183873155348271</v>
      </c>
      <c r="L890" s="12">
        <f t="shared" si="129"/>
        <v>-0.53669145309325428</v>
      </c>
    </row>
    <row r="891" spans="1:12" x14ac:dyDescent="0.25">
      <c r="A891" s="11">
        <f>'Shiller Data '!A890</f>
        <v>1944.06</v>
      </c>
      <c r="B891" s="11">
        <f>'Shiller Data '!B890</f>
        <v>12.67</v>
      </c>
      <c r="C891" s="11">
        <f>'Shiller Data '!C890</f>
        <v>0.63</v>
      </c>
      <c r="D891" s="11">
        <f>'Shiller Data '!D890</f>
        <v>0.92</v>
      </c>
      <c r="E891" s="75">
        <f>'Shiller Data '!E890</f>
        <v>17.600000000000001</v>
      </c>
      <c r="F891" s="12">
        <f t="shared" si="134"/>
        <v>226.17029829545453</v>
      </c>
      <c r="G891" s="12">
        <f t="shared" si="135"/>
        <v>11.24603693181818</v>
      </c>
      <c r="H891" s="12">
        <f t="shared" si="130"/>
        <v>243.87769826536379</v>
      </c>
      <c r="I891" s="12">
        <f t="shared" si="131"/>
        <v>12.977179902292741</v>
      </c>
      <c r="J891" s="12">
        <f t="shared" si="132"/>
        <v>17.428308769572958</v>
      </c>
      <c r="K891" s="12">
        <f t="shared" si="133"/>
        <v>2.8580958249661079</v>
      </c>
      <c r="L891" s="12">
        <f t="shared" si="129"/>
        <v>-0.49698294366197349</v>
      </c>
    </row>
    <row r="892" spans="1:12" x14ac:dyDescent="0.25">
      <c r="A892" s="11">
        <f>'Shiller Data '!A891</f>
        <v>1944.07</v>
      </c>
      <c r="B892" s="11">
        <f>'Shiller Data '!B891</f>
        <v>13</v>
      </c>
      <c r="C892" s="11">
        <f>'Shiller Data '!C891</f>
        <v>0.63333300000000003</v>
      </c>
      <c r="D892" s="11">
        <f>'Shiller Data '!D891</f>
        <v>0.91333299999999995</v>
      </c>
      <c r="E892" s="75">
        <f>'Shiller Data '!E891</f>
        <v>17.7</v>
      </c>
      <c r="F892" s="12">
        <f t="shared" si="134"/>
        <v>230.75000000000003</v>
      </c>
      <c r="G892" s="12">
        <f t="shared" si="135"/>
        <v>11.241660750000001</v>
      </c>
      <c r="H892" s="12">
        <f t="shared" si="130"/>
        <v>243.95597629523303</v>
      </c>
      <c r="I892" s="12">
        <f t="shared" si="131"/>
        <v>12.985056844311714</v>
      </c>
      <c r="J892" s="12">
        <f t="shared" si="132"/>
        <v>17.77042663475773</v>
      </c>
      <c r="K892" s="12">
        <f t="shared" si="133"/>
        <v>2.877535650587288</v>
      </c>
      <c r="L892" s="12">
        <f t="shared" si="129"/>
        <v>-0.47754311804079341</v>
      </c>
    </row>
    <row r="893" spans="1:12" x14ac:dyDescent="0.25">
      <c r="A893" s="11">
        <f>'Shiller Data '!A892</f>
        <v>1944.08</v>
      </c>
      <c r="B893" s="11">
        <f>'Shiller Data '!B892</f>
        <v>12.81</v>
      </c>
      <c r="C893" s="11">
        <f>'Shiller Data '!C892</f>
        <v>0.63666699999999998</v>
      </c>
      <c r="D893" s="11">
        <f>'Shiller Data '!D892</f>
        <v>0.906667</v>
      </c>
      <c r="E893" s="75">
        <f>'Shiller Data '!E892</f>
        <v>17.7</v>
      </c>
      <c r="F893" s="12">
        <f t="shared" si="134"/>
        <v>227.37750000000003</v>
      </c>
      <c r="G893" s="12">
        <f t="shared" si="135"/>
        <v>11.300839250000001</v>
      </c>
      <c r="H893" s="12">
        <f t="shared" si="130"/>
        <v>244.08539219390036</v>
      </c>
      <c r="I893" s="12">
        <f t="shared" si="131"/>
        <v>12.993288688433195</v>
      </c>
      <c r="J893" s="12">
        <f t="shared" si="132"/>
        <v>17.499611180225266</v>
      </c>
      <c r="K893" s="12">
        <f t="shared" si="133"/>
        <v>2.8621786624097969</v>
      </c>
      <c r="L893" s="12">
        <f t="shared" si="129"/>
        <v>-0.49290010621828451</v>
      </c>
    </row>
    <row r="894" spans="1:12" x14ac:dyDescent="0.25">
      <c r="A894" s="11">
        <f>'Shiller Data '!A893</f>
        <v>1944.09</v>
      </c>
      <c r="B894" s="11">
        <f>'Shiller Data '!B893</f>
        <v>12.6</v>
      </c>
      <c r="C894" s="11">
        <f>'Shiller Data '!C893</f>
        <v>0.64</v>
      </c>
      <c r="D894" s="11">
        <f>'Shiller Data '!D893</f>
        <v>0.9</v>
      </c>
      <c r="E894" s="75">
        <f>'Shiller Data '!E893</f>
        <v>17.7</v>
      </c>
      <c r="F894" s="12">
        <f t="shared" si="134"/>
        <v>223.65</v>
      </c>
      <c r="G894" s="12">
        <f t="shared" si="135"/>
        <v>11.360000000000001</v>
      </c>
      <c r="H894" s="12">
        <f t="shared" si="130"/>
        <v>244.26119779319475</v>
      </c>
      <c r="I894" s="12">
        <f t="shared" si="131"/>
        <v>13.003502913095694</v>
      </c>
      <c r="J894" s="12">
        <f t="shared" si="132"/>
        <v>17.199211742765435</v>
      </c>
      <c r="K894" s="12">
        <f t="shared" si="133"/>
        <v>2.8448635538602445</v>
      </c>
      <c r="L894" s="12">
        <f t="shared" si="129"/>
        <v>-0.51021521476783693</v>
      </c>
    </row>
    <row r="895" spans="1:12" x14ac:dyDescent="0.25">
      <c r="A895" s="11">
        <f>'Shiller Data '!A894</f>
        <v>1944.1</v>
      </c>
      <c r="B895" s="11">
        <f>'Shiller Data '!B894</f>
        <v>12.91</v>
      </c>
      <c r="C895" s="11">
        <f>'Shiller Data '!C894</f>
        <v>0.64</v>
      </c>
      <c r="D895" s="11">
        <f>'Shiller Data '!D894</f>
        <v>0.91</v>
      </c>
      <c r="E895" s="75">
        <f>'Shiller Data '!E894</f>
        <v>17.7</v>
      </c>
      <c r="F895" s="12">
        <f t="shared" si="134"/>
        <v>229.15250000000003</v>
      </c>
      <c r="G895" s="12">
        <f t="shared" si="135"/>
        <v>11.360000000000001</v>
      </c>
      <c r="H895" s="12">
        <f t="shared" si="130"/>
        <v>244.45561282949151</v>
      </c>
      <c r="I895" s="12">
        <f t="shared" si="131"/>
        <v>13.012731149635792</v>
      </c>
      <c r="J895" s="12">
        <f t="shared" si="132"/>
        <v>17.609869701059157</v>
      </c>
      <c r="K895" s="12">
        <f t="shared" si="133"/>
        <v>2.8684595233358889</v>
      </c>
      <c r="L895" s="12">
        <f t="shared" si="129"/>
        <v>-0.48661924529219247</v>
      </c>
    </row>
    <row r="896" spans="1:12" x14ac:dyDescent="0.25">
      <c r="A896" s="11">
        <f>'Shiller Data '!A895</f>
        <v>1944.11</v>
      </c>
      <c r="B896" s="11">
        <f>'Shiller Data '!B895</f>
        <v>12.82</v>
      </c>
      <c r="C896" s="11">
        <f>'Shiller Data '!C895</f>
        <v>0.64</v>
      </c>
      <c r="D896" s="11">
        <f>'Shiller Data '!D895</f>
        <v>0.92</v>
      </c>
      <c r="E896" s="75">
        <f>'Shiller Data '!E895</f>
        <v>17.7</v>
      </c>
      <c r="F896" s="12">
        <f t="shared" si="134"/>
        <v>227.55500000000001</v>
      </c>
      <c r="G896" s="12">
        <f t="shared" si="135"/>
        <v>11.360000000000001</v>
      </c>
      <c r="H896" s="12">
        <f t="shared" si="130"/>
        <v>244.57976263458062</v>
      </c>
      <c r="I896" s="12">
        <f t="shared" si="131"/>
        <v>13.021748299639405</v>
      </c>
      <c r="J896" s="12">
        <f t="shared" si="132"/>
        <v>17.474996042298052</v>
      </c>
      <c r="K896" s="12">
        <f t="shared" si="133"/>
        <v>2.8607710616419113</v>
      </c>
      <c r="L896" s="12">
        <f t="shared" si="129"/>
        <v>-0.4943077069861701</v>
      </c>
    </row>
    <row r="897" spans="1:12" x14ac:dyDescent="0.25">
      <c r="A897" s="11">
        <f>'Shiller Data '!A896</f>
        <v>1944.12</v>
      </c>
      <c r="B897" s="11">
        <f>'Shiller Data '!B896</f>
        <v>13.1</v>
      </c>
      <c r="C897" s="11">
        <f>'Shiller Data '!C896</f>
        <v>0.64</v>
      </c>
      <c r="D897" s="11">
        <f>'Shiller Data '!D896</f>
        <v>0.93</v>
      </c>
      <c r="E897" s="75">
        <f>'Shiller Data '!E896</f>
        <v>17.8</v>
      </c>
      <c r="F897" s="12">
        <f t="shared" si="134"/>
        <v>231.21867977528089</v>
      </c>
      <c r="G897" s="12">
        <f t="shared" si="135"/>
        <v>11.296179775280899</v>
      </c>
      <c r="H897" s="12">
        <f t="shared" si="130"/>
        <v>244.70812818889632</v>
      </c>
      <c r="I897" s="12">
        <f t="shared" si="131"/>
        <v>13.029159440040365</v>
      </c>
      <c r="J897" s="12">
        <f t="shared" si="132"/>
        <v>17.746246858006412</v>
      </c>
      <c r="K897" s="12">
        <f t="shared" si="133"/>
        <v>2.8761740489445025</v>
      </c>
      <c r="L897" s="12">
        <f t="shared" ref="L897:L960" si="136">K897-$K$1854</f>
        <v>-0.47890471968357895</v>
      </c>
    </row>
    <row r="898" spans="1:12" x14ac:dyDescent="0.25">
      <c r="A898" s="11">
        <f>'Shiller Data '!A897</f>
        <v>1945.01</v>
      </c>
      <c r="B898" s="11">
        <f>'Shiller Data '!B897</f>
        <v>13.49</v>
      </c>
      <c r="C898" s="11">
        <f>'Shiller Data '!C897</f>
        <v>0.64333300000000004</v>
      </c>
      <c r="D898" s="11">
        <f>'Shiller Data '!D897</f>
        <v>0.94</v>
      </c>
      <c r="E898" s="75">
        <f>'Shiller Data '!E897</f>
        <v>17.8</v>
      </c>
      <c r="F898" s="12">
        <f t="shared" si="134"/>
        <v>238.10228932584272</v>
      </c>
      <c r="G898" s="12">
        <f t="shared" si="135"/>
        <v>11.355008161516855</v>
      </c>
      <c r="H898" s="12">
        <f t="shared" ref="H898:H961" si="137">GEOMEAN(F779:F898)</f>
        <v>244.92666025333253</v>
      </c>
      <c r="I898" s="12">
        <f t="shared" ref="I898:I961" si="138">GEOMEAN(G779:G898)</f>
        <v>13.038748761612505</v>
      </c>
      <c r="J898" s="12">
        <f t="shared" ref="J898:J961" si="139">F898/I898</f>
        <v>18.261130241794501</v>
      </c>
      <c r="K898" s="12">
        <f t="shared" ref="K898:K961" si="140">LN(J898)</f>
        <v>2.9047747703922648</v>
      </c>
      <c r="L898" s="12">
        <f t="shared" si="136"/>
        <v>-0.45030399823581657</v>
      </c>
    </row>
    <row r="899" spans="1:12" x14ac:dyDescent="0.25">
      <c r="A899" s="11">
        <f>'Shiller Data '!A898</f>
        <v>1945.02</v>
      </c>
      <c r="B899" s="11">
        <f>'Shiller Data '!B898</f>
        <v>13.94</v>
      </c>
      <c r="C899" s="11">
        <f>'Shiller Data '!C898</f>
        <v>0.64666699999999999</v>
      </c>
      <c r="D899" s="11">
        <f>'Shiller Data '!D898</f>
        <v>0.95</v>
      </c>
      <c r="E899" s="75">
        <f>'Shiller Data '!E898</f>
        <v>17.8</v>
      </c>
      <c r="F899" s="12">
        <f t="shared" si="134"/>
        <v>246.0449157303371</v>
      </c>
      <c r="G899" s="12">
        <f t="shared" si="135"/>
        <v>11.413854198033707</v>
      </c>
      <c r="H899" s="12">
        <f t="shared" si="137"/>
        <v>245.29015574856882</v>
      </c>
      <c r="I899" s="12">
        <f t="shared" si="138"/>
        <v>13.049703875266358</v>
      </c>
      <c r="J899" s="12">
        <f t="shared" si="139"/>
        <v>18.85444436763628</v>
      </c>
      <c r="K899" s="12">
        <f t="shared" si="140"/>
        <v>2.936748661574772</v>
      </c>
      <c r="L899" s="12">
        <f t="shared" si="136"/>
        <v>-0.41833010705330942</v>
      </c>
    </row>
    <row r="900" spans="1:12" x14ac:dyDescent="0.25">
      <c r="A900" s="11">
        <f>'Shiller Data '!A899</f>
        <v>1945.03</v>
      </c>
      <c r="B900" s="11">
        <f>'Shiller Data '!B899</f>
        <v>13.93</v>
      </c>
      <c r="C900" s="11">
        <f>'Shiller Data '!C899</f>
        <v>0.65</v>
      </c>
      <c r="D900" s="11">
        <f>'Shiller Data '!D899</f>
        <v>0.96</v>
      </c>
      <c r="E900" s="75">
        <f>'Shiller Data '!E899</f>
        <v>17.8</v>
      </c>
      <c r="F900" s="12">
        <f t="shared" si="134"/>
        <v>245.86841292134832</v>
      </c>
      <c r="G900" s="12">
        <f t="shared" si="135"/>
        <v>11.472682584269663</v>
      </c>
      <c r="H900" s="12">
        <f t="shared" si="137"/>
        <v>245.78700430622456</v>
      </c>
      <c r="I900" s="12">
        <f t="shared" si="138"/>
        <v>13.061227733527849</v>
      </c>
      <c r="J900" s="12">
        <f t="shared" si="139"/>
        <v>18.824295689310294</v>
      </c>
      <c r="K900" s="12">
        <f t="shared" si="140"/>
        <v>2.9351483594035974</v>
      </c>
      <c r="L900" s="12">
        <f t="shared" si="136"/>
        <v>-0.41993040922448399</v>
      </c>
    </row>
    <row r="901" spans="1:12" x14ac:dyDescent="0.25">
      <c r="A901" s="11">
        <f>'Shiller Data '!A900</f>
        <v>1945.04</v>
      </c>
      <c r="B901" s="11">
        <f>'Shiller Data '!B900</f>
        <v>14.28</v>
      </c>
      <c r="C901" s="11">
        <f>'Shiller Data '!C900</f>
        <v>0.65</v>
      </c>
      <c r="D901" s="11">
        <f>'Shiller Data '!D900</f>
        <v>0.973333</v>
      </c>
      <c r="E901" s="75">
        <f>'Shiller Data '!E900</f>
        <v>17.8</v>
      </c>
      <c r="F901" s="12">
        <f t="shared" si="134"/>
        <v>252.04601123595504</v>
      </c>
      <c r="G901" s="12">
        <f t="shared" si="135"/>
        <v>11.472682584269663</v>
      </c>
      <c r="H901" s="12">
        <f t="shared" si="137"/>
        <v>246.20247070012067</v>
      </c>
      <c r="I901" s="12">
        <f t="shared" si="138"/>
        <v>13.074364041370078</v>
      </c>
      <c r="J901" s="12">
        <f t="shared" si="139"/>
        <v>19.277879248155219</v>
      </c>
      <c r="K901" s="12">
        <f t="shared" si="140"/>
        <v>2.9589582856299081</v>
      </c>
      <c r="L901" s="12">
        <f t="shared" si="136"/>
        <v>-0.39612048299817326</v>
      </c>
    </row>
    <row r="902" spans="1:12" x14ac:dyDescent="0.25">
      <c r="A902" s="11">
        <f>'Shiller Data '!A901</f>
        <v>1945.05</v>
      </c>
      <c r="B902" s="11">
        <f>'Shiller Data '!B901</f>
        <v>14.82</v>
      </c>
      <c r="C902" s="11">
        <f>'Shiller Data '!C901</f>
        <v>0.65</v>
      </c>
      <c r="D902" s="11">
        <f>'Shiller Data '!D901</f>
        <v>0.98666699999999996</v>
      </c>
      <c r="E902" s="75">
        <f>'Shiller Data '!E901</f>
        <v>17.899999999999999</v>
      </c>
      <c r="F902" s="12">
        <f t="shared" si="134"/>
        <v>260.11583798882685</v>
      </c>
      <c r="G902" s="12">
        <f t="shared" si="135"/>
        <v>11.408589385474862</v>
      </c>
      <c r="H902" s="12">
        <f t="shared" si="137"/>
        <v>246.5280386704307</v>
      </c>
      <c r="I902" s="12">
        <f t="shared" si="138"/>
        <v>13.087719681650032</v>
      </c>
      <c r="J902" s="12">
        <f t="shared" si="139"/>
        <v>19.874802052303185</v>
      </c>
      <c r="K902" s="12">
        <f t="shared" si="140"/>
        <v>2.9894527008582541</v>
      </c>
      <c r="L902" s="12">
        <f t="shared" si="136"/>
        <v>-0.36562606776982731</v>
      </c>
    </row>
    <row r="903" spans="1:12" x14ac:dyDescent="0.25">
      <c r="A903" s="11">
        <f>'Shiller Data '!A902</f>
        <v>1945.06</v>
      </c>
      <c r="B903" s="11">
        <f>'Shiller Data '!B902</f>
        <v>15.09</v>
      </c>
      <c r="C903" s="11">
        <f>'Shiller Data '!C902</f>
        <v>0.65</v>
      </c>
      <c r="D903" s="11">
        <f>'Shiller Data '!D902</f>
        <v>1</v>
      </c>
      <c r="E903" s="75">
        <f>'Shiller Data '!E902</f>
        <v>18.100000000000001</v>
      </c>
      <c r="F903" s="12">
        <f t="shared" si="134"/>
        <v>261.92821823204417</v>
      </c>
      <c r="G903" s="12">
        <f t="shared" si="135"/>
        <v>11.282527624309392</v>
      </c>
      <c r="H903" s="12">
        <f t="shared" si="137"/>
        <v>246.77675162688186</v>
      </c>
      <c r="I903" s="12">
        <f t="shared" si="138"/>
        <v>13.099905822843523</v>
      </c>
      <c r="J903" s="12">
        <f t="shared" si="139"/>
        <v>19.994664219287408</v>
      </c>
      <c r="K903" s="12">
        <f t="shared" si="140"/>
        <v>2.9954654489238357</v>
      </c>
      <c r="L903" s="12">
        <f t="shared" si="136"/>
        <v>-0.3596133197042457</v>
      </c>
    </row>
    <row r="904" spans="1:12" x14ac:dyDescent="0.25">
      <c r="A904" s="11">
        <f>'Shiller Data '!A903</f>
        <v>1945.07</v>
      </c>
      <c r="B904" s="11">
        <f>'Shiller Data '!B903</f>
        <v>14.78</v>
      </c>
      <c r="C904" s="11">
        <f>'Shiller Data '!C903</f>
        <v>0.65333300000000005</v>
      </c>
      <c r="D904" s="11">
        <f>'Shiller Data '!D903</f>
        <v>0.99666699999999997</v>
      </c>
      <c r="E904" s="75">
        <f>'Shiller Data '!E903</f>
        <v>18.100000000000001</v>
      </c>
      <c r="F904" s="12">
        <f t="shared" si="134"/>
        <v>256.54732044198897</v>
      </c>
      <c r="G904" s="12">
        <f t="shared" si="135"/>
        <v>11.34038095441989</v>
      </c>
      <c r="H904" s="12">
        <f t="shared" si="137"/>
        <v>246.87794861330332</v>
      </c>
      <c r="I904" s="12">
        <f t="shared" si="138"/>
        <v>13.11266218127145</v>
      </c>
      <c r="J904" s="12">
        <f t="shared" si="139"/>
        <v>19.564853947691134</v>
      </c>
      <c r="K904" s="12">
        <f t="shared" si="140"/>
        <v>2.9737347906557821</v>
      </c>
      <c r="L904" s="12">
        <f t="shared" si="136"/>
        <v>-0.38134397797229935</v>
      </c>
    </row>
    <row r="905" spans="1:12" x14ac:dyDescent="0.25">
      <c r="A905" s="11">
        <f>'Shiller Data '!A904</f>
        <v>1945.08</v>
      </c>
      <c r="B905" s="11">
        <f>'Shiller Data '!B904</f>
        <v>14.83</v>
      </c>
      <c r="C905" s="11">
        <f>'Shiller Data '!C904</f>
        <v>0.656667</v>
      </c>
      <c r="D905" s="11">
        <f>'Shiller Data '!D904</f>
        <v>0.99333300000000002</v>
      </c>
      <c r="E905" s="75">
        <f>'Shiller Data '!E904</f>
        <v>18.100000000000001</v>
      </c>
      <c r="F905" s="12">
        <f t="shared" si="134"/>
        <v>257.41520718232044</v>
      </c>
      <c r="G905" s="12">
        <f t="shared" si="135"/>
        <v>11.398251642265194</v>
      </c>
      <c r="H905" s="12">
        <f t="shared" si="137"/>
        <v>246.85152944303474</v>
      </c>
      <c r="I905" s="12">
        <f t="shared" si="138"/>
        <v>13.125987719909558</v>
      </c>
      <c r="J905" s="12">
        <f t="shared" si="139"/>
        <v>19.611111382640704</v>
      </c>
      <c r="K905" s="12">
        <f t="shared" si="140"/>
        <v>2.9760963128828335</v>
      </c>
      <c r="L905" s="12">
        <f t="shared" si="136"/>
        <v>-0.37898245574524791</v>
      </c>
    </row>
    <row r="906" spans="1:12" x14ac:dyDescent="0.25">
      <c r="A906" s="11">
        <f>'Shiller Data '!A905</f>
        <v>1945.09</v>
      </c>
      <c r="B906" s="11">
        <f>'Shiller Data '!B905</f>
        <v>15.84</v>
      </c>
      <c r="C906" s="11">
        <f>'Shiller Data '!C905</f>
        <v>0.66</v>
      </c>
      <c r="D906" s="11">
        <f>'Shiller Data '!D905</f>
        <v>0.99</v>
      </c>
      <c r="E906" s="75">
        <f>'Shiller Data '!E905</f>
        <v>18.100000000000001</v>
      </c>
      <c r="F906" s="12">
        <f t="shared" si="134"/>
        <v>274.94651933701658</v>
      </c>
      <c r="G906" s="12">
        <f t="shared" si="135"/>
        <v>11.456104972375691</v>
      </c>
      <c r="H906" s="12">
        <f t="shared" si="137"/>
        <v>246.91768522886281</v>
      </c>
      <c r="I906" s="12">
        <f t="shared" si="138"/>
        <v>13.13988115969104</v>
      </c>
      <c r="J906" s="12">
        <f t="shared" si="139"/>
        <v>20.924581888949248</v>
      </c>
      <c r="K906" s="12">
        <f t="shared" si="140"/>
        <v>3.0409246347636856</v>
      </c>
      <c r="L906" s="12">
        <f t="shared" si="136"/>
        <v>-0.31415413386439583</v>
      </c>
    </row>
    <row r="907" spans="1:12" x14ac:dyDescent="0.25">
      <c r="A907" s="11">
        <f>'Shiller Data '!A906</f>
        <v>1945.1</v>
      </c>
      <c r="B907" s="11">
        <f>'Shiller Data '!B906</f>
        <v>16.5</v>
      </c>
      <c r="C907" s="11">
        <f>'Shiller Data '!C906</f>
        <v>0.66</v>
      </c>
      <c r="D907" s="11">
        <f>'Shiller Data '!D906</f>
        <v>0.98</v>
      </c>
      <c r="E907" s="75">
        <f>'Shiller Data '!E906</f>
        <v>18.100000000000001</v>
      </c>
      <c r="F907" s="12">
        <f t="shared" ref="F907:F970" si="141">B907*$E$1851/E907</f>
        <v>286.40262430939225</v>
      </c>
      <c r="G907" s="12">
        <f t="shared" ref="G907:G970" si="142">C907*$E$1851/E907</f>
        <v>11.456104972375691</v>
      </c>
      <c r="H907" s="12">
        <f t="shared" si="137"/>
        <v>247.01364500013023</v>
      </c>
      <c r="I907" s="12">
        <f t="shared" si="138"/>
        <v>13.151326175791489</v>
      </c>
      <c r="J907" s="12">
        <f t="shared" si="139"/>
        <v>21.777470992742344</v>
      </c>
      <c r="K907" s="12">
        <f t="shared" si="140"/>
        <v>3.0808759947271205</v>
      </c>
      <c r="L907" s="12">
        <f t="shared" si="136"/>
        <v>-0.27420277390096093</v>
      </c>
    </row>
    <row r="908" spans="1:12" x14ac:dyDescent="0.25">
      <c r="A908" s="11">
        <f>'Shiller Data '!A907</f>
        <v>1945.11</v>
      </c>
      <c r="B908" s="11">
        <f>'Shiller Data '!B907</f>
        <v>17.04</v>
      </c>
      <c r="C908" s="11">
        <f>'Shiller Data '!C907</f>
        <v>0.66</v>
      </c>
      <c r="D908" s="11">
        <f>'Shiller Data '!D907</f>
        <v>0.97</v>
      </c>
      <c r="E908" s="75">
        <f>'Shiller Data '!E907</f>
        <v>18.100000000000001</v>
      </c>
      <c r="F908" s="12">
        <f t="shared" si="141"/>
        <v>295.77580110497235</v>
      </c>
      <c r="G908" s="12">
        <f t="shared" si="142"/>
        <v>11.456104972375691</v>
      </c>
      <c r="H908" s="12">
        <f t="shared" si="137"/>
        <v>247.00602602044046</v>
      </c>
      <c r="I908" s="12">
        <f t="shared" si="138"/>
        <v>13.161168144499586</v>
      </c>
      <c r="J908" s="12">
        <f t="shared" si="139"/>
        <v>22.473369981872406</v>
      </c>
      <c r="K908" s="12">
        <f t="shared" si="140"/>
        <v>3.1123310518931828</v>
      </c>
      <c r="L908" s="12">
        <f t="shared" si="136"/>
        <v>-0.24274771673489859</v>
      </c>
    </row>
    <row r="909" spans="1:12" x14ac:dyDescent="0.25">
      <c r="A909" s="11">
        <f>'Shiller Data '!A908</f>
        <v>1945.12</v>
      </c>
      <c r="B909" s="11">
        <f>'Shiller Data '!B908</f>
        <v>17.329999999999998</v>
      </c>
      <c r="C909" s="11">
        <f>'Shiller Data '!C908</f>
        <v>0.66</v>
      </c>
      <c r="D909" s="11">
        <f>'Shiller Data '!D908</f>
        <v>0.96</v>
      </c>
      <c r="E909" s="75">
        <f>'Shiller Data '!E908</f>
        <v>18.2</v>
      </c>
      <c r="F909" s="12">
        <f t="shared" si="141"/>
        <v>299.15674450549449</v>
      </c>
      <c r="G909" s="12">
        <f t="shared" si="142"/>
        <v>11.393159340659341</v>
      </c>
      <c r="H909" s="12">
        <f t="shared" si="137"/>
        <v>247.02180309827006</v>
      </c>
      <c r="I909" s="12">
        <f t="shared" si="138"/>
        <v>13.168052592517732</v>
      </c>
      <c r="J909" s="12">
        <f t="shared" si="139"/>
        <v>22.718374065082294</v>
      </c>
      <c r="K909" s="12">
        <f t="shared" si="140"/>
        <v>3.1231740272552519</v>
      </c>
      <c r="L909" s="12">
        <f t="shared" si="136"/>
        <v>-0.23190474137282946</v>
      </c>
    </row>
    <row r="910" spans="1:12" x14ac:dyDescent="0.25">
      <c r="A910" s="11">
        <f>'Shiller Data '!A909</f>
        <v>1946.01</v>
      </c>
      <c r="B910" s="11">
        <f>'Shiller Data '!B909</f>
        <v>18.02</v>
      </c>
      <c r="C910" s="11">
        <f>'Shiller Data '!C909</f>
        <v>0.66666700000000001</v>
      </c>
      <c r="D910" s="11">
        <f>'Shiller Data '!D909</f>
        <v>0.94</v>
      </c>
      <c r="E910" s="75">
        <f>'Shiller Data '!E909</f>
        <v>18.2</v>
      </c>
      <c r="F910" s="12">
        <f t="shared" si="141"/>
        <v>311.06777472527472</v>
      </c>
      <c r="G910" s="12">
        <f t="shared" si="142"/>
        <v>11.508247512362638</v>
      </c>
      <c r="H910" s="12">
        <f t="shared" si="137"/>
        <v>247.0073186126653</v>
      </c>
      <c r="I910" s="12">
        <f t="shared" si="138"/>
        <v>13.173732711662044</v>
      </c>
      <c r="J910" s="12">
        <f t="shared" si="139"/>
        <v>23.6127285662857</v>
      </c>
      <c r="K910" s="12">
        <f t="shared" si="140"/>
        <v>3.1617859126658265</v>
      </c>
      <c r="L910" s="12">
        <f t="shared" si="136"/>
        <v>-0.19329285596225487</v>
      </c>
    </row>
    <row r="911" spans="1:12" x14ac:dyDescent="0.25">
      <c r="A911" s="11">
        <f>'Shiller Data '!A910</f>
        <v>1946.02</v>
      </c>
      <c r="B911" s="11">
        <f>'Shiller Data '!B910</f>
        <v>18.07</v>
      </c>
      <c r="C911" s="11">
        <f>'Shiller Data '!C910</f>
        <v>0.67333299999999996</v>
      </c>
      <c r="D911" s="11">
        <f>'Shiller Data '!D910</f>
        <v>0.92</v>
      </c>
      <c r="E911" s="75">
        <f>'Shiller Data '!E910</f>
        <v>18.100000000000001</v>
      </c>
      <c r="F911" s="12">
        <f t="shared" si="141"/>
        <v>313.65426795580106</v>
      </c>
      <c r="G911" s="12">
        <f t="shared" si="142"/>
        <v>11.687535650552485</v>
      </c>
      <c r="H911" s="12">
        <f t="shared" si="137"/>
        <v>246.89499445511493</v>
      </c>
      <c r="I911" s="12">
        <f t="shared" si="138"/>
        <v>13.178848545824634</v>
      </c>
      <c r="J911" s="12">
        <f t="shared" si="139"/>
        <v>23.799823396192988</v>
      </c>
      <c r="K911" s="12">
        <f t="shared" si="140"/>
        <v>3.1696781603218724</v>
      </c>
      <c r="L911" s="12">
        <f t="shared" si="136"/>
        <v>-0.18540060830620897</v>
      </c>
    </row>
    <row r="912" spans="1:12" x14ac:dyDescent="0.25">
      <c r="A912" s="11">
        <f>'Shiller Data '!A911</f>
        <v>1946.03</v>
      </c>
      <c r="B912" s="11">
        <f>'Shiller Data '!B911</f>
        <v>17.53</v>
      </c>
      <c r="C912" s="11">
        <f>'Shiller Data '!C911</f>
        <v>0.68</v>
      </c>
      <c r="D912" s="11">
        <f>'Shiller Data '!D911</f>
        <v>0.9</v>
      </c>
      <c r="E912" s="75">
        <f>'Shiller Data '!E911</f>
        <v>18.3</v>
      </c>
      <c r="F912" s="12">
        <f t="shared" si="141"/>
        <v>300.95561475409835</v>
      </c>
      <c r="G912" s="12">
        <f t="shared" si="142"/>
        <v>11.674262295081967</v>
      </c>
      <c r="H912" s="12">
        <f t="shared" si="137"/>
        <v>246.63945762307688</v>
      </c>
      <c r="I912" s="12">
        <f t="shared" si="138"/>
        <v>13.180823266656969</v>
      </c>
      <c r="J912" s="12">
        <f t="shared" si="139"/>
        <v>22.832838940752236</v>
      </c>
      <c r="K912" s="12">
        <f t="shared" si="140"/>
        <v>3.1281998041358281</v>
      </c>
      <c r="L912" s="12">
        <f t="shared" si="136"/>
        <v>-0.22687896449225331</v>
      </c>
    </row>
    <row r="913" spans="1:12" x14ac:dyDescent="0.25">
      <c r="A913" s="11">
        <f>'Shiller Data '!A912</f>
        <v>1946.04</v>
      </c>
      <c r="B913" s="11">
        <f>'Shiller Data '!B912</f>
        <v>18.66</v>
      </c>
      <c r="C913" s="11">
        <f>'Shiller Data '!C912</f>
        <v>0.68</v>
      </c>
      <c r="D913" s="11">
        <f>'Shiller Data '!D912</f>
        <v>0.88</v>
      </c>
      <c r="E913" s="75">
        <f>'Shiller Data '!E912</f>
        <v>18.399999999999999</v>
      </c>
      <c r="F913" s="12">
        <f t="shared" si="141"/>
        <v>318.6144293478261</v>
      </c>
      <c r="G913" s="12">
        <f t="shared" si="142"/>
        <v>11.610815217391306</v>
      </c>
      <c r="H913" s="12">
        <f t="shared" si="137"/>
        <v>246.49852153397578</v>
      </c>
      <c r="I913" s="12">
        <f t="shared" si="138"/>
        <v>13.178598026281026</v>
      </c>
      <c r="J913" s="12">
        <f t="shared" si="139"/>
        <v>24.176655871317934</v>
      </c>
      <c r="K913" s="12">
        <f t="shared" si="140"/>
        <v>3.1853875341877926</v>
      </c>
      <c r="L913" s="12">
        <f t="shared" si="136"/>
        <v>-0.16969123444028877</v>
      </c>
    </row>
    <row r="914" spans="1:12" x14ac:dyDescent="0.25">
      <c r="A914" s="11">
        <f>'Shiller Data '!A913</f>
        <v>1946.05</v>
      </c>
      <c r="B914" s="11">
        <f>'Shiller Data '!B913</f>
        <v>18.7</v>
      </c>
      <c r="C914" s="11">
        <f>'Shiller Data '!C913</f>
        <v>0.68</v>
      </c>
      <c r="D914" s="11">
        <f>'Shiller Data '!D913</f>
        <v>0.86</v>
      </c>
      <c r="E914" s="75">
        <f>'Shiller Data '!E913</f>
        <v>18.5</v>
      </c>
      <c r="F914" s="12">
        <f t="shared" si="141"/>
        <v>317.57148648648649</v>
      </c>
      <c r="G914" s="12">
        <f t="shared" si="142"/>
        <v>11.548054054054054</v>
      </c>
      <c r="H914" s="12">
        <f t="shared" si="137"/>
        <v>246.46295292318041</v>
      </c>
      <c r="I914" s="12">
        <f t="shared" si="138"/>
        <v>13.172292686934419</v>
      </c>
      <c r="J914" s="12">
        <f t="shared" si="139"/>
        <v>24.109051782723082</v>
      </c>
      <c r="K914" s="12">
        <f t="shared" si="140"/>
        <v>3.18258736262346</v>
      </c>
      <c r="L914" s="12">
        <f t="shared" si="136"/>
        <v>-0.17249140600462143</v>
      </c>
    </row>
    <row r="915" spans="1:12" x14ac:dyDescent="0.25">
      <c r="A915" s="11">
        <f>'Shiller Data '!A914</f>
        <v>1946.06</v>
      </c>
      <c r="B915" s="11">
        <f>'Shiller Data '!B914</f>
        <v>18.579999999999998</v>
      </c>
      <c r="C915" s="11">
        <f>'Shiller Data '!C914</f>
        <v>0.68</v>
      </c>
      <c r="D915" s="11">
        <f>'Shiller Data '!D914</f>
        <v>0.84</v>
      </c>
      <c r="E915" s="75">
        <f>'Shiller Data '!E914</f>
        <v>18.7</v>
      </c>
      <c r="F915" s="12">
        <f t="shared" si="141"/>
        <v>312.15890374331548</v>
      </c>
      <c r="G915" s="12">
        <f t="shared" si="142"/>
        <v>11.424545454545456</v>
      </c>
      <c r="H915" s="12">
        <f t="shared" si="137"/>
        <v>246.32140844530676</v>
      </c>
      <c r="I915" s="12">
        <f t="shared" si="138"/>
        <v>13.162232853486724</v>
      </c>
      <c r="J915" s="12">
        <f t="shared" si="139"/>
        <v>23.716257508742025</v>
      </c>
      <c r="K915" s="12">
        <f t="shared" si="140"/>
        <v>3.166160783803631</v>
      </c>
      <c r="L915" s="12">
        <f t="shared" si="136"/>
        <v>-0.18891798482445044</v>
      </c>
    </row>
    <row r="916" spans="1:12" x14ac:dyDescent="0.25">
      <c r="A916" s="11">
        <f>'Shiller Data '!A915</f>
        <v>1946.07</v>
      </c>
      <c r="B916" s="11">
        <f>'Shiller Data '!B915</f>
        <v>18.05</v>
      </c>
      <c r="C916" s="11">
        <f>'Shiller Data '!C915</f>
        <v>0.68333299999999997</v>
      </c>
      <c r="D916" s="11">
        <f>'Shiller Data '!D915</f>
        <v>0.85666699999999996</v>
      </c>
      <c r="E916" s="75">
        <f>'Shiller Data '!E915</f>
        <v>19.8</v>
      </c>
      <c r="F916" s="12">
        <f t="shared" si="141"/>
        <v>286.40700757575758</v>
      </c>
      <c r="G916" s="12">
        <f t="shared" si="142"/>
        <v>10.842734609848485</v>
      </c>
      <c r="H916" s="12">
        <f t="shared" si="137"/>
        <v>245.90024948151256</v>
      </c>
      <c r="I916" s="12">
        <f t="shared" si="138"/>
        <v>13.143331523652341</v>
      </c>
      <c r="J916" s="12">
        <f t="shared" si="139"/>
        <v>21.791051002582428</v>
      </c>
      <c r="K916" s="12">
        <f t="shared" si="140"/>
        <v>3.0814993810463225</v>
      </c>
      <c r="L916" s="12">
        <f t="shared" si="136"/>
        <v>-0.27357938758175893</v>
      </c>
    </row>
    <row r="917" spans="1:12" x14ac:dyDescent="0.25">
      <c r="A917" s="11">
        <f>'Shiller Data '!A916</f>
        <v>1946.08</v>
      </c>
      <c r="B917" s="11">
        <f>'Shiller Data '!B916</f>
        <v>17.7</v>
      </c>
      <c r="C917" s="11">
        <f>'Shiller Data '!C916</f>
        <v>0.68666700000000003</v>
      </c>
      <c r="D917" s="11">
        <f>'Shiller Data '!D916</f>
        <v>0.87333300000000003</v>
      </c>
      <c r="E917" s="75">
        <f>'Shiller Data '!E916</f>
        <v>20.2</v>
      </c>
      <c r="F917" s="12">
        <f t="shared" si="141"/>
        <v>275.29195544554455</v>
      </c>
      <c r="G917" s="12">
        <f t="shared" si="142"/>
        <v>10.679881422029704</v>
      </c>
      <c r="H917" s="12">
        <f t="shared" si="137"/>
        <v>245.37317231688797</v>
      </c>
      <c r="I917" s="12">
        <f t="shared" si="138"/>
        <v>13.119815250811758</v>
      </c>
      <c r="J917" s="12">
        <f t="shared" si="139"/>
        <v>20.98291402605776</v>
      </c>
      <c r="K917" s="12">
        <f t="shared" si="140"/>
        <v>3.043708488750041</v>
      </c>
      <c r="L917" s="12">
        <f t="shared" si="136"/>
        <v>-0.31137027987804045</v>
      </c>
    </row>
    <row r="918" spans="1:12" x14ac:dyDescent="0.25">
      <c r="A918" s="11">
        <f>'Shiller Data '!A917</f>
        <v>1946.09</v>
      </c>
      <c r="B918" s="11">
        <f>'Shiller Data '!B917</f>
        <v>15.09</v>
      </c>
      <c r="C918" s="11">
        <f>'Shiller Data '!C917</f>
        <v>0.69</v>
      </c>
      <c r="D918" s="11">
        <f>'Shiller Data '!D917</f>
        <v>0.89</v>
      </c>
      <c r="E918" s="75">
        <f>'Shiller Data '!E917</f>
        <v>20.399999999999999</v>
      </c>
      <c r="F918" s="12">
        <f t="shared" si="141"/>
        <v>232.39709558823529</v>
      </c>
      <c r="G918" s="12">
        <f t="shared" si="142"/>
        <v>10.626507352941177</v>
      </c>
      <c r="H918" s="12">
        <f t="shared" si="137"/>
        <v>244.47887869347323</v>
      </c>
      <c r="I918" s="12">
        <f t="shared" si="138"/>
        <v>13.092156723455934</v>
      </c>
      <c r="J918" s="12">
        <f t="shared" si="139"/>
        <v>17.750864162195079</v>
      </c>
      <c r="K918" s="12">
        <f t="shared" si="140"/>
        <v>2.8764341999304279</v>
      </c>
      <c r="L918" s="12">
        <f t="shared" si="136"/>
        <v>-0.47864456869765348</v>
      </c>
    </row>
    <row r="919" spans="1:12" x14ac:dyDescent="0.25">
      <c r="A919" s="11">
        <f>'Shiller Data '!A918</f>
        <v>1946.1</v>
      </c>
      <c r="B919" s="11">
        <f>'Shiller Data '!B918</f>
        <v>14.75</v>
      </c>
      <c r="C919" s="11">
        <f>'Shiller Data '!C918</f>
        <v>0.69666700000000004</v>
      </c>
      <c r="D919" s="11">
        <f>'Shiller Data '!D918</f>
        <v>0.94666700000000004</v>
      </c>
      <c r="E919" s="75">
        <f>'Shiller Data '!E918</f>
        <v>20.8</v>
      </c>
      <c r="F919" s="12">
        <f t="shared" si="141"/>
        <v>222.79236778846155</v>
      </c>
      <c r="G919" s="12">
        <f t="shared" si="142"/>
        <v>10.522853592548078</v>
      </c>
      <c r="H919" s="12">
        <f t="shared" si="137"/>
        <v>243.398690440667</v>
      </c>
      <c r="I919" s="12">
        <f t="shared" si="138"/>
        <v>13.057136347101526</v>
      </c>
      <c r="J919" s="12">
        <f t="shared" si="139"/>
        <v>17.062881313781936</v>
      </c>
      <c r="K919" s="12">
        <f t="shared" si="140"/>
        <v>2.8369054207559441</v>
      </c>
      <c r="L919" s="12">
        <f t="shared" si="136"/>
        <v>-0.51817334787213731</v>
      </c>
    </row>
    <row r="920" spans="1:12" x14ac:dyDescent="0.25">
      <c r="A920" s="11">
        <f>'Shiller Data '!A919</f>
        <v>1946.11</v>
      </c>
      <c r="B920" s="11">
        <f>'Shiller Data '!B919</f>
        <v>14.69</v>
      </c>
      <c r="C920" s="11">
        <f>'Shiller Data '!C919</f>
        <v>0.70333299999999999</v>
      </c>
      <c r="D920" s="11">
        <f>'Shiller Data '!D919</f>
        <v>1.0033300000000001</v>
      </c>
      <c r="E920" s="75">
        <f>'Shiller Data '!E919</f>
        <v>21.3</v>
      </c>
      <c r="F920" s="12">
        <f t="shared" si="141"/>
        <v>216.67749999999998</v>
      </c>
      <c r="G920" s="12">
        <f t="shared" si="142"/>
        <v>10.374161750000001</v>
      </c>
      <c r="H920" s="12">
        <f t="shared" si="137"/>
        <v>242.21167600684458</v>
      </c>
      <c r="I920" s="12">
        <f t="shared" si="138"/>
        <v>13.01468260168399</v>
      </c>
      <c r="J920" s="12">
        <f t="shared" si="139"/>
        <v>16.648696447807627</v>
      </c>
      <c r="K920" s="12">
        <f t="shared" si="140"/>
        <v>2.8123319219385539</v>
      </c>
      <c r="L920" s="12">
        <f t="shared" si="136"/>
        <v>-0.54274684668952755</v>
      </c>
    </row>
    <row r="921" spans="1:12" x14ac:dyDescent="0.25">
      <c r="A921" s="11">
        <f>'Shiller Data '!A920</f>
        <v>1946.12</v>
      </c>
      <c r="B921" s="11">
        <f>'Shiller Data '!B920</f>
        <v>15.13</v>
      </c>
      <c r="C921" s="11">
        <f>'Shiller Data '!C920</f>
        <v>0.71</v>
      </c>
      <c r="D921" s="11">
        <f>'Shiller Data '!D920</f>
        <v>1.06</v>
      </c>
      <c r="E921" s="75">
        <f>'Shiller Data '!E920</f>
        <v>21.5</v>
      </c>
      <c r="F921" s="12">
        <f t="shared" si="141"/>
        <v>221.091523255814</v>
      </c>
      <c r="G921" s="12">
        <f t="shared" si="142"/>
        <v>10.375081395348836</v>
      </c>
      <c r="H921" s="12">
        <f t="shared" si="137"/>
        <v>241.1059828242513</v>
      </c>
      <c r="I921" s="12">
        <f t="shared" si="138"/>
        <v>12.966727268871837</v>
      </c>
      <c r="J921" s="12">
        <f t="shared" si="139"/>
        <v>17.050680458635878</v>
      </c>
      <c r="K921" s="12">
        <f t="shared" si="140"/>
        <v>2.8361901125305713</v>
      </c>
      <c r="L921" s="12">
        <f t="shared" si="136"/>
        <v>-0.51888865609751011</v>
      </c>
    </row>
    <row r="922" spans="1:12" x14ac:dyDescent="0.25">
      <c r="A922" s="11">
        <f>'Shiller Data '!A921</f>
        <v>1947.01</v>
      </c>
      <c r="B922" s="11">
        <f>'Shiller Data '!B921</f>
        <v>15.21</v>
      </c>
      <c r="C922" s="11">
        <f>'Shiller Data '!C921</f>
        <v>0.71333299999999999</v>
      </c>
      <c r="D922" s="11">
        <f>'Shiller Data '!D921</f>
        <v>1.1299999999999999</v>
      </c>
      <c r="E922" s="75">
        <f>'Shiller Data '!E921</f>
        <v>21.5</v>
      </c>
      <c r="F922" s="12">
        <f t="shared" si="141"/>
        <v>222.26054651162795</v>
      </c>
      <c r="G922" s="12">
        <f t="shared" si="142"/>
        <v>10.423785826744187</v>
      </c>
      <c r="H922" s="12">
        <f t="shared" si="137"/>
        <v>239.96893312747039</v>
      </c>
      <c r="I922" s="12">
        <f t="shared" si="138"/>
        <v>12.918734133942447</v>
      </c>
      <c r="J922" s="12">
        <f t="shared" si="139"/>
        <v>17.204514328355486</v>
      </c>
      <c r="K922" s="12">
        <f t="shared" si="140"/>
        <v>2.8451718103334578</v>
      </c>
      <c r="L922" s="12">
        <f t="shared" si="136"/>
        <v>-0.50990695829462362</v>
      </c>
    </row>
    <row r="923" spans="1:12" x14ac:dyDescent="0.25">
      <c r="A923" s="11">
        <f>'Shiller Data '!A922</f>
        <v>1947.02</v>
      </c>
      <c r="B923" s="11">
        <f>'Shiller Data '!B922</f>
        <v>15.8</v>
      </c>
      <c r="C923" s="11">
        <f>'Shiller Data '!C922</f>
        <v>0.71666700000000005</v>
      </c>
      <c r="D923" s="11">
        <f>'Shiller Data '!D922</f>
        <v>1.2</v>
      </c>
      <c r="E923" s="75">
        <f>'Shiller Data '!E922</f>
        <v>21.5</v>
      </c>
      <c r="F923" s="12">
        <f t="shared" si="141"/>
        <v>230.88209302325583</v>
      </c>
      <c r="G923" s="12">
        <f t="shared" si="142"/>
        <v>10.472504870930234</v>
      </c>
      <c r="H923" s="12">
        <f t="shared" si="137"/>
        <v>238.85500616811851</v>
      </c>
      <c r="I923" s="12">
        <f t="shared" si="138"/>
        <v>12.86995949573895</v>
      </c>
      <c r="J923" s="12">
        <f t="shared" si="139"/>
        <v>17.939613026730768</v>
      </c>
      <c r="K923" s="12">
        <f t="shared" si="140"/>
        <v>2.8870112859816603</v>
      </c>
      <c r="L923" s="12">
        <f t="shared" si="136"/>
        <v>-0.46806748264642106</v>
      </c>
    </row>
    <row r="924" spans="1:12" x14ac:dyDescent="0.25">
      <c r="A924" s="11">
        <f>'Shiller Data '!A923</f>
        <v>1947.03</v>
      </c>
      <c r="B924" s="11">
        <f>'Shiller Data '!B923</f>
        <v>15.16</v>
      </c>
      <c r="C924" s="11">
        <f>'Shiller Data '!C923</f>
        <v>0.72</v>
      </c>
      <c r="D924" s="11">
        <f>'Shiller Data '!D923</f>
        <v>1.27</v>
      </c>
      <c r="E924" s="75">
        <f>'Shiller Data '!E923</f>
        <v>21.9</v>
      </c>
      <c r="F924" s="12">
        <f t="shared" si="141"/>
        <v>217.48369863013701</v>
      </c>
      <c r="G924" s="12">
        <f t="shared" si="142"/>
        <v>10.32904109589041</v>
      </c>
      <c r="H924" s="12">
        <f t="shared" si="137"/>
        <v>237.64401908047768</v>
      </c>
      <c r="I924" s="12">
        <f t="shared" si="138"/>
        <v>12.819216303640905</v>
      </c>
      <c r="J924" s="12">
        <f t="shared" si="139"/>
        <v>16.965444179950957</v>
      </c>
      <c r="K924" s="12">
        <f t="shared" si="140"/>
        <v>2.8311785800302558</v>
      </c>
      <c r="L924" s="12">
        <f t="shared" si="136"/>
        <v>-0.52390018859782561</v>
      </c>
    </row>
    <row r="925" spans="1:12" x14ac:dyDescent="0.25">
      <c r="A925" s="11">
        <f>'Shiller Data '!A924</f>
        <v>1947.04</v>
      </c>
      <c r="B925" s="11">
        <f>'Shiller Data '!B924</f>
        <v>14.6</v>
      </c>
      <c r="C925" s="11">
        <f>'Shiller Data '!C924</f>
        <v>0.73333300000000001</v>
      </c>
      <c r="D925" s="11">
        <f>'Shiller Data '!D924</f>
        <v>1.32667</v>
      </c>
      <c r="E925" s="75">
        <f>'Shiller Data '!E924</f>
        <v>21.9</v>
      </c>
      <c r="F925" s="12">
        <f t="shared" si="141"/>
        <v>209.45000000000002</v>
      </c>
      <c r="G925" s="12">
        <f t="shared" si="142"/>
        <v>10.520314852739727</v>
      </c>
      <c r="H925" s="12">
        <f t="shared" si="137"/>
        <v>236.50013474436335</v>
      </c>
      <c r="I925" s="12">
        <f t="shared" si="138"/>
        <v>12.767199073109667</v>
      </c>
      <c r="J925" s="12">
        <f t="shared" si="139"/>
        <v>16.405321073213667</v>
      </c>
      <c r="K925" s="12">
        <f t="shared" si="140"/>
        <v>2.7976057378895502</v>
      </c>
      <c r="L925" s="12">
        <f t="shared" si="136"/>
        <v>-0.55747303073853116</v>
      </c>
    </row>
    <row r="926" spans="1:12" x14ac:dyDescent="0.25">
      <c r="A926" s="11">
        <f>'Shiller Data '!A925</f>
        <v>1947.05</v>
      </c>
      <c r="B926" s="11">
        <f>'Shiller Data '!B925</f>
        <v>14.34</v>
      </c>
      <c r="C926" s="11">
        <f>'Shiller Data '!C925</f>
        <v>0.74666699999999997</v>
      </c>
      <c r="D926" s="11">
        <f>'Shiller Data '!D925</f>
        <v>1.3833299999999999</v>
      </c>
      <c r="E926" s="75">
        <f>'Shiller Data '!E925</f>
        <v>21.9</v>
      </c>
      <c r="F926" s="12">
        <f t="shared" si="141"/>
        <v>205.72006849315071</v>
      </c>
      <c r="G926" s="12">
        <f t="shared" si="142"/>
        <v>10.711602955479453</v>
      </c>
      <c r="H926" s="12">
        <f t="shared" si="137"/>
        <v>235.42984166236053</v>
      </c>
      <c r="I926" s="12">
        <f t="shared" si="138"/>
        <v>12.714041738373403</v>
      </c>
      <c r="J926" s="12">
        <f t="shared" si="139"/>
        <v>16.180540596484619</v>
      </c>
      <c r="K926" s="12">
        <f t="shared" si="140"/>
        <v>2.7838093224742133</v>
      </c>
      <c r="L926" s="12">
        <f t="shared" si="136"/>
        <v>-0.5712694461538681</v>
      </c>
    </row>
    <row r="927" spans="1:12" x14ac:dyDescent="0.25">
      <c r="A927" s="11">
        <f>'Shiller Data '!A926</f>
        <v>1947.06</v>
      </c>
      <c r="B927" s="11">
        <f>'Shiller Data '!B926</f>
        <v>14.84</v>
      </c>
      <c r="C927" s="11">
        <f>'Shiller Data '!C926</f>
        <v>0.76</v>
      </c>
      <c r="D927" s="11">
        <f>'Shiller Data '!D926</f>
        <v>1.44</v>
      </c>
      <c r="E927" s="75">
        <f>'Shiller Data '!E926</f>
        <v>22</v>
      </c>
      <c r="F927" s="12">
        <f t="shared" si="141"/>
        <v>211.92531818181817</v>
      </c>
      <c r="G927" s="12">
        <f t="shared" si="142"/>
        <v>10.853318181818183</v>
      </c>
      <c r="H927" s="12">
        <f t="shared" si="137"/>
        <v>234.49719486269026</v>
      </c>
      <c r="I927" s="12">
        <f t="shared" si="138"/>
        <v>12.658655585072129</v>
      </c>
      <c r="J927" s="12">
        <f t="shared" si="139"/>
        <v>16.74153441947924</v>
      </c>
      <c r="K927" s="12">
        <f t="shared" si="140"/>
        <v>2.8178927227172235</v>
      </c>
      <c r="L927" s="12">
        <f t="shared" si="136"/>
        <v>-0.53718604591085795</v>
      </c>
    </row>
    <row r="928" spans="1:12" x14ac:dyDescent="0.25">
      <c r="A928" s="11">
        <f>'Shiller Data '!A927</f>
        <v>1947.07</v>
      </c>
      <c r="B928" s="11">
        <f>'Shiller Data '!B927</f>
        <v>15.77</v>
      </c>
      <c r="C928" s="11">
        <f>'Shiller Data '!C927</f>
        <v>0.77</v>
      </c>
      <c r="D928" s="11">
        <f>'Shiller Data '!D927</f>
        <v>1.4766699999999999</v>
      </c>
      <c r="E928" s="75">
        <f>'Shiller Data '!E927</f>
        <v>22.2</v>
      </c>
      <c r="F928" s="12">
        <f t="shared" si="141"/>
        <v>223.17746621621623</v>
      </c>
      <c r="G928" s="12">
        <f t="shared" si="142"/>
        <v>10.897060810810812</v>
      </c>
      <c r="H928" s="12">
        <f t="shared" si="137"/>
        <v>233.56997827256342</v>
      </c>
      <c r="I928" s="12">
        <f t="shared" si="138"/>
        <v>12.607619405767331</v>
      </c>
      <c r="J928" s="12">
        <f t="shared" si="139"/>
        <v>17.701792783665738</v>
      </c>
      <c r="K928" s="12">
        <f t="shared" si="140"/>
        <v>2.8736659216633336</v>
      </c>
      <c r="L928" s="12">
        <f t="shared" si="136"/>
        <v>-0.48141284696474784</v>
      </c>
    </row>
    <row r="929" spans="1:12" x14ac:dyDescent="0.25">
      <c r="A929" s="11">
        <f>'Shiller Data '!A928</f>
        <v>1947.08</v>
      </c>
      <c r="B929" s="11">
        <f>'Shiller Data '!B928</f>
        <v>15.46</v>
      </c>
      <c r="C929" s="11">
        <f>'Shiller Data '!C928</f>
        <v>0.78</v>
      </c>
      <c r="D929" s="11">
        <f>'Shiller Data '!D928</f>
        <v>1.5133300000000001</v>
      </c>
      <c r="E929" s="75">
        <f>'Shiller Data '!E928</f>
        <v>22.5</v>
      </c>
      <c r="F929" s="12">
        <f t="shared" si="141"/>
        <v>215.87313333333336</v>
      </c>
      <c r="G929" s="12">
        <f t="shared" si="142"/>
        <v>10.891400000000001</v>
      </c>
      <c r="H929" s="12">
        <f t="shared" si="137"/>
        <v>232.5621406691815</v>
      </c>
      <c r="I929" s="12">
        <f t="shared" si="138"/>
        <v>12.559768310895709</v>
      </c>
      <c r="J929" s="12">
        <f t="shared" si="139"/>
        <v>17.187668433824651</v>
      </c>
      <c r="K929" s="12">
        <f t="shared" si="140"/>
        <v>2.8441921751649342</v>
      </c>
      <c r="L929" s="12">
        <f t="shared" si="136"/>
        <v>-0.51088659346314724</v>
      </c>
    </row>
    <row r="930" spans="1:12" x14ac:dyDescent="0.25">
      <c r="A930" s="11">
        <f>'Shiller Data '!A929</f>
        <v>1947.09</v>
      </c>
      <c r="B930" s="11">
        <f>'Shiller Data '!B929</f>
        <v>15.06</v>
      </c>
      <c r="C930" s="11">
        <f>'Shiller Data '!C929</f>
        <v>0.79</v>
      </c>
      <c r="D930" s="11">
        <f>'Shiller Data '!D929</f>
        <v>1.55</v>
      </c>
      <c r="E930" s="75">
        <f>'Shiller Data '!E929</f>
        <v>23</v>
      </c>
      <c r="F930" s="12">
        <f t="shared" si="141"/>
        <v>205.71632608695654</v>
      </c>
      <c r="G930" s="12">
        <f t="shared" si="142"/>
        <v>10.791228260869566</v>
      </c>
      <c r="H930" s="12">
        <f t="shared" si="137"/>
        <v>231.77359648562302</v>
      </c>
      <c r="I930" s="12">
        <f t="shared" si="138"/>
        <v>12.514965007229854</v>
      </c>
      <c r="J930" s="12">
        <f t="shared" si="139"/>
        <v>16.437626950464097</v>
      </c>
      <c r="K930" s="12">
        <f t="shared" si="140"/>
        <v>2.7995730331303097</v>
      </c>
      <c r="L930" s="12">
        <f t="shared" si="136"/>
        <v>-0.55550573549777171</v>
      </c>
    </row>
    <row r="931" spans="1:12" x14ac:dyDescent="0.25">
      <c r="A931" s="11">
        <f>'Shiller Data '!A930</f>
        <v>1947.1</v>
      </c>
      <c r="B931" s="11">
        <f>'Shiller Data '!B930</f>
        <v>15.45</v>
      </c>
      <c r="C931" s="11">
        <f>'Shiller Data '!C930</f>
        <v>0.80666700000000002</v>
      </c>
      <c r="D931" s="11">
        <f>'Shiller Data '!D930</f>
        <v>1.57</v>
      </c>
      <c r="E931" s="75">
        <f>'Shiller Data '!E930</f>
        <v>23</v>
      </c>
      <c r="F931" s="12">
        <f t="shared" si="141"/>
        <v>211.04364130434783</v>
      </c>
      <c r="G931" s="12">
        <f t="shared" si="142"/>
        <v>11.018895857608696</v>
      </c>
      <c r="H931" s="12">
        <f t="shared" si="137"/>
        <v>231.33974507475182</v>
      </c>
      <c r="I931" s="12">
        <f t="shared" si="138"/>
        <v>12.47115026832771</v>
      </c>
      <c r="J931" s="12">
        <f t="shared" si="139"/>
        <v>16.922548182289461</v>
      </c>
      <c r="K931" s="12">
        <f t="shared" si="140"/>
        <v>2.8286469446289235</v>
      </c>
      <c r="L931" s="12">
        <f t="shared" si="136"/>
        <v>-0.52643182399915789</v>
      </c>
    </row>
    <row r="932" spans="1:12" x14ac:dyDescent="0.25">
      <c r="A932" s="11">
        <f>'Shiller Data '!A931</f>
        <v>1947.11</v>
      </c>
      <c r="B932" s="11">
        <f>'Shiller Data '!B931</f>
        <v>15.27</v>
      </c>
      <c r="C932" s="11">
        <f>'Shiller Data '!C931</f>
        <v>0.82333299999999998</v>
      </c>
      <c r="D932" s="11">
        <f>'Shiller Data '!D931</f>
        <v>1.59</v>
      </c>
      <c r="E932" s="75">
        <f>'Shiller Data '!E931</f>
        <v>23.1</v>
      </c>
      <c r="F932" s="12">
        <f t="shared" si="141"/>
        <v>207.68191558441558</v>
      </c>
      <c r="G932" s="12">
        <f t="shared" si="142"/>
        <v>11.197863431818183</v>
      </c>
      <c r="H932" s="12">
        <f t="shared" si="137"/>
        <v>231.03976171744361</v>
      </c>
      <c r="I932" s="12">
        <f t="shared" si="138"/>
        <v>12.427126407889848</v>
      </c>
      <c r="J932" s="12">
        <f t="shared" si="139"/>
        <v>16.71198222081016</v>
      </c>
      <c r="K932" s="12">
        <f t="shared" si="140"/>
        <v>2.8161259603960014</v>
      </c>
      <c r="L932" s="12">
        <f t="shared" si="136"/>
        <v>-0.53895280823208003</v>
      </c>
    </row>
    <row r="933" spans="1:12" x14ac:dyDescent="0.25">
      <c r="A933" s="11">
        <f>'Shiller Data '!A932</f>
        <v>1947.12</v>
      </c>
      <c r="B933" s="11">
        <f>'Shiller Data '!B932</f>
        <v>15.03</v>
      </c>
      <c r="C933" s="11">
        <f>'Shiller Data '!C932</f>
        <v>0.84</v>
      </c>
      <c r="D933" s="11">
        <f>'Shiller Data '!D932</f>
        <v>1.61</v>
      </c>
      <c r="E933" s="75">
        <f>'Shiller Data '!E932</f>
        <v>23.4</v>
      </c>
      <c r="F933" s="12">
        <f t="shared" si="141"/>
        <v>201.79701923076925</v>
      </c>
      <c r="G933" s="12">
        <f t="shared" si="142"/>
        <v>11.278076923076924</v>
      </c>
      <c r="H933" s="12">
        <f t="shared" si="137"/>
        <v>230.70274474160411</v>
      </c>
      <c r="I933" s="12">
        <f t="shared" si="138"/>
        <v>12.381982392158763</v>
      </c>
      <c r="J933" s="12">
        <f t="shared" si="139"/>
        <v>16.297634162245526</v>
      </c>
      <c r="K933" s="12">
        <f t="shared" si="140"/>
        <v>2.7910199538578713</v>
      </c>
      <c r="L933" s="12">
        <f t="shared" si="136"/>
        <v>-0.56405881477021014</v>
      </c>
    </row>
    <row r="934" spans="1:12" x14ac:dyDescent="0.25">
      <c r="A934" s="11">
        <f>'Shiller Data '!A933</f>
        <v>1948.01</v>
      </c>
      <c r="B934" s="11">
        <f>'Shiller Data '!B933</f>
        <v>14.83</v>
      </c>
      <c r="C934" s="11">
        <f>'Shiller Data '!C933</f>
        <v>0.843333</v>
      </c>
      <c r="D934" s="11">
        <f>'Shiller Data '!D933</f>
        <v>1.64333</v>
      </c>
      <c r="E934" s="75">
        <f>'Shiller Data '!E933</f>
        <v>23.7</v>
      </c>
      <c r="F934" s="12">
        <f t="shared" si="141"/>
        <v>196.59136075949368</v>
      </c>
      <c r="G934" s="12">
        <f t="shared" si="142"/>
        <v>11.179499800632913</v>
      </c>
      <c r="H934" s="12">
        <f t="shared" si="137"/>
        <v>230.23936705732513</v>
      </c>
      <c r="I934" s="12">
        <f t="shared" si="138"/>
        <v>12.335522369942336</v>
      </c>
      <c r="J934" s="12">
        <f t="shared" si="139"/>
        <v>15.937011410114502</v>
      </c>
      <c r="K934" s="12">
        <f t="shared" si="140"/>
        <v>2.7686441658284546</v>
      </c>
      <c r="L934" s="12">
        <f t="shared" si="136"/>
        <v>-0.58643460279962678</v>
      </c>
    </row>
    <row r="935" spans="1:12" x14ac:dyDescent="0.25">
      <c r="A935" s="11">
        <f>'Shiller Data '!A934</f>
        <v>1948.02</v>
      </c>
      <c r="B935" s="11">
        <f>'Shiller Data '!B934</f>
        <v>14.1</v>
      </c>
      <c r="C935" s="11">
        <f>'Shiller Data '!C934</f>
        <v>0.84666699999999995</v>
      </c>
      <c r="D935" s="11">
        <f>'Shiller Data '!D934</f>
        <v>1.6766700000000001</v>
      </c>
      <c r="E935" s="75">
        <f>'Shiller Data '!E934</f>
        <v>23.5</v>
      </c>
      <c r="F935" s="12">
        <f t="shared" si="141"/>
        <v>188.50500000000002</v>
      </c>
      <c r="G935" s="12">
        <f t="shared" si="142"/>
        <v>11.319217222340425</v>
      </c>
      <c r="H935" s="12">
        <f t="shared" si="137"/>
        <v>229.72923168036888</v>
      </c>
      <c r="I935" s="12">
        <f t="shared" si="138"/>
        <v>12.290649103313303</v>
      </c>
      <c r="J935" s="12">
        <f t="shared" si="139"/>
        <v>15.337269693037042</v>
      </c>
      <c r="K935" s="12">
        <f t="shared" si="140"/>
        <v>2.7302857939853844</v>
      </c>
      <c r="L935" s="12">
        <f t="shared" si="136"/>
        <v>-0.62479297464269701</v>
      </c>
    </row>
    <row r="936" spans="1:12" x14ac:dyDescent="0.25">
      <c r="A936" s="11">
        <f>'Shiller Data '!A935</f>
        <v>1948.03</v>
      </c>
      <c r="B936" s="11">
        <f>'Shiller Data '!B935</f>
        <v>14.3</v>
      </c>
      <c r="C936" s="11">
        <f>'Shiller Data '!C935</f>
        <v>0.85</v>
      </c>
      <c r="D936" s="11">
        <f>'Shiller Data '!D935</f>
        <v>1.71</v>
      </c>
      <c r="E936" s="75">
        <f>'Shiller Data '!E935</f>
        <v>23.4</v>
      </c>
      <c r="F936" s="12">
        <f t="shared" si="141"/>
        <v>191.99583333333337</v>
      </c>
      <c r="G936" s="12">
        <f t="shared" si="142"/>
        <v>11.412339743589744</v>
      </c>
      <c r="H936" s="12">
        <f t="shared" si="137"/>
        <v>229.38601251885791</v>
      </c>
      <c r="I936" s="12">
        <f t="shared" si="138"/>
        <v>12.247643867239685</v>
      </c>
      <c r="J936" s="12">
        <f t="shared" si="139"/>
        <v>15.676144360050246</v>
      </c>
      <c r="K936" s="12">
        <f t="shared" si="140"/>
        <v>2.7521400892800711</v>
      </c>
      <c r="L936" s="12">
        <f t="shared" si="136"/>
        <v>-0.60293867934801026</v>
      </c>
    </row>
    <row r="937" spans="1:12" x14ac:dyDescent="0.25">
      <c r="A937" s="11">
        <f>'Shiller Data '!A936</f>
        <v>1948.04</v>
      </c>
      <c r="B937" s="11">
        <f>'Shiller Data '!B936</f>
        <v>15.4</v>
      </c>
      <c r="C937" s="11">
        <f>'Shiller Data '!C936</f>
        <v>0.85</v>
      </c>
      <c r="D937" s="11">
        <f>'Shiller Data '!D936</f>
        <v>1.76</v>
      </c>
      <c r="E937" s="75">
        <f>'Shiller Data '!E936</f>
        <v>23.8</v>
      </c>
      <c r="F937" s="12">
        <f t="shared" si="141"/>
        <v>203.28970588235293</v>
      </c>
      <c r="G937" s="12">
        <f t="shared" si="142"/>
        <v>11.220535714285713</v>
      </c>
      <c r="H937" s="12">
        <f t="shared" si="137"/>
        <v>229.24536508536031</v>
      </c>
      <c r="I937" s="12">
        <f t="shared" si="138"/>
        <v>12.205537587043782</v>
      </c>
      <c r="J937" s="12">
        <f t="shared" si="139"/>
        <v>16.655530691097589</v>
      </c>
      <c r="K937" s="12">
        <f t="shared" si="140"/>
        <v>2.8127423349084983</v>
      </c>
      <c r="L937" s="12">
        <f t="shared" si="136"/>
        <v>-0.54233643371958307</v>
      </c>
    </row>
    <row r="938" spans="1:12" x14ac:dyDescent="0.25">
      <c r="A938" s="11">
        <f>'Shiller Data '!A937</f>
        <v>1948.05</v>
      </c>
      <c r="B938" s="11">
        <f>'Shiller Data '!B937</f>
        <v>16.149999999999999</v>
      </c>
      <c r="C938" s="11">
        <f>'Shiller Data '!C937</f>
        <v>0.85</v>
      </c>
      <c r="D938" s="11">
        <f>'Shiller Data '!D937</f>
        <v>1.81</v>
      </c>
      <c r="E938" s="75">
        <f>'Shiller Data '!E937</f>
        <v>23.9</v>
      </c>
      <c r="F938" s="12">
        <f t="shared" si="141"/>
        <v>212.29816945606694</v>
      </c>
      <c r="G938" s="12">
        <f t="shared" si="142"/>
        <v>11.173587866108786</v>
      </c>
      <c r="H938" s="12">
        <f t="shared" si="137"/>
        <v>229.15680426613778</v>
      </c>
      <c r="I938" s="12">
        <f t="shared" si="138"/>
        <v>12.164213162706957</v>
      </c>
      <c r="J938" s="12">
        <f t="shared" si="139"/>
        <v>17.452684083745805</v>
      </c>
      <c r="K938" s="12">
        <f t="shared" si="140"/>
        <v>2.8594934525074547</v>
      </c>
      <c r="L938" s="12">
        <f t="shared" si="136"/>
        <v>-0.49558531612062673</v>
      </c>
    </row>
    <row r="939" spans="1:12" x14ac:dyDescent="0.25">
      <c r="A939" s="11">
        <f>'Shiller Data '!A938</f>
        <v>1948.06</v>
      </c>
      <c r="B939" s="11">
        <f>'Shiller Data '!B938</f>
        <v>16.82</v>
      </c>
      <c r="C939" s="11">
        <f>'Shiller Data '!C938</f>
        <v>0.85</v>
      </c>
      <c r="D939" s="11">
        <f>'Shiller Data '!D938</f>
        <v>1.86</v>
      </c>
      <c r="E939" s="75">
        <f>'Shiller Data '!E938</f>
        <v>24.1</v>
      </c>
      <c r="F939" s="12">
        <f t="shared" si="141"/>
        <v>219.27068464730289</v>
      </c>
      <c r="G939" s="12">
        <f t="shared" si="142"/>
        <v>11.080860995850621</v>
      </c>
      <c r="H939" s="12">
        <f t="shared" si="137"/>
        <v>229.08647152163658</v>
      </c>
      <c r="I939" s="12">
        <f t="shared" si="138"/>
        <v>12.123990832612757</v>
      </c>
      <c r="J939" s="12">
        <f t="shared" si="139"/>
        <v>18.085685454122814</v>
      </c>
      <c r="K939" s="12">
        <f t="shared" si="140"/>
        <v>2.8951207664896663</v>
      </c>
      <c r="L939" s="12">
        <f t="shared" si="136"/>
        <v>-0.45995800213841509</v>
      </c>
    </row>
    <row r="940" spans="1:12" x14ac:dyDescent="0.25">
      <c r="A940" s="11">
        <f>'Shiller Data '!A939</f>
        <v>1948.07</v>
      </c>
      <c r="B940" s="11">
        <f>'Shiller Data '!B939</f>
        <v>16.420000000000002</v>
      </c>
      <c r="C940" s="11">
        <f>'Shiller Data '!C939</f>
        <v>0.85666699999999996</v>
      </c>
      <c r="D940" s="11">
        <f>'Shiller Data '!D939</f>
        <v>1.93</v>
      </c>
      <c r="E940" s="75">
        <f>'Shiller Data '!E939</f>
        <v>24.4</v>
      </c>
      <c r="F940" s="12">
        <f t="shared" si="141"/>
        <v>211.42432377049184</v>
      </c>
      <c r="G940" s="12">
        <f t="shared" si="142"/>
        <v>11.030465357581967</v>
      </c>
      <c r="H940" s="12">
        <f t="shared" si="137"/>
        <v>228.60090828681396</v>
      </c>
      <c r="I940" s="12">
        <f t="shared" si="138"/>
        <v>12.087138756861336</v>
      </c>
      <c r="J940" s="12">
        <f t="shared" si="139"/>
        <v>17.491676733708015</v>
      </c>
      <c r="K940" s="12">
        <f t="shared" si="140"/>
        <v>2.8617251525719904</v>
      </c>
      <c r="L940" s="12">
        <f t="shared" si="136"/>
        <v>-0.49335361605609096</v>
      </c>
    </row>
    <row r="941" spans="1:12" x14ac:dyDescent="0.25">
      <c r="A941" s="11">
        <f>'Shiller Data '!A940</f>
        <v>1948.08</v>
      </c>
      <c r="B941" s="11">
        <f>'Shiller Data '!B940</f>
        <v>15.94</v>
      </c>
      <c r="C941" s="11">
        <f>'Shiller Data '!C940</f>
        <v>0.86333300000000002</v>
      </c>
      <c r="D941" s="11">
        <f>'Shiller Data '!D940</f>
        <v>2</v>
      </c>
      <c r="E941" s="75">
        <f>'Shiller Data '!E940</f>
        <v>24.5</v>
      </c>
      <c r="F941" s="12">
        <f t="shared" si="141"/>
        <v>204.40610204081631</v>
      </c>
      <c r="G941" s="12">
        <f t="shared" si="142"/>
        <v>11.070924296938777</v>
      </c>
      <c r="H941" s="12">
        <f t="shared" si="137"/>
        <v>228.0413722475798</v>
      </c>
      <c r="I941" s="12">
        <f t="shared" si="138"/>
        <v>12.05459297620086</v>
      </c>
      <c r="J941" s="12">
        <f t="shared" si="139"/>
        <v>16.956698782312365</v>
      </c>
      <c r="K941" s="12">
        <f t="shared" si="140"/>
        <v>2.8306629641482006</v>
      </c>
      <c r="L941" s="12">
        <f t="shared" si="136"/>
        <v>-0.52441580447988079</v>
      </c>
    </row>
    <row r="942" spans="1:12" x14ac:dyDescent="0.25">
      <c r="A942" s="11">
        <f>'Shiller Data '!A941</f>
        <v>1948.09</v>
      </c>
      <c r="B942" s="11">
        <f>'Shiller Data '!B941</f>
        <v>15.76</v>
      </c>
      <c r="C942" s="11">
        <f>'Shiller Data '!C941</f>
        <v>0.87</v>
      </c>
      <c r="D942" s="11">
        <f>'Shiller Data '!D941</f>
        <v>2.0699999999999998</v>
      </c>
      <c r="E942" s="75">
        <f>'Shiller Data '!E941</f>
        <v>24.5</v>
      </c>
      <c r="F942" s="12">
        <f t="shared" si="141"/>
        <v>202.09787755102042</v>
      </c>
      <c r="G942" s="12">
        <f t="shared" si="142"/>
        <v>11.156418367346939</v>
      </c>
      <c r="H942" s="12">
        <f t="shared" si="137"/>
        <v>227.54994795642062</v>
      </c>
      <c r="I942" s="12">
        <f t="shared" si="138"/>
        <v>12.026874723087888</v>
      </c>
      <c r="J942" s="12">
        <f t="shared" si="139"/>
        <v>16.803856546626768</v>
      </c>
      <c r="K942" s="12">
        <f t="shared" si="140"/>
        <v>2.8216084164120181</v>
      </c>
      <c r="L942" s="12">
        <f t="shared" si="136"/>
        <v>-0.53347035221606331</v>
      </c>
    </row>
    <row r="943" spans="1:12" x14ac:dyDescent="0.25">
      <c r="A943" s="11">
        <f>'Shiller Data '!A942</f>
        <v>1948.1</v>
      </c>
      <c r="B943" s="11">
        <f>'Shiller Data '!B942</f>
        <v>16.190000000000001</v>
      </c>
      <c r="C943" s="11">
        <f>'Shiller Data '!C942</f>
        <v>0.89</v>
      </c>
      <c r="D943" s="11">
        <f>'Shiller Data '!D942</f>
        <v>2.1433300000000002</v>
      </c>
      <c r="E943" s="75">
        <f>'Shiller Data '!E942</f>
        <v>24.4</v>
      </c>
      <c r="F943" s="12">
        <f t="shared" si="141"/>
        <v>208.46283811475413</v>
      </c>
      <c r="G943" s="12">
        <f t="shared" si="142"/>
        <v>11.459661885245902</v>
      </c>
      <c r="H943" s="12">
        <f t="shared" si="137"/>
        <v>226.90483815869237</v>
      </c>
      <c r="I943" s="12">
        <f t="shared" si="138"/>
        <v>12.009071771766635</v>
      </c>
      <c r="J943" s="12">
        <f t="shared" si="139"/>
        <v>17.358780268500926</v>
      </c>
      <c r="K943" s="12">
        <f t="shared" si="140"/>
        <v>2.8540984457327294</v>
      </c>
      <c r="L943" s="12">
        <f t="shared" si="136"/>
        <v>-0.50098032289535199</v>
      </c>
    </row>
    <row r="944" spans="1:12" x14ac:dyDescent="0.25">
      <c r="A944" s="11">
        <f>'Shiller Data '!A943</f>
        <v>1948.11</v>
      </c>
      <c r="B944" s="11">
        <f>'Shiller Data '!B943</f>
        <v>15.29</v>
      </c>
      <c r="C944" s="11">
        <f>'Shiller Data '!C943</f>
        <v>0.91</v>
      </c>
      <c r="D944" s="11">
        <f>'Shiller Data '!D943</f>
        <v>2.2166700000000001</v>
      </c>
      <c r="E944" s="75">
        <f>'Shiller Data '!E943</f>
        <v>24.2</v>
      </c>
      <c r="F944" s="12">
        <f t="shared" si="141"/>
        <v>198.50147727272727</v>
      </c>
      <c r="G944" s="12">
        <f t="shared" si="142"/>
        <v>11.814018595041322</v>
      </c>
      <c r="H944" s="12">
        <f t="shared" si="137"/>
        <v>226.16781078469299</v>
      </c>
      <c r="I944" s="12">
        <f t="shared" si="138"/>
        <v>12.002889943608549</v>
      </c>
      <c r="J944" s="12">
        <f t="shared" si="139"/>
        <v>16.537806995258492</v>
      </c>
      <c r="K944" s="12">
        <f t="shared" si="140"/>
        <v>2.805649092852053</v>
      </c>
      <c r="L944" s="12">
        <f t="shared" si="136"/>
        <v>-0.54942967577602841</v>
      </c>
    </row>
    <row r="945" spans="1:12" x14ac:dyDescent="0.25">
      <c r="A945" s="11">
        <f>'Shiller Data '!A944</f>
        <v>1948.12</v>
      </c>
      <c r="B945" s="11">
        <f>'Shiller Data '!B944</f>
        <v>15.19</v>
      </c>
      <c r="C945" s="11">
        <f>'Shiller Data '!C944</f>
        <v>0.93</v>
      </c>
      <c r="D945" s="11">
        <f>'Shiller Data '!D944</f>
        <v>2.29</v>
      </c>
      <c r="E945" s="75">
        <f>'Shiller Data '!E944</f>
        <v>24.1</v>
      </c>
      <c r="F945" s="12">
        <f t="shared" si="141"/>
        <v>198.02150414937759</v>
      </c>
      <c r="G945" s="12">
        <f t="shared" si="142"/>
        <v>12.123765560165975</v>
      </c>
      <c r="H945" s="12">
        <f t="shared" si="137"/>
        <v>225.48406404736772</v>
      </c>
      <c r="I945" s="12">
        <f t="shared" si="138"/>
        <v>12.008654650085798</v>
      </c>
      <c r="J945" s="12">
        <f t="shared" si="139"/>
        <v>16.489899153521147</v>
      </c>
      <c r="K945" s="12">
        <f t="shared" si="140"/>
        <v>2.8027480209385649</v>
      </c>
      <c r="L945" s="12">
        <f t="shared" si="136"/>
        <v>-0.55233074768951651</v>
      </c>
    </row>
    <row r="946" spans="1:12" x14ac:dyDescent="0.25">
      <c r="A946" s="11">
        <f>'Shiller Data '!A945</f>
        <v>1949.01</v>
      </c>
      <c r="B946" s="11">
        <f>'Shiller Data '!B945</f>
        <v>15.36</v>
      </c>
      <c r="C946" s="11">
        <f>'Shiller Data '!C945</f>
        <v>0.94666700000000004</v>
      </c>
      <c r="D946" s="11">
        <f>'Shiller Data '!D945</f>
        <v>2.3199999999999998</v>
      </c>
      <c r="E946" s="75">
        <f>'Shiller Data '!E945</f>
        <v>24</v>
      </c>
      <c r="F946" s="12">
        <f t="shared" si="141"/>
        <v>201.072</v>
      </c>
      <c r="G946" s="12">
        <f t="shared" si="142"/>
        <v>12.392462696875</v>
      </c>
      <c r="H946" s="12">
        <f t="shared" si="137"/>
        <v>224.85929106998321</v>
      </c>
      <c r="I946" s="12">
        <f t="shared" si="138"/>
        <v>12.015964754591394</v>
      </c>
      <c r="J946" s="12">
        <f t="shared" si="139"/>
        <v>16.733737498952703</v>
      </c>
      <c r="K946" s="12">
        <f t="shared" si="140"/>
        <v>2.8174268910617535</v>
      </c>
      <c r="L946" s="12">
        <f t="shared" si="136"/>
        <v>-0.53765187756632793</v>
      </c>
    </row>
    <row r="947" spans="1:12" x14ac:dyDescent="0.25">
      <c r="A947" s="11">
        <f>'Shiller Data '!A946</f>
        <v>1949.02</v>
      </c>
      <c r="B947" s="11">
        <f>'Shiller Data '!B946</f>
        <v>14.77</v>
      </c>
      <c r="C947" s="11">
        <f>'Shiller Data '!C946</f>
        <v>0.96333299999999999</v>
      </c>
      <c r="D947" s="11">
        <f>'Shiller Data '!D946</f>
        <v>2.35</v>
      </c>
      <c r="E947" s="75">
        <f>'Shiller Data '!E946</f>
        <v>23.8</v>
      </c>
      <c r="F947" s="12">
        <f t="shared" si="141"/>
        <v>194.97330882352941</v>
      </c>
      <c r="G947" s="12">
        <f t="shared" si="142"/>
        <v>12.716602742647058</v>
      </c>
      <c r="H947" s="12">
        <f t="shared" si="137"/>
        <v>224.18031541927684</v>
      </c>
      <c r="I947" s="12">
        <f t="shared" si="138"/>
        <v>12.024499503638893</v>
      </c>
      <c r="J947" s="12">
        <f t="shared" si="139"/>
        <v>16.214671451774436</v>
      </c>
      <c r="K947" s="12">
        <f t="shared" si="140"/>
        <v>2.7859164775604448</v>
      </c>
      <c r="L947" s="12">
        <f t="shared" si="136"/>
        <v>-0.56916229106763661</v>
      </c>
    </row>
    <row r="948" spans="1:12" x14ac:dyDescent="0.25">
      <c r="A948" s="11">
        <f>'Shiller Data '!A947</f>
        <v>1949.03</v>
      </c>
      <c r="B948" s="11">
        <f>'Shiller Data '!B947</f>
        <v>14.91</v>
      </c>
      <c r="C948" s="11">
        <f>'Shiller Data '!C947</f>
        <v>0.98</v>
      </c>
      <c r="D948" s="11">
        <f>'Shiller Data '!D947</f>
        <v>2.38</v>
      </c>
      <c r="E948" s="75">
        <f>'Shiller Data '!E947</f>
        <v>23.8</v>
      </c>
      <c r="F948" s="12">
        <f t="shared" si="141"/>
        <v>196.82139705882352</v>
      </c>
      <c r="G948" s="12">
        <f t="shared" si="142"/>
        <v>12.936617647058824</v>
      </c>
      <c r="H948" s="12">
        <f t="shared" si="137"/>
        <v>223.522464585211</v>
      </c>
      <c r="I948" s="12">
        <f t="shared" si="138"/>
        <v>12.034115633312432</v>
      </c>
      <c r="J948" s="12">
        <f t="shared" si="139"/>
        <v>16.355285511299989</v>
      </c>
      <c r="K948" s="12">
        <f t="shared" si="140"/>
        <v>2.7945511179642337</v>
      </c>
      <c r="L948" s="12">
        <f t="shared" si="136"/>
        <v>-0.56052765066384769</v>
      </c>
    </row>
    <row r="949" spans="1:12" x14ac:dyDescent="0.25">
      <c r="A949" s="11">
        <f>'Shiller Data '!A948</f>
        <v>1949.04</v>
      </c>
      <c r="B949" s="11">
        <f>'Shiller Data '!B948</f>
        <v>14.89</v>
      </c>
      <c r="C949" s="11">
        <f>'Shiller Data '!C948</f>
        <v>0.99333300000000002</v>
      </c>
      <c r="D949" s="11">
        <f>'Shiller Data '!D948</f>
        <v>2.3866700000000001</v>
      </c>
      <c r="E949" s="75">
        <f>'Shiller Data '!E948</f>
        <v>23.9</v>
      </c>
      <c r="F949" s="12">
        <f t="shared" si="141"/>
        <v>195.7349686192469</v>
      </c>
      <c r="G949" s="12">
        <f t="shared" si="142"/>
        <v>13.057757124476987</v>
      </c>
      <c r="H949" s="12">
        <f t="shared" si="137"/>
        <v>223.09289502672343</v>
      </c>
      <c r="I949" s="12">
        <f t="shared" si="138"/>
        <v>12.043309007141861</v>
      </c>
      <c r="J949" s="12">
        <f t="shared" si="139"/>
        <v>16.252590422048719</v>
      </c>
      <c r="K949" s="12">
        <f t="shared" si="140"/>
        <v>2.7882523066588423</v>
      </c>
      <c r="L949" s="12">
        <f t="shared" si="136"/>
        <v>-0.56682646196923914</v>
      </c>
    </row>
    <row r="950" spans="1:12" x14ac:dyDescent="0.25">
      <c r="A950" s="11">
        <f>'Shiller Data '!A949</f>
        <v>1949.05</v>
      </c>
      <c r="B950" s="11">
        <f>'Shiller Data '!B949</f>
        <v>14.78</v>
      </c>
      <c r="C950" s="11">
        <f>'Shiller Data '!C949</f>
        <v>1.00667</v>
      </c>
      <c r="D950" s="11">
        <f>'Shiller Data '!D949</f>
        <v>2.3933300000000002</v>
      </c>
      <c r="E950" s="75">
        <f>'Shiller Data '!E949</f>
        <v>23.8</v>
      </c>
      <c r="F950" s="12">
        <f t="shared" si="141"/>
        <v>195.10531512605044</v>
      </c>
      <c r="G950" s="12">
        <f t="shared" si="142"/>
        <v>13.288678455882351</v>
      </c>
      <c r="H950" s="12">
        <f t="shared" si="137"/>
        <v>222.59088660635763</v>
      </c>
      <c r="I950" s="12">
        <f t="shared" si="138"/>
        <v>12.053632304261873</v>
      </c>
      <c r="J950" s="12">
        <f t="shared" si="139"/>
        <v>16.186433284269498</v>
      </c>
      <c r="K950" s="12">
        <f t="shared" si="140"/>
        <v>2.7841734397915561</v>
      </c>
      <c r="L950" s="12">
        <f t="shared" si="136"/>
        <v>-0.57090532883652534</v>
      </c>
    </row>
    <row r="951" spans="1:12" x14ac:dyDescent="0.25">
      <c r="A951" s="11">
        <f>'Shiller Data '!A950</f>
        <v>1949.06</v>
      </c>
      <c r="B951" s="11">
        <f>'Shiller Data '!B950</f>
        <v>13.97</v>
      </c>
      <c r="C951" s="11">
        <f>'Shiller Data '!C950</f>
        <v>1.02</v>
      </c>
      <c r="D951" s="11">
        <f>'Shiller Data '!D950</f>
        <v>2.4</v>
      </c>
      <c r="E951" s="75">
        <f>'Shiller Data '!E950</f>
        <v>23.9</v>
      </c>
      <c r="F951" s="12">
        <f t="shared" si="141"/>
        <v>183.64120292887031</v>
      </c>
      <c r="G951" s="12">
        <f t="shared" si="142"/>
        <v>13.408305439330546</v>
      </c>
      <c r="H951" s="12">
        <f t="shared" si="137"/>
        <v>221.94531090229358</v>
      </c>
      <c r="I951" s="12">
        <f t="shared" si="138"/>
        <v>12.064231203483301</v>
      </c>
      <c r="J951" s="12">
        <f t="shared" si="139"/>
        <v>15.221956528473001</v>
      </c>
      <c r="K951" s="12">
        <f t="shared" si="140"/>
        <v>2.7227388940056865</v>
      </c>
      <c r="L951" s="12">
        <f t="shared" si="136"/>
        <v>-0.63233987462239494</v>
      </c>
    </row>
    <row r="952" spans="1:12" x14ac:dyDescent="0.25">
      <c r="A952" s="11">
        <f>'Shiller Data '!A951</f>
        <v>1949.07</v>
      </c>
      <c r="B952" s="11">
        <f>'Shiller Data '!B951</f>
        <v>14.76</v>
      </c>
      <c r="C952" s="11">
        <f>'Shiller Data '!C951</f>
        <v>1.02667</v>
      </c>
      <c r="D952" s="11">
        <f>'Shiller Data '!D951</f>
        <v>2.3966699999999999</v>
      </c>
      <c r="E952" s="75">
        <f>'Shiller Data '!E951</f>
        <v>23.7</v>
      </c>
      <c r="F952" s="12">
        <f t="shared" si="141"/>
        <v>195.66341772151898</v>
      </c>
      <c r="G952" s="12">
        <f t="shared" si="142"/>
        <v>13.609875411392405</v>
      </c>
      <c r="H952" s="12">
        <f t="shared" si="137"/>
        <v>221.37393032161984</v>
      </c>
      <c r="I952" s="12">
        <f t="shared" si="138"/>
        <v>12.074459997256326</v>
      </c>
      <c r="J952" s="12">
        <f t="shared" si="139"/>
        <v>16.204734436652195</v>
      </c>
      <c r="K952" s="12">
        <f t="shared" si="140"/>
        <v>2.785303448717928</v>
      </c>
      <c r="L952" s="12">
        <f t="shared" si="136"/>
        <v>-0.5697753199101534</v>
      </c>
    </row>
    <row r="953" spans="1:12" x14ac:dyDescent="0.25">
      <c r="A953" s="11">
        <f>'Shiller Data '!A952</f>
        <v>1949.08</v>
      </c>
      <c r="B953" s="11">
        <f>'Shiller Data '!B952</f>
        <v>15.29</v>
      </c>
      <c r="C953" s="11">
        <f>'Shiller Data '!C952</f>
        <v>1.0333300000000001</v>
      </c>
      <c r="D953" s="11">
        <f>'Shiller Data '!D952</f>
        <v>2.3933300000000002</v>
      </c>
      <c r="E953" s="75">
        <f>'Shiller Data '!E952</f>
        <v>23.8</v>
      </c>
      <c r="F953" s="12">
        <f t="shared" si="141"/>
        <v>201.83763655462184</v>
      </c>
      <c r="G953" s="12">
        <f t="shared" si="142"/>
        <v>13.640607258403362</v>
      </c>
      <c r="H953" s="12">
        <f t="shared" si="137"/>
        <v>220.88811076996981</v>
      </c>
      <c r="I953" s="12">
        <f t="shared" si="138"/>
        <v>12.083076850296782</v>
      </c>
      <c r="J953" s="12">
        <f t="shared" si="139"/>
        <v>16.704158970044482</v>
      </c>
      <c r="K953" s="12">
        <f t="shared" si="140"/>
        <v>2.8156577285397897</v>
      </c>
      <c r="L953" s="12">
        <f t="shared" si="136"/>
        <v>-0.53942104008829173</v>
      </c>
    </row>
    <row r="954" spans="1:12" x14ac:dyDescent="0.25">
      <c r="A954" s="11">
        <f>'Shiller Data '!A953</f>
        <v>1949.09</v>
      </c>
      <c r="B954" s="11">
        <f>'Shiller Data '!B953</f>
        <v>15.49</v>
      </c>
      <c r="C954" s="11">
        <f>'Shiller Data '!C953</f>
        <v>1.04</v>
      </c>
      <c r="D954" s="11">
        <f>'Shiller Data '!D953</f>
        <v>2.39</v>
      </c>
      <c r="E954" s="75">
        <f>'Shiller Data '!E953</f>
        <v>23.9</v>
      </c>
      <c r="F954" s="12">
        <f t="shared" si="141"/>
        <v>203.62220711297073</v>
      </c>
      <c r="G954" s="12">
        <f t="shared" si="142"/>
        <v>13.671213389121341</v>
      </c>
      <c r="H954" s="12">
        <f t="shared" si="137"/>
        <v>220.27304487870271</v>
      </c>
      <c r="I954" s="12">
        <f t="shared" si="138"/>
        <v>12.092277138089672</v>
      </c>
      <c r="J954" s="12">
        <f t="shared" si="139"/>
        <v>16.839029141300244</v>
      </c>
      <c r="K954" s="12">
        <f t="shared" si="140"/>
        <v>2.823699355210453</v>
      </c>
      <c r="L954" s="12">
        <f t="shared" si="136"/>
        <v>-0.5313794134176284</v>
      </c>
    </row>
    <row r="955" spans="1:12" x14ac:dyDescent="0.25">
      <c r="A955" s="11">
        <f>'Shiller Data '!A954</f>
        <v>1949.1</v>
      </c>
      <c r="B955" s="11">
        <f>'Shiller Data '!B954</f>
        <v>15.89</v>
      </c>
      <c r="C955" s="11">
        <f>'Shiller Data '!C954</f>
        <v>1.0733299999999999</v>
      </c>
      <c r="D955" s="11">
        <f>'Shiller Data '!D954</f>
        <v>2.3666700000000001</v>
      </c>
      <c r="E955" s="75">
        <f>'Shiller Data '!E954</f>
        <v>23.7</v>
      </c>
      <c r="F955" s="12">
        <f t="shared" si="141"/>
        <v>210.64306962025316</v>
      </c>
      <c r="G955" s="12">
        <f t="shared" si="142"/>
        <v>14.228415727848102</v>
      </c>
      <c r="H955" s="12">
        <f t="shared" si="137"/>
        <v>219.69017635421818</v>
      </c>
      <c r="I955" s="12">
        <f t="shared" si="138"/>
        <v>12.101256509445642</v>
      </c>
      <c r="J955" s="12">
        <f t="shared" si="139"/>
        <v>17.406710572231535</v>
      </c>
      <c r="K955" s="12">
        <f t="shared" si="140"/>
        <v>2.8568557969416033</v>
      </c>
      <c r="L955" s="12">
        <f t="shared" si="136"/>
        <v>-0.49822297168647811</v>
      </c>
    </row>
    <row r="956" spans="1:12" x14ac:dyDescent="0.25">
      <c r="A956" s="11">
        <f>'Shiller Data '!A955</f>
        <v>1949.11</v>
      </c>
      <c r="B956" s="11">
        <f>'Shiller Data '!B955</f>
        <v>16.11</v>
      </c>
      <c r="C956" s="11">
        <f>'Shiller Data '!C955</f>
        <v>1.10667</v>
      </c>
      <c r="D956" s="11">
        <f>'Shiller Data '!D955</f>
        <v>2.3433299999999999</v>
      </c>
      <c r="E956" s="75">
        <f>'Shiller Data '!E955</f>
        <v>23.8</v>
      </c>
      <c r="F956" s="12">
        <f t="shared" si="141"/>
        <v>212.66215336134454</v>
      </c>
      <c r="G956" s="12">
        <f t="shared" si="142"/>
        <v>14.608741481092437</v>
      </c>
      <c r="H956" s="12">
        <f t="shared" si="137"/>
        <v>219.15912315940716</v>
      </c>
      <c r="I956" s="12">
        <f t="shared" si="138"/>
        <v>12.109483407225301</v>
      </c>
      <c r="J956" s="12">
        <f t="shared" si="139"/>
        <v>17.56162060839495</v>
      </c>
      <c r="K956" s="12">
        <f t="shared" si="140"/>
        <v>2.8657158737204536</v>
      </c>
      <c r="L956" s="12">
        <f t="shared" si="136"/>
        <v>-0.48936289490762785</v>
      </c>
    </row>
    <row r="957" spans="1:12" x14ac:dyDescent="0.25">
      <c r="A957" s="11">
        <f>'Shiller Data '!A956</f>
        <v>1949.12</v>
      </c>
      <c r="B957" s="11">
        <f>'Shiller Data '!B956</f>
        <v>16.54</v>
      </c>
      <c r="C957" s="11">
        <f>'Shiller Data '!C956</f>
        <v>1.1399999999999999</v>
      </c>
      <c r="D957" s="11">
        <f>'Shiller Data '!D956</f>
        <v>2.3199999999999998</v>
      </c>
      <c r="E957" s="75">
        <f>'Shiller Data '!E956</f>
        <v>23.6</v>
      </c>
      <c r="F957" s="12">
        <f t="shared" si="141"/>
        <v>220.18874999999997</v>
      </c>
      <c r="G957" s="12">
        <f t="shared" si="142"/>
        <v>15.176249999999998</v>
      </c>
      <c r="H957" s="12">
        <f t="shared" si="137"/>
        <v>218.73640471237519</v>
      </c>
      <c r="I957" s="12">
        <f t="shared" si="138"/>
        <v>12.118253310580144</v>
      </c>
      <c r="J957" s="12">
        <f t="shared" si="139"/>
        <v>18.170007207867052</v>
      </c>
      <c r="K957" s="12">
        <f t="shared" si="140"/>
        <v>2.8997722790985376</v>
      </c>
      <c r="L957" s="12">
        <f t="shared" si="136"/>
        <v>-0.45530648952954378</v>
      </c>
    </row>
    <row r="958" spans="1:12" x14ac:dyDescent="0.25">
      <c r="A958" s="11">
        <f>'Shiller Data '!A957</f>
        <v>1950.01</v>
      </c>
      <c r="B958" s="11">
        <f>'Shiller Data '!B957</f>
        <v>16.88</v>
      </c>
      <c r="C958" s="11">
        <f>'Shiller Data '!C957</f>
        <v>1.1499999999999999</v>
      </c>
      <c r="D958" s="11">
        <f>'Shiller Data '!D957</f>
        <v>2.3366699999999998</v>
      </c>
      <c r="E958" s="75">
        <f>'Shiller Data '!E957</f>
        <v>23.5</v>
      </c>
      <c r="F958" s="12">
        <f t="shared" si="141"/>
        <v>225.67123404255318</v>
      </c>
      <c r="G958" s="12">
        <f t="shared" si="142"/>
        <v>15.374521276595743</v>
      </c>
      <c r="H958" s="12">
        <f t="shared" si="137"/>
        <v>218.35653215512647</v>
      </c>
      <c r="I958" s="12">
        <f t="shared" si="138"/>
        <v>12.127075049077446</v>
      </c>
      <c r="J958" s="12">
        <f t="shared" si="139"/>
        <v>18.608875852526442</v>
      </c>
      <c r="K958" s="12">
        <f t="shared" si="140"/>
        <v>2.923638663269565</v>
      </c>
      <c r="L958" s="12">
        <f t="shared" si="136"/>
        <v>-0.4314401053585164</v>
      </c>
    </row>
    <row r="959" spans="1:12" x14ac:dyDescent="0.25">
      <c r="A959" s="11">
        <f>'Shiller Data '!A958</f>
        <v>1950.02</v>
      </c>
      <c r="B959" s="11">
        <f>'Shiller Data '!B958</f>
        <v>17.21</v>
      </c>
      <c r="C959" s="11">
        <f>'Shiller Data '!C958</f>
        <v>1.1599999999999999</v>
      </c>
      <c r="D959" s="11">
        <f>'Shiller Data '!D958</f>
        <v>2.3533300000000001</v>
      </c>
      <c r="E959" s="75">
        <f>'Shiller Data '!E958</f>
        <v>23.5</v>
      </c>
      <c r="F959" s="12">
        <f t="shared" si="141"/>
        <v>230.08305319148937</v>
      </c>
      <c r="G959" s="12">
        <f t="shared" si="142"/>
        <v>15.508212765957445</v>
      </c>
      <c r="H959" s="12">
        <f t="shared" si="137"/>
        <v>218.03737110320407</v>
      </c>
      <c r="I959" s="12">
        <f t="shared" si="138"/>
        <v>12.136964352521124</v>
      </c>
      <c r="J959" s="12">
        <f t="shared" si="139"/>
        <v>18.957215866230658</v>
      </c>
      <c r="K959" s="12">
        <f t="shared" si="140"/>
        <v>2.9421846435460774</v>
      </c>
      <c r="L959" s="12">
        <f t="shared" si="136"/>
        <v>-0.41289412508200396</v>
      </c>
    </row>
    <row r="960" spans="1:12" x14ac:dyDescent="0.25">
      <c r="A960" s="11">
        <f>'Shiller Data '!A959</f>
        <v>1950.03</v>
      </c>
      <c r="B960" s="11">
        <f>'Shiller Data '!B959</f>
        <v>17.350000000000001</v>
      </c>
      <c r="C960" s="11">
        <f>'Shiller Data '!C959</f>
        <v>1.17</v>
      </c>
      <c r="D960" s="11">
        <f>'Shiller Data '!D959</f>
        <v>2.37</v>
      </c>
      <c r="E960" s="75">
        <f>'Shiller Data '!E959</f>
        <v>23.6</v>
      </c>
      <c r="F960" s="12">
        <f t="shared" si="141"/>
        <v>230.97187500000001</v>
      </c>
      <c r="G960" s="12">
        <f t="shared" si="142"/>
        <v>15.575624999999999</v>
      </c>
      <c r="H960" s="12">
        <f t="shared" si="137"/>
        <v>217.73609545047927</v>
      </c>
      <c r="I960" s="12">
        <f t="shared" si="138"/>
        <v>12.146763830526336</v>
      </c>
      <c r="J960" s="12">
        <f t="shared" si="139"/>
        <v>19.015095561464594</v>
      </c>
      <c r="K960" s="12">
        <f t="shared" si="140"/>
        <v>2.9452331669507972</v>
      </c>
      <c r="L960" s="12">
        <f t="shared" si="136"/>
        <v>-0.40984560167728423</v>
      </c>
    </row>
    <row r="961" spans="1:12" x14ac:dyDescent="0.25">
      <c r="A961" s="11">
        <f>'Shiller Data '!A960</f>
        <v>1950.04</v>
      </c>
      <c r="B961" s="11">
        <f>'Shiller Data '!B960</f>
        <v>17.84</v>
      </c>
      <c r="C961" s="11">
        <f>'Shiller Data '!C960</f>
        <v>1.18</v>
      </c>
      <c r="D961" s="11">
        <f>'Shiller Data '!D960</f>
        <v>2.4266700000000001</v>
      </c>
      <c r="E961" s="75">
        <f>'Shiller Data '!E960</f>
        <v>23.6</v>
      </c>
      <c r="F961" s="12">
        <f t="shared" si="141"/>
        <v>237.495</v>
      </c>
      <c r="G961" s="12">
        <f t="shared" si="142"/>
        <v>15.708749999999998</v>
      </c>
      <c r="H961" s="12">
        <f t="shared" si="137"/>
        <v>217.4678946534417</v>
      </c>
      <c r="I961" s="12">
        <f t="shared" si="138"/>
        <v>12.156366967014572</v>
      </c>
      <c r="J961" s="12">
        <f t="shared" si="139"/>
        <v>19.536675771998791</v>
      </c>
      <c r="K961" s="12">
        <f t="shared" si="140"/>
        <v>2.9722935078838693</v>
      </c>
      <c r="L961" s="12">
        <f t="shared" ref="L961:L1024" si="143">K961-$K$1854</f>
        <v>-0.38278526074421215</v>
      </c>
    </row>
    <row r="962" spans="1:12" x14ac:dyDescent="0.25">
      <c r="A962" s="11">
        <f>'Shiller Data '!A961</f>
        <v>1950.05</v>
      </c>
      <c r="B962" s="11">
        <f>'Shiller Data '!B961</f>
        <v>18.440000000000001</v>
      </c>
      <c r="C962" s="11">
        <f>'Shiller Data '!C961</f>
        <v>1.19</v>
      </c>
      <c r="D962" s="11">
        <f>'Shiller Data '!D961</f>
        <v>2.48333</v>
      </c>
      <c r="E962" s="75">
        <f>'Shiller Data '!E961</f>
        <v>23.7</v>
      </c>
      <c r="F962" s="12">
        <f t="shared" si="141"/>
        <v>244.44670886075951</v>
      </c>
      <c r="G962" s="12">
        <f t="shared" si="142"/>
        <v>15.775031645569621</v>
      </c>
      <c r="H962" s="12">
        <f t="shared" ref="H962:H1025" si="144">GEOMEAN(F843:F962)</f>
        <v>217.52070783950398</v>
      </c>
      <c r="I962" s="12">
        <f t="shared" ref="I962:I1025" si="145">GEOMEAN(G843:G962)</f>
        <v>12.165348610581669</v>
      </c>
      <c r="J962" s="12">
        <f t="shared" ref="J962:J1025" si="146">F962/I962</f>
        <v>20.093687134303309</v>
      </c>
      <c r="K962" s="12">
        <f t="shared" ref="K962:K1025" si="147">LN(J962)</f>
        <v>3.0004056928135676</v>
      </c>
      <c r="L962" s="12">
        <f t="shared" si="143"/>
        <v>-0.35467307581451379</v>
      </c>
    </row>
    <row r="963" spans="1:12" x14ac:dyDescent="0.25">
      <c r="A963" s="11">
        <f>'Shiller Data '!A962</f>
        <v>1950.06</v>
      </c>
      <c r="B963" s="11">
        <f>'Shiller Data '!B962</f>
        <v>18.739999999999998</v>
      </c>
      <c r="C963" s="11">
        <f>'Shiller Data '!C962</f>
        <v>1.2</v>
      </c>
      <c r="D963" s="11">
        <f>'Shiller Data '!D962</f>
        <v>2.54</v>
      </c>
      <c r="E963" s="75">
        <f>'Shiller Data '!E962</f>
        <v>23.8</v>
      </c>
      <c r="F963" s="12">
        <f t="shared" si="141"/>
        <v>247.37981092436971</v>
      </c>
      <c r="G963" s="12">
        <f t="shared" si="142"/>
        <v>15.840756302521008</v>
      </c>
      <c r="H963" s="12">
        <f t="shared" si="144"/>
        <v>217.77122046411969</v>
      </c>
      <c r="I963" s="12">
        <f t="shared" si="145"/>
        <v>12.174434822666596</v>
      </c>
      <c r="J963" s="12">
        <f t="shared" si="146"/>
        <v>20.319613561345225</v>
      </c>
      <c r="K963" s="12">
        <f t="shared" si="147"/>
        <v>3.0115866048791098</v>
      </c>
      <c r="L963" s="12">
        <f t="shared" si="143"/>
        <v>-0.34349216374897162</v>
      </c>
    </row>
    <row r="964" spans="1:12" x14ac:dyDescent="0.25">
      <c r="A964" s="11">
        <f>'Shiller Data '!A963</f>
        <v>1950.07</v>
      </c>
      <c r="B964" s="11">
        <f>'Shiller Data '!B963</f>
        <v>17.38</v>
      </c>
      <c r="C964" s="11">
        <f>'Shiller Data '!C963</f>
        <v>1.24333</v>
      </c>
      <c r="D964" s="11">
        <f>'Shiller Data '!D963</f>
        <v>2.6</v>
      </c>
      <c r="E964" s="75">
        <f>'Shiller Data '!E963</f>
        <v>24.1</v>
      </c>
      <c r="F964" s="12">
        <f t="shared" si="141"/>
        <v>226.57101659751035</v>
      </c>
      <c r="G964" s="12">
        <f t="shared" si="142"/>
        <v>16.208431649377594</v>
      </c>
      <c r="H964" s="12">
        <f t="shared" si="144"/>
        <v>217.79042331765109</v>
      </c>
      <c r="I964" s="12">
        <f t="shared" si="145"/>
        <v>12.184098765010178</v>
      </c>
      <c r="J964" s="12">
        <f t="shared" si="146"/>
        <v>18.595631976340194</v>
      </c>
      <c r="K964" s="12">
        <f t="shared" si="147"/>
        <v>2.9229267131582191</v>
      </c>
      <c r="L964" s="12">
        <f t="shared" si="143"/>
        <v>-0.43215205546986235</v>
      </c>
    </row>
    <row r="965" spans="1:12" x14ac:dyDescent="0.25">
      <c r="A965" s="11">
        <f>'Shiller Data '!A964</f>
        <v>1950.08</v>
      </c>
      <c r="B965" s="11">
        <f>'Shiller Data '!B964</f>
        <v>18.43</v>
      </c>
      <c r="C965" s="11">
        <f>'Shiller Data '!C964</f>
        <v>1.28667</v>
      </c>
      <c r="D965" s="11">
        <f>'Shiller Data '!D964</f>
        <v>2.66</v>
      </c>
      <c r="E965" s="75">
        <f>'Shiller Data '!E964</f>
        <v>24.3</v>
      </c>
      <c r="F965" s="12">
        <f t="shared" si="141"/>
        <v>238.28169753086419</v>
      </c>
      <c r="G965" s="12">
        <f t="shared" si="142"/>
        <v>16.635372314814813</v>
      </c>
      <c r="H965" s="12">
        <f t="shared" si="144"/>
        <v>217.86334636799853</v>
      </c>
      <c r="I965" s="12">
        <f t="shared" si="145"/>
        <v>12.195386122076744</v>
      </c>
      <c r="J965" s="12">
        <f t="shared" si="146"/>
        <v>19.53867595053131</v>
      </c>
      <c r="K965" s="12">
        <f t="shared" si="147"/>
        <v>2.9723958833428785</v>
      </c>
      <c r="L965" s="12">
        <f t="shared" si="143"/>
        <v>-0.38268288528520289</v>
      </c>
    </row>
    <row r="966" spans="1:12" x14ac:dyDescent="0.25">
      <c r="A966" s="11">
        <f>'Shiller Data '!A965</f>
        <v>1950.09</v>
      </c>
      <c r="B966" s="11">
        <f>'Shiller Data '!B965</f>
        <v>19.079999999999998</v>
      </c>
      <c r="C966" s="11">
        <f>'Shiller Data '!C965</f>
        <v>1.33</v>
      </c>
      <c r="D966" s="11">
        <f>'Shiller Data '!D965</f>
        <v>2.72</v>
      </c>
      <c r="E966" s="75">
        <f>'Shiller Data '!E965</f>
        <v>24.4</v>
      </c>
      <c r="F966" s="12">
        <f t="shared" si="141"/>
        <v>245.67454918032789</v>
      </c>
      <c r="G966" s="12">
        <f t="shared" si="142"/>
        <v>17.125112704918035</v>
      </c>
      <c r="H966" s="12">
        <f t="shared" si="144"/>
        <v>217.91679238858453</v>
      </c>
      <c r="I966" s="12">
        <f t="shared" si="145"/>
        <v>12.208618247119091</v>
      </c>
      <c r="J966" s="12">
        <f t="shared" si="146"/>
        <v>20.123042936353631</v>
      </c>
      <c r="K966" s="12">
        <f t="shared" si="147"/>
        <v>3.0018655731774095</v>
      </c>
      <c r="L966" s="12">
        <f t="shared" si="143"/>
        <v>-0.35321319545067187</v>
      </c>
    </row>
    <row r="967" spans="1:12" x14ac:dyDescent="0.25">
      <c r="A967" s="11">
        <f>'Shiller Data '!A966</f>
        <v>1950.1</v>
      </c>
      <c r="B967" s="11">
        <f>'Shiller Data '!B966</f>
        <v>19.87</v>
      </c>
      <c r="C967" s="11">
        <f>'Shiller Data '!C966</f>
        <v>1.3766700000000001</v>
      </c>
      <c r="D967" s="11">
        <f>'Shiller Data '!D966</f>
        <v>2.76</v>
      </c>
      <c r="E967" s="75">
        <f>'Shiller Data '!E966</f>
        <v>24.6</v>
      </c>
      <c r="F967" s="12">
        <f t="shared" si="141"/>
        <v>253.76655487804877</v>
      </c>
      <c r="G967" s="12">
        <f t="shared" si="142"/>
        <v>17.581922652439026</v>
      </c>
      <c r="H967" s="12">
        <f t="shared" si="144"/>
        <v>218.01211257708229</v>
      </c>
      <c r="I967" s="12">
        <f t="shared" si="145"/>
        <v>12.224546224057031</v>
      </c>
      <c r="J967" s="12">
        <f t="shared" si="146"/>
        <v>20.758770937333804</v>
      </c>
      <c r="K967" s="12">
        <f t="shared" si="147"/>
        <v>3.0329688531411376</v>
      </c>
      <c r="L967" s="12">
        <f t="shared" si="143"/>
        <v>-0.32210991548694379</v>
      </c>
    </row>
    <row r="968" spans="1:12" x14ac:dyDescent="0.25">
      <c r="A968" s="11">
        <f>'Shiller Data '!A967</f>
        <v>1950.11</v>
      </c>
      <c r="B968" s="11">
        <f>'Shiller Data '!B967</f>
        <v>19.829999999999998</v>
      </c>
      <c r="C968" s="11">
        <f>'Shiller Data '!C967</f>
        <v>1.42333</v>
      </c>
      <c r="D968" s="11">
        <f>'Shiller Data '!D967</f>
        <v>2.8</v>
      </c>
      <c r="E968" s="75">
        <f>'Shiller Data '!E967</f>
        <v>24.7</v>
      </c>
      <c r="F968" s="12">
        <f t="shared" si="141"/>
        <v>252.23037449392712</v>
      </c>
      <c r="G968" s="12">
        <f t="shared" si="142"/>
        <v>18.104238977732795</v>
      </c>
      <c r="H968" s="12">
        <f t="shared" si="144"/>
        <v>218.0545829156153</v>
      </c>
      <c r="I968" s="12">
        <f t="shared" si="145"/>
        <v>12.243481501812219</v>
      </c>
      <c r="J968" s="12">
        <f t="shared" si="146"/>
        <v>20.601197008922114</v>
      </c>
      <c r="K968" s="12">
        <f t="shared" si="147"/>
        <v>3.0253491813366047</v>
      </c>
      <c r="L968" s="12">
        <f t="shared" si="143"/>
        <v>-0.32972958729147672</v>
      </c>
    </row>
    <row r="969" spans="1:12" x14ac:dyDescent="0.25">
      <c r="A969" s="11">
        <f>'Shiller Data '!A968</f>
        <v>1950.12</v>
      </c>
      <c r="B969" s="11">
        <f>'Shiller Data '!B968</f>
        <v>19.75</v>
      </c>
      <c r="C969" s="11">
        <f>'Shiller Data '!C968</f>
        <v>1.47</v>
      </c>
      <c r="D969" s="11">
        <f>'Shiller Data '!D968</f>
        <v>2.84</v>
      </c>
      <c r="E969" s="75">
        <f>'Shiller Data '!E968</f>
        <v>25</v>
      </c>
      <c r="F969" s="12">
        <f t="shared" si="141"/>
        <v>248.19825</v>
      </c>
      <c r="G969" s="12">
        <f t="shared" si="142"/>
        <v>18.473489999999998</v>
      </c>
      <c r="H969" s="12">
        <f t="shared" si="144"/>
        <v>218.15677294435281</v>
      </c>
      <c r="I969" s="12">
        <f t="shared" si="145"/>
        <v>12.265236960263016</v>
      </c>
      <c r="J969" s="12">
        <f t="shared" si="146"/>
        <v>20.235911528176267</v>
      </c>
      <c r="K969" s="12">
        <f t="shared" si="147"/>
        <v>3.0074588244185643</v>
      </c>
      <c r="L969" s="12">
        <f t="shared" si="143"/>
        <v>-0.34761994420951714</v>
      </c>
    </row>
    <row r="970" spans="1:12" x14ac:dyDescent="0.25">
      <c r="A970" s="11">
        <f>'Shiller Data '!A969</f>
        <v>1951.01</v>
      </c>
      <c r="B970" s="11">
        <f>'Shiller Data '!B969</f>
        <v>21.21</v>
      </c>
      <c r="C970" s="11">
        <f>'Shiller Data '!C969</f>
        <v>1.4866699999999999</v>
      </c>
      <c r="D970" s="11">
        <f>'Shiller Data '!D969</f>
        <v>2.8366699999999998</v>
      </c>
      <c r="E970" s="75">
        <f>'Shiller Data '!E969</f>
        <v>25.4</v>
      </c>
      <c r="F970" s="12">
        <f t="shared" si="141"/>
        <v>262.34849409448822</v>
      </c>
      <c r="G970" s="12">
        <f t="shared" si="142"/>
        <v>18.388761702755907</v>
      </c>
      <c r="H970" s="12">
        <f t="shared" si="144"/>
        <v>218.35642776084265</v>
      </c>
      <c r="I970" s="12">
        <f t="shared" si="145"/>
        <v>12.286052317335241</v>
      </c>
      <c r="J970" s="12">
        <f t="shared" si="146"/>
        <v>21.353359673092275</v>
      </c>
      <c r="K970" s="12">
        <f t="shared" si="147"/>
        <v>3.0612090890319172</v>
      </c>
      <c r="L970" s="12">
        <f t="shared" si="143"/>
        <v>-0.29386967959616417</v>
      </c>
    </row>
    <row r="971" spans="1:12" x14ac:dyDescent="0.25">
      <c r="A971" s="11">
        <f>'Shiller Data '!A970</f>
        <v>1951.02</v>
      </c>
      <c r="B971" s="11">
        <f>'Shiller Data '!B970</f>
        <v>22</v>
      </c>
      <c r="C971" s="11">
        <f>'Shiller Data '!C970</f>
        <v>1.5033300000000001</v>
      </c>
      <c r="D971" s="11">
        <f>'Shiller Data '!D970</f>
        <v>2.8333300000000001</v>
      </c>
      <c r="E971" s="75">
        <f>'Shiller Data '!E970</f>
        <v>25.7</v>
      </c>
      <c r="F971" s="12">
        <f t="shared" ref="F971:F1034" si="148">B971*$E$1851/E971</f>
        <v>268.94357976653697</v>
      </c>
      <c r="G971" s="12">
        <f t="shared" ref="G971:G1034" si="149">C971*$E$1851/E971</f>
        <v>18.377770535019454</v>
      </c>
      <c r="H971" s="12">
        <f t="shared" si="144"/>
        <v>218.71920430060936</v>
      </c>
      <c r="I971" s="12">
        <f t="shared" si="145"/>
        <v>12.306335135954114</v>
      </c>
      <c r="J971" s="12">
        <f t="shared" si="146"/>
        <v>21.854075709411898</v>
      </c>
      <c r="K971" s="12">
        <f t="shared" si="147"/>
        <v>3.0843874354699938</v>
      </c>
      <c r="L971" s="12">
        <f t="shared" si="143"/>
        <v>-0.27069133315808758</v>
      </c>
    </row>
    <row r="972" spans="1:12" x14ac:dyDescent="0.25">
      <c r="A972" s="11">
        <f>'Shiller Data '!A971</f>
        <v>1951.03</v>
      </c>
      <c r="B972" s="11">
        <f>'Shiller Data '!B971</f>
        <v>21.63</v>
      </c>
      <c r="C972" s="11">
        <f>'Shiller Data '!C971</f>
        <v>1.52</v>
      </c>
      <c r="D972" s="11">
        <f>'Shiller Data '!D971</f>
        <v>2.83</v>
      </c>
      <c r="E972" s="75">
        <f>'Shiller Data '!E971</f>
        <v>25.8</v>
      </c>
      <c r="F972" s="12">
        <f t="shared" si="148"/>
        <v>263.39555232558138</v>
      </c>
      <c r="G972" s="12">
        <f t="shared" si="149"/>
        <v>18.509534883720931</v>
      </c>
      <c r="H972" s="12">
        <f t="shared" si="144"/>
        <v>219.0463905398027</v>
      </c>
      <c r="I972" s="12">
        <f t="shared" si="145"/>
        <v>12.327606568926011</v>
      </c>
      <c r="J972" s="12">
        <f t="shared" si="146"/>
        <v>21.366317204632249</v>
      </c>
      <c r="K972" s="12">
        <f t="shared" si="147"/>
        <v>3.0618157196473326</v>
      </c>
      <c r="L972" s="12">
        <f t="shared" si="143"/>
        <v>-0.29326304898074884</v>
      </c>
    </row>
    <row r="973" spans="1:12" x14ac:dyDescent="0.25">
      <c r="A973" s="11">
        <f>'Shiller Data '!A972</f>
        <v>1951.04</v>
      </c>
      <c r="B973" s="11">
        <f>'Shiller Data '!B972</f>
        <v>21.92</v>
      </c>
      <c r="C973" s="11">
        <f>'Shiller Data '!C972</f>
        <v>1.5333300000000001</v>
      </c>
      <c r="D973" s="11">
        <f>'Shiller Data '!D972</f>
        <v>2.7933300000000001</v>
      </c>
      <c r="E973" s="75">
        <f>'Shiller Data '!E972</f>
        <v>25.8</v>
      </c>
      <c r="F973" s="12">
        <f t="shared" si="148"/>
        <v>266.92697674418605</v>
      </c>
      <c r="G973" s="12">
        <f t="shared" si="149"/>
        <v>18.671858633720934</v>
      </c>
      <c r="H973" s="12">
        <f t="shared" si="144"/>
        <v>219.46912557648895</v>
      </c>
      <c r="I973" s="12">
        <f t="shared" si="145"/>
        <v>12.350032353712697</v>
      </c>
      <c r="J973" s="12">
        <f t="shared" si="146"/>
        <v>21.613463762622597</v>
      </c>
      <c r="K973" s="12">
        <f t="shared" si="147"/>
        <v>3.0733164428490749</v>
      </c>
      <c r="L973" s="12">
        <f t="shared" si="143"/>
        <v>-0.28176232577900651</v>
      </c>
    </row>
    <row r="974" spans="1:12" x14ac:dyDescent="0.25">
      <c r="A974" s="11">
        <f>'Shiller Data '!A973</f>
        <v>1951.05</v>
      </c>
      <c r="B974" s="11">
        <f>'Shiller Data '!B973</f>
        <v>21.93</v>
      </c>
      <c r="C974" s="11">
        <f>'Shiller Data '!C973</f>
        <v>1.54667</v>
      </c>
      <c r="D974" s="11">
        <f>'Shiller Data '!D973</f>
        <v>2.7566700000000002</v>
      </c>
      <c r="E974" s="75">
        <f>'Shiller Data '!E973</f>
        <v>25.9</v>
      </c>
      <c r="F974" s="12">
        <f t="shared" si="148"/>
        <v>266.01767374517374</v>
      </c>
      <c r="G974" s="12">
        <f t="shared" si="149"/>
        <v>18.761584835907339</v>
      </c>
      <c r="H974" s="12">
        <f t="shared" si="144"/>
        <v>219.93955762129681</v>
      </c>
      <c r="I974" s="12">
        <f t="shared" si="145"/>
        <v>12.373209901451069</v>
      </c>
      <c r="J974" s="12">
        <f t="shared" si="146"/>
        <v>21.499487672473453</v>
      </c>
      <c r="K974" s="12">
        <f t="shared" si="147"/>
        <v>3.0680291056624163</v>
      </c>
      <c r="L974" s="12">
        <f t="shared" si="143"/>
        <v>-0.28704966296566514</v>
      </c>
    </row>
    <row r="975" spans="1:12" x14ac:dyDescent="0.25">
      <c r="A975" s="11">
        <f>'Shiller Data '!A974</f>
        <v>1951.06</v>
      </c>
      <c r="B975" s="11">
        <f>'Shiller Data '!B974</f>
        <v>21.55</v>
      </c>
      <c r="C975" s="11">
        <f>'Shiller Data '!C974</f>
        <v>1.56</v>
      </c>
      <c r="D975" s="11">
        <f>'Shiller Data '!D974</f>
        <v>2.72</v>
      </c>
      <c r="E975" s="75">
        <f>'Shiller Data '!E974</f>
        <v>25.9</v>
      </c>
      <c r="F975" s="12">
        <f t="shared" si="148"/>
        <v>261.4081563706564</v>
      </c>
      <c r="G975" s="12">
        <f t="shared" si="149"/>
        <v>18.923281853281857</v>
      </c>
      <c r="H975" s="12">
        <f t="shared" si="144"/>
        <v>220.35359439510736</v>
      </c>
      <c r="I975" s="12">
        <f t="shared" si="145"/>
        <v>12.398947547337796</v>
      </c>
      <c r="J975" s="12">
        <f t="shared" si="146"/>
        <v>21.083092365108349</v>
      </c>
      <c r="K975" s="12">
        <f t="shared" si="147"/>
        <v>3.0484714095512806</v>
      </c>
      <c r="L975" s="12">
        <f t="shared" si="143"/>
        <v>-0.30660735907680081</v>
      </c>
    </row>
    <row r="976" spans="1:12" x14ac:dyDescent="0.25">
      <c r="A976" s="11">
        <f>'Shiller Data '!A975</f>
        <v>1951.07</v>
      </c>
      <c r="B976" s="11">
        <f>'Shiller Data '!B975</f>
        <v>21.93</v>
      </c>
      <c r="C976" s="11">
        <f>'Shiller Data '!C975</f>
        <v>1.54667</v>
      </c>
      <c r="D976" s="11">
        <f>'Shiller Data '!D975</f>
        <v>2.65</v>
      </c>
      <c r="E976" s="75">
        <f>'Shiller Data '!E975</f>
        <v>25.9</v>
      </c>
      <c r="F976" s="12">
        <f t="shared" si="148"/>
        <v>266.01767374517374</v>
      </c>
      <c r="G976" s="12">
        <f t="shared" si="149"/>
        <v>18.761584835907339</v>
      </c>
      <c r="H976" s="12">
        <f t="shared" si="144"/>
        <v>220.7086627550606</v>
      </c>
      <c r="I976" s="12">
        <f t="shared" si="145"/>
        <v>12.423351337870473</v>
      </c>
      <c r="J976" s="12">
        <f t="shared" si="146"/>
        <v>21.412714372350084</v>
      </c>
      <c r="K976" s="12">
        <f t="shared" si="147"/>
        <v>3.0639848751517906</v>
      </c>
      <c r="L976" s="12">
        <f t="shared" si="143"/>
        <v>-0.29109389347629078</v>
      </c>
    </row>
    <row r="977" spans="1:12" x14ac:dyDescent="0.25">
      <c r="A977" s="11">
        <f>'Shiller Data '!A976</f>
        <v>1951.08</v>
      </c>
      <c r="B977" s="11">
        <f>'Shiller Data '!B976</f>
        <v>22.89</v>
      </c>
      <c r="C977" s="11">
        <f>'Shiller Data '!C976</f>
        <v>1.5333300000000001</v>
      </c>
      <c r="D977" s="11">
        <f>'Shiller Data '!D976</f>
        <v>2.58</v>
      </c>
      <c r="E977" s="75">
        <f>'Shiller Data '!E976</f>
        <v>25.9</v>
      </c>
      <c r="F977" s="12">
        <f t="shared" si="148"/>
        <v>277.6627702702703</v>
      </c>
      <c r="G977" s="12">
        <f t="shared" si="149"/>
        <v>18.599766515444021</v>
      </c>
      <c r="H977" s="12">
        <f t="shared" si="144"/>
        <v>221.17715497945926</v>
      </c>
      <c r="I977" s="12">
        <f t="shared" si="145"/>
        <v>12.447808782128975</v>
      </c>
      <c r="J977" s="12">
        <f t="shared" si="146"/>
        <v>22.306156459352444</v>
      </c>
      <c r="K977" s="12">
        <f t="shared" si="147"/>
        <v>3.1048627147749688</v>
      </c>
      <c r="L977" s="12">
        <f t="shared" si="143"/>
        <v>-0.25021605385311263</v>
      </c>
    </row>
    <row r="978" spans="1:12" x14ac:dyDescent="0.25">
      <c r="A978" s="11">
        <f>'Shiller Data '!A977</f>
        <v>1951.09</v>
      </c>
      <c r="B978" s="11">
        <f>'Shiller Data '!B977</f>
        <v>23.48</v>
      </c>
      <c r="C978" s="11">
        <f>'Shiller Data '!C977</f>
        <v>1.52</v>
      </c>
      <c r="D978" s="11">
        <f>'Shiller Data '!D977</f>
        <v>2.5099999999999998</v>
      </c>
      <c r="E978" s="75">
        <f>'Shiller Data '!E977</f>
        <v>26.1</v>
      </c>
      <c r="F978" s="12">
        <f t="shared" si="148"/>
        <v>282.63712643678161</v>
      </c>
      <c r="G978" s="12">
        <f t="shared" si="149"/>
        <v>18.296781609195403</v>
      </c>
      <c r="H978" s="12">
        <f t="shared" si="144"/>
        <v>221.69865356006326</v>
      </c>
      <c r="I978" s="12">
        <f t="shared" si="145"/>
        <v>12.471497140745939</v>
      </c>
      <c r="J978" s="12">
        <f t="shared" si="146"/>
        <v>22.662646131984491</v>
      </c>
      <c r="K978" s="12">
        <f t="shared" si="147"/>
        <v>3.120718024244824</v>
      </c>
      <c r="L978" s="12">
        <f t="shared" si="143"/>
        <v>-0.23436074438325738</v>
      </c>
    </row>
    <row r="979" spans="1:12" x14ac:dyDescent="0.25">
      <c r="A979" s="11">
        <f>'Shiller Data '!A978</f>
        <v>1951.1</v>
      </c>
      <c r="B979" s="11">
        <f>'Shiller Data '!B978</f>
        <v>23.36</v>
      </c>
      <c r="C979" s="11">
        <f>'Shiller Data '!C978</f>
        <v>1.48333</v>
      </c>
      <c r="D979" s="11">
        <f>'Shiller Data '!D978</f>
        <v>2.4866700000000002</v>
      </c>
      <c r="E979" s="75">
        <f>'Shiller Data '!E978</f>
        <v>26.2</v>
      </c>
      <c r="F979" s="12">
        <f t="shared" si="148"/>
        <v>280.11938931297709</v>
      </c>
      <c r="G979" s="12">
        <f t="shared" si="149"/>
        <v>17.787221479007634</v>
      </c>
      <c r="H979" s="12">
        <f t="shared" si="144"/>
        <v>222.30486532447213</v>
      </c>
      <c r="I979" s="12">
        <f t="shared" si="145"/>
        <v>12.493165192451333</v>
      </c>
      <c r="J979" s="12">
        <f t="shared" si="146"/>
        <v>22.421811046109585</v>
      </c>
      <c r="K979" s="12">
        <f t="shared" si="147"/>
        <v>3.1100341925310366</v>
      </c>
      <c r="L979" s="12">
        <f t="shared" si="143"/>
        <v>-0.24504457609704478</v>
      </c>
    </row>
    <row r="980" spans="1:12" x14ac:dyDescent="0.25">
      <c r="A980" s="11">
        <f>'Shiller Data '!A979</f>
        <v>1951.11</v>
      </c>
      <c r="B980" s="11">
        <f>'Shiller Data '!B979</f>
        <v>22.71</v>
      </c>
      <c r="C980" s="11">
        <f>'Shiller Data '!C979</f>
        <v>1.4466699999999999</v>
      </c>
      <c r="D980" s="11">
        <f>'Shiller Data '!D979</f>
        <v>2.46333</v>
      </c>
      <c r="E980" s="75">
        <f>'Shiller Data '!E979</f>
        <v>26.4</v>
      </c>
      <c r="F980" s="12">
        <f t="shared" si="148"/>
        <v>270.26190340909096</v>
      </c>
      <c r="G980" s="12">
        <f t="shared" si="149"/>
        <v>17.216194971590909</v>
      </c>
      <c r="H980" s="12">
        <f t="shared" si="144"/>
        <v>222.94731880824571</v>
      </c>
      <c r="I980" s="12">
        <f t="shared" si="145"/>
        <v>12.511654543690954</v>
      </c>
      <c r="J980" s="12">
        <f t="shared" si="146"/>
        <v>21.600812463717798</v>
      </c>
      <c r="K980" s="12">
        <f t="shared" si="147"/>
        <v>3.0727309280437374</v>
      </c>
      <c r="L980" s="12">
        <f t="shared" si="143"/>
        <v>-0.28234784058434403</v>
      </c>
    </row>
    <row r="981" spans="1:12" x14ac:dyDescent="0.25">
      <c r="A981" s="11">
        <f>'Shiller Data '!A980</f>
        <v>1951.12</v>
      </c>
      <c r="B981" s="11">
        <f>'Shiller Data '!B980</f>
        <v>23.41</v>
      </c>
      <c r="C981" s="11">
        <f>'Shiller Data '!C980</f>
        <v>1.41</v>
      </c>
      <c r="D981" s="11">
        <f>'Shiller Data '!D980</f>
        <v>2.44</v>
      </c>
      <c r="E981" s="75">
        <f>'Shiller Data '!E980</f>
        <v>26.5</v>
      </c>
      <c r="F981" s="12">
        <f t="shared" si="148"/>
        <v>277.5410094339623</v>
      </c>
      <c r="G981" s="12">
        <f t="shared" si="149"/>
        <v>16.716481132075472</v>
      </c>
      <c r="H981" s="12">
        <f t="shared" si="144"/>
        <v>223.77871719366846</v>
      </c>
      <c r="I981" s="12">
        <f t="shared" si="145"/>
        <v>12.527280433765934</v>
      </c>
      <c r="J981" s="12">
        <f t="shared" si="146"/>
        <v>22.154929068713145</v>
      </c>
      <c r="K981" s="12">
        <f t="shared" si="147"/>
        <v>3.0980600030536012</v>
      </c>
      <c r="L981" s="12">
        <f t="shared" si="143"/>
        <v>-0.25701876557448022</v>
      </c>
    </row>
    <row r="982" spans="1:12" x14ac:dyDescent="0.25">
      <c r="A982" s="11">
        <f>'Shiller Data '!A981</f>
        <v>1952.01</v>
      </c>
      <c r="B982" s="11">
        <f>'Shiller Data '!B981</f>
        <v>24.19</v>
      </c>
      <c r="C982" s="11">
        <f>'Shiller Data '!C981</f>
        <v>1.41333</v>
      </c>
      <c r="D982" s="11">
        <f>'Shiller Data '!D981</f>
        <v>2.4266700000000001</v>
      </c>
      <c r="E982" s="75">
        <f>'Shiller Data '!E981</f>
        <v>26.5</v>
      </c>
      <c r="F982" s="12">
        <f t="shared" si="148"/>
        <v>286.7884245283019</v>
      </c>
      <c r="G982" s="12">
        <f t="shared" si="149"/>
        <v>16.755960481132075</v>
      </c>
      <c r="H982" s="12">
        <f t="shared" si="144"/>
        <v>224.66259183082971</v>
      </c>
      <c r="I982" s="12">
        <f t="shared" si="145"/>
        <v>12.545498877874833</v>
      </c>
      <c r="J982" s="12">
        <f t="shared" si="146"/>
        <v>22.859866101784142</v>
      </c>
      <c r="K982" s="12">
        <f t="shared" si="147"/>
        <v>3.1293828010347311</v>
      </c>
      <c r="L982" s="12">
        <f t="shared" si="143"/>
        <v>-0.22569596759335031</v>
      </c>
    </row>
    <row r="983" spans="1:12" x14ac:dyDescent="0.25">
      <c r="A983" s="11">
        <f>'Shiller Data '!A982</f>
        <v>1952.02</v>
      </c>
      <c r="B983" s="11">
        <f>'Shiller Data '!B982</f>
        <v>23.75</v>
      </c>
      <c r="C983" s="11">
        <f>'Shiller Data '!C982</f>
        <v>1.4166700000000001</v>
      </c>
      <c r="D983" s="11">
        <f>'Shiller Data '!D982</f>
        <v>2.4133300000000002</v>
      </c>
      <c r="E983" s="75">
        <f>'Shiller Data '!E982</f>
        <v>26.3</v>
      </c>
      <c r="F983" s="12">
        <f t="shared" si="148"/>
        <v>283.71316539923953</v>
      </c>
      <c r="G983" s="12">
        <f t="shared" si="149"/>
        <v>16.923281264258556</v>
      </c>
      <c r="H983" s="12">
        <f t="shared" si="144"/>
        <v>225.60151159068258</v>
      </c>
      <c r="I983" s="12">
        <f t="shared" si="145"/>
        <v>12.566446189525951</v>
      </c>
      <c r="J983" s="12">
        <f t="shared" si="146"/>
        <v>22.577040566625158</v>
      </c>
      <c r="K983" s="12">
        <f t="shared" si="147"/>
        <v>3.1169334857662494</v>
      </c>
      <c r="L983" s="12">
        <f t="shared" si="143"/>
        <v>-0.23814528286183201</v>
      </c>
    </row>
    <row r="984" spans="1:12" x14ac:dyDescent="0.25">
      <c r="A984" s="11">
        <f>'Shiller Data '!A983</f>
        <v>1952.03</v>
      </c>
      <c r="B984" s="11">
        <f>'Shiller Data '!B983</f>
        <v>23.81</v>
      </c>
      <c r="C984" s="11">
        <f>'Shiller Data '!C983</f>
        <v>1.42</v>
      </c>
      <c r="D984" s="11">
        <f>'Shiller Data '!D983</f>
        <v>2.4</v>
      </c>
      <c r="E984" s="75">
        <f>'Shiller Data '!E983</f>
        <v>26.3</v>
      </c>
      <c r="F984" s="12">
        <f t="shared" si="148"/>
        <v>284.42991444866919</v>
      </c>
      <c r="G984" s="12">
        <f t="shared" si="149"/>
        <v>16.963060836501899</v>
      </c>
      <c r="H984" s="12">
        <f t="shared" si="144"/>
        <v>226.67837532705988</v>
      </c>
      <c r="I984" s="12">
        <f t="shared" si="145"/>
        <v>12.590003136288596</v>
      </c>
      <c r="J984" s="12">
        <f t="shared" si="146"/>
        <v>22.591727052779451</v>
      </c>
      <c r="K984" s="12">
        <f t="shared" si="147"/>
        <v>3.1175837796505368</v>
      </c>
      <c r="L984" s="12">
        <f t="shared" si="143"/>
        <v>-0.23749498897754462</v>
      </c>
    </row>
    <row r="985" spans="1:12" x14ac:dyDescent="0.25">
      <c r="A985" s="11">
        <f>'Shiller Data '!A984</f>
        <v>1952.04</v>
      </c>
      <c r="B985" s="11">
        <f>'Shiller Data '!B984</f>
        <v>23.74</v>
      </c>
      <c r="C985" s="11">
        <f>'Shiller Data '!C984</f>
        <v>1.43</v>
      </c>
      <c r="D985" s="11">
        <f>'Shiller Data '!D984</f>
        <v>2.38</v>
      </c>
      <c r="E985" s="75">
        <f>'Shiller Data '!E984</f>
        <v>26.4</v>
      </c>
      <c r="F985" s="12">
        <f t="shared" si="148"/>
        <v>282.51948863636363</v>
      </c>
      <c r="G985" s="12">
        <f t="shared" si="149"/>
        <v>17.017812500000002</v>
      </c>
      <c r="H985" s="12">
        <f t="shared" si="144"/>
        <v>227.84000401100204</v>
      </c>
      <c r="I985" s="12">
        <f t="shared" si="145"/>
        <v>12.616132667138853</v>
      </c>
      <c r="J985" s="12">
        <f t="shared" si="146"/>
        <v>22.393509650722052</v>
      </c>
      <c r="K985" s="12">
        <f t="shared" si="147"/>
        <v>3.1087711691403861</v>
      </c>
      <c r="L985" s="12">
        <f t="shared" si="143"/>
        <v>-0.24630759948769532</v>
      </c>
    </row>
    <row r="986" spans="1:12" x14ac:dyDescent="0.25">
      <c r="A986" s="11">
        <f>'Shiller Data '!A985</f>
        <v>1952.05</v>
      </c>
      <c r="B986" s="11">
        <f>'Shiller Data '!B985</f>
        <v>23.73</v>
      </c>
      <c r="C986" s="11">
        <f>'Shiller Data '!C985</f>
        <v>1.44</v>
      </c>
      <c r="D986" s="11">
        <f>'Shiller Data '!D985</f>
        <v>2.36</v>
      </c>
      <c r="E986" s="75">
        <f>'Shiller Data '!E985</f>
        <v>26.4</v>
      </c>
      <c r="F986" s="12">
        <f t="shared" si="148"/>
        <v>282.40048295454551</v>
      </c>
      <c r="G986" s="12">
        <f t="shared" si="149"/>
        <v>17.136818181818182</v>
      </c>
      <c r="H986" s="12">
        <f t="shared" si="144"/>
        <v>229.00855942678356</v>
      </c>
      <c r="I986" s="12">
        <f t="shared" si="145"/>
        <v>12.645912581484787</v>
      </c>
      <c r="J986" s="12">
        <f t="shared" si="146"/>
        <v>22.331364473293569</v>
      </c>
      <c r="K986" s="12">
        <f t="shared" si="147"/>
        <v>3.1059921689244909</v>
      </c>
      <c r="L986" s="12">
        <f t="shared" si="143"/>
        <v>-0.24908659970359048</v>
      </c>
    </row>
    <row r="987" spans="1:12" x14ac:dyDescent="0.25">
      <c r="A987" s="11">
        <f>'Shiller Data '!A986</f>
        <v>1952.06</v>
      </c>
      <c r="B987" s="11">
        <f>'Shiller Data '!B986</f>
        <v>24.38</v>
      </c>
      <c r="C987" s="11">
        <f>'Shiller Data '!C986</f>
        <v>1.45</v>
      </c>
      <c r="D987" s="11">
        <f>'Shiller Data '!D986</f>
        <v>2.34</v>
      </c>
      <c r="E987" s="75">
        <f>'Shiller Data '!E986</f>
        <v>26.5</v>
      </c>
      <c r="F987" s="12">
        <f t="shared" si="148"/>
        <v>289.041</v>
      </c>
      <c r="G987" s="12">
        <f t="shared" si="149"/>
        <v>17.190707547169811</v>
      </c>
      <c r="H987" s="12">
        <f t="shared" si="144"/>
        <v>230.133301771302</v>
      </c>
      <c r="I987" s="12">
        <f t="shared" si="145"/>
        <v>12.677683059923739</v>
      </c>
      <c r="J987" s="12">
        <f t="shared" si="146"/>
        <v>22.799197505868133</v>
      </c>
      <c r="K987" s="12">
        <f t="shared" si="147"/>
        <v>3.1267253382299156</v>
      </c>
      <c r="L987" s="12">
        <f t="shared" si="143"/>
        <v>-0.2283534303981658</v>
      </c>
    </row>
    <row r="988" spans="1:12" x14ac:dyDescent="0.25">
      <c r="A988" s="11">
        <f>'Shiller Data '!A987</f>
        <v>1952.07</v>
      </c>
      <c r="B988" s="11">
        <f>'Shiller Data '!B987</f>
        <v>25.08</v>
      </c>
      <c r="C988" s="11">
        <f>'Shiller Data '!C987</f>
        <v>1.45</v>
      </c>
      <c r="D988" s="11">
        <f>'Shiller Data '!D987</f>
        <v>2.34667</v>
      </c>
      <c r="E988" s="75">
        <f>'Shiller Data '!E987</f>
        <v>26.7</v>
      </c>
      <c r="F988" s="12">
        <f t="shared" si="148"/>
        <v>295.11269662921347</v>
      </c>
      <c r="G988" s="12">
        <f t="shared" si="149"/>
        <v>17.061938202247191</v>
      </c>
      <c r="H988" s="12">
        <f t="shared" si="144"/>
        <v>231.24500198955292</v>
      </c>
      <c r="I988" s="12">
        <f t="shared" si="145"/>
        <v>12.711546466994973</v>
      </c>
      <c r="J988" s="12">
        <f t="shared" si="146"/>
        <v>23.21611279913596</v>
      </c>
      <c r="K988" s="12">
        <f t="shared" si="147"/>
        <v>3.1448465548109366</v>
      </c>
      <c r="L988" s="12">
        <f t="shared" si="143"/>
        <v>-0.21023221381714485</v>
      </c>
    </row>
    <row r="989" spans="1:12" x14ac:dyDescent="0.25">
      <c r="A989" s="11">
        <f>'Shiller Data '!A988</f>
        <v>1952.08</v>
      </c>
      <c r="B989" s="11">
        <f>'Shiller Data '!B988</f>
        <v>25.18</v>
      </c>
      <c r="C989" s="11">
        <f>'Shiller Data '!C988</f>
        <v>1.45</v>
      </c>
      <c r="D989" s="11">
        <f>'Shiller Data '!D988</f>
        <v>2.3533300000000001</v>
      </c>
      <c r="E989" s="75">
        <f>'Shiller Data '!E988</f>
        <v>26.7</v>
      </c>
      <c r="F989" s="12">
        <f t="shared" si="148"/>
        <v>296.28938202247195</v>
      </c>
      <c r="G989" s="12">
        <f t="shared" si="149"/>
        <v>17.061938202247191</v>
      </c>
      <c r="H989" s="12">
        <f t="shared" si="144"/>
        <v>232.39278929702189</v>
      </c>
      <c r="I989" s="12">
        <f t="shared" si="145"/>
        <v>12.748359269197184</v>
      </c>
      <c r="J989" s="12">
        <f t="shared" si="146"/>
        <v>23.241373714527462</v>
      </c>
      <c r="K989" s="12">
        <f t="shared" si="147"/>
        <v>3.1459340401562139</v>
      </c>
      <c r="L989" s="12">
        <f t="shared" si="143"/>
        <v>-0.20914472847186749</v>
      </c>
    </row>
    <row r="990" spans="1:12" x14ac:dyDescent="0.25">
      <c r="A990" s="11">
        <f>'Shiller Data '!A989</f>
        <v>1952.09</v>
      </c>
      <c r="B990" s="11">
        <f>'Shiller Data '!B989</f>
        <v>24.78</v>
      </c>
      <c r="C990" s="11">
        <f>'Shiller Data '!C989</f>
        <v>1.45</v>
      </c>
      <c r="D990" s="11">
        <f>'Shiller Data '!D989</f>
        <v>2.36</v>
      </c>
      <c r="E990" s="75">
        <f>'Shiller Data '!E989</f>
        <v>26.7</v>
      </c>
      <c r="F990" s="12">
        <f t="shared" si="148"/>
        <v>291.5826404494382</v>
      </c>
      <c r="G990" s="12">
        <f t="shared" si="149"/>
        <v>17.061938202247191</v>
      </c>
      <c r="H990" s="12">
        <f t="shared" si="144"/>
        <v>233.49482918997364</v>
      </c>
      <c r="I990" s="12">
        <f t="shared" si="145"/>
        <v>12.787545805561908</v>
      </c>
      <c r="J990" s="12">
        <f t="shared" si="146"/>
        <v>22.802079842608666</v>
      </c>
      <c r="K990" s="12">
        <f t="shared" si="147"/>
        <v>3.1268517529670441</v>
      </c>
      <c r="L990" s="12">
        <f t="shared" si="143"/>
        <v>-0.22822701566103731</v>
      </c>
    </row>
    <row r="991" spans="1:12" x14ac:dyDescent="0.25">
      <c r="A991" s="11">
        <f>'Shiller Data '!A990</f>
        <v>1952.1</v>
      </c>
      <c r="B991" s="11">
        <f>'Shiller Data '!B990</f>
        <v>24.26</v>
      </c>
      <c r="C991" s="11">
        <f>'Shiller Data '!C990</f>
        <v>1.4366699999999999</v>
      </c>
      <c r="D991" s="11">
        <f>'Shiller Data '!D990</f>
        <v>2.3733300000000002</v>
      </c>
      <c r="E991" s="75">
        <f>'Shiller Data '!E990</f>
        <v>26.7</v>
      </c>
      <c r="F991" s="12">
        <f t="shared" si="148"/>
        <v>285.46387640449439</v>
      </c>
      <c r="G991" s="12">
        <f t="shared" si="149"/>
        <v>16.905086039325841</v>
      </c>
      <c r="H991" s="12">
        <f t="shared" si="144"/>
        <v>234.44515829138405</v>
      </c>
      <c r="I991" s="12">
        <f t="shared" si="145"/>
        <v>12.828891704333016</v>
      </c>
      <c r="J991" s="12">
        <f t="shared" si="146"/>
        <v>22.25163973502697</v>
      </c>
      <c r="K991" s="12">
        <f t="shared" si="147"/>
        <v>3.1024157018531038</v>
      </c>
      <c r="L991" s="12">
        <f t="shared" si="143"/>
        <v>-0.25266306677497763</v>
      </c>
    </row>
    <row r="992" spans="1:12" x14ac:dyDescent="0.25">
      <c r="A992" s="11">
        <f>'Shiller Data '!A991</f>
        <v>1952.11</v>
      </c>
      <c r="B992" s="11">
        <f>'Shiller Data '!B991</f>
        <v>25.03</v>
      </c>
      <c r="C992" s="11">
        <f>'Shiller Data '!C991</f>
        <v>1.42333</v>
      </c>
      <c r="D992" s="11">
        <f>'Shiller Data '!D991</f>
        <v>2.3866700000000001</v>
      </c>
      <c r="E992" s="75">
        <f>'Shiller Data '!E991</f>
        <v>26.7</v>
      </c>
      <c r="F992" s="12">
        <f t="shared" si="148"/>
        <v>294.52435393258429</v>
      </c>
      <c r="G992" s="12">
        <f t="shared" si="149"/>
        <v>16.74811620786517</v>
      </c>
      <c r="H992" s="12">
        <f t="shared" si="144"/>
        <v>235.44104442417338</v>
      </c>
      <c r="I992" s="12">
        <f t="shared" si="145"/>
        <v>12.871783965624765</v>
      </c>
      <c r="J992" s="12">
        <f t="shared" si="146"/>
        <v>22.881393497524318</v>
      </c>
      <c r="K992" s="12">
        <f t="shared" si="147"/>
        <v>3.1303240692690633</v>
      </c>
      <c r="L992" s="12">
        <f t="shared" si="143"/>
        <v>-0.22475469935901815</v>
      </c>
    </row>
    <row r="993" spans="1:12" x14ac:dyDescent="0.25">
      <c r="A993" s="11">
        <f>'Shiller Data '!A992</f>
        <v>1952.12</v>
      </c>
      <c r="B993" s="11">
        <f>'Shiller Data '!B992</f>
        <v>26.04</v>
      </c>
      <c r="C993" s="11">
        <f>'Shiller Data '!C992</f>
        <v>1.41</v>
      </c>
      <c r="D993" s="11">
        <f>'Shiller Data '!D992</f>
        <v>2.4</v>
      </c>
      <c r="E993" s="75">
        <f>'Shiller Data '!E992</f>
        <v>26.7</v>
      </c>
      <c r="F993" s="12">
        <f t="shared" si="148"/>
        <v>306.40887640449438</v>
      </c>
      <c r="G993" s="12">
        <f t="shared" si="149"/>
        <v>16.59126404494382</v>
      </c>
      <c r="H993" s="12">
        <f t="shared" si="144"/>
        <v>236.52043619625468</v>
      </c>
      <c r="I993" s="12">
        <f t="shared" si="145"/>
        <v>12.916254588474819</v>
      </c>
      <c r="J993" s="12">
        <f t="shared" si="146"/>
        <v>23.722734350397769</v>
      </c>
      <c r="K993" s="12">
        <f t="shared" si="147"/>
        <v>3.1664338436407884</v>
      </c>
      <c r="L993" s="12">
        <f t="shared" si="143"/>
        <v>-0.18864492498729302</v>
      </c>
    </row>
    <row r="994" spans="1:12" x14ac:dyDescent="0.25">
      <c r="A994" s="11">
        <f>'Shiller Data '!A993</f>
        <v>1953.01</v>
      </c>
      <c r="B994" s="11">
        <f>'Shiller Data '!B993</f>
        <v>26.18</v>
      </c>
      <c r="C994" s="11">
        <f>'Shiller Data '!C993</f>
        <v>1.41</v>
      </c>
      <c r="D994" s="11">
        <f>'Shiller Data '!D993</f>
        <v>2.41</v>
      </c>
      <c r="E994" s="75">
        <f>'Shiller Data '!E993</f>
        <v>26.6</v>
      </c>
      <c r="F994" s="12">
        <f t="shared" si="148"/>
        <v>309.21434210526314</v>
      </c>
      <c r="G994" s="12">
        <f t="shared" si="149"/>
        <v>16.653637218045112</v>
      </c>
      <c r="H994" s="12">
        <f t="shared" si="144"/>
        <v>237.50770370756615</v>
      </c>
      <c r="I994" s="12">
        <f t="shared" si="145"/>
        <v>12.961284140098634</v>
      </c>
      <c r="J994" s="12">
        <f t="shared" si="146"/>
        <v>23.856767490239594</v>
      </c>
      <c r="K994" s="12">
        <f t="shared" si="147"/>
        <v>3.1720679292956091</v>
      </c>
      <c r="L994" s="12">
        <f t="shared" si="143"/>
        <v>-0.18301083933247231</v>
      </c>
    </row>
    <row r="995" spans="1:12" x14ac:dyDescent="0.25">
      <c r="A995" s="11">
        <f>'Shiller Data '!A994</f>
        <v>1953.02</v>
      </c>
      <c r="B995" s="11">
        <f>'Shiller Data '!B994</f>
        <v>25.86</v>
      </c>
      <c r="C995" s="11">
        <f>'Shiller Data '!C994</f>
        <v>1.41</v>
      </c>
      <c r="D995" s="11">
        <f>'Shiller Data '!D994</f>
        <v>2.42</v>
      </c>
      <c r="E995" s="75">
        <f>'Shiller Data '!E994</f>
        <v>26.5</v>
      </c>
      <c r="F995" s="12">
        <f t="shared" si="148"/>
        <v>306.58737735849053</v>
      </c>
      <c r="G995" s="12">
        <f t="shared" si="149"/>
        <v>16.716481132075472</v>
      </c>
      <c r="H995" s="12">
        <f t="shared" si="144"/>
        <v>238.36736620303265</v>
      </c>
      <c r="I995" s="12">
        <f t="shared" si="145"/>
        <v>13.006878922040421</v>
      </c>
      <c r="J995" s="12">
        <f t="shared" si="146"/>
        <v>23.571171777340986</v>
      </c>
      <c r="K995" s="12">
        <f t="shared" si="147"/>
        <v>3.160024430491299</v>
      </c>
      <c r="L995" s="12">
        <f t="shared" si="143"/>
        <v>-0.19505433813678241</v>
      </c>
    </row>
    <row r="996" spans="1:12" x14ac:dyDescent="0.25">
      <c r="A996" s="11">
        <f>'Shiller Data '!A995</f>
        <v>1953.03</v>
      </c>
      <c r="B996" s="11">
        <f>'Shiller Data '!B995</f>
        <v>25.99</v>
      </c>
      <c r="C996" s="11">
        <f>'Shiller Data '!C995</f>
        <v>1.41</v>
      </c>
      <c r="D996" s="11">
        <f>'Shiller Data '!D995</f>
        <v>2.4300000000000002</v>
      </c>
      <c r="E996" s="75">
        <f>'Shiller Data '!E995</f>
        <v>26.6</v>
      </c>
      <c r="F996" s="12">
        <f t="shared" si="148"/>
        <v>306.97023496240598</v>
      </c>
      <c r="G996" s="12">
        <f t="shared" si="149"/>
        <v>16.653637218045112</v>
      </c>
      <c r="H996" s="12">
        <f t="shared" si="144"/>
        <v>239.19807307531164</v>
      </c>
      <c r="I996" s="12">
        <f t="shared" si="145"/>
        <v>13.054138420162474</v>
      </c>
      <c r="J996" s="12">
        <f t="shared" si="146"/>
        <v>23.51516623175085</v>
      </c>
      <c r="K996" s="12">
        <f t="shared" si="147"/>
        <v>3.1576455845513083</v>
      </c>
      <c r="L996" s="12">
        <f t="shared" si="143"/>
        <v>-0.19743318407677313</v>
      </c>
    </row>
    <row r="997" spans="1:12" x14ac:dyDescent="0.25">
      <c r="A997" s="11">
        <f>'Shiller Data '!A996</f>
        <v>1953.04</v>
      </c>
      <c r="B997" s="11">
        <f>'Shiller Data '!B996</f>
        <v>24.71</v>
      </c>
      <c r="C997" s="11">
        <f>'Shiller Data '!C996</f>
        <v>1.41333</v>
      </c>
      <c r="D997" s="11">
        <f>'Shiller Data '!D996</f>
        <v>2.4566699999999999</v>
      </c>
      <c r="E997" s="75">
        <f>'Shiller Data '!E996</f>
        <v>26.6</v>
      </c>
      <c r="F997" s="12">
        <f t="shared" si="148"/>
        <v>291.85203947368421</v>
      </c>
      <c r="G997" s="12">
        <f t="shared" si="149"/>
        <v>16.692968148496238</v>
      </c>
      <c r="H997" s="12">
        <f t="shared" si="144"/>
        <v>239.88805848236913</v>
      </c>
      <c r="I997" s="12">
        <f t="shared" si="145"/>
        <v>13.10308947389872</v>
      </c>
      <c r="J997" s="12">
        <f t="shared" si="146"/>
        <v>22.273528701383885</v>
      </c>
      <c r="K997" s="12">
        <f t="shared" si="147"/>
        <v>3.1033989196101146</v>
      </c>
      <c r="L997" s="12">
        <f t="shared" si="143"/>
        <v>-0.25167984901796681</v>
      </c>
    </row>
    <row r="998" spans="1:12" x14ac:dyDescent="0.25">
      <c r="A998" s="11">
        <f>'Shiller Data '!A997</f>
        <v>1953.05</v>
      </c>
      <c r="B998" s="11">
        <f>'Shiller Data '!B997</f>
        <v>24.84</v>
      </c>
      <c r="C998" s="11">
        <f>'Shiller Data '!C997</f>
        <v>1.4166700000000001</v>
      </c>
      <c r="D998" s="11">
        <f>'Shiller Data '!D997</f>
        <v>2.48333</v>
      </c>
      <c r="E998" s="75">
        <f>'Shiller Data '!E997</f>
        <v>26.7</v>
      </c>
      <c r="F998" s="12">
        <f t="shared" si="148"/>
        <v>292.28865168539329</v>
      </c>
      <c r="G998" s="12">
        <f t="shared" si="149"/>
        <v>16.669748960674159</v>
      </c>
      <c r="H998" s="12">
        <f t="shared" si="144"/>
        <v>240.51717852946501</v>
      </c>
      <c r="I998" s="12">
        <f t="shared" si="145"/>
        <v>13.152699630439297</v>
      </c>
      <c r="J998" s="12">
        <f t="shared" si="146"/>
        <v>22.222711678821401</v>
      </c>
      <c r="K998" s="12">
        <f t="shared" si="147"/>
        <v>3.1011148145162215</v>
      </c>
      <c r="L998" s="12">
        <f t="shared" si="143"/>
        <v>-0.2539639541118599</v>
      </c>
    </row>
    <row r="999" spans="1:12" x14ac:dyDescent="0.25">
      <c r="A999" s="11">
        <f>'Shiller Data '!A998</f>
        <v>1953.06</v>
      </c>
      <c r="B999" s="11">
        <f>'Shiller Data '!B998</f>
        <v>23.95</v>
      </c>
      <c r="C999" s="11">
        <f>'Shiller Data '!C998</f>
        <v>1.42</v>
      </c>
      <c r="D999" s="11">
        <f>'Shiller Data '!D998</f>
        <v>2.5099999999999998</v>
      </c>
      <c r="E999" s="75">
        <f>'Shiller Data '!E998</f>
        <v>26.8</v>
      </c>
      <c r="F999" s="12">
        <f t="shared" si="148"/>
        <v>280.76459888059702</v>
      </c>
      <c r="G999" s="12">
        <f t="shared" si="149"/>
        <v>16.64658582089552</v>
      </c>
      <c r="H999" s="12">
        <f t="shared" si="144"/>
        <v>241.03195810180068</v>
      </c>
      <c r="I999" s="12">
        <f t="shared" si="145"/>
        <v>13.202344635271773</v>
      </c>
      <c r="J999" s="12">
        <f t="shared" si="146"/>
        <v>21.266267972621925</v>
      </c>
      <c r="K999" s="12">
        <f t="shared" si="147"/>
        <v>3.0571221541380256</v>
      </c>
      <c r="L999" s="12">
        <f t="shared" si="143"/>
        <v>-0.29795661449005584</v>
      </c>
    </row>
    <row r="1000" spans="1:12" x14ac:dyDescent="0.25">
      <c r="A1000" s="11">
        <f>'Shiller Data '!A999</f>
        <v>1953.07</v>
      </c>
      <c r="B1000" s="11">
        <f>'Shiller Data '!B999</f>
        <v>24.29</v>
      </c>
      <c r="C1000" s="11">
        <f>'Shiller Data '!C999</f>
        <v>1.42</v>
      </c>
      <c r="D1000" s="11">
        <f>'Shiller Data '!D999</f>
        <v>2.5233300000000001</v>
      </c>
      <c r="E1000" s="75">
        <f>'Shiller Data '!E999</f>
        <v>26.8</v>
      </c>
      <c r="F1000" s="12">
        <f t="shared" si="148"/>
        <v>284.75040111940297</v>
      </c>
      <c r="G1000" s="12">
        <f t="shared" si="149"/>
        <v>16.64658582089552</v>
      </c>
      <c r="H1000" s="12">
        <f t="shared" si="144"/>
        <v>241.52351507244816</v>
      </c>
      <c r="I1000" s="12">
        <f t="shared" si="145"/>
        <v>13.250922111621072</v>
      </c>
      <c r="J1000" s="12">
        <f t="shared" si="146"/>
        <v>21.489100812816382</v>
      </c>
      <c r="K1000" s="12">
        <f t="shared" si="147"/>
        <v>3.0675458676578584</v>
      </c>
      <c r="L1000" s="12">
        <f t="shared" si="143"/>
        <v>-0.28753290097022299</v>
      </c>
    </row>
    <row r="1001" spans="1:12" x14ac:dyDescent="0.25">
      <c r="A1001" s="11">
        <f>'Shiller Data '!A1000</f>
        <v>1953.08</v>
      </c>
      <c r="B1001" s="11">
        <f>'Shiller Data '!B1000</f>
        <v>24.39</v>
      </c>
      <c r="C1001" s="11">
        <f>'Shiller Data '!C1000</f>
        <v>1.42</v>
      </c>
      <c r="D1001" s="11">
        <f>'Shiller Data '!D1000</f>
        <v>2.53667</v>
      </c>
      <c r="E1001" s="75">
        <f>'Shiller Data '!E1000</f>
        <v>26.9</v>
      </c>
      <c r="F1001" s="12">
        <f t="shared" si="148"/>
        <v>284.85978624535318</v>
      </c>
      <c r="G1001" s="12">
        <f t="shared" si="149"/>
        <v>16.584702602230482</v>
      </c>
      <c r="H1001" s="12">
        <f t="shared" si="144"/>
        <v>242.10740161406738</v>
      </c>
      <c r="I1001" s="12">
        <f t="shared" si="145"/>
        <v>13.298005833380451</v>
      </c>
      <c r="J1001" s="12">
        <f t="shared" si="146"/>
        <v>21.421240884877829</v>
      </c>
      <c r="K1001" s="12">
        <f t="shared" si="147"/>
        <v>3.064382994475078</v>
      </c>
      <c r="L1001" s="12">
        <f t="shared" si="143"/>
        <v>-0.29069577415300341</v>
      </c>
    </row>
    <row r="1002" spans="1:12" x14ac:dyDescent="0.25">
      <c r="A1002" s="11">
        <f>'Shiller Data '!A1001</f>
        <v>1953.09</v>
      </c>
      <c r="B1002" s="11">
        <f>'Shiller Data '!B1001</f>
        <v>23.27</v>
      </c>
      <c r="C1002" s="11">
        <f>'Shiller Data '!C1001</f>
        <v>1.42</v>
      </c>
      <c r="D1002" s="11">
        <f>'Shiller Data '!D1001</f>
        <v>2.5499999999999998</v>
      </c>
      <c r="E1002" s="75">
        <f>'Shiller Data '!E1001</f>
        <v>26.9</v>
      </c>
      <c r="F1002" s="12">
        <f t="shared" si="148"/>
        <v>271.77889405204462</v>
      </c>
      <c r="G1002" s="12">
        <f t="shared" si="149"/>
        <v>16.584702602230482</v>
      </c>
      <c r="H1002" s="12">
        <f t="shared" si="144"/>
        <v>242.56670274594438</v>
      </c>
      <c r="I1002" s="12">
        <f t="shared" si="145"/>
        <v>13.345278342876531</v>
      </c>
      <c r="J1002" s="12">
        <f t="shared" si="146"/>
        <v>20.36517239051183</v>
      </c>
      <c r="K1002" s="12">
        <f t="shared" si="147"/>
        <v>3.0138262061031842</v>
      </c>
      <c r="L1002" s="12">
        <f t="shared" si="143"/>
        <v>-0.34125256252489722</v>
      </c>
    </row>
    <row r="1003" spans="1:12" x14ac:dyDescent="0.25">
      <c r="A1003" s="11">
        <f>'Shiller Data '!A1002</f>
        <v>1953.1</v>
      </c>
      <c r="B1003" s="11">
        <f>'Shiller Data '!B1002</f>
        <v>23.97</v>
      </c>
      <c r="C1003" s="11">
        <f>'Shiller Data '!C1002</f>
        <v>1.43</v>
      </c>
      <c r="D1003" s="11">
        <f>'Shiller Data '!D1002</f>
        <v>2.53667</v>
      </c>
      <c r="E1003" s="75">
        <f>'Shiller Data '!E1002</f>
        <v>27</v>
      </c>
      <c r="F1003" s="12">
        <f t="shared" si="148"/>
        <v>278.91758333333331</v>
      </c>
      <c r="G1003" s="12">
        <f t="shared" si="149"/>
        <v>16.639638888888889</v>
      </c>
      <c r="H1003" s="12">
        <f t="shared" si="144"/>
        <v>243.09806040810318</v>
      </c>
      <c r="I1003" s="12">
        <f t="shared" si="145"/>
        <v>13.392469726303482</v>
      </c>
      <c r="J1003" s="12">
        <f t="shared" si="146"/>
        <v>20.826448671041248</v>
      </c>
      <c r="K1003" s="12">
        <f t="shared" si="147"/>
        <v>3.0362237496690354</v>
      </c>
      <c r="L1003" s="12">
        <f t="shared" si="143"/>
        <v>-0.318855018959046</v>
      </c>
    </row>
    <row r="1004" spans="1:12" x14ac:dyDescent="0.25">
      <c r="A1004" s="11">
        <f>'Shiller Data '!A1003</f>
        <v>1953.11</v>
      </c>
      <c r="B1004" s="11">
        <f>'Shiller Data '!B1003</f>
        <v>24.5</v>
      </c>
      <c r="C1004" s="11">
        <f>'Shiller Data '!C1003</f>
        <v>1.44</v>
      </c>
      <c r="D1004" s="11">
        <f>'Shiller Data '!D1003</f>
        <v>2.5233300000000001</v>
      </c>
      <c r="E1004" s="75">
        <f>'Shiller Data '!E1003</f>
        <v>26.9</v>
      </c>
      <c r="F1004" s="12">
        <f t="shared" si="148"/>
        <v>286.14451672862458</v>
      </c>
      <c r="G1004" s="12">
        <f t="shared" si="149"/>
        <v>16.818289962825279</v>
      </c>
      <c r="H1004" s="12">
        <f t="shared" si="144"/>
        <v>243.77880097198428</v>
      </c>
      <c r="I1004" s="12">
        <f t="shared" si="145"/>
        <v>13.440406863274742</v>
      </c>
      <c r="J1004" s="12">
        <f t="shared" si="146"/>
        <v>21.289870138567053</v>
      </c>
      <c r="K1004" s="12">
        <f t="shared" si="147"/>
        <v>3.0582313792422129</v>
      </c>
      <c r="L1004" s="12">
        <f t="shared" si="143"/>
        <v>-0.29684738938586852</v>
      </c>
    </row>
    <row r="1005" spans="1:12" x14ac:dyDescent="0.25">
      <c r="A1005" s="11">
        <f>'Shiller Data '!A1004</f>
        <v>1953.12</v>
      </c>
      <c r="B1005" s="11">
        <f>'Shiller Data '!B1004</f>
        <v>24.83</v>
      </c>
      <c r="C1005" s="11">
        <f>'Shiller Data '!C1004</f>
        <v>1.45</v>
      </c>
      <c r="D1005" s="11">
        <f>'Shiller Data '!D1004</f>
        <v>2.5099999999999998</v>
      </c>
      <c r="E1005" s="75">
        <f>'Shiller Data '!E1004</f>
        <v>26.9</v>
      </c>
      <c r="F1005" s="12">
        <f t="shared" si="148"/>
        <v>289.99870817843868</v>
      </c>
      <c r="G1005" s="12">
        <f t="shared" si="149"/>
        <v>16.935083643122677</v>
      </c>
      <c r="H1005" s="12">
        <f t="shared" si="144"/>
        <v>244.46191057266932</v>
      </c>
      <c r="I1005" s="12">
        <f t="shared" si="145"/>
        <v>13.488677621651231</v>
      </c>
      <c r="J1005" s="12">
        <f t="shared" si="146"/>
        <v>21.499417238124945</v>
      </c>
      <c r="K1005" s="12">
        <f t="shared" si="147"/>
        <v>3.0680258295627736</v>
      </c>
      <c r="L1005" s="12">
        <f t="shared" si="143"/>
        <v>-0.28705293906530782</v>
      </c>
    </row>
    <row r="1006" spans="1:12" x14ac:dyDescent="0.25">
      <c r="A1006" s="11">
        <f>'Shiller Data '!A1005</f>
        <v>1954.01</v>
      </c>
      <c r="B1006" s="11">
        <f>'Shiller Data '!B1005</f>
        <v>25.46</v>
      </c>
      <c r="C1006" s="11">
        <f>'Shiller Data '!C1005</f>
        <v>1.4566699999999999</v>
      </c>
      <c r="D1006" s="11">
        <f>'Shiller Data '!D1005</f>
        <v>2.5233300000000001</v>
      </c>
      <c r="E1006" s="75">
        <f>'Shiller Data '!E1005</f>
        <v>26.9</v>
      </c>
      <c r="F1006" s="12">
        <f t="shared" si="148"/>
        <v>297.35671003717476</v>
      </c>
      <c r="G1006" s="12">
        <f t="shared" si="149"/>
        <v>17.01298502788104</v>
      </c>
      <c r="H1006" s="12">
        <f t="shared" si="144"/>
        <v>245.13331788444458</v>
      </c>
      <c r="I1006" s="12">
        <f t="shared" si="145"/>
        <v>13.537024771215695</v>
      </c>
      <c r="J1006" s="12">
        <f t="shared" si="146"/>
        <v>21.966179058005121</v>
      </c>
      <c r="K1006" s="12">
        <f t="shared" si="147"/>
        <v>3.0895039549310872</v>
      </c>
      <c r="L1006" s="12">
        <f t="shared" si="143"/>
        <v>-0.26557481369699421</v>
      </c>
    </row>
    <row r="1007" spans="1:12" x14ac:dyDescent="0.25">
      <c r="A1007" s="11">
        <f>'Shiller Data '!A1006</f>
        <v>1954.02</v>
      </c>
      <c r="B1007" s="11">
        <f>'Shiller Data '!B1006</f>
        <v>26.02</v>
      </c>
      <c r="C1007" s="11">
        <f>'Shiller Data '!C1006</f>
        <v>1.46333</v>
      </c>
      <c r="D1007" s="11">
        <f>'Shiller Data '!D1006</f>
        <v>2.53667</v>
      </c>
      <c r="E1007" s="75">
        <f>'Shiller Data '!E1006</f>
        <v>26.9</v>
      </c>
      <c r="F1007" s="12">
        <f t="shared" si="148"/>
        <v>303.89715613382901</v>
      </c>
      <c r="G1007" s="12">
        <f t="shared" si="149"/>
        <v>17.090769618959108</v>
      </c>
      <c r="H1007" s="12">
        <f t="shared" si="144"/>
        <v>245.86501834868679</v>
      </c>
      <c r="I1007" s="12">
        <f t="shared" si="145"/>
        <v>13.585447904239928</v>
      </c>
      <c r="J1007" s="12">
        <f t="shared" si="146"/>
        <v>22.369314451456894</v>
      </c>
      <c r="K1007" s="12">
        <f t="shared" si="147"/>
        <v>3.1076901291431671</v>
      </c>
      <c r="L1007" s="12">
        <f t="shared" si="143"/>
        <v>-0.2473886394849143</v>
      </c>
    </row>
    <row r="1008" spans="1:12" x14ac:dyDescent="0.25">
      <c r="A1008" s="11">
        <f>'Shiller Data '!A1007</f>
        <v>1954.03</v>
      </c>
      <c r="B1008" s="11">
        <f>'Shiller Data '!B1007</f>
        <v>26.57</v>
      </c>
      <c r="C1008" s="11">
        <f>'Shiller Data '!C1007</f>
        <v>1.47</v>
      </c>
      <c r="D1008" s="11">
        <f>'Shiller Data '!D1007</f>
        <v>2.5499999999999998</v>
      </c>
      <c r="E1008" s="75">
        <f>'Shiller Data '!E1007</f>
        <v>26.9</v>
      </c>
      <c r="F1008" s="12">
        <f t="shared" si="148"/>
        <v>310.32080855018592</v>
      </c>
      <c r="G1008" s="12">
        <f t="shared" si="149"/>
        <v>17.168671003717474</v>
      </c>
      <c r="H1008" s="12">
        <f t="shared" si="144"/>
        <v>246.5850644488138</v>
      </c>
      <c r="I1008" s="12">
        <f t="shared" si="145"/>
        <v>13.633948521365795</v>
      </c>
      <c r="J1008" s="12">
        <f t="shared" si="146"/>
        <v>22.760890439323678</v>
      </c>
      <c r="K1008" s="12">
        <f t="shared" si="147"/>
        <v>3.1250437314859774</v>
      </c>
      <c r="L1008" s="12">
        <f t="shared" si="143"/>
        <v>-0.23003503714210405</v>
      </c>
    </row>
    <row r="1009" spans="1:12" x14ac:dyDescent="0.25">
      <c r="A1009" s="11">
        <f>'Shiller Data '!A1008</f>
        <v>1954.04</v>
      </c>
      <c r="B1009" s="11">
        <f>'Shiller Data '!B1008</f>
        <v>27.63</v>
      </c>
      <c r="C1009" s="11">
        <f>'Shiller Data '!C1008</f>
        <v>1.46333</v>
      </c>
      <c r="D1009" s="11">
        <f>'Shiller Data '!D1008</f>
        <v>2.5733299999999999</v>
      </c>
      <c r="E1009" s="75">
        <f>'Shiller Data '!E1008</f>
        <v>26.8</v>
      </c>
      <c r="F1009" s="12">
        <f t="shared" si="148"/>
        <v>323.90504664179105</v>
      </c>
      <c r="G1009" s="12">
        <f t="shared" si="149"/>
        <v>17.154541147388059</v>
      </c>
      <c r="H1009" s="12">
        <f t="shared" si="144"/>
        <v>247.44344516375432</v>
      </c>
      <c r="I1009" s="12">
        <f t="shared" si="145"/>
        <v>13.682570513364203</v>
      </c>
      <c r="J1009" s="12">
        <f t="shared" si="146"/>
        <v>23.672821296657865</v>
      </c>
      <c r="K1009" s="12">
        <f t="shared" si="147"/>
        <v>3.1643276093531809</v>
      </c>
      <c r="L1009" s="12">
        <f t="shared" si="143"/>
        <v>-0.19075115927490049</v>
      </c>
    </row>
    <row r="1010" spans="1:12" x14ac:dyDescent="0.25">
      <c r="A1010" s="11">
        <f>'Shiller Data '!A1009</f>
        <v>1954.05</v>
      </c>
      <c r="B1010" s="11">
        <f>'Shiller Data '!B1009</f>
        <v>28.73</v>
      </c>
      <c r="C1010" s="11">
        <f>'Shiller Data '!C1009</f>
        <v>1.4566699999999999</v>
      </c>
      <c r="D1010" s="11">
        <f>'Shiller Data '!D1009</f>
        <v>2.59667</v>
      </c>
      <c r="E1010" s="75">
        <f>'Shiller Data '!E1009</f>
        <v>26.9</v>
      </c>
      <c r="F1010" s="12">
        <f t="shared" si="148"/>
        <v>335.54824349442384</v>
      </c>
      <c r="G1010" s="12">
        <f t="shared" si="149"/>
        <v>17.01298502788104</v>
      </c>
      <c r="H1010" s="12">
        <f t="shared" si="144"/>
        <v>248.34166429151412</v>
      </c>
      <c r="I1010" s="12">
        <f t="shared" si="145"/>
        <v>13.729807428649531</v>
      </c>
      <c r="J1010" s="12">
        <f t="shared" si="146"/>
        <v>24.439399113074703</v>
      </c>
      <c r="K1010" s="12">
        <f t="shared" si="147"/>
        <v>3.1961965477930763</v>
      </c>
      <c r="L1010" s="12">
        <f t="shared" si="143"/>
        <v>-0.15888222083500514</v>
      </c>
    </row>
    <row r="1011" spans="1:12" x14ac:dyDescent="0.25">
      <c r="A1011" s="11">
        <f>'Shiller Data '!A1010</f>
        <v>1954.06</v>
      </c>
      <c r="B1011" s="11">
        <f>'Shiller Data '!B1010</f>
        <v>28.96</v>
      </c>
      <c r="C1011" s="11">
        <f>'Shiller Data '!C1010</f>
        <v>1.45</v>
      </c>
      <c r="D1011" s="11">
        <f>'Shiller Data '!D1010</f>
        <v>2.62</v>
      </c>
      <c r="E1011" s="75">
        <f>'Shiller Data '!E1010</f>
        <v>26.9</v>
      </c>
      <c r="F1011" s="12">
        <f t="shared" si="148"/>
        <v>338.23449814126394</v>
      </c>
      <c r="G1011" s="12">
        <f t="shared" si="149"/>
        <v>16.935083643122677</v>
      </c>
      <c r="H1011" s="12">
        <f t="shared" si="144"/>
        <v>249.17594080758914</v>
      </c>
      <c r="I1011" s="12">
        <f t="shared" si="145"/>
        <v>13.776725692896882</v>
      </c>
      <c r="J1011" s="12">
        <f t="shared" si="146"/>
        <v>24.551152841466074</v>
      </c>
      <c r="K1011" s="12">
        <f t="shared" si="147"/>
        <v>3.2007588120571824</v>
      </c>
      <c r="L1011" s="12">
        <f t="shared" si="143"/>
        <v>-0.15431995657089903</v>
      </c>
    </row>
    <row r="1012" spans="1:12" x14ac:dyDescent="0.25">
      <c r="A1012" s="11">
        <f>'Shiller Data '!A1011</f>
        <v>1954.07</v>
      </c>
      <c r="B1012" s="11">
        <f>'Shiller Data '!B1011</f>
        <v>30.13</v>
      </c>
      <c r="C1012" s="11">
        <f>'Shiller Data '!C1011</f>
        <v>1.4566699999999999</v>
      </c>
      <c r="D1012" s="11">
        <f>'Shiller Data '!D1011</f>
        <v>2.6233300000000002</v>
      </c>
      <c r="E1012" s="75">
        <f>'Shiller Data '!E1011</f>
        <v>26.9</v>
      </c>
      <c r="F1012" s="12">
        <f t="shared" si="148"/>
        <v>351.89935873605947</v>
      </c>
      <c r="G1012" s="12">
        <f t="shared" si="149"/>
        <v>17.01298502788104</v>
      </c>
      <c r="H1012" s="12">
        <f t="shared" si="144"/>
        <v>250.0537736773172</v>
      </c>
      <c r="I1012" s="12">
        <f t="shared" si="145"/>
        <v>13.824377834159968</v>
      </c>
      <c r="J1012" s="12">
        <f t="shared" si="146"/>
        <v>25.454987049508869</v>
      </c>
      <c r="K1012" s="12">
        <f t="shared" si="147"/>
        <v>3.2369116785939607</v>
      </c>
      <c r="L1012" s="12">
        <f t="shared" si="143"/>
        <v>-0.11816709003412074</v>
      </c>
    </row>
    <row r="1013" spans="1:12" x14ac:dyDescent="0.25">
      <c r="A1013" s="11">
        <f>'Shiller Data '!A1012</f>
        <v>1954.08</v>
      </c>
      <c r="B1013" s="11">
        <f>'Shiller Data '!B1012</f>
        <v>30.73</v>
      </c>
      <c r="C1013" s="11">
        <f>'Shiller Data '!C1012</f>
        <v>1.46333</v>
      </c>
      <c r="D1013" s="11">
        <f>'Shiller Data '!D1012</f>
        <v>2.6266699999999998</v>
      </c>
      <c r="E1013" s="75">
        <f>'Shiller Data '!E1012</f>
        <v>26.9</v>
      </c>
      <c r="F1013" s="12">
        <f t="shared" si="148"/>
        <v>358.9069795539034</v>
      </c>
      <c r="G1013" s="12">
        <f t="shared" si="149"/>
        <v>17.090769618959108</v>
      </c>
      <c r="H1013" s="12">
        <f t="shared" si="144"/>
        <v>251.00673034237656</v>
      </c>
      <c r="I1013" s="12">
        <f t="shared" si="145"/>
        <v>13.87211517795448</v>
      </c>
      <c r="J1013" s="12">
        <f t="shared" si="146"/>
        <v>25.872548991250966</v>
      </c>
      <c r="K1013" s="12">
        <f t="shared" si="147"/>
        <v>3.2531825221230313</v>
      </c>
      <c r="L1013" s="12">
        <f t="shared" si="143"/>
        <v>-0.10189624650505014</v>
      </c>
    </row>
    <row r="1014" spans="1:12" x14ac:dyDescent="0.25">
      <c r="A1014" s="11">
        <f>'Shiller Data '!A1013</f>
        <v>1954.09</v>
      </c>
      <c r="B1014" s="11">
        <f>'Shiller Data '!B1013</f>
        <v>31.45</v>
      </c>
      <c r="C1014" s="11">
        <f>'Shiller Data '!C1013</f>
        <v>1.47</v>
      </c>
      <c r="D1014" s="11">
        <f>'Shiller Data '!D1013</f>
        <v>2.63</v>
      </c>
      <c r="E1014" s="75">
        <f>'Shiller Data '!E1013</f>
        <v>26.8</v>
      </c>
      <c r="F1014" s="12">
        <f t="shared" si="148"/>
        <v>368.68670708955227</v>
      </c>
      <c r="G1014" s="12">
        <f t="shared" si="149"/>
        <v>17.232733208955224</v>
      </c>
      <c r="H1014" s="12">
        <f t="shared" si="144"/>
        <v>252.05448989917747</v>
      </c>
      <c r="I1014" s="12">
        <f t="shared" si="145"/>
        <v>13.920371253237109</v>
      </c>
      <c r="J1014" s="12">
        <f t="shared" si="146"/>
        <v>26.485407636223503</v>
      </c>
      <c r="K1014" s="12">
        <f t="shared" si="147"/>
        <v>3.2765939260890526</v>
      </c>
      <c r="L1014" s="12">
        <f t="shared" si="143"/>
        <v>-7.8484842539028765E-2</v>
      </c>
    </row>
    <row r="1015" spans="1:12" x14ac:dyDescent="0.25">
      <c r="A1015" s="11">
        <f>'Shiller Data '!A1014</f>
        <v>1954.1</v>
      </c>
      <c r="B1015" s="11">
        <f>'Shiller Data '!B1014</f>
        <v>32.18</v>
      </c>
      <c r="C1015" s="11">
        <f>'Shiller Data '!C1014</f>
        <v>1.49333</v>
      </c>
      <c r="D1015" s="11">
        <f>'Shiller Data '!D1014</f>
        <v>2.6766700000000001</v>
      </c>
      <c r="E1015" s="75">
        <f>'Shiller Data '!E1014</f>
        <v>26.8</v>
      </c>
      <c r="F1015" s="12">
        <f t="shared" si="148"/>
        <v>377.24445895522388</v>
      </c>
      <c r="G1015" s="12">
        <f t="shared" si="149"/>
        <v>17.506229580223881</v>
      </c>
      <c r="H1015" s="12">
        <f t="shared" si="144"/>
        <v>253.10375613760962</v>
      </c>
      <c r="I1015" s="12">
        <f t="shared" si="145"/>
        <v>13.97062826750189</v>
      </c>
      <c r="J1015" s="12">
        <f t="shared" si="146"/>
        <v>27.002683897384919</v>
      </c>
      <c r="K1015" s="12">
        <f t="shared" si="147"/>
        <v>3.2959362646709667</v>
      </c>
      <c r="L1015" s="12">
        <f t="shared" si="143"/>
        <v>-5.9142503957114734E-2</v>
      </c>
    </row>
    <row r="1016" spans="1:12" x14ac:dyDescent="0.25">
      <c r="A1016" s="11">
        <f>'Shiller Data '!A1015</f>
        <v>1954.11</v>
      </c>
      <c r="B1016" s="11">
        <f>'Shiller Data '!B1015</f>
        <v>33.44</v>
      </c>
      <c r="C1016" s="11">
        <f>'Shiller Data '!C1015</f>
        <v>1.51667</v>
      </c>
      <c r="D1016" s="11">
        <f>'Shiller Data '!D1015</f>
        <v>2.7233299999999998</v>
      </c>
      <c r="E1016" s="75">
        <f>'Shiller Data '!E1015</f>
        <v>26.8</v>
      </c>
      <c r="F1016" s="12">
        <f t="shared" si="148"/>
        <v>392.01537313432829</v>
      </c>
      <c r="G1016" s="12">
        <f t="shared" si="149"/>
        <v>17.77984318097015</v>
      </c>
      <c r="H1016" s="12">
        <f t="shared" si="144"/>
        <v>254.25357192742419</v>
      </c>
      <c r="I1016" s="12">
        <f t="shared" si="145"/>
        <v>14.022878904060825</v>
      </c>
      <c r="J1016" s="12">
        <f t="shared" si="146"/>
        <v>27.955413137084587</v>
      </c>
      <c r="K1016" s="12">
        <f t="shared" si="147"/>
        <v>3.3306108530166809</v>
      </c>
      <c r="L1016" s="12">
        <f t="shared" si="143"/>
        <v>-2.4467915611400493E-2</v>
      </c>
    </row>
    <row r="1017" spans="1:12" x14ac:dyDescent="0.25">
      <c r="A1017" s="11">
        <f>'Shiller Data '!A1016</f>
        <v>1954.12</v>
      </c>
      <c r="B1017" s="11">
        <f>'Shiller Data '!B1016</f>
        <v>34.97</v>
      </c>
      <c r="C1017" s="11">
        <f>'Shiller Data '!C1016</f>
        <v>1.54</v>
      </c>
      <c r="D1017" s="11">
        <f>'Shiller Data '!D1016</f>
        <v>2.77</v>
      </c>
      <c r="E1017" s="75">
        <f>'Shiller Data '!E1016</f>
        <v>26.7</v>
      </c>
      <c r="F1017" s="12">
        <f t="shared" si="148"/>
        <v>411.48688202247189</v>
      </c>
      <c r="G1017" s="12">
        <f t="shared" si="149"/>
        <v>18.120955056179778</v>
      </c>
      <c r="H1017" s="12">
        <f t="shared" si="144"/>
        <v>255.47780248673979</v>
      </c>
      <c r="I1017" s="12">
        <f t="shared" si="145"/>
        <v>14.078215086586919</v>
      </c>
      <c r="J1017" s="12">
        <f t="shared" si="146"/>
        <v>29.228625894096322</v>
      </c>
      <c r="K1017" s="12">
        <f t="shared" si="147"/>
        <v>3.3751485678948572</v>
      </c>
      <c r="L1017" s="12">
        <f t="shared" si="143"/>
        <v>2.0069799266775767E-2</v>
      </c>
    </row>
    <row r="1018" spans="1:12" x14ac:dyDescent="0.25">
      <c r="A1018" s="11">
        <f>'Shiller Data '!A1017</f>
        <v>1955.01</v>
      </c>
      <c r="B1018" s="11">
        <f>'Shiller Data '!B1017</f>
        <v>35.6</v>
      </c>
      <c r="C1018" s="11">
        <f>'Shiller Data '!C1017</f>
        <v>1.54667</v>
      </c>
      <c r="D1018" s="11">
        <f>'Shiller Data '!D1017</f>
        <v>2.8333300000000001</v>
      </c>
      <c r="E1018" s="75">
        <f>'Shiller Data '!E1017</f>
        <v>26.7</v>
      </c>
      <c r="F1018" s="12">
        <f t="shared" si="148"/>
        <v>418.90000000000003</v>
      </c>
      <c r="G1018" s="12">
        <f t="shared" si="149"/>
        <v>18.199439971910113</v>
      </c>
      <c r="H1018" s="12">
        <f t="shared" si="144"/>
        <v>256.68336760264725</v>
      </c>
      <c r="I1018" s="12">
        <f t="shared" si="145"/>
        <v>14.133666871356175</v>
      </c>
      <c r="J1018" s="12">
        <f t="shared" si="146"/>
        <v>29.638451494067592</v>
      </c>
      <c r="K1018" s="12">
        <f t="shared" si="147"/>
        <v>3.3890725552732395</v>
      </c>
      <c r="L1018" s="12">
        <f t="shared" si="143"/>
        <v>3.3993786645158064E-2</v>
      </c>
    </row>
    <row r="1019" spans="1:12" x14ac:dyDescent="0.25">
      <c r="A1019" s="11">
        <f>'Shiller Data '!A1018</f>
        <v>1955.02</v>
      </c>
      <c r="B1019" s="11">
        <f>'Shiller Data '!B1018</f>
        <v>36.79</v>
      </c>
      <c r="C1019" s="11">
        <f>'Shiller Data '!C1018</f>
        <v>1.5533300000000001</v>
      </c>
      <c r="D1019" s="11">
        <f>'Shiller Data '!D1018</f>
        <v>2.8966699999999999</v>
      </c>
      <c r="E1019" s="75">
        <f>'Shiller Data '!E1018</f>
        <v>26.7</v>
      </c>
      <c r="F1019" s="12">
        <f t="shared" si="148"/>
        <v>432.90255617977533</v>
      </c>
      <c r="G1019" s="12">
        <f t="shared" si="149"/>
        <v>18.277807219101128</v>
      </c>
      <c r="H1019" s="12">
        <f t="shared" si="144"/>
        <v>257.89476495508768</v>
      </c>
      <c r="I1019" s="12">
        <f t="shared" si="145"/>
        <v>14.189233936457917</v>
      </c>
      <c r="J1019" s="12">
        <f t="shared" si="146"/>
        <v>30.509226792538282</v>
      </c>
      <c r="K1019" s="12">
        <f t="shared" si="147"/>
        <v>3.4180291556522269</v>
      </c>
      <c r="L1019" s="12">
        <f t="shared" si="143"/>
        <v>6.295038702414546E-2</v>
      </c>
    </row>
    <row r="1020" spans="1:12" x14ac:dyDescent="0.25">
      <c r="A1020" s="11">
        <f>'Shiller Data '!A1019</f>
        <v>1955.03</v>
      </c>
      <c r="B1020" s="11">
        <f>'Shiller Data '!B1019</f>
        <v>36.5</v>
      </c>
      <c r="C1020" s="11">
        <f>'Shiller Data '!C1019</f>
        <v>1.56</v>
      </c>
      <c r="D1020" s="11">
        <f>'Shiller Data '!D1019</f>
        <v>2.96</v>
      </c>
      <c r="E1020" s="75">
        <f>'Shiller Data '!E1019</f>
        <v>26.7</v>
      </c>
      <c r="F1020" s="12">
        <f t="shared" si="148"/>
        <v>429.49016853932591</v>
      </c>
      <c r="G1020" s="12">
        <f t="shared" si="149"/>
        <v>18.356292134831463</v>
      </c>
      <c r="H1020" s="12">
        <f t="shared" si="144"/>
        <v>259.09634138168809</v>
      </c>
      <c r="I1020" s="12">
        <f t="shared" si="145"/>
        <v>14.244917842483897</v>
      </c>
      <c r="J1020" s="12">
        <f t="shared" si="146"/>
        <v>30.150413873109105</v>
      </c>
      <c r="K1020" s="12">
        <f t="shared" si="147"/>
        <v>3.4061986502136086</v>
      </c>
      <c r="L1020" s="12">
        <f t="shared" si="143"/>
        <v>5.111988158552716E-2</v>
      </c>
    </row>
    <row r="1021" spans="1:12" x14ac:dyDescent="0.25">
      <c r="A1021" s="11">
        <f>'Shiller Data '!A1020</f>
        <v>1955.04</v>
      </c>
      <c r="B1021" s="11">
        <f>'Shiller Data '!B1020</f>
        <v>37.76</v>
      </c>
      <c r="C1021" s="11">
        <f>'Shiller Data '!C1020</f>
        <v>1.5633300000000001</v>
      </c>
      <c r="D1021" s="11">
        <f>'Shiller Data '!D1020</f>
        <v>3.0466700000000002</v>
      </c>
      <c r="E1021" s="75">
        <f>'Shiller Data '!E1020</f>
        <v>26.7</v>
      </c>
      <c r="F1021" s="12">
        <f t="shared" si="148"/>
        <v>444.31640449438203</v>
      </c>
      <c r="G1021" s="12">
        <f t="shared" si="149"/>
        <v>18.395475758426969</v>
      </c>
      <c r="H1021" s="12">
        <f t="shared" si="144"/>
        <v>260.32330629645071</v>
      </c>
      <c r="I1021" s="12">
        <f t="shared" si="145"/>
        <v>14.301074393883612</v>
      </c>
      <c r="J1021" s="12">
        <f t="shared" si="146"/>
        <v>31.068742966920759</v>
      </c>
      <c r="K1021" s="12">
        <f t="shared" si="147"/>
        <v>3.4362022644893297</v>
      </c>
      <c r="L1021" s="12">
        <f t="shared" si="143"/>
        <v>8.112349586124834E-2</v>
      </c>
    </row>
    <row r="1022" spans="1:12" x14ac:dyDescent="0.25">
      <c r="A1022" s="11">
        <f>'Shiller Data '!A1021</f>
        <v>1955.05</v>
      </c>
      <c r="B1022" s="11">
        <f>'Shiller Data '!B1021</f>
        <v>37.6</v>
      </c>
      <c r="C1022" s="11">
        <f>'Shiller Data '!C1021</f>
        <v>1.56667</v>
      </c>
      <c r="D1022" s="11">
        <f>'Shiller Data '!D1021</f>
        <v>3.1333299999999999</v>
      </c>
      <c r="E1022" s="75">
        <f>'Shiller Data '!E1021</f>
        <v>26.7</v>
      </c>
      <c r="F1022" s="12">
        <f t="shared" si="148"/>
        <v>442.43370786516863</v>
      </c>
      <c r="G1022" s="12">
        <f t="shared" si="149"/>
        <v>18.434777050561799</v>
      </c>
      <c r="H1022" s="12">
        <f t="shared" si="144"/>
        <v>261.47814577037082</v>
      </c>
      <c r="I1022" s="12">
        <f t="shared" si="145"/>
        <v>14.358377986346399</v>
      </c>
      <c r="J1022" s="12">
        <f t="shared" si="146"/>
        <v>30.813627297309321</v>
      </c>
      <c r="K1022" s="12">
        <f t="shared" si="147"/>
        <v>3.4279570368475607</v>
      </c>
      <c r="L1022" s="12">
        <f t="shared" si="143"/>
        <v>7.2878268219479292E-2</v>
      </c>
    </row>
    <row r="1023" spans="1:12" x14ac:dyDescent="0.25">
      <c r="A1023" s="11">
        <f>'Shiller Data '!A1022</f>
        <v>1955.06</v>
      </c>
      <c r="B1023" s="11">
        <f>'Shiller Data '!B1022</f>
        <v>39.78</v>
      </c>
      <c r="C1023" s="11">
        <f>'Shiller Data '!C1022</f>
        <v>1.57</v>
      </c>
      <c r="D1023" s="11">
        <f>'Shiller Data '!D1022</f>
        <v>3.22</v>
      </c>
      <c r="E1023" s="75">
        <f>'Shiller Data '!E1022</f>
        <v>26.7</v>
      </c>
      <c r="F1023" s="12">
        <f t="shared" si="148"/>
        <v>468.08544943820232</v>
      </c>
      <c r="G1023" s="12">
        <f t="shared" si="149"/>
        <v>18.473960674157308</v>
      </c>
      <c r="H1023" s="12">
        <f t="shared" si="144"/>
        <v>262.74628670002846</v>
      </c>
      <c r="I1023" s="12">
        <f t="shared" si="145"/>
        <v>14.41750117317866</v>
      </c>
      <c r="J1023" s="12">
        <f t="shared" si="146"/>
        <v>32.466475557428545</v>
      </c>
      <c r="K1023" s="12">
        <f t="shared" si="147"/>
        <v>3.4802080356415526</v>
      </c>
      <c r="L1023" s="12">
        <f t="shared" si="143"/>
        <v>0.12512926701347116</v>
      </c>
    </row>
    <row r="1024" spans="1:12" x14ac:dyDescent="0.25">
      <c r="A1024" s="11">
        <f>'Shiller Data '!A1023</f>
        <v>1955.07</v>
      </c>
      <c r="B1024" s="11">
        <f>'Shiller Data '!B1023</f>
        <v>42.69</v>
      </c>
      <c r="C1024" s="11">
        <f>'Shiller Data '!C1023</f>
        <v>1.58667</v>
      </c>
      <c r="D1024" s="11">
        <f>'Shiller Data '!D1023</f>
        <v>3.2933300000000001</v>
      </c>
      <c r="E1024" s="75">
        <f>'Shiller Data '!E1023</f>
        <v>26.8</v>
      </c>
      <c r="F1024" s="12">
        <f t="shared" si="148"/>
        <v>500.45263992537315</v>
      </c>
      <c r="G1024" s="12">
        <f t="shared" si="149"/>
        <v>18.600449524253733</v>
      </c>
      <c r="H1024" s="12">
        <f t="shared" si="144"/>
        <v>264.21342621644686</v>
      </c>
      <c r="I1024" s="12">
        <f t="shared" si="145"/>
        <v>14.477073980274877</v>
      </c>
      <c r="J1024" s="12">
        <f t="shared" si="146"/>
        <v>34.568631797229443</v>
      </c>
      <c r="K1024" s="12">
        <f t="shared" si="147"/>
        <v>3.5429466754016712</v>
      </c>
      <c r="L1024" s="12">
        <f t="shared" si="143"/>
        <v>0.18786790677358978</v>
      </c>
    </row>
    <row r="1025" spans="1:12" x14ac:dyDescent="0.25">
      <c r="A1025" s="11">
        <f>'Shiller Data '!A1024</f>
        <v>1955.08</v>
      </c>
      <c r="B1025" s="11">
        <f>'Shiller Data '!B1024</f>
        <v>42.43</v>
      </c>
      <c r="C1025" s="11">
        <f>'Shiller Data '!C1024</f>
        <v>1.6033299999999999</v>
      </c>
      <c r="D1025" s="11">
        <f>'Shiller Data '!D1024</f>
        <v>3.3666700000000001</v>
      </c>
      <c r="E1025" s="75">
        <f>'Shiller Data '!E1024</f>
        <v>26.8</v>
      </c>
      <c r="F1025" s="12">
        <f t="shared" si="148"/>
        <v>497.40467350746269</v>
      </c>
      <c r="G1025" s="12">
        <f t="shared" si="149"/>
        <v>18.795753833955221</v>
      </c>
      <c r="H1025" s="12">
        <f t="shared" si="144"/>
        <v>265.66775554936697</v>
      </c>
      <c r="I1025" s="12">
        <f t="shared" si="145"/>
        <v>14.537541682275602</v>
      </c>
      <c r="J1025" s="12">
        <f t="shared" si="146"/>
        <v>34.215184683797418</v>
      </c>
      <c r="K1025" s="12">
        <f t="shared" si="147"/>
        <v>3.5326695421334975</v>
      </c>
      <c r="L1025" s="12">
        <f t="shared" ref="L1025:L1088" si="150">K1025-$K$1854</f>
        <v>0.17759077350541608</v>
      </c>
    </row>
    <row r="1026" spans="1:12" x14ac:dyDescent="0.25">
      <c r="A1026" s="11">
        <f>'Shiller Data '!A1025</f>
        <v>1955.09</v>
      </c>
      <c r="B1026" s="11">
        <f>'Shiller Data '!B1025</f>
        <v>44.34</v>
      </c>
      <c r="C1026" s="11">
        <f>'Shiller Data '!C1025</f>
        <v>1.62</v>
      </c>
      <c r="D1026" s="11">
        <f>'Shiller Data '!D1025</f>
        <v>3.44</v>
      </c>
      <c r="E1026" s="75">
        <f>'Shiller Data '!E1025</f>
        <v>26.9</v>
      </c>
      <c r="F1026" s="12">
        <f t="shared" si="148"/>
        <v>517.86317843866186</v>
      </c>
      <c r="G1026" s="12">
        <f t="shared" si="149"/>
        <v>18.920576208178442</v>
      </c>
      <c r="H1026" s="12">
        <f t="shared" ref="H1026:H1089" si="151">GEOMEAN(F907:F1026)</f>
        <v>267.07315492963613</v>
      </c>
      <c r="I1026" s="12">
        <f t="shared" ref="I1026:I1089" si="152">GEOMEAN(G907:G1026)</f>
        <v>14.598451266330303</v>
      </c>
      <c r="J1026" s="12">
        <f t="shared" ref="J1026:J1089" si="153">F1026/I1026</f>
        <v>35.473843696903344</v>
      </c>
      <c r="K1026" s="12">
        <f t="shared" ref="K1026:K1089" si="154">LN(J1026)</f>
        <v>3.568795627642531</v>
      </c>
      <c r="L1026" s="12">
        <f t="shared" si="150"/>
        <v>0.21371685901444959</v>
      </c>
    </row>
    <row r="1027" spans="1:12" x14ac:dyDescent="0.25">
      <c r="A1027" s="11">
        <f>'Shiller Data '!A1026</f>
        <v>1955.1</v>
      </c>
      <c r="B1027" s="11">
        <f>'Shiller Data '!B1026</f>
        <v>42.11</v>
      </c>
      <c r="C1027" s="11">
        <f>'Shiller Data '!C1026</f>
        <v>1.6266700000000001</v>
      </c>
      <c r="D1027" s="11">
        <f>'Shiller Data '!D1026</f>
        <v>3.5</v>
      </c>
      <c r="E1027" s="75">
        <f>'Shiller Data '!E1026</f>
        <v>26.9</v>
      </c>
      <c r="F1027" s="12">
        <f t="shared" si="148"/>
        <v>491.81818773234204</v>
      </c>
      <c r="G1027" s="12">
        <f t="shared" si="149"/>
        <v>18.998477592936805</v>
      </c>
      <c r="H1027" s="12">
        <f t="shared" si="151"/>
        <v>268.27928076436956</v>
      </c>
      <c r="I1027" s="12">
        <f t="shared" si="152"/>
        <v>14.660118007814503</v>
      </c>
      <c r="J1027" s="12">
        <f t="shared" si="153"/>
        <v>33.548037435318108</v>
      </c>
      <c r="K1027" s="12">
        <f t="shared" si="154"/>
        <v>3.5129783649948614</v>
      </c>
      <c r="L1027" s="12">
        <f t="shared" si="150"/>
        <v>0.15789959636677997</v>
      </c>
    </row>
    <row r="1028" spans="1:12" x14ac:dyDescent="0.25">
      <c r="A1028" s="11">
        <f>'Shiller Data '!A1027</f>
        <v>1955.11</v>
      </c>
      <c r="B1028" s="11">
        <f>'Shiller Data '!B1027</f>
        <v>44.95</v>
      </c>
      <c r="C1028" s="11">
        <f>'Shiller Data '!C1027</f>
        <v>1.6333299999999999</v>
      </c>
      <c r="D1028" s="11">
        <f>'Shiller Data '!D1027</f>
        <v>3.56</v>
      </c>
      <c r="E1028" s="75">
        <f>'Shiller Data '!E1027</f>
        <v>26.9</v>
      </c>
      <c r="F1028" s="12">
        <f t="shared" si="148"/>
        <v>524.98759293680303</v>
      </c>
      <c r="G1028" s="12">
        <f t="shared" si="149"/>
        <v>19.076262184014869</v>
      </c>
      <c r="H1028" s="12">
        <f t="shared" si="151"/>
        <v>269.56511387010283</v>
      </c>
      <c r="I1028" s="12">
        <f t="shared" si="152"/>
        <v>14.722546523118524</v>
      </c>
      <c r="J1028" s="12">
        <f t="shared" si="153"/>
        <v>35.65874912416988</v>
      </c>
      <c r="K1028" s="12">
        <f t="shared" si="154"/>
        <v>3.57399453397819</v>
      </c>
      <c r="L1028" s="12">
        <f t="shared" si="150"/>
        <v>0.21891576535010859</v>
      </c>
    </row>
    <row r="1029" spans="1:12" x14ac:dyDescent="0.25">
      <c r="A1029" s="11">
        <f>'Shiller Data '!A1028</f>
        <v>1955.12</v>
      </c>
      <c r="B1029" s="11">
        <f>'Shiller Data '!B1028</f>
        <v>45.37</v>
      </c>
      <c r="C1029" s="11">
        <f>'Shiller Data '!C1028</f>
        <v>1.64</v>
      </c>
      <c r="D1029" s="11">
        <f>'Shiller Data '!D1028</f>
        <v>3.62</v>
      </c>
      <c r="E1029" s="75">
        <f>'Shiller Data '!E1028</f>
        <v>26.8</v>
      </c>
      <c r="F1029" s="12">
        <f t="shared" si="148"/>
        <v>531.87013992537311</v>
      </c>
      <c r="G1029" s="12">
        <f t="shared" si="149"/>
        <v>19.225634328358208</v>
      </c>
      <c r="H1029" s="12">
        <f t="shared" si="151"/>
        <v>270.86085401861692</v>
      </c>
      <c r="I1029" s="12">
        <f t="shared" si="152"/>
        <v>14.786880832705718</v>
      </c>
      <c r="J1029" s="12">
        <f t="shared" si="153"/>
        <v>35.969055674607141</v>
      </c>
      <c r="K1029" s="12">
        <f t="shared" si="154"/>
        <v>3.5826590042243849</v>
      </c>
      <c r="L1029" s="12">
        <f t="shared" si="150"/>
        <v>0.22758023559630347</v>
      </c>
    </row>
    <row r="1030" spans="1:12" x14ac:dyDescent="0.25">
      <c r="A1030" s="11">
        <f>'Shiller Data '!A1029</f>
        <v>1956.01</v>
      </c>
      <c r="B1030" s="11">
        <f>'Shiller Data '!B1029</f>
        <v>44.15</v>
      </c>
      <c r="C1030" s="11">
        <f>'Shiller Data '!C1029</f>
        <v>1.67</v>
      </c>
      <c r="D1030" s="11">
        <f>'Shiller Data '!D1029</f>
        <v>3.6433300000000002</v>
      </c>
      <c r="E1030" s="75">
        <f>'Shiller Data '!E1029</f>
        <v>26.8</v>
      </c>
      <c r="F1030" s="12">
        <f t="shared" si="148"/>
        <v>517.56814365671642</v>
      </c>
      <c r="G1030" s="12">
        <f t="shared" si="149"/>
        <v>19.577322761194029</v>
      </c>
      <c r="H1030" s="12">
        <f t="shared" si="151"/>
        <v>272.01249109636052</v>
      </c>
      <c r="I1030" s="12">
        <f t="shared" si="152"/>
        <v>14.852495876411632</v>
      </c>
      <c r="J1030" s="12">
        <f t="shared" si="153"/>
        <v>34.847216788573924</v>
      </c>
      <c r="K1030" s="12">
        <f t="shared" si="154"/>
        <v>3.5509732714226239</v>
      </c>
      <c r="L1030" s="12">
        <f t="shared" si="150"/>
        <v>0.19589450279454246</v>
      </c>
    </row>
    <row r="1031" spans="1:12" x14ac:dyDescent="0.25">
      <c r="A1031" s="11">
        <f>'Shiller Data '!A1030</f>
        <v>1956.02</v>
      </c>
      <c r="B1031" s="11">
        <f>'Shiller Data '!B1030</f>
        <v>44.43</v>
      </c>
      <c r="C1031" s="11">
        <f>'Shiller Data '!C1030</f>
        <v>1.7</v>
      </c>
      <c r="D1031" s="11">
        <f>'Shiller Data '!D1030</f>
        <v>3.6666699999999999</v>
      </c>
      <c r="E1031" s="75">
        <f>'Shiller Data '!E1030</f>
        <v>26.8</v>
      </c>
      <c r="F1031" s="12">
        <f t="shared" si="148"/>
        <v>520.85056902985082</v>
      </c>
      <c r="G1031" s="12">
        <f t="shared" si="149"/>
        <v>19.929011194029847</v>
      </c>
      <c r="H1031" s="12">
        <f t="shared" si="151"/>
        <v>273.16456631445072</v>
      </c>
      <c r="I1031" s="12">
        <f t="shared" si="152"/>
        <v>14.918693691140593</v>
      </c>
      <c r="J1031" s="12">
        <f t="shared" si="153"/>
        <v>34.91261231130148</v>
      </c>
      <c r="K1031" s="12">
        <f t="shared" si="154"/>
        <v>3.5528481482027905</v>
      </c>
      <c r="L1031" s="12">
        <f t="shared" si="150"/>
        <v>0.19776937957470908</v>
      </c>
    </row>
    <row r="1032" spans="1:12" x14ac:dyDescent="0.25">
      <c r="A1032" s="11">
        <f>'Shiller Data '!A1031</f>
        <v>1956.03</v>
      </c>
      <c r="B1032" s="11">
        <f>'Shiller Data '!B1031</f>
        <v>47.49</v>
      </c>
      <c r="C1032" s="11">
        <f>'Shiller Data '!C1031</f>
        <v>1.73</v>
      </c>
      <c r="D1032" s="11">
        <f>'Shiller Data '!D1031</f>
        <v>3.69</v>
      </c>
      <c r="E1032" s="75">
        <f>'Shiller Data '!E1031</f>
        <v>26.8</v>
      </c>
      <c r="F1032" s="12">
        <f t="shared" si="148"/>
        <v>556.72278917910455</v>
      </c>
      <c r="G1032" s="12">
        <f t="shared" si="149"/>
        <v>20.280699626865669</v>
      </c>
      <c r="H1032" s="12">
        <f t="shared" si="151"/>
        <v>274.56836768647594</v>
      </c>
      <c r="I1032" s="12">
        <f t="shared" si="152"/>
        <v>14.987513117408852</v>
      </c>
      <c r="J1032" s="12">
        <f t="shared" si="153"/>
        <v>37.145774940636365</v>
      </c>
      <c r="K1032" s="12">
        <f t="shared" si="154"/>
        <v>3.6148500349689021</v>
      </c>
      <c r="L1032" s="12">
        <f t="shared" si="150"/>
        <v>0.25977126634082071</v>
      </c>
    </row>
    <row r="1033" spans="1:12" x14ac:dyDescent="0.25">
      <c r="A1033" s="11">
        <f>'Shiller Data '!A1032</f>
        <v>1956.04</v>
      </c>
      <c r="B1033" s="11">
        <f>'Shiller Data '!B1032</f>
        <v>48.05</v>
      </c>
      <c r="C1033" s="11">
        <f>'Shiller Data '!C1032</f>
        <v>1.7533300000000001</v>
      </c>
      <c r="D1033" s="11">
        <f>'Shiller Data '!D1032</f>
        <v>3.66</v>
      </c>
      <c r="E1033" s="75">
        <f>'Shiller Data '!E1032</f>
        <v>26.9</v>
      </c>
      <c r="F1033" s="12">
        <f t="shared" si="148"/>
        <v>561.19363382899633</v>
      </c>
      <c r="G1033" s="12">
        <f t="shared" si="149"/>
        <v>20.477786347583645</v>
      </c>
      <c r="H1033" s="12">
        <f t="shared" si="151"/>
        <v>275.86666795280644</v>
      </c>
      <c r="I1033" s="12">
        <f t="shared" si="152"/>
        <v>15.058547342346348</v>
      </c>
      <c r="J1033" s="12">
        <f t="shared" si="153"/>
        <v>37.267448251854681</v>
      </c>
      <c r="K1033" s="12">
        <f t="shared" si="154"/>
        <v>3.6181202446018728</v>
      </c>
      <c r="L1033" s="12">
        <f t="shared" si="150"/>
        <v>0.26304147597379135</v>
      </c>
    </row>
    <row r="1034" spans="1:12" x14ac:dyDescent="0.25">
      <c r="A1034" s="11">
        <f>'Shiller Data '!A1033</f>
        <v>1956.05</v>
      </c>
      <c r="B1034" s="11">
        <f>'Shiller Data '!B1033</f>
        <v>46.54</v>
      </c>
      <c r="C1034" s="11">
        <f>'Shiller Data '!C1033</f>
        <v>1.77667</v>
      </c>
      <c r="D1034" s="11">
        <f>'Shiller Data '!D1033</f>
        <v>3.63</v>
      </c>
      <c r="E1034" s="75">
        <f>'Shiller Data '!E1033</f>
        <v>27</v>
      </c>
      <c r="F1034" s="12">
        <f t="shared" si="148"/>
        <v>541.54461111111107</v>
      </c>
      <c r="G1034" s="12">
        <f t="shared" si="149"/>
        <v>20.673529527777777</v>
      </c>
      <c r="H1034" s="12">
        <f t="shared" si="151"/>
        <v>277.09636932028855</v>
      </c>
      <c r="I1034" s="12">
        <f t="shared" si="152"/>
        <v>15.131801207810787</v>
      </c>
      <c r="J1034" s="12">
        <f t="shared" si="153"/>
        <v>35.788509488981035</v>
      </c>
      <c r="K1034" s="12">
        <f t="shared" si="154"/>
        <v>3.5776268778917442</v>
      </c>
      <c r="L1034" s="12">
        <f t="shared" si="150"/>
        <v>0.22254810926366275</v>
      </c>
    </row>
    <row r="1035" spans="1:12" x14ac:dyDescent="0.25">
      <c r="A1035" s="11">
        <f>'Shiller Data '!A1034</f>
        <v>1956.06</v>
      </c>
      <c r="B1035" s="11">
        <f>'Shiller Data '!B1034</f>
        <v>46.27</v>
      </c>
      <c r="C1035" s="11">
        <f>'Shiller Data '!C1034</f>
        <v>1.8</v>
      </c>
      <c r="D1035" s="11">
        <f>'Shiller Data '!D1034</f>
        <v>3.6</v>
      </c>
      <c r="E1035" s="75">
        <f>'Shiller Data '!E1034</f>
        <v>27.2</v>
      </c>
      <c r="F1035" s="12">
        <f t="shared" ref="F1035:F1098" si="155">B1035*$E$1851/E1035</f>
        <v>534.44401654411774</v>
      </c>
      <c r="G1035" s="12">
        <f t="shared" ref="G1035:G1098" si="156">C1035*$E$1851/E1035</f>
        <v>20.790992647058825</v>
      </c>
      <c r="H1035" s="12">
        <f t="shared" si="151"/>
        <v>278.3408117914733</v>
      </c>
      <c r="I1035" s="12">
        <f t="shared" si="152"/>
        <v>15.20749198669634</v>
      </c>
      <c r="J1035" s="12">
        <f t="shared" si="153"/>
        <v>35.14346856218333</v>
      </c>
      <c r="K1035" s="12">
        <f t="shared" si="154"/>
        <v>3.5594387848366118</v>
      </c>
      <c r="L1035" s="12">
        <f t="shared" si="150"/>
        <v>0.20436001620853039</v>
      </c>
    </row>
    <row r="1036" spans="1:12" x14ac:dyDescent="0.25">
      <c r="A1036" s="11">
        <f>'Shiller Data '!A1035</f>
        <v>1956.07</v>
      </c>
      <c r="B1036" s="11">
        <f>'Shiller Data '!B1035</f>
        <v>48.78</v>
      </c>
      <c r="C1036" s="11">
        <f>'Shiller Data '!C1035</f>
        <v>1.8133300000000001</v>
      </c>
      <c r="D1036" s="11">
        <f>'Shiller Data '!D1035</f>
        <v>3.5533299999999999</v>
      </c>
      <c r="E1036" s="75">
        <f>'Shiller Data '!E1035</f>
        <v>27.4</v>
      </c>
      <c r="F1036" s="12">
        <f t="shared" si="155"/>
        <v>559.32322992700733</v>
      </c>
      <c r="G1036" s="12">
        <f t="shared" si="156"/>
        <v>20.792078567518249</v>
      </c>
      <c r="H1036" s="12">
        <f t="shared" si="151"/>
        <v>279.89762691006734</v>
      </c>
      <c r="I1036" s="12">
        <f t="shared" si="152"/>
        <v>15.29022660998627</v>
      </c>
      <c r="J1036" s="12">
        <f t="shared" si="153"/>
        <v>36.580440839359774</v>
      </c>
      <c r="K1036" s="12">
        <f t="shared" si="154"/>
        <v>3.5995136942668049</v>
      </c>
      <c r="L1036" s="12">
        <f t="shared" si="150"/>
        <v>0.24443492563872349</v>
      </c>
    </row>
    <row r="1037" spans="1:12" x14ac:dyDescent="0.25">
      <c r="A1037" s="11">
        <f>'Shiller Data '!A1036</f>
        <v>1956.08</v>
      </c>
      <c r="B1037" s="11">
        <f>'Shiller Data '!B1036</f>
        <v>48.49</v>
      </c>
      <c r="C1037" s="11">
        <f>'Shiller Data '!C1036</f>
        <v>1.82667</v>
      </c>
      <c r="D1037" s="11">
        <f>'Shiller Data '!D1036</f>
        <v>3.5066700000000002</v>
      </c>
      <c r="E1037" s="75">
        <f>'Shiller Data '!E1036</f>
        <v>27.3</v>
      </c>
      <c r="F1037" s="12">
        <f t="shared" si="155"/>
        <v>558.0346428571429</v>
      </c>
      <c r="G1037" s="12">
        <f t="shared" si="156"/>
        <v>21.02175997252747</v>
      </c>
      <c r="H1037" s="12">
        <f t="shared" si="151"/>
        <v>281.55059319370719</v>
      </c>
      <c r="I1037" s="12">
        <f t="shared" si="152"/>
        <v>15.37675792321757</v>
      </c>
      <c r="J1037" s="12">
        <f t="shared" si="153"/>
        <v>36.290786760358571</v>
      </c>
      <c r="K1037" s="12">
        <f t="shared" si="154"/>
        <v>3.5915639008014542</v>
      </c>
      <c r="L1037" s="12">
        <f t="shared" si="150"/>
        <v>0.23648513217337275</v>
      </c>
    </row>
    <row r="1038" spans="1:12" x14ac:dyDescent="0.25">
      <c r="A1038" s="11">
        <f>'Shiller Data '!A1037</f>
        <v>1956.09</v>
      </c>
      <c r="B1038" s="11">
        <f>'Shiller Data '!B1037</f>
        <v>46.84</v>
      </c>
      <c r="C1038" s="11">
        <f>'Shiller Data '!C1037</f>
        <v>1.84</v>
      </c>
      <c r="D1038" s="11">
        <f>'Shiller Data '!D1037</f>
        <v>3.46</v>
      </c>
      <c r="E1038" s="75">
        <f>'Shiller Data '!E1037</f>
        <v>27.4</v>
      </c>
      <c r="F1038" s="12">
        <f t="shared" si="155"/>
        <v>537.07872262773731</v>
      </c>
      <c r="G1038" s="12">
        <f t="shared" si="156"/>
        <v>21.097883211678834</v>
      </c>
      <c r="H1038" s="12">
        <f t="shared" si="151"/>
        <v>283.52292049197291</v>
      </c>
      <c r="I1038" s="12">
        <f t="shared" si="152"/>
        <v>15.464890410134533</v>
      </c>
      <c r="J1038" s="12">
        <f t="shared" si="153"/>
        <v>34.72890582372159</v>
      </c>
      <c r="K1038" s="12">
        <f t="shared" si="154"/>
        <v>3.5475723610400336</v>
      </c>
      <c r="L1038" s="12">
        <f t="shared" si="150"/>
        <v>0.19249359241195219</v>
      </c>
    </row>
    <row r="1039" spans="1:12" x14ac:dyDescent="0.25">
      <c r="A1039" s="11">
        <f>'Shiller Data '!A1038</f>
        <v>1956.1</v>
      </c>
      <c r="B1039" s="11">
        <f>'Shiller Data '!B1038</f>
        <v>46.24</v>
      </c>
      <c r="C1039" s="11">
        <f>'Shiller Data '!C1038</f>
        <v>1.80667</v>
      </c>
      <c r="D1039" s="11">
        <f>'Shiller Data '!D1038</f>
        <v>3.44333</v>
      </c>
      <c r="E1039" s="75">
        <f>'Shiller Data '!E1038</f>
        <v>27.5</v>
      </c>
      <c r="F1039" s="12">
        <f t="shared" si="155"/>
        <v>528.27098181818189</v>
      </c>
      <c r="G1039" s="12">
        <f t="shared" si="156"/>
        <v>20.640383536363636</v>
      </c>
      <c r="H1039" s="12">
        <f t="shared" si="151"/>
        <v>285.57015076998016</v>
      </c>
      <c r="I1039" s="12">
        <f t="shared" si="152"/>
        <v>15.551957069733641</v>
      </c>
      <c r="J1039" s="12">
        <f t="shared" si="153"/>
        <v>33.968135293163435</v>
      </c>
      <c r="K1039" s="12">
        <f t="shared" si="154"/>
        <v>3.5254228879123253</v>
      </c>
      <c r="L1039" s="12">
        <f t="shared" si="150"/>
        <v>0.17034411928424387</v>
      </c>
    </row>
    <row r="1040" spans="1:12" x14ac:dyDescent="0.25">
      <c r="A1040" s="11">
        <f>'Shiller Data '!A1039</f>
        <v>1956.11</v>
      </c>
      <c r="B1040" s="11">
        <f>'Shiller Data '!B1039</f>
        <v>45.76</v>
      </c>
      <c r="C1040" s="11">
        <f>'Shiller Data '!C1039</f>
        <v>1.7733300000000001</v>
      </c>
      <c r="D1040" s="11">
        <f>'Shiller Data '!D1039</f>
        <v>3.4266700000000001</v>
      </c>
      <c r="E1040" s="75">
        <f>'Shiller Data '!E1039</f>
        <v>27.5</v>
      </c>
      <c r="F1040" s="12">
        <f t="shared" si="155"/>
        <v>522.78719999999998</v>
      </c>
      <c r="G1040" s="12">
        <f t="shared" si="156"/>
        <v>20.25948919090909</v>
      </c>
      <c r="H1040" s="12">
        <f t="shared" si="151"/>
        <v>287.673861880635</v>
      </c>
      <c r="I1040" s="12">
        <f t="shared" si="152"/>
        <v>15.6389411137122</v>
      </c>
      <c r="J1040" s="12">
        <f t="shared" si="153"/>
        <v>33.428554797845038</v>
      </c>
      <c r="K1040" s="12">
        <f t="shared" si="154"/>
        <v>3.5094104688019021</v>
      </c>
      <c r="L1040" s="12">
        <f t="shared" si="150"/>
        <v>0.1543317001738207</v>
      </c>
    </row>
    <row r="1041" spans="1:12" x14ac:dyDescent="0.25">
      <c r="A1041" s="11">
        <f>'Shiller Data '!A1040</f>
        <v>1956.12</v>
      </c>
      <c r="B1041" s="11">
        <f>'Shiller Data '!B1040</f>
        <v>46.44</v>
      </c>
      <c r="C1041" s="11">
        <f>'Shiller Data '!C1040</f>
        <v>1.74</v>
      </c>
      <c r="D1041" s="11">
        <f>'Shiller Data '!D1040</f>
        <v>3.41</v>
      </c>
      <c r="E1041" s="75">
        <f>'Shiller Data '!E1040</f>
        <v>27.6</v>
      </c>
      <c r="F1041" s="12">
        <f t="shared" si="155"/>
        <v>528.63358695652175</v>
      </c>
      <c r="G1041" s="12">
        <f t="shared" si="156"/>
        <v>19.806684782608695</v>
      </c>
      <c r="H1041" s="12">
        <f t="shared" si="151"/>
        <v>289.77122655162628</v>
      </c>
      <c r="I1041" s="12">
        <f t="shared" si="152"/>
        <v>15.723438030250477</v>
      </c>
      <c r="J1041" s="12">
        <f t="shared" si="153"/>
        <v>33.620737776272492</v>
      </c>
      <c r="K1041" s="12">
        <f t="shared" si="154"/>
        <v>3.5151430723046078</v>
      </c>
      <c r="L1041" s="12">
        <f t="shared" si="150"/>
        <v>0.16006430367652635</v>
      </c>
    </row>
    <row r="1042" spans="1:12" x14ac:dyDescent="0.25">
      <c r="A1042" s="11">
        <f>'Shiller Data '!A1041</f>
        <v>1957.01</v>
      </c>
      <c r="B1042" s="11">
        <f>'Shiller Data '!B1041</f>
        <v>45.43</v>
      </c>
      <c r="C1042" s="11">
        <f>'Shiller Data '!C1041</f>
        <v>1.7366699999999999</v>
      </c>
      <c r="D1042" s="11">
        <f>'Shiller Data '!D1041</f>
        <v>3.4066700000000001</v>
      </c>
      <c r="E1042" s="75">
        <f>'Shiller Data '!E1041</f>
        <v>27.6</v>
      </c>
      <c r="F1042" s="12">
        <f t="shared" si="155"/>
        <v>517.13660326086961</v>
      </c>
      <c r="G1042" s="12">
        <f t="shared" si="156"/>
        <v>19.768778885869562</v>
      </c>
      <c r="H1042" s="12">
        <f t="shared" si="151"/>
        <v>291.81757887459383</v>
      </c>
      <c r="I1042" s="12">
        <f t="shared" si="152"/>
        <v>15.807522175056153</v>
      </c>
      <c r="J1042" s="12">
        <f t="shared" si="153"/>
        <v>32.714589771501146</v>
      </c>
      <c r="K1042" s="12">
        <f t="shared" si="154"/>
        <v>3.4878211487810971</v>
      </c>
      <c r="L1042" s="12">
        <f t="shared" si="150"/>
        <v>0.13274238015301565</v>
      </c>
    </row>
    <row r="1043" spans="1:12" x14ac:dyDescent="0.25">
      <c r="A1043" s="11">
        <f>'Shiller Data '!A1042</f>
        <v>1957.02</v>
      </c>
      <c r="B1043" s="11">
        <f>'Shiller Data '!B1042</f>
        <v>43.47</v>
      </c>
      <c r="C1043" s="11">
        <f>'Shiller Data '!C1042</f>
        <v>1.73333</v>
      </c>
      <c r="D1043" s="11">
        <f>'Shiller Data '!D1042</f>
        <v>3.40333</v>
      </c>
      <c r="E1043" s="75">
        <f>'Shiller Data '!E1042</f>
        <v>27.7</v>
      </c>
      <c r="F1043" s="12">
        <f t="shared" si="155"/>
        <v>493.0392509025271</v>
      </c>
      <c r="G1043" s="12">
        <f t="shared" si="156"/>
        <v>19.659528980144405</v>
      </c>
      <c r="H1043" s="12">
        <f t="shared" si="151"/>
        <v>293.66839542415408</v>
      </c>
      <c r="I1043" s="12">
        <f t="shared" si="152"/>
        <v>15.8907045919336</v>
      </c>
      <c r="J1043" s="12">
        <f t="shared" si="153"/>
        <v>31.026896765345601</v>
      </c>
      <c r="K1043" s="12">
        <f t="shared" si="154"/>
        <v>3.4348544658970206</v>
      </c>
      <c r="L1043" s="12">
        <f t="shared" si="150"/>
        <v>7.9775697268939183E-2</v>
      </c>
    </row>
    <row r="1044" spans="1:12" x14ac:dyDescent="0.25">
      <c r="A1044" s="11">
        <f>'Shiller Data '!A1043</f>
        <v>1957.03</v>
      </c>
      <c r="B1044" s="11">
        <f>'Shiller Data '!B1043</f>
        <v>44.03</v>
      </c>
      <c r="C1044" s="11">
        <f>'Shiller Data '!C1043</f>
        <v>1.73</v>
      </c>
      <c r="D1044" s="11">
        <f>'Shiller Data '!D1043</f>
        <v>3.4</v>
      </c>
      <c r="E1044" s="75">
        <f>'Shiller Data '!E1043</f>
        <v>27.8</v>
      </c>
      <c r="F1044" s="12">
        <f t="shared" si="155"/>
        <v>497.59443345323746</v>
      </c>
      <c r="G1044" s="12">
        <f t="shared" si="156"/>
        <v>19.551178057553955</v>
      </c>
      <c r="H1044" s="12">
        <f t="shared" si="151"/>
        <v>295.70088000200349</v>
      </c>
      <c r="I1044" s="12">
        <f t="shared" si="152"/>
        <v>15.975425290695513</v>
      </c>
      <c r="J1044" s="12">
        <f t="shared" si="153"/>
        <v>31.147492126112528</v>
      </c>
      <c r="K1044" s="12">
        <f t="shared" si="154"/>
        <v>3.4387337323972873</v>
      </c>
      <c r="L1044" s="12">
        <f t="shared" si="150"/>
        <v>8.3654963769205892E-2</v>
      </c>
    </row>
    <row r="1045" spans="1:12" x14ac:dyDescent="0.25">
      <c r="A1045" s="11">
        <f>'Shiller Data '!A1044</f>
        <v>1957.04</v>
      </c>
      <c r="B1045" s="11">
        <f>'Shiller Data '!B1044</f>
        <v>45.05</v>
      </c>
      <c r="C1045" s="11">
        <f>'Shiller Data '!C1044</f>
        <v>1.73</v>
      </c>
      <c r="D1045" s="11">
        <f>'Shiller Data '!D1044</f>
        <v>3.4066700000000001</v>
      </c>
      <c r="E1045" s="75">
        <f>'Shiller Data '!E1044</f>
        <v>27.9</v>
      </c>
      <c r="F1045" s="12">
        <f t="shared" si="155"/>
        <v>507.29690860215055</v>
      </c>
      <c r="G1045" s="12">
        <f t="shared" si="156"/>
        <v>19.481102150537634</v>
      </c>
      <c r="H1045" s="12">
        <f t="shared" si="151"/>
        <v>297.88877081906548</v>
      </c>
      <c r="I1045" s="12">
        <f t="shared" si="152"/>
        <v>16.057661617192515</v>
      </c>
      <c r="J1045" s="12">
        <f t="shared" si="153"/>
        <v>31.592203192213312</v>
      </c>
      <c r="K1045" s="12">
        <f t="shared" si="154"/>
        <v>3.4529103557252911</v>
      </c>
      <c r="L1045" s="12">
        <f t="shared" si="150"/>
        <v>9.7831587097209738E-2</v>
      </c>
    </row>
    <row r="1046" spans="1:12" x14ac:dyDescent="0.25">
      <c r="A1046" s="11">
        <f>'Shiller Data '!A1045</f>
        <v>1957.05</v>
      </c>
      <c r="B1046" s="11">
        <f>'Shiller Data '!B1045</f>
        <v>46.78</v>
      </c>
      <c r="C1046" s="11">
        <f>'Shiller Data '!C1045</f>
        <v>1.73</v>
      </c>
      <c r="D1046" s="11">
        <f>'Shiller Data '!D1045</f>
        <v>3.4133300000000002</v>
      </c>
      <c r="E1046" s="75">
        <f>'Shiller Data '!E1045</f>
        <v>28</v>
      </c>
      <c r="F1046" s="12">
        <f t="shared" si="155"/>
        <v>524.89666071428576</v>
      </c>
      <c r="G1046" s="12">
        <f t="shared" si="156"/>
        <v>19.411526785714283</v>
      </c>
      <c r="H1046" s="12">
        <f t="shared" si="151"/>
        <v>300.22310251482492</v>
      </c>
      <c r="I1046" s="12">
        <f t="shared" si="152"/>
        <v>16.13741664614826</v>
      </c>
      <c r="J1046" s="12">
        <f t="shared" si="153"/>
        <v>32.526684550811922</v>
      </c>
      <c r="K1046" s="12">
        <f t="shared" si="154"/>
        <v>3.4820608155496799</v>
      </c>
      <c r="L1046" s="12">
        <f t="shared" si="150"/>
        <v>0.12698204692159853</v>
      </c>
    </row>
    <row r="1047" spans="1:12" x14ac:dyDescent="0.25">
      <c r="A1047" s="11">
        <f>'Shiller Data '!A1046</f>
        <v>1957.06</v>
      </c>
      <c r="B1047" s="11">
        <f>'Shiller Data '!B1046</f>
        <v>47.55</v>
      </c>
      <c r="C1047" s="11">
        <f>'Shiller Data '!C1046</f>
        <v>1.73</v>
      </c>
      <c r="D1047" s="11">
        <f>'Shiller Data '!D1046</f>
        <v>3.42</v>
      </c>
      <c r="E1047" s="75">
        <f>'Shiller Data '!E1046</f>
        <v>28.1</v>
      </c>
      <c r="F1047" s="12">
        <f t="shared" si="155"/>
        <v>531.63776690391455</v>
      </c>
      <c r="G1047" s="12">
        <f t="shared" si="156"/>
        <v>19.342446619217078</v>
      </c>
      <c r="H1047" s="12">
        <f t="shared" si="151"/>
        <v>302.53297411989587</v>
      </c>
      <c r="I1047" s="12">
        <f t="shared" si="152"/>
        <v>16.215309881339891</v>
      </c>
      <c r="J1047" s="12">
        <f t="shared" si="153"/>
        <v>32.786161398969497</v>
      </c>
      <c r="K1047" s="12">
        <f t="shared" si="154"/>
        <v>3.490006517793633</v>
      </c>
      <c r="L1047" s="12">
        <f t="shared" si="150"/>
        <v>0.13492774916555161</v>
      </c>
    </row>
    <row r="1048" spans="1:12" x14ac:dyDescent="0.25">
      <c r="A1048" s="11">
        <f>'Shiller Data '!A1047</f>
        <v>1957.07</v>
      </c>
      <c r="B1048" s="11">
        <f>'Shiller Data '!B1047</f>
        <v>48.51</v>
      </c>
      <c r="C1048" s="11">
        <f>'Shiller Data '!C1047</f>
        <v>1.74</v>
      </c>
      <c r="D1048" s="11">
        <f>'Shiller Data '!D1047</f>
        <v>3.4366699999999999</v>
      </c>
      <c r="E1048" s="75">
        <f>'Shiller Data '!E1047</f>
        <v>28.3</v>
      </c>
      <c r="F1048" s="12">
        <f t="shared" si="155"/>
        <v>538.53813604240281</v>
      </c>
      <c r="G1048" s="12">
        <f t="shared" si="156"/>
        <v>19.316766784452295</v>
      </c>
      <c r="H1048" s="12">
        <f t="shared" si="151"/>
        <v>304.76196692527111</v>
      </c>
      <c r="I1048" s="12">
        <f t="shared" si="152"/>
        <v>16.292852586790119</v>
      </c>
      <c r="J1048" s="12">
        <f t="shared" si="153"/>
        <v>33.05364319560821</v>
      </c>
      <c r="K1048" s="12">
        <f t="shared" si="154"/>
        <v>3.4981317930699509</v>
      </c>
      <c r="L1048" s="12">
        <f t="shared" si="150"/>
        <v>0.14305302444186951</v>
      </c>
    </row>
    <row r="1049" spans="1:12" x14ac:dyDescent="0.25">
      <c r="A1049" s="11">
        <f>'Shiller Data '!A1048</f>
        <v>1957.08</v>
      </c>
      <c r="B1049" s="11">
        <f>'Shiller Data '!B1048</f>
        <v>45.84</v>
      </c>
      <c r="C1049" s="11">
        <f>'Shiller Data '!C1048</f>
        <v>1.75</v>
      </c>
      <c r="D1049" s="11">
        <f>'Shiller Data '!D1048</f>
        <v>3.4533299999999998</v>
      </c>
      <c r="E1049" s="75">
        <f>'Shiller Data '!E1048</f>
        <v>28.3</v>
      </c>
      <c r="F1049" s="12">
        <f t="shared" si="155"/>
        <v>508.89689045936399</v>
      </c>
      <c r="G1049" s="12">
        <f t="shared" si="156"/>
        <v>19.427782685512366</v>
      </c>
      <c r="H1049" s="12">
        <f t="shared" si="151"/>
        <v>306.947684226332</v>
      </c>
      <c r="I1049" s="12">
        <f t="shared" si="152"/>
        <v>16.371618812552921</v>
      </c>
      <c r="J1049" s="12">
        <f t="shared" si="153"/>
        <v>31.08409108995183</v>
      </c>
      <c r="K1049" s="12">
        <f t="shared" si="154"/>
        <v>3.4366961477876843</v>
      </c>
      <c r="L1049" s="12">
        <f t="shared" si="150"/>
        <v>8.1617379159602876E-2</v>
      </c>
    </row>
    <row r="1050" spans="1:12" x14ac:dyDescent="0.25">
      <c r="A1050" s="11">
        <f>'Shiller Data '!A1049</f>
        <v>1957.09</v>
      </c>
      <c r="B1050" s="11">
        <f>'Shiller Data '!B1049</f>
        <v>43.98</v>
      </c>
      <c r="C1050" s="11">
        <f>'Shiller Data '!C1049</f>
        <v>1.76</v>
      </c>
      <c r="D1050" s="11">
        <f>'Shiller Data '!D1049</f>
        <v>3.47</v>
      </c>
      <c r="E1050" s="75">
        <f>'Shiller Data '!E1049</f>
        <v>28.3</v>
      </c>
      <c r="F1050" s="12">
        <f t="shared" si="155"/>
        <v>488.24793286219079</v>
      </c>
      <c r="G1050" s="12">
        <f t="shared" si="156"/>
        <v>19.538798586572437</v>
      </c>
      <c r="H1050" s="12">
        <f t="shared" si="151"/>
        <v>309.1665205389973</v>
      </c>
      <c r="I1050" s="12">
        <f t="shared" si="152"/>
        <v>16.452813786247603</v>
      </c>
      <c r="J1050" s="12">
        <f t="shared" si="153"/>
        <v>29.675649357333764</v>
      </c>
      <c r="K1050" s="12">
        <f t="shared" si="154"/>
        <v>3.3903268225590559</v>
      </c>
      <c r="L1050" s="12">
        <f t="shared" si="150"/>
        <v>3.5248053930974521E-2</v>
      </c>
    </row>
    <row r="1051" spans="1:12" x14ac:dyDescent="0.25">
      <c r="A1051" s="11">
        <f>'Shiller Data '!A1050</f>
        <v>1957.1</v>
      </c>
      <c r="B1051" s="11">
        <f>'Shiller Data '!B1050</f>
        <v>41.24</v>
      </c>
      <c r="C1051" s="11">
        <f>'Shiller Data '!C1050</f>
        <v>1.77</v>
      </c>
      <c r="D1051" s="11">
        <f>'Shiller Data '!D1050</f>
        <v>3.4366699999999999</v>
      </c>
      <c r="E1051" s="75">
        <f>'Shiller Data '!E1050</f>
        <v>28.3</v>
      </c>
      <c r="F1051" s="12">
        <f t="shared" si="155"/>
        <v>457.82957597173146</v>
      </c>
      <c r="G1051" s="12">
        <f t="shared" si="156"/>
        <v>19.649814487632508</v>
      </c>
      <c r="H1051" s="12">
        <f t="shared" si="151"/>
        <v>311.16820987313577</v>
      </c>
      <c r="I1051" s="12">
        <f t="shared" si="152"/>
        <v>16.532315530772749</v>
      </c>
      <c r="J1051" s="12">
        <f t="shared" si="153"/>
        <v>27.693009797662125</v>
      </c>
      <c r="K1051" s="12">
        <f t="shared" si="154"/>
        <v>3.3211800274716823</v>
      </c>
      <c r="L1051" s="12">
        <f t="shared" si="150"/>
        <v>-3.3898741156399126E-2</v>
      </c>
    </row>
    <row r="1052" spans="1:12" x14ac:dyDescent="0.25">
      <c r="A1052" s="11">
        <f>'Shiller Data '!A1051</f>
        <v>1957.11</v>
      </c>
      <c r="B1052" s="11">
        <f>'Shiller Data '!B1051</f>
        <v>40.35</v>
      </c>
      <c r="C1052" s="11">
        <f>'Shiller Data '!C1051</f>
        <v>1.78</v>
      </c>
      <c r="D1052" s="11">
        <f>'Shiller Data '!D1051</f>
        <v>3.40333</v>
      </c>
      <c r="E1052" s="75">
        <f>'Shiller Data '!E1051</f>
        <v>28.4</v>
      </c>
      <c r="F1052" s="12">
        <f t="shared" si="155"/>
        <v>446.37187500000005</v>
      </c>
      <c r="G1052" s="12">
        <f t="shared" si="156"/>
        <v>19.69125</v>
      </c>
      <c r="H1052" s="12">
        <f t="shared" si="151"/>
        <v>313.15862144597145</v>
      </c>
      <c r="I1052" s="12">
        <f t="shared" si="152"/>
        <v>16.610262778925115</v>
      </c>
      <c r="J1052" s="12">
        <f t="shared" si="153"/>
        <v>26.873257873219853</v>
      </c>
      <c r="K1052" s="12">
        <f t="shared" si="154"/>
        <v>3.2911316610246524</v>
      </c>
      <c r="L1052" s="12">
        <f t="shared" si="150"/>
        <v>-6.3947107603429032E-2</v>
      </c>
    </row>
    <row r="1053" spans="1:12" x14ac:dyDescent="0.25">
      <c r="A1053" s="11">
        <f>'Shiller Data '!A1052</f>
        <v>1957.12</v>
      </c>
      <c r="B1053" s="11">
        <f>'Shiller Data '!B1052</f>
        <v>40.33</v>
      </c>
      <c r="C1053" s="11">
        <f>'Shiller Data '!C1052</f>
        <v>1.79</v>
      </c>
      <c r="D1053" s="11">
        <f>'Shiller Data '!D1052</f>
        <v>3.37</v>
      </c>
      <c r="E1053" s="75">
        <f>'Shiller Data '!E1052</f>
        <v>28.4</v>
      </c>
      <c r="F1053" s="12">
        <f t="shared" si="155"/>
        <v>446.15062500000005</v>
      </c>
      <c r="G1053" s="12">
        <f t="shared" si="156"/>
        <v>19.801874999999999</v>
      </c>
      <c r="H1053" s="12">
        <f t="shared" si="151"/>
        <v>315.23596668389462</v>
      </c>
      <c r="I1053" s="12">
        <f t="shared" si="152"/>
        <v>16.688363993756813</v>
      </c>
      <c r="J1053" s="12">
        <f t="shared" si="153"/>
        <v>26.734233815064609</v>
      </c>
      <c r="K1053" s="12">
        <f t="shared" si="154"/>
        <v>3.2859449094923554</v>
      </c>
      <c r="L1053" s="12">
        <f t="shared" si="150"/>
        <v>-6.9133859135726006E-2</v>
      </c>
    </row>
    <row r="1054" spans="1:12" x14ac:dyDescent="0.25">
      <c r="A1054" s="11">
        <f>'Shiller Data '!A1053</f>
        <v>1958.01</v>
      </c>
      <c r="B1054" s="11">
        <f>'Shiller Data '!B1053</f>
        <v>41.12</v>
      </c>
      <c r="C1054" s="11">
        <f>'Shiller Data '!C1053</f>
        <v>1.7833300000000001</v>
      </c>
      <c r="D1054" s="11">
        <f>'Shiller Data '!D1053</f>
        <v>3.2933300000000001</v>
      </c>
      <c r="E1054" s="75">
        <f>'Shiller Data '!E1053</f>
        <v>28.6</v>
      </c>
      <c r="F1054" s="12">
        <f t="shared" si="155"/>
        <v>451.70895104895101</v>
      </c>
      <c r="G1054" s="12">
        <f t="shared" si="156"/>
        <v>19.590129466783218</v>
      </c>
      <c r="H1054" s="12">
        <f t="shared" si="151"/>
        <v>317.42896116453113</v>
      </c>
      <c r="I1054" s="12">
        <f t="shared" si="152"/>
        <v>16.766556938876029</v>
      </c>
      <c r="J1054" s="12">
        <f t="shared" si="153"/>
        <v>26.941068025814488</v>
      </c>
      <c r="K1054" s="12">
        <f t="shared" si="154"/>
        <v>3.2936518148071738</v>
      </c>
      <c r="L1054" s="12">
        <f t="shared" si="150"/>
        <v>-6.1426953820907571E-2</v>
      </c>
    </row>
    <row r="1055" spans="1:12" x14ac:dyDescent="0.25">
      <c r="A1055" s="11">
        <f>'Shiller Data '!A1054</f>
        <v>1958.02</v>
      </c>
      <c r="B1055" s="11">
        <f>'Shiller Data '!B1054</f>
        <v>41.26</v>
      </c>
      <c r="C1055" s="11">
        <f>'Shiller Data '!C1054</f>
        <v>1.77667</v>
      </c>
      <c r="D1055" s="11">
        <f>'Shiller Data '!D1054</f>
        <v>3.2166700000000001</v>
      </c>
      <c r="E1055" s="75">
        <f>'Shiller Data '!E1054</f>
        <v>28.6</v>
      </c>
      <c r="F1055" s="12">
        <f t="shared" si="155"/>
        <v>453.24687062937062</v>
      </c>
      <c r="G1055" s="12">
        <f t="shared" si="156"/>
        <v>19.516968435314684</v>
      </c>
      <c r="H1055" s="12">
        <f t="shared" si="151"/>
        <v>319.75816819976518</v>
      </c>
      <c r="I1055" s="12">
        <f t="shared" si="152"/>
        <v>16.842847683658132</v>
      </c>
      <c r="J1055" s="12">
        <f t="shared" si="153"/>
        <v>26.910346702780906</v>
      </c>
      <c r="K1055" s="12">
        <f t="shared" si="154"/>
        <v>3.2925108484455219</v>
      </c>
      <c r="L1055" s="12">
        <f t="shared" si="150"/>
        <v>-6.2567920182559522E-2</v>
      </c>
    </row>
    <row r="1056" spans="1:12" x14ac:dyDescent="0.25">
      <c r="A1056" s="11">
        <f>'Shiller Data '!A1055</f>
        <v>1958.03</v>
      </c>
      <c r="B1056" s="11">
        <f>'Shiller Data '!B1055</f>
        <v>42.11</v>
      </c>
      <c r="C1056" s="11">
        <f>'Shiller Data '!C1055</f>
        <v>1.77</v>
      </c>
      <c r="D1056" s="11">
        <f>'Shiller Data '!D1055</f>
        <v>3.14</v>
      </c>
      <c r="E1056" s="75">
        <f>'Shiller Data '!E1055</f>
        <v>28.8</v>
      </c>
      <c r="F1056" s="12">
        <f t="shared" si="155"/>
        <v>459.37184895833332</v>
      </c>
      <c r="G1056" s="12">
        <f t="shared" si="156"/>
        <v>19.308671874999998</v>
      </c>
      <c r="H1056" s="12">
        <f t="shared" si="151"/>
        <v>322.09124400606356</v>
      </c>
      <c r="I1056" s="12">
        <f t="shared" si="152"/>
        <v>16.916817680395312</v>
      </c>
      <c r="J1056" s="12">
        <f t="shared" si="153"/>
        <v>27.154743737097409</v>
      </c>
      <c r="K1056" s="12">
        <f t="shared" si="154"/>
        <v>3.3015517543992821</v>
      </c>
      <c r="L1056" s="12">
        <f t="shared" si="150"/>
        <v>-5.3527014228799352E-2</v>
      </c>
    </row>
    <row r="1057" spans="1:12" x14ac:dyDescent="0.25">
      <c r="A1057" s="11">
        <f>'Shiller Data '!A1056</f>
        <v>1958.04</v>
      </c>
      <c r="B1057" s="11">
        <f>'Shiller Data '!B1056</f>
        <v>42.34</v>
      </c>
      <c r="C1057" s="11">
        <f>'Shiller Data '!C1056</f>
        <v>1.75667</v>
      </c>
      <c r="D1057" s="11">
        <f>'Shiller Data '!D1056</f>
        <v>3.07</v>
      </c>
      <c r="E1057" s="75">
        <f>'Shiller Data '!E1056</f>
        <v>28.9</v>
      </c>
      <c r="F1057" s="12">
        <f t="shared" si="155"/>
        <v>460.28268166089975</v>
      </c>
      <c r="G1057" s="12">
        <f t="shared" si="156"/>
        <v>19.096948001730102</v>
      </c>
      <c r="H1057" s="12">
        <f t="shared" si="151"/>
        <v>324.29219465266465</v>
      </c>
      <c r="I1057" s="12">
        <f t="shared" si="152"/>
        <v>16.991951320169445</v>
      </c>
      <c r="J1057" s="12">
        <f t="shared" si="153"/>
        <v>27.088276854615529</v>
      </c>
      <c r="K1057" s="12">
        <f t="shared" si="154"/>
        <v>3.2991010459017338</v>
      </c>
      <c r="L1057" s="12">
        <f t="shared" si="150"/>
        <v>-5.5977722726347601E-2</v>
      </c>
    </row>
    <row r="1058" spans="1:12" x14ac:dyDescent="0.25">
      <c r="A1058" s="11">
        <f>'Shiller Data '!A1057</f>
        <v>1958.05</v>
      </c>
      <c r="B1058" s="11">
        <f>'Shiller Data '!B1057</f>
        <v>43.7</v>
      </c>
      <c r="C1058" s="11">
        <f>'Shiller Data '!C1057</f>
        <v>1.74333</v>
      </c>
      <c r="D1058" s="11">
        <f>'Shiller Data '!D1057</f>
        <v>3</v>
      </c>
      <c r="E1058" s="75">
        <f>'Shiller Data '!E1057</f>
        <v>28.9</v>
      </c>
      <c r="F1058" s="12">
        <f t="shared" si="155"/>
        <v>475.06738754325266</v>
      </c>
      <c r="G1058" s="12">
        <f t="shared" si="156"/>
        <v>18.951927430795848</v>
      </c>
      <c r="H1058" s="12">
        <f t="shared" si="151"/>
        <v>326.47623285676201</v>
      </c>
      <c r="I1058" s="12">
        <f t="shared" si="152"/>
        <v>17.066930816327893</v>
      </c>
      <c r="J1058" s="12">
        <f t="shared" si="153"/>
        <v>27.835548913619359</v>
      </c>
      <c r="K1058" s="12">
        <f t="shared" si="154"/>
        <v>3.3263139417075771</v>
      </c>
      <c r="L1058" s="12">
        <f t="shared" si="150"/>
        <v>-2.8764826920504305E-2</v>
      </c>
    </row>
    <row r="1059" spans="1:12" x14ac:dyDescent="0.25">
      <c r="A1059" s="11">
        <f>'Shiller Data '!A1058</f>
        <v>1958.06</v>
      </c>
      <c r="B1059" s="11">
        <f>'Shiller Data '!B1058</f>
        <v>44.75</v>
      </c>
      <c r="C1059" s="11">
        <f>'Shiller Data '!C1058</f>
        <v>1.73</v>
      </c>
      <c r="D1059" s="11">
        <f>'Shiller Data '!D1058</f>
        <v>2.93</v>
      </c>
      <c r="E1059" s="75">
        <f>'Shiller Data '!E1058</f>
        <v>28.9</v>
      </c>
      <c r="F1059" s="12">
        <f t="shared" si="155"/>
        <v>486.48205017301046</v>
      </c>
      <c r="G1059" s="12">
        <f t="shared" si="156"/>
        <v>18.807015570934254</v>
      </c>
      <c r="H1059" s="12">
        <f t="shared" si="151"/>
        <v>328.65150290444655</v>
      </c>
      <c r="I1059" s="12">
        <f t="shared" si="152"/>
        <v>17.142335126432751</v>
      </c>
      <c r="J1059" s="12">
        <f t="shared" si="153"/>
        <v>28.378983760670728</v>
      </c>
      <c r="K1059" s="12">
        <f t="shared" si="154"/>
        <v>3.3456488627986829</v>
      </c>
      <c r="L1059" s="12">
        <f t="shared" si="150"/>
        <v>-9.4299058293985105E-3</v>
      </c>
    </row>
    <row r="1060" spans="1:12" x14ac:dyDescent="0.25">
      <c r="A1060" s="11">
        <f>'Shiller Data '!A1059</f>
        <v>1958.07</v>
      </c>
      <c r="B1060" s="11">
        <f>'Shiller Data '!B1059</f>
        <v>45.98</v>
      </c>
      <c r="C1060" s="11">
        <f>'Shiller Data '!C1059</f>
        <v>1.73</v>
      </c>
      <c r="D1060" s="11">
        <f>'Shiller Data '!D1059</f>
        <v>2.9133300000000002</v>
      </c>
      <c r="E1060" s="75">
        <f>'Shiller Data '!E1059</f>
        <v>29</v>
      </c>
      <c r="F1060" s="12">
        <f t="shared" si="155"/>
        <v>498.12987931034479</v>
      </c>
      <c r="G1060" s="12">
        <f t="shared" si="156"/>
        <v>18.742163793103447</v>
      </c>
      <c r="H1060" s="12">
        <f t="shared" si="151"/>
        <v>331.00700621844129</v>
      </c>
      <c r="I1060" s="12">
        <f t="shared" si="152"/>
        <v>17.218231009685823</v>
      </c>
      <c r="J1060" s="12">
        <f t="shared" si="153"/>
        <v>28.930374963033675</v>
      </c>
      <c r="K1060" s="12">
        <f t="shared" si="154"/>
        <v>3.3648920799491133</v>
      </c>
      <c r="L1060" s="12">
        <f t="shared" si="150"/>
        <v>9.8133113210319145E-3</v>
      </c>
    </row>
    <row r="1061" spans="1:12" x14ac:dyDescent="0.25">
      <c r="A1061" s="11">
        <f>'Shiller Data '!A1060</f>
        <v>1958.08</v>
      </c>
      <c r="B1061" s="11">
        <f>'Shiller Data '!B1060</f>
        <v>47.7</v>
      </c>
      <c r="C1061" s="11">
        <f>'Shiller Data '!C1060</f>
        <v>1.73</v>
      </c>
      <c r="D1061" s="11">
        <f>'Shiller Data '!D1060</f>
        <v>2.8966699999999999</v>
      </c>
      <c r="E1061" s="75">
        <f>'Shiller Data '!E1060</f>
        <v>28.9</v>
      </c>
      <c r="F1061" s="12">
        <f t="shared" si="155"/>
        <v>518.55181660899655</v>
      </c>
      <c r="G1061" s="12">
        <f t="shared" si="156"/>
        <v>18.807015570934254</v>
      </c>
      <c r="H1061" s="12">
        <f t="shared" si="151"/>
        <v>333.58486553945363</v>
      </c>
      <c r="I1061" s="12">
        <f t="shared" si="152"/>
        <v>17.294433083714669</v>
      </c>
      <c r="J1061" s="12">
        <f t="shared" si="153"/>
        <v>29.98374182599207</v>
      </c>
      <c r="K1061" s="12">
        <f t="shared" si="154"/>
        <v>3.4006552956264682</v>
      </c>
      <c r="L1061" s="12">
        <f t="shared" si="150"/>
        <v>4.5576526998386768E-2</v>
      </c>
    </row>
    <row r="1062" spans="1:12" x14ac:dyDescent="0.25">
      <c r="A1062" s="11">
        <f>'Shiller Data '!A1061</f>
        <v>1958.09</v>
      </c>
      <c r="B1062" s="11">
        <f>'Shiller Data '!B1061</f>
        <v>48.96</v>
      </c>
      <c r="C1062" s="11">
        <f>'Shiller Data '!C1061</f>
        <v>1.73</v>
      </c>
      <c r="D1062" s="11">
        <f>'Shiller Data '!D1061</f>
        <v>2.88</v>
      </c>
      <c r="E1062" s="75">
        <f>'Shiller Data '!E1061</f>
        <v>28.9</v>
      </c>
      <c r="F1062" s="12">
        <f t="shared" si="155"/>
        <v>532.249411764706</v>
      </c>
      <c r="G1062" s="12">
        <f t="shared" si="156"/>
        <v>18.807015570934254</v>
      </c>
      <c r="H1062" s="12">
        <f t="shared" si="151"/>
        <v>336.28767514125474</v>
      </c>
      <c r="I1062" s="12">
        <f t="shared" si="152"/>
        <v>17.369858852820784</v>
      </c>
      <c r="J1062" s="12">
        <f t="shared" si="153"/>
        <v>30.642126471757205</v>
      </c>
      <c r="K1062" s="12">
        <f t="shared" si="154"/>
        <v>3.422375744283948</v>
      </c>
      <c r="L1062" s="12">
        <f t="shared" si="150"/>
        <v>6.7296975655866564E-2</v>
      </c>
    </row>
    <row r="1063" spans="1:12" x14ac:dyDescent="0.25">
      <c r="A1063" s="11">
        <f>'Shiller Data '!A1062</f>
        <v>1958.1</v>
      </c>
      <c r="B1063" s="11">
        <f>'Shiller Data '!B1062</f>
        <v>50.95</v>
      </c>
      <c r="C1063" s="11">
        <f>'Shiller Data '!C1062</f>
        <v>1.7366699999999999</v>
      </c>
      <c r="D1063" s="11">
        <f>'Shiller Data '!D1062</f>
        <v>2.8833299999999999</v>
      </c>
      <c r="E1063" s="75">
        <f>'Shiller Data '!E1062</f>
        <v>28.9</v>
      </c>
      <c r="F1063" s="12">
        <f t="shared" si="155"/>
        <v>553.88291522491352</v>
      </c>
      <c r="G1063" s="12">
        <f t="shared" si="156"/>
        <v>18.879525856401383</v>
      </c>
      <c r="H1063" s="12">
        <f t="shared" si="151"/>
        <v>339.03733726677399</v>
      </c>
      <c r="I1063" s="12">
        <f t="shared" si="152"/>
        <v>17.442274489776644</v>
      </c>
      <c r="J1063" s="12">
        <f t="shared" si="153"/>
        <v>31.755200019903267</v>
      </c>
      <c r="K1063" s="12">
        <f t="shared" si="154"/>
        <v>3.4580564920826289</v>
      </c>
      <c r="L1063" s="12">
        <f t="shared" si="150"/>
        <v>0.10297772345454748</v>
      </c>
    </row>
    <row r="1064" spans="1:12" x14ac:dyDescent="0.25">
      <c r="A1064" s="11">
        <f>'Shiller Data '!A1063</f>
        <v>1958.11</v>
      </c>
      <c r="B1064" s="11">
        <f>'Shiller Data '!B1063</f>
        <v>52.5</v>
      </c>
      <c r="C1064" s="11">
        <f>'Shiller Data '!C1063</f>
        <v>1.74333</v>
      </c>
      <c r="D1064" s="11">
        <f>'Shiller Data '!D1063</f>
        <v>2.8866700000000001</v>
      </c>
      <c r="E1064" s="75">
        <f>'Shiller Data '!E1063</f>
        <v>29</v>
      </c>
      <c r="F1064" s="12">
        <f t="shared" si="155"/>
        <v>568.76508620689651</v>
      </c>
      <c r="G1064" s="12">
        <f t="shared" si="156"/>
        <v>18.88657595689655</v>
      </c>
      <c r="H1064" s="12">
        <f t="shared" si="151"/>
        <v>342.02454335576908</v>
      </c>
      <c r="I1064" s="12">
        <f t="shared" si="152"/>
        <v>17.51060211512889</v>
      </c>
      <c r="J1064" s="12">
        <f t="shared" si="153"/>
        <v>32.481183826082841</v>
      </c>
      <c r="K1064" s="12">
        <f t="shared" si="154"/>
        <v>3.4806609624766485</v>
      </c>
      <c r="L1064" s="12">
        <f t="shared" si="150"/>
        <v>0.12558219384856706</v>
      </c>
    </row>
    <row r="1065" spans="1:12" x14ac:dyDescent="0.25">
      <c r="A1065" s="11">
        <f>'Shiller Data '!A1064</f>
        <v>1958.12</v>
      </c>
      <c r="B1065" s="11">
        <f>'Shiller Data '!B1064</f>
        <v>53.49</v>
      </c>
      <c r="C1065" s="11">
        <f>'Shiller Data '!C1064</f>
        <v>1.75</v>
      </c>
      <c r="D1065" s="11">
        <f>'Shiller Data '!D1064</f>
        <v>2.89</v>
      </c>
      <c r="E1065" s="75">
        <f>'Shiller Data '!E1064</f>
        <v>28.9</v>
      </c>
      <c r="F1065" s="12">
        <f t="shared" si="155"/>
        <v>581.49552768166097</v>
      </c>
      <c r="G1065" s="12">
        <f t="shared" si="156"/>
        <v>19.024437716262977</v>
      </c>
      <c r="H1065" s="12">
        <f t="shared" si="151"/>
        <v>345.10868477836857</v>
      </c>
      <c r="I1065" s="12">
        <f t="shared" si="152"/>
        <v>17.576471692350331</v>
      </c>
      <c r="J1065" s="12">
        <f t="shared" si="153"/>
        <v>33.083746149959133</v>
      </c>
      <c r="K1065" s="12">
        <f t="shared" si="154"/>
        <v>3.4990421089057464</v>
      </c>
      <c r="L1065" s="12">
        <f t="shared" si="150"/>
        <v>0.143963340277665</v>
      </c>
    </row>
    <row r="1066" spans="1:12" x14ac:dyDescent="0.25">
      <c r="A1066" s="11">
        <f>'Shiller Data '!A1065</f>
        <v>1959.01</v>
      </c>
      <c r="B1066" s="11">
        <f>'Shiller Data '!B1065</f>
        <v>55.62</v>
      </c>
      <c r="C1066" s="11">
        <f>'Shiller Data '!C1065</f>
        <v>1.75667</v>
      </c>
      <c r="D1066" s="11">
        <f>'Shiller Data '!D1065</f>
        <v>2.96333</v>
      </c>
      <c r="E1066" s="75">
        <f>'Shiller Data '!E1065</f>
        <v>29</v>
      </c>
      <c r="F1066" s="12">
        <f t="shared" si="155"/>
        <v>602.56598275862063</v>
      </c>
      <c r="G1066" s="12">
        <f t="shared" si="156"/>
        <v>19.031096456896549</v>
      </c>
      <c r="H1066" s="12">
        <f t="shared" si="151"/>
        <v>348.27956795257677</v>
      </c>
      <c r="I1066" s="12">
        <f t="shared" si="152"/>
        <v>17.639417952688003</v>
      </c>
      <c r="J1066" s="12">
        <f t="shared" si="153"/>
        <v>34.160196463103702</v>
      </c>
      <c r="K1066" s="12">
        <f t="shared" si="154"/>
        <v>3.5310611201656488</v>
      </c>
      <c r="L1066" s="12">
        <f t="shared" si="150"/>
        <v>0.17598235153756736</v>
      </c>
    </row>
    <row r="1067" spans="1:12" x14ac:dyDescent="0.25">
      <c r="A1067" s="11">
        <f>'Shiller Data '!A1066</f>
        <v>1959.02</v>
      </c>
      <c r="B1067" s="11">
        <f>'Shiller Data '!B1066</f>
        <v>54.77</v>
      </c>
      <c r="C1067" s="11">
        <f>'Shiller Data '!C1066</f>
        <v>1.7633300000000001</v>
      </c>
      <c r="D1067" s="11">
        <f>'Shiller Data '!D1066</f>
        <v>3.03667</v>
      </c>
      <c r="E1067" s="75">
        <f>'Shiller Data '!E1066</f>
        <v>28.9</v>
      </c>
      <c r="F1067" s="12">
        <f t="shared" si="155"/>
        <v>595.41054498269898</v>
      </c>
      <c r="G1067" s="12">
        <f t="shared" si="156"/>
        <v>19.169349576124567</v>
      </c>
      <c r="H1067" s="12">
        <f t="shared" si="151"/>
        <v>351.53481413980609</v>
      </c>
      <c r="I1067" s="12">
        <f t="shared" si="152"/>
        <v>17.699848655908983</v>
      </c>
      <c r="J1067" s="12">
        <f t="shared" si="153"/>
        <v>33.639301474135763</v>
      </c>
      <c r="K1067" s="12">
        <f t="shared" si="154"/>
        <v>3.515695070148841</v>
      </c>
      <c r="L1067" s="12">
        <f t="shared" si="150"/>
        <v>0.16061630152075956</v>
      </c>
    </row>
    <row r="1068" spans="1:12" x14ac:dyDescent="0.25">
      <c r="A1068" s="11">
        <f>'Shiller Data '!A1067</f>
        <v>1959.03</v>
      </c>
      <c r="B1068" s="11">
        <f>'Shiller Data '!B1067</f>
        <v>56.16</v>
      </c>
      <c r="C1068" s="11">
        <f>'Shiller Data '!C1067</f>
        <v>1.77</v>
      </c>
      <c r="D1068" s="11">
        <f>'Shiller Data '!D1067</f>
        <v>3.11</v>
      </c>
      <c r="E1068" s="75">
        <f>'Shiller Data '!E1067</f>
        <v>28.9</v>
      </c>
      <c r="F1068" s="12">
        <f t="shared" si="155"/>
        <v>610.52138408304495</v>
      </c>
      <c r="G1068" s="12">
        <f t="shared" si="156"/>
        <v>19.241859861591696</v>
      </c>
      <c r="H1068" s="12">
        <f t="shared" si="151"/>
        <v>354.86669880844181</v>
      </c>
      <c r="I1068" s="12">
        <f t="shared" si="152"/>
        <v>17.758506508268866</v>
      </c>
      <c r="J1068" s="12">
        <f t="shared" si="153"/>
        <v>34.379095100073243</v>
      </c>
      <c r="K1068" s="12">
        <f t="shared" si="154"/>
        <v>3.5374486790752475</v>
      </c>
      <c r="L1068" s="12">
        <f t="shared" si="150"/>
        <v>0.18236991044716611</v>
      </c>
    </row>
    <row r="1069" spans="1:12" x14ac:dyDescent="0.25">
      <c r="A1069" s="11">
        <f>'Shiller Data '!A1068</f>
        <v>1959.04</v>
      </c>
      <c r="B1069" s="11">
        <f>'Shiller Data '!B1068</f>
        <v>57.1</v>
      </c>
      <c r="C1069" s="11">
        <f>'Shiller Data '!C1068</f>
        <v>1.77667</v>
      </c>
      <c r="D1069" s="11">
        <f>'Shiller Data '!D1068</f>
        <v>3.2066699999999999</v>
      </c>
      <c r="E1069" s="75">
        <f>'Shiller Data '!E1068</f>
        <v>29</v>
      </c>
      <c r="F1069" s="12">
        <f t="shared" si="155"/>
        <v>618.59974137931044</v>
      </c>
      <c r="G1069" s="12">
        <f t="shared" si="156"/>
        <v>19.247768870689654</v>
      </c>
      <c r="H1069" s="12">
        <f t="shared" si="151"/>
        <v>358.2859331165144</v>
      </c>
      <c r="I1069" s="12">
        <f t="shared" si="152"/>
        <v>17.816020504262163</v>
      </c>
      <c r="J1069" s="12">
        <f t="shared" si="153"/>
        <v>34.721544086195991</v>
      </c>
      <c r="K1069" s="12">
        <f t="shared" si="154"/>
        <v>3.5473603613319624</v>
      </c>
      <c r="L1069" s="12">
        <f t="shared" si="150"/>
        <v>0.19228159270388101</v>
      </c>
    </row>
    <row r="1070" spans="1:12" x14ac:dyDescent="0.25">
      <c r="A1070" s="11">
        <f>'Shiller Data '!A1069</f>
        <v>1959.05</v>
      </c>
      <c r="B1070" s="11">
        <f>'Shiller Data '!B1069</f>
        <v>57.96</v>
      </c>
      <c r="C1070" s="11">
        <f>'Shiller Data '!C1069</f>
        <v>1.7833300000000001</v>
      </c>
      <c r="D1070" s="11">
        <f>'Shiller Data '!D1069</f>
        <v>3.3033299999999999</v>
      </c>
      <c r="E1070" s="75">
        <f>'Shiller Data '!E1069</f>
        <v>29</v>
      </c>
      <c r="F1070" s="12">
        <f t="shared" si="155"/>
        <v>627.91665517241393</v>
      </c>
      <c r="G1070" s="12">
        <f t="shared" si="156"/>
        <v>19.319920784482758</v>
      </c>
      <c r="H1070" s="12">
        <f t="shared" si="151"/>
        <v>361.79289315271404</v>
      </c>
      <c r="I1070" s="12">
        <f t="shared" si="152"/>
        <v>17.871667125475124</v>
      </c>
      <c r="J1070" s="12">
        <f t="shared" si="153"/>
        <v>35.134755519106086</v>
      </c>
      <c r="K1070" s="12">
        <f t="shared" si="154"/>
        <v>3.5591908262908238</v>
      </c>
      <c r="L1070" s="12">
        <f t="shared" si="150"/>
        <v>0.20411205766274243</v>
      </c>
    </row>
    <row r="1071" spans="1:12" x14ac:dyDescent="0.25">
      <c r="A1071" s="11">
        <f>'Shiller Data '!A1070</f>
        <v>1959.06</v>
      </c>
      <c r="B1071" s="11">
        <f>'Shiller Data '!B1070</f>
        <v>57.46</v>
      </c>
      <c r="C1071" s="11">
        <f>'Shiller Data '!C1070</f>
        <v>1.79</v>
      </c>
      <c r="D1071" s="11">
        <f>'Shiller Data '!D1070</f>
        <v>3.4</v>
      </c>
      <c r="E1071" s="75">
        <f>'Shiller Data '!E1070</f>
        <v>29.1</v>
      </c>
      <c r="F1071" s="12">
        <f t="shared" si="155"/>
        <v>620.36067010309273</v>
      </c>
      <c r="G1071" s="12">
        <f t="shared" si="156"/>
        <v>19.325541237113402</v>
      </c>
      <c r="H1071" s="12">
        <f t="shared" si="151"/>
        <v>365.48171093254939</v>
      </c>
      <c r="I1071" s="12">
        <f t="shared" si="152"/>
        <v>17.926192186611836</v>
      </c>
      <c r="J1071" s="12">
        <f t="shared" si="153"/>
        <v>34.606382863975355</v>
      </c>
      <c r="K1071" s="12">
        <f t="shared" si="154"/>
        <v>3.5440381408875417</v>
      </c>
      <c r="L1071" s="12">
        <f t="shared" si="150"/>
        <v>0.18895937225946025</v>
      </c>
    </row>
    <row r="1072" spans="1:12" x14ac:dyDescent="0.25">
      <c r="A1072" s="11">
        <f>'Shiller Data '!A1071</f>
        <v>1959.07</v>
      </c>
      <c r="B1072" s="11">
        <f>'Shiller Data '!B1071</f>
        <v>59.74</v>
      </c>
      <c r="C1072" s="11">
        <f>'Shiller Data '!C1071</f>
        <v>1.79667</v>
      </c>
      <c r="D1072" s="11">
        <f>'Shiller Data '!D1071</f>
        <v>3.41</v>
      </c>
      <c r="E1072" s="75">
        <f>'Shiller Data '!E1071</f>
        <v>29.2</v>
      </c>
      <c r="F1072" s="12">
        <f t="shared" si="155"/>
        <v>642.76761986301369</v>
      </c>
      <c r="G1072" s="12">
        <f t="shared" si="156"/>
        <v>19.331123193493148</v>
      </c>
      <c r="H1072" s="12">
        <f t="shared" si="151"/>
        <v>369.12221698870133</v>
      </c>
      <c r="I1072" s="12">
        <f t="shared" si="152"/>
        <v>17.978691182841562</v>
      </c>
      <c r="J1072" s="12">
        <f t="shared" si="153"/>
        <v>35.751635829667954</v>
      </c>
      <c r="K1072" s="12">
        <f t="shared" si="154"/>
        <v>3.5765960255664049</v>
      </c>
      <c r="L1072" s="12">
        <f t="shared" si="150"/>
        <v>0.22151725693832347</v>
      </c>
    </row>
    <row r="1073" spans="1:12" x14ac:dyDescent="0.25">
      <c r="A1073" s="11">
        <f>'Shiller Data '!A1072</f>
        <v>1959.08</v>
      </c>
      <c r="B1073" s="11">
        <f>'Shiller Data '!B1072</f>
        <v>59.4</v>
      </c>
      <c r="C1073" s="11">
        <f>'Shiller Data '!C1072</f>
        <v>1.8033300000000001</v>
      </c>
      <c r="D1073" s="11">
        <f>'Shiller Data '!D1072</f>
        <v>3.42</v>
      </c>
      <c r="E1073" s="75">
        <f>'Shiller Data '!E1072</f>
        <v>29.2</v>
      </c>
      <c r="F1073" s="12">
        <f t="shared" si="155"/>
        <v>639.10941780821918</v>
      </c>
      <c r="G1073" s="12">
        <f t="shared" si="156"/>
        <v>19.402780916095892</v>
      </c>
      <c r="H1073" s="12">
        <f t="shared" si="151"/>
        <v>372.68475491284056</v>
      </c>
      <c r="I1073" s="12">
        <f t="shared" si="152"/>
        <v>18.031560981485335</v>
      </c>
      <c r="J1073" s="12">
        <f t="shared" si="153"/>
        <v>35.443931807371072</v>
      </c>
      <c r="K1073" s="12">
        <f t="shared" si="154"/>
        <v>3.5679520622291108</v>
      </c>
      <c r="L1073" s="12">
        <f t="shared" si="150"/>
        <v>0.21287329360102936</v>
      </c>
    </row>
    <row r="1074" spans="1:12" x14ac:dyDescent="0.25">
      <c r="A1074" s="11">
        <f>'Shiller Data '!A1073</f>
        <v>1959.09</v>
      </c>
      <c r="B1074" s="11">
        <f>'Shiller Data '!B1073</f>
        <v>57.05</v>
      </c>
      <c r="C1074" s="11">
        <f>'Shiller Data '!C1073</f>
        <v>1.81</v>
      </c>
      <c r="D1074" s="11">
        <f>'Shiller Data '!D1073</f>
        <v>3.43</v>
      </c>
      <c r="E1074" s="75">
        <f>'Shiller Data '!E1073</f>
        <v>29.3</v>
      </c>
      <c r="F1074" s="12">
        <f t="shared" si="155"/>
        <v>611.72982081911266</v>
      </c>
      <c r="G1074" s="12">
        <f t="shared" si="156"/>
        <v>19.408080204778155</v>
      </c>
      <c r="H1074" s="12">
        <f t="shared" si="151"/>
        <v>376.11681408902513</v>
      </c>
      <c r="I1074" s="12">
        <f t="shared" si="152"/>
        <v>18.084289645780224</v>
      </c>
      <c r="J1074" s="12">
        <f t="shared" si="153"/>
        <v>33.826588315115451</v>
      </c>
      <c r="K1074" s="12">
        <f t="shared" si="154"/>
        <v>3.5212471297944865</v>
      </c>
      <c r="L1074" s="12">
        <f t="shared" si="150"/>
        <v>0.1661683611664051</v>
      </c>
    </row>
    <row r="1075" spans="1:12" x14ac:dyDescent="0.25">
      <c r="A1075" s="11">
        <f>'Shiller Data '!A1074</f>
        <v>1959.1</v>
      </c>
      <c r="B1075" s="11">
        <f>'Shiller Data '!B1074</f>
        <v>57</v>
      </c>
      <c r="C1075" s="11">
        <f>'Shiller Data '!C1074</f>
        <v>1.81667</v>
      </c>
      <c r="D1075" s="11">
        <f>'Shiller Data '!D1074</f>
        <v>3.4166699999999999</v>
      </c>
      <c r="E1075" s="75">
        <f>'Shiller Data '!E1074</f>
        <v>29.4</v>
      </c>
      <c r="F1075" s="12">
        <f t="shared" si="155"/>
        <v>609.11479591836746</v>
      </c>
      <c r="G1075" s="12">
        <f t="shared" si="156"/>
        <v>19.413343443877551</v>
      </c>
      <c r="H1075" s="12">
        <f t="shared" si="151"/>
        <v>379.45971995175023</v>
      </c>
      <c r="I1075" s="12">
        <f t="shared" si="152"/>
        <v>18.131176510547672</v>
      </c>
      <c r="J1075" s="12">
        <f t="shared" si="153"/>
        <v>33.594885338191908</v>
      </c>
      <c r="K1075" s="12">
        <f t="shared" si="154"/>
        <v>3.5143738333045804</v>
      </c>
      <c r="L1075" s="12">
        <f t="shared" si="150"/>
        <v>0.15929506467649901</v>
      </c>
    </row>
    <row r="1076" spans="1:12" x14ac:dyDescent="0.25">
      <c r="A1076" s="11">
        <f>'Shiller Data '!A1075</f>
        <v>1959.11</v>
      </c>
      <c r="B1076" s="11">
        <f>'Shiller Data '!B1075</f>
        <v>57.23</v>
      </c>
      <c r="C1076" s="11">
        <f>'Shiller Data '!C1075</f>
        <v>1.8233299999999999</v>
      </c>
      <c r="D1076" s="11">
        <f>'Shiller Data '!D1075</f>
        <v>3.40333</v>
      </c>
      <c r="E1076" s="75">
        <f>'Shiller Data '!E1075</f>
        <v>29.4</v>
      </c>
      <c r="F1076" s="12">
        <f t="shared" si="155"/>
        <v>611.57262755102033</v>
      </c>
      <c r="G1076" s="12">
        <f t="shared" si="156"/>
        <v>19.484513698979594</v>
      </c>
      <c r="H1076" s="12">
        <f t="shared" si="151"/>
        <v>382.81475073654383</v>
      </c>
      <c r="I1076" s="12">
        <f t="shared" si="152"/>
        <v>18.17474357856041</v>
      </c>
      <c r="J1076" s="12">
        <f t="shared" si="153"/>
        <v>33.649587676849194</v>
      </c>
      <c r="K1076" s="12">
        <f t="shared" si="154"/>
        <v>3.5160008027273792</v>
      </c>
      <c r="L1076" s="12">
        <f t="shared" si="150"/>
        <v>0.16092203409929784</v>
      </c>
    </row>
    <row r="1077" spans="1:12" x14ac:dyDescent="0.25">
      <c r="A1077" s="11">
        <f>'Shiller Data '!A1076</f>
        <v>1959.12</v>
      </c>
      <c r="B1077" s="11">
        <f>'Shiller Data '!B1076</f>
        <v>59.06</v>
      </c>
      <c r="C1077" s="11">
        <f>'Shiller Data '!C1076</f>
        <v>1.83</v>
      </c>
      <c r="D1077" s="11">
        <f>'Shiller Data '!D1076</f>
        <v>3.39</v>
      </c>
      <c r="E1077" s="75">
        <f>'Shiller Data '!E1076</f>
        <v>29.4</v>
      </c>
      <c r="F1077" s="12">
        <f t="shared" si="155"/>
        <v>631.12841836734697</v>
      </c>
      <c r="G1077" s="12">
        <f t="shared" si="156"/>
        <v>19.555790816326532</v>
      </c>
      <c r="H1077" s="12">
        <f t="shared" si="151"/>
        <v>386.18880982655514</v>
      </c>
      <c r="I1077" s="12">
        <f t="shared" si="152"/>
        <v>18.213184338680779</v>
      </c>
      <c r="J1077" s="12">
        <f t="shared" si="153"/>
        <v>34.652283018240233</v>
      </c>
      <c r="K1077" s="12">
        <f t="shared" si="154"/>
        <v>3.5453636114376961</v>
      </c>
      <c r="L1077" s="12">
        <f t="shared" si="150"/>
        <v>0.19028484280961466</v>
      </c>
    </row>
    <row r="1078" spans="1:12" x14ac:dyDescent="0.25">
      <c r="A1078" s="11">
        <f>'Shiller Data '!A1077</f>
        <v>1960.01</v>
      </c>
      <c r="B1078" s="11">
        <f>'Shiller Data '!B1077</f>
        <v>58.03</v>
      </c>
      <c r="C1078" s="11">
        <f>'Shiller Data '!C1077</f>
        <v>1.8666700000000001</v>
      </c>
      <c r="D1078" s="11">
        <f>'Shiller Data '!D1077</f>
        <v>3.39</v>
      </c>
      <c r="E1078" s="75">
        <f>'Shiller Data '!E1077</f>
        <v>29.3</v>
      </c>
      <c r="F1078" s="12">
        <f t="shared" si="155"/>
        <v>622.2380631399318</v>
      </c>
      <c r="G1078" s="12">
        <f t="shared" si="156"/>
        <v>20.015735401023893</v>
      </c>
      <c r="H1078" s="12">
        <f t="shared" si="151"/>
        <v>389.46672201255075</v>
      </c>
      <c r="I1078" s="12">
        <f t="shared" si="152"/>
        <v>18.253268103861046</v>
      </c>
      <c r="J1078" s="12">
        <f t="shared" si="153"/>
        <v>34.089131852959092</v>
      </c>
      <c r="K1078" s="12">
        <f t="shared" si="154"/>
        <v>3.5289786194999042</v>
      </c>
      <c r="L1078" s="12">
        <f t="shared" si="150"/>
        <v>0.1738998508718228</v>
      </c>
    </row>
    <row r="1079" spans="1:12" x14ac:dyDescent="0.25">
      <c r="A1079" s="11">
        <f>'Shiller Data '!A1078</f>
        <v>1960.02</v>
      </c>
      <c r="B1079" s="11">
        <f>'Shiller Data '!B1078</f>
        <v>55.78</v>
      </c>
      <c r="C1079" s="11">
        <f>'Shiller Data '!C1078</f>
        <v>1.90333</v>
      </c>
      <c r="D1079" s="11">
        <f>'Shiller Data '!D1078</f>
        <v>3.39</v>
      </c>
      <c r="E1079" s="75">
        <f>'Shiller Data '!E1078</f>
        <v>29.4</v>
      </c>
      <c r="F1079" s="12">
        <f t="shared" si="155"/>
        <v>596.07760204081649</v>
      </c>
      <c r="G1079" s="12">
        <f t="shared" si="156"/>
        <v>20.339411658163268</v>
      </c>
      <c r="H1079" s="12">
        <f t="shared" si="151"/>
        <v>392.56855259919246</v>
      </c>
      <c r="I1079" s="12">
        <f t="shared" si="152"/>
        <v>18.294565726147667</v>
      </c>
      <c r="J1079" s="12">
        <f t="shared" si="153"/>
        <v>32.582222008629998</v>
      </c>
      <c r="K1079" s="12">
        <f t="shared" si="154"/>
        <v>3.4837668024636828</v>
      </c>
      <c r="L1079" s="12">
        <f t="shared" si="150"/>
        <v>0.12868803383560135</v>
      </c>
    </row>
    <row r="1080" spans="1:12" x14ac:dyDescent="0.25">
      <c r="A1080" s="11">
        <f>'Shiller Data '!A1079</f>
        <v>1960.03</v>
      </c>
      <c r="B1080" s="11">
        <f>'Shiller Data '!B1079</f>
        <v>55.02</v>
      </c>
      <c r="C1080" s="11">
        <f>'Shiller Data '!C1079</f>
        <v>1.94</v>
      </c>
      <c r="D1080" s="11">
        <f>'Shiller Data '!D1079</f>
        <v>3.39</v>
      </c>
      <c r="E1080" s="75">
        <f>'Shiller Data '!E1079</f>
        <v>29.4</v>
      </c>
      <c r="F1080" s="12">
        <f t="shared" si="155"/>
        <v>587.95607142857148</v>
      </c>
      <c r="G1080" s="12">
        <f t="shared" si="156"/>
        <v>20.731275510204082</v>
      </c>
      <c r="H1080" s="12">
        <f t="shared" si="151"/>
        <v>395.63714103410183</v>
      </c>
      <c r="I1080" s="12">
        <f t="shared" si="152"/>
        <v>18.338210034522351</v>
      </c>
      <c r="J1080" s="12">
        <f t="shared" si="153"/>
        <v>32.061802668947657</v>
      </c>
      <c r="K1080" s="12">
        <f t="shared" si="154"/>
        <v>3.4676653735778307</v>
      </c>
      <c r="L1080" s="12">
        <f t="shared" si="150"/>
        <v>0.11258660494974926</v>
      </c>
    </row>
    <row r="1081" spans="1:12" x14ac:dyDescent="0.25">
      <c r="A1081" s="11">
        <f>'Shiller Data '!A1080</f>
        <v>1960.04</v>
      </c>
      <c r="B1081" s="11">
        <f>'Shiller Data '!B1080</f>
        <v>55.73</v>
      </c>
      <c r="C1081" s="11">
        <f>'Shiller Data '!C1080</f>
        <v>1.94333</v>
      </c>
      <c r="D1081" s="11">
        <f>'Shiller Data '!D1080</f>
        <v>3.34667</v>
      </c>
      <c r="E1081" s="75">
        <f>'Shiller Data '!E1080</f>
        <v>29.5</v>
      </c>
      <c r="F1081" s="12">
        <f t="shared" si="155"/>
        <v>593.52449999999999</v>
      </c>
      <c r="G1081" s="12">
        <f t="shared" si="156"/>
        <v>20.696464500000001</v>
      </c>
      <c r="H1081" s="12">
        <f t="shared" si="151"/>
        <v>398.66850087598755</v>
      </c>
      <c r="I1081" s="12">
        <f t="shared" si="152"/>
        <v>18.380397402005855</v>
      </c>
      <c r="J1081" s="12">
        <f t="shared" si="153"/>
        <v>32.291167977425154</v>
      </c>
      <c r="K1081" s="12">
        <f t="shared" si="154"/>
        <v>3.4747937556064157</v>
      </c>
      <c r="L1081" s="12">
        <f t="shared" si="150"/>
        <v>0.11971498697833427</v>
      </c>
    </row>
    <row r="1082" spans="1:12" x14ac:dyDescent="0.25">
      <c r="A1082" s="11">
        <f>'Shiller Data '!A1081</f>
        <v>1960.05</v>
      </c>
      <c r="B1082" s="11">
        <f>'Shiller Data '!B1081</f>
        <v>55.22</v>
      </c>
      <c r="C1082" s="11">
        <f>'Shiller Data '!C1081</f>
        <v>1.9466699999999999</v>
      </c>
      <c r="D1082" s="11">
        <f>'Shiller Data '!D1081</f>
        <v>3.3033299999999999</v>
      </c>
      <c r="E1082" s="75">
        <f>'Shiller Data '!E1081</f>
        <v>29.5</v>
      </c>
      <c r="F1082" s="12">
        <f t="shared" si="155"/>
        <v>588.09299999999996</v>
      </c>
      <c r="G1082" s="12">
        <f t="shared" si="156"/>
        <v>20.732035499999999</v>
      </c>
      <c r="H1082" s="12">
        <f t="shared" si="151"/>
        <v>401.59574698090677</v>
      </c>
      <c r="I1082" s="12">
        <f t="shared" si="152"/>
        <v>18.422299047659209</v>
      </c>
      <c r="J1082" s="12">
        <f t="shared" si="153"/>
        <v>31.922888586195477</v>
      </c>
      <c r="K1082" s="12">
        <f t="shared" si="154"/>
        <v>3.463323263042219</v>
      </c>
      <c r="L1082" s="12">
        <f t="shared" si="150"/>
        <v>0.10824449441413764</v>
      </c>
    </row>
    <row r="1083" spans="1:12" x14ac:dyDescent="0.25">
      <c r="A1083" s="11">
        <f>'Shiller Data '!A1082</f>
        <v>1960.06</v>
      </c>
      <c r="B1083" s="11">
        <f>'Shiller Data '!B1082</f>
        <v>57.26</v>
      </c>
      <c r="C1083" s="11">
        <f>'Shiller Data '!C1082</f>
        <v>1.95</v>
      </c>
      <c r="D1083" s="11">
        <f>'Shiller Data '!D1082</f>
        <v>3.26</v>
      </c>
      <c r="E1083" s="75">
        <f>'Shiller Data '!E1082</f>
        <v>29.6</v>
      </c>
      <c r="F1083" s="12">
        <f t="shared" si="155"/>
        <v>607.75880067567573</v>
      </c>
      <c r="G1083" s="12">
        <f t="shared" si="156"/>
        <v>20.697339527027026</v>
      </c>
      <c r="H1083" s="12">
        <f t="shared" si="151"/>
        <v>404.61517160538756</v>
      </c>
      <c r="I1083" s="12">
        <f t="shared" si="152"/>
        <v>18.463398771153383</v>
      </c>
      <c r="J1083" s="12">
        <f t="shared" si="153"/>
        <v>32.916951435031478</v>
      </c>
      <c r="K1083" s="12">
        <f t="shared" si="154"/>
        <v>3.49398776626653</v>
      </c>
      <c r="L1083" s="12">
        <f t="shared" si="150"/>
        <v>0.13890899763844855</v>
      </c>
    </row>
    <row r="1084" spans="1:12" x14ac:dyDescent="0.25">
      <c r="A1084" s="11">
        <f>'Shiller Data '!A1083</f>
        <v>1960.07</v>
      </c>
      <c r="B1084" s="11">
        <f>'Shiller Data '!B1083</f>
        <v>55.84</v>
      </c>
      <c r="C1084" s="11">
        <f>'Shiller Data '!C1083</f>
        <v>1.95</v>
      </c>
      <c r="D1084" s="11">
        <f>'Shiller Data '!D1083</f>
        <v>3.2633299999999998</v>
      </c>
      <c r="E1084" s="75">
        <f>'Shiller Data '!E1083</f>
        <v>29.6</v>
      </c>
      <c r="F1084" s="12">
        <f t="shared" si="155"/>
        <v>592.68689189189195</v>
      </c>
      <c r="G1084" s="12">
        <f t="shared" si="156"/>
        <v>20.697339527027026</v>
      </c>
      <c r="H1084" s="12">
        <f t="shared" si="151"/>
        <v>407.87054006933539</v>
      </c>
      <c r="I1084" s="12">
        <f t="shared" si="152"/>
        <v>18.501052224601452</v>
      </c>
      <c r="J1084" s="12">
        <f t="shared" si="153"/>
        <v>32.035307219109242</v>
      </c>
      <c r="K1084" s="12">
        <f t="shared" si="154"/>
        <v>3.4668386451529831</v>
      </c>
      <c r="L1084" s="12">
        <f t="shared" si="150"/>
        <v>0.11175987652490171</v>
      </c>
    </row>
    <row r="1085" spans="1:12" x14ac:dyDescent="0.25">
      <c r="A1085" s="11">
        <f>'Shiller Data '!A1084</f>
        <v>1960.08</v>
      </c>
      <c r="B1085" s="11">
        <f>'Shiller Data '!B1084</f>
        <v>56.51</v>
      </c>
      <c r="C1085" s="11">
        <f>'Shiller Data '!C1084</f>
        <v>1.95</v>
      </c>
      <c r="D1085" s="11">
        <f>'Shiller Data '!D1084</f>
        <v>3.26667</v>
      </c>
      <c r="E1085" s="75">
        <f>'Shiller Data '!E1084</f>
        <v>29.6</v>
      </c>
      <c r="F1085" s="12">
        <f t="shared" si="155"/>
        <v>599.79828547297291</v>
      </c>
      <c r="G1085" s="12">
        <f t="shared" si="156"/>
        <v>20.697339527027026</v>
      </c>
      <c r="H1085" s="12">
        <f t="shared" si="151"/>
        <v>411.0203194091406</v>
      </c>
      <c r="I1085" s="12">
        <f t="shared" si="152"/>
        <v>18.534766210324417</v>
      </c>
      <c r="J1085" s="12">
        <f t="shared" si="153"/>
        <v>32.360714921716543</v>
      </c>
      <c r="K1085" s="12">
        <f t="shared" si="154"/>
        <v>3.4769451847063406</v>
      </c>
      <c r="L1085" s="12">
        <f t="shared" si="150"/>
        <v>0.12186641607825921</v>
      </c>
    </row>
    <row r="1086" spans="1:12" x14ac:dyDescent="0.25">
      <c r="A1086" s="11">
        <f>'Shiller Data '!A1085</f>
        <v>1960.09</v>
      </c>
      <c r="B1086" s="11">
        <f>'Shiller Data '!B1085</f>
        <v>54.81</v>
      </c>
      <c r="C1086" s="11">
        <f>'Shiller Data '!C1085</f>
        <v>1.95</v>
      </c>
      <c r="D1086" s="11">
        <f>'Shiller Data '!D1085</f>
        <v>3.27</v>
      </c>
      <c r="E1086" s="75">
        <f>'Shiller Data '!E1085</f>
        <v>29.6</v>
      </c>
      <c r="F1086" s="12">
        <f t="shared" si="155"/>
        <v>581.75445101351352</v>
      </c>
      <c r="G1086" s="12">
        <f t="shared" si="156"/>
        <v>20.697339527027026</v>
      </c>
      <c r="H1086" s="12">
        <f t="shared" si="151"/>
        <v>413.98358581904756</v>
      </c>
      <c r="I1086" s="12">
        <f t="shared" si="152"/>
        <v>18.564052506589658</v>
      </c>
      <c r="J1086" s="12">
        <f t="shared" si="153"/>
        <v>31.337686144068432</v>
      </c>
      <c r="K1086" s="12">
        <f t="shared" si="154"/>
        <v>3.4448214034450211</v>
      </c>
      <c r="L1086" s="12">
        <f t="shared" si="150"/>
        <v>8.974263481693967E-2</v>
      </c>
    </row>
    <row r="1087" spans="1:12" x14ac:dyDescent="0.25">
      <c r="A1087" s="11">
        <f>'Shiller Data '!A1086</f>
        <v>1960.1</v>
      </c>
      <c r="B1087" s="11">
        <f>'Shiller Data '!B1086</f>
        <v>53.73</v>
      </c>
      <c r="C1087" s="11">
        <f>'Shiller Data '!C1086</f>
        <v>1.95</v>
      </c>
      <c r="D1087" s="11">
        <f>'Shiller Data '!D1086</f>
        <v>3.27</v>
      </c>
      <c r="E1087" s="75">
        <f>'Shiller Data '!E1086</f>
        <v>29.8</v>
      </c>
      <c r="F1087" s="12">
        <f t="shared" si="155"/>
        <v>566.4638506711409</v>
      </c>
      <c r="G1087" s="12">
        <f t="shared" si="156"/>
        <v>20.55843120805369</v>
      </c>
      <c r="H1087" s="12">
        <f t="shared" si="151"/>
        <v>416.76311023395556</v>
      </c>
      <c r="I1087" s="12">
        <f t="shared" si="152"/>
        <v>18.588263410829619</v>
      </c>
      <c r="J1087" s="12">
        <f t="shared" si="153"/>
        <v>30.474274984779704</v>
      </c>
      <c r="K1087" s="12">
        <f t="shared" si="154"/>
        <v>3.4168828845931052</v>
      </c>
      <c r="L1087" s="12">
        <f t="shared" si="150"/>
        <v>6.1804115965023776E-2</v>
      </c>
    </row>
    <row r="1088" spans="1:12" x14ac:dyDescent="0.25">
      <c r="A1088" s="11">
        <f>'Shiller Data '!A1087</f>
        <v>1960.11</v>
      </c>
      <c r="B1088" s="11">
        <f>'Shiller Data '!B1087</f>
        <v>55.47</v>
      </c>
      <c r="C1088" s="11">
        <f>'Shiller Data '!C1087</f>
        <v>1.95</v>
      </c>
      <c r="D1088" s="11">
        <f>'Shiller Data '!D1087</f>
        <v>3.27</v>
      </c>
      <c r="E1088" s="75">
        <f>'Shiller Data '!E1087</f>
        <v>29.8</v>
      </c>
      <c r="F1088" s="12">
        <f t="shared" si="155"/>
        <v>584.80829697986576</v>
      </c>
      <c r="G1088" s="12">
        <f t="shared" si="156"/>
        <v>20.55843120805369</v>
      </c>
      <c r="H1088" s="12">
        <f t="shared" si="151"/>
        <v>419.69397850106162</v>
      </c>
      <c r="I1088" s="12">
        <f t="shared" si="152"/>
        <v>18.607965790679341</v>
      </c>
      <c r="J1088" s="12">
        <f t="shared" si="153"/>
        <v>31.427846738239062</v>
      </c>
      <c r="K1088" s="12">
        <f t="shared" si="154"/>
        <v>3.4476943387024437</v>
      </c>
      <c r="L1088" s="12">
        <f t="shared" si="150"/>
        <v>9.2615570074362275E-2</v>
      </c>
    </row>
    <row r="1089" spans="1:12" x14ac:dyDescent="0.25">
      <c r="A1089" s="11">
        <f>'Shiller Data '!A1088</f>
        <v>1960.12</v>
      </c>
      <c r="B1089" s="11">
        <f>'Shiller Data '!B1088</f>
        <v>56.8</v>
      </c>
      <c r="C1089" s="11">
        <f>'Shiller Data '!C1088</f>
        <v>1.95</v>
      </c>
      <c r="D1089" s="11">
        <f>'Shiller Data '!D1088</f>
        <v>3.27</v>
      </c>
      <c r="E1089" s="75">
        <f>'Shiller Data '!E1088</f>
        <v>29.8</v>
      </c>
      <c r="F1089" s="12">
        <f t="shared" si="155"/>
        <v>598.83020134228184</v>
      </c>
      <c r="G1089" s="12">
        <f t="shared" si="156"/>
        <v>20.55843120805369</v>
      </c>
      <c r="H1089" s="12">
        <f t="shared" si="151"/>
        <v>422.7856904231673</v>
      </c>
      <c r="I1089" s="12">
        <f t="shared" si="152"/>
        <v>18.624555112082398</v>
      </c>
      <c r="J1089" s="12">
        <f t="shared" si="153"/>
        <v>32.152725138320207</v>
      </c>
      <c r="K1089" s="12">
        <f t="shared" si="154"/>
        <v>3.4704972103362239</v>
      </c>
      <c r="L1089" s="12">
        <f t="shared" ref="L1089:L1152" si="157">K1089-$K$1854</f>
        <v>0.11541844170814253</v>
      </c>
    </row>
    <row r="1090" spans="1:12" x14ac:dyDescent="0.25">
      <c r="A1090" s="11">
        <f>'Shiller Data '!A1089</f>
        <v>1961.01</v>
      </c>
      <c r="B1090" s="11">
        <f>'Shiller Data '!B1089</f>
        <v>59.72</v>
      </c>
      <c r="C1090" s="11">
        <f>'Shiller Data '!C1089</f>
        <v>1.9466699999999999</v>
      </c>
      <c r="D1090" s="11">
        <f>'Shiller Data '!D1089</f>
        <v>3.21</v>
      </c>
      <c r="E1090" s="75">
        <f>'Shiller Data '!E1089</f>
        <v>29.8</v>
      </c>
      <c r="F1090" s="12">
        <f t="shared" si="155"/>
        <v>629.61513422818791</v>
      </c>
      <c r="G1090" s="12">
        <f t="shared" si="156"/>
        <v>20.523323733221474</v>
      </c>
      <c r="H1090" s="12">
        <f t="shared" ref="H1090:H1153" si="158">GEOMEAN(F971:F1090)</f>
        <v>425.88131329934862</v>
      </c>
      <c r="I1090" s="12">
        <f t="shared" ref="I1090:I1153" si="159">GEOMEAN(G971:G1090)</f>
        <v>18.641607840217674</v>
      </c>
      <c r="J1090" s="12">
        <f t="shared" ref="J1090:J1153" si="160">F1090/I1090</f>
        <v>33.774722632553569</v>
      </c>
      <c r="K1090" s="12">
        <f t="shared" ref="K1090:K1153" si="161">LN(J1090)</f>
        <v>3.5197126716009528</v>
      </c>
      <c r="L1090" s="12">
        <f t="shared" si="157"/>
        <v>0.16463390297287139</v>
      </c>
    </row>
    <row r="1091" spans="1:12" x14ac:dyDescent="0.25">
      <c r="A1091" s="11">
        <f>'Shiller Data '!A1090</f>
        <v>1961.02</v>
      </c>
      <c r="B1091" s="11">
        <f>'Shiller Data '!B1090</f>
        <v>62.17</v>
      </c>
      <c r="C1091" s="11">
        <f>'Shiller Data '!C1090</f>
        <v>1.94333</v>
      </c>
      <c r="D1091" s="11">
        <f>'Shiller Data '!D1090</f>
        <v>3.15</v>
      </c>
      <c r="E1091" s="75">
        <f>'Shiller Data '!E1090</f>
        <v>29.8</v>
      </c>
      <c r="F1091" s="12">
        <f t="shared" si="155"/>
        <v>655.44495805369127</v>
      </c>
      <c r="G1091" s="12">
        <f t="shared" si="156"/>
        <v>20.488110830536915</v>
      </c>
      <c r="H1091" s="12">
        <f t="shared" si="158"/>
        <v>429.05458107587413</v>
      </c>
      <c r="I1091" s="12">
        <f t="shared" si="159"/>
        <v>18.658502138596184</v>
      </c>
      <c r="J1091" s="12">
        <f t="shared" si="160"/>
        <v>35.128487441543641</v>
      </c>
      <c r="K1091" s="12">
        <f t="shared" si="161"/>
        <v>3.5590124093173121</v>
      </c>
      <c r="L1091" s="12">
        <f t="shared" si="157"/>
        <v>0.2039336406892307</v>
      </c>
    </row>
    <row r="1092" spans="1:12" x14ac:dyDescent="0.25">
      <c r="A1092" s="11">
        <f>'Shiller Data '!A1091</f>
        <v>1961.03</v>
      </c>
      <c r="B1092" s="11">
        <f>'Shiller Data '!B1091</f>
        <v>64.12</v>
      </c>
      <c r="C1092" s="11">
        <f>'Shiller Data '!C1091</f>
        <v>1.94</v>
      </c>
      <c r="D1092" s="11">
        <f>'Shiller Data '!D1091</f>
        <v>3.09</v>
      </c>
      <c r="E1092" s="75">
        <f>'Shiller Data '!E1091</f>
        <v>29.8</v>
      </c>
      <c r="F1092" s="12">
        <f t="shared" si="155"/>
        <v>676.00338926174504</v>
      </c>
      <c r="G1092" s="12">
        <f t="shared" si="156"/>
        <v>20.453003355704698</v>
      </c>
      <c r="H1092" s="12">
        <f t="shared" si="158"/>
        <v>432.43786414545531</v>
      </c>
      <c r="I1092" s="12">
        <f t="shared" si="159"/>
        <v>18.674033053581795</v>
      </c>
      <c r="J1092" s="12">
        <f t="shared" si="160"/>
        <v>36.200181681272298</v>
      </c>
      <c r="K1092" s="12">
        <f t="shared" si="161"/>
        <v>3.5890641376388079</v>
      </c>
      <c r="L1092" s="12">
        <f t="shared" si="157"/>
        <v>0.23398536901072653</v>
      </c>
    </row>
    <row r="1093" spans="1:12" x14ac:dyDescent="0.25">
      <c r="A1093" s="11">
        <f>'Shiller Data '!A1092</f>
        <v>1961.04</v>
      </c>
      <c r="B1093" s="11">
        <f>'Shiller Data '!B1092</f>
        <v>65.83</v>
      </c>
      <c r="C1093" s="11">
        <f>'Shiller Data '!C1092</f>
        <v>1.94</v>
      </c>
      <c r="D1093" s="11">
        <f>'Shiller Data '!D1092</f>
        <v>3.07</v>
      </c>
      <c r="E1093" s="75">
        <f>'Shiller Data '!E1092</f>
        <v>29.8</v>
      </c>
      <c r="F1093" s="12">
        <f t="shared" si="155"/>
        <v>694.03155201342281</v>
      </c>
      <c r="G1093" s="12">
        <f t="shared" si="156"/>
        <v>20.453003355704698</v>
      </c>
      <c r="H1093" s="12">
        <f t="shared" si="158"/>
        <v>435.89504932552171</v>
      </c>
      <c r="I1093" s="12">
        <f t="shared" si="159"/>
        <v>18.688217044341663</v>
      </c>
      <c r="J1093" s="12">
        <f t="shared" si="160"/>
        <v>37.137387176459335</v>
      </c>
      <c r="K1093" s="12">
        <f t="shared" si="161"/>
        <v>3.6146242027890749</v>
      </c>
      <c r="L1093" s="12">
        <f t="shared" si="157"/>
        <v>0.25954543416099352</v>
      </c>
    </row>
    <row r="1094" spans="1:12" x14ac:dyDescent="0.25">
      <c r="A1094" s="11">
        <f>'Shiller Data '!A1093</f>
        <v>1961.05</v>
      </c>
      <c r="B1094" s="11">
        <f>'Shiller Data '!B1093</f>
        <v>66.5</v>
      </c>
      <c r="C1094" s="11">
        <f>'Shiller Data '!C1093</f>
        <v>1.94</v>
      </c>
      <c r="D1094" s="11">
        <f>'Shiller Data '!D1093</f>
        <v>3.05</v>
      </c>
      <c r="E1094" s="75">
        <f>'Shiller Data '!E1093</f>
        <v>29.8</v>
      </c>
      <c r="F1094" s="12">
        <f t="shared" si="155"/>
        <v>701.09521812080538</v>
      </c>
      <c r="G1094" s="12">
        <f t="shared" si="156"/>
        <v>20.453003355704698</v>
      </c>
      <c r="H1094" s="12">
        <f t="shared" si="158"/>
        <v>439.42944805296037</v>
      </c>
      <c r="I1094" s="12">
        <f t="shared" si="159"/>
        <v>18.701664675461366</v>
      </c>
      <c r="J1094" s="12">
        <f t="shared" si="160"/>
        <v>37.488385675138275</v>
      </c>
      <c r="K1094" s="12">
        <f t="shared" si="161"/>
        <v>3.6240311696750211</v>
      </c>
      <c r="L1094" s="12">
        <f t="shared" si="157"/>
        <v>0.26895240104693974</v>
      </c>
    </row>
    <row r="1095" spans="1:12" x14ac:dyDescent="0.25">
      <c r="A1095" s="11">
        <f>'Shiller Data '!A1094</f>
        <v>1961.06</v>
      </c>
      <c r="B1095" s="11">
        <f>'Shiller Data '!B1094</f>
        <v>65.62</v>
      </c>
      <c r="C1095" s="11">
        <f>'Shiller Data '!C1094</f>
        <v>1.94</v>
      </c>
      <c r="D1095" s="11">
        <f>'Shiller Data '!D1094</f>
        <v>3.03</v>
      </c>
      <c r="E1095" s="75">
        <f>'Shiller Data '!E1094</f>
        <v>29.8</v>
      </c>
      <c r="F1095" s="12">
        <f t="shared" si="155"/>
        <v>691.817567114094</v>
      </c>
      <c r="G1095" s="12">
        <f t="shared" si="156"/>
        <v>20.453003355704698</v>
      </c>
      <c r="H1095" s="12">
        <f t="shared" si="158"/>
        <v>443.00785615496193</v>
      </c>
      <c r="I1095" s="12">
        <f t="shared" si="159"/>
        <v>18.71378365208971</v>
      </c>
      <c r="J1095" s="12">
        <f t="shared" si="160"/>
        <v>36.968342691983665</v>
      </c>
      <c r="K1095" s="12">
        <f t="shared" si="161"/>
        <v>3.6100619434877688</v>
      </c>
      <c r="L1095" s="12">
        <f t="shared" si="157"/>
        <v>0.25498317485968736</v>
      </c>
    </row>
    <row r="1096" spans="1:12" x14ac:dyDescent="0.25">
      <c r="A1096" s="11">
        <f>'Shiller Data '!A1095</f>
        <v>1961.07</v>
      </c>
      <c r="B1096" s="11">
        <f>'Shiller Data '!B1095</f>
        <v>65.44</v>
      </c>
      <c r="C1096" s="11">
        <f>'Shiller Data '!C1095</f>
        <v>1.9466699999999999</v>
      </c>
      <c r="D1096" s="11">
        <f>'Shiller Data '!D1095</f>
        <v>3.03667</v>
      </c>
      <c r="E1096" s="75">
        <f>'Shiller Data '!E1095</f>
        <v>30</v>
      </c>
      <c r="F1096" s="12">
        <f t="shared" si="155"/>
        <v>685.32040000000006</v>
      </c>
      <c r="G1096" s="12">
        <f t="shared" si="156"/>
        <v>20.386501575</v>
      </c>
      <c r="H1096" s="12">
        <f t="shared" si="158"/>
        <v>446.51524132762972</v>
      </c>
      <c r="I1096" s="12">
        <f t="shared" si="159"/>
        <v>18.726741438970258</v>
      </c>
      <c r="J1096" s="12">
        <f t="shared" si="160"/>
        <v>36.595816855454181</v>
      </c>
      <c r="K1096" s="12">
        <f t="shared" si="161"/>
        <v>3.5999339403084876</v>
      </c>
      <c r="L1096" s="12">
        <f t="shared" si="157"/>
        <v>0.24485517168040616</v>
      </c>
    </row>
    <row r="1097" spans="1:12" x14ac:dyDescent="0.25">
      <c r="A1097" s="11">
        <f>'Shiller Data '!A1096</f>
        <v>1961.08</v>
      </c>
      <c r="B1097" s="11">
        <f>'Shiller Data '!B1096</f>
        <v>67.790000000000006</v>
      </c>
      <c r="C1097" s="11">
        <f>'Shiller Data '!C1096</f>
        <v>1.95333</v>
      </c>
      <c r="D1097" s="11">
        <f>'Shiller Data '!D1096</f>
        <v>3.0433300000000001</v>
      </c>
      <c r="E1097" s="75">
        <f>'Shiller Data '!E1096</f>
        <v>29.9</v>
      </c>
      <c r="F1097" s="12">
        <f t="shared" si="155"/>
        <v>712.30512541806036</v>
      </c>
      <c r="G1097" s="12">
        <f t="shared" si="156"/>
        <v>20.524663971571908</v>
      </c>
      <c r="H1097" s="12">
        <f t="shared" si="158"/>
        <v>450.03455118490342</v>
      </c>
      <c r="I1097" s="12">
        <f t="shared" si="159"/>
        <v>18.742115886930215</v>
      </c>
      <c r="J1097" s="12">
        <f t="shared" si="160"/>
        <v>38.005587507586867</v>
      </c>
      <c r="K1097" s="12">
        <f t="shared" si="161"/>
        <v>3.6377331885904511</v>
      </c>
      <c r="L1097" s="12">
        <f t="shared" si="157"/>
        <v>0.28265441996236973</v>
      </c>
    </row>
    <row r="1098" spans="1:12" x14ac:dyDescent="0.25">
      <c r="A1098" s="11">
        <f>'Shiller Data '!A1097</f>
        <v>1961.09</v>
      </c>
      <c r="B1098" s="11">
        <f>'Shiller Data '!B1097</f>
        <v>67.260000000000005</v>
      </c>
      <c r="C1098" s="11">
        <f>'Shiller Data '!C1097</f>
        <v>1.96</v>
      </c>
      <c r="D1098" s="11">
        <f>'Shiller Data '!D1097</f>
        <v>3.05</v>
      </c>
      <c r="E1098" s="75">
        <f>'Shiller Data '!E1097</f>
        <v>30</v>
      </c>
      <c r="F1098" s="12">
        <f t="shared" si="155"/>
        <v>704.38035000000002</v>
      </c>
      <c r="G1098" s="12">
        <f t="shared" si="156"/>
        <v>20.5261</v>
      </c>
      <c r="H1098" s="12">
        <f t="shared" si="158"/>
        <v>453.47220706389976</v>
      </c>
      <c r="I1098" s="12">
        <f t="shared" si="159"/>
        <v>18.760081324232257</v>
      </c>
      <c r="J1098" s="12">
        <f t="shared" si="160"/>
        <v>37.546764207794624</v>
      </c>
      <c r="K1098" s="12">
        <f t="shared" si="161"/>
        <v>3.6255872016020962</v>
      </c>
      <c r="L1098" s="12">
        <f t="shared" si="157"/>
        <v>0.27050843297401483</v>
      </c>
    </row>
    <row r="1099" spans="1:12" x14ac:dyDescent="0.25">
      <c r="A1099" s="11">
        <f>'Shiller Data '!A1098</f>
        <v>1961.1</v>
      </c>
      <c r="B1099" s="11">
        <f>'Shiller Data '!B1098</f>
        <v>68</v>
      </c>
      <c r="C1099" s="11">
        <f>'Shiller Data '!C1098</f>
        <v>1.98</v>
      </c>
      <c r="D1099" s="11">
        <f>'Shiller Data '!D1098</f>
        <v>3.09667</v>
      </c>
      <c r="E1099" s="75">
        <f>'Shiller Data '!E1098</f>
        <v>30</v>
      </c>
      <c r="F1099" s="12">
        <f t="shared" ref="F1099:F1162" si="162">B1099*$E$1851/E1099</f>
        <v>712.13</v>
      </c>
      <c r="G1099" s="12">
        <f t="shared" ref="G1099:G1162" si="163">C1099*$E$1851/E1099</f>
        <v>20.73555</v>
      </c>
      <c r="H1099" s="12">
        <f t="shared" si="158"/>
        <v>457.01186517027151</v>
      </c>
      <c r="I1099" s="12">
        <f t="shared" si="159"/>
        <v>18.784073492841518</v>
      </c>
      <c r="J1099" s="12">
        <f t="shared" si="160"/>
        <v>37.91137211379565</v>
      </c>
      <c r="K1099" s="12">
        <f t="shared" si="161"/>
        <v>3.6352511228536226</v>
      </c>
      <c r="L1099" s="12">
        <f t="shared" si="157"/>
        <v>0.28017235422554121</v>
      </c>
    </row>
    <row r="1100" spans="1:12" x14ac:dyDescent="0.25">
      <c r="A1100" s="11">
        <f>'Shiller Data '!A1099</f>
        <v>1961.11</v>
      </c>
      <c r="B1100" s="11">
        <f>'Shiller Data '!B1099</f>
        <v>71.08</v>
      </c>
      <c r="C1100" s="11">
        <f>'Shiller Data '!C1099</f>
        <v>2</v>
      </c>
      <c r="D1100" s="11">
        <f>'Shiller Data '!D1099</f>
        <v>3.1433300000000002</v>
      </c>
      <c r="E1100" s="75">
        <f>'Shiller Data '!E1099</f>
        <v>30</v>
      </c>
      <c r="F1100" s="12">
        <f t="shared" si="162"/>
        <v>744.38530000000003</v>
      </c>
      <c r="G1100" s="12">
        <f t="shared" si="163"/>
        <v>20.945</v>
      </c>
      <c r="H1100" s="12">
        <f t="shared" si="158"/>
        <v>460.8867791047378</v>
      </c>
      <c r="I1100" s="12">
        <f t="shared" si="159"/>
        <v>18.814786968274053</v>
      </c>
      <c r="J1100" s="12">
        <f t="shared" si="160"/>
        <v>39.563844185703537</v>
      </c>
      <c r="K1100" s="12">
        <f t="shared" si="161"/>
        <v>3.6779156755851243</v>
      </c>
      <c r="L1100" s="12">
        <f t="shared" si="157"/>
        <v>0.32283690695704292</v>
      </c>
    </row>
    <row r="1101" spans="1:12" x14ac:dyDescent="0.25">
      <c r="A1101" s="11">
        <f>'Shiller Data '!A1100</f>
        <v>1961.12</v>
      </c>
      <c r="B1101" s="11">
        <f>'Shiller Data '!B1100</f>
        <v>71.739999999999995</v>
      </c>
      <c r="C1101" s="11">
        <f>'Shiller Data '!C1100</f>
        <v>2.02</v>
      </c>
      <c r="D1101" s="11">
        <f>'Shiller Data '!D1100</f>
        <v>3.19</v>
      </c>
      <c r="E1101" s="75">
        <f>'Shiller Data '!E1100</f>
        <v>30</v>
      </c>
      <c r="F1101" s="12">
        <f t="shared" si="162"/>
        <v>751.29714999999999</v>
      </c>
      <c r="G1101" s="12">
        <f t="shared" si="163"/>
        <v>21.154450000000001</v>
      </c>
      <c r="H1101" s="12">
        <f t="shared" si="158"/>
        <v>464.72741010913978</v>
      </c>
      <c r="I1101" s="12">
        <f t="shared" si="159"/>
        <v>18.851740198579581</v>
      </c>
      <c r="J1101" s="12">
        <f t="shared" si="160"/>
        <v>39.852933579925306</v>
      </c>
      <c r="K1101" s="12">
        <f t="shared" si="161"/>
        <v>3.6851960180832015</v>
      </c>
      <c r="L1101" s="12">
        <f t="shared" si="157"/>
        <v>0.33011724945512011</v>
      </c>
    </row>
    <row r="1102" spans="1:12" x14ac:dyDescent="0.25">
      <c r="A1102" s="11">
        <f>'Shiller Data '!A1101</f>
        <v>1962.01</v>
      </c>
      <c r="B1102" s="11">
        <f>'Shiller Data '!B1101</f>
        <v>69.069999999999993</v>
      </c>
      <c r="C1102" s="11">
        <f>'Shiller Data '!C1101</f>
        <v>2.0266700000000002</v>
      </c>
      <c r="D1102" s="11">
        <f>'Shiller Data '!D1101</f>
        <v>3.25</v>
      </c>
      <c r="E1102" s="75">
        <f>'Shiller Data '!E1101</f>
        <v>30</v>
      </c>
      <c r="F1102" s="12">
        <f t="shared" si="162"/>
        <v>723.33557499999995</v>
      </c>
      <c r="G1102" s="12">
        <f t="shared" si="163"/>
        <v>21.224301575000005</v>
      </c>
      <c r="H1102" s="12">
        <f t="shared" si="158"/>
        <v>468.32402765457562</v>
      </c>
      <c r="I1102" s="12">
        <f t="shared" si="159"/>
        <v>18.888913595383855</v>
      </c>
      <c r="J1102" s="12">
        <f t="shared" si="160"/>
        <v>38.294186235081909</v>
      </c>
      <c r="K1102" s="12">
        <f t="shared" si="161"/>
        <v>3.6452980892358373</v>
      </c>
      <c r="L1102" s="12">
        <f t="shared" si="157"/>
        <v>0.2902193206077559</v>
      </c>
    </row>
    <row r="1103" spans="1:12" x14ac:dyDescent="0.25">
      <c r="A1103" s="11">
        <f>'Shiller Data '!A1102</f>
        <v>1962.02</v>
      </c>
      <c r="B1103" s="11">
        <f>'Shiller Data '!B1102</f>
        <v>70.22</v>
      </c>
      <c r="C1103" s="11">
        <f>'Shiller Data '!C1102</f>
        <v>2.0333299999999999</v>
      </c>
      <c r="D1103" s="11">
        <f>'Shiller Data '!D1102</f>
        <v>3.31</v>
      </c>
      <c r="E1103" s="75">
        <f>'Shiller Data '!E1102</f>
        <v>30.1</v>
      </c>
      <c r="F1103" s="12">
        <f t="shared" si="162"/>
        <v>732.93583056478406</v>
      </c>
      <c r="G1103" s="12">
        <f t="shared" si="163"/>
        <v>21.223304078073088</v>
      </c>
      <c r="H1103" s="12">
        <f t="shared" si="158"/>
        <v>472.04274512457226</v>
      </c>
      <c r="I1103" s="12">
        <f t="shared" si="159"/>
        <v>18.92458582602735</v>
      </c>
      <c r="J1103" s="12">
        <f t="shared" si="160"/>
        <v>38.729293063669758</v>
      </c>
      <c r="K1103" s="12">
        <f t="shared" si="161"/>
        <v>3.6565962404210022</v>
      </c>
      <c r="L1103" s="12">
        <f t="shared" si="157"/>
        <v>0.30151747179292077</v>
      </c>
    </row>
    <row r="1104" spans="1:12" x14ac:dyDescent="0.25">
      <c r="A1104" s="11">
        <f>'Shiller Data '!A1103</f>
        <v>1962.03</v>
      </c>
      <c r="B1104" s="11">
        <f>'Shiller Data '!B1103</f>
        <v>70.290000000000006</v>
      </c>
      <c r="C1104" s="11">
        <f>'Shiller Data '!C1103</f>
        <v>2.04</v>
      </c>
      <c r="D1104" s="11">
        <f>'Shiller Data '!D1103</f>
        <v>3.37</v>
      </c>
      <c r="E1104" s="75">
        <f>'Shiller Data '!E1103</f>
        <v>30.1</v>
      </c>
      <c r="F1104" s="12">
        <f t="shared" si="162"/>
        <v>733.66647009966789</v>
      </c>
      <c r="G1104" s="12">
        <f t="shared" si="163"/>
        <v>21.292923588039866</v>
      </c>
      <c r="H1104" s="12">
        <f t="shared" si="158"/>
        <v>475.7849375468636</v>
      </c>
      <c r="I1104" s="12">
        <f t="shared" si="159"/>
        <v>18.960471915900452</v>
      </c>
      <c r="J1104" s="12">
        <f t="shared" si="160"/>
        <v>38.694525819497535</v>
      </c>
      <c r="K1104" s="12">
        <f t="shared" si="161"/>
        <v>3.6556981383379319</v>
      </c>
      <c r="L1104" s="12">
        <f t="shared" si="157"/>
        <v>0.30061936970985048</v>
      </c>
    </row>
    <row r="1105" spans="1:12" x14ac:dyDescent="0.25">
      <c r="A1105" s="11">
        <f>'Shiller Data '!A1104</f>
        <v>1962.04</v>
      </c>
      <c r="B1105" s="11">
        <f>'Shiller Data '!B1104</f>
        <v>68.05</v>
      </c>
      <c r="C1105" s="11">
        <f>'Shiller Data '!C1104</f>
        <v>2.0466700000000002</v>
      </c>
      <c r="D1105" s="11">
        <f>'Shiller Data '!D1104</f>
        <v>3.40333</v>
      </c>
      <c r="E1105" s="75">
        <f>'Shiller Data '!E1104</f>
        <v>30.2</v>
      </c>
      <c r="F1105" s="12">
        <f t="shared" si="162"/>
        <v>707.93406456953642</v>
      </c>
      <c r="G1105" s="12">
        <f t="shared" si="163"/>
        <v>21.291806200331131</v>
      </c>
      <c r="H1105" s="12">
        <f t="shared" si="158"/>
        <v>479.44106083639508</v>
      </c>
      <c r="I1105" s="12">
        <f t="shared" si="159"/>
        <v>18.995907621533693</v>
      </c>
      <c r="J1105" s="12">
        <f t="shared" si="160"/>
        <v>37.267714640127274</v>
      </c>
      <c r="K1105" s="12">
        <f t="shared" si="161"/>
        <v>3.618127392591151</v>
      </c>
      <c r="L1105" s="12">
        <f t="shared" si="157"/>
        <v>0.26304862396306961</v>
      </c>
    </row>
    <row r="1106" spans="1:12" x14ac:dyDescent="0.25">
      <c r="A1106" s="11">
        <f>'Shiller Data '!A1105</f>
        <v>1962.05</v>
      </c>
      <c r="B1106" s="11">
        <f>'Shiller Data '!B1105</f>
        <v>62.99</v>
      </c>
      <c r="C1106" s="11">
        <f>'Shiller Data '!C1105</f>
        <v>2.0533299999999999</v>
      </c>
      <c r="D1106" s="11">
        <f>'Shiller Data '!D1105</f>
        <v>3.4366699999999999</v>
      </c>
      <c r="E1106" s="75">
        <f>'Shiller Data '!E1105</f>
        <v>30.2</v>
      </c>
      <c r="F1106" s="12">
        <f t="shared" si="162"/>
        <v>655.29414735099351</v>
      </c>
      <c r="G1106" s="12">
        <f t="shared" si="163"/>
        <v>21.361091150662251</v>
      </c>
      <c r="H1106" s="12">
        <f t="shared" si="158"/>
        <v>482.81599522264366</v>
      </c>
      <c r="I1106" s="12">
        <f t="shared" si="159"/>
        <v>19.03081960738589</v>
      </c>
      <c r="J1106" s="12">
        <f t="shared" si="160"/>
        <v>34.433311905109584</v>
      </c>
      <c r="K1106" s="12">
        <f t="shared" si="161"/>
        <v>3.5390244651468223</v>
      </c>
      <c r="L1106" s="12">
        <f t="shared" si="157"/>
        <v>0.18394569651874093</v>
      </c>
    </row>
    <row r="1107" spans="1:12" x14ac:dyDescent="0.25">
      <c r="A1107" s="11">
        <f>'Shiller Data '!A1106</f>
        <v>1962.06</v>
      </c>
      <c r="B1107" s="11">
        <f>'Shiller Data '!B1106</f>
        <v>55.63</v>
      </c>
      <c r="C1107" s="11">
        <f>'Shiller Data '!C1106</f>
        <v>2.06</v>
      </c>
      <c r="D1107" s="11">
        <f>'Shiller Data '!D1106</f>
        <v>3.47</v>
      </c>
      <c r="E1107" s="75">
        <f>'Shiller Data '!E1106</f>
        <v>30.2</v>
      </c>
      <c r="F1107" s="12">
        <f t="shared" si="162"/>
        <v>578.72699503311264</v>
      </c>
      <c r="G1107" s="12">
        <f t="shared" si="163"/>
        <v>21.430480132450334</v>
      </c>
      <c r="H1107" s="12">
        <f t="shared" si="158"/>
        <v>485.6174325222662</v>
      </c>
      <c r="I1107" s="12">
        <f t="shared" si="159"/>
        <v>19.065812184825827</v>
      </c>
      <c r="J1107" s="12">
        <f t="shared" si="160"/>
        <v>30.354174761760852</v>
      </c>
      <c r="K1107" s="12">
        <f t="shared" si="161"/>
        <v>3.4129340619753505</v>
      </c>
      <c r="L1107" s="12">
        <f t="shared" si="157"/>
        <v>5.7855293347269132E-2</v>
      </c>
    </row>
    <row r="1108" spans="1:12" x14ac:dyDescent="0.25">
      <c r="A1108" s="11">
        <f>'Shiller Data '!A1107</f>
        <v>1962.07</v>
      </c>
      <c r="B1108" s="11">
        <f>'Shiller Data '!B1107</f>
        <v>56.97</v>
      </c>
      <c r="C1108" s="11">
        <f>'Shiller Data '!C1107</f>
        <v>2.0666699999999998</v>
      </c>
      <c r="D1108" s="11">
        <f>'Shiller Data '!D1107</f>
        <v>3.49</v>
      </c>
      <c r="E1108" s="75">
        <f>'Shiller Data '!E1107</f>
        <v>30.3</v>
      </c>
      <c r="F1108" s="12">
        <f t="shared" si="162"/>
        <v>590.71121287128722</v>
      </c>
      <c r="G1108" s="12">
        <f t="shared" si="163"/>
        <v>21.428912450495044</v>
      </c>
      <c r="H1108" s="12">
        <f t="shared" si="158"/>
        <v>488.43393458571711</v>
      </c>
      <c r="I1108" s="12">
        <f t="shared" si="159"/>
        <v>19.102054298643338</v>
      </c>
      <c r="J1108" s="12">
        <f t="shared" si="160"/>
        <v>30.923962608212278</v>
      </c>
      <c r="K1108" s="12">
        <f t="shared" si="161"/>
        <v>3.4315313723064262</v>
      </c>
      <c r="L1108" s="12">
        <f t="shared" si="157"/>
        <v>7.6452603678344833E-2</v>
      </c>
    </row>
    <row r="1109" spans="1:12" x14ac:dyDescent="0.25">
      <c r="A1109" s="11">
        <f>'Shiller Data '!A1108</f>
        <v>1962.08</v>
      </c>
      <c r="B1109" s="11">
        <f>'Shiller Data '!B1108</f>
        <v>58.52</v>
      </c>
      <c r="C1109" s="11">
        <f>'Shiller Data '!C1108</f>
        <v>2.0733299999999999</v>
      </c>
      <c r="D1109" s="11">
        <f>'Shiller Data '!D1108</f>
        <v>3.51</v>
      </c>
      <c r="E1109" s="75">
        <f>'Shiller Data '!E1108</f>
        <v>30.3</v>
      </c>
      <c r="F1109" s="12">
        <f t="shared" si="162"/>
        <v>606.78287128712873</v>
      </c>
      <c r="G1109" s="12">
        <f t="shared" si="163"/>
        <v>21.497968737623761</v>
      </c>
      <c r="H1109" s="12">
        <f t="shared" si="158"/>
        <v>491.36038535789237</v>
      </c>
      <c r="I1109" s="12">
        <f t="shared" si="159"/>
        <v>19.138878442332555</v>
      </c>
      <c r="J1109" s="12">
        <f t="shared" si="160"/>
        <v>31.704202161868004</v>
      </c>
      <c r="K1109" s="12">
        <f t="shared" si="161"/>
        <v>3.4564492324091867</v>
      </c>
      <c r="L1109" s="12">
        <f t="shared" si="157"/>
        <v>0.10137046378110526</v>
      </c>
    </row>
    <row r="1110" spans="1:12" x14ac:dyDescent="0.25">
      <c r="A1110" s="11">
        <f>'Shiller Data '!A1109</f>
        <v>1962.09</v>
      </c>
      <c r="B1110" s="11">
        <f>'Shiller Data '!B1109</f>
        <v>58</v>
      </c>
      <c r="C1110" s="11">
        <f>'Shiller Data '!C1109</f>
        <v>2.08</v>
      </c>
      <c r="D1110" s="11">
        <f>'Shiller Data '!D1109</f>
        <v>3.53</v>
      </c>
      <c r="E1110" s="75">
        <f>'Shiller Data '!E1109</f>
        <v>30.4</v>
      </c>
      <c r="F1110" s="12">
        <f t="shared" si="162"/>
        <v>599.41282894736855</v>
      </c>
      <c r="G1110" s="12">
        <f t="shared" si="163"/>
        <v>21.496184210526319</v>
      </c>
      <c r="H1110" s="12">
        <f t="shared" si="158"/>
        <v>494.31999306398717</v>
      </c>
      <c r="I1110" s="12">
        <f t="shared" si="159"/>
        <v>19.175760308826359</v>
      </c>
      <c r="J1110" s="12">
        <f t="shared" si="160"/>
        <v>31.258882010089916</v>
      </c>
      <c r="K1110" s="12">
        <f t="shared" si="161"/>
        <v>3.4423035601212071</v>
      </c>
      <c r="L1110" s="12">
        <f t="shared" si="157"/>
        <v>8.7224791493125675E-2</v>
      </c>
    </row>
    <row r="1111" spans="1:12" x14ac:dyDescent="0.25">
      <c r="A1111" s="11">
        <f>'Shiller Data '!A1110</f>
        <v>1962.1</v>
      </c>
      <c r="B1111" s="11">
        <f>'Shiller Data '!B1110</f>
        <v>56.17</v>
      </c>
      <c r="C1111" s="11">
        <f>'Shiller Data '!C1110</f>
        <v>2.09667</v>
      </c>
      <c r="D1111" s="11">
        <f>'Shiller Data '!D1110</f>
        <v>3.57667</v>
      </c>
      <c r="E1111" s="75">
        <f>'Shiller Data '!E1110</f>
        <v>30.4</v>
      </c>
      <c r="F1111" s="12">
        <f t="shared" si="162"/>
        <v>580.50032072368435</v>
      </c>
      <c r="G1111" s="12">
        <f t="shared" si="163"/>
        <v>21.668463725328948</v>
      </c>
      <c r="H1111" s="12">
        <f t="shared" si="158"/>
        <v>497.25245616617917</v>
      </c>
      <c r="I1111" s="12">
        <f t="shared" si="159"/>
        <v>19.215470166846583</v>
      </c>
      <c r="J1111" s="12">
        <f t="shared" si="160"/>
        <v>30.210050323163614</v>
      </c>
      <c r="K1111" s="12">
        <f t="shared" si="161"/>
        <v>3.4081746611755319</v>
      </c>
      <c r="L1111" s="12">
        <f t="shared" si="157"/>
        <v>5.3095892547450507E-2</v>
      </c>
    </row>
    <row r="1112" spans="1:12" x14ac:dyDescent="0.25">
      <c r="A1112" s="11">
        <f>'Shiller Data '!A1111</f>
        <v>1962.11</v>
      </c>
      <c r="B1112" s="11">
        <f>'Shiller Data '!B1111</f>
        <v>60.04</v>
      </c>
      <c r="C1112" s="11">
        <f>'Shiller Data '!C1111</f>
        <v>2.1133299999999999</v>
      </c>
      <c r="D1112" s="11">
        <f>'Shiller Data '!D1111</f>
        <v>3.6233300000000002</v>
      </c>
      <c r="E1112" s="75">
        <f>'Shiller Data '!E1111</f>
        <v>30.4</v>
      </c>
      <c r="F1112" s="12">
        <f t="shared" si="162"/>
        <v>620.49562500000002</v>
      </c>
      <c r="G1112" s="12">
        <f t="shared" si="163"/>
        <v>21.840639893092103</v>
      </c>
      <c r="H1112" s="12">
        <f t="shared" si="158"/>
        <v>500.34982196098497</v>
      </c>
      <c r="I1112" s="12">
        <f t="shared" si="159"/>
        <v>19.258029320264313</v>
      </c>
      <c r="J1112" s="12">
        <f t="shared" si="160"/>
        <v>32.220099714308866</v>
      </c>
      <c r="K1112" s="12">
        <f t="shared" si="161"/>
        <v>3.4725904725394727</v>
      </c>
      <c r="L1112" s="12">
        <f t="shared" si="157"/>
        <v>0.11751170391139132</v>
      </c>
    </row>
    <row r="1113" spans="1:12" x14ac:dyDescent="0.25">
      <c r="A1113" s="11">
        <f>'Shiller Data '!A1112</f>
        <v>1962.12</v>
      </c>
      <c r="B1113" s="11">
        <f>'Shiller Data '!B1112</f>
        <v>62.64</v>
      </c>
      <c r="C1113" s="11">
        <f>'Shiller Data '!C1112</f>
        <v>2.13</v>
      </c>
      <c r="D1113" s="11">
        <f>'Shiller Data '!D1112</f>
        <v>3.67</v>
      </c>
      <c r="E1113" s="75">
        <f>'Shiller Data '!E1112</f>
        <v>30.4</v>
      </c>
      <c r="F1113" s="12">
        <f t="shared" si="162"/>
        <v>647.36585526315798</v>
      </c>
      <c r="G1113" s="12">
        <f t="shared" si="163"/>
        <v>22.012919407894739</v>
      </c>
      <c r="H1113" s="12">
        <f t="shared" si="158"/>
        <v>503.47837286198165</v>
      </c>
      <c r="I1113" s="12">
        <f t="shared" si="159"/>
        <v>19.303460073283627</v>
      </c>
      <c r="J1113" s="12">
        <f t="shared" si="160"/>
        <v>33.536259966114841</v>
      </c>
      <c r="K1113" s="12">
        <f t="shared" si="161"/>
        <v>3.5126272405207155</v>
      </c>
      <c r="L1113" s="12">
        <f t="shared" si="157"/>
        <v>0.1575484718926341</v>
      </c>
    </row>
    <row r="1114" spans="1:12" x14ac:dyDescent="0.25">
      <c r="A1114" s="11">
        <f>'Shiller Data '!A1113</f>
        <v>1963.01</v>
      </c>
      <c r="B1114" s="11">
        <f>'Shiller Data '!B1113</f>
        <v>65.06</v>
      </c>
      <c r="C1114" s="11">
        <f>'Shiller Data '!C1113</f>
        <v>2.1366700000000001</v>
      </c>
      <c r="D1114" s="11">
        <f>'Shiller Data '!D1113</f>
        <v>3.6833300000000002</v>
      </c>
      <c r="E1114" s="75">
        <f>'Shiller Data '!E1113</f>
        <v>30.4</v>
      </c>
      <c r="F1114" s="12">
        <f t="shared" si="162"/>
        <v>672.37583881578951</v>
      </c>
      <c r="G1114" s="12">
        <f t="shared" si="163"/>
        <v>22.081851883223685</v>
      </c>
      <c r="H1114" s="12">
        <f t="shared" si="158"/>
        <v>506.74805511545929</v>
      </c>
      <c r="I1114" s="12">
        <f t="shared" si="159"/>
        <v>19.34889709728666</v>
      </c>
      <c r="J1114" s="12">
        <f t="shared" si="160"/>
        <v>34.750086035140384</v>
      </c>
      <c r="K1114" s="12">
        <f t="shared" si="161"/>
        <v>3.5481820478391142</v>
      </c>
      <c r="L1114" s="12">
        <f t="shared" si="157"/>
        <v>0.19310327921103276</v>
      </c>
    </row>
    <row r="1115" spans="1:12" x14ac:dyDescent="0.25">
      <c r="A1115" s="11">
        <f>'Shiller Data '!A1114</f>
        <v>1963.02</v>
      </c>
      <c r="B1115" s="11">
        <f>'Shiller Data '!B1114</f>
        <v>65.92</v>
      </c>
      <c r="C1115" s="11">
        <f>'Shiller Data '!C1114</f>
        <v>2.1433300000000002</v>
      </c>
      <c r="D1115" s="11">
        <f>'Shiller Data '!D1114</f>
        <v>3.6966700000000001</v>
      </c>
      <c r="E1115" s="75">
        <f>'Shiller Data '!E1114</f>
        <v>30.4</v>
      </c>
      <c r="F1115" s="12">
        <f t="shared" si="162"/>
        <v>681.26368421052643</v>
      </c>
      <c r="G1115" s="12">
        <f t="shared" si="163"/>
        <v>22.150681011513161</v>
      </c>
      <c r="H1115" s="12">
        <f t="shared" si="158"/>
        <v>510.13105808445835</v>
      </c>
      <c r="I1115" s="12">
        <f t="shared" si="159"/>
        <v>19.394335319355516</v>
      </c>
      <c r="J1115" s="12">
        <f t="shared" si="160"/>
        <v>35.126941603955167</v>
      </c>
      <c r="K1115" s="12">
        <f t="shared" si="161"/>
        <v>3.5589684031071238</v>
      </c>
      <c r="L1115" s="12">
        <f t="shared" si="157"/>
        <v>0.2038896344790424</v>
      </c>
    </row>
    <row r="1116" spans="1:12" x14ac:dyDescent="0.25">
      <c r="A1116" s="11">
        <f>'Shiller Data '!A1115</f>
        <v>1963.03</v>
      </c>
      <c r="B1116" s="11">
        <f>'Shiller Data '!B1115</f>
        <v>65.67</v>
      </c>
      <c r="C1116" s="11">
        <f>'Shiller Data '!C1115</f>
        <v>2.15</v>
      </c>
      <c r="D1116" s="11">
        <f>'Shiller Data '!D1115</f>
        <v>3.71</v>
      </c>
      <c r="E1116" s="75">
        <f>'Shiller Data '!E1115</f>
        <v>30.5</v>
      </c>
      <c r="F1116" s="12">
        <f t="shared" si="162"/>
        <v>676.45482786885248</v>
      </c>
      <c r="G1116" s="12">
        <f t="shared" si="163"/>
        <v>22.14676229508197</v>
      </c>
      <c r="H1116" s="12">
        <f t="shared" si="158"/>
        <v>513.50099140041755</v>
      </c>
      <c r="I1116" s="12">
        <f t="shared" si="159"/>
        <v>19.440461759919849</v>
      </c>
      <c r="J1116" s="12">
        <f t="shared" si="160"/>
        <v>34.796232528976795</v>
      </c>
      <c r="K1116" s="12">
        <f t="shared" si="161"/>
        <v>3.5495091202582341</v>
      </c>
      <c r="L1116" s="12">
        <f t="shared" si="157"/>
        <v>0.19443035163015265</v>
      </c>
    </row>
    <row r="1117" spans="1:12" x14ac:dyDescent="0.25">
      <c r="A1117" s="11">
        <f>'Shiller Data '!A1116</f>
        <v>1963.04</v>
      </c>
      <c r="B1117" s="11">
        <f>'Shiller Data '!B1116</f>
        <v>68.760000000000005</v>
      </c>
      <c r="C1117" s="11">
        <f>'Shiller Data '!C1116</f>
        <v>2.1666699999999999</v>
      </c>
      <c r="D1117" s="11">
        <f>'Shiller Data '!D1116</f>
        <v>3.7533300000000001</v>
      </c>
      <c r="E1117" s="75">
        <f>'Shiller Data '!E1116</f>
        <v>30.5</v>
      </c>
      <c r="F1117" s="12">
        <f t="shared" si="162"/>
        <v>708.28436065573783</v>
      </c>
      <c r="G1117" s="12">
        <f t="shared" si="163"/>
        <v>22.318476959016394</v>
      </c>
      <c r="H1117" s="12">
        <f t="shared" si="158"/>
        <v>517.30895219658623</v>
      </c>
      <c r="I1117" s="12">
        <f t="shared" si="159"/>
        <v>19.487569088282054</v>
      </c>
      <c r="J1117" s="12">
        <f t="shared" si="160"/>
        <v>36.345444495775091</v>
      </c>
      <c r="K1117" s="12">
        <f t="shared" si="161"/>
        <v>3.5930688727634537</v>
      </c>
      <c r="L1117" s="12">
        <f t="shared" si="157"/>
        <v>0.23799010413537225</v>
      </c>
    </row>
    <row r="1118" spans="1:12" x14ac:dyDescent="0.25">
      <c r="A1118" s="11">
        <f>'Shiller Data '!A1117</f>
        <v>1963.05</v>
      </c>
      <c r="B1118" s="11">
        <f>'Shiller Data '!B1117</f>
        <v>70.14</v>
      </c>
      <c r="C1118" s="11">
        <f>'Shiller Data '!C1117</f>
        <v>2.1833300000000002</v>
      </c>
      <c r="D1118" s="11">
        <f>'Shiller Data '!D1117</f>
        <v>3.7966700000000002</v>
      </c>
      <c r="E1118" s="75">
        <f>'Shiller Data '!E1117</f>
        <v>30.5</v>
      </c>
      <c r="F1118" s="12">
        <f t="shared" si="162"/>
        <v>722.49949180327872</v>
      </c>
      <c r="G1118" s="12">
        <f t="shared" si="163"/>
        <v>22.4900886147541</v>
      </c>
      <c r="H1118" s="12">
        <f t="shared" si="158"/>
        <v>521.2249631971913</v>
      </c>
      <c r="I1118" s="12">
        <f t="shared" si="159"/>
        <v>19.536264151514203</v>
      </c>
      <c r="J1118" s="12">
        <f t="shared" si="160"/>
        <v>36.982479669598433</v>
      </c>
      <c r="K1118" s="12">
        <f t="shared" si="161"/>
        <v>3.6104442780537824</v>
      </c>
      <c r="L1118" s="12">
        <f t="shared" si="157"/>
        <v>0.25536550942570102</v>
      </c>
    </row>
    <row r="1119" spans="1:12" x14ac:dyDescent="0.25">
      <c r="A1119" s="11">
        <f>'Shiller Data '!A1118</f>
        <v>1963.06</v>
      </c>
      <c r="B1119" s="11">
        <f>'Shiller Data '!B1118</f>
        <v>70.11</v>
      </c>
      <c r="C1119" s="11">
        <f>'Shiller Data '!C1118</f>
        <v>2.2000000000000002</v>
      </c>
      <c r="D1119" s="11">
        <f>'Shiller Data '!D1118</f>
        <v>3.84</v>
      </c>
      <c r="E1119" s="75">
        <f>'Shiller Data '!E1118</f>
        <v>30.6</v>
      </c>
      <c r="F1119" s="12">
        <f t="shared" si="162"/>
        <v>719.83036764705889</v>
      </c>
      <c r="G1119" s="12">
        <f t="shared" si="163"/>
        <v>22.587745098039218</v>
      </c>
      <c r="H1119" s="12">
        <f t="shared" si="158"/>
        <v>525.33048756140181</v>
      </c>
      <c r="I1119" s="12">
        <f t="shared" si="159"/>
        <v>19.586015008922118</v>
      </c>
      <c r="J1119" s="12">
        <f t="shared" si="160"/>
        <v>36.752262638374923</v>
      </c>
      <c r="K1119" s="12">
        <f t="shared" si="161"/>
        <v>3.6041997921547444</v>
      </c>
      <c r="L1119" s="12">
        <f t="shared" si="157"/>
        <v>0.24912102352666299</v>
      </c>
    </row>
    <row r="1120" spans="1:12" x14ac:dyDescent="0.25">
      <c r="A1120" s="11">
        <f>'Shiller Data '!A1119</f>
        <v>1963.07</v>
      </c>
      <c r="B1120" s="11">
        <f>'Shiller Data '!B1119</f>
        <v>69.069999999999993</v>
      </c>
      <c r="C1120" s="11">
        <f>'Shiller Data '!C1119</f>
        <v>2.2033299999999998</v>
      </c>
      <c r="D1120" s="11">
        <f>'Shiller Data '!D1119</f>
        <v>3.88</v>
      </c>
      <c r="E1120" s="75">
        <f>'Shiller Data '!E1119</f>
        <v>30.7</v>
      </c>
      <c r="F1120" s="12">
        <f t="shared" si="162"/>
        <v>706.84258143322472</v>
      </c>
      <c r="G1120" s="12">
        <f t="shared" si="163"/>
        <v>22.548247646579803</v>
      </c>
      <c r="H1120" s="12">
        <f t="shared" si="158"/>
        <v>529.32583606398202</v>
      </c>
      <c r="I1120" s="12">
        <f t="shared" si="159"/>
        <v>19.63560618154975</v>
      </c>
      <c r="J1120" s="12">
        <f t="shared" si="160"/>
        <v>35.998001533428429</v>
      </c>
      <c r="K1120" s="12">
        <f t="shared" si="161"/>
        <v>3.5834634239548873</v>
      </c>
      <c r="L1120" s="12">
        <f t="shared" si="157"/>
        <v>0.22838465532680585</v>
      </c>
    </row>
    <row r="1121" spans="1:12" x14ac:dyDescent="0.25">
      <c r="A1121" s="11">
        <f>'Shiller Data '!A1120</f>
        <v>1963.08</v>
      </c>
      <c r="B1121" s="11">
        <f>'Shiller Data '!B1120</f>
        <v>70.98</v>
      </c>
      <c r="C1121" s="11">
        <f>'Shiller Data '!C1120</f>
        <v>2.2066699999999999</v>
      </c>
      <c r="D1121" s="11">
        <f>'Shiller Data '!D1120</f>
        <v>3.92</v>
      </c>
      <c r="E1121" s="75">
        <f>'Shiller Data '!E1120</f>
        <v>30.7</v>
      </c>
      <c r="F1121" s="12">
        <f t="shared" si="162"/>
        <v>726.38897394136814</v>
      </c>
      <c r="G1121" s="12">
        <f t="shared" si="163"/>
        <v>22.582428249185668</v>
      </c>
      <c r="H1121" s="12">
        <f t="shared" si="158"/>
        <v>533.47111535709826</v>
      </c>
      <c r="I1121" s="12">
        <f t="shared" si="159"/>
        <v>19.686182387353007</v>
      </c>
      <c r="J1121" s="12">
        <f t="shared" si="160"/>
        <v>36.898417359377007</v>
      </c>
      <c r="K1121" s="12">
        <f t="shared" si="161"/>
        <v>3.6081686601368967</v>
      </c>
      <c r="L1121" s="12">
        <f t="shared" si="157"/>
        <v>0.25308989150881533</v>
      </c>
    </row>
    <row r="1122" spans="1:12" x14ac:dyDescent="0.25">
      <c r="A1122" s="11">
        <f>'Shiller Data '!A1121</f>
        <v>1963.09</v>
      </c>
      <c r="B1122" s="11">
        <f>'Shiller Data '!B1121</f>
        <v>72.849999999999994</v>
      </c>
      <c r="C1122" s="11">
        <f>'Shiller Data '!C1121</f>
        <v>2.21</v>
      </c>
      <c r="D1122" s="11">
        <f>'Shiller Data '!D1121</f>
        <v>3.96</v>
      </c>
      <c r="E1122" s="75">
        <f>'Shiller Data '!E1121</f>
        <v>30.7</v>
      </c>
      <c r="F1122" s="12">
        <f t="shared" si="162"/>
        <v>745.52601791530947</v>
      </c>
      <c r="G1122" s="12">
        <f t="shared" si="163"/>
        <v>22.616506514657981</v>
      </c>
      <c r="H1122" s="12">
        <f t="shared" si="158"/>
        <v>537.97608314410047</v>
      </c>
      <c r="I1122" s="12">
        <f t="shared" si="159"/>
        <v>19.737136880194008</v>
      </c>
      <c r="J1122" s="12">
        <f t="shared" si="160"/>
        <v>37.772754095019543</v>
      </c>
      <c r="K1122" s="12">
        <f t="shared" si="161"/>
        <v>3.6315880515936674</v>
      </c>
      <c r="L1122" s="12">
        <f t="shared" si="157"/>
        <v>0.27650928296558597</v>
      </c>
    </row>
    <row r="1123" spans="1:12" x14ac:dyDescent="0.25">
      <c r="A1123" s="11">
        <f>'Shiller Data '!A1122</f>
        <v>1963.1</v>
      </c>
      <c r="B1123" s="11">
        <f>'Shiller Data '!B1122</f>
        <v>73.03</v>
      </c>
      <c r="C1123" s="11">
        <f>'Shiller Data '!C1122</f>
        <v>2.23333</v>
      </c>
      <c r="D1123" s="11">
        <f>'Shiller Data '!D1122</f>
        <v>3.98</v>
      </c>
      <c r="E1123" s="75">
        <f>'Shiller Data '!E1122</f>
        <v>30.8</v>
      </c>
      <c r="F1123" s="12">
        <f t="shared" si="162"/>
        <v>744.94156655844165</v>
      </c>
      <c r="G1123" s="12">
        <f t="shared" si="163"/>
        <v>22.781053660714289</v>
      </c>
      <c r="H1123" s="12">
        <f t="shared" si="158"/>
        <v>542.39834357713403</v>
      </c>
      <c r="I1123" s="12">
        <f t="shared" si="159"/>
        <v>19.788873347441793</v>
      </c>
      <c r="J1123" s="12">
        <f t="shared" si="160"/>
        <v>37.644465830832353</v>
      </c>
      <c r="K1123" s="12">
        <f t="shared" si="161"/>
        <v>3.6281859535568999</v>
      </c>
      <c r="L1123" s="12">
        <f t="shared" si="157"/>
        <v>0.27310718492881847</v>
      </c>
    </row>
    <row r="1124" spans="1:12" x14ac:dyDescent="0.25">
      <c r="A1124" s="11">
        <f>'Shiller Data '!A1123</f>
        <v>1963.11</v>
      </c>
      <c r="B1124" s="11">
        <f>'Shiller Data '!B1123</f>
        <v>72.62</v>
      </c>
      <c r="C1124" s="11">
        <f>'Shiller Data '!C1123</f>
        <v>2.2566700000000002</v>
      </c>
      <c r="D1124" s="11">
        <f>'Shiller Data '!D1123</f>
        <v>4</v>
      </c>
      <c r="E1124" s="75">
        <f>'Shiller Data '!E1123</f>
        <v>30.8</v>
      </c>
      <c r="F1124" s="12">
        <f t="shared" si="162"/>
        <v>740.75936688311685</v>
      </c>
      <c r="G1124" s="12">
        <f t="shared" si="163"/>
        <v>23.019133027597405</v>
      </c>
      <c r="H1124" s="12">
        <f t="shared" si="158"/>
        <v>546.71474317749164</v>
      </c>
      <c r="I1124" s="12">
        <f t="shared" si="159"/>
        <v>19.840698685707359</v>
      </c>
      <c r="J1124" s="12">
        <f t="shared" si="160"/>
        <v>37.335346835176601</v>
      </c>
      <c r="K1124" s="12">
        <f t="shared" si="161"/>
        <v>3.6199405142577357</v>
      </c>
      <c r="L1124" s="12">
        <f t="shared" si="157"/>
        <v>0.26486174562965425</v>
      </c>
    </row>
    <row r="1125" spans="1:12" x14ac:dyDescent="0.25">
      <c r="A1125" s="11">
        <f>'Shiller Data '!A1124</f>
        <v>1963.12</v>
      </c>
      <c r="B1125" s="11">
        <f>'Shiller Data '!B1124</f>
        <v>74.17</v>
      </c>
      <c r="C1125" s="11">
        <f>'Shiller Data '!C1124</f>
        <v>2.2799999999999998</v>
      </c>
      <c r="D1125" s="11">
        <f>'Shiller Data '!D1124</f>
        <v>4.0199999999999996</v>
      </c>
      <c r="E1125" s="75">
        <f>'Shiller Data '!E1124</f>
        <v>30.9</v>
      </c>
      <c r="F1125" s="12">
        <f t="shared" si="162"/>
        <v>754.12167475728154</v>
      </c>
      <c r="G1125" s="12">
        <f t="shared" si="163"/>
        <v>23.181844660194173</v>
      </c>
      <c r="H1125" s="12">
        <f t="shared" si="158"/>
        <v>551.08615069411746</v>
      </c>
      <c r="I1125" s="12">
        <f t="shared" si="159"/>
        <v>19.892680178279818</v>
      </c>
      <c r="J1125" s="12">
        <f t="shared" si="160"/>
        <v>37.909505808105379</v>
      </c>
      <c r="K1125" s="12">
        <f t="shared" si="161"/>
        <v>3.6352018935188588</v>
      </c>
      <c r="L1125" s="12">
        <f t="shared" si="157"/>
        <v>0.2801231248907774</v>
      </c>
    </row>
    <row r="1126" spans="1:12" x14ac:dyDescent="0.25">
      <c r="A1126" s="11">
        <f>'Shiller Data '!A1125</f>
        <v>1964.01</v>
      </c>
      <c r="B1126" s="11">
        <f>'Shiller Data '!B1125</f>
        <v>76.45</v>
      </c>
      <c r="C1126" s="11">
        <f>'Shiller Data '!C1125</f>
        <v>2.2966700000000002</v>
      </c>
      <c r="D1126" s="11">
        <f>'Shiller Data '!D1125</f>
        <v>4.0733300000000003</v>
      </c>
      <c r="E1126" s="75">
        <f>'Shiller Data '!E1125</f>
        <v>30.9</v>
      </c>
      <c r="F1126" s="12">
        <f t="shared" si="162"/>
        <v>777.30351941747585</v>
      </c>
      <c r="G1126" s="12">
        <f t="shared" si="163"/>
        <v>23.351336480582528</v>
      </c>
      <c r="H1126" s="12">
        <f t="shared" si="158"/>
        <v>555.51668092356056</v>
      </c>
      <c r="I1126" s="12">
        <f t="shared" si="159"/>
        <v>19.945245849908204</v>
      </c>
      <c r="J1126" s="12">
        <f t="shared" si="160"/>
        <v>38.971869550610393</v>
      </c>
      <c r="K1126" s="12">
        <f t="shared" si="161"/>
        <v>3.6628400922981883</v>
      </c>
      <c r="L1126" s="12">
        <f t="shared" si="157"/>
        <v>0.30776132367010689</v>
      </c>
    </row>
    <row r="1127" spans="1:12" x14ac:dyDescent="0.25">
      <c r="A1127" s="11">
        <f>'Shiller Data '!A1126</f>
        <v>1964.02</v>
      </c>
      <c r="B1127" s="11">
        <f>'Shiller Data '!B1126</f>
        <v>77.39</v>
      </c>
      <c r="C1127" s="11">
        <f>'Shiller Data '!C1126</f>
        <v>2.3133300000000001</v>
      </c>
      <c r="D1127" s="11">
        <f>'Shiller Data '!D1126</f>
        <v>4.1266699999999998</v>
      </c>
      <c r="E1127" s="75">
        <f>'Shiller Data '!E1126</f>
        <v>30.9</v>
      </c>
      <c r="F1127" s="12">
        <f t="shared" si="162"/>
        <v>786.86094660194181</v>
      </c>
      <c r="G1127" s="12">
        <f t="shared" si="163"/>
        <v>23.520726626213598</v>
      </c>
      <c r="H1127" s="12">
        <f t="shared" si="158"/>
        <v>559.93833167233106</v>
      </c>
      <c r="I1127" s="12">
        <f t="shared" si="159"/>
        <v>19.998394741352744</v>
      </c>
      <c r="J1127" s="12">
        <f t="shared" si="160"/>
        <v>39.346205371917591</v>
      </c>
      <c r="K1127" s="12">
        <f t="shared" si="161"/>
        <v>3.6723995374794898</v>
      </c>
      <c r="L1127" s="12">
        <f t="shared" si="157"/>
        <v>0.31732076885140836</v>
      </c>
    </row>
    <row r="1128" spans="1:12" x14ac:dyDescent="0.25">
      <c r="A1128" s="11">
        <f>'Shiller Data '!A1127</f>
        <v>1964.03</v>
      </c>
      <c r="B1128" s="11">
        <f>'Shiller Data '!B1127</f>
        <v>78.8</v>
      </c>
      <c r="C1128" s="11">
        <f>'Shiller Data '!C1127</f>
        <v>2.33</v>
      </c>
      <c r="D1128" s="11">
        <f>'Shiller Data '!D1127</f>
        <v>4.18</v>
      </c>
      <c r="E1128" s="75">
        <f>'Shiller Data '!E1127</f>
        <v>30.9</v>
      </c>
      <c r="F1128" s="12">
        <f t="shared" si="162"/>
        <v>801.19708737864084</v>
      </c>
      <c r="G1128" s="12">
        <f t="shared" si="163"/>
        <v>23.690218446601946</v>
      </c>
      <c r="H1128" s="12">
        <f t="shared" si="158"/>
        <v>564.38171665480877</v>
      </c>
      <c r="I1128" s="12">
        <f t="shared" si="159"/>
        <v>20.052125146491029</v>
      </c>
      <c r="J1128" s="12">
        <f t="shared" si="160"/>
        <v>39.955719482373382</v>
      </c>
      <c r="K1128" s="12">
        <f t="shared" si="161"/>
        <v>3.6877718279818632</v>
      </c>
      <c r="L1128" s="12">
        <f t="shared" si="157"/>
        <v>0.33269305935378179</v>
      </c>
    </row>
    <row r="1129" spans="1:12" x14ac:dyDescent="0.25">
      <c r="A1129" s="11">
        <f>'Shiller Data '!A1128</f>
        <v>1964.04</v>
      </c>
      <c r="B1129" s="11">
        <f>'Shiller Data '!B1128</f>
        <v>79.94</v>
      </c>
      <c r="C1129" s="11">
        <f>'Shiller Data '!C1128</f>
        <v>2.34667</v>
      </c>
      <c r="D1129" s="11">
        <f>'Shiller Data '!D1128</f>
        <v>4.2300000000000004</v>
      </c>
      <c r="E1129" s="75">
        <f>'Shiller Data '!E1128</f>
        <v>30.9</v>
      </c>
      <c r="F1129" s="12">
        <f t="shared" si="162"/>
        <v>812.78800970873783</v>
      </c>
      <c r="G1129" s="12">
        <f t="shared" si="163"/>
        <v>23.859710266990295</v>
      </c>
      <c r="H1129" s="12">
        <f t="shared" si="158"/>
        <v>568.72536656868533</v>
      </c>
      <c r="I1129" s="12">
        <f t="shared" si="159"/>
        <v>20.107332375708516</v>
      </c>
      <c r="J1129" s="12">
        <f t="shared" si="160"/>
        <v>40.422468506596111</v>
      </c>
      <c r="K1129" s="12">
        <f t="shared" si="161"/>
        <v>3.6993857815257369</v>
      </c>
      <c r="L1129" s="12">
        <f t="shared" si="157"/>
        <v>0.34430701289765553</v>
      </c>
    </row>
    <row r="1130" spans="1:12" x14ac:dyDescent="0.25">
      <c r="A1130" s="11">
        <f>'Shiller Data '!A1129</f>
        <v>1964.05</v>
      </c>
      <c r="B1130" s="11">
        <f>'Shiller Data '!B1129</f>
        <v>80.72</v>
      </c>
      <c r="C1130" s="11">
        <f>'Shiller Data '!C1129</f>
        <v>2.3633299999999999</v>
      </c>
      <c r="D1130" s="11">
        <f>'Shiller Data '!D1129</f>
        <v>4.28</v>
      </c>
      <c r="E1130" s="75">
        <f>'Shiller Data '!E1129</f>
        <v>30.9</v>
      </c>
      <c r="F1130" s="12">
        <f t="shared" si="162"/>
        <v>820.71864077669909</v>
      </c>
      <c r="G1130" s="12">
        <f t="shared" si="163"/>
        <v>24.029100412621361</v>
      </c>
      <c r="H1130" s="12">
        <f t="shared" si="158"/>
        <v>572.98017232718132</v>
      </c>
      <c r="I1130" s="12">
        <f t="shared" si="159"/>
        <v>20.165272655989273</v>
      </c>
      <c r="J1130" s="12">
        <f t="shared" si="160"/>
        <v>40.699605444359712</v>
      </c>
      <c r="K1130" s="12">
        <f t="shared" si="161"/>
        <v>3.7062183981597836</v>
      </c>
      <c r="L1130" s="12">
        <f t="shared" si="157"/>
        <v>0.35113962953170219</v>
      </c>
    </row>
    <row r="1131" spans="1:12" x14ac:dyDescent="0.25">
      <c r="A1131" s="11">
        <f>'Shiller Data '!A1130</f>
        <v>1964.06</v>
      </c>
      <c r="B1131" s="11">
        <f>'Shiller Data '!B1130</f>
        <v>80.239999999999995</v>
      </c>
      <c r="C1131" s="11">
        <f>'Shiller Data '!C1130</f>
        <v>2.38</v>
      </c>
      <c r="D1131" s="11">
        <f>'Shiller Data '!D1130</f>
        <v>4.33</v>
      </c>
      <c r="E1131" s="75">
        <f>'Shiller Data '!E1130</f>
        <v>31</v>
      </c>
      <c r="F1131" s="12">
        <f t="shared" si="162"/>
        <v>813.20651612903225</v>
      </c>
      <c r="G1131" s="12">
        <f t="shared" si="163"/>
        <v>24.120532258064515</v>
      </c>
      <c r="H1131" s="12">
        <f t="shared" si="158"/>
        <v>577.18422328095482</v>
      </c>
      <c r="I1131" s="12">
        <f t="shared" si="159"/>
        <v>20.224793436050483</v>
      </c>
      <c r="J1131" s="12">
        <f t="shared" si="160"/>
        <v>40.20839662468444</v>
      </c>
      <c r="K1131" s="12">
        <f t="shared" si="161"/>
        <v>3.6940758450752176</v>
      </c>
      <c r="L1131" s="12">
        <f t="shared" si="157"/>
        <v>0.33899707644713617</v>
      </c>
    </row>
    <row r="1132" spans="1:12" x14ac:dyDescent="0.25">
      <c r="A1132" s="11">
        <f>'Shiller Data '!A1131</f>
        <v>1964.07</v>
      </c>
      <c r="B1132" s="11">
        <f>'Shiller Data '!B1131</f>
        <v>83.22</v>
      </c>
      <c r="C1132" s="11">
        <f>'Shiller Data '!C1131</f>
        <v>2.4</v>
      </c>
      <c r="D1132" s="11">
        <f>'Shiller Data '!D1131</f>
        <v>4.3766699999999998</v>
      </c>
      <c r="E1132" s="75">
        <f>'Shiller Data '!E1131</f>
        <v>31.1</v>
      </c>
      <c r="F1132" s="12">
        <f t="shared" si="162"/>
        <v>840.69593247588432</v>
      </c>
      <c r="G1132" s="12">
        <f t="shared" si="163"/>
        <v>24.245016077170416</v>
      </c>
      <c r="H1132" s="12">
        <f t="shared" si="158"/>
        <v>581.38830158821281</v>
      </c>
      <c r="I1132" s="12">
        <f t="shared" si="159"/>
        <v>20.284584254453421</v>
      </c>
      <c r="J1132" s="12">
        <f t="shared" si="160"/>
        <v>41.445065963888908</v>
      </c>
      <c r="K1132" s="12">
        <f t="shared" si="161"/>
        <v>3.7243688386428722</v>
      </c>
      <c r="L1132" s="12">
        <f t="shared" si="157"/>
        <v>0.36929007001479075</v>
      </c>
    </row>
    <row r="1133" spans="1:12" x14ac:dyDescent="0.25">
      <c r="A1133" s="11">
        <f>'Shiller Data '!A1132</f>
        <v>1964.08</v>
      </c>
      <c r="B1133" s="11">
        <f>'Shiller Data '!B1132</f>
        <v>82</v>
      </c>
      <c r="C1133" s="11">
        <f>'Shiller Data '!C1132</f>
        <v>2.42</v>
      </c>
      <c r="D1133" s="11">
        <f>'Shiller Data '!D1132</f>
        <v>4.42333</v>
      </c>
      <c r="E1133" s="75">
        <f>'Shiller Data '!E1132</f>
        <v>31</v>
      </c>
      <c r="F1133" s="12">
        <f t="shared" si="162"/>
        <v>831.04354838709685</v>
      </c>
      <c r="G1133" s="12">
        <f t="shared" si="163"/>
        <v>24.52591935483871</v>
      </c>
      <c r="H1133" s="12">
        <f t="shared" si="158"/>
        <v>585.47043790728662</v>
      </c>
      <c r="I1133" s="12">
        <f t="shared" si="159"/>
        <v>20.345731472643735</v>
      </c>
      <c r="J1133" s="12">
        <f t="shared" si="160"/>
        <v>40.846088502863282</v>
      </c>
      <c r="K1133" s="12">
        <f t="shared" si="161"/>
        <v>3.7098110640375457</v>
      </c>
      <c r="L1133" s="12">
        <f t="shared" si="157"/>
        <v>0.35473229540946427</v>
      </c>
    </row>
    <row r="1134" spans="1:12" x14ac:dyDescent="0.25">
      <c r="A1134" s="11">
        <f>'Shiller Data '!A1133</f>
        <v>1964.09</v>
      </c>
      <c r="B1134" s="11">
        <f>'Shiller Data '!B1133</f>
        <v>83.41</v>
      </c>
      <c r="C1134" s="11">
        <f>'Shiller Data '!C1133</f>
        <v>2.44</v>
      </c>
      <c r="D1134" s="11">
        <f>'Shiller Data '!D1133</f>
        <v>4.47</v>
      </c>
      <c r="E1134" s="75">
        <f>'Shiller Data '!E1133</f>
        <v>31.1</v>
      </c>
      <c r="F1134" s="12">
        <f t="shared" si="162"/>
        <v>842.61532958199348</v>
      </c>
      <c r="G1134" s="12">
        <f t="shared" si="163"/>
        <v>24.64909967845659</v>
      </c>
      <c r="H1134" s="12">
        <f t="shared" si="158"/>
        <v>589.51709508564682</v>
      </c>
      <c r="I1134" s="12">
        <f t="shared" si="159"/>
        <v>20.406508249321444</v>
      </c>
      <c r="J1134" s="12">
        <f t="shared" si="160"/>
        <v>41.291499716028689</v>
      </c>
      <c r="K1134" s="12">
        <f t="shared" si="161"/>
        <v>3.7206566607697198</v>
      </c>
      <c r="L1134" s="12">
        <f t="shared" si="157"/>
        <v>0.36557789214163838</v>
      </c>
    </row>
    <row r="1135" spans="1:12" x14ac:dyDescent="0.25">
      <c r="A1135" s="11">
        <f>'Shiller Data '!A1134</f>
        <v>1964.1</v>
      </c>
      <c r="B1135" s="11">
        <f>'Shiller Data '!B1134</f>
        <v>84.85</v>
      </c>
      <c r="C1135" s="11">
        <f>'Shiller Data '!C1134</f>
        <v>2.46</v>
      </c>
      <c r="D1135" s="11">
        <f>'Shiller Data '!D1134</f>
        <v>4.4966699999999999</v>
      </c>
      <c r="E1135" s="75">
        <f>'Shiller Data '!E1134</f>
        <v>31.1</v>
      </c>
      <c r="F1135" s="12">
        <f t="shared" si="162"/>
        <v>857.16233922829576</v>
      </c>
      <c r="G1135" s="12">
        <f t="shared" si="163"/>
        <v>24.851141479099677</v>
      </c>
      <c r="H1135" s="12">
        <f t="shared" si="158"/>
        <v>593.56288710454783</v>
      </c>
      <c r="I1135" s="12">
        <f t="shared" si="159"/>
        <v>20.466173277639278</v>
      </c>
      <c r="J1135" s="12">
        <f t="shared" si="160"/>
        <v>41.881905698746593</v>
      </c>
      <c r="K1135" s="12">
        <f t="shared" si="161"/>
        <v>3.7348538887575811</v>
      </c>
      <c r="L1135" s="12">
        <f t="shared" si="157"/>
        <v>0.37977512012949965</v>
      </c>
    </row>
    <row r="1136" spans="1:12" x14ac:dyDescent="0.25">
      <c r="A1136" s="11">
        <f>'Shiller Data '!A1135</f>
        <v>1964.11</v>
      </c>
      <c r="B1136" s="11">
        <f>'Shiller Data '!B1135</f>
        <v>85.44</v>
      </c>
      <c r="C1136" s="11">
        <f>'Shiller Data '!C1135</f>
        <v>2.48</v>
      </c>
      <c r="D1136" s="11">
        <f>'Shiller Data '!D1135</f>
        <v>4.5233299999999996</v>
      </c>
      <c r="E1136" s="75">
        <f>'Shiller Data '!E1135</f>
        <v>31.2</v>
      </c>
      <c r="F1136" s="12">
        <f t="shared" si="162"/>
        <v>860.35615384615392</v>
      </c>
      <c r="G1136" s="12">
        <f t="shared" si="163"/>
        <v>24.972884615384615</v>
      </c>
      <c r="H1136" s="12">
        <f t="shared" si="158"/>
        <v>597.46371046550735</v>
      </c>
      <c r="I1136" s="12">
        <f t="shared" si="159"/>
        <v>20.524195996559961</v>
      </c>
      <c r="J1136" s="12">
        <f t="shared" si="160"/>
        <v>41.91911605162791</v>
      </c>
      <c r="K1136" s="12">
        <f t="shared" si="161"/>
        <v>3.7357419532357845</v>
      </c>
      <c r="L1136" s="12">
        <f t="shared" si="157"/>
        <v>0.3806631846077031</v>
      </c>
    </row>
    <row r="1137" spans="1:12" x14ac:dyDescent="0.25">
      <c r="A1137" s="11">
        <f>'Shiller Data '!A1136</f>
        <v>1964.12</v>
      </c>
      <c r="B1137" s="11">
        <f>'Shiller Data '!B1136</f>
        <v>83.96</v>
      </c>
      <c r="C1137" s="11">
        <f>'Shiller Data '!C1136</f>
        <v>2.5</v>
      </c>
      <c r="D1137" s="11">
        <f>'Shiller Data '!D1136</f>
        <v>4.55</v>
      </c>
      <c r="E1137" s="75">
        <f>'Shiller Data '!E1136</f>
        <v>31.2</v>
      </c>
      <c r="F1137" s="12">
        <f t="shared" si="162"/>
        <v>845.45298076923075</v>
      </c>
      <c r="G1137" s="12">
        <f t="shared" si="163"/>
        <v>25.174278846153847</v>
      </c>
      <c r="H1137" s="12">
        <f t="shared" si="158"/>
        <v>601.05974653086002</v>
      </c>
      <c r="I1137" s="12">
        <f t="shared" si="159"/>
        <v>20.580501481843399</v>
      </c>
      <c r="J1137" s="12">
        <f t="shared" si="160"/>
        <v>41.080290561194985</v>
      </c>
      <c r="K1137" s="12">
        <f t="shared" si="161"/>
        <v>3.7155284580926704</v>
      </c>
      <c r="L1137" s="12">
        <f t="shared" si="157"/>
        <v>0.360449689464589</v>
      </c>
    </row>
    <row r="1138" spans="1:12" x14ac:dyDescent="0.25">
      <c r="A1138" s="11">
        <f>'Shiller Data '!A1137</f>
        <v>1965.01</v>
      </c>
      <c r="B1138" s="11">
        <f>'Shiller Data '!B1137</f>
        <v>86.12</v>
      </c>
      <c r="C1138" s="11">
        <f>'Shiller Data '!C1137</f>
        <v>2.51667</v>
      </c>
      <c r="D1138" s="11">
        <f>'Shiller Data '!D1137</f>
        <v>4.5933299999999999</v>
      </c>
      <c r="E1138" s="75">
        <f>'Shiller Data '!E1137</f>
        <v>31.2</v>
      </c>
      <c r="F1138" s="12">
        <f t="shared" si="162"/>
        <v>867.20355769230787</v>
      </c>
      <c r="G1138" s="12">
        <f t="shared" si="163"/>
        <v>25.342140937500002</v>
      </c>
      <c r="H1138" s="12">
        <f t="shared" si="158"/>
        <v>604.71545233250777</v>
      </c>
      <c r="I1138" s="12">
        <f t="shared" si="159"/>
        <v>20.637361115743619</v>
      </c>
      <c r="J1138" s="12">
        <f t="shared" si="160"/>
        <v>42.021048758542314</v>
      </c>
      <c r="K1138" s="12">
        <f t="shared" si="161"/>
        <v>3.7381706536618515</v>
      </c>
      <c r="L1138" s="12">
        <f t="shared" si="157"/>
        <v>0.38309188503377012</v>
      </c>
    </row>
    <row r="1139" spans="1:12" x14ac:dyDescent="0.25">
      <c r="A1139" s="11">
        <f>'Shiller Data '!A1138</f>
        <v>1965.02</v>
      </c>
      <c r="B1139" s="11">
        <f>'Shiller Data '!B1138</f>
        <v>86.75</v>
      </c>
      <c r="C1139" s="11">
        <f>'Shiller Data '!C1138</f>
        <v>2.5333299999999999</v>
      </c>
      <c r="D1139" s="11">
        <f>'Shiller Data '!D1138</f>
        <v>4.6366699999999996</v>
      </c>
      <c r="E1139" s="75">
        <f>'Shiller Data '!E1138</f>
        <v>31.2</v>
      </c>
      <c r="F1139" s="12">
        <f t="shared" si="162"/>
        <v>873.54747596153857</v>
      </c>
      <c r="G1139" s="12">
        <f t="shared" si="163"/>
        <v>25.509902331730771</v>
      </c>
      <c r="H1139" s="12">
        <f t="shared" si="158"/>
        <v>608.26365790525244</v>
      </c>
      <c r="I1139" s="12">
        <f t="shared" si="159"/>
        <v>20.694774704799556</v>
      </c>
      <c r="J1139" s="12">
        <f t="shared" si="160"/>
        <v>42.211016472624095</v>
      </c>
      <c r="K1139" s="12">
        <f t="shared" si="161"/>
        <v>3.7426812408269896</v>
      </c>
      <c r="L1139" s="12">
        <f t="shared" si="157"/>
        <v>0.3876024721989082</v>
      </c>
    </row>
    <row r="1140" spans="1:12" x14ac:dyDescent="0.25">
      <c r="A1140" s="11">
        <f>'Shiller Data '!A1139</f>
        <v>1965.03</v>
      </c>
      <c r="B1140" s="11">
        <f>'Shiller Data '!B1139</f>
        <v>86.83</v>
      </c>
      <c r="C1140" s="11">
        <f>'Shiller Data '!C1139</f>
        <v>2.5499999999999998</v>
      </c>
      <c r="D1140" s="11">
        <f>'Shiller Data '!D1139</f>
        <v>4.68</v>
      </c>
      <c r="E1140" s="75">
        <f>'Shiller Data '!E1139</f>
        <v>31.3</v>
      </c>
      <c r="F1140" s="12">
        <f t="shared" si="162"/>
        <v>871.55959265175716</v>
      </c>
      <c r="G1140" s="12">
        <f t="shared" si="163"/>
        <v>25.595726837060703</v>
      </c>
      <c r="H1140" s="12">
        <f t="shared" si="158"/>
        <v>611.86141702445082</v>
      </c>
      <c r="I1140" s="12">
        <f t="shared" si="159"/>
        <v>20.752187865103895</v>
      </c>
      <c r="J1140" s="12">
        <f t="shared" si="160"/>
        <v>41.998443649276098</v>
      </c>
      <c r="K1140" s="12">
        <f t="shared" si="161"/>
        <v>3.7376325616271622</v>
      </c>
      <c r="L1140" s="12">
        <f t="shared" si="157"/>
        <v>0.38255379299908077</v>
      </c>
    </row>
    <row r="1141" spans="1:12" x14ac:dyDescent="0.25">
      <c r="A1141" s="11">
        <f>'Shiller Data '!A1140</f>
        <v>1965.04</v>
      </c>
      <c r="B1141" s="11">
        <f>'Shiller Data '!B1140</f>
        <v>87.97</v>
      </c>
      <c r="C1141" s="11">
        <f>'Shiller Data '!C1140</f>
        <v>2.57</v>
      </c>
      <c r="D1141" s="11">
        <f>'Shiller Data '!D1140</f>
        <v>4.7333299999999996</v>
      </c>
      <c r="E1141" s="75">
        <f>'Shiller Data '!E1140</f>
        <v>31.4</v>
      </c>
      <c r="F1141" s="12">
        <f t="shared" si="162"/>
        <v>880.1902786624205</v>
      </c>
      <c r="G1141" s="12">
        <f t="shared" si="163"/>
        <v>25.714323248407645</v>
      </c>
      <c r="H1141" s="12">
        <f t="shared" si="158"/>
        <v>615.35694055257204</v>
      </c>
      <c r="I1141" s="12">
        <f t="shared" si="159"/>
        <v>20.810192182833088</v>
      </c>
      <c r="J1141" s="12">
        <f t="shared" si="160"/>
        <v>42.296114852246014</v>
      </c>
      <c r="K1141" s="12">
        <f t="shared" si="161"/>
        <v>3.7446952343693622</v>
      </c>
      <c r="L1141" s="12">
        <f t="shared" si="157"/>
        <v>0.38961646574128084</v>
      </c>
    </row>
    <row r="1142" spans="1:12" x14ac:dyDescent="0.25">
      <c r="A1142" s="11">
        <f>'Shiller Data '!A1141</f>
        <v>1965.05</v>
      </c>
      <c r="B1142" s="11">
        <f>'Shiller Data '!B1141</f>
        <v>89.28</v>
      </c>
      <c r="C1142" s="11">
        <f>'Shiller Data '!C1141</f>
        <v>2.59</v>
      </c>
      <c r="D1142" s="11">
        <f>'Shiller Data '!D1141</f>
        <v>4.78667</v>
      </c>
      <c r="E1142" s="75">
        <f>'Shiller Data '!E1141</f>
        <v>31.4</v>
      </c>
      <c r="F1142" s="12">
        <f t="shared" si="162"/>
        <v>893.29757961783446</v>
      </c>
      <c r="G1142" s="12">
        <f t="shared" si="163"/>
        <v>25.914434713375798</v>
      </c>
      <c r="H1142" s="12">
        <f t="shared" si="158"/>
        <v>618.97057379554371</v>
      </c>
      <c r="I1142" s="12">
        <f t="shared" si="159"/>
        <v>20.869335601546716</v>
      </c>
      <c r="J1142" s="12">
        <f t="shared" si="160"/>
        <v>42.804313307972699</v>
      </c>
      <c r="K1142" s="12">
        <f t="shared" si="161"/>
        <v>3.7566388757336284</v>
      </c>
      <c r="L1142" s="12">
        <f t="shared" si="157"/>
        <v>0.40156010710554702</v>
      </c>
    </row>
    <row r="1143" spans="1:12" x14ac:dyDescent="0.25">
      <c r="A1143" s="11">
        <f>'Shiller Data '!A1142</f>
        <v>1965.06</v>
      </c>
      <c r="B1143" s="11">
        <f>'Shiller Data '!B1142</f>
        <v>85.04</v>
      </c>
      <c r="C1143" s="11">
        <f>'Shiller Data '!C1142</f>
        <v>2.61</v>
      </c>
      <c r="D1143" s="11">
        <f>'Shiller Data '!D1142</f>
        <v>4.84</v>
      </c>
      <c r="E1143" s="75">
        <f>'Shiller Data '!E1142</f>
        <v>31.6</v>
      </c>
      <c r="F1143" s="12">
        <f t="shared" si="162"/>
        <v>845.48867088607597</v>
      </c>
      <c r="G1143" s="12">
        <f t="shared" si="163"/>
        <v>25.949264240506327</v>
      </c>
      <c r="H1143" s="12">
        <f t="shared" si="158"/>
        <v>622.02789093893375</v>
      </c>
      <c r="I1143" s="12">
        <f t="shared" si="159"/>
        <v>20.928511045707403</v>
      </c>
      <c r="J1143" s="12">
        <f t="shared" si="160"/>
        <v>40.398892641695703</v>
      </c>
      <c r="K1143" s="12">
        <f t="shared" si="161"/>
        <v>3.6988023747324301</v>
      </c>
      <c r="L1143" s="12">
        <f t="shared" si="157"/>
        <v>0.34372360610434871</v>
      </c>
    </row>
    <row r="1144" spans="1:12" x14ac:dyDescent="0.25">
      <c r="A1144" s="11">
        <f>'Shiller Data '!A1143</f>
        <v>1965.07</v>
      </c>
      <c r="B1144" s="11">
        <f>'Shiller Data '!B1143</f>
        <v>84.91</v>
      </c>
      <c r="C1144" s="11">
        <f>'Shiller Data '!C1143</f>
        <v>2.6266699999999998</v>
      </c>
      <c r="D1144" s="11">
        <f>'Shiller Data '!D1143</f>
        <v>4.8866699999999996</v>
      </c>
      <c r="E1144" s="75">
        <f>'Shiller Data '!E1143</f>
        <v>31.6</v>
      </c>
      <c r="F1144" s="12">
        <f t="shared" si="162"/>
        <v>844.19617879746829</v>
      </c>
      <c r="G1144" s="12">
        <f t="shared" si="163"/>
        <v>26.115001495253164</v>
      </c>
      <c r="H1144" s="12">
        <f t="shared" si="158"/>
        <v>624.74414543771445</v>
      </c>
      <c r="I1144" s="12">
        <f t="shared" si="159"/>
        <v>20.987774376183701</v>
      </c>
      <c r="J1144" s="12">
        <f t="shared" si="160"/>
        <v>40.223234901716729</v>
      </c>
      <c r="K1144" s="12">
        <f t="shared" si="161"/>
        <v>3.6944448112871178</v>
      </c>
      <c r="L1144" s="12">
        <f t="shared" si="157"/>
        <v>0.33936604265903636</v>
      </c>
    </row>
    <row r="1145" spans="1:12" x14ac:dyDescent="0.25">
      <c r="A1145" s="11">
        <f>'Shiller Data '!A1144</f>
        <v>1965.08</v>
      </c>
      <c r="B1145" s="11">
        <f>'Shiller Data '!B1144</f>
        <v>86.49</v>
      </c>
      <c r="C1145" s="11">
        <f>'Shiller Data '!C1144</f>
        <v>2.6433300000000002</v>
      </c>
      <c r="D1145" s="11">
        <f>'Shiller Data '!D1144</f>
        <v>4.9333299999999998</v>
      </c>
      <c r="E1145" s="75">
        <f>'Shiller Data '!E1144</f>
        <v>31.6</v>
      </c>
      <c r="F1145" s="12">
        <f t="shared" si="162"/>
        <v>859.9049287974683</v>
      </c>
      <c r="G1145" s="12">
        <f t="shared" si="163"/>
        <v>26.280639327531645</v>
      </c>
      <c r="H1145" s="12">
        <f t="shared" si="158"/>
        <v>627.60062362410861</v>
      </c>
      <c r="I1145" s="12">
        <f t="shared" si="159"/>
        <v>21.046482452473761</v>
      </c>
      <c r="J1145" s="12">
        <f t="shared" si="160"/>
        <v>40.857417895805995</v>
      </c>
      <c r="K1145" s="12">
        <f t="shared" si="161"/>
        <v>3.7100883934574127</v>
      </c>
      <c r="L1145" s="12">
        <f t="shared" si="157"/>
        <v>0.35500962482933129</v>
      </c>
    </row>
    <row r="1146" spans="1:12" x14ac:dyDescent="0.25">
      <c r="A1146" s="11">
        <f>'Shiller Data '!A1145</f>
        <v>1965.09</v>
      </c>
      <c r="B1146" s="11">
        <f>'Shiller Data '!B1145</f>
        <v>89.38</v>
      </c>
      <c r="C1146" s="11">
        <f>'Shiller Data '!C1145</f>
        <v>2.66</v>
      </c>
      <c r="D1146" s="11">
        <f>'Shiller Data '!D1145</f>
        <v>4.9800000000000004</v>
      </c>
      <c r="E1146" s="75">
        <f>'Shiller Data '!E1145</f>
        <v>31.6</v>
      </c>
      <c r="F1146" s="12">
        <f t="shared" si="162"/>
        <v>888.63802215189878</v>
      </c>
      <c r="G1146" s="12">
        <f t="shared" si="163"/>
        <v>26.446376582278482</v>
      </c>
      <c r="H1146" s="12">
        <f t="shared" si="158"/>
        <v>630.43107960635314</v>
      </c>
      <c r="I1146" s="12">
        <f t="shared" si="159"/>
        <v>21.105296288799412</v>
      </c>
      <c r="J1146" s="12">
        <f t="shared" si="160"/>
        <v>42.104977347486908</v>
      </c>
      <c r="K1146" s="12">
        <f t="shared" si="161"/>
        <v>3.7401659604812623</v>
      </c>
      <c r="L1146" s="12">
        <f t="shared" si="157"/>
        <v>0.38508719185318085</v>
      </c>
    </row>
    <row r="1147" spans="1:12" x14ac:dyDescent="0.25">
      <c r="A1147" s="11">
        <f>'Shiller Data '!A1146</f>
        <v>1965.1</v>
      </c>
      <c r="B1147" s="11">
        <f>'Shiller Data '!B1146</f>
        <v>91.39</v>
      </c>
      <c r="C1147" s="11">
        <f>'Shiller Data '!C1146</f>
        <v>2.68</v>
      </c>
      <c r="D1147" s="11">
        <f>'Shiller Data '!D1146</f>
        <v>5.05</v>
      </c>
      <c r="E1147" s="75">
        <f>'Shiller Data '!E1146</f>
        <v>31.7</v>
      </c>
      <c r="F1147" s="12">
        <f t="shared" si="162"/>
        <v>905.75562302839126</v>
      </c>
      <c r="G1147" s="12">
        <f t="shared" si="163"/>
        <v>26.561167192429025</v>
      </c>
      <c r="H1147" s="12">
        <f t="shared" si="158"/>
        <v>633.64741730909248</v>
      </c>
      <c r="I1147" s="12">
        <f t="shared" si="159"/>
        <v>21.164313682210583</v>
      </c>
      <c r="J1147" s="12">
        <f t="shared" si="160"/>
        <v>42.796361678844022</v>
      </c>
      <c r="K1147" s="12">
        <f t="shared" si="161"/>
        <v>3.7564530914707643</v>
      </c>
      <c r="L1147" s="12">
        <f t="shared" si="157"/>
        <v>0.40137432284268293</v>
      </c>
    </row>
    <row r="1148" spans="1:12" x14ac:dyDescent="0.25">
      <c r="A1148" s="11">
        <f>'Shiller Data '!A1147</f>
        <v>1965.11</v>
      </c>
      <c r="B1148" s="11">
        <f>'Shiller Data '!B1147</f>
        <v>92.15</v>
      </c>
      <c r="C1148" s="11">
        <f>'Shiller Data '!C1147</f>
        <v>2.7</v>
      </c>
      <c r="D1148" s="11">
        <f>'Shiller Data '!D1147</f>
        <v>5.12</v>
      </c>
      <c r="E1148" s="75">
        <f>'Shiller Data '!E1147</f>
        <v>31.7</v>
      </c>
      <c r="F1148" s="12">
        <f t="shared" si="162"/>
        <v>913.28789432176666</v>
      </c>
      <c r="G1148" s="12">
        <f t="shared" si="163"/>
        <v>26.759384858044164</v>
      </c>
      <c r="H1148" s="12">
        <f t="shared" si="158"/>
        <v>636.57780332336949</v>
      </c>
      <c r="I1148" s="12">
        <f t="shared" si="159"/>
        <v>21.224088443176388</v>
      </c>
      <c r="J1148" s="12">
        <f t="shared" si="160"/>
        <v>43.030724111752917</v>
      </c>
      <c r="K1148" s="12">
        <f t="shared" si="161"/>
        <v>3.7619143747766128</v>
      </c>
      <c r="L1148" s="12">
        <f t="shared" si="157"/>
        <v>0.40683560614853143</v>
      </c>
    </row>
    <row r="1149" spans="1:12" x14ac:dyDescent="0.25">
      <c r="A1149" s="11">
        <f>'Shiller Data '!A1148</f>
        <v>1965.12</v>
      </c>
      <c r="B1149" s="11">
        <f>'Shiller Data '!B1148</f>
        <v>91.73</v>
      </c>
      <c r="C1149" s="11">
        <f>'Shiller Data '!C1148</f>
        <v>2.72</v>
      </c>
      <c r="D1149" s="11">
        <f>'Shiller Data '!D1148</f>
        <v>5.19</v>
      </c>
      <c r="E1149" s="75">
        <f>'Shiller Data '!E1148</f>
        <v>31.8</v>
      </c>
      <c r="F1149" s="12">
        <f t="shared" si="162"/>
        <v>906.26643867924543</v>
      </c>
      <c r="G1149" s="12">
        <f t="shared" si="163"/>
        <v>26.872830188679245</v>
      </c>
      <c r="H1149" s="12">
        <f t="shared" si="158"/>
        <v>639.41120660824197</v>
      </c>
      <c r="I1149" s="12">
        <f t="shared" si="159"/>
        <v>21.283398966589971</v>
      </c>
      <c r="J1149" s="12">
        <f t="shared" si="160"/>
        <v>42.5809073119324</v>
      </c>
      <c r="K1149" s="12">
        <f t="shared" si="161"/>
        <v>3.7514059676444282</v>
      </c>
      <c r="L1149" s="12">
        <f t="shared" si="157"/>
        <v>0.39632719901634683</v>
      </c>
    </row>
    <row r="1150" spans="1:12" x14ac:dyDescent="0.25">
      <c r="A1150" s="11">
        <f>'Shiller Data '!A1149</f>
        <v>1966.01</v>
      </c>
      <c r="B1150" s="11">
        <f>'Shiller Data '!B1149</f>
        <v>93.32</v>
      </c>
      <c r="C1150" s="11">
        <f>'Shiller Data '!C1149</f>
        <v>2.74</v>
      </c>
      <c r="D1150" s="11">
        <f>'Shiller Data '!D1149</f>
        <v>5.24</v>
      </c>
      <c r="E1150" s="75">
        <f>'Shiller Data '!E1149</f>
        <v>31.8</v>
      </c>
      <c r="F1150" s="12">
        <f t="shared" si="162"/>
        <v>921.97518867924521</v>
      </c>
      <c r="G1150" s="12">
        <f t="shared" si="163"/>
        <v>27.070424528301889</v>
      </c>
      <c r="H1150" s="12">
        <f t="shared" si="158"/>
        <v>642.49513143706884</v>
      </c>
      <c r="I1150" s="12">
        <f t="shared" si="159"/>
        <v>21.340954221282828</v>
      </c>
      <c r="J1150" s="12">
        <f t="shared" si="160"/>
        <v>43.202153901805438</v>
      </c>
      <c r="K1150" s="12">
        <f t="shared" si="161"/>
        <v>3.765890352845243</v>
      </c>
      <c r="L1150" s="12">
        <f t="shared" si="157"/>
        <v>0.41081158421716157</v>
      </c>
    </row>
    <row r="1151" spans="1:12" x14ac:dyDescent="0.25">
      <c r="A1151" s="11">
        <f>'Shiller Data '!A1150</f>
        <v>1966.02</v>
      </c>
      <c r="B1151" s="11">
        <f>'Shiller Data '!B1150</f>
        <v>92.69</v>
      </c>
      <c r="C1151" s="11">
        <f>'Shiller Data '!C1150</f>
        <v>2.76</v>
      </c>
      <c r="D1151" s="11">
        <f>'Shiller Data '!D1150</f>
        <v>5.29</v>
      </c>
      <c r="E1151" s="75">
        <f>'Shiller Data '!E1150</f>
        <v>32</v>
      </c>
      <c r="F1151" s="12">
        <f t="shared" si="162"/>
        <v>910.02752343750001</v>
      </c>
      <c r="G1151" s="12">
        <f t="shared" si="163"/>
        <v>27.097593749999998</v>
      </c>
      <c r="H1151" s="12">
        <f t="shared" si="158"/>
        <v>645.48975347108046</v>
      </c>
      <c r="I1151" s="12">
        <f t="shared" si="159"/>
        <v>21.395669251754271</v>
      </c>
      <c r="J1151" s="12">
        <f t="shared" si="160"/>
        <v>42.533258143485519</v>
      </c>
      <c r="K1151" s="12">
        <f t="shared" si="161"/>
        <v>3.7502863144546268</v>
      </c>
      <c r="L1151" s="12">
        <f t="shared" si="157"/>
        <v>0.39520754582654538</v>
      </c>
    </row>
    <row r="1152" spans="1:12" x14ac:dyDescent="0.25">
      <c r="A1152" s="11">
        <f>'Shiller Data '!A1151</f>
        <v>1966.03</v>
      </c>
      <c r="B1152" s="11">
        <f>'Shiller Data '!B1151</f>
        <v>88.88</v>
      </c>
      <c r="C1152" s="11">
        <f>'Shiller Data '!C1151</f>
        <v>2.78</v>
      </c>
      <c r="D1152" s="11">
        <f>'Shiller Data '!D1151</f>
        <v>5.34</v>
      </c>
      <c r="E1152" s="75">
        <f>'Shiller Data '!E1151</f>
        <v>32.1</v>
      </c>
      <c r="F1152" s="12">
        <f t="shared" si="162"/>
        <v>869.90261682242988</v>
      </c>
      <c r="G1152" s="12">
        <f t="shared" si="163"/>
        <v>27.208925233644855</v>
      </c>
      <c r="H1152" s="12">
        <f t="shared" si="158"/>
        <v>647.8949819820798</v>
      </c>
      <c r="I1152" s="12">
        <f t="shared" si="159"/>
        <v>21.448130633139151</v>
      </c>
      <c r="J1152" s="12">
        <f t="shared" si="160"/>
        <v>40.558435217582918</v>
      </c>
      <c r="K1152" s="12">
        <f t="shared" si="161"/>
        <v>3.7027437790905688</v>
      </c>
      <c r="L1152" s="12">
        <f t="shared" si="157"/>
        <v>0.34766501046248743</v>
      </c>
    </row>
    <row r="1153" spans="1:12" x14ac:dyDescent="0.25">
      <c r="A1153" s="11">
        <f>'Shiller Data '!A1152</f>
        <v>1966.04</v>
      </c>
      <c r="B1153" s="11">
        <f>'Shiller Data '!B1152</f>
        <v>91.6</v>
      </c>
      <c r="C1153" s="11">
        <f>'Shiller Data '!C1152</f>
        <v>2.7966700000000002</v>
      </c>
      <c r="D1153" s="11">
        <f>'Shiller Data '!D1152</f>
        <v>5.38</v>
      </c>
      <c r="E1153" s="75">
        <f>'Shiller Data '!E1152</f>
        <v>32.299999999999997</v>
      </c>
      <c r="F1153" s="12">
        <f t="shared" si="162"/>
        <v>890.97306501547996</v>
      </c>
      <c r="G1153" s="12">
        <f t="shared" si="163"/>
        <v>27.202594342105272</v>
      </c>
      <c r="H1153" s="12">
        <f t="shared" si="158"/>
        <v>650.39553073601849</v>
      </c>
      <c r="I1153" s="12">
        <f t="shared" si="159"/>
        <v>21.498946242711629</v>
      </c>
      <c r="J1153" s="12">
        <f t="shared" si="160"/>
        <v>41.442638860382715</v>
      </c>
      <c r="K1153" s="12">
        <f t="shared" si="161"/>
        <v>3.7243102749870918</v>
      </c>
      <c r="L1153" s="12">
        <f t="shared" ref="L1153:L1216" si="164">K1153-$K$1854</f>
        <v>0.36923150635901036</v>
      </c>
    </row>
    <row r="1154" spans="1:12" x14ac:dyDescent="0.25">
      <c r="A1154" s="11">
        <f>'Shiller Data '!A1153</f>
        <v>1966.05</v>
      </c>
      <c r="B1154" s="11">
        <f>'Shiller Data '!B1153</f>
        <v>86.78</v>
      </c>
      <c r="C1154" s="11">
        <f>'Shiller Data '!C1153</f>
        <v>2.8133300000000001</v>
      </c>
      <c r="D1154" s="11">
        <f>'Shiller Data '!D1153</f>
        <v>5.42</v>
      </c>
      <c r="E1154" s="75">
        <f>'Shiller Data '!E1153</f>
        <v>32.299999999999997</v>
      </c>
      <c r="F1154" s="12">
        <f t="shared" si="162"/>
        <v>844.08998452012395</v>
      </c>
      <c r="G1154" s="12">
        <f t="shared" si="163"/>
        <v>27.364642500000006</v>
      </c>
      <c r="H1154" s="12">
        <f t="shared" ref="H1154:H1217" si="165">GEOMEAN(F1035:F1154)</f>
        <v>652.80554674566224</v>
      </c>
      <c r="I1154" s="12">
        <f t="shared" ref="I1154:I1217" si="166">GEOMEAN(G1035:G1154)</f>
        <v>21.54924042888166</v>
      </c>
      <c r="J1154" s="12">
        <f t="shared" ref="J1154:J1217" si="167">F1154/I1154</f>
        <v>39.170289426481176</v>
      </c>
      <c r="K1154" s="12">
        <f t="shared" ref="K1154:K1217" si="168">LN(J1154)</f>
        <v>3.6679185366338771</v>
      </c>
      <c r="L1154" s="12">
        <f t="shared" si="164"/>
        <v>0.31283976800579572</v>
      </c>
    </row>
    <row r="1155" spans="1:12" x14ac:dyDescent="0.25">
      <c r="A1155" s="11">
        <f>'Shiller Data '!A1154</f>
        <v>1966.06</v>
      </c>
      <c r="B1155" s="11">
        <f>'Shiller Data '!B1154</f>
        <v>86.06</v>
      </c>
      <c r="C1155" s="11">
        <f>'Shiller Data '!C1154</f>
        <v>2.83</v>
      </c>
      <c r="D1155" s="11">
        <f>'Shiller Data '!D1154</f>
        <v>5.46</v>
      </c>
      <c r="E1155" s="75">
        <f>'Shiller Data '!E1154</f>
        <v>32.4</v>
      </c>
      <c r="F1155" s="12">
        <f t="shared" si="162"/>
        <v>834.50310185185197</v>
      </c>
      <c r="G1155" s="12">
        <f t="shared" si="163"/>
        <v>27.441828703703706</v>
      </c>
      <c r="H1155" s="12">
        <f t="shared" si="165"/>
        <v>655.23418937188046</v>
      </c>
      <c r="I1155" s="12">
        <f t="shared" si="166"/>
        <v>21.599139457934822</v>
      </c>
      <c r="J1155" s="12">
        <f t="shared" si="167"/>
        <v>38.635942115984747</v>
      </c>
      <c r="K1155" s="12">
        <f t="shared" si="168"/>
        <v>3.6541829861273141</v>
      </c>
      <c r="L1155" s="12">
        <f t="shared" si="164"/>
        <v>0.29910421749923266</v>
      </c>
    </row>
    <row r="1156" spans="1:12" x14ac:dyDescent="0.25">
      <c r="A1156" s="11">
        <f>'Shiller Data '!A1155</f>
        <v>1966.07</v>
      </c>
      <c r="B1156" s="11">
        <f>'Shiller Data '!B1155</f>
        <v>85.84</v>
      </c>
      <c r="C1156" s="11">
        <f>'Shiller Data '!C1155</f>
        <v>2.85</v>
      </c>
      <c r="D1156" s="11">
        <f>'Shiller Data '!D1155</f>
        <v>5.4766700000000004</v>
      </c>
      <c r="E1156" s="75">
        <f>'Shiller Data '!E1155</f>
        <v>32.5</v>
      </c>
      <c r="F1156" s="12">
        <f t="shared" si="162"/>
        <v>829.80867692307697</v>
      </c>
      <c r="G1156" s="12">
        <f t="shared" si="163"/>
        <v>27.550730769230771</v>
      </c>
      <c r="H1156" s="12">
        <f t="shared" si="165"/>
        <v>657.39163909202148</v>
      </c>
      <c r="I1156" s="12">
        <f t="shared" si="166"/>
        <v>21.649859154377626</v>
      </c>
      <c r="J1156" s="12">
        <f t="shared" si="167"/>
        <v>38.328594703826916</v>
      </c>
      <c r="K1156" s="12">
        <f t="shared" si="168"/>
        <v>3.6461962156320942</v>
      </c>
      <c r="L1156" s="12">
        <f t="shared" si="164"/>
        <v>0.29111744700401276</v>
      </c>
    </row>
    <row r="1157" spans="1:12" x14ac:dyDescent="0.25">
      <c r="A1157" s="11">
        <f>'Shiller Data '!A1156</f>
        <v>1966.08</v>
      </c>
      <c r="B1157" s="11">
        <f>'Shiller Data '!B1156</f>
        <v>80.650000000000006</v>
      </c>
      <c r="C1157" s="11">
        <f>'Shiller Data '!C1156</f>
        <v>2.87</v>
      </c>
      <c r="D1157" s="11">
        <f>'Shiller Data '!D1156</f>
        <v>5.4933300000000003</v>
      </c>
      <c r="E1157" s="75">
        <f>'Shiller Data '!E1156</f>
        <v>32.700000000000003</v>
      </c>
      <c r="F1157" s="12">
        <f t="shared" si="162"/>
        <v>774.8689220183486</v>
      </c>
      <c r="G1157" s="12">
        <f t="shared" si="163"/>
        <v>27.574380733944952</v>
      </c>
      <c r="H1157" s="12">
        <f t="shared" si="165"/>
        <v>659.19246630399016</v>
      </c>
      <c r="I1157" s="12">
        <f t="shared" si="166"/>
        <v>21.698866496485916</v>
      </c>
      <c r="J1157" s="12">
        <f t="shared" si="167"/>
        <v>35.710110578533531</v>
      </c>
      <c r="K1157" s="12">
        <f t="shared" si="168"/>
        <v>3.5754338581720901</v>
      </c>
      <c r="L1157" s="12">
        <f t="shared" si="164"/>
        <v>0.22035508954400873</v>
      </c>
    </row>
    <row r="1158" spans="1:12" x14ac:dyDescent="0.25">
      <c r="A1158" s="11">
        <f>'Shiller Data '!A1157</f>
        <v>1966.09</v>
      </c>
      <c r="B1158" s="11">
        <f>'Shiller Data '!B1157</f>
        <v>77.81</v>
      </c>
      <c r="C1158" s="11">
        <f>'Shiller Data '!C1157</f>
        <v>2.89</v>
      </c>
      <c r="D1158" s="11">
        <f>'Shiller Data '!D1157</f>
        <v>5.51</v>
      </c>
      <c r="E1158" s="75">
        <f>'Shiller Data '!E1157</f>
        <v>32.700000000000003</v>
      </c>
      <c r="F1158" s="12">
        <f t="shared" si="162"/>
        <v>747.58277522935782</v>
      </c>
      <c r="G1158" s="12">
        <f t="shared" si="163"/>
        <v>27.766536697247705</v>
      </c>
      <c r="H1158" s="12">
        <f t="shared" si="165"/>
        <v>661.01159828613379</v>
      </c>
      <c r="I1158" s="12">
        <f t="shared" si="166"/>
        <v>21.748588260837671</v>
      </c>
      <c r="J1158" s="12">
        <f t="shared" si="167"/>
        <v>34.373852972126834</v>
      </c>
      <c r="K1158" s="12">
        <f t="shared" si="168"/>
        <v>3.5372961873464255</v>
      </c>
      <c r="L1158" s="12">
        <f t="shared" si="164"/>
        <v>0.18221741871834407</v>
      </c>
    </row>
    <row r="1159" spans="1:12" x14ac:dyDescent="0.25">
      <c r="A1159" s="11">
        <f>'Shiller Data '!A1158</f>
        <v>1966.1</v>
      </c>
      <c r="B1159" s="11">
        <f>'Shiller Data '!B1158</f>
        <v>77.13</v>
      </c>
      <c r="C1159" s="11">
        <f>'Shiller Data '!C1158</f>
        <v>2.8833299999999999</v>
      </c>
      <c r="D1159" s="11">
        <f>'Shiller Data '!D1158</f>
        <v>5.5233299999999996</v>
      </c>
      <c r="E1159" s="75">
        <f>'Shiller Data '!E1158</f>
        <v>32.9</v>
      </c>
      <c r="F1159" s="12">
        <f t="shared" si="162"/>
        <v>736.54461246200606</v>
      </c>
      <c r="G1159" s="12">
        <f t="shared" si="163"/>
        <v>27.534048715805472</v>
      </c>
      <c r="H1159" s="12">
        <f t="shared" si="165"/>
        <v>662.84492013503791</v>
      </c>
      <c r="I1159" s="12">
        <f t="shared" si="166"/>
        <v>21.800879142974864</v>
      </c>
      <c r="J1159" s="12">
        <f t="shared" si="167"/>
        <v>33.785087639429022</v>
      </c>
      <c r="K1159" s="12">
        <f t="shared" si="168"/>
        <v>3.5200195110344872</v>
      </c>
      <c r="L1159" s="12">
        <f t="shared" si="164"/>
        <v>0.16494074240640577</v>
      </c>
    </row>
    <row r="1160" spans="1:12" x14ac:dyDescent="0.25">
      <c r="A1160" s="11">
        <f>'Shiller Data '!A1159</f>
        <v>1966.11</v>
      </c>
      <c r="B1160" s="11">
        <f>'Shiller Data '!B1159</f>
        <v>80.989999999999995</v>
      </c>
      <c r="C1160" s="11">
        <f>'Shiller Data '!C1159</f>
        <v>2.8766699999999998</v>
      </c>
      <c r="D1160" s="11">
        <f>'Shiller Data '!D1159</f>
        <v>5.53667</v>
      </c>
      <c r="E1160" s="75">
        <f>'Shiller Data '!E1159</f>
        <v>32.9</v>
      </c>
      <c r="F1160" s="12">
        <f t="shared" si="162"/>
        <v>773.40526595744689</v>
      </c>
      <c r="G1160" s="12">
        <f t="shared" si="163"/>
        <v>27.470449764437689</v>
      </c>
      <c r="H1160" s="12">
        <f t="shared" si="165"/>
        <v>665.01169632574693</v>
      </c>
      <c r="I1160" s="12">
        <f t="shared" si="166"/>
        <v>21.856266859280701</v>
      </c>
      <c r="J1160" s="12">
        <f t="shared" si="167"/>
        <v>35.385972862471718</v>
      </c>
      <c r="K1160" s="12">
        <f t="shared" si="168"/>
        <v>3.5663154947903792</v>
      </c>
      <c r="L1160" s="12">
        <f t="shared" si="164"/>
        <v>0.21123672616229783</v>
      </c>
    </row>
    <row r="1161" spans="1:12" x14ac:dyDescent="0.25">
      <c r="A1161" s="11">
        <f>'Shiller Data '!A1160</f>
        <v>1966.12</v>
      </c>
      <c r="B1161" s="11">
        <f>'Shiller Data '!B1160</f>
        <v>81.33</v>
      </c>
      <c r="C1161" s="11">
        <f>'Shiller Data '!C1160</f>
        <v>2.87</v>
      </c>
      <c r="D1161" s="11">
        <f>'Shiller Data '!D1160</f>
        <v>5.55</v>
      </c>
      <c r="E1161" s="75">
        <f>'Shiller Data '!E1160</f>
        <v>32.9</v>
      </c>
      <c r="F1161" s="12">
        <f t="shared" si="162"/>
        <v>776.65205927051682</v>
      </c>
      <c r="G1161" s="12">
        <f t="shared" si="163"/>
        <v>27.406755319148939</v>
      </c>
      <c r="H1161" s="12">
        <f t="shared" si="165"/>
        <v>667.14701675094909</v>
      </c>
      <c r="I1161" s="12">
        <f t="shared" si="166"/>
        <v>21.91549914739527</v>
      </c>
      <c r="J1161" s="12">
        <f t="shared" si="167"/>
        <v>35.438483698092021</v>
      </c>
      <c r="K1161" s="12">
        <f t="shared" si="168"/>
        <v>3.5677983397790238</v>
      </c>
      <c r="L1161" s="12">
        <f t="shared" si="164"/>
        <v>0.21271957115094242</v>
      </c>
    </row>
    <row r="1162" spans="1:12" x14ac:dyDescent="0.25">
      <c r="A1162" s="11">
        <f>'Shiller Data '!A1161</f>
        <v>1967.01</v>
      </c>
      <c r="B1162" s="11">
        <f>'Shiller Data '!B1161</f>
        <v>84.45</v>
      </c>
      <c r="C1162" s="11">
        <f>'Shiller Data '!C1161</f>
        <v>2.88</v>
      </c>
      <c r="D1162" s="11">
        <f>'Shiller Data '!D1161</f>
        <v>5.5166700000000004</v>
      </c>
      <c r="E1162" s="75">
        <f>'Shiller Data '!E1161</f>
        <v>32.9</v>
      </c>
      <c r="F1162" s="12">
        <f t="shared" si="162"/>
        <v>806.44616261398187</v>
      </c>
      <c r="G1162" s="12">
        <f t="shared" si="163"/>
        <v>27.502249240121582</v>
      </c>
      <c r="H1162" s="12">
        <f t="shared" si="165"/>
        <v>669.62187486693745</v>
      </c>
      <c r="I1162" s="12">
        <f t="shared" si="166"/>
        <v>21.975879733557075</v>
      </c>
      <c r="J1162" s="12">
        <f t="shared" si="167"/>
        <v>36.696877321481786</v>
      </c>
      <c r="K1162" s="12">
        <f t="shared" si="168"/>
        <v>3.6026916648323279</v>
      </c>
      <c r="L1162" s="12">
        <f t="shared" si="164"/>
        <v>0.24761289620424654</v>
      </c>
    </row>
    <row r="1163" spans="1:12" x14ac:dyDescent="0.25">
      <c r="A1163" s="11">
        <f>'Shiller Data '!A1162</f>
        <v>1967.02</v>
      </c>
      <c r="B1163" s="11">
        <f>'Shiller Data '!B1162</f>
        <v>87.36</v>
      </c>
      <c r="C1163" s="11">
        <f>'Shiller Data '!C1162</f>
        <v>2.89</v>
      </c>
      <c r="D1163" s="11">
        <f>'Shiller Data '!D1162</f>
        <v>5.4833299999999996</v>
      </c>
      <c r="E1163" s="75">
        <f>'Shiller Data '!E1162</f>
        <v>32.9</v>
      </c>
      <c r="F1163" s="12">
        <f t="shared" ref="F1163:F1226" si="169">B1163*$E$1851/E1163</f>
        <v>834.23489361702138</v>
      </c>
      <c r="G1163" s="12">
        <f t="shared" ref="G1163:G1226" si="170">C1163*$E$1851/E1163</f>
        <v>27.597743161094229</v>
      </c>
      <c r="H1163" s="12">
        <f t="shared" si="165"/>
        <v>672.56307958767297</v>
      </c>
      <c r="I1163" s="12">
        <f t="shared" si="166"/>
        <v>22.038080926255528</v>
      </c>
      <c r="J1163" s="12">
        <f t="shared" si="167"/>
        <v>37.854244042780429</v>
      </c>
      <c r="K1163" s="12">
        <f t="shared" si="168"/>
        <v>3.6337431015442321</v>
      </c>
      <c r="L1163" s="12">
        <f t="shared" si="164"/>
        <v>0.27866433291615067</v>
      </c>
    </row>
    <row r="1164" spans="1:12" x14ac:dyDescent="0.25">
      <c r="A1164" s="11">
        <f>'Shiller Data '!A1163</f>
        <v>1967.03</v>
      </c>
      <c r="B1164" s="11">
        <f>'Shiller Data '!B1163</f>
        <v>89.42</v>
      </c>
      <c r="C1164" s="11">
        <f>'Shiller Data '!C1163</f>
        <v>2.9</v>
      </c>
      <c r="D1164" s="11">
        <f>'Shiller Data '!D1163</f>
        <v>5.45</v>
      </c>
      <c r="E1164" s="75">
        <f>'Shiller Data '!E1163</f>
        <v>33</v>
      </c>
      <c r="F1164" s="12">
        <f t="shared" si="169"/>
        <v>851.31904545454552</v>
      </c>
      <c r="G1164" s="12">
        <f t="shared" si="170"/>
        <v>27.609318181818182</v>
      </c>
      <c r="H1164" s="12">
        <f t="shared" si="165"/>
        <v>675.57955273887558</v>
      </c>
      <c r="I1164" s="12">
        <f t="shared" si="166"/>
        <v>22.101553269606338</v>
      </c>
      <c r="J1164" s="12">
        <f t="shared" si="167"/>
        <v>38.518516552647199</v>
      </c>
      <c r="K1164" s="12">
        <f t="shared" si="168"/>
        <v>3.651139075094044</v>
      </c>
      <c r="L1164" s="12">
        <f t="shared" si="164"/>
        <v>0.2960603064659626</v>
      </c>
    </row>
    <row r="1165" spans="1:12" x14ac:dyDescent="0.25">
      <c r="A1165" s="11">
        <f>'Shiller Data '!A1164</f>
        <v>1967.04</v>
      </c>
      <c r="B1165" s="11">
        <f>'Shiller Data '!B1164</f>
        <v>90.96</v>
      </c>
      <c r="C1165" s="11">
        <f>'Shiller Data '!C1164</f>
        <v>2.9</v>
      </c>
      <c r="D1165" s="11">
        <f>'Shiller Data '!D1164</f>
        <v>5.41</v>
      </c>
      <c r="E1165" s="75">
        <f>'Shiller Data '!E1164</f>
        <v>33.1</v>
      </c>
      <c r="F1165" s="12">
        <f t="shared" si="169"/>
        <v>863.36429003021146</v>
      </c>
      <c r="G1165" s="12">
        <f t="shared" si="170"/>
        <v>27.525906344410874</v>
      </c>
      <c r="H1165" s="12">
        <f t="shared" si="165"/>
        <v>678.57980226103689</v>
      </c>
      <c r="I1165" s="12">
        <f t="shared" si="166"/>
        <v>22.165312772681954</v>
      </c>
      <c r="J1165" s="12">
        <f t="shared" si="167"/>
        <v>38.951144018787801</v>
      </c>
      <c r="K1165" s="12">
        <f t="shared" si="168"/>
        <v>3.6623081433562277</v>
      </c>
      <c r="L1165" s="12">
        <f t="shared" si="164"/>
        <v>0.30722937472814627</v>
      </c>
    </row>
    <row r="1166" spans="1:12" x14ac:dyDescent="0.25">
      <c r="A1166" s="11">
        <f>'Shiller Data '!A1165</f>
        <v>1967.05</v>
      </c>
      <c r="B1166" s="11">
        <f>'Shiller Data '!B1165</f>
        <v>92.59</v>
      </c>
      <c r="C1166" s="11">
        <f>'Shiller Data '!C1165</f>
        <v>2.9</v>
      </c>
      <c r="D1166" s="11">
        <f>'Shiller Data '!D1165</f>
        <v>5.37</v>
      </c>
      <c r="E1166" s="75">
        <f>'Shiller Data '!E1165</f>
        <v>33.200000000000003</v>
      </c>
      <c r="F1166" s="12">
        <f t="shared" si="169"/>
        <v>876.18865210843364</v>
      </c>
      <c r="G1166" s="12">
        <f t="shared" si="170"/>
        <v>27.442996987951805</v>
      </c>
      <c r="H1166" s="12">
        <f t="shared" si="165"/>
        <v>681.48341958914284</v>
      </c>
      <c r="I1166" s="12">
        <f t="shared" si="166"/>
        <v>22.229360176106159</v>
      </c>
      <c r="J1166" s="12">
        <f t="shared" si="167"/>
        <v>39.415828668349583</v>
      </c>
      <c r="K1166" s="12">
        <f t="shared" si="168"/>
        <v>3.6741674784783478</v>
      </c>
      <c r="L1166" s="12">
        <f t="shared" si="164"/>
        <v>0.31908870985026638</v>
      </c>
    </row>
    <row r="1167" spans="1:12" x14ac:dyDescent="0.25">
      <c r="A1167" s="11">
        <f>'Shiller Data '!A1166</f>
        <v>1967.06</v>
      </c>
      <c r="B1167" s="11">
        <f>'Shiller Data '!B1166</f>
        <v>91.43</v>
      </c>
      <c r="C1167" s="11">
        <f>'Shiller Data '!C1166</f>
        <v>2.9</v>
      </c>
      <c r="D1167" s="11">
        <f>'Shiller Data '!D1166</f>
        <v>5.33</v>
      </c>
      <c r="E1167" s="75">
        <f>'Shiller Data '!E1166</f>
        <v>33.299999999999997</v>
      </c>
      <c r="F1167" s="12">
        <f t="shared" si="169"/>
        <v>862.61322072072085</v>
      </c>
      <c r="G1167" s="12">
        <f t="shared" si="170"/>
        <v>27.360585585585586</v>
      </c>
      <c r="H1167" s="12">
        <f t="shared" si="165"/>
        <v>684.237643002298</v>
      </c>
      <c r="I1167" s="12">
        <f t="shared" si="166"/>
        <v>22.293696227553426</v>
      </c>
      <c r="J1167" s="12">
        <f t="shared" si="167"/>
        <v>38.693145000091647</v>
      </c>
      <c r="K1167" s="12">
        <f t="shared" si="168"/>
        <v>3.6556624525654717</v>
      </c>
      <c r="L1167" s="12">
        <f t="shared" si="164"/>
        <v>0.30058368393739032</v>
      </c>
    </row>
    <row r="1168" spans="1:12" x14ac:dyDescent="0.25">
      <c r="A1168" s="11">
        <f>'Shiller Data '!A1167</f>
        <v>1967.07</v>
      </c>
      <c r="B1168" s="11">
        <f>'Shiller Data '!B1167</f>
        <v>93.01</v>
      </c>
      <c r="C1168" s="11">
        <f>'Shiller Data '!C1167</f>
        <v>2.9066700000000001</v>
      </c>
      <c r="D1168" s="11">
        <f>'Shiller Data '!D1167</f>
        <v>5.32</v>
      </c>
      <c r="E1168" s="75">
        <f>'Shiller Data '!E1167</f>
        <v>33.4</v>
      </c>
      <c r="F1168" s="12">
        <f t="shared" si="169"/>
        <v>874.8927170658684</v>
      </c>
      <c r="G1168" s="12">
        <f t="shared" si="170"/>
        <v>27.341408600299403</v>
      </c>
      <c r="H1168" s="12">
        <f t="shared" si="165"/>
        <v>687.01009049333993</v>
      </c>
      <c r="I1168" s="12">
        <f t="shared" si="166"/>
        <v>22.358335372661728</v>
      </c>
      <c r="J1168" s="12">
        <f t="shared" si="167"/>
        <v>39.130494398774808</v>
      </c>
      <c r="K1168" s="12">
        <f t="shared" si="168"/>
        <v>3.6669020709182454</v>
      </c>
      <c r="L1168" s="12">
        <f t="shared" si="164"/>
        <v>0.31182330229016397</v>
      </c>
    </row>
    <row r="1169" spans="1:12" x14ac:dyDescent="0.25">
      <c r="A1169" s="11">
        <f>'Shiller Data '!A1168</f>
        <v>1967.08</v>
      </c>
      <c r="B1169" s="11">
        <f>'Shiller Data '!B1168</f>
        <v>94.49</v>
      </c>
      <c r="C1169" s="11">
        <f>'Shiller Data '!C1168</f>
        <v>2.9133300000000002</v>
      </c>
      <c r="D1169" s="11">
        <f>'Shiller Data '!D1168</f>
        <v>5.31</v>
      </c>
      <c r="E1169" s="75">
        <f>'Shiller Data '!E1168</f>
        <v>33.5</v>
      </c>
      <c r="F1169" s="12">
        <f t="shared" si="169"/>
        <v>886.16106716417914</v>
      </c>
      <c r="G1169" s="12">
        <f t="shared" si="170"/>
        <v>27.322252320895526</v>
      </c>
      <c r="H1169" s="12">
        <f t="shared" si="165"/>
        <v>690.19287721798355</v>
      </c>
      <c r="I1169" s="12">
        <f t="shared" si="166"/>
        <v>22.421960169129413</v>
      </c>
      <c r="J1169" s="12">
        <f t="shared" si="167"/>
        <v>39.522015937939585</v>
      </c>
      <c r="K1169" s="12">
        <f t="shared" si="168"/>
        <v>3.6768578821540663</v>
      </c>
      <c r="L1169" s="12">
        <f t="shared" si="164"/>
        <v>0.32177911352598487</v>
      </c>
    </row>
    <row r="1170" spans="1:12" x14ac:dyDescent="0.25">
      <c r="A1170" s="11">
        <f>'Shiller Data '!A1169</f>
        <v>1967.09</v>
      </c>
      <c r="B1170" s="11">
        <f>'Shiller Data '!B1169</f>
        <v>95.81</v>
      </c>
      <c r="C1170" s="11">
        <f>'Shiller Data '!C1169</f>
        <v>2.92</v>
      </c>
      <c r="D1170" s="11">
        <f>'Shiller Data '!D1169</f>
        <v>5.3</v>
      </c>
      <c r="E1170" s="75">
        <f>'Shiller Data '!E1169</f>
        <v>33.6</v>
      </c>
      <c r="F1170" s="12">
        <f t="shared" si="169"/>
        <v>895.8662723214286</v>
      </c>
      <c r="G1170" s="12">
        <f t="shared" si="170"/>
        <v>27.303303571428568</v>
      </c>
      <c r="H1170" s="12">
        <f t="shared" si="165"/>
        <v>693.69276160660286</v>
      </c>
      <c r="I1170" s="12">
        <f t="shared" si="166"/>
        <v>22.484568351254161</v>
      </c>
      <c r="J1170" s="12">
        <f t="shared" si="167"/>
        <v>39.843605548756656</v>
      </c>
      <c r="K1170" s="12">
        <f t="shared" si="168"/>
        <v>3.6849619293432578</v>
      </c>
      <c r="L1170" s="12">
        <f t="shared" si="164"/>
        <v>0.32988316071517643</v>
      </c>
    </row>
    <row r="1171" spans="1:12" x14ac:dyDescent="0.25">
      <c r="A1171" s="11">
        <f>'Shiller Data '!A1170</f>
        <v>1967.1</v>
      </c>
      <c r="B1171" s="11">
        <f>'Shiller Data '!B1170</f>
        <v>95.66</v>
      </c>
      <c r="C1171" s="11">
        <f>'Shiller Data '!C1170</f>
        <v>2.92</v>
      </c>
      <c r="D1171" s="11">
        <f>'Shiller Data '!D1170</f>
        <v>5.31</v>
      </c>
      <c r="E1171" s="75">
        <f>'Shiller Data '!E1170</f>
        <v>33.700000000000003</v>
      </c>
      <c r="F1171" s="12">
        <f t="shared" si="169"/>
        <v>891.80951038575665</v>
      </c>
      <c r="G1171" s="12">
        <f t="shared" si="170"/>
        <v>27.22228486646884</v>
      </c>
      <c r="H1171" s="12">
        <f t="shared" si="165"/>
        <v>697.55785192536825</v>
      </c>
      <c r="I1171" s="12">
        <f t="shared" si="166"/>
        <v>22.545728469728328</v>
      </c>
      <c r="J1171" s="12">
        <f t="shared" si="167"/>
        <v>39.555586397803488</v>
      </c>
      <c r="K1171" s="12">
        <f t="shared" si="168"/>
        <v>3.6777069332352581</v>
      </c>
      <c r="L1171" s="12">
        <f t="shared" si="164"/>
        <v>0.32262816460717669</v>
      </c>
    </row>
    <row r="1172" spans="1:12" x14ac:dyDescent="0.25">
      <c r="A1172" s="11">
        <f>'Shiller Data '!A1171</f>
        <v>1967.11</v>
      </c>
      <c r="B1172" s="11">
        <f>'Shiller Data '!B1171</f>
        <v>92.66</v>
      </c>
      <c r="C1172" s="11">
        <f>'Shiller Data '!C1171</f>
        <v>2.92</v>
      </c>
      <c r="D1172" s="11">
        <f>'Shiller Data '!D1171</f>
        <v>5.32</v>
      </c>
      <c r="E1172" s="75">
        <f>'Shiller Data '!E1171</f>
        <v>33.799999999999997</v>
      </c>
      <c r="F1172" s="12">
        <f t="shared" si="169"/>
        <v>861.28566568047347</v>
      </c>
      <c r="G1172" s="12">
        <f t="shared" si="170"/>
        <v>27.141745562130179</v>
      </c>
      <c r="H1172" s="12">
        <f t="shared" si="165"/>
        <v>701.38905563479966</v>
      </c>
      <c r="I1172" s="12">
        <f t="shared" si="166"/>
        <v>22.606099926578327</v>
      </c>
      <c r="J1172" s="12">
        <f t="shared" si="167"/>
        <v>38.09970178305047</v>
      </c>
      <c r="K1172" s="12">
        <f t="shared" si="168"/>
        <v>3.6402064548854995</v>
      </c>
      <c r="L1172" s="12">
        <f t="shared" si="164"/>
        <v>0.28512768625741813</v>
      </c>
    </row>
    <row r="1173" spans="1:12" x14ac:dyDescent="0.25">
      <c r="A1173" s="11">
        <f>'Shiller Data '!A1172</f>
        <v>1967.12</v>
      </c>
      <c r="B1173" s="11">
        <f>'Shiller Data '!B1172</f>
        <v>95.3</v>
      </c>
      <c r="C1173" s="11">
        <f>'Shiller Data '!C1172</f>
        <v>2.92</v>
      </c>
      <c r="D1173" s="11">
        <f>'Shiller Data '!D1172</f>
        <v>5.33</v>
      </c>
      <c r="E1173" s="75">
        <f>'Shiller Data '!E1172</f>
        <v>33.9</v>
      </c>
      <c r="F1173" s="12">
        <f t="shared" si="169"/>
        <v>883.21172566371683</v>
      </c>
      <c r="G1173" s="12">
        <f t="shared" si="170"/>
        <v>27.061681415929204</v>
      </c>
      <c r="H1173" s="12">
        <f t="shared" si="165"/>
        <v>705.39197185545299</v>
      </c>
      <c r="I1173" s="12">
        <f t="shared" si="166"/>
        <v>22.665016880501526</v>
      </c>
      <c r="J1173" s="12">
        <f t="shared" si="167"/>
        <v>38.968059468931372</v>
      </c>
      <c r="K1173" s="12">
        <f t="shared" si="168"/>
        <v>3.6627423225996529</v>
      </c>
      <c r="L1173" s="12">
        <f t="shared" si="164"/>
        <v>0.30766355397157152</v>
      </c>
    </row>
    <row r="1174" spans="1:12" x14ac:dyDescent="0.25">
      <c r="A1174" s="11">
        <f>'Shiller Data '!A1173</f>
        <v>1968.01</v>
      </c>
      <c r="B1174" s="11">
        <f>'Shiller Data '!B1173</f>
        <v>95.04</v>
      </c>
      <c r="C1174" s="11">
        <f>'Shiller Data '!C1173</f>
        <v>2.93</v>
      </c>
      <c r="D1174" s="11">
        <f>'Shiller Data '!D1173</f>
        <v>5.3666700000000001</v>
      </c>
      <c r="E1174" s="75">
        <f>'Shiller Data '!E1173</f>
        <v>34.1</v>
      </c>
      <c r="F1174" s="12">
        <f t="shared" si="169"/>
        <v>875.63612903225805</v>
      </c>
      <c r="G1174" s="12">
        <f t="shared" si="170"/>
        <v>26.995095307917889</v>
      </c>
      <c r="H1174" s="12">
        <f t="shared" si="165"/>
        <v>709.29362102004109</v>
      </c>
      <c r="I1174" s="12">
        <f t="shared" si="166"/>
        <v>22.725656770871709</v>
      </c>
      <c r="J1174" s="12">
        <f t="shared" si="167"/>
        <v>38.530729292479343</v>
      </c>
      <c r="K1174" s="12">
        <f t="shared" si="168"/>
        <v>3.6514560863717138</v>
      </c>
      <c r="L1174" s="12">
        <f t="shared" si="164"/>
        <v>0.29637731774363241</v>
      </c>
    </row>
    <row r="1175" spans="1:12" x14ac:dyDescent="0.25">
      <c r="A1175" s="11">
        <f>'Shiller Data '!A1174</f>
        <v>1968.02</v>
      </c>
      <c r="B1175" s="11">
        <f>'Shiller Data '!B1174</f>
        <v>90.75</v>
      </c>
      <c r="C1175" s="11">
        <f>'Shiller Data '!C1174</f>
        <v>2.94</v>
      </c>
      <c r="D1175" s="11">
        <f>'Shiller Data '!D1174</f>
        <v>5.4033300000000004</v>
      </c>
      <c r="E1175" s="75">
        <f>'Shiller Data '!E1174</f>
        <v>34.200000000000003</v>
      </c>
      <c r="F1175" s="12">
        <f t="shared" si="169"/>
        <v>833.6661184210526</v>
      </c>
      <c r="G1175" s="12">
        <f t="shared" si="170"/>
        <v>27.008026315789472</v>
      </c>
      <c r="H1175" s="12">
        <f t="shared" si="165"/>
        <v>712.90478858369192</v>
      </c>
      <c r="I1175" s="12">
        <f t="shared" si="166"/>
        <v>22.787260330572408</v>
      </c>
      <c r="J1175" s="12">
        <f t="shared" si="167"/>
        <v>36.584745437895791</v>
      </c>
      <c r="K1175" s="12">
        <f t="shared" si="168"/>
        <v>3.599631362211356</v>
      </c>
      <c r="L1175" s="12">
        <f t="shared" si="164"/>
        <v>0.24455259358327464</v>
      </c>
    </row>
    <row r="1176" spans="1:12" x14ac:dyDescent="0.25">
      <c r="A1176" s="11">
        <f>'Shiller Data '!A1175</f>
        <v>1968.03</v>
      </c>
      <c r="B1176" s="11">
        <f>'Shiller Data '!B1175</f>
        <v>89.09</v>
      </c>
      <c r="C1176" s="11">
        <f>'Shiller Data '!C1175</f>
        <v>2.95</v>
      </c>
      <c r="D1176" s="11">
        <f>'Shiller Data '!D1175</f>
        <v>5.44</v>
      </c>
      <c r="E1176" s="75">
        <f>'Shiller Data '!E1175</f>
        <v>34.299999999999997</v>
      </c>
      <c r="F1176" s="12">
        <f t="shared" si="169"/>
        <v>816.03063411078733</v>
      </c>
      <c r="G1176" s="12">
        <f t="shared" si="170"/>
        <v>27.020881924198257</v>
      </c>
      <c r="H1176" s="12">
        <f t="shared" si="165"/>
        <v>716.32655175725506</v>
      </c>
      <c r="I1176" s="12">
        <f t="shared" si="166"/>
        <v>22.851164667495759</v>
      </c>
      <c r="J1176" s="12">
        <f t="shared" si="167"/>
        <v>35.710680220668834</v>
      </c>
      <c r="K1176" s="12">
        <f t="shared" si="168"/>
        <v>3.5754498098894807</v>
      </c>
      <c r="L1176" s="12">
        <f t="shared" si="164"/>
        <v>0.22037104126139928</v>
      </c>
    </row>
    <row r="1177" spans="1:12" x14ac:dyDescent="0.25">
      <c r="A1177" s="11">
        <f>'Shiller Data '!A1176</f>
        <v>1968.04</v>
      </c>
      <c r="B1177" s="11">
        <f>'Shiller Data '!B1176</f>
        <v>95.67</v>
      </c>
      <c r="C1177" s="11">
        <f>'Shiller Data '!C1176</f>
        <v>2.96333</v>
      </c>
      <c r="D1177" s="11">
        <f>'Shiller Data '!D1176</f>
        <v>5.4833299999999996</v>
      </c>
      <c r="E1177" s="75">
        <f>'Shiller Data '!E1176</f>
        <v>34.4</v>
      </c>
      <c r="F1177" s="12">
        <f t="shared" si="169"/>
        <v>873.75355377906976</v>
      </c>
      <c r="G1177" s="12">
        <f t="shared" si="170"/>
        <v>27.06407566133721</v>
      </c>
      <c r="H1177" s="12">
        <f t="shared" si="165"/>
        <v>720.16291240979604</v>
      </c>
      <c r="I1177" s="12">
        <f t="shared" si="166"/>
        <v>22.91765884433099</v>
      </c>
      <c r="J1177" s="12">
        <f t="shared" si="167"/>
        <v>38.125777144780436</v>
      </c>
      <c r="K1177" s="12">
        <f t="shared" si="168"/>
        <v>3.6408906188452108</v>
      </c>
      <c r="L1177" s="12">
        <f t="shared" si="164"/>
        <v>0.2858118502171294</v>
      </c>
    </row>
    <row r="1178" spans="1:12" x14ac:dyDescent="0.25">
      <c r="A1178" s="11">
        <f>'Shiller Data '!A1177</f>
        <v>1968.05</v>
      </c>
      <c r="B1178" s="11">
        <f>'Shiller Data '!B1177</f>
        <v>97.87</v>
      </c>
      <c r="C1178" s="11">
        <f>'Shiller Data '!C1177</f>
        <v>2.9766699999999999</v>
      </c>
      <c r="D1178" s="11">
        <f>'Shiller Data '!D1177</f>
        <v>5.5266700000000002</v>
      </c>
      <c r="E1178" s="75">
        <f>'Shiller Data '!E1177</f>
        <v>34.5</v>
      </c>
      <c r="F1178" s="12">
        <f t="shared" si="169"/>
        <v>891.25528260869567</v>
      </c>
      <c r="G1178" s="12">
        <f t="shared" si="170"/>
        <v>27.107110065217395</v>
      </c>
      <c r="H1178" s="12">
        <f t="shared" si="165"/>
        <v>723.94872806493879</v>
      </c>
      <c r="I1178" s="12">
        <f t="shared" si="166"/>
        <v>22.986110957938198</v>
      </c>
      <c r="J1178" s="12">
        <f t="shared" si="167"/>
        <v>38.773643973075089</v>
      </c>
      <c r="K1178" s="12">
        <f t="shared" si="168"/>
        <v>3.6577407367702301</v>
      </c>
      <c r="L1178" s="12">
        <f t="shared" si="164"/>
        <v>0.30266196814214874</v>
      </c>
    </row>
    <row r="1179" spans="1:12" x14ac:dyDescent="0.25">
      <c r="A1179" s="11">
        <f>'Shiller Data '!A1178</f>
        <v>1968.06</v>
      </c>
      <c r="B1179" s="11">
        <f>'Shiller Data '!B1178</f>
        <v>100.5</v>
      </c>
      <c r="C1179" s="11">
        <f>'Shiller Data '!C1178</f>
        <v>2.99</v>
      </c>
      <c r="D1179" s="11">
        <f>'Shiller Data '!D1178</f>
        <v>5.57</v>
      </c>
      <c r="E1179" s="75">
        <f>'Shiller Data '!E1178</f>
        <v>34.700000000000003</v>
      </c>
      <c r="F1179" s="12">
        <f t="shared" si="169"/>
        <v>909.93047550432277</v>
      </c>
      <c r="G1179" s="12">
        <f t="shared" si="170"/>
        <v>27.07156340057637</v>
      </c>
      <c r="H1179" s="12">
        <f t="shared" si="165"/>
        <v>727.73621503205788</v>
      </c>
      <c r="I1179" s="12">
        <f t="shared" si="166"/>
        <v>23.055990130490432</v>
      </c>
      <c r="J1179" s="12">
        <f t="shared" si="167"/>
        <v>39.466120099565089</v>
      </c>
      <c r="K1179" s="12">
        <f t="shared" si="168"/>
        <v>3.6754425848573122</v>
      </c>
      <c r="L1179" s="12">
        <f t="shared" si="164"/>
        <v>0.32036381622923082</v>
      </c>
    </row>
    <row r="1180" spans="1:12" x14ac:dyDescent="0.25">
      <c r="A1180" s="11">
        <f>'Shiller Data '!A1179</f>
        <v>1968.07</v>
      </c>
      <c r="B1180" s="11">
        <f>'Shiller Data '!B1179</f>
        <v>100.3</v>
      </c>
      <c r="C1180" s="11">
        <f>'Shiller Data '!C1179</f>
        <v>3.0033300000000001</v>
      </c>
      <c r="D1180" s="11">
        <f>'Shiller Data '!D1179</f>
        <v>5.6</v>
      </c>
      <c r="E1180" s="75">
        <f>'Shiller Data '!E1179</f>
        <v>34.9</v>
      </c>
      <c r="F1180" s="12">
        <f t="shared" si="169"/>
        <v>902.91554441260746</v>
      </c>
      <c r="G1180" s="12">
        <f t="shared" si="170"/>
        <v>27.036424147564471</v>
      </c>
      <c r="H1180" s="12">
        <f t="shared" si="165"/>
        <v>731.3521214176094</v>
      </c>
      <c r="I1180" s="12">
        <f t="shared" si="166"/>
        <v>23.126497122485652</v>
      </c>
      <c r="J1180" s="12">
        <f t="shared" si="167"/>
        <v>39.042468888844915</v>
      </c>
      <c r="K1180" s="12">
        <f t="shared" si="168"/>
        <v>3.6646499995259871</v>
      </c>
      <c r="L1180" s="12">
        <f t="shared" si="164"/>
        <v>0.30957123089790572</v>
      </c>
    </row>
    <row r="1181" spans="1:12" x14ac:dyDescent="0.25">
      <c r="A1181" s="11">
        <f>'Shiller Data '!A1180</f>
        <v>1968.08</v>
      </c>
      <c r="B1181" s="11">
        <f>'Shiller Data '!B1180</f>
        <v>98.11</v>
      </c>
      <c r="C1181" s="11">
        <f>'Shiller Data '!C1180</f>
        <v>3.01667</v>
      </c>
      <c r="D1181" s="11">
        <f>'Shiller Data '!D1180</f>
        <v>5.63</v>
      </c>
      <c r="E1181" s="75">
        <f>'Shiller Data '!E1180</f>
        <v>35</v>
      </c>
      <c r="F1181" s="12">
        <f t="shared" si="169"/>
        <v>880.67740714285719</v>
      </c>
      <c r="G1181" s="12">
        <f t="shared" si="170"/>
        <v>27.078922778571432</v>
      </c>
      <c r="H1181" s="12">
        <f t="shared" si="165"/>
        <v>734.58726991822994</v>
      </c>
      <c r="I1181" s="12">
        <f t="shared" si="166"/>
        <v>23.196855620652354</v>
      </c>
      <c r="J1181" s="12">
        <f t="shared" si="167"/>
        <v>37.965378650664306</v>
      </c>
      <c r="K1181" s="12">
        <f t="shared" si="168"/>
        <v>3.6366746562929082</v>
      </c>
      <c r="L1181" s="12">
        <f t="shared" si="164"/>
        <v>0.28159588766482679</v>
      </c>
    </row>
    <row r="1182" spans="1:12" x14ac:dyDescent="0.25">
      <c r="A1182" s="11">
        <f>'Shiller Data '!A1181</f>
        <v>1968.09</v>
      </c>
      <c r="B1182" s="11">
        <f>'Shiller Data '!B1181</f>
        <v>101.3</v>
      </c>
      <c r="C1182" s="11">
        <f>'Shiller Data '!C1181</f>
        <v>3.03</v>
      </c>
      <c r="D1182" s="11">
        <f>'Shiller Data '!D1181</f>
        <v>5.66</v>
      </c>
      <c r="E1182" s="75">
        <f>'Shiller Data '!E1181</f>
        <v>35.1</v>
      </c>
      <c r="F1182" s="12">
        <f t="shared" si="169"/>
        <v>906.72158119658116</v>
      </c>
      <c r="G1182" s="12">
        <f t="shared" si="170"/>
        <v>27.121089743589742</v>
      </c>
      <c r="H1182" s="12">
        <f t="shared" si="165"/>
        <v>737.85561680862702</v>
      </c>
      <c r="I1182" s="12">
        <f t="shared" si="166"/>
        <v>23.267729871167223</v>
      </c>
      <c r="J1182" s="12">
        <f t="shared" si="167"/>
        <v>38.9690608502451</v>
      </c>
      <c r="K1182" s="12">
        <f t="shared" si="168"/>
        <v>3.6627680197593553</v>
      </c>
      <c r="L1182" s="12">
        <f t="shared" si="164"/>
        <v>0.30768925113127388</v>
      </c>
    </row>
    <row r="1183" spans="1:12" x14ac:dyDescent="0.25">
      <c r="A1183" s="11">
        <f>'Shiller Data '!A1182</f>
        <v>1968.1</v>
      </c>
      <c r="B1183" s="11">
        <f>'Shiller Data '!B1182</f>
        <v>103.8</v>
      </c>
      <c r="C1183" s="11">
        <f>'Shiller Data '!C1182</f>
        <v>3.0433300000000001</v>
      </c>
      <c r="D1183" s="11">
        <f>'Shiller Data '!D1182</f>
        <v>5.6933299999999996</v>
      </c>
      <c r="E1183" s="75">
        <f>'Shiller Data '!E1182</f>
        <v>35.299999999999997</v>
      </c>
      <c r="F1183" s="12">
        <f t="shared" si="169"/>
        <v>923.83470254957524</v>
      </c>
      <c r="G1183" s="12">
        <f t="shared" si="170"/>
        <v>27.086068066572242</v>
      </c>
      <c r="H1183" s="12">
        <f t="shared" si="165"/>
        <v>741.00793195502115</v>
      </c>
      <c r="I1183" s="12">
        <f t="shared" si="166"/>
        <v>23.337820965599526</v>
      </c>
      <c r="J1183" s="12">
        <f t="shared" si="167"/>
        <v>39.585302497235212</v>
      </c>
      <c r="K1183" s="12">
        <f t="shared" si="168"/>
        <v>3.6784579003078588</v>
      </c>
      <c r="L1183" s="12">
        <f t="shared" si="164"/>
        <v>0.32337913167977739</v>
      </c>
    </row>
    <row r="1184" spans="1:12" x14ac:dyDescent="0.25">
      <c r="A1184" s="11">
        <f>'Shiller Data '!A1183</f>
        <v>1968.11</v>
      </c>
      <c r="B1184" s="11">
        <f>'Shiller Data '!B1183</f>
        <v>105.4</v>
      </c>
      <c r="C1184" s="11">
        <f>'Shiller Data '!C1183</f>
        <v>3.05667</v>
      </c>
      <c r="D1184" s="11">
        <f>'Shiller Data '!D1183</f>
        <v>5.7266700000000004</v>
      </c>
      <c r="E1184" s="75">
        <f>'Shiller Data '!E1183</f>
        <v>35.4</v>
      </c>
      <c r="F1184" s="12">
        <f t="shared" si="169"/>
        <v>935.42500000000018</v>
      </c>
      <c r="G1184" s="12">
        <f t="shared" si="170"/>
        <v>27.127946250000004</v>
      </c>
      <c r="H1184" s="12">
        <f t="shared" si="165"/>
        <v>744.0866119244763</v>
      </c>
      <c r="I1184" s="12">
        <f t="shared" si="166"/>
        <v>23.408351736238895</v>
      </c>
      <c r="J1184" s="12">
        <f t="shared" si="167"/>
        <v>39.961164738987229</v>
      </c>
      <c r="K1184" s="12">
        <f t="shared" si="168"/>
        <v>3.687908100977872</v>
      </c>
      <c r="L1184" s="12">
        <f t="shared" si="164"/>
        <v>0.33282933234979062</v>
      </c>
    </row>
    <row r="1185" spans="1:12" x14ac:dyDescent="0.25">
      <c r="A1185" s="11">
        <f>'Shiller Data '!A1184</f>
        <v>1968.12</v>
      </c>
      <c r="B1185" s="11">
        <f>'Shiller Data '!B1184</f>
        <v>106.5</v>
      </c>
      <c r="C1185" s="11">
        <f>'Shiller Data '!C1184</f>
        <v>3.07</v>
      </c>
      <c r="D1185" s="11">
        <f>'Shiller Data '!D1184</f>
        <v>5.76</v>
      </c>
      <c r="E1185" s="75">
        <f>'Shiller Data '!E1184</f>
        <v>35.5</v>
      </c>
      <c r="F1185" s="12">
        <f t="shared" si="169"/>
        <v>942.52500000000009</v>
      </c>
      <c r="G1185" s="12">
        <f t="shared" si="170"/>
        <v>27.169499999999999</v>
      </c>
      <c r="H1185" s="12">
        <f t="shared" si="165"/>
        <v>747.08734172779657</v>
      </c>
      <c r="I1185" s="12">
        <f t="shared" si="166"/>
        <v>23.477972146587064</v>
      </c>
      <c r="J1185" s="12">
        <f t="shared" si="167"/>
        <v>40.145077015819389</v>
      </c>
      <c r="K1185" s="12">
        <f t="shared" si="168"/>
        <v>3.6924998180759427</v>
      </c>
      <c r="L1185" s="12">
        <f t="shared" si="164"/>
        <v>0.33742104944786133</v>
      </c>
    </row>
    <row r="1186" spans="1:12" x14ac:dyDescent="0.25">
      <c r="A1186" s="11">
        <f>'Shiller Data '!A1185</f>
        <v>1969.01</v>
      </c>
      <c r="B1186" s="11">
        <f>'Shiller Data '!B1185</f>
        <v>102</v>
      </c>
      <c r="C1186" s="11">
        <f>'Shiller Data '!C1185</f>
        <v>3.08</v>
      </c>
      <c r="D1186" s="11">
        <f>'Shiller Data '!D1185</f>
        <v>5.78</v>
      </c>
      <c r="E1186" s="75">
        <f>'Shiller Data '!E1185</f>
        <v>35.6</v>
      </c>
      <c r="F1186" s="12">
        <f t="shared" si="169"/>
        <v>900.1643258426966</v>
      </c>
      <c r="G1186" s="12">
        <f t="shared" si="170"/>
        <v>27.181432584269665</v>
      </c>
      <c r="H1186" s="12">
        <f t="shared" si="165"/>
        <v>749.59040918600363</v>
      </c>
      <c r="I1186" s="12">
        <f t="shared" si="166"/>
        <v>23.547817113005845</v>
      </c>
      <c r="J1186" s="12">
        <f t="shared" si="167"/>
        <v>38.227081581397243</v>
      </c>
      <c r="K1186" s="12">
        <f t="shared" si="168"/>
        <v>3.6435442063533072</v>
      </c>
      <c r="L1186" s="12">
        <f t="shared" si="164"/>
        <v>0.28846543772522582</v>
      </c>
    </row>
    <row r="1187" spans="1:12" x14ac:dyDescent="0.25">
      <c r="A1187" s="11">
        <f>'Shiller Data '!A1186</f>
        <v>1969.02</v>
      </c>
      <c r="B1187" s="11">
        <f>'Shiller Data '!B1186</f>
        <v>101.5</v>
      </c>
      <c r="C1187" s="11">
        <f>'Shiller Data '!C1186</f>
        <v>3.09</v>
      </c>
      <c r="D1187" s="11">
        <f>'Shiller Data '!D1186</f>
        <v>5.8</v>
      </c>
      <c r="E1187" s="75">
        <f>'Shiller Data '!E1186</f>
        <v>35.799999999999997</v>
      </c>
      <c r="F1187" s="12">
        <f t="shared" si="169"/>
        <v>890.74755586592187</v>
      </c>
      <c r="G1187" s="12">
        <f t="shared" si="170"/>
        <v>27.117339385474864</v>
      </c>
      <c r="H1187" s="12">
        <f t="shared" si="165"/>
        <v>752.11082400968689</v>
      </c>
      <c r="I1187" s="12">
        <f t="shared" si="166"/>
        <v>23.6159806869445</v>
      </c>
      <c r="J1187" s="12">
        <f t="shared" si="167"/>
        <v>37.717999843993319</v>
      </c>
      <c r="K1187" s="12">
        <f t="shared" si="168"/>
        <v>3.6301374299540399</v>
      </c>
      <c r="L1187" s="12">
        <f t="shared" si="164"/>
        <v>0.27505866132595846</v>
      </c>
    </row>
    <row r="1188" spans="1:12" x14ac:dyDescent="0.25">
      <c r="A1188" s="11">
        <f>'Shiller Data '!A1187</f>
        <v>1969.03</v>
      </c>
      <c r="B1188" s="11">
        <f>'Shiller Data '!B1187</f>
        <v>99.3</v>
      </c>
      <c r="C1188" s="11">
        <f>'Shiller Data '!C1187</f>
        <v>3.1</v>
      </c>
      <c r="D1188" s="11">
        <f>'Shiller Data '!D1187</f>
        <v>5.82</v>
      </c>
      <c r="E1188" s="75">
        <f>'Shiller Data '!E1187</f>
        <v>36.1</v>
      </c>
      <c r="F1188" s="12">
        <f t="shared" si="169"/>
        <v>864.19882271468134</v>
      </c>
      <c r="G1188" s="12">
        <f t="shared" si="170"/>
        <v>26.979016620498616</v>
      </c>
      <c r="H1188" s="12">
        <f t="shared" si="165"/>
        <v>754.29190245288748</v>
      </c>
      <c r="I1188" s="12">
        <f t="shared" si="166"/>
        <v>23.682587135431476</v>
      </c>
      <c r="J1188" s="12">
        <f t="shared" si="167"/>
        <v>36.490895938550359</v>
      </c>
      <c r="K1188" s="12">
        <f t="shared" si="168"/>
        <v>3.5970628031354366</v>
      </c>
      <c r="L1188" s="12">
        <f t="shared" si="164"/>
        <v>0.24198403450735517</v>
      </c>
    </row>
    <row r="1189" spans="1:12" x14ac:dyDescent="0.25">
      <c r="A1189" s="11">
        <f>'Shiller Data '!A1188</f>
        <v>1969.04</v>
      </c>
      <c r="B1189" s="11">
        <f>'Shiller Data '!B1188</f>
        <v>101.3</v>
      </c>
      <c r="C1189" s="11">
        <f>'Shiller Data '!C1188</f>
        <v>3.11</v>
      </c>
      <c r="D1189" s="11">
        <f>'Shiller Data '!D1188</f>
        <v>5.82667</v>
      </c>
      <c r="E1189" s="75">
        <f>'Shiller Data '!E1188</f>
        <v>36.299999999999997</v>
      </c>
      <c r="F1189" s="12">
        <f t="shared" si="169"/>
        <v>876.74731404958686</v>
      </c>
      <c r="G1189" s="12">
        <f t="shared" si="170"/>
        <v>26.916921487603307</v>
      </c>
      <c r="H1189" s="12">
        <f t="shared" si="165"/>
        <v>756.48731732330089</v>
      </c>
      <c r="I1189" s="12">
        <f t="shared" si="166"/>
        <v>23.748864638778265</v>
      </c>
      <c r="J1189" s="12">
        <f t="shared" si="167"/>
        <v>36.917441207610089</v>
      </c>
      <c r="K1189" s="12">
        <f t="shared" si="168"/>
        <v>3.6086841008300916</v>
      </c>
      <c r="L1189" s="12">
        <f t="shared" si="164"/>
        <v>0.2536053322020102</v>
      </c>
    </row>
    <row r="1190" spans="1:12" x14ac:dyDescent="0.25">
      <c r="A1190" s="11">
        <f>'Shiller Data '!A1189</f>
        <v>1969.05</v>
      </c>
      <c r="B1190" s="11">
        <f>'Shiller Data '!B1189</f>
        <v>104.6</v>
      </c>
      <c r="C1190" s="11">
        <f>'Shiller Data '!C1189</f>
        <v>3.12</v>
      </c>
      <c r="D1190" s="11">
        <f>'Shiller Data '!D1189</f>
        <v>5.8333300000000001</v>
      </c>
      <c r="E1190" s="75">
        <f>'Shiller Data '!E1189</f>
        <v>36.4</v>
      </c>
      <c r="F1190" s="12">
        <f t="shared" si="169"/>
        <v>902.82156593406603</v>
      </c>
      <c r="G1190" s="12">
        <f t="shared" si="170"/>
        <v>26.929285714285719</v>
      </c>
      <c r="H1190" s="12">
        <f t="shared" si="165"/>
        <v>758.77989902210015</v>
      </c>
      <c r="I1190" s="12">
        <f t="shared" si="166"/>
        <v>23.814676217894817</v>
      </c>
      <c r="J1190" s="12">
        <f t="shared" si="167"/>
        <v>37.910301936234937</v>
      </c>
      <c r="K1190" s="12">
        <f t="shared" si="168"/>
        <v>3.6352228940503366</v>
      </c>
      <c r="L1190" s="12">
        <f t="shared" si="164"/>
        <v>0.2801441254222552</v>
      </c>
    </row>
    <row r="1191" spans="1:12" x14ac:dyDescent="0.25">
      <c r="A1191" s="11">
        <f>'Shiller Data '!A1190</f>
        <v>1969.06</v>
      </c>
      <c r="B1191" s="11">
        <f>'Shiller Data '!B1190</f>
        <v>99.14</v>
      </c>
      <c r="C1191" s="11">
        <f>'Shiller Data '!C1190</f>
        <v>3.13</v>
      </c>
      <c r="D1191" s="11">
        <f>'Shiller Data '!D1190</f>
        <v>5.84</v>
      </c>
      <c r="E1191" s="75">
        <f>'Shiller Data '!E1190</f>
        <v>36.6</v>
      </c>
      <c r="F1191" s="12">
        <f t="shared" si="169"/>
        <v>851.01938524590173</v>
      </c>
      <c r="G1191" s="12">
        <f t="shared" si="170"/>
        <v>26.867971311475408</v>
      </c>
      <c r="H1191" s="12">
        <f t="shared" si="165"/>
        <v>760.78150132473002</v>
      </c>
      <c r="I1191" s="12">
        <f t="shared" si="166"/>
        <v>23.880158664863139</v>
      </c>
      <c r="J1191" s="12">
        <f t="shared" si="167"/>
        <v>35.637090908364748</v>
      </c>
      <c r="K1191" s="12">
        <f t="shared" si="168"/>
        <v>3.5733869749267368</v>
      </c>
      <c r="L1191" s="12">
        <f t="shared" si="164"/>
        <v>0.21830820629865544</v>
      </c>
    </row>
    <row r="1192" spans="1:12" x14ac:dyDescent="0.25">
      <c r="A1192" s="11">
        <f>'Shiller Data '!A1191</f>
        <v>1969.07</v>
      </c>
      <c r="B1192" s="11">
        <f>'Shiller Data '!B1191</f>
        <v>94.71</v>
      </c>
      <c r="C1192" s="11">
        <f>'Shiller Data '!C1191</f>
        <v>3.1366700000000001</v>
      </c>
      <c r="D1192" s="11">
        <f>'Shiller Data '!D1191</f>
        <v>5.8566700000000003</v>
      </c>
      <c r="E1192" s="75">
        <f>'Shiller Data '!E1191</f>
        <v>36.799999999999997</v>
      </c>
      <c r="F1192" s="12">
        <f t="shared" si="169"/>
        <v>808.57375679347831</v>
      </c>
      <c r="G1192" s="12">
        <f t="shared" si="170"/>
        <v>26.778893947010875</v>
      </c>
      <c r="H1192" s="12">
        <f t="shared" si="165"/>
        <v>762.23781602969984</v>
      </c>
      <c r="I1192" s="12">
        <f t="shared" si="166"/>
        <v>23.9451008717155</v>
      </c>
      <c r="J1192" s="12">
        <f t="shared" si="167"/>
        <v>33.76781585199268</v>
      </c>
      <c r="K1192" s="12">
        <f t="shared" si="168"/>
        <v>3.5195081551365162</v>
      </c>
      <c r="L1192" s="12">
        <f t="shared" si="164"/>
        <v>0.16442938650843475</v>
      </c>
    </row>
    <row r="1193" spans="1:12" x14ac:dyDescent="0.25">
      <c r="A1193" s="11">
        <f>'Shiller Data '!A1192</f>
        <v>1969.08</v>
      </c>
      <c r="B1193" s="11">
        <f>'Shiller Data '!B1192</f>
        <v>94.18</v>
      </c>
      <c r="C1193" s="11">
        <f>'Shiller Data '!C1192</f>
        <v>3.1433300000000002</v>
      </c>
      <c r="D1193" s="11">
        <f>'Shiller Data '!D1192</f>
        <v>5.8733300000000002</v>
      </c>
      <c r="E1193" s="75">
        <f>'Shiller Data '!E1192</f>
        <v>37</v>
      </c>
      <c r="F1193" s="12">
        <f t="shared" si="169"/>
        <v>799.70274324324328</v>
      </c>
      <c r="G1193" s="12">
        <f t="shared" si="170"/>
        <v>26.690694668918923</v>
      </c>
      <c r="H1193" s="12">
        <f t="shared" si="165"/>
        <v>763.66303508089413</v>
      </c>
      <c r="I1193" s="12">
        <f t="shared" si="166"/>
        <v>24.008819323626803</v>
      </c>
      <c r="J1193" s="12">
        <f t="shared" si="167"/>
        <v>33.3087076237966</v>
      </c>
      <c r="K1193" s="12">
        <f t="shared" si="168"/>
        <v>3.5058188530078955</v>
      </c>
      <c r="L1193" s="12">
        <f t="shared" si="164"/>
        <v>0.15074008437981412</v>
      </c>
    </row>
    <row r="1194" spans="1:12" x14ac:dyDescent="0.25">
      <c r="A1194" s="11">
        <f>'Shiller Data '!A1193</f>
        <v>1969.09</v>
      </c>
      <c r="B1194" s="11">
        <f>'Shiller Data '!B1193</f>
        <v>94.51</v>
      </c>
      <c r="C1194" s="11">
        <f>'Shiller Data '!C1193</f>
        <v>3.15</v>
      </c>
      <c r="D1194" s="11">
        <f>'Shiller Data '!D1193</f>
        <v>5.89</v>
      </c>
      <c r="E1194" s="75">
        <f>'Shiller Data '!E1193</f>
        <v>37.1</v>
      </c>
      <c r="F1194" s="12">
        <f t="shared" si="169"/>
        <v>800.34175876010784</v>
      </c>
      <c r="G1194" s="12">
        <f t="shared" si="170"/>
        <v>26.675235849056602</v>
      </c>
      <c r="H1194" s="12">
        <f t="shared" si="165"/>
        <v>765.37522668564077</v>
      </c>
      <c r="I1194" s="12">
        <f t="shared" si="166"/>
        <v>24.072536329007249</v>
      </c>
      <c r="J1194" s="12">
        <f t="shared" si="167"/>
        <v>33.24708904045567</v>
      </c>
      <c r="K1194" s="12">
        <f t="shared" si="168"/>
        <v>3.503967215613875</v>
      </c>
      <c r="L1194" s="12">
        <f t="shared" si="164"/>
        <v>0.14888844698579362</v>
      </c>
    </row>
    <row r="1195" spans="1:12" x14ac:dyDescent="0.25">
      <c r="A1195" s="11">
        <f>'Shiller Data '!A1194</f>
        <v>1969.1</v>
      </c>
      <c r="B1195" s="11">
        <f>'Shiller Data '!B1194</f>
        <v>95.52</v>
      </c>
      <c r="C1195" s="11">
        <f>'Shiller Data '!C1194</f>
        <v>3.15333</v>
      </c>
      <c r="D1195" s="11">
        <f>'Shiller Data '!D1194</f>
        <v>5.8533299999999997</v>
      </c>
      <c r="E1195" s="75">
        <f>'Shiller Data '!E1194</f>
        <v>37.299999999999997</v>
      </c>
      <c r="F1195" s="12">
        <f t="shared" si="169"/>
        <v>804.55753351206442</v>
      </c>
      <c r="G1195" s="12">
        <f t="shared" si="170"/>
        <v>26.560253424932977</v>
      </c>
      <c r="H1195" s="12">
        <f t="shared" si="165"/>
        <v>767.15222805895667</v>
      </c>
      <c r="I1195" s="12">
        <f t="shared" si="166"/>
        <v>24.135499046636863</v>
      </c>
      <c r="J1195" s="12">
        <f t="shared" si="167"/>
        <v>33.335027875637593</v>
      </c>
      <c r="K1195" s="12">
        <f t="shared" si="168"/>
        <v>3.5066087322969901</v>
      </c>
      <c r="L1195" s="12">
        <f t="shared" si="164"/>
        <v>0.1515299636689087</v>
      </c>
    </row>
    <row r="1196" spans="1:12" x14ac:dyDescent="0.25">
      <c r="A1196" s="11">
        <f>'Shiller Data '!A1195</f>
        <v>1969.11</v>
      </c>
      <c r="B1196" s="11">
        <f>'Shiller Data '!B1195</f>
        <v>96.21</v>
      </c>
      <c r="C1196" s="11">
        <f>'Shiller Data '!C1195</f>
        <v>3.1566700000000001</v>
      </c>
      <c r="D1196" s="11">
        <f>'Shiller Data '!D1195</f>
        <v>5.8166700000000002</v>
      </c>
      <c r="E1196" s="75">
        <f>'Shiller Data '!E1195</f>
        <v>37.5</v>
      </c>
      <c r="F1196" s="12">
        <f t="shared" si="169"/>
        <v>806.04737999999998</v>
      </c>
      <c r="G1196" s="12">
        <f t="shared" si="170"/>
        <v>26.446581260000002</v>
      </c>
      <c r="H1196" s="12">
        <f t="shared" si="165"/>
        <v>768.91940605787283</v>
      </c>
      <c r="I1196" s="12">
        <f t="shared" si="166"/>
        <v>24.197023679959493</v>
      </c>
      <c r="J1196" s="12">
        <f t="shared" si="167"/>
        <v>33.311839946149497</v>
      </c>
      <c r="K1196" s="12">
        <f t="shared" si="168"/>
        <v>3.5059128877304988</v>
      </c>
      <c r="L1196" s="12">
        <f t="shared" si="164"/>
        <v>0.1508341191024174</v>
      </c>
    </row>
    <row r="1197" spans="1:12" x14ac:dyDescent="0.25">
      <c r="A1197" s="11">
        <f>'Shiller Data '!A1196</f>
        <v>1969.12</v>
      </c>
      <c r="B1197" s="11">
        <f>'Shiller Data '!B1196</f>
        <v>91.11</v>
      </c>
      <c r="C1197" s="11">
        <f>'Shiller Data '!C1196</f>
        <v>3.16</v>
      </c>
      <c r="D1197" s="11">
        <f>'Shiller Data '!D1196</f>
        <v>5.78</v>
      </c>
      <c r="E1197" s="75">
        <f>'Shiller Data '!E1196</f>
        <v>37.700000000000003</v>
      </c>
      <c r="F1197" s="12">
        <f t="shared" si="169"/>
        <v>759.27013925729443</v>
      </c>
      <c r="G1197" s="12">
        <f t="shared" si="170"/>
        <v>26.334031830238729</v>
      </c>
      <c r="H1197" s="12">
        <f t="shared" si="165"/>
        <v>770.10476397898947</v>
      </c>
      <c r="I1197" s="12">
        <f t="shared" si="166"/>
        <v>24.257104878998344</v>
      </c>
      <c r="J1197" s="12">
        <f t="shared" si="167"/>
        <v>31.300938139351739</v>
      </c>
      <c r="K1197" s="12">
        <f t="shared" si="168"/>
        <v>3.4436480696001914</v>
      </c>
      <c r="L1197" s="12">
        <f t="shared" si="164"/>
        <v>8.8569300972110021E-2</v>
      </c>
    </row>
    <row r="1198" spans="1:12" x14ac:dyDescent="0.25">
      <c r="A1198" s="11">
        <f>'Shiller Data '!A1197</f>
        <v>1970.01</v>
      </c>
      <c r="B1198" s="11">
        <f>'Shiller Data '!B1197</f>
        <v>90.31</v>
      </c>
      <c r="C1198" s="11">
        <f>'Shiller Data '!C1197</f>
        <v>3.1633300000000002</v>
      </c>
      <c r="D1198" s="11">
        <f>'Shiller Data '!D1197</f>
        <v>5.73</v>
      </c>
      <c r="E1198" s="75">
        <f>'Shiller Data '!E1197</f>
        <v>37.799999999999997</v>
      </c>
      <c r="F1198" s="12">
        <f t="shared" si="169"/>
        <v>750.61228174603184</v>
      </c>
      <c r="G1198" s="12">
        <f t="shared" si="170"/>
        <v>26.292042400793658</v>
      </c>
      <c r="H1198" s="12">
        <f t="shared" si="165"/>
        <v>771.30942061075496</v>
      </c>
      <c r="I1198" s="12">
        <f t="shared" si="166"/>
        <v>24.312301473874975</v>
      </c>
      <c r="J1198" s="12">
        <f t="shared" si="167"/>
        <v>30.873764976656354</v>
      </c>
      <c r="K1198" s="12">
        <f t="shared" si="168"/>
        <v>3.42990679339202</v>
      </c>
      <c r="L1198" s="12">
        <f t="shared" si="164"/>
        <v>7.4828024763938572E-2</v>
      </c>
    </row>
    <row r="1199" spans="1:12" x14ac:dyDescent="0.25">
      <c r="A1199" s="11">
        <f>'Shiller Data '!A1198</f>
        <v>1970.02</v>
      </c>
      <c r="B1199" s="11">
        <f>'Shiller Data '!B1198</f>
        <v>87.16</v>
      </c>
      <c r="C1199" s="11">
        <f>'Shiller Data '!C1198</f>
        <v>3.1666699999999999</v>
      </c>
      <c r="D1199" s="11">
        <f>'Shiller Data '!D1198</f>
        <v>5.68</v>
      </c>
      <c r="E1199" s="75">
        <f>'Shiller Data '!E1198</f>
        <v>38</v>
      </c>
      <c r="F1199" s="12">
        <f t="shared" si="169"/>
        <v>720.61823684210526</v>
      </c>
      <c r="G1199" s="12">
        <f t="shared" si="170"/>
        <v>26.181277559210525</v>
      </c>
      <c r="H1199" s="12">
        <f t="shared" si="165"/>
        <v>772.52994529613215</v>
      </c>
      <c r="I1199" s="12">
        <f t="shared" si="166"/>
        <v>24.363509238080109</v>
      </c>
      <c r="J1199" s="12">
        <f t="shared" si="167"/>
        <v>29.577768530806743</v>
      </c>
      <c r="K1199" s="12">
        <f t="shared" si="168"/>
        <v>3.387023015992364</v>
      </c>
      <c r="L1199" s="12">
        <f t="shared" si="164"/>
        <v>3.1944247364282585E-2</v>
      </c>
    </row>
    <row r="1200" spans="1:12" x14ac:dyDescent="0.25">
      <c r="A1200" s="11">
        <f>'Shiller Data '!A1199</f>
        <v>1970.03</v>
      </c>
      <c r="B1200" s="11">
        <f>'Shiller Data '!B1199</f>
        <v>88.65</v>
      </c>
      <c r="C1200" s="11">
        <f>'Shiller Data '!C1199</f>
        <v>3.17</v>
      </c>
      <c r="D1200" s="11">
        <f>'Shiller Data '!D1199</f>
        <v>5.63</v>
      </c>
      <c r="E1200" s="75">
        <f>'Shiller Data '!E1199</f>
        <v>38.200000000000003</v>
      </c>
      <c r="F1200" s="12">
        <f t="shared" si="169"/>
        <v>729.09983638743461</v>
      </c>
      <c r="G1200" s="12">
        <f t="shared" si="170"/>
        <v>26.071590314136124</v>
      </c>
      <c r="H1200" s="12">
        <f t="shared" si="165"/>
        <v>773.91632392583074</v>
      </c>
      <c r="I1200" s="12">
        <f t="shared" si="166"/>
        <v>24.410088573478546</v>
      </c>
      <c r="J1200" s="12">
        <f t="shared" si="167"/>
        <v>29.868791102200191</v>
      </c>
      <c r="K1200" s="12">
        <f t="shared" si="168"/>
        <v>3.3968141594371342</v>
      </c>
      <c r="L1200" s="12">
        <f t="shared" si="164"/>
        <v>4.1735390809052753E-2</v>
      </c>
    </row>
    <row r="1201" spans="1:12" x14ac:dyDescent="0.25">
      <c r="A1201" s="11">
        <f>'Shiller Data '!A1200</f>
        <v>1970.04</v>
      </c>
      <c r="B1201" s="11">
        <f>'Shiller Data '!B1200</f>
        <v>85.95</v>
      </c>
      <c r="C1201" s="11">
        <f>'Shiller Data '!C1200</f>
        <v>3.17333</v>
      </c>
      <c r="D1201" s="11">
        <f>'Shiller Data '!D1200</f>
        <v>5.5933299999999999</v>
      </c>
      <c r="E1201" s="75">
        <f>'Shiller Data '!E1200</f>
        <v>38.5</v>
      </c>
      <c r="F1201" s="12">
        <f t="shared" si="169"/>
        <v>701.38548701298703</v>
      </c>
      <c r="G1201" s="12">
        <f t="shared" si="170"/>
        <v>25.895609162337664</v>
      </c>
      <c r="H1201" s="12">
        <f t="shared" si="165"/>
        <v>774.99397261988531</v>
      </c>
      <c r="I1201" s="12">
        <f t="shared" si="166"/>
        <v>24.455719153255018</v>
      </c>
      <c r="J1201" s="12">
        <f t="shared" si="167"/>
        <v>28.679814427768882</v>
      </c>
      <c r="K1201" s="12">
        <f t="shared" si="168"/>
        <v>3.3561935452700706</v>
      </c>
      <c r="L1201" s="12">
        <f t="shared" si="164"/>
        <v>1.1147766419892235E-3</v>
      </c>
    </row>
    <row r="1202" spans="1:12" x14ac:dyDescent="0.25">
      <c r="A1202" s="11">
        <f>'Shiller Data '!A1201</f>
        <v>1970.05</v>
      </c>
      <c r="B1202" s="11">
        <f>'Shiller Data '!B1201</f>
        <v>76.06</v>
      </c>
      <c r="C1202" s="11">
        <f>'Shiller Data '!C1201</f>
        <v>3.1766700000000001</v>
      </c>
      <c r="D1202" s="11">
        <f>'Shiller Data '!D1201</f>
        <v>5.5566700000000004</v>
      </c>
      <c r="E1202" s="75">
        <f>'Shiller Data '!E1201</f>
        <v>38.6</v>
      </c>
      <c r="F1202" s="12">
        <f t="shared" si="169"/>
        <v>619.07125647668397</v>
      </c>
      <c r="G1202" s="12">
        <f t="shared" si="170"/>
        <v>25.85570718264249</v>
      </c>
      <c r="H1202" s="12">
        <f t="shared" si="165"/>
        <v>775.32558133501959</v>
      </c>
      <c r="I1202" s="12">
        <f t="shared" si="166"/>
        <v>24.500769563325399</v>
      </c>
      <c r="J1202" s="12">
        <f t="shared" si="167"/>
        <v>25.267420881479435</v>
      </c>
      <c r="K1202" s="12">
        <f t="shared" si="168"/>
        <v>3.2295158537251871</v>
      </c>
      <c r="L1202" s="12">
        <f t="shared" si="164"/>
        <v>-0.12556291490289428</v>
      </c>
    </row>
    <row r="1203" spans="1:12" x14ac:dyDescent="0.25">
      <c r="A1203" s="11">
        <f>'Shiller Data '!A1202</f>
        <v>1970.06</v>
      </c>
      <c r="B1203" s="11">
        <f>'Shiller Data '!B1202</f>
        <v>75.59</v>
      </c>
      <c r="C1203" s="11">
        <f>'Shiller Data '!C1202</f>
        <v>3.18</v>
      </c>
      <c r="D1203" s="11">
        <f>'Shiller Data '!D1202</f>
        <v>5.52</v>
      </c>
      <c r="E1203" s="75">
        <f>'Shiller Data '!E1202</f>
        <v>38.799999999999997</v>
      </c>
      <c r="F1203" s="12">
        <f t="shared" si="169"/>
        <v>612.07443943298983</v>
      </c>
      <c r="G1203" s="12">
        <f t="shared" si="170"/>
        <v>25.749394329896912</v>
      </c>
      <c r="H1203" s="12">
        <f t="shared" si="165"/>
        <v>775.37129984842704</v>
      </c>
      <c r="I1203" s="12">
        <f t="shared" si="166"/>
        <v>24.545402781509765</v>
      </c>
      <c r="J1203" s="12">
        <f t="shared" si="167"/>
        <v>24.936418639423188</v>
      </c>
      <c r="K1203" s="12">
        <f t="shared" si="168"/>
        <v>3.2163293308797396</v>
      </c>
      <c r="L1203" s="12">
        <f t="shared" si="164"/>
        <v>-0.13874943774834181</v>
      </c>
    </row>
    <row r="1204" spans="1:12" x14ac:dyDescent="0.25">
      <c r="A1204" s="11">
        <f>'Shiller Data '!A1203</f>
        <v>1970.07</v>
      </c>
      <c r="B1204" s="11">
        <f>'Shiller Data '!B1203</f>
        <v>75.72</v>
      </c>
      <c r="C1204" s="11">
        <f>'Shiller Data '!C1203</f>
        <v>3.1833300000000002</v>
      </c>
      <c r="D1204" s="11">
        <f>'Shiller Data '!D1203</f>
        <v>5.4666699999999997</v>
      </c>
      <c r="E1204" s="75">
        <f>'Shiller Data '!E1203</f>
        <v>39</v>
      </c>
      <c r="F1204" s="12">
        <f t="shared" si="169"/>
        <v>609.98284615384625</v>
      </c>
      <c r="G1204" s="12">
        <f t="shared" si="170"/>
        <v>25.644171865384617</v>
      </c>
      <c r="H1204" s="12">
        <f t="shared" si="165"/>
        <v>775.55718239416217</v>
      </c>
      <c r="I1204" s="12">
        <f t="shared" si="166"/>
        <v>24.589278230469464</v>
      </c>
      <c r="J1204" s="12">
        <f t="shared" si="167"/>
        <v>24.806862586067876</v>
      </c>
      <c r="K1204" s="12">
        <f t="shared" si="168"/>
        <v>3.2111203320719555</v>
      </c>
      <c r="L1204" s="12">
        <f t="shared" si="164"/>
        <v>-0.14395843655612595</v>
      </c>
    </row>
    <row r="1205" spans="1:12" x14ac:dyDescent="0.25">
      <c r="A1205" s="11">
        <f>'Shiller Data '!A1204</f>
        <v>1970.08</v>
      </c>
      <c r="B1205" s="11">
        <f>'Shiller Data '!B1204</f>
        <v>77.92</v>
      </c>
      <c r="C1205" s="11">
        <f>'Shiller Data '!C1204</f>
        <v>3.1866699999999999</v>
      </c>
      <c r="D1205" s="11">
        <f>'Shiller Data '!D1204</f>
        <v>5.4133300000000002</v>
      </c>
      <c r="E1205" s="75">
        <f>'Shiller Data '!E1204</f>
        <v>39</v>
      </c>
      <c r="F1205" s="12">
        <f t="shared" si="169"/>
        <v>627.70553846153848</v>
      </c>
      <c r="G1205" s="12">
        <f t="shared" si="170"/>
        <v>25.671078134615385</v>
      </c>
      <c r="H1205" s="12">
        <f t="shared" si="165"/>
        <v>775.85115979744967</v>
      </c>
      <c r="I1205" s="12">
        <f t="shared" si="166"/>
        <v>24.633447375585952</v>
      </c>
      <c r="J1205" s="12">
        <f t="shared" si="167"/>
        <v>25.481838935936079</v>
      </c>
      <c r="K1205" s="12">
        <f t="shared" si="168"/>
        <v>3.2379659998397425</v>
      </c>
      <c r="L1205" s="12">
        <f t="shared" si="164"/>
        <v>-0.11711276878833887</v>
      </c>
    </row>
    <row r="1206" spans="1:12" x14ac:dyDescent="0.25">
      <c r="A1206" s="11">
        <f>'Shiller Data '!A1205</f>
        <v>1970.09</v>
      </c>
      <c r="B1206" s="11">
        <f>'Shiller Data '!B1205</f>
        <v>82.58</v>
      </c>
      <c r="C1206" s="11">
        <f>'Shiller Data '!C1205</f>
        <v>3.19</v>
      </c>
      <c r="D1206" s="11">
        <f>'Shiller Data '!D1205</f>
        <v>5.36</v>
      </c>
      <c r="E1206" s="75">
        <f>'Shiller Data '!E1205</f>
        <v>39.200000000000003</v>
      </c>
      <c r="F1206" s="12">
        <f t="shared" si="169"/>
        <v>661.85131377551022</v>
      </c>
      <c r="G1206" s="12">
        <f t="shared" si="170"/>
        <v>25.566792091836732</v>
      </c>
      <c r="H1206" s="12">
        <f t="shared" si="165"/>
        <v>776.68559955279397</v>
      </c>
      <c r="I1206" s="12">
        <f t="shared" si="166"/>
        <v>24.676858752285959</v>
      </c>
      <c r="J1206" s="12">
        <f t="shared" si="167"/>
        <v>26.820727890019597</v>
      </c>
      <c r="K1206" s="12">
        <f t="shared" si="168"/>
        <v>3.2891750173070138</v>
      </c>
      <c r="L1206" s="12">
        <f t="shared" si="164"/>
        <v>-6.5903751321067627E-2</v>
      </c>
    </row>
    <row r="1207" spans="1:12" x14ac:dyDescent="0.25">
      <c r="A1207" s="11">
        <f>'Shiller Data '!A1206</f>
        <v>1970.1</v>
      </c>
      <c r="B1207" s="11">
        <f>'Shiller Data '!B1206</f>
        <v>84.37</v>
      </c>
      <c r="C1207" s="11">
        <f>'Shiller Data '!C1206</f>
        <v>3.17333</v>
      </c>
      <c r="D1207" s="11">
        <f>'Shiller Data '!D1206</f>
        <v>5.2833300000000003</v>
      </c>
      <c r="E1207" s="75">
        <f>'Shiller Data '!E1206</f>
        <v>39.4</v>
      </c>
      <c r="F1207" s="12">
        <f t="shared" si="169"/>
        <v>672.7650951776651</v>
      </c>
      <c r="G1207" s="12">
        <f t="shared" si="170"/>
        <v>25.304085095177665</v>
      </c>
      <c r="H1207" s="12">
        <f t="shared" si="165"/>
        <v>777.79953667881591</v>
      </c>
      <c r="I1207" s="12">
        <f t="shared" si="166"/>
        <v>24.719606177753665</v>
      </c>
      <c r="J1207" s="12">
        <f t="shared" si="167"/>
        <v>27.215850056022251</v>
      </c>
      <c r="K1207" s="12">
        <f t="shared" si="168"/>
        <v>3.3037995262329152</v>
      </c>
      <c r="L1207" s="12">
        <f t="shared" si="164"/>
        <v>-5.1279242395166236E-2</v>
      </c>
    </row>
    <row r="1208" spans="1:12" x14ac:dyDescent="0.25">
      <c r="A1208" s="11">
        <f>'Shiller Data '!A1207</f>
        <v>1970.11</v>
      </c>
      <c r="B1208" s="11">
        <f>'Shiller Data '!B1207</f>
        <v>84.28</v>
      </c>
      <c r="C1208" s="11">
        <f>'Shiller Data '!C1207</f>
        <v>3.1566700000000001</v>
      </c>
      <c r="D1208" s="11">
        <f>'Shiller Data '!D1207</f>
        <v>5.2066699999999999</v>
      </c>
      <c r="E1208" s="75">
        <f>'Shiller Data '!E1207</f>
        <v>39.6</v>
      </c>
      <c r="F1208" s="12">
        <f t="shared" si="169"/>
        <v>668.65325757575761</v>
      </c>
      <c r="G1208" s="12">
        <f t="shared" si="170"/>
        <v>25.044111041666667</v>
      </c>
      <c r="H1208" s="12">
        <f t="shared" si="165"/>
        <v>778.66844476245046</v>
      </c>
      <c r="I1208" s="12">
        <f t="shared" si="166"/>
        <v>24.760296704207793</v>
      </c>
      <c r="J1208" s="12">
        <f t="shared" si="167"/>
        <v>27.005058362734641</v>
      </c>
      <c r="K1208" s="12">
        <f t="shared" si="168"/>
        <v>3.2960241952250646</v>
      </c>
      <c r="L1208" s="12">
        <f t="shared" si="164"/>
        <v>-5.9054573403016786E-2</v>
      </c>
    </row>
    <row r="1209" spans="1:12" x14ac:dyDescent="0.25">
      <c r="A1209" s="11">
        <f>'Shiller Data '!A1208</f>
        <v>1970.12</v>
      </c>
      <c r="B1209" s="11">
        <f>'Shiller Data '!B1208</f>
        <v>90.05</v>
      </c>
      <c r="C1209" s="11">
        <f>'Shiller Data '!C1208</f>
        <v>3.14</v>
      </c>
      <c r="D1209" s="11">
        <f>'Shiller Data '!D1208</f>
        <v>5.13</v>
      </c>
      <c r="E1209" s="75">
        <f>'Shiller Data '!E1208</f>
        <v>39.799999999999997</v>
      </c>
      <c r="F1209" s="12">
        <f t="shared" si="169"/>
        <v>710.84067211055287</v>
      </c>
      <c r="G1209" s="12">
        <f t="shared" si="170"/>
        <v>24.78667085427136</v>
      </c>
      <c r="H1209" s="12">
        <f t="shared" si="165"/>
        <v>779.7818938793115</v>
      </c>
      <c r="I1209" s="12">
        <f t="shared" si="166"/>
        <v>24.798918793635774</v>
      </c>
      <c r="J1209" s="12">
        <f t="shared" si="167"/>
        <v>28.664180000177193</v>
      </c>
      <c r="K1209" s="12">
        <f t="shared" si="168"/>
        <v>3.3556482596430386</v>
      </c>
      <c r="L1209" s="12">
        <f t="shared" si="164"/>
        <v>5.6949101495717969E-4</v>
      </c>
    </row>
    <row r="1210" spans="1:12" x14ac:dyDescent="0.25">
      <c r="A1210" s="11">
        <f>'Shiller Data '!A1209</f>
        <v>1971.01</v>
      </c>
      <c r="B1210" s="11">
        <f>'Shiller Data '!B1209</f>
        <v>93.49</v>
      </c>
      <c r="C1210" s="11">
        <f>'Shiller Data '!C1209</f>
        <v>3.13</v>
      </c>
      <c r="D1210" s="11">
        <f>'Shiller Data '!D1209</f>
        <v>5.16</v>
      </c>
      <c r="E1210" s="75">
        <f>'Shiller Data '!E1209</f>
        <v>39.799999999999997</v>
      </c>
      <c r="F1210" s="12">
        <f t="shared" si="169"/>
        <v>737.99549623115581</v>
      </c>
      <c r="G1210" s="12">
        <f t="shared" si="170"/>
        <v>24.707732412060302</v>
      </c>
      <c r="H1210" s="12">
        <f t="shared" si="165"/>
        <v>780.81467694876903</v>
      </c>
      <c r="I1210" s="12">
        <f t="shared" si="166"/>
        <v>24.837294665653584</v>
      </c>
      <c r="J1210" s="12">
        <f t="shared" si="167"/>
        <v>29.713199692867427</v>
      </c>
      <c r="K1210" s="12">
        <f t="shared" si="168"/>
        <v>3.3915913811803504</v>
      </c>
      <c r="L1210" s="12">
        <f t="shared" si="164"/>
        <v>3.6512612552269008E-2</v>
      </c>
    </row>
    <row r="1211" spans="1:12" x14ac:dyDescent="0.25">
      <c r="A1211" s="11">
        <f>'Shiller Data '!A1210</f>
        <v>1971.02</v>
      </c>
      <c r="B1211" s="11">
        <f>'Shiller Data '!B1210</f>
        <v>97.11</v>
      </c>
      <c r="C1211" s="11">
        <f>'Shiller Data '!C1210</f>
        <v>3.12</v>
      </c>
      <c r="D1211" s="11">
        <f>'Shiller Data '!D1210</f>
        <v>5.19</v>
      </c>
      <c r="E1211" s="75">
        <f>'Shiller Data '!E1210</f>
        <v>39.9</v>
      </c>
      <c r="F1211" s="12">
        <f t="shared" si="169"/>
        <v>764.64998120300754</v>
      </c>
      <c r="G1211" s="12">
        <f t="shared" si="170"/>
        <v>24.567067669172935</v>
      </c>
      <c r="H1211" s="12">
        <f t="shared" si="165"/>
        <v>781.81804235499624</v>
      </c>
      <c r="I1211" s="12">
        <f t="shared" si="166"/>
        <v>24.874902365338603</v>
      </c>
      <c r="J1211" s="12">
        <f t="shared" si="167"/>
        <v>30.73981839094543</v>
      </c>
      <c r="K1211" s="12">
        <f t="shared" si="168"/>
        <v>3.4255588301862132</v>
      </c>
      <c r="L1211" s="12">
        <f t="shared" si="164"/>
        <v>7.0480061558131801E-2</v>
      </c>
    </row>
    <row r="1212" spans="1:12" x14ac:dyDescent="0.25">
      <c r="A1212" s="11">
        <f>'Shiller Data '!A1211</f>
        <v>1971.03</v>
      </c>
      <c r="B1212" s="11">
        <f>'Shiller Data '!B1211</f>
        <v>99.6</v>
      </c>
      <c r="C1212" s="11">
        <f>'Shiller Data '!C1211</f>
        <v>3.11</v>
      </c>
      <c r="D1212" s="11">
        <f>'Shiller Data '!D1211</f>
        <v>5.22</v>
      </c>
      <c r="E1212" s="75">
        <f>'Shiller Data '!E1211</f>
        <v>40</v>
      </c>
      <c r="F1212" s="12">
        <f t="shared" si="169"/>
        <v>782.29575</v>
      </c>
      <c r="G1212" s="12">
        <f t="shared" si="170"/>
        <v>24.427106250000001</v>
      </c>
      <c r="H1212" s="12">
        <f t="shared" si="165"/>
        <v>782.77006004355235</v>
      </c>
      <c r="I1212" s="12">
        <f t="shared" si="166"/>
        <v>24.911736939921443</v>
      </c>
      <c r="J1212" s="12">
        <f t="shared" si="167"/>
        <v>31.402697928555877</v>
      </c>
      <c r="K1212" s="12">
        <f t="shared" si="168"/>
        <v>3.4468938105147733</v>
      </c>
      <c r="L1212" s="12">
        <f t="shared" si="164"/>
        <v>9.1815041886691873E-2</v>
      </c>
    </row>
    <row r="1213" spans="1:12" x14ac:dyDescent="0.25">
      <c r="A1213" s="11">
        <f>'Shiller Data '!A1212</f>
        <v>1971.04</v>
      </c>
      <c r="B1213" s="11">
        <f>'Shiller Data '!B1212</f>
        <v>103</v>
      </c>
      <c r="C1213" s="11">
        <f>'Shiller Data '!C1212</f>
        <v>3.1066699999999998</v>
      </c>
      <c r="D1213" s="11">
        <f>'Shiller Data '!D1212</f>
        <v>5.2533300000000001</v>
      </c>
      <c r="E1213" s="75">
        <f>'Shiller Data '!E1212</f>
        <v>40.1</v>
      </c>
      <c r="F1213" s="12">
        <f t="shared" si="169"/>
        <v>806.98316708229424</v>
      </c>
      <c r="G1213" s="12">
        <f t="shared" si="170"/>
        <v>24.340100928927679</v>
      </c>
      <c r="H1213" s="12">
        <f t="shared" si="165"/>
        <v>783.75426397570209</v>
      </c>
      <c r="I1213" s="12">
        <f t="shared" si="166"/>
        <v>24.947884223880216</v>
      </c>
      <c r="J1213" s="12">
        <f t="shared" si="167"/>
        <v>32.346757738672153</v>
      </c>
      <c r="K1213" s="12">
        <f t="shared" si="168"/>
        <v>3.4765137914626547</v>
      </c>
      <c r="L1213" s="12">
        <f t="shared" si="164"/>
        <v>0.1214350228345733</v>
      </c>
    </row>
    <row r="1214" spans="1:12" x14ac:dyDescent="0.25">
      <c r="A1214" s="11">
        <f>'Shiller Data '!A1213</f>
        <v>1971.05</v>
      </c>
      <c r="B1214" s="11">
        <f>'Shiller Data '!B1213</f>
        <v>101.6</v>
      </c>
      <c r="C1214" s="11">
        <f>'Shiller Data '!C1213</f>
        <v>3.1033300000000001</v>
      </c>
      <c r="D1214" s="11">
        <f>'Shiller Data '!D1213</f>
        <v>5.28667</v>
      </c>
      <c r="E1214" s="75">
        <f>'Shiller Data '!E1213</f>
        <v>40.299999999999997</v>
      </c>
      <c r="F1214" s="12">
        <f t="shared" si="169"/>
        <v>792.06401985111665</v>
      </c>
      <c r="G1214" s="12">
        <f t="shared" si="170"/>
        <v>24.193268058312661</v>
      </c>
      <c r="H1214" s="12">
        <f t="shared" si="165"/>
        <v>784.55147626843495</v>
      </c>
      <c r="I1214" s="12">
        <f t="shared" si="166"/>
        <v>24.98282420504697</v>
      </c>
      <c r="J1214" s="12">
        <f t="shared" si="167"/>
        <v>31.704342685608211</v>
      </c>
      <c r="K1214" s="12">
        <f t="shared" si="168"/>
        <v>3.4564536647373703</v>
      </c>
      <c r="L1214" s="12">
        <f t="shared" si="164"/>
        <v>0.10137489610928885</v>
      </c>
    </row>
    <row r="1215" spans="1:12" x14ac:dyDescent="0.25">
      <c r="A1215" s="11">
        <f>'Shiller Data '!A1214</f>
        <v>1971.06</v>
      </c>
      <c r="B1215" s="11">
        <f>'Shiller Data '!B1214</f>
        <v>99.72</v>
      </c>
      <c r="C1215" s="11">
        <f>'Shiller Data '!C1214</f>
        <v>3.1</v>
      </c>
      <c r="D1215" s="11">
        <f>'Shiller Data '!D1214</f>
        <v>5.32</v>
      </c>
      <c r="E1215" s="75">
        <f>'Shiller Data '!E1214</f>
        <v>40.6</v>
      </c>
      <c r="F1215" s="12">
        <f t="shared" si="169"/>
        <v>771.66332512315262</v>
      </c>
      <c r="G1215" s="12">
        <f t="shared" si="170"/>
        <v>23.988731527093599</v>
      </c>
      <c r="H1215" s="12">
        <f t="shared" si="165"/>
        <v>785.26591357458142</v>
      </c>
      <c r="I1215" s="12">
        <f t="shared" si="166"/>
        <v>25.016043127897305</v>
      </c>
      <c r="J1215" s="12">
        <f t="shared" si="167"/>
        <v>30.846737878486138</v>
      </c>
      <c r="K1215" s="12">
        <f t="shared" si="168"/>
        <v>3.4290310033822999</v>
      </c>
      <c r="L1215" s="12">
        <f t="shared" si="164"/>
        <v>7.3952234754218527E-2</v>
      </c>
    </row>
    <row r="1216" spans="1:12" x14ac:dyDescent="0.25">
      <c r="A1216" s="11">
        <f>'Shiller Data '!A1215</f>
        <v>1971.07</v>
      </c>
      <c r="B1216" s="11">
        <f>'Shiller Data '!B1215</f>
        <v>99</v>
      </c>
      <c r="C1216" s="11">
        <f>'Shiller Data '!C1215</f>
        <v>3.09667</v>
      </c>
      <c r="D1216" s="11">
        <f>'Shiller Data '!D1215</f>
        <v>5.3566700000000003</v>
      </c>
      <c r="E1216" s="75">
        <f>'Shiller Data '!E1215</f>
        <v>40.700000000000003</v>
      </c>
      <c r="F1216" s="12">
        <f t="shared" si="169"/>
        <v>764.20945945945937</v>
      </c>
      <c r="G1216" s="12">
        <f t="shared" si="170"/>
        <v>23.904085927518427</v>
      </c>
      <c r="H1216" s="12">
        <f t="shared" si="165"/>
        <v>785.97922901283357</v>
      </c>
      <c r="I1216" s="12">
        <f t="shared" si="166"/>
        <v>25.049248178447645</v>
      </c>
      <c r="J1216" s="12">
        <f t="shared" si="167"/>
        <v>30.508279291072082</v>
      </c>
      <c r="K1216" s="12">
        <f t="shared" si="168"/>
        <v>3.4179980989431904</v>
      </c>
      <c r="L1216" s="12">
        <f t="shared" si="164"/>
        <v>6.291933031510899E-2</v>
      </c>
    </row>
    <row r="1217" spans="1:12" x14ac:dyDescent="0.25">
      <c r="A1217" s="11">
        <f>'Shiller Data '!A1216</f>
        <v>1971.08</v>
      </c>
      <c r="B1217" s="11">
        <f>'Shiller Data '!B1216</f>
        <v>97.24</v>
      </c>
      <c r="C1217" s="11">
        <f>'Shiller Data '!C1216</f>
        <v>3.0933299999999999</v>
      </c>
      <c r="D1217" s="11">
        <f>'Shiller Data '!D1216</f>
        <v>5.3933299999999997</v>
      </c>
      <c r="E1217" s="75">
        <f>'Shiller Data '!E1216</f>
        <v>40.799999999999997</v>
      </c>
      <c r="F1217" s="12">
        <f t="shared" si="169"/>
        <v>748.78375000000005</v>
      </c>
      <c r="G1217" s="12">
        <f t="shared" si="170"/>
        <v>23.819778253676471</v>
      </c>
      <c r="H1217" s="12">
        <f t="shared" si="165"/>
        <v>786.30642071494344</v>
      </c>
      <c r="I1217" s="12">
        <f t="shared" si="166"/>
        <v>25.080347107222622</v>
      </c>
      <c r="J1217" s="12">
        <f t="shared" si="167"/>
        <v>29.85539820477069</v>
      </c>
      <c r="K1217" s="12">
        <f t="shared" si="168"/>
        <v>3.3963656678691647</v>
      </c>
      <c r="L1217" s="12">
        <f t="shared" ref="L1217:L1280" si="171">K1217-$K$1854</f>
        <v>4.1286899241083308E-2</v>
      </c>
    </row>
    <row r="1218" spans="1:12" x14ac:dyDescent="0.25">
      <c r="A1218" s="11">
        <f>'Shiller Data '!A1217</f>
        <v>1971.09</v>
      </c>
      <c r="B1218" s="11">
        <f>'Shiller Data '!B1217</f>
        <v>99.4</v>
      </c>
      <c r="C1218" s="11">
        <f>'Shiller Data '!C1217</f>
        <v>3.09</v>
      </c>
      <c r="D1218" s="11">
        <f>'Shiller Data '!D1217</f>
        <v>5.43</v>
      </c>
      <c r="E1218" s="75">
        <f>'Shiller Data '!E1217</f>
        <v>40.799999999999997</v>
      </c>
      <c r="F1218" s="12">
        <f t="shared" si="169"/>
        <v>765.41654411764716</v>
      </c>
      <c r="G1218" s="12">
        <f t="shared" si="170"/>
        <v>23.794136029411767</v>
      </c>
      <c r="H1218" s="12">
        <f t="shared" ref="H1218:H1281" si="172">GEOMEAN(F1099:F1218)</f>
        <v>786.85113769080397</v>
      </c>
      <c r="I1218" s="12">
        <f t="shared" ref="I1218:I1281" si="173">GEOMEAN(G1099:G1218)</f>
        <v>25.111244611752987</v>
      </c>
      <c r="J1218" s="12">
        <f t="shared" ref="J1218:J1281" si="174">F1218/I1218</f>
        <v>30.481027760742851</v>
      </c>
      <c r="K1218" s="12">
        <f t="shared" ref="K1218:K1281" si="175">LN(J1218)</f>
        <v>3.4171044494344431</v>
      </c>
      <c r="L1218" s="12">
        <f t="shared" si="171"/>
        <v>6.2025680806361727E-2</v>
      </c>
    </row>
    <row r="1219" spans="1:12" x14ac:dyDescent="0.25">
      <c r="A1219" s="11">
        <f>'Shiller Data '!A1218</f>
        <v>1971.1</v>
      </c>
      <c r="B1219" s="11">
        <f>'Shiller Data '!B1218</f>
        <v>97.29</v>
      </c>
      <c r="C1219" s="11">
        <f>'Shiller Data '!C1218</f>
        <v>3.0833300000000001</v>
      </c>
      <c r="D1219" s="11">
        <f>'Shiller Data '!D1218</f>
        <v>5.52</v>
      </c>
      <c r="E1219" s="75">
        <f>'Shiller Data '!E1218</f>
        <v>40.9</v>
      </c>
      <c r="F1219" s="12">
        <f t="shared" si="169"/>
        <v>747.33705990220051</v>
      </c>
      <c r="G1219" s="12">
        <f t="shared" si="170"/>
        <v>23.684723783618587</v>
      </c>
      <c r="H1219" s="12">
        <f t="shared" si="172"/>
        <v>787.16761922665103</v>
      </c>
      <c r="I1219" s="12">
        <f t="shared" si="173"/>
        <v>25.139087617770681</v>
      </c>
      <c r="J1219" s="12">
        <f t="shared" si="174"/>
        <v>29.72809002717792</v>
      </c>
      <c r="K1219" s="12">
        <f t="shared" si="175"/>
        <v>3.3920923909899319</v>
      </c>
      <c r="L1219" s="12">
        <f t="shared" si="171"/>
        <v>3.7013622361850462E-2</v>
      </c>
    </row>
    <row r="1220" spans="1:12" x14ac:dyDescent="0.25">
      <c r="A1220" s="11">
        <f>'Shiller Data '!A1219</f>
        <v>1971.11</v>
      </c>
      <c r="B1220" s="11">
        <f>'Shiller Data '!B1219</f>
        <v>92.78</v>
      </c>
      <c r="C1220" s="11">
        <f>'Shiller Data '!C1219</f>
        <v>3.07667</v>
      </c>
      <c r="D1220" s="11">
        <f>'Shiller Data '!D1219</f>
        <v>5.61</v>
      </c>
      <c r="E1220" s="75">
        <f>'Shiller Data '!E1219</f>
        <v>40.9</v>
      </c>
      <c r="F1220" s="12">
        <f t="shared" si="169"/>
        <v>712.69331295843529</v>
      </c>
      <c r="G1220" s="12">
        <f t="shared" si="170"/>
        <v>23.633564724938878</v>
      </c>
      <c r="H1220" s="12">
        <f t="shared" si="172"/>
        <v>786.88227293799491</v>
      </c>
      <c r="I1220" s="12">
        <f t="shared" si="173"/>
        <v>25.164400326853308</v>
      </c>
      <c r="J1220" s="12">
        <f t="shared" si="174"/>
        <v>28.3214900296237</v>
      </c>
      <c r="K1220" s="12">
        <f t="shared" si="175"/>
        <v>3.3436208814818338</v>
      </c>
      <c r="L1220" s="12">
        <f t="shared" si="171"/>
        <v>-1.1457887146247625E-2</v>
      </c>
    </row>
    <row r="1221" spans="1:12" x14ac:dyDescent="0.25">
      <c r="A1221" s="11">
        <f>'Shiller Data '!A1220</f>
        <v>1971.12</v>
      </c>
      <c r="B1221" s="11">
        <f>'Shiller Data '!B1220</f>
        <v>99.17</v>
      </c>
      <c r="C1221" s="11">
        <f>'Shiller Data '!C1220</f>
        <v>3.07</v>
      </c>
      <c r="D1221" s="11">
        <f>'Shiller Data '!D1220</f>
        <v>5.7</v>
      </c>
      <c r="E1221" s="75">
        <f>'Shiller Data '!E1220</f>
        <v>41.1</v>
      </c>
      <c r="F1221" s="12">
        <f t="shared" si="169"/>
        <v>758.07140510948909</v>
      </c>
      <c r="G1221" s="12">
        <f t="shared" si="170"/>
        <v>23.467572992700727</v>
      </c>
      <c r="H1221" s="12">
        <f t="shared" si="172"/>
        <v>786.94113614504226</v>
      </c>
      <c r="I1221" s="12">
        <f t="shared" si="173"/>
        <v>25.186170508876479</v>
      </c>
      <c r="J1221" s="12">
        <f t="shared" si="174"/>
        <v>30.098716469910283</v>
      </c>
      <c r="K1221" s="12">
        <f t="shared" si="175"/>
        <v>3.4044825286499543</v>
      </c>
      <c r="L1221" s="12">
        <f t="shared" si="171"/>
        <v>4.9403760021872856E-2</v>
      </c>
    </row>
    <row r="1222" spans="1:12" x14ac:dyDescent="0.25">
      <c r="A1222" s="11">
        <f>'Shiller Data '!A1221</f>
        <v>1972.01</v>
      </c>
      <c r="B1222" s="11">
        <f>'Shiller Data '!B1221</f>
        <v>103.3</v>
      </c>
      <c r="C1222" s="11">
        <f>'Shiller Data '!C1221</f>
        <v>3.07</v>
      </c>
      <c r="D1222" s="11">
        <f>'Shiller Data '!D1221</f>
        <v>5.7366700000000002</v>
      </c>
      <c r="E1222" s="75">
        <f>'Shiller Data '!E1221</f>
        <v>41.1</v>
      </c>
      <c r="F1222" s="12">
        <f t="shared" si="169"/>
        <v>789.64178832116784</v>
      </c>
      <c r="G1222" s="12">
        <f t="shared" si="170"/>
        <v>23.467572992700727</v>
      </c>
      <c r="H1222" s="12">
        <f t="shared" si="172"/>
        <v>787.51650955049627</v>
      </c>
      <c r="I1222" s="12">
        <f t="shared" si="173"/>
        <v>25.207267042002908</v>
      </c>
      <c r="J1222" s="12">
        <f t="shared" si="174"/>
        <v>31.32595798685302</v>
      </c>
      <c r="K1222" s="12">
        <f t="shared" si="175"/>
        <v>3.4444470824965663</v>
      </c>
      <c r="L1222" s="12">
        <f t="shared" si="171"/>
        <v>8.9368313868484872E-2</v>
      </c>
    </row>
    <row r="1223" spans="1:12" x14ac:dyDescent="0.25">
      <c r="A1223" s="11">
        <f>'Shiller Data '!A1222</f>
        <v>1972.02</v>
      </c>
      <c r="B1223" s="11">
        <f>'Shiller Data '!B1222</f>
        <v>105.2</v>
      </c>
      <c r="C1223" s="11">
        <f>'Shiller Data '!C1222</f>
        <v>3.07</v>
      </c>
      <c r="D1223" s="11">
        <f>'Shiller Data '!D1222</f>
        <v>5.7733299999999996</v>
      </c>
      <c r="E1223" s="75">
        <f>'Shiller Data '!E1222</f>
        <v>41.3</v>
      </c>
      <c r="F1223" s="12">
        <f t="shared" si="169"/>
        <v>800.2714285714286</v>
      </c>
      <c r="G1223" s="12">
        <f t="shared" si="170"/>
        <v>23.353928571428572</v>
      </c>
      <c r="H1223" s="12">
        <f t="shared" si="172"/>
        <v>788.09352944205045</v>
      </c>
      <c r="I1223" s="12">
        <f t="shared" si="173"/>
        <v>25.227370579641303</v>
      </c>
      <c r="J1223" s="12">
        <f t="shared" si="174"/>
        <v>31.722347996792589</v>
      </c>
      <c r="K1223" s="12">
        <f t="shared" si="175"/>
        <v>3.4570214166246065</v>
      </c>
      <c r="L1223" s="12">
        <f t="shared" si="171"/>
        <v>0.10194264799652508</v>
      </c>
    </row>
    <row r="1224" spans="1:12" x14ac:dyDescent="0.25">
      <c r="A1224" s="11">
        <f>'Shiller Data '!A1223</f>
        <v>1972.03</v>
      </c>
      <c r="B1224" s="11">
        <f>'Shiller Data '!B1223</f>
        <v>107.7</v>
      </c>
      <c r="C1224" s="11">
        <f>'Shiller Data '!C1223</f>
        <v>3.07</v>
      </c>
      <c r="D1224" s="11">
        <f>'Shiller Data '!D1223</f>
        <v>5.81</v>
      </c>
      <c r="E1224" s="75">
        <f>'Shiller Data '!E1223</f>
        <v>41.4</v>
      </c>
      <c r="F1224" s="12">
        <f t="shared" si="169"/>
        <v>817.31032608695648</v>
      </c>
      <c r="G1224" s="12">
        <f t="shared" si="170"/>
        <v>23.297518115942029</v>
      </c>
      <c r="H1224" s="12">
        <f t="shared" si="172"/>
        <v>788.8028984461298</v>
      </c>
      <c r="I1224" s="12">
        <f t="shared" si="173"/>
        <v>25.24629232314312</v>
      </c>
      <c r="J1224" s="12">
        <f t="shared" si="174"/>
        <v>32.373479464853268</v>
      </c>
      <c r="K1224" s="12">
        <f t="shared" si="175"/>
        <v>3.4773395525801702</v>
      </c>
      <c r="L1224" s="12">
        <f t="shared" si="171"/>
        <v>0.12226078395208884</v>
      </c>
    </row>
    <row r="1225" spans="1:12" x14ac:dyDescent="0.25">
      <c r="A1225" s="11">
        <f>'Shiller Data '!A1224</f>
        <v>1972.04</v>
      </c>
      <c r="B1225" s="11">
        <f>'Shiller Data '!B1224</f>
        <v>108.8</v>
      </c>
      <c r="C1225" s="11">
        <f>'Shiller Data '!C1224</f>
        <v>3.07</v>
      </c>
      <c r="D1225" s="11">
        <f>'Shiller Data '!D1224</f>
        <v>5.8633300000000004</v>
      </c>
      <c r="E1225" s="75">
        <f>'Shiller Data '!E1224</f>
        <v>41.5</v>
      </c>
      <c r="F1225" s="12">
        <f t="shared" si="169"/>
        <v>823.66843373493975</v>
      </c>
      <c r="G1225" s="12">
        <f t="shared" si="170"/>
        <v>23.241379518072289</v>
      </c>
      <c r="H1225" s="12">
        <f t="shared" si="172"/>
        <v>789.79884540567832</v>
      </c>
      <c r="I1225" s="12">
        <f t="shared" si="173"/>
        <v>25.264731366594884</v>
      </c>
      <c r="J1225" s="12">
        <f t="shared" si="174"/>
        <v>32.601511640214667</v>
      </c>
      <c r="K1225" s="12">
        <f t="shared" si="175"/>
        <v>3.484358656629376</v>
      </c>
      <c r="L1225" s="12">
        <f t="shared" si="171"/>
        <v>0.12927988800129464</v>
      </c>
    </row>
    <row r="1226" spans="1:12" x14ac:dyDescent="0.25">
      <c r="A1226" s="11">
        <f>'Shiller Data '!A1225</f>
        <v>1972.05</v>
      </c>
      <c r="B1226" s="11">
        <f>'Shiller Data '!B1225</f>
        <v>107.7</v>
      </c>
      <c r="C1226" s="11">
        <f>'Shiller Data '!C1225</f>
        <v>3.07</v>
      </c>
      <c r="D1226" s="11">
        <f>'Shiller Data '!D1225</f>
        <v>5.9166699999999999</v>
      </c>
      <c r="E1226" s="75">
        <f>'Shiller Data '!E1225</f>
        <v>41.6</v>
      </c>
      <c r="F1226" s="12">
        <f t="shared" si="169"/>
        <v>813.38094951923074</v>
      </c>
      <c r="G1226" s="12">
        <f t="shared" si="170"/>
        <v>23.185510817307691</v>
      </c>
      <c r="H1226" s="12">
        <f t="shared" si="172"/>
        <v>791.2225241822423</v>
      </c>
      <c r="I1226" s="12">
        <f t="shared" si="173"/>
        <v>25.281992325071116</v>
      </c>
      <c r="J1226" s="12">
        <f t="shared" si="174"/>
        <v>32.172343819305496</v>
      </c>
      <c r="K1226" s="12">
        <f t="shared" si="175"/>
        <v>3.4711071958958675</v>
      </c>
      <c r="L1226" s="12">
        <f t="shared" si="171"/>
        <v>0.11602842726778606</v>
      </c>
    </row>
    <row r="1227" spans="1:12" x14ac:dyDescent="0.25">
      <c r="A1227" s="11">
        <f>'Shiller Data '!A1226</f>
        <v>1972.06</v>
      </c>
      <c r="B1227" s="11">
        <f>'Shiller Data '!B1226</f>
        <v>108</v>
      </c>
      <c r="C1227" s="11">
        <f>'Shiller Data '!C1226</f>
        <v>3.07</v>
      </c>
      <c r="D1227" s="11">
        <f>'Shiller Data '!D1226</f>
        <v>5.97</v>
      </c>
      <c r="E1227" s="75">
        <f>'Shiller Data '!E1226</f>
        <v>41.7</v>
      </c>
      <c r="F1227" s="12">
        <f t="shared" ref="F1227:F1290" si="176">B1227*$E$1851/E1227</f>
        <v>813.69064748201436</v>
      </c>
      <c r="G1227" s="12">
        <f t="shared" ref="G1227:G1290" si="177">C1227*$E$1851/E1227</f>
        <v>23.129910071942444</v>
      </c>
      <c r="H1227" s="12">
        <f t="shared" si="172"/>
        <v>793.47245542579867</v>
      </c>
      <c r="I1227" s="12">
        <f t="shared" si="173"/>
        <v>25.298075178892471</v>
      </c>
      <c r="J1227" s="12">
        <f t="shared" si="174"/>
        <v>32.164132714765579</v>
      </c>
      <c r="K1227" s="12">
        <f t="shared" si="175"/>
        <v>3.4708519408670919</v>
      </c>
      <c r="L1227" s="12">
        <f t="shared" si="171"/>
        <v>0.11577317223901051</v>
      </c>
    </row>
    <row r="1228" spans="1:12" x14ac:dyDescent="0.25">
      <c r="A1228" s="11">
        <f>'Shiller Data '!A1227</f>
        <v>1972.07</v>
      </c>
      <c r="B1228" s="11">
        <f>'Shiller Data '!B1227</f>
        <v>107.2</v>
      </c>
      <c r="C1228" s="11">
        <f>'Shiller Data '!C1227</f>
        <v>3.0733299999999999</v>
      </c>
      <c r="D1228" s="11">
        <f>'Shiller Data '!D1227</f>
        <v>6.0266700000000002</v>
      </c>
      <c r="E1228" s="75">
        <f>'Shiller Data '!E1227</f>
        <v>41.9</v>
      </c>
      <c r="F1228" s="12">
        <f t="shared" si="176"/>
        <v>803.80811455847265</v>
      </c>
      <c r="G1228" s="12">
        <f t="shared" si="177"/>
        <v>23.044473812649166</v>
      </c>
      <c r="H1228" s="12">
        <f t="shared" si="172"/>
        <v>795.51187146763618</v>
      </c>
      <c r="I1228" s="12">
        <f t="shared" si="173"/>
        <v>25.31340306148833</v>
      </c>
      <c r="J1228" s="12">
        <f t="shared" si="174"/>
        <v>31.754249422962094</v>
      </c>
      <c r="K1228" s="12">
        <f t="shared" si="175"/>
        <v>3.4580265564762089</v>
      </c>
      <c r="L1228" s="12">
        <f t="shared" si="171"/>
        <v>0.10294778784812753</v>
      </c>
    </row>
    <row r="1229" spans="1:12" x14ac:dyDescent="0.25">
      <c r="A1229" s="11">
        <f>'Shiller Data '!A1228</f>
        <v>1972.08</v>
      </c>
      <c r="B1229" s="11">
        <f>'Shiller Data '!B1228</f>
        <v>111</v>
      </c>
      <c r="C1229" s="11">
        <f>'Shiller Data '!C1228</f>
        <v>3.07667</v>
      </c>
      <c r="D1229" s="11">
        <f>'Shiller Data '!D1228</f>
        <v>6.0833300000000001</v>
      </c>
      <c r="E1229" s="75">
        <f>'Shiller Data '!E1228</f>
        <v>42</v>
      </c>
      <c r="F1229" s="12">
        <f t="shared" si="176"/>
        <v>830.31964285714298</v>
      </c>
      <c r="G1229" s="12">
        <f t="shared" si="177"/>
        <v>23.014590410714288</v>
      </c>
      <c r="H1229" s="12">
        <f t="shared" si="172"/>
        <v>797.59379200435183</v>
      </c>
      <c r="I1229" s="12">
        <f t="shared" si="173"/>
        <v>25.32778725382618</v>
      </c>
      <c r="J1229" s="12">
        <f t="shared" si="174"/>
        <v>32.782952357265614</v>
      </c>
      <c r="K1229" s="12">
        <f t="shared" si="175"/>
        <v>3.4899086350704236</v>
      </c>
      <c r="L1229" s="12">
        <f t="shared" si="171"/>
        <v>0.13482986644234218</v>
      </c>
    </row>
    <row r="1230" spans="1:12" x14ac:dyDescent="0.25">
      <c r="A1230" s="11">
        <f>'Shiller Data '!A1229</f>
        <v>1972.09</v>
      </c>
      <c r="B1230" s="11">
        <f>'Shiller Data '!B1229</f>
        <v>109.4</v>
      </c>
      <c r="C1230" s="11">
        <f>'Shiller Data '!C1229</f>
        <v>3.08</v>
      </c>
      <c r="D1230" s="11">
        <f>'Shiller Data '!D1229</f>
        <v>6.14</v>
      </c>
      <c r="E1230" s="75">
        <f>'Shiller Data '!E1229</f>
        <v>42.1</v>
      </c>
      <c r="F1230" s="12">
        <f t="shared" si="176"/>
        <v>816.40724465558196</v>
      </c>
      <c r="G1230" s="12">
        <f t="shared" si="177"/>
        <v>22.984774346793351</v>
      </c>
      <c r="H1230" s="12">
        <f t="shared" si="172"/>
        <v>799.64999431894682</v>
      </c>
      <c r="I1230" s="12">
        <f t="shared" si="173"/>
        <v>25.341923378781612</v>
      </c>
      <c r="J1230" s="12">
        <f t="shared" si="174"/>
        <v>32.215678046724214</v>
      </c>
      <c r="K1230" s="12">
        <f t="shared" si="175"/>
        <v>3.4724532299160349</v>
      </c>
      <c r="L1230" s="12">
        <f t="shared" si="171"/>
        <v>0.11737446128795348</v>
      </c>
    </row>
    <row r="1231" spans="1:12" x14ac:dyDescent="0.25">
      <c r="A1231" s="11">
        <f>'Shiller Data '!A1230</f>
        <v>1972.1</v>
      </c>
      <c r="B1231" s="11">
        <f>'Shiller Data '!B1230</f>
        <v>109.6</v>
      </c>
      <c r="C1231" s="11">
        <f>'Shiller Data '!C1230</f>
        <v>3.1033300000000001</v>
      </c>
      <c r="D1231" s="11">
        <f>'Shiller Data '!D1230</f>
        <v>6.2333299999999996</v>
      </c>
      <c r="E1231" s="75">
        <f>'Shiller Data '!E1230</f>
        <v>42.3</v>
      </c>
      <c r="F1231" s="12">
        <f t="shared" si="176"/>
        <v>814.03262411347532</v>
      </c>
      <c r="G1231" s="12">
        <f t="shared" si="177"/>
        <v>23.049378315602841</v>
      </c>
      <c r="H1231" s="12">
        <f t="shared" si="172"/>
        <v>801.90625252331733</v>
      </c>
      <c r="I1231" s="12">
        <f t="shared" si="173"/>
        <v>25.354973790450021</v>
      </c>
      <c r="J1231" s="12">
        <f t="shared" si="174"/>
        <v>32.105441356049894</v>
      </c>
      <c r="K1231" s="12">
        <f t="shared" si="175"/>
        <v>3.4690255284198539</v>
      </c>
      <c r="L1231" s="12">
        <f t="shared" si="171"/>
        <v>0.11394675979177249</v>
      </c>
    </row>
    <row r="1232" spans="1:12" x14ac:dyDescent="0.25">
      <c r="A1232" s="11">
        <f>'Shiller Data '!A1231</f>
        <v>1972.11</v>
      </c>
      <c r="B1232" s="11">
        <f>'Shiller Data '!B1231</f>
        <v>115.1</v>
      </c>
      <c r="C1232" s="11">
        <f>'Shiller Data '!C1231</f>
        <v>3.1266699999999998</v>
      </c>
      <c r="D1232" s="11">
        <f>'Shiller Data '!D1231</f>
        <v>6.32667</v>
      </c>
      <c r="E1232" s="75">
        <f>'Shiller Data '!E1231</f>
        <v>42.4</v>
      </c>
      <c r="F1232" s="12">
        <f t="shared" si="176"/>
        <v>852.8665683962264</v>
      </c>
      <c r="G1232" s="12">
        <f t="shared" si="177"/>
        <v>23.167961020047169</v>
      </c>
      <c r="H1232" s="12">
        <f t="shared" si="172"/>
        <v>804.0346888183376</v>
      </c>
      <c r="I1232" s="12">
        <f t="shared" si="173"/>
        <v>25.367442603720402</v>
      </c>
      <c r="J1232" s="12">
        <f t="shared" si="174"/>
        <v>33.620518304479951</v>
      </c>
      <c r="K1232" s="12">
        <f t="shared" si="175"/>
        <v>3.5151365444136866</v>
      </c>
      <c r="L1232" s="12">
        <f t="shared" si="171"/>
        <v>0.16005777578560521</v>
      </c>
    </row>
    <row r="1233" spans="1:12" x14ac:dyDescent="0.25">
      <c r="A1233" s="11">
        <f>'Shiller Data '!A1232</f>
        <v>1972.12</v>
      </c>
      <c r="B1233" s="11">
        <f>'Shiller Data '!B1232</f>
        <v>117.5</v>
      </c>
      <c r="C1233" s="11">
        <f>'Shiller Data '!C1232</f>
        <v>3.15</v>
      </c>
      <c r="D1233" s="11">
        <f>'Shiller Data '!D1232</f>
        <v>6.42</v>
      </c>
      <c r="E1233" s="75">
        <f>'Shiller Data '!E1232</f>
        <v>42.5</v>
      </c>
      <c r="F1233" s="12">
        <f t="shared" si="176"/>
        <v>868.60147058823532</v>
      </c>
      <c r="G1233" s="12">
        <f t="shared" si="177"/>
        <v>23.285911764705883</v>
      </c>
      <c r="H1233" s="12">
        <f t="shared" si="172"/>
        <v>806.00680628867872</v>
      </c>
      <c r="I1233" s="12">
        <f t="shared" si="173"/>
        <v>25.379329824683122</v>
      </c>
      <c r="J1233" s="12">
        <f t="shared" si="174"/>
        <v>34.224759936074491</v>
      </c>
      <c r="K1233" s="12">
        <f t="shared" si="175"/>
        <v>3.5329493568642878</v>
      </c>
      <c r="L1233" s="12">
        <f t="shared" si="171"/>
        <v>0.17787058823620638</v>
      </c>
    </row>
    <row r="1234" spans="1:12" x14ac:dyDescent="0.25">
      <c r="A1234" s="11">
        <f>'Shiller Data '!A1233</f>
        <v>1973.01</v>
      </c>
      <c r="B1234" s="11">
        <f>'Shiller Data '!B1233</f>
        <v>118.4</v>
      </c>
      <c r="C1234" s="11">
        <f>'Shiller Data '!C1233</f>
        <v>3.1566700000000001</v>
      </c>
      <c r="D1234" s="11">
        <f>'Shiller Data '!D1233</f>
        <v>6.5466699999999998</v>
      </c>
      <c r="E1234" s="75">
        <f>'Shiller Data '!E1233</f>
        <v>42.6</v>
      </c>
      <c r="F1234" s="12">
        <f t="shared" si="176"/>
        <v>873.19999999999993</v>
      </c>
      <c r="G1234" s="12">
        <f t="shared" si="177"/>
        <v>23.280441250000003</v>
      </c>
      <c r="H1234" s="12">
        <f t="shared" si="172"/>
        <v>807.76411576819123</v>
      </c>
      <c r="I1234" s="12">
        <f t="shared" si="173"/>
        <v>25.3905113504835</v>
      </c>
      <c r="J1234" s="12">
        <f t="shared" si="174"/>
        <v>34.39080008852882</v>
      </c>
      <c r="K1234" s="12">
        <f t="shared" si="175"/>
        <v>3.5377890893241362</v>
      </c>
      <c r="L1234" s="12">
        <f t="shared" si="171"/>
        <v>0.18271032069605475</v>
      </c>
    </row>
    <row r="1235" spans="1:12" x14ac:dyDescent="0.25">
      <c r="A1235" s="11">
        <f>'Shiller Data '!A1234</f>
        <v>1973.02</v>
      </c>
      <c r="B1235" s="11">
        <f>'Shiller Data '!B1234</f>
        <v>114.2</v>
      </c>
      <c r="C1235" s="11">
        <f>'Shiller Data '!C1234</f>
        <v>3.1633300000000002</v>
      </c>
      <c r="D1235" s="11">
        <f>'Shiller Data '!D1234</f>
        <v>6.67333</v>
      </c>
      <c r="E1235" s="75">
        <f>'Shiller Data '!E1234</f>
        <v>42.9</v>
      </c>
      <c r="F1235" s="12">
        <f t="shared" si="176"/>
        <v>836.33531468531476</v>
      </c>
      <c r="G1235" s="12">
        <f t="shared" si="177"/>
        <v>23.166414982517487</v>
      </c>
      <c r="H1235" s="12">
        <f t="shared" si="172"/>
        <v>809.14576623374967</v>
      </c>
      <c r="I1235" s="12">
        <f t="shared" si="173"/>
        <v>25.399999728554381</v>
      </c>
      <c r="J1235" s="12">
        <f t="shared" si="174"/>
        <v>32.926587544216247</v>
      </c>
      <c r="K1235" s="12">
        <f t="shared" si="175"/>
        <v>3.4942804634514912</v>
      </c>
      <c r="L1235" s="12">
        <f t="shared" si="171"/>
        <v>0.13920169482340983</v>
      </c>
    </row>
    <row r="1236" spans="1:12" x14ac:dyDescent="0.25">
      <c r="A1236" s="11">
        <f>'Shiller Data '!A1235</f>
        <v>1973.03</v>
      </c>
      <c r="B1236" s="11">
        <f>'Shiller Data '!B1235</f>
        <v>112.4</v>
      </c>
      <c r="C1236" s="11">
        <f>'Shiller Data '!C1235</f>
        <v>3.17</v>
      </c>
      <c r="D1236" s="11">
        <f>'Shiller Data '!D1235</f>
        <v>6.8</v>
      </c>
      <c r="E1236" s="75">
        <f>'Shiller Data '!E1235</f>
        <v>43.3</v>
      </c>
      <c r="F1236" s="12">
        <f t="shared" si="176"/>
        <v>815.54896073903012</v>
      </c>
      <c r="G1236" s="12">
        <f t="shared" si="177"/>
        <v>23.000802540415705</v>
      </c>
      <c r="H1236" s="12">
        <f t="shared" si="172"/>
        <v>810.40763956949593</v>
      </c>
      <c r="I1236" s="12">
        <f t="shared" si="173"/>
        <v>25.40800999108524</v>
      </c>
      <c r="J1236" s="12">
        <f t="shared" si="174"/>
        <v>32.09810453574196</v>
      </c>
      <c r="K1236" s="12">
        <f t="shared" si="175"/>
        <v>3.4687969796617453</v>
      </c>
      <c r="L1236" s="12">
        <f t="shared" si="171"/>
        <v>0.11371821103366386</v>
      </c>
    </row>
    <row r="1237" spans="1:12" x14ac:dyDescent="0.25">
      <c r="A1237" s="11">
        <f>'Shiller Data '!A1236</f>
        <v>1973.04</v>
      </c>
      <c r="B1237" s="11">
        <f>'Shiller Data '!B1236</f>
        <v>110.3</v>
      </c>
      <c r="C1237" s="11">
        <f>'Shiller Data '!C1236</f>
        <v>3.1866699999999999</v>
      </c>
      <c r="D1237" s="11">
        <f>'Shiller Data '!D1236</f>
        <v>6.9433299999999996</v>
      </c>
      <c r="E1237" s="75">
        <f>'Shiller Data '!E1236</f>
        <v>43.6</v>
      </c>
      <c r="F1237" s="12">
        <f t="shared" si="176"/>
        <v>794.80510321100917</v>
      </c>
      <c r="G1237" s="12">
        <f t="shared" si="177"/>
        <v>22.96266163417431</v>
      </c>
      <c r="H1237" s="12">
        <f t="shared" si="172"/>
        <v>811.18635109900595</v>
      </c>
      <c r="I1237" s="12">
        <f t="shared" si="173"/>
        <v>25.414035493212179</v>
      </c>
      <c r="J1237" s="12">
        <f t="shared" si="174"/>
        <v>31.274258014760907</v>
      </c>
      <c r="K1237" s="12">
        <f t="shared" si="175"/>
        <v>3.4427953315235307</v>
      </c>
      <c r="L1237" s="12">
        <f t="shared" si="171"/>
        <v>8.7716562895449268E-2</v>
      </c>
    </row>
    <row r="1238" spans="1:12" x14ac:dyDescent="0.25">
      <c r="A1238" s="11">
        <f>'Shiller Data '!A1237</f>
        <v>1973.05</v>
      </c>
      <c r="B1238" s="11">
        <f>'Shiller Data '!B1237</f>
        <v>107.2</v>
      </c>
      <c r="C1238" s="11">
        <f>'Shiller Data '!C1237</f>
        <v>3.2033299999999998</v>
      </c>
      <c r="D1238" s="11">
        <f>'Shiller Data '!D1237</f>
        <v>7.0866699999999998</v>
      </c>
      <c r="E1238" s="75">
        <f>'Shiller Data '!E1237</f>
        <v>43.9</v>
      </c>
      <c r="F1238" s="12">
        <f t="shared" si="176"/>
        <v>767.18815489749443</v>
      </c>
      <c r="G1238" s="12">
        <f t="shared" si="177"/>
        <v>22.924970449886104</v>
      </c>
      <c r="H1238" s="12">
        <f t="shared" si="172"/>
        <v>811.59214962397277</v>
      </c>
      <c r="I1238" s="12">
        <f t="shared" si="173"/>
        <v>25.418091901841688</v>
      </c>
      <c r="J1238" s="12">
        <f t="shared" si="174"/>
        <v>30.182759502962817</v>
      </c>
      <c r="K1238" s="12">
        <f t="shared" si="175"/>
        <v>3.4072708839829491</v>
      </c>
      <c r="L1238" s="12">
        <f t="shared" si="171"/>
        <v>5.2192115354867674E-2</v>
      </c>
    </row>
    <row r="1239" spans="1:12" x14ac:dyDescent="0.25">
      <c r="A1239" s="11">
        <f>'Shiller Data '!A1238</f>
        <v>1973.06</v>
      </c>
      <c r="B1239" s="11">
        <f>'Shiller Data '!B1238</f>
        <v>104.8</v>
      </c>
      <c r="C1239" s="11">
        <f>'Shiller Data '!C1238</f>
        <v>3.22</v>
      </c>
      <c r="D1239" s="11">
        <f>'Shiller Data '!D1238</f>
        <v>7.23</v>
      </c>
      <c r="E1239" s="75">
        <f>'Shiller Data '!E1238</f>
        <v>44.2</v>
      </c>
      <c r="F1239" s="12">
        <f t="shared" si="176"/>
        <v>744.92171945701352</v>
      </c>
      <c r="G1239" s="12">
        <f t="shared" si="177"/>
        <v>22.887861990950228</v>
      </c>
      <c r="H1239" s="12">
        <f t="shared" si="172"/>
        <v>811.82391630956772</v>
      </c>
      <c r="I1239" s="12">
        <f t="shared" si="173"/>
        <v>25.420887880302509</v>
      </c>
      <c r="J1239" s="12">
        <f t="shared" si="174"/>
        <v>29.303528773840331</v>
      </c>
      <c r="K1239" s="12">
        <f t="shared" si="175"/>
        <v>3.3777079447384395</v>
      </c>
      <c r="L1239" s="12">
        <f t="shared" si="171"/>
        <v>2.2629176110358085E-2</v>
      </c>
    </row>
    <row r="1240" spans="1:12" x14ac:dyDescent="0.25">
      <c r="A1240" s="11">
        <f>'Shiller Data '!A1239</f>
        <v>1973.07</v>
      </c>
      <c r="B1240" s="11">
        <f>'Shiller Data '!B1239</f>
        <v>105.8</v>
      </c>
      <c r="C1240" s="11">
        <f>'Shiller Data '!C1239</f>
        <v>3.2366700000000002</v>
      </c>
      <c r="D1240" s="11">
        <f>'Shiller Data '!D1239</f>
        <v>7.3833299999999999</v>
      </c>
      <c r="E1240" s="75">
        <f>'Shiller Data '!E1239</f>
        <v>44.3</v>
      </c>
      <c r="F1240" s="12">
        <f t="shared" si="176"/>
        <v>750.33216704288952</v>
      </c>
      <c r="G1240" s="12">
        <f t="shared" si="177"/>
        <v>22.954419802483073</v>
      </c>
      <c r="H1240" s="12">
        <f t="shared" si="172"/>
        <v>812.2279534327181</v>
      </c>
      <c r="I1240" s="12">
        <f t="shared" si="173"/>
        <v>25.42467018575087</v>
      </c>
      <c r="J1240" s="12">
        <f t="shared" si="174"/>
        <v>29.511972488178408</v>
      </c>
      <c r="K1240" s="12">
        <f t="shared" si="175"/>
        <v>3.3847960280690286</v>
      </c>
      <c r="L1240" s="12">
        <f t="shared" si="171"/>
        <v>2.9717259440947164E-2</v>
      </c>
    </row>
    <row r="1241" spans="1:12" x14ac:dyDescent="0.25">
      <c r="A1241" s="11">
        <f>'Shiller Data '!A1240</f>
        <v>1973.08</v>
      </c>
      <c r="B1241" s="11">
        <f>'Shiller Data '!B1240</f>
        <v>103.8</v>
      </c>
      <c r="C1241" s="11">
        <f>'Shiller Data '!C1240</f>
        <v>3.2533300000000001</v>
      </c>
      <c r="D1241" s="11">
        <f>'Shiller Data '!D1240</f>
        <v>7.53667</v>
      </c>
      <c r="E1241" s="75">
        <f>'Shiller Data '!E1240</f>
        <v>45.1</v>
      </c>
      <c r="F1241" s="12">
        <f t="shared" si="176"/>
        <v>723.09013303769405</v>
      </c>
      <c r="G1241" s="12">
        <f t="shared" si="177"/>
        <v>22.66330272172949</v>
      </c>
      <c r="H1241" s="12">
        <f t="shared" si="172"/>
        <v>812.19714507090987</v>
      </c>
      <c r="I1241" s="12">
        <f t="shared" si="173"/>
        <v>25.425427619864916</v>
      </c>
      <c r="J1241" s="12">
        <f t="shared" si="174"/>
        <v>28.439644903857697</v>
      </c>
      <c r="K1241" s="12">
        <f t="shared" si="175"/>
        <v>3.3477841190574327</v>
      </c>
      <c r="L1241" s="12">
        <f t="shared" si="171"/>
        <v>-7.2946495706487369E-3</v>
      </c>
    </row>
    <row r="1242" spans="1:12" x14ac:dyDescent="0.25">
      <c r="A1242" s="11">
        <f>'Shiller Data '!A1241</f>
        <v>1973.09</v>
      </c>
      <c r="B1242" s="11">
        <f>'Shiller Data '!B1241</f>
        <v>105.6</v>
      </c>
      <c r="C1242" s="11">
        <f>'Shiller Data '!C1241</f>
        <v>3.27</v>
      </c>
      <c r="D1242" s="11">
        <f>'Shiller Data '!D1241</f>
        <v>7.69</v>
      </c>
      <c r="E1242" s="75">
        <f>'Shiller Data '!E1241</f>
        <v>45.2</v>
      </c>
      <c r="F1242" s="12">
        <f t="shared" si="176"/>
        <v>734.00176991150431</v>
      </c>
      <c r="G1242" s="12">
        <f t="shared" si="177"/>
        <v>22.729032079646018</v>
      </c>
      <c r="H1242" s="12">
        <f t="shared" si="172"/>
        <v>812.09171117104427</v>
      </c>
      <c r="I1242" s="12">
        <f t="shared" si="173"/>
        <v>25.42647920278943</v>
      </c>
      <c r="J1242" s="12">
        <f t="shared" si="174"/>
        <v>28.867613327722548</v>
      </c>
      <c r="K1242" s="12">
        <f t="shared" si="175"/>
        <v>3.3627203206254657</v>
      </c>
      <c r="L1242" s="12">
        <f t="shared" si="171"/>
        <v>7.6415519973842549E-3</v>
      </c>
    </row>
    <row r="1243" spans="1:12" x14ac:dyDescent="0.25">
      <c r="A1243" s="11">
        <f>'Shiller Data '!A1242</f>
        <v>1973.1</v>
      </c>
      <c r="B1243" s="11">
        <f>'Shiller Data '!B1242</f>
        <v>109.8</v>
      </c>
      <c r="C1243" s="11">
        <f>'Shiller Data '!C1242</f>
        <v>3.30667</v>
      </c>
      <c r="D1243" s="11">
        <f>'Shiller Data '!D1242</f>
        <v>7.8466699999999996</v>
      </c>
      <c r="E1243" s="75">
        <f>'Shiller Data '!E1242</f>
        <v>45.6</v>
      </c>
      <c r="F1243" s="12">
        <f t="shared" si="176"/>
        <v>756.50032894736842</v>
      </c>
      <c r="G1243" s="12">
        <f t="shared" si="177"/>
        <v>22.782303667763159</v>
      </c>
      <c r="H1243" s="12">
        <f t="shared" si="172"/>
        <v>812.19591725506154</v>
      </c>
      <c r="I1243" s="12">
        <f t="shared" si="173"/>
        <v>25.426490828829657</v>
      </c>
      <c r="J1243" s="12">
        <f t="shared" si="174"/>
        <v>29.752447321185809</v>
      </c>
      <c r="K1243" s="12">
        <f t="shared" si="175"/>
        <v>3.3929113915052342</v>
      </c>
      <c r="L1243" s="12">
        <f t="shared" si="171"/>
        <v>3.7832622877152833E-2</v>
      </c>
    </row>
    <row r="1244" spans="1:12" x14ac:dyDescent="0.25">
      <c r="A1244" s="11">
        <f>'Shiller Data '!A1243</f>
        <v>1973.11</v>
      </c>
      <c r="B1244" s="11">
        <f>'Shiller Data '!B1243</f>
        <v>102</v>
      </c>
      <c r="C1244" s="11">
        <f>'Shiller Data '!C1243</f>
        <v>3.3433299999999999</v>
      </c>
      <c r="D1244" s="11">
        <f>'Shiller Data '!D1243</f>
        <v>8.0033300000000001</v>
      </c>
      <c r="E1244" s="75">
        <f>'Shiller Data '!E1243</f>
        <v>45.9</v>
      </c>
      <c r="F1244" s="12">
        <f t="shared" si="176"/>
        <v>698.16666666666674</v>
      </c>
      <c r="G1244" s="12">
        <f t="shared" si="177"/>
        <v>22.884329035947712</v>
      </c>
      <c r="H1244" s="12">
        <f t="shared" si="172"/>
        <v>811.79521112228679</v>
      </c>
      <c r="I1244" s="12">
        <f t="shared" si="173"/>
        <v>25.425246362625938</v>
      </c>
      <c r="J1244" s="12">
        <f t="shared" si="174"/>
        <v>27.459583152474107</v>
      </c>
      <c r="K1244" s="12">
        <f t="shared" si="175"/>
        <v>3.3127152200525041</v>
      </c>
      <c r="L1244" s="12">
        <f t="shared" si="171"/>
        <v>-4.2363548575577337E-2</v>
      </c>
    </row>
    <row r="1245" spans="1:12" x14ac:dyDescent="0.25">
      <c r="A1245" s="11">
        <f>'Shiller Data '!A1244</f>
        <v>1973.12</v>
      </c>
      <c r="B1245" s="11">
        <f>'Shiller Data '!B1244</f>
        <v>94.78</v>
      </c>
      <c r="C1245" s="11">
        <f>'Shiller Data '!C1244</f>
        <v>3.38</v>
      </c>
      <c r="D1245" s="11">
        <f>'Shiller Data '!D1244</f>
        <v>8.16</v>
      </c>
      <c r="E1245" s="75">
        <f>'Shiller Data '!E1244</f>
        <v>46.2</v>
      </c>
      <c r="F1245" s="12">
        <f t="shared" si="176"/>
        <v>644.53477272727275</v>
      </c>
      <c r="G1245" s="12">
        <f t="shared" si="177"/>
        <v>22.9850974025974</v>
      </c>
      <c r="H1245" s="12">
        <f t="shared" si="172"/>
        <v>810.73363828644085</v>
      </c>
      <c r="I1245" s="12">
        <f t="shared" si="173"/>
        <v>25.423440524976009</v>
      </c>
      <c r="J1245" s="12">
        <f t="shared" si="174"/>
        <v>25.351988535701189</v>
      </c>
      <c r="K1245" s="12">
        <f t="shared" si="175"/>
        <v>3.23285717018361</v>
      </c>
      <c r="L1245" s="12">
        <f t="shared" si="171"/>
        <v>-0.12222159844447145</v>
      </c>
    </row>
    <row r="1246" spans="1:12" x14ac:dyDescent="0.25">
      <c r="A1246" s="11">
        <f>'Shiller Data '!A1245</f>
        <v>1974.01</v>
      </c>
      <c r="B1246" s="11">
        <f>'Shiller Data '!B1245</f>
        <v>96.11</v>
      </c>
      <c r="C1246" s="11">
        <f>'Shiller Data '!C1245</f>
        <v>3.4</v>
      </c>
      <c r="D1246" s="11">
        <f>'Shiller Data '!D1245</f>
        <v>8.2266700000000004</v>
      </c>
      <c r="E1246" s="75">
        <f>'Shiller Data '!E1245</f>
        <v>46.6</v>
      </c>
      <c r="F1246" s="12">
        <f t="shared" si="176"/>
        <v>647.96908261802571</v>
      </c>
      <c r="G1246" s="12">
        <f t="shared" si="177"/>
        <v>22.922639484978539</v>
      </c>
      <c r="H1246" s="12">
        <f t="shared" si="172"/>
        <v>809.50503907175312</v>
      </c>
      <c r="I1246" s="12">
        <f t="shared" si="173"/>
        <v>25.419515200234638</v>
      </c>
      <c r="J1246" s="12">
        <f t="shared" si="174"/>
        <v>25.491008680293184</v>
      </c>
      <c r="K1246" s="12">
        <f t="shared" si="175"/>
        <v>3.2383257892132953</v>
      </c>
      <c r="L1246" s="12">
        <f t="shared" si="171"/>
        <v>-0.11675297941478613</v>
      </c>
    </row>
    <row r="1247" spans="1:12" x14ac:dyDescent="0.25">
      <c r="A1247" s="11">
        <f>'Shiller Data '!A1246</f>
        <v>1974.02</v>
      </c>
      <c r="B1247" s="11">
        <f>'Shiller Data '!B1246</f>
        <v>93.45</v>
      </c>
      <c r="C1247" s="11">
        <f>'Shiller Data '!C1246</f>
        <v>3.42</v>
      </c>
      <c r="D1247" s="11">
        <f>'Shiller Data '!D1246</f>
        <v>8.2933299999999992</v>
      </c>
      <c r="E1247" s="75">
        <f>'Shiller Data '!E1246</f>
        <v>47.2</v>
      </c>
      <c r="F1247" s="12">
        <f t="shared" si="176"/>
        <v>622.02656249999995</v>
      </c>
      <c r="G1247" s="12">
        <f t="shared" si="177"/>
        <v>22.764374999999998</v>
      </c>
      <c r="H1247" s="12">
        <f t="shared" si="172"/>
        <v>807.9208467530292</v>
      </c>
      <c r="I1247" s="12">
        <f t="shared" si="173"/>
        <v>25.412592459717292</v>
      </c>
      <c r="J1247" s="12">
        <f t="shared" si="174"/>
        <v>24.477099827024883</v>
      </c>
      <c r="K1247" s="12">
        <f t="shared" si="175"/>
        <v>3.1977379795076035</v>
      </c>
      <c r="L1247" s="12">
        <f t="shared" si="171"/>
        <v>-0.15734078912047789</v>
      </c>
    </row>
    <row r="1248" spans="1:12" x14ac:dyDescent="0.25">
      <c r="A1248" s="11">
        <f>'Shiller Data '!A1247</f>
        <v>1974.03</v>
      </c>
      <c r="B1248" s="11">
        <f>'Shiller Data '!B1247</f>
        <v>97.44</v>
      </c>
      <c r="C1248" s="11">
        <f>'Shiller Data '!C1247</f>
        <v>3.44</v>
      </c>
      <c r="D1248" s="11">
        <f>'Shiller Data '!D1247</f>
        <v>8.36</v>
      </c>
      <c r="E1248" s="75">
        <f>'Shiller Data '!E1247</f>
        <v>47.8</v>
      </c>
      <c r="F1248" s="12">
        <f t="shared" si="176"/>
        <v>640.44376569037661</v>
      </c>
      <c r="G1248" s="12">
        <f t="shared" si="177"/>
        <v>22.610083682008369</v>
      </c>
      <c r="H1248" s="12">
        <f t="shared" si="172"/>
        <v>806.4144997899175</v>
      </c>
      <c r="I1248" s="12">
        <f t="shared" si="173"/>
        <v>25.402711794079771</v>
      </c>
      <c r="J1248" s="12">
        <f t="shared" si="174"/>
        <v>25.211629800863829</v>
      </c>
      <c r="K1248" s="12">
        <f t="shared" si="175"/>
        <v>3.2273053880932681</v>
      </c>
      <c r="L1248" s="12">
        <f t="shared" si="171"/>
        <v>-0.12777338053481335</v>
      </c>
    </row>
    <row r="1249" spans="1:12" x14ac:dyDescent="0.25">
      <c r="A1249" s="11">
        <f>'Shiller Data '!A1248</f>
        <v>1974.04</v>
      </c>
      <c r="B1249" s="11">
        <f>'Shiller Data '!B1248</f>
        <v>92.46</v>
      </c>
      <c r="C1249" s="11">
        <f>'Shiller Data '!C1248</f>
        <v>3.46</v>
      </c>
      <c r="D1249" s="11">
        <f>'Shiller Data '!D1248</f>
        <v>8.4866700000000002</v>
      </c>
      <c r="E1249" s="75">
        <f>'Shiller Data '!E1248</f>
        <v>48</v>
      </c>
      <c r="F1249" s="12">
        <f t="shared" si="176"/>
        <v>605.17959374999998</v>
      </c>
      <c r="G1249" s="12">
        <f t="shared" si="177"/>
        <v>22.64678125</v>
      </c>
      <c r="H1249" s="12">
        <f t="shared" si="172"/>
        <v>804.4348671782983</v>
      </c>
      <c r="I1249" s="12">
        <f t="shared" si="173"/>
        <v>25.39166961640078</v>
      </c>
      <c r="J1249" s="12">
        <f t="shared" si="174"/>
        <v>23.833784973285386</v>
      </c>
      <c r="K1249" s="12">
        <f t="shared" si="175"/>
        <v>3.1711041107803628</v>
      </c>
      <c r="L1249" s="12">
        <f t="shared" si="171"/>
        <v>-0.1839746578477186</v>
      </c>
    </row>
    <row r="1250" spans="1:12" x14ac:dyDescent="0.25">
      <c r="A1250" s="11">
        <f>'Shiller Data '!A1249</f>
        <v>1974.05</v>
      </c>
      <c r="B1250" s="11">
        <f>'Shiller Data '!B1249</f>
        <v>89.67</v>
      </c>
      <c r="C1250" s="11">
        <f>'Shiller Data '!C1249</f>
        <v>3.48</v>
      </c>
      <c r="D1250" s="11">
        <f>'Shiller Data '!D1249</f>
        <v>8.6133299999999995</v>
      </c>
      <c r="E1250" s="75">
        <f>'Shiller Data '!E1249</f>
        <v>48.6</v>
      </c>
      <c r="F1250" s="12">
        <f t="shared" si="176"/>
        <v>579.67226851851854</v>
      </c>
      <c r="G1250" s="12">
        <f t="shared" si="177"/>
        <v>22.496481481481482</v>
      </c>
      <c r="H1250" s="12">
        <f t="shared" si="172"/>
        <v>802.10727401673273</v>
      </c>
      <c r="I1250" s="12">
        <f t="shared" si="173"/>
        <v>25.377727770204032</v>
      </c>
      <c r="J1250" s="12">
        <f t="shared" si="174"/>
        <v>22.841771878375621</v>
      </c>
      <c r="K1250" s="12">
        <f t="shared" si="175"/>
        <v>3.1285909596411328</v>
      </c>
      <c r="L1250" s="12">
        <f t="shared" si="171"/>
        <v>-0.22648780898694865</v>
      </c>
    </row>
    <row r="1251" spans="1:12" x14ac:dyDescent="0.25">
      <c r="A1251" s="11">
        <f>'Shiller Data '!A1250</f>
        <v>1974.06</v>
      </c>
      <c r="B1251" s="11">
        <f>'Shiller Data '!B1250</f>
        <v>89.79</v>
      </c>
      <c r="C1251" s="11">
        <f>'Shiller Data '!C1250</f>
        <v>3.5</v>
      </c>
      <c r="D1251" s="11">
        <f>'Shiller Data '!D1250</f>
        <v>8.74</v>
      </c>
      <c r="E1251" s="75">
        <f>'Shiller Data '!E1250</f>
        <v>49</v>
      </c>
      <c r="F1251" s="12">
        <f t="shared" si="176"/>
        <v>575.70965816326532</v>
      </c>
      <c r="G1251" s="12">
        <f t="shared" si="177"/>
        <v>22.441071428571426</v>
      </c>
      <c r="H1251" s="12">
        <f t="shared" si="172"/>
        <v>799.80198383573077</v>
      </c>
      <c r="I1251" s="12">
        <f t="shared" si="173"/>
        <v>25.362469640907957</v>
      </c>
      <c r="J1251" s="12">
        <f t="shared" si="174"/>
        <v>22.699274412720612</v>
      </c>
      <c r="K1251" s="12">
        <f t="shared" si="175"/>
        <v>3.1223329597791611</v>
      </c>
      <c r="L1251" s="12">
        <f t="shared" si="171"/>
        <v>-0.23274580884892027</v>
      </c>
    </row>
    <row r="1252" spans="1:12" x14ac:dyDescent="0.25">
      <c r="A1252" s="11">
        <f>'Shiller Data '!A1251</f>
        <v>1974.07</v>
      </c>
      <c r="B1252" s="11">
        <f>'Shiller Data '!B1251</f>
        <v>79.31</v>
      </c>
      <c r="C1252" s="11">
        <f>'Shiller Data '!C1251</f>
        <v>3.53</v>
      </c>
      <c r="D1252" s="11">
        <f>'Shiller Data '!D1251</f>
        <v>8.8633299999999995</v>
      </c>
      <c r="E1252" s="75">
        <f>'Shiller Data '!E1251</f>
        <v>49.4</v>
      </c>
      <c r="F1252" s="12">
        <f t="shared" si="176"/>
        <v>504.39715080971666</v>
      </c>
      <c r="G1252" s="12">
        <f t="shared" si="177"/>
        <v>22.450156882591092</v>
      </c>
      <c r="H1252" s="12">
        <f t="shared" si="172"/>
        <v>796.4042904284463</v>
      </c>
      <c r="I1252" s="12">
        <f t="shared" si="173"/>
        <v>25.346218886190783</v>
      </c>
      <c r="J1252" s="12">
        <f t="shared" si="174"/>
        <v>19.900291758488841</v>
      </c>
      <c r="K1252" s="12">
        <f t="shared" si="175"/>
        <v>2.9907343928535668</v>
      </c>
      <c r="L1252" s="12">
        <f t="shared" si="171"/>
        <v>-0.36434437577451462</v>
      </c>
    </row>
    <row r="1253" spans="1:12" x14ac:dyDescent="0.25">
      <c r="A1253" s="11">
        <f>'Shiller Data '!A1252</f>
        <v>1974.08</v>
      </c>
      <c r="B1253" s="11">
        <f>'Shiller Data '!B1252</f>
        <v>76.03</v>
      </c>
      <c r="C1253" s="11">
        <f>'Shiller Data '!C1252</f>
        <v>3.56</v>
      </c>
      <c r="D1253" s="11">
        <f>'Shiller Data '!D1252</f>
        <v>8.9866700000000002</v>
      </c>
      <c r="E1253" s="75">
        <f>'Shiller Data '!E1252</f>
        <v>50</v>
      </c>
      <c r="F1253" s="12">
        <f t="shared" si="176"/>
        <v>477.73450500000001</v>
      </c>
      <c r="G1253" s="12">
        <f t="shared" si="177"/>
        <v>22.369260000000001</v>
      </c>
      <c r="H1253" s="12">
        <f t="shared" si="172"/>
        <v>792.73849513579614</v>
      </c>
      <c r="I1253" s="12">
        <f t="shared" si="173"/>
        <v>25.326785199683837</v>
      </c>
      <c r="J1253" s="12">
        <f t="shared" si="174"/>
        <v>18.862816628063943</v>
      </c>
      <c r="K1253" s="12">
        <f t="shared" si="175"/>
        <v>2.9371926100664787</v>
      </c>
      <c r="L1253" s="12">
        <f t="shared" si="171"/>
        <v>-0.41788615856160272</v>
      </c>
    </row>
    <row r="1254" spans="1:12" x14ac:dyDescent="0.25">
      <c r="A1254" s="11">
        <f>'Shiller Data '!A1253</f>
        <v>1974.09</v>
      </c>
      <c r="B1254" s="11">
        <f>'Shiller Data '!B1253</f>
        <v>68.12</v>
      </c>
      <c r="C1254" s="11">
        <f>'Shiller Data '!C1253</f>
        <v>3.59</v>
      </c>
      <c r="D1254" s="11">
        <f>'Shiller Data '!D1253</f>
        <v>9.11</v>
      </c>
      <c r="E1254" s="75">
        <f>'Shiller Data '!E1253</f>
        <v>50.6</v>
      </c>
      <c r="F1254" s="12">
        <f t="shared" si="176"/>
        <v>422.95654150197635</v>
      </c>
      <c r="G1254" s="12">
        <f t="shared" si="177"/>
        <v>22.290281620553358</v>
      </c>
      <c r="H1254" s="12">
        <f t="shared" si="172"/>
        <v>788.1983132972756</v>
      </c>
      <c r="I1254" s="12">
        <f t="shared" si="173"/>
        <v>25.305564003238146</v>
      </c>
      <c r="J1254" s="12">
        <f t="shared" si="174"/>
        <v>16.713974106558307</v>
      </c>
      <c r="K1254" s="12">
        <f t="shared" si="175"/>
        <v>2.8162451423712902</v>
      </c>
      <c r="L1254" s="12">
        <f t="shared" si="171"/>
        <v>-0.53883362625679121</v>
      </c>
    </row>
    <row r="1255" spans="1:12" x14ac:dyDescent="0.25">
      <c r="A1255" s="11">
        <f>'Shiller Data '!A1254</f>
        <v>1974.1</v>
      </c>
      <c r="B1255" s="11">
        <f>'Shiller Data '!B1254</f>
        <v>69.44</v>
      </c>
      <c r="C1255" s="11">
        <f>'Shiller Data '!C1254</f>
        <v>3.5933299999999999</v>
      </c>
      <c r="D1255" s="11">
        <f>'Shiller Data '!D1254</f>
        <v>9.0366700000000009</v>
      </c>
      <c r="E1255" s="75">
        <f>'Shiller Data '!E1254</f>
        <v>51.1</v>
      </c>
      <c r="F1255" s="12">
        <f t="shared" si="176"/>
        <v>426.93369863013703</v>
      </c>
      <c r="G1255" s="12">
        <f t="shared" si="177"/>
        <v>22.092650738747555</v>
      </c>
      <c r="H1255" s="12">
        <f t="shared" si="172"/>
        <v>783.63347382228119</v>
      </c>
      <c r="I1255" s="12">
        <f t="shared" si="173"/>
        <v>25.280764336234192</v>
      </c>
      <c r="J1255" s="12">
        <f t="shared" si="174"/>
        <v>16.88768950779804</v>
      </c>
      <c r="K1255" s="12">
        <f t="shared" si="175"/>
        <v>2.8265849250026602</v>
      </c>
      <c r="L1255" s="12">
        <f t="shared" si="171"/>
        <v>-0.52849384362542118</v>
      </c>
    </row>
    <row r="1256" spans="1:12" x14ac:dyDescent="0.25">
      <c r="A1256" s="11">
        <f>'Shiller Data '!A1255</f>
        <v>1974.11</v>
      </c>
      <c r="B1256" s="11">
        <f>'Shiller Data '!B1255</f>
        <v>71.739999999999995</v>
      </c>
      <c r="C1256" s="11">
        <f>'Shiller Data '!C1255</f>
        <v>3.59667</v>
      </c>
      <c r="D1256" s="11">
        <f>'Shiller Data '!D1255</f>
        <v>8.9633299999999991</v>
      </c>
      <c r="E1256" s="75">
        <f>'Shiller Data '!E1255</f>
        <v>51.5</v>
      </c>
      <c r="F1256" s="12">
        <f t="shared" si="176"/>
        <v>437.64882524271843</v>
      </c>
      <c r="G1256" s="12">
        <f t="shared" si="177"/>
        <v>21.941432956310678</v>
      </c>
      <c r="H1256" s="12">
        <f t="shared" si="172"/>
        <v>779.23187306952707</v>
      </c>
      <c r="I1256" s="12">
        <f t="shared" si="173"/>
        <v>25.25351502248321</v>
      </c>
      <c r="J1256" s="12">
        <f t="shared" si="174"/>
        <v>17.330214223765665</v>
      </c>
      <c r="K1256" s="12">
        <f t="shared" si="175"/>
        <v>2.8524514650917165</v>
      </c>
      <c r="L1256" s="12">
        <f t="shared" si="171"/>
        <v>-0.50262730353636487</v>
      </c>
    </row>
    <row r="1257" spans="1:12" x14ac:dyDescent="0.25">
      <c r="A1257" s="11">
        <f>'Shiller Data '!A1256</f>
        <v>1974.12</v>
      </c>
      <c r="B1257" s="11">
        <f>'Shiller Data '!B1256</f>
        <v>67.069999999999993</v>
      </c>
      <c r="C1257" s="11">
        <f>'Shiller Data '!C1256</f>
        <v>3.6</v>
      </c>
      <c r="D1257" s="11">
        <f>'Shiller Data '!D1256</f>
        <v>8.89</v>
      </c>
      <c r="E1257" s="75">
        <f>'Shiller Data '!E1256</f>
        <v>51.9</v>
      </c>
      <c r="F1257" s="12">
        <f t="shared" si="176"/>
        <v>406.00611271676297</v>
      </c>
      <c r="G1257" s="12">
        <f t="shared" si="177"/>
        <v>21.792485549132948</v>
      </c>
      <c r="H1257" s="12">
        <f t="shared" si="172"/>
        <v>774.48331770514824</v>
      </c>
      <c r="I1257" s="12">
        <f t="shared" si="173"/>
        <v>25.223174837741595</v>
      </c>
      <c r="J1257" s="12">
        <f t="shared" si="174"/>
        <v>16.096550704999018</v>
      </c>
      <c r="K1257" s="12">
        <f t="shared" si="175"/>
        <v>2.7786050071118109</v>
      </c>
      <c r="L1257" s="12">
        <f t="shared" si="171"/>
        <v>-0.5764737615162705</v>
      </c>
    </row>
    <row r="1258" spans="1:12" x14ac:dyDescent="0.25">
      <c r="A1258" s="11">
        <f>'Shiller Data '!A1257</f>
        <v>1975.01</v>
      </c>
      <c r="B1258" s="11">
        <f>'Shiller Data '!B1257</f>
        <v>72.56</v>
      </c>
      <c r="C1258" s="11">
        <f>'Shiller Data '!C1257</f>
        <v>3.6233300000000002</v>
      </c>
      <c r="D1258" s="11">
        <f>'Shiller Data '!D1257</f>
        <v>8.7433300000000003</v>
      </c>
      <c r="E1258" s="75">
        <f>'Shiller Data '!E1257</f>
        <v>52.1</v>
      </c>
      <c r="F1258" s="12">
        <f t="shared" si="176"/>
        <v>437.55351247600765</v>
      </c>
      <c r="G1258" s="12">
        <f t="shared" si="177"/>
        <v>21.849514448176581</v>
      </c>
      <c r="H1258" s="12">
        <f t="shared" si="172"/>
        <v>770.08084089705289</v>
      </c>
      <c r="I1258" s="12">
        <f t="shared" si="173"/>
        <v>25.19202455866818</v>
      </c>
      <c r="J1258" s="12">
        <f t="shared" si="174"/>
        <v>17.368731578401562</v>
      </c>
      <c r="K1258" s="12">
        <f t="shared" si="175"/>
        <v>2.8546715538907161</v>
      </c>
      <c r="L1258" s="12">
        <f t="shared" si="171"/>
        <v>-0.50040721473736527</v>
      </c>
    </row>
    <row r="1259" spans="1:12" x14ac:dyDescent="0.25">
      <c r="A1259" s="11">
        <f>'Shiller Data '!A1258</f>
        <v>1975.02</v>
      </c>
      <c r="B1259" s="11">
        <f>'Shiller Data '!B1258</f>
        <v>80.099999999999994</v>
      </c>
      <c r="C1259" s="11">
        <f>'Shiller Data '!C1258</f>
        <v>3.6466699999999999</v>
      </c>
      <c r="D1259" s="11">
        <f>'Shiller Data '!D1258</f>
        <v>8.5966699999999996</v>
      </c>
      <c r="E1259" s="75">
        <f>'Shiller Data '!E1258</f>
        <v>52.5</v>
      </c>
      <c r="F1259" s="12">
        <f t="shared" si="176"/>
        <v>479.34128571428573</v>
      </c>
      <c r="G1259" s="12">
        <f t="shared" si="177"/>
        <v>21.822715185714284</v>
      </c>
      <c r="H1259" s="12">
        <f t="shared" si="172"/>
        <v>766.23909118199015</v>
      </c>
      <c r="I1259" s="12">
        <f t="shared" si="173"/>
        <v>25.159272031905818</v>
      </c>
      <c r="J1259" s="12">
        <f t="shared" si="174"/>
        <v>19.052271667733766</v>
      </c>
      <c r="K1259" s="12">
        <f t="shared" si="175"/>
        <v>2.9471863421133406</v>
      </c>
      <c r="L1259" s="12">
        <f t="shared" si="171"/>
        <v>-0.40789242651474078</v>
      </c>
    </row>
    <row r="1260" spans="1:12" x14ac:dyDescent="0.25">
      <c r="A1260" s="11">
        <f>'Shiller Data '!A1259</f>
        <v>1975.03</v>
      </c>
      <c r="B1260" s="11">
        <f>'Shiller Data '!B1259</f>
        <v>83.78</v>
      </c>
      <c r="C1260" s="11">
        <f>'Shiller Data '!C1259</f>
        <v>3.67</v>
      </c>
      <c r="D1260" s="11">
        <f>'Shiller Data '!D1259</f>
        <v>8.4499999999999993</v>
      </c>
      <c r="E1260" s="75">
        <f>'Shiller Data '!E1259</f>
        <v>52.7</v>
      </c>
      <c r="F1260" s="12">
        <f t="shared" si="176"/>
        <v>499.46074952561668</v>
      </c>
      <c r="G1260" s="12">
        <f t="shared" si="177"/>
        <v>21.878980075901328</v>
      </c>
      <c r="H1260" s="12">
        <f t="shared" si="172"/>
        <v>762.69226203633264</v>
      </c>
      <c r="I1260" s="12">
        <f t="shared" si="173"/>
        <v>25.126397977798067</v>
      </c>
      <c r="J1260" s="12">
        <f t="shared" si="174"/>
        <v>19.877928780995394</v>
      </c>
      <c r="K1260" s="12">
        <f t="shared" si="175"/>
        <v>2.9896100097340526</v>
      </c>
      <c r="L1260" s="12">
        <f t="shared" si="171"/>
        <v>-0.36546875889402886</v>
      </c>
    </row>
    <row r="1261" spans="1:12" x14ac:dyDescent="0.25">
      <c r="A1261" s="11">
        <f>'Shiller Data '!A1260</f>
        <v>1975.04</v>
      </c>
      <c r="B1261" s="11">
        <f>'Shiller Data '!B1260</f>
        <v>84.72</v>
      </c>
      <c r="C1261" s="11">
        <f>'Shiller Data '!C1260</f>
        <v>3.6833300000000002</v>
      </c>
      <c r="D1261" s="11">
        <f>'Shiller Data '!D1260</f>
        <v>8.2866700000000009</v>
      </c>
      <c r="E1261" s="75">
        <f>'Shiller Data '!E1260</f>
        <v>52.9</v>
      </c>
      <c r="F1261" s="12">
        <f t="shared" si="176"/>
        <v>503.15512287334593</v>
      </c>
      <c r="G1261" s="12">
        <f t="shared" si="177"/>
        <v>21.87542916351607</v>
      </c>
      <c r="H1261" s="12">
        <f t="shared" si="172"/>
        <v>759.14613393969694</v>
      </c>
      <c r="I1261" s="12">
        <f t="shared" si="173"/>
        <v>25.092566280548251</v>
      </c>
      <c r="J1261" s="12">
        <f t="shared" si="174"/>
        <v>20.051959502579521</v>
      </c>
      <c r="K1261" s="12">
        <f t="shared" si="175"/>
        <v>2.9983268797792055</v>
      </c>
      <c r="L1261" s="12">
        <f t="shared" si="171"/>
        <v>-0.35675188884887588</v>
      </c>
    </row>
    <row r="1262" spans="1:12" x14ac:dyDescent="0.25">
      <c r="A1262" s="11">
        <f>'Shiller Data '!A1261</f>
        <v>1975.05</v>
      </c>
      <c r="B1262" s="11">
        <f>'Shiller Data '!B1261</f>
        <v>90.1</v>
      </c>
      <c r="C1262" s="11">
        <f>'Shiller Data '!C1261</f>
        <v>3.6966700000000001</v>
      </c>
      <c r="D1262" s="11">
        <f>'Shiller Data '!D1261</f>
        <v>8.1233299999999993</v>
      </c>
      <c r="E1262" s="75">
        <f>'Shiller Data '!E1261</f>
        <v>53.2</v>
      </c>
      <c r="F1262" s="12">
        <f t="shared" si="176"/>
        <v>532.08961466165408</v>
      </c>
      <c r="G1262" s="12">
        <f t="shared" si="177"/>
        <v>21.830851452067666</v>
      </c>
      <c r="H1262" s="12">
        <f t="shared" si="172"/>
        <v>755.87553651467942</v>
      </c>
      <c r="I1262" s="12">
        <f t="shared" si="173"/>
        <v>25.056735453746064</v>
      </c>
      <c r="J1262" s="12">
        <f t="shared" si="174"/>
        <v>21.235392601078242</v>
      </c>
      <c r="K1262" s="12">
        <f t="shared" si="175"/>
        <v>3.055669251989817</v>
      </c>
      <c r="L1262" s="12">
        <f t="shared" si="171"/>
        <v>-0.29940951663826443</v>
      </c>
    </row>
    <row r="1263" spans="1:12" x14ac:dyDescent="0.25">
      <c r="A1263" s="11">
        <f>'Shiller Data '!A1262</f>
        <v>1975.06</v>
      </c>
      <c r="B1263" s="11">
        <f>'Shiller Data '!B1262</f>
        <v>92.4</v>
      </c>
      <c r="C1263" s="11">
        <f>'Shiller Data '!C1262</f>
        <v>3.71</v>
      </c>
      <c r="D1263" s="11">
        <f>'Shiller Data '!D1262</f>
        <v>7.96</v>
      </c>
      <c r="E1263" s="75">
        <f>'Shiller Data '!E1262</f>
        <v>53.6</v>
      </c>
      <c r="F1263" s="12">
        <f t="shared" si="176"/>
        <v>541.6001865671642</v>
      </c>
      <c r="G1263" s="12">
        <f t="shared" si="177"/>
        <v>21.746068097014923</v>
      </c>
      <c r="H1263" s="12">
        <f t="shared" si="172"/>
        <v>753.07526214178392</v>
      </c>
      <c r="I1263" s="12">
        <f t="shared" si="173"/>
        <v>25.019864416261626</v>
      </c>
      <c r="J1263" s="12">
        <f t="shared" si="174"/>
        <v>21.646807414957529</v>
      </c>
      <c r="K1263" s="12">
        <f t="shared" si="175"/>
        <v>3.0748579800623319</v>
      </c>
      <c r="L1263" s="12">
        <f t="shared" si="171"/>
        <v>-0.2802207885657495</v>
      </c>
    </row>
    <row r="1264" spans="1:12" x14ac:dyDescent="0.25">
      <c r="A1264" s="11">
        <f>'Shiller Data '!A1263</f>
        <v>1975.07</v>
      </c>
      <c r="B1264" s="11">
        <f>'Shiller Data '!B1263</f>
        <v>92.49</v>
      </c>
      <c r="C1264" s="11">
        <f>'Shiller Data '!C1263</f>
        <v>3.71</v>
      </c>
      <c r="D1264" s="11">
        <f>'Shiller Data '!D1263</f>
        <v>7.8933299999999997</v>
      </c>
      <c r="E1264" s="75">
        <f>'Shiller Data '!E1263</f>
        <v>54.2</v>
      </c>
      <c r="F1264" s="12">
        <f t="shared" si="176"/>
        <v>536.12630535055348</v>
      </c>
      <c r="G1264" s="12">
        <f t="shared" si="177"/>
        <v>21.505336715867159</v>
      </c>
      <c r="H1264" s="12">
        <f t="shared" si="172"/>
        <v>750.23141563546301</v>
      </c>
      <c r="I1264" s="12">
        <f t="shared" si="173"/>
        <v>24.979404850681473</v>
      </c>
      <c r="J1264" s="12">
        <f t="shared" si="174"/>
        <v>21.462733341940581</v>
      </c>
      <c r="K1264" s="12">
        <f t="shared" si="175"/>
        <v>3.0663180982409326</v>
      </c>
      <c r="L1264" s="12">
        <f t="shared" si="171"/>
        <v>-0.28876067038714881</v>
      </c>
    </row>
    <row r="1265" spans="1:12" x14ac:dyDescent="0.25">
      <c r="A1265" s="11">
        <f>'Shiller Data '!A1264</f>
        <v>1975.08</v>
      </c>
      <c r="B1265" s="11">
        <f>'Shiller Data '!B1264</f>
        <v>85.71</v>
      </c>
      <c r="C1265" s="11">
        <f>'Shiller Data '!C1264</f>
        <v>3.71</v>
      </c>
      <c r="D1265" s="11">
        <f>'Shiller Data '!D1264</f>
        <v>7.82667</v>
      </c>
      <c r="E1265" s="75">
        <f>'Shiller Data '!E1264</f>
        <v>54.3</v>
      </c>
      <c r="F1265" s="12">
        <f t="shared" si="176"/>
        <v>495.91048342541438</v>
      </c>
      <c r="G1265" s="12">
        <f t="shared" si="177"/>
        <v>21.465732044198894</v>
      </c>
      <c r="H1265" s="12">
        <f t="shared" si="172"/>
        <v>746.79806935203385</v>
      </c>
      <c r="I1265" s="12">
        <f t="shared" si="173"/>
        <v>24.937313686818879</v>
      </c>
      <c r="J1265" s="12">
        <f t="shared" si="174"/>
        <v>19.886283248204794</v>
      </c>
      <c r="K1265" s="12">
        <f t="shared" si="175"/>
        <v>2.9900302100551954</v>
      </c>
      <c r="L1265" s="12">
        <f t="shared" si="171"/>
        <v>-0.36504855857288598</v>
      </c>
    </row>
    <row r="1266" spans="1:12" x14ac:dyDescent="0.25">
      <c r="A1266" s="11">
        <f>'Shiller Data '!A1265</f>
        <v>1975.09</v>
      </c>
      <c r="B1266" s="11">
        <f>'Shiller Data '!B1265</f>
        <v>84.67</v>
      </c>
      <c r="C1266" s="11">
        <f>'Shiller Data '!C1265</f>
        <v>3.71</v>
      </c>
      <c r="D1266" s="11">
        <f>'Shiller Data '!D1265</f>
        <v>7.76</v>
      </c>
      <c r="E1266" s="75">
        <f>'Shiller Data '!E1265</f>
        <v>54.6</v>
      </c>
      <c r="F1266" s="12">
        <f t="shared" si="176"/>
        <v>487.20141483516483</v>
      </c>
      <c r="G1266" s="12">
        <f t="shared" si="177"/>
        <v>21.34778846153846</v>
      </c>
      <c r="H1266" s="12">
        <f t="shared" si="172"/>
        <v>743.06712966616635</v>
      </c>
      <c r="I1266" s="12">
        <f t="shared" si="173"/>
        <v>24.89284630024849</v>
      </c>
      <c r="J1266" s="12">
        <f t="shared" si="174"/>
        <v>19.571944845467566</v>
      </c>
      <c r="K1266" s="12">
        <f t="shared" si="175"/>
        <v>2.974097155390389</v>
      </c>
      <c r="L1266" s="12">
        <f t="shared" si="171"/>
        <v>-0.38098161323769242</v>
      </c>
    </row>
    <row r="1267" spans="1:12" x14ac:dyDescent="0.25">
      <c r="A1267" s="11">
        <f>'Shiller Data '!A1266</f>
        <v>1975.1</v>
      </c>
      <c r="B1267" s="11">
        <f>'Shiller Data '!B1266</f>
        <v>88.57</v>
      </c>
      <c r="C1267" s="11">
        <f>'Shiller Data '!C1266</f>
        <v>3.7</v>
      </c>
      <c r="D1267" s="11">
        <f>'Shiller Data '!D1266</f>
        <v>7.82667</v>
      </c>
      <c r="E1267" s="75">
        <f>'Shiller Data '!E1266</f>
        <v>54.9</v>
      </c>
      <c r="F1267" s="12">
        <f t="shared" si="176"/>
        <v>506.85755464480872</v>
      </c>
      <c r="G1267" s="12">
        <f t="shared" si="177"/>
        <v>21.173907103825137</v>
      </c>
      <c r="H1267" s="12">
        <f t="shared" si="172"/>
        <v>739.48097922735212</v>
      </c>
      <c r="I1267" s="12">
        <f t="shared" si="173"/>
        <v>24.845867965438426</v>
      </c>
      <c r="J1267" s="12">
        <f t="shared" si="174"/>
        <v>20.400074384596561</v>
      </c>
      <c r="K1267" s="12">
        <f t="shared" si="175"/>
        <v>3.0155385471472758</v>
      </c>
      <c r="L1267" s="12">
        <f t="shared" si="171"/>
        <v>-0.33954022148080565</v>
      </c>
    </row>
    <row r="1268" spans="1:12" x14ac:dyDescent="0.25">
      <c r="A1268" s="11">
        <f>'Shiller Data '!A1267</f>
        <v>1975.11</v>
      </c>
      <c r="B1268" s="11">
        <f>'Shiller Data '!B1267</f>
        <v>90.07</v>
      </c>
      <c r="C1268" s="11">
        <f>'Shiller Data '!C1267</f>
        <v>3.69</v>
      </c>
      <c r="D1268" s="11">
        <f>'Shiller Data '!D1267</f>
        <v>7.8933299999999997</v>
      </c>
      <c r="E1268" s="75">
        <f>'Shiller Data '!E1267</f>
        <v>55.3</v>
      </c>
      <c r="F1268" s="12">
        <f t="shared" si="176"/>
        <v>511.71324141048825</v>
      </c>
      <c r="G1268" s="12">
        <f t="shared" si="177"/>
        <v>20.963937613019894</v>
      </c>
      <c r="H1268" s="12">
        <f t="shared" si="172"/>
        <v>735.91981882301002</v>
      </c>
      <c r="I1268" s="12">
        <f t="shared" si="173"/>
        <v>24.795382512038827</v>
      </c>
      <c r="J1268" s="12">
        <f t="shared" si="174"/>
        <v>20.637440909090138</v>
      </c>
      <c r="K1268" s="12">
        <f t="shared" si="175"/>
        <v>3.0271069459636561</v>
      </c>
      <c r="L1268" s="12">
        <f t="shared" si="171"/>
        <v>-0.32797182266442526</v>
      </c>
    </row>
    <row r="1269" spans="1:12" x14ac:dyDescent="0.25">
      <c r="A1269" s="11">
        <f>'Shiller Data '!A1268</f>
        <v>1975.12</v>
      </c>
      <c r="B1269" s="11">
        <f>'Shiller Data '!B1268</f>
        <v>88.7</v>
      </c>
      <c r="C1269" s="11">
        <f>'Shiller Data '!C1268</f>
        <v>3.68</v>
      </c>
      <c r="D1269" s="11">
        <f>'Shiller Data '!D1268</f>
        <v>7.96</v>
      </c>
      <c r="E1269" s="75">
        <f>'Shiller Data '!E1268</f>
        <v>55.5</v>
      </c>
      <c r="F1269" s="12">
        <f t="shared" si="176"/>
        <v>502.11391891891896</v>
      </c>
      <c r="G1269" s="12">
        <f t="shared" si="177"/>
        <v>20.831783783783784</v>
      </c>
      <c r="H1269" s="12">
        <f t="shared" si="172"/>
        <v>732.30733687790473</v>
      </c>
      <c r="I1269" s="12">
        <f t="shared" si="173"/>
        <v>24.742823350062011</v>
      </c>
      <c r="J1269" s="12">
        <f t="shared" si="174"/>
        <v>20.293315431913332</v>
      </c>
      <c r="K1269" s="12">
        <f t="shared" si="175"/>
        <v>3.010291542751883</v>
      </c>
      <c r="L1269" s="12">
        <f t="shared" si="171"/>
        <v>-0.34478722587619837</v>
      </c>
    </row>
    <row r="1270" spans="1:12" x14ac:dyDescent="0.25">
      <c r="A1270" s="11">
        <f>'Shiller Data '!A1269</f>
        <v>1976.01</v>
      </c>
      <c r="B1270" s="11">
        <f>'Shiller Data '!B1269</f>
        <v>96.86</v>
      </c>
      <c r="C1270" s="11">
        <f>'Shiller Data '!C1269</f>
        <v>3.6833300000000002</v>
      </c>
      <c r="D1270" s="11">
        <f>'Shiller Data '!D1269</f>
        <v>8.1933299999999996</v>
      </c>
      <c r="E1270" s="75">
        <f>'Shiller Data '!E1269</f>
        <v>55.6</v>
      </c>
      <c r="F1270" s="12">
        <f t="shared" si="176"/>
        <v>547.31997302158277</v>
      </c>
      <c r="G1270" s="12">
        <f t="shared" si="177"/>
        <v>20.81313314298561</v>
      </c>
      <c r="H1270" s="12">
        <f t="shared" si="172"/>
        <v>729.13184934522803</v>
      </c>
      <c r="I1270" s="12">
        <f t="shared" si="173"/>
        <v>24.688684008094782</v>
      </c>
      <c r="J1270" s="12">
        <f t="shared" si="174"/>
        <v>22.16885974327877</v>
      </c>
      <c r="K1270" s="12">
        <f t="shared" si="175"/>
        <v>3.0986885898868888</v>
      </c>
      <c r="L1270" s="12">
        <f t="shared" si="171"/>
        <v>-0.25639017874119263</v>
      </c>
    </row>
    <row r="1271" spans="1:12" x14ac:dyDescent="0.25">
      <c r="A1271" s="11">
        <f>'Shiller Data '!A1270</f>
        <v>1976.02</v>
      </c>
      <c r="B1271" s="11">
        <f>'Shiller Data '!B1270</f>
        <v>100.6</v>
      </c>
      <c r="C1271" s="11">
        <f>'Shiller Data '!C1270</f>
        <v>3.6866699999999999</v>
      </c>
      <c r="D1271" s="11">
        <f>'Shiller Data '!D1270</f>
        <v>8.4266699999999997</v>
      </c>
      <c r="E1271" s="75">
        <f>'Shiller Data '!E1270</f>
        <v>55.8</v>
      </c>
      <c r="F1271" s="12">
        <f t="shared" si="176"/>
        <v>566.41586021505384</v>
      </c>
      <c r="G1271" s="12">
        <f t="shared" si="177"/>
        <v>20.757339556451612</v>
      </c>
      <c r="H1271" s="12">
        <f t="shared" si="172"/>
        <v>726.25657376491392</v>
      </c>
      <c r="I1271" s="12">
        <f t="shared" si="173"/>
        <v>24.633906149339154</v>
      </c>
      <c r="J1271" s="12">
        <f t="shared" si="174"/>
        <v>22.993343271718558</v>
      </c>
      <c r="K1271" s="12">
        <f t="shared" si="175"/>
        <v>3.1352047510694812</v>
      </c>
      <c r="L1271" s="12">
        <f t="shared" si="171"/>
        <v>-0.21987401755860025</v>
      </c>
    </row>
    <row r="1272" spans="1:12" x14ac:dyDescent="0.25">
      <c r="A1272" s="11">
        <f>'Shiller Data '!A1271</f>
        <v>1976.03</v>
      </c>
      <c r="B1272" s="11">
        <f>'Shiller Data '!B1271</f>
        <v>101.1</v>
      </c>
      <c r="C1272" s="11">
        <f>'Shiller Data '!C1271</f>
        <v>3.69</v>
      </c>
      <c r="D1272" s="11">
        <f>'Shiller Data '!D1271</f>
        <v>8.66</v>
      </c>
      <c r="E1272" s="75">
        <f>'Shiller Data '!E1271</f>
        <v>55.9</v>
      </c>
      <c r="F1272" s="12">
        <f t="shared" si="176"/>
        <v>568.21274597495528</v>
      </c>
      <c r="G1272" s="12">
        <f t="shared" si="177"/>
        <v>20.738922182468695</v>
      </c>
      <c r="H1272" s="12">
        <f t="shared" si="172"/>
        <v>723.68362514426269</v>
      </c>
      <c r="I1272" s="12">
        <f t="shared" si="173"/>
        <v>24.578228216401719</v>
      </c>
      <c r="J1272" s="12">
        <f t="shared" si="174"/>
        <v>23.118539748759087</v>
      </c>
      <c r="K1272" s="12">
        <f t="shared" si="175"/>
        <v>3.1406348821537726</v>
      </c>
      <c r="L1272" s="12">
        <f t="shared" si="171"/>
        <v>-0.21444388647430879</v>
      </c>
    </row>
    <row r="1273" spans="1:12" x14ac:dyDescent="0.25">
      <c r="A1273" s="11">
        <f>'Shiller Data '!A1272</f>
        <v>1976.04</v>
      </c>
      <c r="B1273" s="11">
        <f>'Shiller Data '!B1272</f>
        <v>101.9</v>
      </c>
      <c r="C1273" s="11">
        <f>'Shiller Data '!C1272</f>
        <v>3.71333</v>
      </c>
      <c r="D1273" s="11">
        <f>'Shiller Data '!D1272</f>
        <v>8.8566699999999994</v>
      </c>
      <c r="E1273" s="75">
        <f>'Shiller Data '!E1272</f>
        <v>56.1</v>
      </c>
      <c r="F1273" s="12">
        <f t="shared" si="176"/>
        <v>570.66724598930489</v>
      </c>
      <c r="G1273" s="12">
        <f t="shared" si="177"/>
        <v>20.795640868983956</v>
      </c>
      <c r="H1273" s="12">
        <f t="shared" si="172"/>
        <v>721.00188311278828</v>
      </c>
      <c r="I1273" s="12">
        <f t="shared" si="173"/>
        <v>24.523281816928556</v>
      </c>
      <c r="J1273" s="12">
        <f t="shared" si="174"/>
        <v>23.270427271906573</v>
      </c>
      <c r="K1273" s="12">
        <f t="shared" si="175"/>
        <v>3.1471833386371033</v>
      </c>
      <c r="L1273" s="12">
        <f t="shared" si="171"/>
        <v>-0.2078954299909781</v>
      </c>
    </row>
    <row r="1274" spans="1:12" x14ac:dyDescent="0.25">
      <c r="A1274" s="11">
        <f>'Shiller Data '!A1273</f>
        <v>1976.05</v>
      </c>
      <c r="B1274" s="11">
        <f>'Shiller Data '!B1273</f>
        <v>101.2</v>
      </c>
      <c r="C1274" s="11">
        <f>'Shiller Data '!C1273</f>
        <v>3.7366700000000002</v>
      </c>
      <c r="D1274" s="11">
        <f>'Shiller Data '!D1273</f>
        <v>9.0533300000000008</v>
      </c>
      <c r="E1274" s="75">
        <f>'Shiller Data '!E1273</f>
        <v>56.5</v>
      </c>
      <c r="F1274" s="12">
        <f t="shared" si="176"/>
        <v>562.73469026548673</v>
      </c>
      <c r="G1274" s="12">
        <f t="shared" si="177"/>
        <v>20.778199951327437</v>
      </c>
      <c r="H1274" s="12">
        <f t="shared" si="172"/>
        <v>718.56990385164704</v>
      </c>
      <c r="I1274" s="12">
        <f t="shared" si="173"/>
        <v>24.467076142362988</v>
      </c>
      <c r="J1274" s="12">
        <f t="shared" si="174"/>
        <v>22.999670536486867</v>
      </c>
      <c r="K1274" s="12">
        <f t="shared" si="175"/>
        <v>3.135479891325982</v>
      </c>
      <c r="L1274" s="12">
        <f t="shared" si="171"/>
        <v>-0.21959887730209937</v>
      </c>
    </row>
    <row r="1275" spans="1:12" x14ac:dyDescent="0.25">
      <c r="A1275" s="11">
        <f>'Shiller Data '!A1274</f>
        <v>1976.06</v>
      </c>
      <c r="B1275" s="11">
        <f>'Shiller Data '!B1274</f>
        <v>101.8</v>
      </c>
      <c r="C1275" s="11">
        <f>'Shiller Data '!C1274</f>
        <v>3.76</v>
      </c>
      <c r="D1275" s="11">
        <f>'Shiller Data '!D1274</f>
        <v>9.25</v>
      </c>
      <c r="E1275" s="75">
        <f>'Shiller Data '!E1274</f>
        <v>56.8</v>
      </c>
      <c r="F1275" s="12">
        <f t="shared" si="176"/>
        <v>563.08125000000007</v>
      </c>
      <c r="G1275" s="12">
        <f t="shared" si="177"/>
        <v>20.797499999999999</v>
      </c>
      <c r="H1275" s="12">
        <f t="shared" si="172"/>
        <v>716.21797460880873</v>
      </c>
      <c r="I1275" s="12">
        <f t="shared" si="173"/>
        <v>24.410615172171511</v>
      </c>
      <c r="J1275" s="12">
        <f t="shared" si="174"/>
        <v>23.067065128367663</v>
      </c>
      <c r="K1275" s="12">
        <f t="shared" si="175"/>
        <v>3.1384058481575137</v>
      </c>
      <c r="L1275" s="12">
        <f t="shared" si="171"/>
        <v>-0.21667292047056774</v>
      </c>
    </row>
    <row r="1276" spans="1:12" x14ac:dyDescent="0.25">
      <c r="A1276" s="11">
        <f>'Shiller Data '!A1275</f>
        <v>1976.07</v>
      </c>
      <c r="B1276" s="11">
        <f>'Shiller Data '!B1275</f>
        <v>104.2</v>
      </c>
      <c r="C1276" s="11">
        <f>'Shiller Data '!C1275</f>
        <v>3.79</v>
      </c>
      <c r="D1276" s="11">
        <f>'Shiller Data '!D1275</f>
        <v>9.35</v>
      </c>
      <c r="E1276" s="75">
        <f>'Shiller Data '!E1275</f>
        <v>57.1</v>
      </c>
      <c r="F1276" s="12">
        <f t="shared" si="176"/>
        <v>573.32810858143614</v>
      </c>
      <c r="G1276" s="12">
        <f t="shared" si="177"/>
        <v>20.853296847635725</v>
      </c>
      <c r="H1276" s="12">
        <f t="shared" si="172"/>
        <v>714.01460178174307</v>
      </c>
      <c r="I1276" s="12">
        <f t="shared" si="173"/>
        <v>24.354024442350514</v>
      </c>
      <c r="J1276" s="12">
        <f t="shared" si="174"/>
        <v>23.541411397470934</v>
      </c>
      <c r="K1276" s="12">
        <f t="shared" si="175"/>
        <v>3.1587610574464362</v>
      </c>
      <c r="L1276" s="12">
        <f t="shared" si="171"/>
        <v>-0.1963177111816452</v>
      </c>
    </row>
    <row r="1277" spans="1:12" x14ac:dyDescent="0.25">
      <c r="A1277" s="11">
        <f>'Shiller Data '!A1276</f>
        <v>1976.08</v>
      </c>
      <c r="B1277" s="11">
        <f>'Shiller Data '!B1276</f>
        <v>103.3</v>
      </c>
      <c r="C1277" s="11">
        <f>'Shiller Data '!C1276</f>
        <v>3.82</v>
      </c>
      <c r="D1277" s="11">
        <f>'Shiller Data '!D1276</f>
        <v>9.4499999999999993</v>
      </c>
      <c r="E1277" s="75">
        <f>'Shiller Data '!E1276</f>
        <v>57.4</v>
      </c>
      <c r="F1277" s="12">
        <f t="shared" si="176"/>
        <v>565.40553135888501</v>
      </c>
      <c r="G1277" s="12">
        <f t="shared" si="177"/>
        <v>20.908510452961675</v>
      </c>
      <c r="H1277" s="12">
        <f t="shared" si="172"/>
        <v>712.14187724611031</v>
      </c>
      <c r="I1277" s="12">
        <f t="shared" si="173"/>
        <v>24.29792657175085</v>
      </c>
      <c r="J1277" s="12">
        <f t="shared" si="174"/>
        <v>23.269702856713476</v>
      </c>
      <c r="K1277" s="12">
        <f t="shared" si="175"/>
        <v>3.1471522078606675</v>
      </c>
      <c r="L1277" s="12">
        <f t="shared" si="171"/>
        <v>-0.20792656076741389</v>
      </c>
    </row>
    <row r="1278" spans="1:12" x14ac:dyDescent="0.25">
      <c r="A1278" s="11">
        <f>'Shiller Data '!A1277</f>
        <v>1976.09</v>
      </c>
      <c r="B1278" s="11">
        <f>'Shiller Data '!B1277</f>
        <v>105.5</v>
      </c>
      <c r="C1278" s="11">
        <f>'Shiller Data '!C1277</f>
        <v>3.85</v>
      </c>
      <c r="D1278" s="11">
        <f>'Shiller Data '!D1277</f>
        <v>9.5500000000000007</v>
      </c>
      <c r="E1278" s="75">
        <f>'Shiller Data '!E1277</f>
        <v>57.6</v>
      </c>
      <c r="F1278" s="12">
        <f t="shared" si="176"/>
        <v>575.44205729166663</v>
      </c>
      <c r="G1278" s="12">
        <f t="shared" si="177"/>
        <v>20.999544270833333</v>
      </c>
      <c r="H1278" s="12">
        <f t="shared" si="172"/>
        <v>710.59046829943418</v>
      </c>
      <c r="I1278" s="12">
        <f t="shared" si="173"/>
        <v>24.241432679890409</v>
      </c>
      <c r="J1278" s="12">
        <f t="shared" si="174"/>
        <v>23.737955792069467</v>
      </c>
      <c r="K1278" s="12">
        <f t="shared" si="175"/>
        <v>3.1670752773050652</v>
      </c>
      <c r="L1278" s="12">
        <f t="shared" si="171"/>
        <v>-0.18800349132301619</v>
      </c>
    </row>
    <row r="1279" spans="1:12" x14ac:dyDescent="0.25">
      <c r="A1279" s="11">
        <f>'Shiller Data '!A1278</f>
        <v>1976.1</v>
      </c>
      <c r="B1279" s="11">
        <f>'Shiller Data '!B1278</f>
        <v>101.9</v>
      </c>
      <c r="C1279" s="11">
        <f>'Shiller Data '!C1278</f>
        <v>3.9166699999999999</v>
      </c>
      <c r="D1279" s="11">
        <f>'Shiller Data '!D1278</f>
        <v>9.67</v>
      </c>
      <c r="E1279" s="75">
        <f>'Shiller Data '!E1278</f>
        <v>57.9</v>
      </c>
      <c r="F1279" s="12">
        <f t="shared" si="176"/>
        <v>552.92629533678758</v>
      </c>
      <c r="G1279" s="12">
        <f t="shared" si="177"/>
        <v>21.252500816062177</v>
      </c>
      <c r="H1279" s="12">
        <f t="shared" si="172"/>
        <v>708.89450928594363</v>
      </c>
      <c r="I1279" s="12">
        <f t="shared" si="173"/>
        <v>24.189178330976397</v>
      </c>
      <c r="J1279" s="12">
        <f t="shared" si="174"/>
        <v>22.858415766389065</v>
      </c>
      <c r="K1279" s="12">
        <f t="shared" si="175"/>
        <v>3.1293193544074169</v>
      </c>
      <c r="L1279" s="12">
        <f t="shared" si="171"/>
        <v>-0.22575941422066448</v>
      </c>
    </row>
    <row r="1280" spans="1:12" x14ac:dyDescent="0.25">
      <c r="A1280" s="11">
        <f>'Shiller Data '!A1279</f>
        <v>1976.11</v>
      </c>
      <c r="B1280" s="11">
        <f>'Shiller Data '!B1279</f>
        <v>101.2</v>
      </c>
      <c r="C1280" s="11">
        <f>'Shiller Data '!C1279</f>
        <v>3.98333</v>
      </c>
      <c r="D1280" s="11">
        <f>'Shiller Data '!D1279</f>
        <v>9.7899999999999991</v>
      </c>
      <c r="E1280" s="75">
        <f>'Shiller Data '!E1279</f>
        <v>58</v>
      </c>
      <c r="F1280" s="12">
        <f t="shared" si="176"/>
        <v>548.18120689655177</v>
      </c>
      <c r="G1280" s="12">
        <f t="shared" si="177"/>
        <v>21.576943150862071</v>
      </c>
      <c r="H1280" s="12">
        <f t="shared" si="172"/>
        <v>706.8640928915014</v>
      </c>
      <c r="I1280" s="12">
        <f t="shared" si="173"/>
        <v>24.140549463599704</v>
      </c>
      <c r="J1280" s="12">
        <f t="shared" si="174"/>
        <v>22.707900983079366</v>
      </c>
      <c r="K1280" s="12">
        <f t="shared" si="175"/>
        <v>3.1227129248568102</v>
      </c>
      <c r="L1280" s="12">
        <f t="shared" si="171"/>
        <v>-0.23236584377127123</v>
      </c>
    </row>
    <row r="1281" spans="1:12" x14ac:dyDescent="0.25">
      <c r="A1281" s="11">
        <f>'Shiller Data '!A1280</f>
        <v>1976.12</v>
      </c>
      <c r="B1281" s="11">
        <f>'Shiller Data '!B1280</f>
        <v>104.7</v>
      </c>
      <c r="C1281" s="11">
        <f>'Shiller Data '!C1280</f>
        <v>4.05</v>
      </c>
      <c r="D1281" s="11">
        <f>'Shiller Data '!D1280</f>
        <v>9.91</v>
      </c>
      <c r="E1281" s="75">
        <f>'Shiller Data '!E1280</f>
        <v>58.2</v>
      </c>
      <c r="F1281" s="12">
        <f t="shared" si="176"/>
        <v>565.19110824742279</v>
      </c>
      <c r="G1281" s="12">
        <f t="shared" si="177"/>
        <v>21.862693298969074</v>
      </c>
      <c r="H1281" s="12">
        <f t="shared" si="172"/>
        <v>704.9943902009876</v>
      </c>
      <c r="I1281" s="12">
        <f t="shared" si="173"/>
        <v>24.095125972496447</v>
      </c>
      <c r="J1281" s="12">
        <f t="shared" si="174"/>
        <v>23.456657121965836</v>
      </c>
      <c r="K1281" s="12">
        <f t="shared" si="175"/>
        <v>3.1551543404024565</v>
      </c>
      <c r="L1281" s="12">
        <f t="shared" ref="L1281:L1344" si="178">K1281-$K$1854</f>
        <v>-0.19992442822562495</v>
      </c>
    </row>
    <row r="1282" spans="1:12" x14ac:dyDescent="0.25">
      <c r="A1282" s="11">
        <f>'Shiller Data '!A1281</f>
        <v>1977.01</v>
      </c>
      <c r="B1282" s="11">
        <f>'Shiller Data '!B1281</f>
        <v>103.8</v>
      </c>
      <c r="C1282" s="11">
        <f>'Shiller Data '!C1281</f>
        <v>4.0966699999999996</v>
      </c>
      <c r="D1282" s="11">
        <f>'Shiller Data '!D1281</f>
        <v>9.9666700000000006</v>
      </c>
      <c r="E1282" s="75">
        <f>'Shiller Data '!E1281</f>
        <v>58.5</v>
      </c>
      <c r="F1282" s="12">
        <f t="shared" si="176"/>
        <v>557.45923076923077</v>
      </c>
      <c r="G1282" s="12">
        <f t="shared" si="177"/>
        <v>22.001218756410253</v>
      </c>
      <c r="H1282" s="12">
        <f t="shared" ref="H1282:H1345" si="179">GEOMEAN(F1163:F1282)</f>
        <v>702.8284109580909</v>
      </c>
      <c r="I1282" s="12">
        <f t="shared" ref="I1282:I1345" si="180">GEOMEAN(G1163:G1282)</f>
        <v>24.050356716312791</v>
      </c>
      <c r="J1282" s="12">
        <f t="shared" ref="J1282:J1345" si="181">F1282/I1282</f>
        <v>23.178834199624127</v>
      </c>
      <c r="K1282" s="12">
        <f t="shared" ref="K1282:K1345" si="182">LN(J1282)</f>
        <v>3.1432395432742943</v>
      </c>
      <c r="L1282" s="12">
        <f t="shared" si="178"/>
        <v>-0.21183922535378708</v>
      </c>
    </row>
    <row r="1283" spans="1:12" x14ac:dyDescent="0.25">
      <c r="A1283" s="11">
        <f>'Shiller Data '!A1282</f>
        <v>1977.02</v>
      </c>
      <c r="B1283" s="11">
        <f>'Shiller Data '!B1282</f>
        <v>101</v>
      </c>
      <c r="C1283" s="11">
        <f>'Shiller Data '!C1282</f>
        <v>4.1433299999999997</v>
      </c>
      <c r="D1283" s="11">
        <f>'Shiller Data '!D1282</f>
        <v>10.023300000000001</v>
      </c>
      <c r="E1283" s="75">
        <f>'Shiller Data '!E1282</f>
        <v>59.1</v>
      </c>
      <c r="F1283" s="12">
        <f t="shared" si="176"/>
        <v>536.91497461928941</v>
      </c>
      <c r="G1283" s="12">
        <f t="shared" si="177"/>
        <v>22.025900215736037</v>
      </c>
      <c r="H1283" s="12">
        <f t="shared" si="179"/>
        <v>700.25215179368922</v>
      </c>
      <c r="I1283" s="12">
        <f t="shared" si="180"/>
        <v>24.005201533251629</v>
      </c>
      <c r="J1283" s="12">
        <f t="shared" si="181"/>
        <v>22.366609748123263</v>
      </c>
      <c r="K1283" s="12">
        <f t="shared" si="182"/>
        <v>3.1075692105129917</v>
      </c>
      <c r="L1283" s="12">
        <f t="shared" si="178"/>
        <v>-0.24750955811508968</v>
      </c>
    </row>
    <row r="1284" spans="1:12" x14ac:dyDescent="0.25">
      <c r="A1284" s="11">
        <f>'Shiller Data '!A1283</f>
        <v>1977.03</v>
      </c>
      <c r="B1284" s="11">
        <f>'Shiller Data '!B1283</f>
        <v>100.6</v>
      </c>
      <c r="C1284" s="11">
        <f>'Shiller Data '!C1283</f>
        <v>4.1900000000000004</v>
      </c>
      <c r="D1284" s="11">
        <f>'Shiller Data '!D1283</f>
        <v>10.08</v>
      </c>
      <c r="E1284" s="75">
        <f>'Shiller Data '!E1283</f>
        <v>59.5</v>
      </c>
      <c r="F1284" s="12">
        <f t="shared" si="176"/>
        <v>531.19336134453783</v>
      </c>
      <c r="G1284" s="12">
        <f t="shared" si="177"/>
        <v>22.124256302521008</v>
      </c>
      <c r="H1284" s="12">
        <f t="shared" si="179"/>
        <v>697.50520764624605</v>
      </c>
      <c r="I1284" s="12">
        <f t="shared" si="180"/>
        <v>23.960937043262845</v>
      </c>
      <c r="J1284" s="12">
        <f t="shared" si="181"/>
        <v>22.169139728777626</v>
      </c>
      <c r="K1284" s="12">
        <f t="shared" si="182"/>
        <v>3.0987012194823684</v>
      </c>
      <c r="L1284" s="12">
        <f t="shared" si="178"/>
        <v>-0.25637754914571298</v>
      </c>
    </row>
    <row r="1285" spans="1:12" x14ac:dyDescent="0.25">
      <c r="A1285" s="11">
        <f>'Shiller Data '!A1284</f>
        <v>1977.04</v>
      </c>
      <c r="B1285" s="11">
        <f>'Shiller Data '!B1284</f>
        <v>99.05</v>
      </c>
      <c r="C1285" s="11">
        <f>'Shiller Data '!C1284</f>
        <v>4.2466699999999999</v>
      </c>
      <c r="D1285" s="11">
        <f>'Shiller Data '!D1284</f>
        <v>10.193300000000001</v>
      </c>
      <c r="E1285" s="75">
        <f>'Shiller Data '!E1284</f>
        <v>60</v>
      </c>
      <c r="F1285" s="12">
        <f t="shared" si="176"/>
        <v>518.65056249999998</v>
      </c>
      <c r="G1285" s="12">
        <f t="shared" si="177"/>
        <v>22.2366257875</v>
      </c>
      <c r="H1285" s="12">
        <f t="shared" si="179"/>
        <v>694.54937931516281</v>
      </c>
      <c r="I1285" s="12">
        <f t="shared" si="180"/>
        <v>23.918366992620264</v>
      </c>
      <c r="J1285" s="12">
        <f t="shared" si="181"/>
        <v>21.684196193662537</v>
      </c>
      <c r="K1285" s="12">
        <f t="shared" si="182"/>
        <v>3.0765837092109942</v>
      </c>
      <c r="L1285" s="12">
        <f t="shared" si="178"/>
        <v>-0.27849505941708719</v>
      </c>
    </row>
    <row r="1286" spans="1:12" x14ac:dyDescent="0.25">
      <c r="A1286" s="11">
        <f>'Shiller Data '!A1285</f>
        <v>1977.05</v>
      </c>
      <c r="B1286" s="11">
        <f>'Shiller Data '!B1285</f>
        <v>98.76</v>
      </c>
      <c r="C1286" s="11">
        <f>'Shiller Data '!C1285</f>
        <v>4.3033299999999999</v>
      </c>
      <c r="D1286" s="11">
        <f>'Shiller Data '!D1285</f>
        <v>10.306699999999999</v>
      </c>
      <c r="E1286" s="75">
        <f>'Shiller Data '!E1285</f>
        <v>60.3</v>
      </c>
      <c r="F1286" s="12">
        <f t="shared" si="176"/>
        <v>514.55925373134335</v>
      </c>
      <c r="G1286" s="12">
        <f t="shared" si="177"/>
        <v>22.421205684079606</v>
      </c>
      <c r="H1286" s="12">
        <f t="shared" si="179"/>
        <v>691.47546591582989</v>
      </c>
      <c r="I1286" s="12">
        <f t="shared" si="180"/>
        <v>23.878117617652798</v>
      </c>
      <c r="J1286" s="12">
        <f t="shared" si="181"/>
        <v>21.549406111934722</v>
      </c>
      <c r="K1286" s="12">
        <f t="shared" si="182"/>
        <v>3.0703482575590937</v>
      </c>
      <c r="L1286" s="12">
        <f t="shared" si="178"/>
        <v>-0.28473051106898772</v>
      </c>
    </row>
    <row r="1287" spans="1:12" x14ac:dyDescent="0.25">
      <c r="A1287" s="11">
        <f>'Shiller Data '!A1286</f>
        <v>1977.06</v>
      </c>
      <c r="B1287" s="11">
        <f>'Shiller Data '!B1286</f>
        <v>99.29</v>
      </c>
      <c r="C1287" s="11">
        <f>'Shiller Data '!C1286</f>
        <v>4.3600000000000003</v>
      </c>
      <c r="D1287" s="11">
        <f>'Shiller Data '!D1286</f>
        <v>10.42</v>
      </c>
      <c r="E1287" s="75">
        <f>'Shiller Data '!E1286</f>
        <v>60.7</v>
      </c>
      <c r="F1287" s="12">
        <f t="shared" si="176"/>
        <v>513.91162685337736</v>
      </c>
      <c r="G1287" s="12">
        <f t="shared" si="177"/>
        <v>22.566771004942339</v>
      </c>
      <c r="H1287" s="12">
        <f t="shared" si="179"/>
        <v>688.49751706045231</v>
      </c>
      <c r="I1287" s="12">
        <f t="shared" si="180"/>
        <v>23.839819014945604</v>
      </c>
      <c r="J1287" s="12">
        <f t="shared" si="181"/>
        <v>21.556859409511333</v>
      </c>
      <c r="K1287" s="12">
        <f t="shared" si="182"/>
        <v>3.0706940679678927</v>
      </c>
      <c r="L1287" s="12">
        <f t="shared" si="178"/>
        <v>-0.28438470066018873</v>
      </c>
    </row>
    <row r="1288" spans="1:12" x14ac:dyDescent="0.25">
      <c r="A1288" s="11">
        <f>'Shiller Data '!A1287</f>
        <v>1977.07</v>
      </c>
      <c r="B1288" s="11">
        <f>'Shiller Data '!B1287</f>
        <v>100.2</v>
      </c>
      <c r="C1288" s="11">
        <f>'Shiller Data '!C1287</f>
        <v>4.4066700000000001</v>
      </c>
      <c r="D1288" s="11">
        <f>'Shiller Data '!D1287</f>
        <v>10.5167</v>
      </c>
      <c r="E1288" s="75">
        <f>'Shiller Data '!E1287</f>
        <v>61</v>
      </c>
      <c r="F1288" s="12">
        <f t="shared" si="176"/>
        <v>516.07106557377051</v>
      </c>
      <c r="G1288" s="12">
        <f t="shared" si="177"/>
        <v>22.696156512295083</v>
      </c>
      <c r="H1288" s="12">
        <f t="shared" si="179"/>
        <v>685.47560093595939</v>
      </c>
      <c r="I1288" s="12">
        <f t="shared" si="180"/>
        <v>23.802854906297739</v>
      </c>
      <c r="J1288" s="12">
        <f t="shared" si="181"/>
        <v>21.681057486815536</v>
      </c>
      <c r="K1288" s="12">
        <f t="shared" si="182"/>
        <v>3.0764389524490201</v>
      </c>
      <c r="L1288" s="12">
        <f t="shared" si="178"/>
        <v>-0.27863981617906131</v>
      </c>
    </row>
    <row r="1289" spans="1:12" x14ac:dyDescent="0.25">
      <c r="A1289" s="11">
        <f>'Shiller Data '!A1288</f>
        <v>1977.08</v>
      </c>
      <c r="B1289" s="11">
        <f>'Shiller Data '!B1288</f>
        <v>97.75</v>
      </c>
      <c r="C1289" s="11">
        <f>'Shiller Data '!C1288</f>
        <v>4.4533300000000002</v>
      </c>
      <c r="D1289" s="11">
        <f>'Shiller Data '!D1288</f>
        <v>10.613300000000001</v>
      </c>
      <c r="E1289" s="75">
        <f>'Shiller Data '!E1288</f>
        <v>61.2</v>
      </c>
      <c r="F1289" s="12">
        <f t="shared" si="176"/>
        <v>501.80729166666663</v>
      </c>
      <c r="G1289" s="12">
        <f t="shared" si="177"/>
        <v>22.861518835784317</v>
      </c>
      <c r="H1289" s="12">
        <f t="shared" si="179"/>
        <v>682.23480260757879</v>
      </c>
      <c r="I1289" s="12">
        <f t="shared" si="180"/>
        <v>23.767524713627122</v>
      </c>
      <c r="J1289" s="12">
        <f t="shared" si="181"/>
        <v>21.113149043196543</v>
      </c>
      <c r="K1289" s="12">
        <f t="shared" si="182"/>
        <v>3.0498960237902955</v>
      </c>
      <c r="L1289" s="12">
        <f t="shared" si="178"/>
        <v>-0.30518274483778596</v>
      </c>
    </row>
    <row r="1290" spans="1:12" x14ac:dyDescent="0.25">
      <c r="A1290" s="11">
        <f>'Shiller Data '!A1289</f>
        <v>1977.09</v>
      </c>
      <c r="B1290" s="11">
        <f>'Shiller Data '!B1289</f>
        <v>96.23</v>
      </c>
      <c r="C1290" s="11">
        <f>'Shiller Data '!C1289</f>
        <v>4.5</v>
      </c>
      <c r="D1290" s="11">
        <f>'Shiller Data '!D1289</f>
        <v>10.71</v>
      </c>
      <c r="E1290" s="75">
        <f>'Shiller Data '!E1289</f>
        <v>61.4</v>
      </c>
      <c r="F1290" s="12">
        <f t="shared" si="176"/>
        <v>492.39511807817593</v>
      </c>
      <c r="G1290" s="12">
        <f t="shared" si="177"/>
        <v>23.025855048859938</v>
      </c>
      <c r="H1290" s="12">
        <f t="shared" si="179"/>
        <v>678.84057307165165</v>
      </c>
      <c r="I1290" s="12">
        <f t="shared" si="180"/>
        <v>23.733800759865765</v>
      </c>
      <c r="J1290" s="12">
        <f t="shared" si="181"/>
        <v>20.746576709737276</v>
      </c>
      <c r="K1290" s="12">
        <f t="shared" si="182"/>
        <v>3.0323812552223792</v>
      </c>
      <c r="L1290" s="12">
        <f t="shared" si="178"/>
        <v>-0.32269751340570219</v>
      </c>
    </row>
    <row r="1291" spans="1:12" x14ac:dyDescent="0.25">
      <c r="A1291" s="11">
        <f>'Shiller Data '!A1290</f>
        <v>1977.1</v>
      </c>
      <c r="B1291" s="11">
        <f>'Shiller Data '!B1290</f>
        <v>93.74</v>
      </c>
      <c r="C1291" s="11">
        <f>'Shiller Data '!C1290</f>
        <v>4.5566700000000004</v>
      </c>
      <c r="D1291" s="11">
        <f>'Shiller Data '!D1290</f>
        <v>10.77</v>
      </c>
      <c r="E1291" s="75">
        <f>'Shiller Data '!E1290</f>
        <v>61.6</v>
      </c>
      <c r="F1291" s="12">
        <f t="shared" ref="F1291:F1354" si="183">B1291*$E$1851/E1291</f>
        <v>478.09682629870133</v>
      </c>
      <c r="G1291" s="12">
        <f t="shared" ref="G1291:G1354" si="184">C1291*$E$1851/E1291</f>
        <v>23.240126578733769</v>
      </c>
      <c r="H1291" s="12">
        <f t="shared" si="179"/>
        <v>675.32291968597974</v>
      </c>
      <c r="I1291" s="12">
        <f t="shared" si="180"/>
        <v>23.702541093498922</v>
      </c>
      <c r="J1291" s="12">
        <f t="shared" si="181"/>
        <v>20.170699184225128</v>
      </c>
      <c r="K1291" s="12">
        <f t="shared" si="182"/>
        <v>3.0042310159277936</v>
      </c>
      <c r="L1291" s="12">
        <f t="shared" si="178"/>
        <v>-0.35084775270028778</v>
      </c>
    </row>
    <row r="1292" spans="1:12" x14ac:dyDescent="0.25">
      <c r="A1292" s="11">
        <f>'Shiller Data '!A1291</f>
        <v>1977.11</v>
      </c>
      <c r="B1292" s="11">
        <f>'Shiller Data '!B1291</f>
        <v>94.28</v>
      </c>
      <c r="C1292" s="11">
        <f>'Shiller Data '!C1291</f>
        <v>4.6133300000000004</v>
      </c>
      <c r="D1292" s="11">
        <f>'Shiller Data '!D1291</f>
        <v>10.83</v>
      </c>
      <c r="E1292" s="75">
        <f>'Shiller Data '!E1291</f>
        <v>61.9</v>
      </c>
      <c r="F1292" s="12">
        <f t="shared" si="183"/>
        <v>478.5205008077545</v>
      </c>
      <c r="G1292" s="12">
        <f t="shared" si="184"/>
        <v>23.415071934571895</v>
      </c>
      <c r="H1292" s="12">
        <f t="shared" si="179"/>
        <v>672.02345925404427</v>
      </c>
      <c r="I1292" s="12">
        <f t="shared" si="180"/>
        <v>23.673386532758048</v>
      </c>
      <c r="J1292" s="12">
        <f t="shared" si="181"/>
        <v>20.213436727592892</v>
      </c>
      <c r="K1292" s="12">
        <f t="shared" si="182"/>
        <v>3.0063475678042875</v>
      </c>
      <c r="L1292" s="12">
        <f t="shared" si="178"/>
        <v>-0.34873120082379394</v>
      </c>
    </row>
    <row r="1293" spans="1:12" x14ac:dyDescent="0.25">
      <c r="A1293" s="11">
        <f>'Shiller Data '!A1292</f>
        <v>1977.12</v>
      </c>
      <c r="B1293" s="11">
        <f>'Shiller Data '!B1292</f>
        <v>93.82</v>
      </c>
      <c r="C1293" s="11">
        <f>'Shiller Data '!C1292</f>
        <v>4.67</v>
      </c>
      <c r="D1293" s="11">
        <f>'Shiller Data '!D1292</f>
        <v>10.89</v>
      </c>
      <c r="E1293" s="75">
        <f>'Shiller Data '!E1292</f>
        <v>62.1</v>
      </c>
      <c r="F1293" s="12">
        <f t="shared" si="183"/>
        <v>474.65214975845407</v>
      </c>
      <c r="G1293" s="12">
        <f t="shared" si="184"/>
        <v>23.626364734299514</v>
      </c>
      <c r="H1293" s="12">
        <f t="shared" si="179"/>
        <v>668.55481715728899</v>
      </c>
      <c r="I1293" s="12">
        <f t="shared" si="180"/>
        <v>23.646620068685785</v>
      </c>
      <c r="J1293" s="12">
        <f t="shared" si="181"/>
        <v>20.072727027361335</v>
      </c>
      <c r="K1293" s="12">
        <f t="shared" si="182"/>
        <v>2.9993620293807233</v>
      </c>
      <c r="L1293" s="12">
        <f t="shared" si="178"/>
        <v>-0.35571673924735814</v>
      </c>
    </row>
    <row r="1294" spans="1:12" x14ac:dyDescent="0.25">
      <c r="A1294" s="11">
        <f>'Shiller Data '!A1293</f>
        <v>1978.01</v>
      </c>
      <c r="B1294" s="11">
        <f>'Shiller Data '!B1293</f>
        <v>90.25</v>
      </c>
      <c r="C1294" s="11">
        <f>'Shiller Data '!C1293</f>
        <v>4.71333</v>
      </c>
      <c r="D1294" s="11">
        <f>'Shiller Data '!D1293</f>
        <v>10.9</v>
      </c>
      <c r="E1294" s="75">
        <f>'Shiller Data '!E1293</f>
        <v>62.5</v>
      </c>
      <c r="F1294" s="12">
        <f t="shared" si="183"/>
        <v>453.6687</v>
      </c>
      <c r="G1294" s="12">
        <f t="shared" si="184"/>
        <v>23.692967243999998</v>
      </c>
      <c r="H1294" s="12">
        <f t="shared" si="179"/>
        <v>664.90124873872844</v>
      </c>
      <c r="I1294" s="12">
        <f t="shared" si="180"/>
        <v>23.620922888150911</v>
      </c>
      <c r="J1294" s="12">
        <f t="shared" si="181"/>
        <v>19.206222472686544</v>
      </c>
      <c r="K1294" s="12">
        <f t="shared" si="182"/>
        <v>2.95523431364794</v>
      </c>
      <c r="L1294" s="12">
        <f t="shared" si="178"/>
        <v>-0.39984445498014143</v>
      </c>
    </row>
    <row r="1295" spans="1:12" x14ac:dyDescent="0.25">
      <c r="A1295" s="11">
        <f>'Shiller Data '!A1294</f>
        <v>1978.02</v>
      </c>
      <c r="B1295" s="11">
        <f>'Shiller Data '!B1294</f>
        <v>88.98</v>
      </c>
      <c r="C1295" s="11">
        <f>'Shiller Data '!C1294</f>
        <v>4.7566699999999997</v>
      </c>
      <c r="D1295" s="11">
        <f>'Shiller Data '!D1294</f>
        <v>10.91</v>
      </c>
      <c r="E1295" s="75">
        <f>'Shiller Data '!E1294</f>
        <v>62.9</v>
      </c>
      <c r="F1295" s="12">
        <f t="shared" si="183"/>
        <v>444.44024642289355</v>
      </c>
      <c r="G1295" s="12">
        <f t="shared" si="184"/>
        <v>23.758772611287757</v>
      </c>
      <c r="H1295" s="12">
        <f t="shared" si="179"/>
        <v>661.42508046517946</v>
      </c>
      <c r="I1295" s="12">
        <f t="shared" si="180"/>
        <v>23.595704832515782</v>
      </c>
      <c r="J1295" s="12">
        <f t="shared" si="181"/>
        <v>18.83564189235144</v>
      </c>
      <c r="K1295" s="12">
        <f t="shared" si="182"/>
        <v>2.9357509203271164</v>
      </c>
      <c r="L1295" s="12">
        <f t="shared" si="178"/>
        <v>-0.41932784830096503</v>
      </c>
    </row>
    <row r="1296" spans="1:12" x14ac:dyDescent="0.25">
      <c r="A1296" s="11">
        <f>'Shiller Data '!A1295</f>
        <v>1978.03</v>
      </c>
      <c r="B1296" s="11">
        <f>'Shiller Data '!B1295</f>
        <v>88.82</v>
      </c>
      <c r="C1296" s="11">
        <f>'Shiller Data '!C1295</f>
        <v>4.8</v>
      </c>
      <c r="D1296" s="11">
        <f>'Shiller Data '!D1295</f>
        <v>10.92</v>
      </c>
      <c r="E1296" s="75">
        <f>'Shiller Data '!E1295</f>
        <v>63.4</v>
      </c>
      <c r="F1296" s="12">
        <f t="shared" si="183"/>
        <v>440.14232649842273</v>
      </c>
      <c r="G1296" s="12">
        <f t="shared" si="184"/>
        <v>23.786119873817036</v>
      </c>
      <c r="H1296" s="12">
        <f t="shared" si="179"/>
        <v>658.03104133612089</v>
      </c>
      <c r="I1296" s="12">
        <f t="shared" si="180"/>
        <v>23.570646185906742</v>
      </c>
      <c r="J1296" s="12">
        <f t="shared" si="181"/>
        <v>18.673324567639163</v>
      </c>
      <c r="K1296" s="12">
        <f t="shared" si="182"/>
        <v>2.9270960117406344</v>
      </c>
      <c r="L1296" s="12">
        <f t="shared" si="178"/>
        <v>-0.42798275688744702</v>
      </c>
    </row>
    <row r="1297" spans="1:12" x14ac:dyDescent="0.25">
      <c r="A1297" s="11">
        <f>'Shiller Data '!A1296</f>
        <v>1978.04</v>
      </c>
      <c r="B1297" s="11">
        <f>'Shiller Data '!B1296</f>
        <v>92.71</v>
      </c>
      <c r="C1297" s="11">
        <f>'Shiller Data '!C1296</f>
        <v>4.8366699999999998</v>
      </c>
      <c r="D1297" s="11">
        <f>'Shiller Data '!D1296</f>
        <v>11.023300000000001</v>
      </c>
      <c r="E1297" s="75">
        <f>'Shiller Data '!E1296</f>
        <v>63.9</v>
      </c>
      <c r="F1297" s="12">
        <f t="shared" si="183"/>
        <v>455.82416666666666</v>
      </c>
      <c r="G1297" s="12">
        <f t="shared" si="184"/>
        <v>23.780294166666668</v>
      </c>
      <c r="H1297" s="12">
        <f t="shared" si="179"/>
        <v>654.47257261983293</v>
      </c>
      <c r="I1297" s="12">
        <f t="shared" si="180"/>
        <v>23.545252688788885</v>
      </c>
      <c r="J1297" s="12">
        <f t="shared" si="181"/>
        <v>19.359493511985463</v>
      </c>
      <c r="K1297" s="12">
        <f t="shared" si="182"/>
        <v>2.9631829199352122</v>
      </c>
      <c r="L1297" s="12">
        <f t="shared" si="178"/>
        <v>-0.3918958486928692</v>
      </c>
    </row>
    <row r="1298" spans="1:12" x14ac:dyDescent="0.25">
      <c r="A1298" s="11">
        <f>'Shiller Data '!A1297</f>
        <v>1978.05</v>
      </c>
      <c r="B1298" s="11">
        <f>'Shiller Data '!B1297</f>
        <v>97.41</v>
      </c>
      <c r="C1298" s="11">
        <f>'Shiller Data '!C1297</f>
        <v>4.8733300000000002</v>
      </c>
      <c r="D1298" s="11">
        <f>'Shiller Data '!D1297</f>
        <v>11.1267</v>
      </c>
      <c r="E1298" s="75">
        <f>'Shiller Data '!E1297</f>
        <v>64.5</v>
      </c>
      <c r="F1298" s="12">
        <f t="shared" si="183"/>
        <v>474.47731395348836</v>
      </c>
      <c r="G1298" s="12">
        <f t="shared" si="184"/>
        <v>23.737650430232559</v>
      </c>
      <c r="H1298" s="12">
        <f t="shared" si="179"/>
        <v>651.04333241945653</v>
      </c>
      <c r="I1298" s="12">
        <f t="shared" si="180"/>
        <v>23.519223360543364</v>
      </c>
      <c r="J1298" s="12">
        <f t="shared" si="181"/>
        <v>20.174021339050139</v>
      </c>
      <c r="K1298" s="12">
        <f t="shared" si="182"/>
        <v>3.0043957043821656</v>
      </c>
      <c r="L1298" s="12">
        <f t="shared" si="178"/>
        <v>-0.35068306424591578</v>
      </c>
    </row>
    <row r="1299" spans="1:12" x14ac:dyDescent="0.25">
      <c r="A1299" s="11">
        <f>'Shiller Data '!A1298</f>
        <v>1978.06</v>
      </c>
      <c r="B1299" s="11">
        <f>'Shiller Data '!B1298</f>
        <v>97.66</v>
      </c>
      <c r="C1299" s="11">
        <f>'Shiller Data '!C1298</f>
        <v>4.91</v>
      </c>
      <c r="D1299" s="11">
        <f>'Shiller Data '!D1298</f>
        <v>11.23</v>
      </c>
      <c r="E1299" s="75">
        <f>'Shiller Data '!E1298</f>
        <v>65.2</v>
      </c>
      <c r="F1299" s="12">
        <f t="shared" si="183"/>
        <v>470.58789110429444</v>
      </c>
      <c r="G1299" s="12">
        <f t="shared" si="184"/>
        <v>23.659497699386506</v>
      </c>
      <c r="H1299" s="12">
        <f t="shared" si="179"/>
        <v>647.47573896553479</v>
      </c>
      <c r="I1299" s="12">
        <f t="shared" si="180"/>
        <v>23.492834079710423</v>
      </c>
      <c r="J1299" s="12">
        <f t="shared" si="181"/>
        <v>20.031124789269995</v>
      </c>
      <c r="K1299" s="12">
        <f t="shared" si="182"/>
        <v>2.9972873033317349</v>
      </c>
      <c r="L1299" s="12">
        <f t="shared" si="178"/>
        <v>-0.35779146529634653</v>
      </c>
    </row>
    <row r="1300" spans="1:12" x14ac:dyDescent="0.25">
      <c r="A1300" s="11">
        <f>'Shiller Data '!A1299</f>
        <v>1978.07</v>
      </c>
      <c r="B1300" s="11">
        <f>'Shiller Data '!B1299</f>
        <v>97.19</v>
      </c>
      <c r="C1300" s="11">
        <f>'Shiller Data '!C1299</f>
        <v>4.9466700000000001</v>
      </c>
      <c r="D1300" s="11">
        <f>'Shiller Data '!D1299</f>
        <v>11.343299999999999</v>
      </c>
      <c r="E1300" s="75">
        <f>'Shiller Data '!E1299</f>
        <v>65.7</v>
      </c>
      <c r="F1300" s="12">
        <f t="shared" si="183"/>
        <v>464.75902968036524</v>
      </c>
      <c r="G1300" s="12">
        <f t="shared" si="184"/>
        <v>23.654795239726031</v>
      </c>
      <c r="H1300" s="12">
        <f t="shared" si="179"/>
        <v>643.90234369339726</v>
      </c>
      <c r="I1300" s="12">
        <f t="shared" si="180"/>
        <v>23.466689534652858</v>
      </c>
      <c r="J1300" s="12">
        <f t="shared" si="181"/>
        <v>19.805052987728139</v>
      </c>
      <c r="K1300" s="12">
        <f t="shared" si="182"/>
        <v>2.9859371065425626</v>
      </c>
      <c r="L1300" s="12">
        <f t="shared" si="178"/>
        <v>-0.3691416620855188</v>
      </c>
    </row>
    <row r="1301" spans="1:12" x14ac:dyDescent="0.25">
      <c r="A1301" s="11">
        <f>'Shiller Data '!A1300</f>
        <v>1978.08</v>
      </c>
      <c r="B1301" s="11">
        <f>'Shiller Data '!B1300</f>
        <v>103.9</v>
      </c>
      <c r="C1301" s="11">
        <f>'Shiller Data '!C1300</f>
        <v>4.9833299999999996</v>
      </c>
      <c r="D1301" s="11">
        <f>'Shiller Data '!D1300</f>
        <v>11.4567</v>
      </c>
      <c r="E1301" s="75">
        <f>'Shiller Data '!E1300</f>
        <v>66</v>
      </c>
      <c r="F1301" s="12">
        <f t="shared" si="183"/>
        <v>494.58761363636364</v>
      </c>
      <c r="G1301" s="12">
        <f t="shared" si="184"/>
        <v>23.721783375000001</v>
      </c>
      <c r="H1301" s="12">
        <f t="shared" si="179"/>
        <v>640.81385400158752</v>
      </c>
      <c r="I1301" s="12">
        <f t="shared" si="180"/>
        <v>23.440819672196842</v>
      </c>
      <c r="J1301" s="12">
        <f t="shared" si="181"/>
        <v>21.099416340930862</v>
      </c>
      <c r="K1301" s="12">
        <f t="shared" si="182"/>
        <v>3.0492453785321749</v>
      </c>
      <c r="L1301" s="12">
        <f t="shared" si="178"/>
        <v>-0.30583339009590649</v>
      </c>
    </row>
    <row r="1302" spans="1:12" x14ac:dyDescent="0.25">
      <c r="A1302" s="11">
        <f>'Shiller Data '!A1301</f>
        <v>1978.09</v>
      </c>
      <c r="B1302" s="11">
        <f>'Shiller Data '!B1301</f>
        <v>103.9</v>
      </c>
      <c r="C1302" s="11">
        <f>'Shiller Data '!C1301</f>
        <v>5.0199999999999996</v>
      </c>
      <c r="D1302" s="11">
        <f>'Shiller Data '!D1301</f>
        <v>11.57</v>
      </c>
      <c r="E1302" s="75">
        <f>'Shiller Data '!E1301</f>
        <v>66.5</v>
      </c>
      <c r="F1302" s="12">
        <f t="shared" si="183"/>
        <v>490.86890977443613</v>
      </c>
      <c r="G1302" s="12">
        <f t="shared" si="184"/>
        <v>23.716669172932331</v>
      </c>
      <c r="H1302" s="12">
        <f t="shared" si="179"/>
        <v>637.54521241534678</v>
      </c>
      <c r="I1302" s="12">
        <f t="shared" si="180"/>
        <v>23.414632650110921</v>
      </c>
      <c r="J1302" s="12">
        <f t="shared" si="181"/>
        <v>20.964194361260276</v>
      </c>
      <c r="K1302" s="12">
        <f t="shared" si="182"/>
        <v>3.0428159520885223</v>
      </c>
      <c r="L1302" s="12">
        <f t="shared" si="178"/>
        <v>-0.31226281653955912</v>
      </c>
    </row>
    <row r="1303" spans="1:12" x14ac:dyDescent="0.25">
      <c r="A1303" s="11">
        <f>'Shiller Data '!A1302</f>
        <v>1978.1</v>
      </c>
      <c r="B1303" s="11">
        <f>'Shiller Data '!B1302</f>
        <v>100.6</v>
      </c>
      <c r="C1303" s="11">
        <f>'Shiller Data '!C1302</f>
        <v>5.03667</v>
      </c>
      <c r="D1303" s="11">
        <f>'Shiller Data '!D1302</f>
        <v>11.8233</v>
      </c>
      <c r="E1303" s="75">
        <f>'Shiller Data '!E1302</f>
        <v>67.099999999999994</v>
      </c>
      <c r="F1303" s="12">
        <f t="shared" si="183"/>
        <v>471.02839046199705</v>
      </c>
      <c r="G1303" s="12">
        <f t="shared" si="184"/>
        <v>23.582649735469449</v>
      </c>
      <c r="H1303" s="12">
        <f t="shared" si="179"/>
        <v>633.97640607018172</v>
      </c>
      <c r="I1303" s="12">
        <f t="shared" si="180"/>
        <v>23.387622244724962</v>
      </c>
      <c r="J1303" s="12">
        <f t="shared" si="181"/>
        <v>20.140071766732792</v>
      </c>
      <c r="K1303" s="12">
        <f t="shared" si="182"/>
        <v>3.0027114506769568</v>
      </c>
      <c r="L1303" s="12">
        <f t="shared" si="178"/>
        <v>-0.35236731795112464</v>
      </c>
    </row>
    <row r="1304" spans="1:12" x14ac:dyDescent="0.25">
      <c r="A1304" s="11">
        <f>'Shiller Data '!A1303</f>
        <v>1978.11</v>
      </c>
      <c r="B1304" s="11">
        <f>'Shiller Data '!B1303</f>
        <v>94.71</v>
      </c>
      <c r="C1304" s="11">
        <f>'Shiller Data '!C1303</f>
        <v>5.0533299999999999</v>
      </c>
      <c r="D1304" s="11">
        <f>'Shiller Data '!D1303</f>
        <v>12.076700000000001</v>
      </c>
      <c r="E1304" s="75">
        <f>'Shiller Data '!E1303</f>
        <v>67.400000000000006</v>
      </c>
      <c r="F1304" s="12">
        <f t="shared" si="183"/>
        <v>441.47647255192874</v>
      </c>
      <c r="G1304" s="12">
        <f t="shared" si="184"/>
        <v>23.555340545252225</v>
      </c>
      <c r="H1304" s="12">
        <f t="shared" si="179"/>
        <v>630.0218096776631</v>
      </c>
      <c r="I1304" s="12">
        <f t="shared" si="180"/>
        <v>23.36011668588425</v>
      </c>
      <c r="J1304" s="12">
        <f t="shared" si="181"/>
        <v>18.898727197655585</v>
      </c>
      <c r="K1304" s="12">
        <f t="shared" si="182"/>
        <v>2.9390945757584981</v>
      </c>
      <c r="L1304" s="12">
        <f t="shared" si="178"/>
        <v>-0.41598419286958332</v>
      </c>
    </row>
    <row r="1305" spans="1:12" x14ac:dyDescent="0.25">
      <c r="A1305" s="11">
        <f>'Shiller Data '!A1304</f>
        <v>1978.12</v>
      </c>
      <c r="B1305" s="11">
        <f>'Shiller Data '!B1304</f>
        <v>96.11</v>
      </c>
      <c r="C1305" s="11">
        <f>'Shiller Data '!C1304</f>
        <v>5.07</v>
      </c>
      <c r="D1305" s="11">
        <f>'Shiller Data '!D1304</f>
        <v>12.33</v>
      </c>
      <c r="E1305" s="75">
        <f>'Shiller Data '!E1304</f>
        <v>67.7</v>
      </c>
      <c r="F1305" s="12">
        <f t="shared" si="183"/>
        <v>446.01712333825702</v>
      </c>
      <c r="G1305" s="12">
        <f t="shared" si="184"/>
        <v>23.52831979320532</v>
      </c>
      <c r="H1305" s="12">
        <f t="shared" si="179"/>
        <v>626.1058177940306</v>
      </c>
      <c r="I1305" s="12">
        <f t="shared" si="180"/>
        <v>23.332122701968125</v>
      </c>
      <c r="J1305" s="12">
        <f t="shared" si="181"/>
        <v>19.116011390623893</v>
      </c>
      <c r="K1305" s="12">
        <f t="shared" si="182"/>
        <v>2.9505262765843203</v>
      </c>
      <c r="L1305" s="12">
        <f t="shared" si="178"/>
        <v>-0.40455249204376109</v>
      </c>
    </row>
    <row r="1306" spans="1:12" x14ac:dyDescent="0.25">
      <c r="A1306" s="11">
        <f>'Shiller Data '!A1305</f>
        <v>1979.01</v>
      </c>
      <c r="B1306" s="11">
        <f>'Shiller Data '!B1305</f>
        <v>99.71</v>
      </c>
      <c r="C1306" s="11">
        <f>'Shiller Data '!C1305</f>
        <v>5.1133300000000004</v>
      </c>
      <c r="D1306" s="11">
        <f>'Shiller Data '!D1305</f>
        <v>12.6533</v>
      </c>
      <c r="E1306" s="75">
        <f>'Shiller Data '!E1305</f>
        <v>68.3</v>
      </c>
      <c r="F1306" s="12">
        <f t="shared" si="183"/>
        <v>458.65870058565156</v>
      </c>
      <c r="G1306" s="12">
        <f t="shared" si="184"/>
        <v>23.52094367130308</v>
      </c>
      <c r="H1306" s="12">
        <f t="shared" si="179"/>
        <v>622.59764164167075</v>
      </c>
      <c r="I1306" s="12">
        <f t="shared" si="180"/>
        <v>23.304016101298892</v>
      </c>
      <c r="J1306" s="12">
        <f t="shared" si="181"/>
        <v>19.681530367638537</v>
      </c>
      <c r="K1306" s="12">
        <f t="shared" si="182"/>
        <v>2.9796806511840135</v>
      </c>
      <c r="L1306" s="12">
        <f t="shared" si="178"/>
        <v>-0.37539811744406792</v>
      </c>
    </row>
    <row r="1307" spans="1:12" x14ac:dyDescent="0.25">
      <c r="A1307" s="11">
        <f>'Shiller Data '!A1306</f>
        <v>1979.02</v>
      </c>
      <c r="B1307" s="11">
        <f>'Shiller Data '!B1306</f>
        <v>98.23</v>
      </c>
      <c r="C1307" s="11">
        <f>'Shiller Data '!C1306</f>
        <v>5.1566700000000001</v>
      </c>
      <c r="D1307" s="11">
        <f>'Shiller Data '!D1306</f>
        <v>12.976699999999999</v>
      </c>
      <c r="E1307" s="75">
        <f>'Shiller Data '!E1306</f>
        <v>69.099999999999994</v>
      </c>
      <c r="F1307" s="12">
        <f t="shared" si="183"/>
        <v>446.61954052098412</v>
      </c>
      <c r="G1307" s="12">
        <f t="shared" si="184"/>
        <v>23.445684475397975</v>
      </c>
      <c r="H1307" s="12">
        <f t="shared" si="179"/>
        <v>619.02615185527475</v>
      </c>
      <c r="I1307" s="12">
        <f t="shared" si="180"/>
        <v>23.27577964491266</v>
      </c>
      <c r="J1307" s="12">
        <f t="shared" si="181"/>
        <v>19.188166726720187</v>
      </c>
      <c r="K1307" s="12">
        <f t="shared" si="182"/>
        <v>2.9542937727161065</v>
      </c>
      <c r="L1307" s="12">
        <f t="shared" si="178"/>
        <v>-0.40078499591197492</v>
      </c>
    </row>
    <row r="1308" spans="1:12" x14ac:dyDescent="0.25">
      <c r="A1308" s="11">
        <f>'Shiller Data '!A1307</f>
        <v>1979.03</v>
      </c>
      <c r="B1308" s="11">
        <f>'Shiller Data '!B1307</f>
        <v>100.1</v>
      </c>
      <c r="C1308" s="11">
        <f>'Shiller Data '!C1307</f>
        <v>5.2</v>
      </c>
      <c r="D1308" s="11">
        <f>'Shiller Data '!D1307</f>
        <v>13.3</v>
      </c>
      <c r="E1308" s="75">
        <f>'Shiller Data '!E1307</f>
        <v>69.8</v>
      </c>
      <c r="F1308" s="12">
        <f t="shared" si="183"/>
        <v>450.5575573065903</v>
      </c>
      <c r="G1308" s="12">
        <f t="shared" si="184"/>
        <v>23.405587392550146</v>
      </c>
      <c r="H1308" s="12">
        <f t="shared" si="179"/>
        <v>615.67540113370353</v>
      </c>
      <c r="I1308" s="12">
        <f t="shared" si="180"/>
        <v>23.248236532962789</v>
      </c>
      <c r="J1308" s="12">
        <f t="shared" si="181"/>
        <v>19.380289626172804</v>
      </c>
      <c r="K1308" s="12">
        <f t="shared" si="182"/>
        <v>2.964256550941911</v>
      </c>
      <c r="L1308" s="12">
        <f t="shared" si="178"/>
        <v>-0.39082221768617043</v>
      </c>
    </row>
    <row r="1309" spans="1:12" x14ac:dyDescent="0.25">
      <c r="A1309" s="11">
        <f>'Shiller Data '!A1308</f>
        <v>1979.04</v>
      </c>
      <c r="B1309" s="11">
        <f>'Shiller Data '!B1308</f>
        <v>102.1</v>
      </c>
      <c r="C1309" s="11">
        <f>'Shiller Data '!C1308</f>
        <v>5.2466699999999999</v>
      </c>
      <c r="D1309" s="11">
        <f>'Shiller Data '!D1308</f>
        <v>13.5267</v>
      </c>
      <c r="E1309" s="75">
        <f>'Shiller Data '!E1308</f>
        <v>70.599999999999994</v>
      </c>
      <c r="F1309" s="12">
        <f t="shared" si="183"/>
        <v>454.35223087818696</v>
      </c>
      <c r="G1309" s="12">
        <f t="shared" si="184"/>
        <v>23.34805307719547</v>
      </c>
      <c r="H1309" s="12">
        <f t="shared" si="179"/>
        <v>612.31202316463555</v>
      </c>
      <c r="I1309" s="12">
        <f t="shared" si="180"/>
        <v>23.220695650914493</v>
      </c>
      <c r="J1309" s="12">
        <f t="shared" si="181"/>
        <v>19.56669333721246</v>
      </c>
      <c r="K1309" s="12">
        <f t="shared" si="182"/>
        <v>2.9738288012252743</v>
      </c>
      <c r="L1309" s="12">
        <f t="shared" si="178"/>
        <v>-0.38124996740280714</v>
      </c>
    </row>
    <row r="1310" spans="1:12" x14ac:dyDescent="0.25">
      <c r="A1310" s="11">
        <f>'Shiller Data '!A1309</f>
        <v>1979.05</v>
      </c>
      <c r="B1310" s="11">
        <f>'Shiller Data '!B1309</f>
        <v>99.73</v>
      </c>
      <c r="C1310" s="11">
        <f>'Shiller Data '!C1309</f>
        <v>5.2933300000000001</v>
      </c>
      <c r="D1310" s="11">
        <f>'Shiller Data '!D1309</f>
        <v>13.753299999999999</v>
      </c>
      <c r="E1310" s="75">
        <f>'Shiller Data '!E1309</f>
        <v>71.5</v>
      </c>
      <c r="F1310" s="12">
        <f t="shared" si="183"/>
        <v>438.2191993006993</v>
      </c>
      <c r="G1310" s="12">
        <f t="shared" si="184"/>
        <v>23.259188150349651</v>
      </c>
      <c r="H1310" s="12">
        <f t="shared" si="179"/>
        <v>608.63492011305391</v>
      </c>
      <c r="I1310" s="12">
        <f t="shared" si="180"/>
        <v>23.192361616331024</v>
      </c>
      <c r="J1310" s="12">
        <f t="shared" si="181"/>
        <v>18.894979586387826</v>
      </c>
      <c r="K1310" s="12">
        <f t="shared" si="182"/>
        <v>2.9388962564297558</v>
      </c>
      <c r="L1310" s="12">
        <f t="shared" si="178"/>
        <v>-0.41618251219832558</v>
      </c>
    </row>
    <row r="1311" spans="1:12" x14ac:dyDescent="0.25">
      <c r="A1311" s="11">
        <f>'Shiller Data '!A1310</f>
        <v>1979.06</v>
      </c>
      <c r="B1311" s="11">
        <f>'Shiller Data '!B1310</f>
        <v>101.7</v>
      </c>
      <c r="C1311" s="11">
        <f>'Shiller Data '!C1310</f>
        <v>5.34</v>
      </c>
      <c r="D1311" s="11">
        <f>'Shiller Data '!D1310</f>
        <v>13.98</v>
      </c>
      <c r="E1311" s="75">
        <f>'Shiller Data '!E1310</f>
        <v>72.3</v>
      </c>
      <c r="F1311" s="12">
        <f t="shared" si="183"/>
        <v>441.93080912863076</v>
      </c>
      <c r="G1311" s="12">
        <f t="shared" si="184"/>
        <v>23.204626556016599</v>
      </c>
      <c r="H1311" s="12">
        <f t="shared" si="179"/>
        <v>605.32041764221765</v>
      </c>
      <c r="I1311" s="12">
        <f t="shared" si="180"/>
        <v>23.164048816303115</v>
      </c>
      <c r="J1311" s="12">
        <f t="shared" si="181"/>
        <v>19.078305896920529</v>
      </c>
      <c r="K1311" s="12">
        <f t="shared" si="182"/>
        <v>2.9485518726085482</v>
      </c>
      <c r="L1311" s="12">
        <f t="shared" si="178"/>
        <v>-0.40652689601953318</v>
      </c>
    </row>
    <row r="1312" spans="1:12" x14ac:dyDescent="0.25">
      <c r="A1312" s="11">
        <f>'Shiller Data '!A1311</f>
        <v>1979.07</v>
      </c>
      <c r="B1312" s="11">
        <f>'Shiller Data '!B1311</f>
        <v>102.7</v>
      </c>
      <c r="C1312" s="11">
        <f>'Shiller Data '!C1311</f>
        <v>5.3966700000000003</v>
      </c>
      <c r="D1312" s="11">
        <f>'Shiller Data '!D1311</f>
        <v>14.1967</v>
      </c>
      <c r="E1312" s="75">
        <f>'Shiller Data '!E1311</f>
        <v>73.099999999999994</v>
      </c>
      <c r="F1312" s="12">
        <f t="shared" si="183"/>
        <v>441.39223666210677</v>
      </c>
      <c r="G1312" s="12">
        <f t="shared" si="184"/>
        <v>23.194237992476062</v>
      </c>
      <c r="H1312" s="12">
        <f t="shared" si="179"/>
        <v>602.27457770810236</v>
      </c>
      <c r="I1312" s="12">
        <f t="shared" si="180"/>
        <v>23.136324512479501</v>
      </c>
      <c r="J1312" s="12">
        <f t="shared" si="181"/>
        <v>19.077889248312722</v>
      </c>
      <c r="K1312" s="12">
        <f t="shared" si="182"/>
        <v>2.9485300335018847</v>
      </c>
      <c r="L1312" s="12">
        <f t="shared" si="178"/>
        <v>-0.40654873512619671</v>
      </c>
    </row>
    <row r="1313" spans="1:12" x14ac:dyDescent="0.25">
      <c r="A1313" s="11">
        <f>'Shiller Data '!A1312</f>
        <v>1979.08</v>
      </c>
      <c r="B1313" s="11">
        <f>'Shiller Data '!B1312</f>
        <v>107.4</v>
      </c>
      <c r="C1313" s="11">
        <f>'Shiller Data '!C1312</f>
        <v>5.4533300000000002</v>
      </c>
      <c r="D1313" s="11">
        <f>'Shiller Data '!D1312</f>
        <v>14.4133</v>
      </c>
      <c r="E1313" s="75">
        <f>'Shiller Data '!E1312</f>
        <v>73.8</v>
      </c>
      <c r="F1313" s="12">
        <f t="shared" si="183"/>
        <v>457.21402439024399</v>
      </c>
      <c r="G1313" s="12">
        <f t="shared" si="184"/>
        <v>23.215446514227644</v>
      </c>
      <c r="H1313" s="12">
        <f t="shared" si="179"/>
        <v>599.47506451027743</v>
      </c>
      <c r="I1313" s="12">
        <f t="shared" si="180"/>
        <v>23.109444714157274</v>
      </c>
      <c r="J1313" s="12">
        <f t="shared" si="181"/>
        <v>19.784725684479394</v>
      </c>
      <c r="K1313" s="12">
        <f t="shared" si="182"/>
        <v>2.984910209918394</v>
      </c>
      <c r="L1313" s="12">
        <f t="shared" si="178"/>
        <v>-0.37016855870968746</v>
      </c>
    </row>
    <row r="1314" spans="1:12" x14ac:dyDescent="0.25">
      <c r="A1314" s="11">
        <f>'Shiller Data '!A1313</f>
        <v>1979.09</v>
      </c>
      <c r="B1314" s="11">
        <f>'Shiller Data '!B1313</f>
        <v>108.6</v>
      </c>
      <c r="C1314" s="11">
        <f>'Shiller Data '!C1313</f>
        <v>5.51</v>
      </c>
      <c r="D1314" s="11">
        <f>'Shiller Data '!D1313</f>
        <v>14.63</v>
      </c>
      <c r="E1314" s="75">
        <f>'Shiller Data '!E1313</f>
        <v>74.599999999999994</v>
      </c>
      <c r="F1314" s="12">
        <f t="shared" si="183"/>
        <v>457.36467828418233</v>
      </c>
      <c r="G1314" s="12">
        <f t="shared" si="184"/>
        <v>23.205150804289548</v>
      </c>
      <c r="H1314" s="12">
        <f t="shared" si="179"/>
        <v>596.68623057297623</v>
      </c>
      <c r="I1314" s="12">
        <f t="shared" si="180"/>
        <v>23.08262226046125</v>
      </c>
      <c r="J1314" s="12">
        <f t="shared" si="181"/>
        <v>19.814242642076795</v>
      </c>
      <c r="K1314" s="12">
        <f t="shared" si="182"/>
        <v>2.9864010044674183</v>
      </c>
      <c r="L1314" s="12">
        <f t="shared" si="178"/>
        <v>-0.36867776416066311</v>
      </c>
    </row>
    <row r="1315" spans="1:12" x14ac:dyDescent="0.25">
      <c r="A1315" s="11">
        <f>'Shiller Data '!A1314</f>
        <v>1979.1</v>
      </c>
      <c r="B1315" s="11">
        <f>'Shiller Data '!B1314</f>
        <v>104.5</v>
      </c>
      <c r="C1315" s="11">
        <f>'Shiller Data '!C1314</f>
        <v>5.5566700000000004</v>
      </c>
      <c r="D1315" s="11">
        <f>'Shiller Data '!D1314</f>
        <v>14.7067</v>
      </c>
      <c r="E1315" s="75">
        <f>'Shiller Data '!E1314</f>
        <v>75.2</v>
      </c>
      <c r="F1315" s="12">
        <f t="shared" si="183"/>
        <v>436.5862699468085</v>
      </c>
      <c r="G1315" s="12">
        <f t="shared" si="184"/>
        <v>23.214984005984046</v>
      </c>
      <c r="H1315" s="12">
        <f t="shared" si="179"/>
        <v>593.65430843007391</v>
      </c>
      <c r="I1315" s="12">
        <f t="shared" si="180"/>
        <v>23.056742321843142</v>
      </c>
      <c r="J1315" s="12">
        <f t="shared" si="181"/>
        <v>18.935297270213326</v>
      </c>
      <c r="K1315" s="12">
        <f t="shared" si="182"/>
        <v>2.9410277607400719</v>
      </c>
      <c r="L1315" s="12">
        <f t="shared" si="178"/>
        <v>-0.41405100788800953</v>
      </c>
    </row>
    <row r="1316" spans="1:12" x14ac:dyDescent="0.25">
      <c r="A1316" s="11">
        <f>'Shiller Data '!A1315</f>
        <v>1979.11</v>
      </c>
      <c r="B1316" s="11">
        <f>'Shiller Data '!B1315</f>
        <v>103.7</v>
      </c>
      <c r="C1316" s="11">
        <f>'Shiller Data '!C1315</f>
        <v>5.6033299999999997</v>
      </c>
      <c r="D1316" s="11">
        <f>'Shiller Data '!D1315</f>
        <v>14.783300000000001</v>
      </c>
      <c r="E1316" s="75">
        <f>'Shiller Data '!E1315</f>
        <v>75.900000000000006</v>
      </c>
      <c r="F1316" s="12">
        <f t="shared" si="183"/>
        <v>429.24832015810279</v>
      </c>
      <c r="G1316" s="12">
        <f t="shared" si="184"/>
        <v>23.194021116600787</v>
      </c>
      <c r="H1316" s="12">
        <f t="shared" si="179"/>
        <v>590.54526404333683</v>
      </c>
      <c r="I1316" s="12">
        <f t="shared" si="180"/>
        <v>23.031541181408635</v>
      </c>
      <c r="J1316" s="12">
        <f t="shared" si="181"/>
        <v>18.637411920336348</v>
      </c>
      <c r="K1316" s="12">
        <f t="shared" si="182"/>
        <v>2.9251709541420019</v>
      </c>
      <c r="L1316" s="12">
        <f t="shared" si="178"/>
        <v>-0.42990781448607951</v>
      </c>
    </row>
    <row r="1317" spans="1:12" x14ac:dyDescent="0.25">
      <c r="A1317" s="11">
        <f>'Shiller Data '!A1316</f>
        <v>1979.12</v>
      </c>
      <c r="B1317" s="11">
        <f>'Shiller Data '!B1316</f>
        <v>107.8</v>
      </c>
      <c r="C1317" s="11">
        <f>'Shiller Data '!C1316</f>
        <v>5.65</v>
      </c>
      <c r="D1317" s="11">
        <f>'Shiller Data '!D1316</f>
        <v>14.86</v>
      </c>
      <c r="E1317" s="75">
        <f>'Shiller Data '!E1316</f>
        <v>76.7</v>
      </c>
      <c r="F1317" s="12">
        <f t="shared" si="183"/>
        <v>441.56538461538463</v>
      </c>
      <c r="G1317" s="12">
        <f t="shared" si="184"/>
        <v>23.143269230769231</v>
      </c>
      <c r="H1317" s="12">
        <f t="shared" si="179"/>
        <v>587.8838280860524</v>
      </c>
      <c r="I1317" s="12">
        <f t="shared" si="180"/>
        <v>23.00676526704834</v>
      </c>
      <c r="J1317" s="12">
        <f t="shared" si="181"/>
        <v>19.192849559247726</v>
      </c>
      <c r="K1317" s="12">
        <f t="shared" si="182"/>
        <v>2.954537790879455</v>
      </c>
      <c r="L1317" s="12">
        <f t="shared" si="178"/>
        <v>-0.4005409777486264</v>
      </c>
    </row>
    <row r="1318" spans="1:12" x14ac:dyDescent="0.25">
      <c r="A1318" s="11">
        <f>'Shiller Data '!A1317</f>
        <v>1980.01</v>
      </c>
      <c r="B1318" s="11">
        <f>'Shiller Data '!B1317</f>
        <v>110.9</v>
      </c>
      <c r="C1318" s="11">
        <f>'Shiller Data '!C1317</f>
        <v>5.7</v>
      </c>
      <c r="D1318" s="11">
        <f>'Shiller Data '!D1317</f>
        <v>15.003299999999999</v>
      </c>
      <c r="E1318" s="75">
        <f>'Shiller Data '!E1317</f>
        <v>77.8</v>
      </c>
      <c r="F1318" s="12">
        <f t="shared" si="183"/>
        <v>447.84071336760928</v>
      </c>
      <c r="G1318" s="12">
        <f t="shared" si="184"/>
        <v>23.017962724935735</v>
      </c>
      <c r="H1318" s="12">
        <f t="shared" si="179"/>
        <v>585.35915177513107</v>
      </c>
      <c r="I1318" s="12">
        <f t="shared" si="180"/>
        <v>22.981281870187608</v>
      </c>
      <c r="J1318" s="12">
        <f t="shared" si="181"/>
        <v>19.487194661172019</v>
      </c>
      <c r="K1318" s="12">
        <f t="shared" si="182"/>
        <v>2.9697575658158333</v>
      </c>
      <c r="L1318" s="12">
        <f t="shared" si="178"/>
        <v>-0.38532120281224813</v>
      </c>
    </row>
    <row r="1319" spans="1:12" x14ac:dyDescent="0.25">
      <c r="A1319" s="11">
        <f>'Shiller Data '!A1318</f>
        <v>1980.02</v>
      </c>
      <c r="B1319" s="11">
        <f>'Shiller Data '!B1318</f>
        <v>115.3</v>
      </c>
      <c r="C1319" s="11">
        <f>'Shiller Data '!C1318</f>
        <v>5.75</v>
      </c>
      <c r="D1319" s="11">
        <f>'Shiller Data '!D1318</f>
        <v>15.146699999999999</v>
      </c>
      <c r="E1319" s="75">
        <f>'Shiller Data '!E1318</f>
        <v>78.900000000000006</v>
      </c>
      <c r="F1319" s="12">
        <f t="shared" si="183"/>
        <v>459.11758555133082</v>
      </c>
      <c r="G1319" s="12">
        <f t="shared" si="184"/>
        <v>22.896150190114067</v>
      </c>
      <c r="H1319" s="12">
        <f t="shared" si="179"/>
        <v>583.16426253519387</v>
      </c>
      <c r="I1319" s="12">
        <f t="shared" si="180"/>
        <v>22.955619265933922</v>
      </c>
      <c r="J1319" s="12">
        <f t="shared" si="181"/>
        <v>20.000226534191569</v>
      </c>
      <c r="K1319" s="12">
        <f t="shared" si="182"/>
        <v>2.9957436001994227</v>
      </c>
      <c r="L1319" s="12">
        <f t="shared" si="178"/>
        <v>-0.35933516842865876</v>
      </c>
    </row>
    <row r="1320" spans="1:12" x14ac:dyDescent="0.25">
      <c r="A1320" s="11">
        <f>'Shiller Data '!A1319</f>
        <v>1980.03</v>
      </c>
      <c r="B1320" s="11">
        <f>'Shiller Data '!B1319</f>
        <v>104.7</v>
      </c>
      <c r="C1320" s="11">
        <f>'Shiller Data '!C1319</f>
        <v>5.8</v>
      </c>
      <c r="D1320" s="11">
        <f>'Shiller Data '!D1319</f>
        <v>15.29</v>
      </c>
      <c r="E1320" s="75">
        <f>'Shiller Data '!E1319</f>
        <v>80.099999999999994</v>
      </c>
      <c r="F1320" s="12">
        <f t="shared" si="183"/>
        <v>410.66320224719112</v>
      </c>
      <c r="G1320" s="12">
        <f t="shared" si="184"/>
        <v>22.749250936329588</v>
      </c>
      <c r="H1320" s="12">
        <f t="shared" si="179"/>
        <v>580.38127415989447</v>
      </c>
      <c r="I1320" s="12">
        <f t="shared" si="180"/>
        <v>22.929557633704619</v>
      </c>
      <c r="J1320" s="12">
        <f t="shared" si="181"/>
        <v>17.909774309973997</v>
      </c>
      <c r="K1320" s="12">
        <f t="shared" si="182"/>
        <v>2.8853466146517377</v>
      </c>
      <c r="L1320" s="12">
        <f t="shared" si="178"/>
        <v>-0.46973215397634371</v>
      </c>
    </row>
    <row r="1321" spans="1:12" x14ac:dyDescent="0.25">
      <c r="A1321" s="11">
        <f>'Shiller Data '!A1320</f>
        <v>1980.04</v>
      </c>
      <c r="B1321" s="11">
        <f>'Shiller Data '!B1320</f>
        <v>103</v>
      </c>
      <c r="C1321" s="11">
        <f>'Shiller Data '!C1320</f>
        <v>5.8466699999999996</v>
      </c>
      <c r="D1321" s="11">
        <f>'Shiller Data '!D1320</f>
        <v>15.173299999999999</v>
      </c>
      <c r="E1321" s="75">
        <f>'Shiller Data '!E1320</f>
        <v>81</v>
      </c>
      <c r="F1321" s="12">
        <f t="shared" si="183"/>
        <v>399.5064814814815</v>
      </c>
      <c r="G1321" s="12">
        <f t="shared" si="184"/>
        <v>22.677500583333334</v>
      </c>
      <c r="H1321" s="12">
        <f t="shared" si="179"/>
        <v>577.66552594182087</v>
      </c>
      <c r="I1321" s="12">
        <f t="shared" si="180"/>
        <v>22.904215349766218</v>
      </c>
      <c r="J1321" s="12">
        <f t="shared" si="181"/>
        <v>17.442487130892228</v>
      </c>
      <c r="K1321" s="12">
        <f t="shared" si="182"/>
        <v>2.8589090190291895</v>
      </c>
      <c r="L1321" s="12">
        <f t="shared" si="178"/>
        <v>-0.49616974959889193</v>
      </c>
    </row>
    <row r="1322" spans="1:12" x14ac:dyDescent="0.25">
      <c r="A1322" s="11">
        <f>'Shiller Data '!A1321</f>
        <v>1980.05</v>
      </c>
      <c r="B1322" s="11">
        <f>'Shiller Data '!B1321</f>
        <v>107.7</v>
      </c>
      <c r="C1322" s="11">
        <f>'Shiller Data '!C1321</f>
        <v>5.8933299999999997</v>
      </c>
      <c r="D1322" s="11">
        <f>'Shiller Data '!D1321</f>
        <v>15.056699999999999</v>
      </c>
      <c r="E1322" s="75">
        <f>'Shiller Data '!E1321</f>
        <v>81.8</v>
      </c>
      <c r="F1322" s="12">
        <f t="shared" si="183"/>
        <v>413.65094743276285</v>
      </c>
      <c r="G1322" s="12">
        <f t="shared" si="184"/>
        <v>22.634926072738388</v>
      </c>
      <c r="H1322" s="12">
        <f t="shared" si="179"/>
        <v>575.72783707690064</v>
      </c>
      <c r="I1322" s="12">
        <f t="shared" si="180"/>
        <v>22.878836806477469</v>
      </c>
      <c r="J1322" s="12">
        <f t="shared" si="181"/>
        <v>18.080068970798802</v>
      </c>
      <c r="K1322" s="12">
        <f t="shared" si="182"/>
        <v>2.8948101697133253</v>
      </c>
      <c r="L1322" s="12">
        <f t="shared" si="178"/>
        <v>-0.46026859891475613</v>
      </c>
    </row>
    <row r="1323" spans="1:12" x14ac:dyDescent="0.25">
      <c r="A1323" s="11">
        <f>'Shiller Data '!A1322</f>
        <v>1980.06</v>
      </c>
      <c r="B1323" s="11">
        <f>'Shiller Data '!B1322</f>
        <v>114.6</v>
      </c>
      <c r="C1323" s="11">
        <f>'Shiller Data '!C1322</f>
        <v>5.94</v>
      </c>
      <c r="D1323" s="11">
        <f>'Shiller Data '!D1322</f>
        <v>14.94</v>
      </c>
      <c r="E1323" s="75">
        <f>'Shiller Data '!E1322</f>
        <v>82.7</v>
      </c>
      <c r="F1323" s="12">
        <f t="shared" si="183"/>
        <v>435.36221281741234</v>
      </c>
      <c r="G1323" s="12">
        <f t="shared" si="184"/>
        <v>22.565894800483676</v>
      </c>
      <c r="H1323" s="12">
        <f t="shared" si="179"/>
        <v>574.09568500114722</v>
      </c>
      <c r="I1323" s="12">
        <f t="shared" si="180"/>
        <v>22.853689365824206</v>
      </c>
      <c r="J1323" s="12">
        <f t="shared" si="181"/>
        <v>19.04997507616693</v>
      </c>
      <c r="K1323" s="12">
        <f t="shared" si="182"/>
        <v>2.94706579323416</v>
      </c>
      <c r="L1323" s="12">
        <f t="shared" si="178"/>
        <v>-0.40801297539392145</v>
      </c>
    </row>
    <row r="1324" spans="1:12" x14ac:dyDescent="0.25">
      <c r="A1324" s="11">
        <f>'Shiller Data '!A1323</f>
        <v>1980.07</v>
      </c>
      <c r="B1324" s="11">
        <f>'Shiller Data '!B1323</f>
        <v>119.8</v>
      </c>
      <c r="C1324" s="11">
        <f>'Shiller Data '!C1323</f>
        <v>5.9833299999999996</v>
      </c>
      <c r="D1324" s="11">
        <f>'Shiller Data '!D1323</f>
        <v>14.84</v>
      </c>
      <c r="E1324" s="75">
        <f>'Shiller Data '!E1323</f>
        <v>82.7</v>
      </c>
      <c r="F1324" s="12">
        <f t="shared" si="183"/>
        <v>455.11686819830715</v>
      </c>
      <c r="G1324" s="12">
        <f t="shared" si="184"/>
        <v>22.730504265417171</v>
      </c>
      <c r="H1324" s="12">
        <f t="shared" si="179"/>
        <v>572.69623355387228</v>
      </c>
      <c r="I1324" s="12">
        <f t="shared" si="180"/>
        <v>22.830731327332987</v>
      </c>
      <c r="J1324" s="12">
        <f t="shared" si="181"/>
        <v>19.934397268012194</v>
      </c>
      <c r="K1324" s="12">
        <f t="shared" si="182"/>
        <v>2.9924467455135417</v>
      </c>
      <c r="L1324" s="12">
        <f t="shared" si="178"/>
        <v>-0.36263202311453968</v>
      </c>
    </row>
    <row r="1325" spans="1:12" x14ac:dyDescent="0.25">
      <c r="A1325" s="11">
        <f>'Shiller Data '!A1324</f>
        <v>1980.08</v>
      </c>
      <c r="B1325" s="11">
        <f>'Shiller Data '!B1324</f>
        <v>123.5</v>
      </c>
      <c r="C1325" s="11">
        <f>'Shiller Data '!C1324</f>
        <v>6.0266700000000002</v>
      </c>
      <c r="D1325" s="11">
        <f>'Shiller Data '!D1324</f>
        <v>14.74</v>
      </c>
      <c r="E1325" s="75">
        <f>'Shiller Data '!E1324</f>
        <v>83.3</v>
      </c>
      <c r="F1325" s="12">
        <f t="shared" si="183"/>
        <v>465.79366746698685</v>
      </c>
      <c r="G1325" s="12">
        <f t="shared" si="184"/>
        <v>22.73024066326531</v>
      </c>
      <c r="H1325" s="12">
        <f t="shared" si="179"/>
        <v>571.2742389199384</v>
      </c>
      <c r="I1325" s="12">
        <f t="shared" si="180"/>
        <v>22.80759483381172</v>
      </c>
      <c r="J1325" s="12">
        <f t="shared" si="181"/>
        <v>20.422743864971626</v>
      </c>
      <c r="K1325" s="12">
        <f t="shared" si="182"/>
        <v>3.0166491751576547</v>
      </c>
      <c r="L1325" s="12">
        <f t="shared" si="178"/>
        <v>-0.33842959347042667</v>
      </c>
    </row>
    <row r="1326" spans="1:12" x14ac:dyDescent="0.25">
      <c r="A1326" s="11">
        <f>'Shiller Data '!A1325</f>
        <v>1980.09</v>
      </c>
      <c r="B1326" s="11">
        <f>'Shiller Data '!B1325</f>
        <v>126.5</v>
      </c>
      <c r="C1326" s="11">
        <f>'Shiller Data '!C1325</f>
        <v>6.07</v>
      </c>
      <c r="D1326" s="11">
        <f>'Shiller Data '!D1325</f>
        <v>14.64</v>
      </c>
      <c r="E1326" s="75">
        <f>'Shiller Data '!E1325</f>
        <v>84</v>
      </c>
      <c r="F1326" s="12">
        <f t="shared" si="183"/>
        <v>473.13258928571435</v>
      </c>
      <c r="G1326" s="12">
        <f t="shared" si="184"/>
        <v>22.702883928571431</v>
      </c>
      <c r="H1326" s="12">
        <f t="shared" si="179"/>
        <v>569.67849745270121</v>
      </c>
      <c r="I1326" s="12">
        <f t="shared" si="180"/>
        <v>22.785026039278868</v>
      </c>
      <c r="J1326" s="12">
        <f t="shared" si="181"/>
        <v>20.765066867603576</v>
      </c>
      <c r="K1326" s="12">
        <f t="shared" si="182"/>
        <v>3.0332720972847835</v>
      </c>
      <c r="L1326" s="12">
        <f t="shared" si="178"/>
        <v>-0.32180667134329788</v>
      </c>
    </row>
    <row r="1327" spans="1:12" x14ac:dyDescent="0.25">
      <c r="A1327" s="11">
        <f>'Shiller Data '!A1326</f>
        <v>1980.1</v>
      </c>
      <c r="B1327" s="11">
        <f>'Shiller Data '!B1326</f>
        <v>130.19999999999999</v>
      </c>
      <c r="C1327" s="11">
        <f>'Shiller Data '!C1326</f>
        <v>6.1</v>
      </c>
      <c r="D1327" s="11">
        <f>'Shiller Data '!D1326</f>
        <v>14.7</v>
      </c>
      <c r="E1327" s="75">
        <f>'Shiller Data '!E1326</f>
        <v>84.8</v>
      </c>
      <c r="F1327" s="12">
        <f t="shared" si="183"/>
        <v>482.37718160377358</v>
      </c>
      <c r="G1327" s="12">
        <f t="shared" si="184"/>
        <v>22.599852594339623</v>
      </c>
      <c r="H1327" s="12">
        <f t="shared" si="179"/>
        <v>568.10139385658579</v>
      </c>
      <c r="I1327" s="12">
        <f t="shared" si="180"/>
        <v>22.763575977203985</v>
      </c>
      <c r="J1327" s="12">
        <f t="shared" si="181"/>
        <v>21.190747099086636</v>
      </c>
      <c r="K1327" s="12">
        <f t="shared" si="182"/>
        <v>3.0535646288123761</v>
      </c>
      <c r="L1327" s="12">
        <f t="shared" si="178"/>
        <v>-0.3015141398157053</v>
      </c>
    </row>
    <row r="1328" spans="1:12" x14ac:dyDescent="0.25">
      <c r="A1328" s="11">
        <f>'Shiller Data '!A1327</f>
        <v>1980.11</v>
      </c>
      <c r="B1328" s="11">
        <f>'Shiller Data '!B1327</f>
        <v>135.69999999999999</v>
      </c>
      <c r="C1328" s="11">
        <f>'Shiller Data '!C1327</f>
        <v>6.13</v>
      </c>
      <c r="D1328" s="11">
        <f>'Shiller Data '!D1327</f>
        <v>14.76</v>
      </c>
      <c r="E1328" s="75">
        <f>'Shiller Data '!E1327</f>
        <v>85.5</v>
      </c>
      <c r="F1328" s="12">
        <f t="shared" si="183"/>
        <v>498.63798245614038</v>
      </c>
      <c r="G1328" s="12">
        <f t="shared" si="184"/>
        <v>22.525061403508772</v>
      </c>
      <c r="H1328" s="12">
        <f t="shared" si="179"/>
        <v>566.71415214568151</v>
      </c>
      <c r="I1328" s="12">
        <f t="shared" si="180"/>
        <v>22.743475100271844</v>
      </c>
      <c r="J1328" s="12">
        <f t="shared" si="181"/>
        <v>21.924441197210903</v>
      </c>
      <c r="K1328" s="12">
        <f t="shared" si="182"/>
        <v>3.0876020509191213</v>
      </c>
      <c r="L1328" s="12">
        <f t="shared" si="178"/>
        <v>-0.26747671770896009</v>
      </c>
    </row>
    <row r="1329" spans="1:12" x14ac:dyDescent="0.25">
      <c r="A1329" s="11">
        <f>'Shiller Data '!A1328</f>
        <v>1980.12</v>
      </c>
      <c r="B1329" s="11">
        <f>'Shiller Data '!B1328</f>
        <v>133.5</v>
      </c>
      <c r="C1329" s="11">
        <f>'Shiller Data '!C1328</f>
        <v>6.16</v>
      </c>
      <c r="D1329" s="11">
        <f>'Shiller Data '!D1328</f>
        <v>14.82</v>
      </c>
      <c r="E1329" s="75">
        <f>'Shiller Data '!E1328</f>
        <v>86.3</v>
      </c>
      <c r="F1329" s="12">
        <f t="shared" si="183"/>
        <v>486.00651796060259</v>
      </c>
      <c r="G1329" s="12">
        <f t="shared" si="184"/>
        <v>22.425469293163388</v>
      </c>
      <c r="H1329" s="12">
        <f t="shared" si="179"/>
        <v>564.92133052306497</v>
      </c>
      <c r="I1329" s="12">
        <f t="shared" si="180"/>
        <v>22.724509513026362</v>
      </c>
      <c r="J1329" s="12">
        <f t="shared" si="181"/>
        <v>21.386887038508323</v>
      </c>
      <c r="K1329" s="12">
        <f t="shared" si="182"/>
        <v>3.0627779790067153</v>
      </c>
      <c r="L1329" s="12">
        <f t="shared" si="178"/>
        <v>-0.29230078962136608</v>
      </c>
    </row>
    <row r="1330" spans="1:12" x14ac:dyDescent="0.25">
      <c r="A1330" s="11">
        <f>'Shiller Data '!A1329</f>
        <v>1981.01</v>
      </c>
      <c r="B1330" s="11">
        <f>'Shiller Data '!B1329</f>
        <v>133</v>
      </c>
      <c r="C1330" s="11">
        <f>'Shiller Data '!C1329</f>
        <v>6.2</v>
      </c>
      <c r="D1330" s="11">
        <f>'Shiller Data '!D1329</f>
        <v>14.74</v>
      </c>
      <c r="E1330" s="75">
        <f>'Shiller Data '!E1329</f>
        <v>87</v>
      </c>
      <c r="F1330" s="12">
        <f t="shared" si="183"/>
        <v>480.29051724137935</v>
      </c>
      <c r="G1330" s="12">
        <f t="shared" si="184"/>
        <v>22.389482758620691</v>
      </c>
      <c r="H1330" s="12">
        <f t="shared" si="179"/>
        <v>562.90277866661734</v>
      </c>
      <c r="I1330" s="12">
        <f t="shared" si="180"/>
        <v>22.70585941652071</v>
      </c>
      <c r="J1330" s="12">
        <f t="shared" si="181"/>
        <v>21.152712541324092</v>
      </c>
      <c r="K1330" s="12">
        <f t="shared" si="182"/>
        <v>3.051768149813507</v>
      </c>
      <c r="L1330" s="12">
        <f t="shared" si="178"/>
        <v>-0.30331061881457444</v>
      </c>
    </row>
    <row r="1331" spans="1:12" x14ac:dyDescent="0.25">
      <c r="A1331" s="11">
        <f>'Shiller Data '!A1330</f>
        <v>1981.02</v>
      </c>
      <c r="B1331" s="11">
        <f>'Shiller Data '!B1330</f>
        <v>128.4</v>
      </c>
      <c r="C1331" s="11">
        <f>'Shiller Data '!C1330</f>
        <v>6.24</v>
      </c>
      <c r="D1331" s="11">
        <f>'Shiller Data '!D1330</f>
        <v>14.66</v>
      </c>
      <c r="E1331" s="75">
        <f>'Shiller Data '!E1330</f>
        <v>87.9</v>
      </c>
      <c r="F1331" s="12">
        <f t="shared" si="183"/>
        <v>458.93139931740609</v>
      </c>
      <c r="G1331" s="12">
        <f t="shared" si="184"/>
        <v>22.303208191126281</v>
      </c>
      <c r="H1331" s="12">
        <f t="shared" si="179"/>
        <v>560.5131014123084</v>
      </c>
      <c r="I1331" s="12">
        <f t="shared" si="180"/>
        <v>22.687574129133992</v>
      </c>
      <c r="J1331" s="12">
        <f t="shared" si="181"/>
        <v>20.228315143137078</v>
      </c>
      <c r="K1331" s="12">
        <f t="shared" si="182"/>
        <v>3.0070833626463607</v>
      </c>
      <c r="L1331" s="12">
        <f t="shared" si="178"/>
        <v>-0.34799540598172074</v>
      </c>
    </row>
    <row r="1332" spans="1:12" x14ac:dyDescent="0.25">
      <c r="A1332" s="11">
        <f>'Shiller Data '!A1331</f>
        <v>1981.03</v>
      </c>
      <c r="B1332" s="11">
        <f>'Shiller Data '!B1331</f>
        <v>133.19999999999999</v>
      </c>
      <c r="C1332" s="11">
        <f>'Shiller Data '!C1331</f>
        <v>6.28</v>
      </c>
      <c r="D1332" s="11">
        <f>'Shiller Data '!D1331</f>
        <v>14.58</v>
      </c>
      <c r="E1332" s="75">
        <f>'Shiller Data '!E1331</f>
        <v>88.5</v>
      </c>
      <c r="F1332" s="12">
        <f t="shared" si="183"/>
        <v>472.86</v>
      </c>
      <c r="G1332" s="12">
        <f t="shared" si="184"/>
        <v>22.294000000000004</v>
      </c>
      <c r="H1332" s="12">
        <f t="shared" si="179"/>
        <v>558.16651818246885</v>
      </c>
      <c r="I1332" s="12">
        <f t="shared" si="180"/>
        <v>22.670304903047715</v>
      </c>
      <c r="J1332" s="12">
        <f t="shared" si="181"/>
        <v>20.85812264203074</v>
      </c>
      <c r="K1332" s="12">
        <f t="shared" si="182"/>
        <v>3.0377434475374612</v>
      </c>
      <c r="L1332" s="12">
        <f t="shared" si="178"/>
        <v>-0.31733532109062024</v>
      </c>
    </row>
    <row r="1333" spans="1:12" x14ac:dyDescent="0.25">
      <c r="A1333" s="11">
        <f>'Shiller Data '!A1332</f>
        <v>1981.04</v>
      </c>
      <c r="B1333" s="11">
        <f>'Shiller Data '!B1332</f>
        <v>134.4</v>
      </c>
      <c r="C1333" s="11">
        <f>'Shiller Data '!C1332</f>
        <v>6.3166700000000002</v>
      </c>
      <c r="D1333" s="11">
        <f>'Shiller Data '!D1332</f>
        <v>14.7233</v>
      </c>
      <c r="E1333" s="75">
        <f>'Shiller Data '!E1332</f>
        <v>89.1</v>
      </c>
      <c r="F1333" s="12">
        <f t="shared" si="183"/>
        <v>473.90707070707077</v>
      </c>
      <c r="G1333" s="12">
        <f t="shared" si="184"/>
        <v>22.273173930976434</v>
      </c>
      <c r="H1333" s="12">
        <f t="shared" si="179"/>
        <v>555.69610692194192</v>
      </c>
      <c r="I1333" s="12">
        <f t="shared" si="180"/>
        <v>22.653545986433414</v>
      </c>
      <c r="J1333" s="12">
        <f t="shared" si="181"/>
        <v>20.919774369579081</v>
      </c>
      <c r="K1333" s="12">
        <f t="shared" si="182"/>
        <v>3.04069485374559</v>
      </c>
      <c r="L1333" s="12">
        <f t="shared" si="178"/>
        <v>-0.3143839148824914</v>
      </c>
    </row>
    <row r="1334" spans="1:12" x14ac:dyDescent="0.25">
      <c r="A1334" s="11">
        <f>'Shiller Data '!A1333</f>
        <v>1981.05</v>
      </c>
      <c r="B1334" s="11">
        <f>'Shiller Data '!B1333</f>
        <v>131.69999999999999</v>
      </c>
      <c r="C1334" s="11">
        <f>'Shiller Data '!C1333</f>
        <v>6.3533299999999997</v>
      </c>
      <c r="D1334" s="11">
        <f>'Shiller Data '!D1333</f>
        <v>14.8667</v>
      </c>
      <c r="E1334" s="75">
        <f>'Shiller Data '!E1333</f>
        <v>89.8</v>
      </c>
      <c r="F1334" s="12">
        <f t="shared" si="183"/>
        <v>460.76667594654788</v>
      </c>
      <c r="G1334" s="12">
        <f t="shared" si="184"/>
        <v>22.227811277839645</v>
      </c>
      <c r="H1334" s="12">
        <f t="shared" si="179"/>
        <v>553.19302298166576</v>
      </c>
      <c r="I1334" s="12">
        <f t="shared" si="180"/>
        <v>22.637556312556942</v>
      </c>
      <c r="J1334" s="12">
        <f t="shared" si="181"/>
        <v>20.354081932905579</v>
      </c>
      <c r="K1334" s="12">
        <f t="shared" si="182"/>
        <v>3.0132814781574115</v>
      </c>
      <c r="L1334" s="12">
        <f t="shared" si="178"/>
        <v>-0.34179729047066987</v>
      </c>
    </row>
    <row r="1335" spans="1:12" x14ac:dyDescent="0.25">
      <c r="A1335" s="11">
        <f>'Shiller Data '!A1334</f>
        <v>1981.06</v>
      </c>
      <c r="B1335" s="11">
        <f>'Shiller Data '!B1334</f>
        <v>132.30000000000001</v>
      </c>
      <c r="C1335" s="11">
        <f>'Shiller Data '!C1334</f>
        <v>6.39</v>
      </c>
      <c r="D1335" s="11">
        <f>'Shiller Data '!D1334</f>
        <v>15.01</v>
      </c>
      <c r="E1335" s="75">
        <f>'Shiller Data '!E1334</f>
        <v>90.6</v>
      </c>
      <c r="F1335" s="12">
        <f t="shared" si="183"/>
        <v>458.77872516556306</v>
      </c>
      <c r="G1335" s="12">
        <f t="shared" si="184"/>
        <v>22.158700331125829</v>
      </c>
      <c r="H1335" s="12">
        <f t="shared" si="179"/>
        <v>550.80112985633502</v>
      </c>
      <c r="I1335" s="12">
        <f t="shared" si="180"/>
        <v>22.622591424393001</v>
      </c>
      <c r="J1335" s="12">
        <f t="shared" si="181"/>
        <v>20.279671614936255</v>
      </c>
      <c r="K1335" s="12">
        <f t="shared" si="182"/>
        <v>3.0096189860344977</v>
      </c>
      <c r="L1335" s="12">
        <f t="shared" si="178"/>
        <v>-0.34545978259358368</v>
      </c>
    </row>
    <row r="1336" spans="1:12" x14ac:dyDescent="0.25">
      <c r="A1336" s="11">
        <f>'Shiller Data '!A1335</f>
        <v>1981.07</v>
      </c>
      <c r="B1336" s="11">
        <f>'Shiller Data '!B1335</f>
        <v>129.1</v>
      </c>
      <c r="C1336" s="11">
        <f>'Shiller Data '!C1335</f>
        <v>6.4333299999999998</v>
      </c>
      <c r="D1336" s="11">
        <f>'Shiller Data '!D1335</f>
        <v>15.0967</v>
      </c>
      <c r="E1336" s="75">
        <f>'Shiller Data '!E1335</f>
        <v>91.6</v>
      </c>
      <c r="F1336" s="12">
        <f t="shared" si="183"/>
        <v>442.7946779475983</v>
      </c>
      <c r="G1336" s="12">
        <f t="shared" si="184"/>
        <v>22.065408872816597</v>
      </c>
      <c r="H1336" s="12">
        <f t="shared" si="179"/>
        <v>548.30188504784769</v>
      </c>
      <c r="I1336" s="12">
        <f t="shared" si="180"/>
        <v>22.607507520392854</v>
      </c>
      <c r="J1336" s="12">
        <f t="shared" si="181"/>
        <v>19.586178509425697</v>
      </c>
      <c r="K1336" s="12">
        <f t="shared" si="182"/>
        <v>2.9748241393909249</v>
      </c>
      <c r="L1336" s="12">
        <f t="shared" si="178"/>
        <v>-0.38025462923715647</v>
      </c>
    </row>
    <row r="1337" spans="1:12" x14ac:dyDescent="0.25">
      <c r="A1337" s="11">
        <f>'Shiller Data '!A1336</f>
        <v>1981.08</v>
      </c>
      <c r="B1337" s="11">
        <f>'Shiller Data '!B1336</f>
        <v>129.6</v>
      </c>
      <c r="C1337" s="11">
        <f>'Shiller Data '!C1336</f>
        <v>6.4766700000000004</v>
      </c>
      <c r="D1337" s="11">
        <f>'Shiller Data '!D1336</f>
        <v>15.183299999999999</v>
      </c>
      <c r="E1337" s="75">
        <f>'Shiller Data '!E1336</f>
        <v>92.3</v>
      </c>
      <c r="F1337" s="12">
        <f t="shared" si="183"/>
        <v>441.13846153846157</v>
      </c>
      <c r="G1337" s="12">
        <f t="shared" si="184"/>
        <v>22.045588269230773</v>
      </c>
      <c r="H1337" s="12">
        <f t="shared" si="179"/>
        <v>545.88969153410585</v>
      </c>
      <c r="I1337" s="12">
        <f t="shared" si="180"/>
        <v>22.592929673410527</v>
      </c>
      <c r="J1337" s="12">
        <f t="shared" si="181"/>
        <v>19.525509436593101</v>
      </c>
      <c r="K1337" s="12">
        <f t="shared" si="182"/>
        <v>2.97172178688822</v>
      </c>
      <c r="L1337" s="12">
        <f t="shared" si="178"/>
        <v>-0.38335698173986144</v>
      </c>
    </row>
    <row r="1338" spans="1:12" x14ac:dyDescent="0.25">
      <c r="A1338" s="11">
        <f>'Shiller Data '!A1337</f>
        <v>1981.09</v>
      </c>
      <c r="B1338" s="11">
        <f>'Shiller Data '!B1337</f>
        <v>118.3</v>
      </c>
      <c r="C1338" s="11">
        <f>'Shiller Data '!C1337</f>
        <v>6.52</v>
      </c>
      <c r="D1338" s="11">
        <f>'Shiller Data '!D1337</f>
        <v>15.27</v>
      </c>
      <c r="E1338" s="75">
        <f>'Shiller Data '!E1337</f>
        <v>93.2</v>
      </c>
      <c r="F1338" s="12">
        <f t="shared" si="183"/>
        <v>398.78650751072962</v>
      </c>
      <c r="G1338" s="12">
        <f t="shared" si="184"/>
        <v>21.9787660944206</v>
      </c>
      <c r="H1338" s="12">
        <f t="shared" si="179"/>
        <v>542.93176116210361</v>
      </c>
      <c r="I1338" s="12">
        <f t="shared" si="180"/>
        <v>22.577992712332208</v>
      </c>
      <c r="J1338" s="12">
        <f t="shared" si="181"/>
        <v>17.662620082825633</v>
      </c>
      <c r="K1338" s="12">
        <f t="shared" si="182"/>
        <v>2.8714505467320857</v>
      </c>
      <c r="L1338" s="12">
        <f t="shared" si="178"/>
        <v>-0.48362822189599575</v>
      </c>
    </row>
    <row r="1339" spans="1:12" x14ac:dyDescent="0.25">
      <c r="A1339" s="11">
        <f>'Shiller Data '!A1338</f>
        <v>1981.1</v>
      </c>
      <c r="B1339" s="11">
        <f>'Shiller Data '!B1338</f>
        <v>119.8</v>
      </c>
      <c r="C1339" s="11">
        <f>'Shiller Data '!C1338</f>
        <v>6.5566700000000004</v>
      </c>
      <c r="D1339" s="11">
        <f>'Shiller Data '!D1338</f>
        <v>15.3</v>
      </c>
      <c r="E1339" s="75">
        <f>'Shiller Data '!E1338</f>
        <v>93.4</v>
      </c>
      <c r="F1339" s="12">
        <f t="shared" si="183"/>
        <v>402.97821199143465</v>
      </c>
      <c r="G1339" s="12">
        <f t="shared" si="184"/>
        <v>22.0550513624197</v>
      </c>
      <c r="H1339" s="12">
        <f t="shared" si="179"/>
        <v>540.14449851563836</v>
      </c>
      <c r="I1339" s="12">
        <f t="shared" si="180"/>
        <v>22.564583747682022</v>
      </c>
      <c r="J1339" s="12">
        <f t="shared" si="181"/>
        <v>17.85888082392972</v>
      </c>
      <c r="K1339" s="12">
        <f t="shared" si="182"/>
        <v>2.8825009096511707</v>
      </c>
      <c r="L1339" s="12">
        <f t="shared" si="178"/>
        <v>-0.47257785897691074</v>
      </c>
    </row>
    <row r="1340" spans="1:12" x14ac:dyDescent="0.25">
      <c r="A1340" s="11">
        <f>'Shiller Data '!A1339</f>
        <v>1981.11</v>
      </c>
      <c r="B1340" s="11">
        <f>'Shiller Data '!B1339</f>
        <v>122.9</v>
      </c>
      <c r="C1340" s="11">
        <f>'Shiller Data '!C1339</f>
        <v>6.5933299999999999</v>
      </c>
      <c r="D1340" s="11">
        <f>'Shiller Data '!D1339</f>
        <v>15.33</v>
      </c>
      <c r="E1340" s="75">
        <f>'Shiller Data '!E1339</f>
        <v>93.7</v>
      </c>
      <c r="F1340" s="12">
        <f t="shared" si="183"/>
        <v>412.08225720384212</v>
      </c>
      <c r="G1340" s="12">
        <f t="shared" si="184"/>
        <v>22.107358086979719</v>
      </c>
      <c r="H1340" s="12">
        <f t="shared" si="179"/>
        <v>537.68423202606198</v>
      </c>
      <c r="I1340" s="12">
        <f t="shared" si="180"/>
        <v>22.552034290468594</v>
      </c>
      <c r="J1340" s="12">
        <f t="shared" si="181"/>
        <v>18.272509339789575</v>
      </c>
      <c r="K1340" s="12">
        <f t="shared" si="182"/>
        <v>2.9053977085113996</v>
      </c>
      <c r="L1340" s="12">
        <f t="shared" si="178"/>
        <v>-0.44968106011668185</v>
      </c>
    </row>
    <row r="1341" spans="1:12" x14ac:dyDescent="0.25">
      <c r="A1341" s="11">
        <f>'Shiller Data '!A1340</f>
        <v>1981.12</v>
      </c>
      <c r="B1341" s="11">
        <f>'Shiller Data '!B1340</f>
        <v>123.8</v>
      </c>
      <c r="C1341" s="11">
        <f>'Shiller Data '!C1340</f>
        <v>6.63</v>
      </c>
      <c r="D1341" s="11">
        <f>'Shiller Data '!D1340</f>
        <v>15.36</v>
      </c>
      <c r="E1341" s="75">
        <f>'Shiller Data '!E1340</f>
        <v>94</v>
      </c>
      <c r="F1341" s="12">
        <f t="shared" si="183"/>
        <v>413.77515957446809</v>
      </c>
      <c r="G1341" s="12">
        <f t="shared" si="184"/>
        <v>22.159364361702128</v>
      </c>
      <c r="H1341" s="12">
        <f t="shared" si="179"/>
        <v>534.97820163090785</v>
      </c>
      <c r="I1341" s="12">
        <f t="shared" si="180"/>
        <v>22.541257103350119</v>
      </c>
      <c r="J1341" s="12">
        <f t="shared" si="181"/>
        <v>18.356347992365169</v>
      </c>
      <c r="K1341" s="12">
        <f t="shared" si="182"/>
        <v>2.9099754543156879</v>
      </c>
      <c r="L1341" s="12">
        <f t="shared" si="178"/>
        <v>-0.44510331431239347</v>
      </c>
    </row>
    <row r="1342" spans="1:12" x14ac:dyDescent="0.25">
      <c r="A1342" s="11">
        <f>'Shiller Data '!A1341</f>
        <v>1982.01</v>
      </c>
      <c r="B1342" s="11">
        <f>'Shiller Data '!B1341</f>
        <v>117.3</v>
      </c>
      <c r="C1342" s="11">
        <f>'Shiller Data '!C1341</f>
        <v>6.66</v>
      </c>
      <c r="D1342" s="11">
        <f>'Shiller Data '!D1341</f>
        <v>15.1767</v>
      </c>
      <c r="E1342" s="75">
        <f>'Shiller Data '!E1341</f>
        <v>94.3</v>
      </c>
      <c r="F1342" s="12">
        <f t="shared" si="183"/>
        <v>390.80304878048781</v>
      </c>
      <c r="G1342" s="12">
        <f t="shared" si="184"/>
        <v>22.188817603393428</v>
      </c>
      <c r="H1342" s="12">
        <f t="shared" si="179"/>
        <v>531.85161825257933</v>
      </c>
      <c r="I1342" s="12">
        <f t="shared" si="180"/>
        <v>22.530734456446211</v>
      </c>
      <c r="J1342" s="12">
        <f t="shared" si="181"/>
        <v>17.345331087006628</v>
      </c>
      <c r="K1342" s="12">
        <f t="shared" si="182"/>
        <v>2.8533233685650812</v>
      </c>
      <c r="L1342" s="12">
        <f t="shared" si="178"/>
        <v>-0.50175540006300023</v>
      </c>
    </row>
    <row r="1343" spans="1:12" x14ac:dyDescent="0.25">
      <c r="A1343" s="11">
        <f>'Shiller Data '!A1342</f>
        <v>1982.02</v>
      </c>
      <c r="B1343" s="11">
        <f>'Shiller Data '!B1342</f>
        <v>114.5</v>
      </c>
      <c r="C1343" s="11">
        <f>'Shiller Data '!C1342</f>
        <v>6.69</v>
      </c>
      <c r="D1343" s="11">
        <f>'Shiller Data '!D1342</f>
        <v>14.9933</v>
      </c>
      <c r="E1343" s="75">
        <f>'Shiller Data '!E1342</f>
        <v>94.6</v>
      </c>
      <c r="F1343" s="12">
        <f t="shared" si="183"/>
        <v>380.26466701902751</v>
      </c>
      <c r="G1343" s="12">
        <f t="shared" si="184"/>
        <v>22.218084038054972</v>
      </c>
      <c r="H1343" s="12">
        <f t="shared" si="179"/>
        <v>528.56397172706534</v>
      </c>
      <c r="I1343" s="12">
        <f t="shared" si="180"/>
        <v>22.521375131688504</v>
      </c>
      <c r="J1343" s="12">
        <f t="shared" si="181"/>
        <v>16.884611387871225</v>
      </c>
      <c r="K1343" s="12">
        <f t="shared" si="182"/>
        <v>2.8264026383444398</v>
      </c>
      <c r="L1343" s="12">
        <f t="shared" si="178"/>
        <v>-0.52867613028364158</v>
      </c>
    </row>
    <row r="1344" spans="1:12" x14ac:dyDescent="0.25">
      <c r="A1344" s="11">
        <f>'Shiller Data '!A1343</f>
        <v>1982.03</v>
      </c>
      <c r="B1344" s="11">
        <f>'Shiller Data '!B1343</f>
        <v>110.8</v>
      </c>
      <c r="C1344" s="11">
        <f>'Shiller Data '!C1343</f>
        <v>6.72</v>
      </c>
      <c r="D1344" s="11">
        <f>'Shiller Data '!D1343</f>
        <v>14.81</v>
      </c>
      <c r="E1344" s="75">
        <f>'Shiller Data '!E1343</f>
        <v>94.5</v>
      </c>
      <c r="F1344" s="12">
        <f t="shared" si="183"/>
        <v>368.36603174603181</v>
      </c>
      <c r="G1344" s="12">
        <f t="shared" si="184"/>
        <v>22.341333333333331</v>
      </c>
      <c r="H1344" s="12">
        <f t="shared" si="179"/>
        <v>525.06531300172924</v>
      </c>
      <c r="I1344" s="12">
        <f t="shared" si="180"/>
        <v>22.513511222339801</v>
      </c>
      <c r="J1344" s="12">
        <f t="shared" si="181"/>
        <v>16.361998273308341</v>
      </c>
      <c r="K1344" s="12">
        <f t="shared" si="182"/>
        <v>2.7949614675609022</v>
      </c>
      <c r="L1344" s="12">
        <f t="shared" si="178"/>
        <v>-0.56011730106717916</v>
      </c>
    </row>
    <row r="1345" spans="1:12" x14ac:dyDescent="0.25">
      <c r="A1345" s="11">
        <f>'Shiller Data '!A1344</f>
        <v>1982.04</v>
      </c>
      <c r="B1345" s="11">
        <f>'Shiller Data '!B1344</f>
        <v>116.3</v>
      </c>
      <c r="C1345" s="11">
        <f>'Shiller Data '!C1344</f>
        <v>6.75</v>
      </c>
      <c r="D1345" s="11">
        <f>'Shiller Data '!D1344</f>
        <v>14.5967</v>
      </c>
      <c r="E1345" s="75">
        <f>'Shiller Data '!E1344</f>
        <v>94.9</v>
      </c>
      <c r="F1345" s="12">
        <f t="shared" si="183"/>
        <v>385.02162802950471</v>
      </c>
      <c r="G1345" s="12">
        <f t="shared" si="184"/>
        <v>22.346483140147523</v>
      </c>
      <c r="H1345" s="12">
        <f t="shared" si="179"/>
        <v>521.74837040520777</v>
      </c>
      <c r="I1345" s="12">
        <f t="shared" si="180"/>
        <v>22.506145756084393</v>
      </c>
      <c r="J1345" s="12">
        <f t="shared" si="181"/>
        <v>17.107399561091732</v>
      </c>
      <c r="K1345" s="12">
        <f t="shared" si="182"/>
        <v>2.8395110927819345</v>
      </c>
      <c r="L1345" s="12">
        <f t="shared" ref="L1345:L1408" si="185">K1345-$K$1854</f>
        <v>-0.51556767584614693</v>
      </c>
    </row>
    <row r="1346" spans="1:12" x14ac:dyDescent="0.25">
      <c r="A1346" s="11">
        <f>'Shiller Data '!A1345</f>
        <v>1982.05</v>
      </c>
      <c r="B1346" s="11">
        <f>'Shiller Data '!B1345</f>
        <v>116.4</v>
      </c>
      <c r="C1346" s="11">
        <f>'Shiller Data '!C1345</f>
        <v>6.78</v>
      </c>
      <c r="D1346" s="11">
        <f>'Shiller Data '!D1345</f>
        <v>14.3833</v>
      </c>
      <c r="E1346" s="75">
        <f>'Shiller Data '!E1345</f>
        <v>95.8</v>
      </c>
      <c r="F1346" s="12">
        <f t="shared" si="183"/>
        <v>381.73246346555328</v>
      </c>
      <c r="G1346" s="12">
        <f t="shared" si="184"/>
        <v>22.234932150313156</v>
      </c>
      <c r="H1346" s="12">
        <f t="shared" ref="H1346:H1409" si="186">GEOMEAN(F1227:F1346)</f>
        <v>518.46961604871092</v>
      </c>
      <c r="I1346" s="12">
        <f t="shared" ref="I1346:I1409" si="187">GEOMEAN(G1227:G1346)</f>
        <v>22.498295673195294</v>
      </c>
      <c r="J1346" s="12">
        <f t="shared" ref="J1346:J1409" si="188">F1346/I1346</f>
        <v>16.967172492108073</v>
      </c>
      <c r="K1346" s="12">
        <f t="shared" ref="K1346:K1409" si="189">LN(J1346)</f>
        <v>2.8312804473383575</v>
      </c>
      <c r="L1346" s="12">
        <f t="shared" si="185"/>
        <v>-0.52379832128972392</v>
      </c>
    </row>
    <row r="1347" spans="1:12" x14ac:dyDescent="0.25">
      <c r="A1347" s="11">
        <f>'Shiller Data '!A1346</f>
        <v>1982.06</v>
      </c>
      <c r="B1347" s="11">
        <f>'Shiller Data '!B1346</f>
        <v>109.7</v>
      </c>
      <c r="C1347" s="11">
        <f>'Shiller Data '!C1346</f>
        <v>6.81</v>
      </c>
      <c r="D1347" s="11">
        <f>'Shiller Data '!D1346</f>
        <v>14.17</v>
      </c>
      <c r="E1347" s="75">
        <f>'Shiller Data '!E1346</f>
        <v>97</v>
      </c>
      <c r="F1347" s="12">
        <f t="shared" si="183"/>
        <v>355.30925257731963</v>
      </c>
      <c r="G1347" s="12">
        <f t="shared" si="184"/>
        <v>22.057028350515466</v>
      </c>
      <c r="H1347" s="12">
        <f t="shared" si="186"/>
        <v>514.90195058619292</v>
      </c>
      <c r="I1347" s="12">
        <f t="shared" si="187"/>
        <v>22.489392742649599</v>
      </c>
      <c r="J1347" s="12">
        <f t="shared" si="188"/>
        <v>15.798970503258627</v>
      </c>
      <c r="K1347" s="12">
        <f t="shared" si="189"/>
        <v>2.7599447798884391</v>
      </c>
      <c r="L1347" s="12">
        <f t="shared" si="185"/>
        <v>-0.59513398873964229</v>
      </c>
    </row>
    <row r="1348" spans="1:12" x14ac:dyDescent="0.25">
      <c r="A1348" s="11">
        <f>'Shiller Data '!A1347</f>
        <v>1982.07</v>
      </c>
      <c r="B1348" s="11">
        <f>'Shiller Data '!B1347</f>
        <v>109.4</v>
      </c>
      <c r="C1348" s="11">
        <f>'Shiller Data '!C1347</f>
        <v>6.8233300000000003</v>
      </c>
      <c r="D1348" s="11">
        <f>'Shiller Data '!D1347</f>
        <v>13.966699999999999</v>
      </c>
      <c r="E1348" s="75">
        <f>'Shiller Data '!E1347</f>
        <v>97.5</v>
      </c>
      <c r="F1348" s="12">
        <f t="shared" si="183"/>
        <v>352.52046153846157</v>
      </c>
      <c r="G1348" s="12">
        <f t="shared" si="184"/>
        <v>21.986868746153846</v>
      </c>
      <c r="H1348" s="12">
        <f t="shared" si="186"/>
        <v>511.37732837881543</v>
      </c>
      <c r="I1348" s="12">
        <f t="shared" si="187"/>
        <v>22.48058975759459</v>
      </c>
      <c r="J1348" s="12">
        <f t="shared" si="188"/>
        <v>15.68110380286487</v>
      </c>
      <c r="K1348" s="12">
        <f t="shared" si="189"/>
        <v>2.7524564080354801</v>
      </c>
      <c r="L1348" s="12">
        <f t="shared" si="185"/>
        <v>-0.60262236059260132</v>
      </c>
    </row>
    <row r="1349" spans="1:12" x14ac:dyDescent="0.25">
      <c r="A1349" s="11">
        <f>'Shiller Data '!A1348</f>
        <v>1982.08</v>
      </c>
      <c r="B1349" s="11">
        <f>'Shiller Data '!B1348</f>
        <v>109.7</v>
      </c>
      <c r="C1349" s="11">
        <f>'Shiller Data '!C1348</f>
        <v>6.8366699999999998</v>
      </c>
      <c r="D1349" s="11">
        <f>'Shiller Data '!D1348</f>
        <v>13.763299999999999</v>
      </c>
      <c r="E1349" s="75">
        <f>'Shiller Data '!E1348</f>
        <v>97.7</v>
      </c>
      <c r="F1349" s="12">
        <f t="shared" si="183"/>
        <v>352.76353633572165</v>
      </c>
      <c r="G1349" s="12">
        <f t="shared" si="184"/>
        <v>21.984757392528149</v>
      </c>
      <c r="H1349" s="12">
        <f t="shared" si="186"/>
        <v>507.7424290782867</v>
      </c>
      <c r="I1349" s="12">
        <f t="shared" si="187"/>
        <v>22.472015233154455</v>
      </c>
      <c r="J1349" s="12">
        <f t="shared" si="188"/>
        <v>15.697903934101388</v>
      </c>
      <c r="K1349" s="12">
        <f t="shared" si="189"/>
        <v>2.7535271960592813</v>
      </c>
      <c r="L1349" s="12">
        <f t="shared" si="185"/>
        <v>-0.6015515725688001</v>
      </c>
    </row>
    <row r="1350" spans="1:12" x14ac:dyDescent="0.25">
      <c r="A1350" s="11">
        <f>'Shiller Data '!A1349</f>
        <v>1982.09</v>
      </c>
      <c r="B1350" s="11">
        <f>'Shiller Data '!B1349</f>
        <v>122.4</v>
      </c>
      <c r="C1350" s="11">
        <f>'Shiller Data '!C1349</f>
        <v>6.85</v>
      </c>
      <c r="D1350" s="11">
        <f>'Shiller Data '!D1349</f>
        <v>13.56</v>
      </c>
      <c r="E1350" s="75">
        <f>'Shiller Data '!E1349</f>
        <v>97.9</v>
      </c>
      <c r="F1350" s="12">
        <f t="shared" si="183"/>
        <v>392.79897854954038</v>
      </c>
      <c r="G1350" s="12">
        <f t="shared" si="184"/>
        <v>21.982622574055156</v>
      </c>
      <c r="H1350" s="12">
        <f t="shared" si="186"/>
        <v>504.65624535035829</v>
      </c>
      <c r="I1350" s="12">
        <f t="shared" si="187"/>
        <v>22.463668476143003</v>
      </c>
      <c r="J1350" s="12">
        <f t="shared" si="188"/>
        <v>17.485967573226212</v>
      </c>
      <c r="K1350" s="12">
        <f t="shared" si="189"/>
        <v>2.8613987063149238</v>
      </c>
      <c r="L1350" s="12">
        <f t="shared" si="185"/>
        <v>-0.49368006231315764</v>
      </c>
    </row>
    <row r="1351" spans="1:12" x14ac:dyDescent="0.25">
      <c r="A1351" s="11">
        <f>'Shiller Data '!A1350</f>
        <v>1982.1</v>
      </c>
      <c r="B1351" s="11">
        <f>'Shiller Data '!B1350</f>
        <v>132.69999999999999</v>
      </c>
      <c r="C1351" s="11">
        <f>'Shiller Data '!C1350</f>
        <v>6.8566700000000003</v>
      </c>
      <c r="D1351" s="11">
        <f>'Shiller Data '!D1350</f>
        <v>13.253299999999999</v>
      </c>
      <c r="E1351" s="75">
        <f>'Shiller Data '!E1350</f>
        <v>98.2</v>
      </c>
      <c r="F1351" s="12">
        <f t="shared" si="183"/>
        <v>424.55216395112012</v>
      </c>
      <c r="G1351" s="12">
        <f t="shared" si="184"/>
        <v>21.936805470977596</v>
      </c>
      <c r="H1351" s="12">
        <f t="shared" si="186"/>
        <v>501.92604202524649</v>
      </c>
      <c r="I1351" s="12">
        <f t="shared" si="187"/>
        <v>22.454409184149455</v>
      </c>
      <c r="J1351" s="12">
        <f t="shared" si="188"/>
        <v>18.907296133661404</v>
      </c>
      <c r="K1351" s="12">
        <f t="shared" si="189"/>
        <v>2.939547886389847</v>
      </c>
      <c r="L1351" s="12">
        <f t="shared" si="185"/>
        <v>-0.41553088223823442</v>
      </c>
    </row>
    <row r="1352" spans="1:12" x14ac:dyDescent="0.25">
      <c r="A1352" s="11">
        <f>'Shiller Data '!A1351</f>
        <v>1982.11</v>
      </c>
      <c r="B1352" s="11">
        <f>'Shiller Data '!B1351</f>
        <v>138.1</v>
      </c>
      <c r="C1352" s="11">
        <f>'Shiller Data '!C1351</f>
        <v>6.8633300000000004</v>
      </c>
      <c r="D1352" s="11">
        <f>'Shiller Data '!D1351</f>
        <v>12.9467</v>
      </c>
      <c r="E1352" s="75">
        <f>'Shiller Data '!E1351</f>
        <v>98</v>
      </c>
      <c r="F1352" s="12">
        <f t="shared" si="183"/>
        <v>442.73028061224488</v>
      </c>
      <c r="G1352" s="12">
        <f t="shared" si="184"/>
        <v>22.002925538265309</v>
      </c>
      <c r="H1352" s="12">
        <f t="shared" si="186"/>
        <v>499.19115360978282</v>
      </c>
      <c r="I1352" s="12">
        <f t="shared" si="187"/>
        <v>22.44475681581071</v>
      </c>
      <c r="J1352" s="12">
        <f t="shared" si="188"/>
        <v>19.725332033910629</v>
      </c>
      <c r="K1352" s="12">
        <f t="shared" si="189"/>
        <v>2.9819036997416246</v>
      </c>
      <c r="L1352" s="12">
        <f t="shared" si="185"/>
        <v>-0.3731750688864568</v>
      </c>
    </row>
    <row r="1353" spans="1:12" x14ac:dyDescent="0.25">
      <c r="A1353" s="11">
        <f>'Shiller Data '!A1352</f>
        <v>1982.12</v>
      </c>
      <c r="B1353" s="11">
        <f>'Shiller Data '!B1352</f>
        <v>139.4</v>
      </c>
      <c r="C1353" s="11">
        <f>'Shiller Data '!C1352</f>
        <v>6.87</v>
      </c>
      <c r="D1353" s="11">
        <f>'Shiller Data '!D1352</f>
        <v>12.64</v>
      </c>
      <c r="E1353" s="75">
        <f>'Shiller Data '!E1352</f>
        <v>97.6</v>
      </c>
      <c r="F1353" s="12">
        <f t="shared" si="183"/>
        <v>448.7294569672132</v>
      </c>
      <c r="G1353" s="12">
        <f t="shared" si="184"/>
        <v>22.114572233606559</v>
      </c>
      <c r="H1353" s="12">
        <f t="shared" si="186"/>
        <v>496.45121804725721</v>
      </c>
      <c r="I1353" s="12">
        <f t="shared" si="187"/>
        <v>22.43510544569482</v>
      </c>
      <c r="J1353" s="12">
        <f t="shared" si="188"/>
        <v>20.001218984835305</v>
      </c>
      <c r="K1353" s="12">
        <f t="shared" si="189"/>
        <v>2.9957932209384266</v>
      </c>
      <c r="L1353" s="12">
        <f t="shared" si="185"/>
        <v>-0.35928554768965482</v>
      </c>
    </row>
    <row r="1354" spans="1:12" x14ac:dyDescent="0.25">
      <c r="A1354" s="11">
        <f>'Shiller Data '!A1353</f>
        <v>1983.01</v>
      </c>
      <c r="B1354" s="11">
        <f>'Shiller Data '!B1353</f>
        <v>144.30000000000001</v>
      </c>
      <c r="C1354" s="11">
        <f>'Shiller Data '!C1353</f>
        <v>6.8833299999999999</v>
      </c>
      <c r="D1354" s="11">
        <f>'Shiller Data '!D1353</f>
        <v>12.566700000000001</v>
      </c>
      <c r="E1354" s="75">
        <f>'Shiller Data '!E1353</f>
        <v>97.8</v>
      </c>
      <c r="F1354" s="12">
        <f t="shared" si="183"/>
        <v>463.55268404907986</v>
      </c>
      <c r="G1354" s="12">
        <f t="shared" si="184"/>
        <v>22.112169762269939</v>
      </c>
      <c r="H1354" s="12">
        <f t="shared" si="186"/>
        <v>493.83832624826994</v>
      </c>
      <c r="I1354" s="12">
        <f t="shared" si="187"/>
        <v>22.425481830829064</v>
      </c>
      <c r="J1354" s="12">
        <f t="shared" si="188"/>
        <v>20.670801525959561</v>
      </c>
      <c r="K1354" s="12">
        <f t="shared" si="189"/>
        <v>3.0287221502016339</v>
      </c>
      <c r="L1354" s="12">
        <f t="shared" si="185"/>
        <v>-0.32635661842644748</v>
      </c>
    </row>
    <row r="1355" spans="1:12" x14ac:dyDescent="0.25">
      <c r="A1355" s="11">
        <f>'Shiller Data '!A1354</f>
        <v>1983.02</v>
      </c>
      <c r="B1355" s="11">
        <f>'Shiller Data '!B1354</f>
        <v>146.80000000000001</v>
      </c>
      <c r="C1355" s="11">
        <f>'Shiller Data '!C1354</f>
        <v>6.8966700000000003</v>
      </c>
      <c r="D1355" s="11">
        <f>'Shiller Data '!D1354</f>
        <v>12.4933</v>
      </c>
      <c r="E1355" s="75">
        <f>'Shiller Data '!E1354</f>
        <v>97.9</v>
      </c>
      <c r="F1355" s="12">
        <f t="shared" ref="F1355:F1418" si="190">B1355*$E$1851/E1355</f>
        <v>471.10204290091934</v>
      </c>
      <c r="G1355" s="12">
        <f t="shared" ref="G1355:G1418" si="191">C1355*$E$1851/E1355</f>
        <v>22.13239323033708</v>
      </c>
      <c r="H1355" s="12">
        <f t="shared" si="186"/>
        <v>491.48195819915941</v>
      </c>
      <c r="I1355" s="12">
        <f t="shared" si="187"/>
        <v>22.416950313937239</v>
      </c>
      <c r="J1355" s="12">
        <f t="shared" si="188"/>
        <v>21.015438599068588</v>
      </c>
      <c r="K1355" s="12">
        <f t="shared" si="189"/>
        <v>3.0452573390015343</v>
      </c>
      <c r="L1355" s="12">
        <f t="shared" si="185"/>
        <v>-0.30982142962654713</v>
      </c>
    </row>
    <row r="1356" spans="1:12" x14ac:dyDescent="0.25">
      <c r="A1356" s="11">
        <f>'Shiller Data '!A1355</f>
        <v>1983.03</v>
      </c>
      <c r="B1356" s="11">
        <f>'Shiller Data '!B1355</f>
        <v>151.9</v>
      </c>
      <c r="C1356" s="11">
        <f>'Shiller Data '!C1355</f>
        <v>6.91</v>
      </c>
      <c r="D1356" s="11">
        <f>'Shiller Data '!D1355</f>
        <v>12.42</v>
      </c>
      <c r="E1356" s="75">
        <f>'Shiller Data '!E1355</f>
        <v>97.9</v>
      </c>
      <c r="F1356" s="12">
        <f t="shared" si="190"/>
        <v>487.46866700715015</v>
      </c>
      <c r="G1356" s="12">
        <f t="shared" si="191"/>
        <v>22.175171092951992</v>
      </c>
      <c r="H1356" s="12">
        <f t="shared" si="186"/>
        <v>489.37868787070846</v>
      </c>
      <c r="I1356" s="12">
        <f t="shared" si="187"/>
        <v>22.410122428976329</v>
      </c>
      <c r="J1356" s="12">
        <f t="shared" si="188"/>
        <v>21.752164386967038</v>
      </c>
      <c r="K1356" s="12">
        <f t="shared" si="189"/>
        <v>3.0797132646281598</v>
      </c>
      <c r="L1356" s="12">
        <f t="shared" si="185"/>
        <v>-0.27536550399992166</v>
      </c>
    </row>
    <row r="1357" spans="1:12" x14ac:dyDescent="0.25">
      <c r="A1357" s="11">
        <f>'Shiller Data '!A1356</f>
        <v>1983.04</v>
      </c>
      <c r="B1357" s="11">
        <f>'Shiller Data '!B1356</f>
        <v>157.69999999999999</v>
      </c>
      <c r="C1357" s="11">
        <f>'Shiller Data '!C1356</f>
        <v>6.92</v>
      </c>
      <c r="D1357" s="11">
        <f>'Shiller Data '!D1356</f>
        <v>12.476699999999999</v>
      </c>
      <c r="E1357" s="75">
        <f>'Shiller Data '!E1356</f>
        <v>98.6</v>
      </c>
      <c r="F1357" s="12">
        <f t="shared" si="190"/>
        <v>502.48881845841788</v>
      </c>
      <c r="G1357" s="12">
        <f t="shared" si="191"/>
        <v>22.049604462474644</v>
      </c>
      <c r="H1357" s="12">
        <f t="shared" si="186"/>
        <v>487.51232543699791</v>
      </c>
      <c r="I1357" s="12">
        <f t="shared" si="187"/>
        <v>22.402546319719193</v>
      </c>
      <c r="J1357" s="12">
        <f t="shared" si="188"/>
        <v>22.429986809852799</v>
      </c>
      <c r="K1357" s="12">
        <f t="shared" si="189"/>
        <v>3.1103987604736649</v>
      </c>
      <c r="L1357" s="12">
        <f t="shared" si="185"/>
        <v>-0.24468000815441648</v>
      </c>
    </row>
    <row r="1358" spans="1:12" x14ac:dyDescent="0.25">
      <c r="A1358" s="11">
        <f>'Shiller Data '!A1357</f>
        <v>1983.05</v>
      </c>
      <c r="B1358" s="11">
        <f>'Shiller Data '!B1357</f>
        <v>164.1</v>
      </c>
      <c r="C1358" s="11">
        <f>'Shiller Data '!C1357</f>
        <v>6.93</v>
      </c>
      <c r="D1358" s="11">
        <f>'Shiller Data '!D1357</f>
        <v>12.533300000000001</v>
      </c>
      <c r="E1358" s="75">
        <f>'Shiller Data '!E1357</f>
        <v>99.2</v>
      </c>
      <c r="F1358" s="12">
        <f t="shared" si="190"/>
        <v>519.71892641129034</v>
      </c>
      <c r="G1358" s="12">
        <f t="shared" si="191"/>
        <v>21.947910786290322</v>
      </c>
      <c r="H1358" s="12">
        <f t="shared" si="186"/>
        <v>485.93273397367761</v>
      </c>
      <c r="I1358" s="12">
        <f t="shared" si="187"/>
        <v>22.394416646346084</v>
      </c>
      <c r="J1358" s="12">
        <f t="shared" si="188"/>
        <v>23.207522420374755</v>
      </c>
      <c r="K1358" s="12">
        <f t="shared" si="189"/>
        <v>3.144476468374636</v>
      </c>
      <c r="L1358" s="12">
        <f t="shared" si="185"/>
        <v>-0.2106023002534454</v>
      </c>
    </row>
    <row r="1359" spans="1:12" x14ac:dyDescent="0.25">
      <c r="A1359" s="11">
        <f>'Shiller Data '!A1358</f>
        <v>1983.06</v>
      </c>
      <c r="B1359" s="11">
        <f>'Shiller Data '!B1358</f>
        <v>166.4</v>
      </c>
      <c r="C1359" s="11">
        <f>'Shiller Data '!C1358</f>
        <v>6.94</v>
      </c>
      <c r="D1359" s="11">
        <f>'Shiller Data '!D1358</f>
        <v>12.59</v>
      </c>
      <c r="E1359" s="75">
        <f>'Shiller Data '!E1358</f>
        <v>99.5</v>
      </c>
      <c r="F1359" s="12">
        <f t="shared" si="190"/>
        <v>525.41427135678396</v>
      </c>
      <c r="G1359" s="12">
        <f t="shared" si="191"/>
        <v>21.913311557788948</v>
      </c>
      <c r="H1359" s="12">
        <f t="shared" si="186"/>
        <v>484.52116085782984</v>
      </c>
      <c r="I1359" s="12">
        <f t="shared" si="187"/>
        <v>22.386297820782065</v>
      </c>
      <c r="J1359" s="12">
        <f t="shared" si="188"/>
        <v>23.47035117477181</v>
      </c>
      <c r="K1359" s="12">
        <f t="shared" si="189"/>
        <v>3.1557379724596331</v>
      </c>
      <c r="L1359" s="12">
        <f t="shared" si="185"/>
        <v>-0.19934079616844835</v>
      </c>
    </row>
    <row r="1360" spans="1:12" x14ac:dyDescent="0.25">
      <c r="A1360" s="11">
        <f>'Shiller Data '!A1359</f>
        <v>1983.07</v>
      </c>
      <c r="B1360" s="11">
        <f>'Shiller Data '!B1359</f>
        <v>167</v>
      </c>
      <c r="C1360" s="11">
        <f>'Shiller Data '!C1359</f>
        <v>6.96</v>
      </c>
      <c r="D1360" s="11">
        <f>'Shiller Data '!D1359</f>
        <v>12.826700000000001</v>
      </c>
      <c r="E1360" s="75">
        <f>'Shiller Data '!E1359</f>
        <v>99.9</v>
      </c>
      <c r="F1360" s="12">
        <f t="shared" si="190"/>
        <v>525.19744744744742</v>
      </c>
      <c r="G1360" s="12">
        <f t="shared" si="191"/>
        <v>21.888468468468467</v>
      </c>
      <c r="H1360" s="12">
        <f t="shared" si="186"/>
        <v>483.08289220908034</v>
      </c>
      <c r="I1360" s="12">
        <f t="shared" si="187"/>
        <v>22.377428903510371</v>
      </c>
      <c r="J1360" s="12">
        <f t="shared" si="188"/>
        <v>23.469963851166973</v>
      </c>
      <c r="K1360" s="12">
        <f t="shared" si="189"/>
        <v>3.1557214696473008</v>
      </c>
      <c r="L1360" s="12">
        <f t="shared" si="185"/>
        <v>-0.19935729898078058</v>
      </c>
    </row>
    <row r="1361" spans="1:12" x14ac:dyDescent="0.25">
      <c r="A1361" s="11">
        <f>'Shiller Data '!A1360</f>
        <v>1983.08</v>
      </c>
      <c r="B1361" s="11">
        <f>'Shiller Data '!B1360</f>
        <v>162.4</v>
      </c>
      <c r="C1361" s="11">
        <f>'Shiller Data '!C1360</f>
        <v>6.98</v>
      </c>
      <c r="D1361" s="11">
        <f>'Shiller Data '!D1360</f>
        <v>13.0633</v>
      </c>
      <c r="E1361" s="75">
        <f>'Shiller Data '!E1360</f>
        <v>100.2</v>
      </c>
      <c r="F1361" s="12">
        <f t="shared" si="190"/>
        <v>509.20179640718567</v>
      </c>
      <c r="G1361" s="12">
        <f t="shared" si="191"/>
        <v>21.885643712574854</v>
      </c>
      <c r="H1361" s="12">
        <f t="shared" si="186"/>
        <v>481.67318566137857</v>
      </c>
      <c r="I1361" s="12">
        <f t="shared" si="187"/>
        <v>22.370918743797276</v>
      </c>
      <c r="J1361" s="12">
        <f t="shared" si="188"/>
        <v>22.761773990546128</v>
      </c>
      <c r="K1361" s="12">
        <f t="shared" si="189"/>
        <v>3.1250825495663173</v>
      </c>
      <c r="L1361" s="12">
        <f t="shared" si="185"/>
        <v>-0.22999621906176415</v>
      </c>
    </row>
    <row r="1362" spans="1:12" x14ac:dyDescent="0.25">
      <c r="A1362" s="11">
        <f>'Shiller Data '!A1361</f>
        <v>1983.09</v>
      </c>
      <c r="B1362" s="11">
        <f>'Shiller Data '!B1361</f>
        <v>167.2</v>
      </c>
      <c r="C1362" s="11">
        <f>'Shiller Data '!C1361</f>
        <v>7</v>
      </c>
      <c r="D1362" s="11">
        <f>'Shiller Data '!D1361</f>
        <v>13.3</v>
      </c>
      <c r="E1362" s="75">
        <f>'Shiller Data '!E1361</f>
        <v>100.7</v>
      </c>
      <c r="F1362" s="12">
        <f t="shared" si="190"/>
        <v>521.6490566037736</v>
      </c>
      <c r="G1362" s="12">
        <f t="shared" si="191"/>
        <v>21.839374379344587</v>
      </c>
      <c r="H1362" s="12">
        <f t="shared" si="186"/>
        <v>480.30430710887418</v>
      </c>
      <c r="I1362" s="12">
        <f t="shared" si="187"/>
        <v>22.363476329390764</v>
      </c>
      <c r="J1362" s="12">
        <f t="shared" si="188"/>
        <v>23.325937744222998</v>
      </c>
      <c r="K1362" s="12">
        <f t="shared" si="189"/>
        <v>3.1495659493217572</v>
      </c>
      <c r="L1362" s="12">
        <f t="shared" si="185"/>
        <v>-0.20551281930632426</v>
      </c>
    </row>
    <row r="1363" spans="1:12" x14ac:dyDescent="0.25">
      <c r="A1363" s="11">
        <f>'Shiller Data '!A1362</f>
        <v>1983.1</v>
      </c>
      <c r="B1363" s="11">
        <f>'Shiller Data '!B1362</f>
        <v>167.7</v>
      </c>
      <c r="C1363" s="11">
        <f>'Shiller Data '!C1362</f>
        <v>7.03</v>
      </c>
      <c r="D1363" s="11">
        <f>'Shiller Data '!D1362</f>
        <v>13.5433</v>
      </c>
      <c r="E1363" s="75">
        <f>'Shiller Data '!E1362</f>
        <v>101</v>
      </c>
      <c r="F1363" s="12">
        <f t="shared" si="190"/>
        <v>521.65492574257428</v>
      </c>
      <c r="G1363" s="12">
        <f t="shared" si="191"/>
        <v>21.867824257425745</v>
      </c>
      <c r="H1363" s="12">
        <f t="shared" si="186"/>
        <v>478.81887960661993</v>
      </c>
      <c r="I1363" s="12">
        <f t="shared" si="187"/>
        <v>22.355842791033037</v>
      </c>
      <c r="J1363" s="12">
        <f t="shared" si="188"/>
        <v>23.3341650600536</v>
      </c>
      <c r="K1363" s="12">
        <f t="shared" si="189"/>
        <v>3.1499185981768347</v>
      </c>
      <c r="L1363" s="12">
        <f t="shared" si="185"/>
        <v>-0.20516017045124668</v>
      </c>
    </row>
    <row r="1364" spans="1:12" x14ac:dyDescent="0.25">
      <c r="A1364" s="11">
        <f>'Shiller Data '!A1363</f>
        <v>1983.11</v>
      </c>
      <c r="B1364" s="11">
        <f>'Shiller Data '!B1363</f>
        <v>165.2</v>
      </c>
      <c r="C1364" s="11">
        <f>'Shiller Data '!C1363</f>
        <v>7.06</v>
      </c>
      <c r="D1364" s="11">
        <f>'Shiller Data '!D1363</f>
        <v>13.7867</v>
      </c>
      <c r="E1364" s="75">
        <f>'Shiller Data '!E1363</f>
        <v>101.2</v>
      </c>
      <c r="F1364" s="12">
        <f t="shared" si="190"/>
        <v>512.86274703557308</v>
      </c>
      <c r="G1364" s="12">
        <f t="shared" si="191"/>
        <v>21.917742094861659</v>
      </c>
      <c r="H1364" s="12">
        <f t="shared" si="186"/>
        <v>477.58969763580336</v>
      </c>
      <c r="I1364" s="12">
        <f t="shared" si="187"/>
        <v>22.34780434807708</v>
      </c>
      <c r="J1364" s="12">
        <f t="shared" si="188"/>
        <v>22.949133572475652</v>
      </c>
      <c r="K1364" s="12">
        <f t="shared" si="189"/>
        <v>3.133280182960593</v>
      </c>
      <c r="L1364" s="12">
        <f t="shared" si="185"/>
        <v>-0.22179858566748845</v>
      </c>
    </row>
    <row r="1365" spans="1:12" x14ac:dyDescent="0.25">
      <c r="A1365" s="11">
        <f>'Shiller Data '!A1364</f>
        <v>1983.12</v>
      </c>
      <c r="B1365" s="11">
        <f>'Shiller Data '!B1364</f>
        <v>164.4</v>
      </c>
      <c r="C1365" s="11">
        <f>'Shiller Data '!C1364</f>
        <v>7.09</v>
      </c>
      <c r="D1365" s="11">
        <f>'Shiller Data '!D1364</f>
        <v>14.03</v>
      </c>
      <c r="E1365" s="75">
        <f>'Shiller Data '!E1364</f>
        <v>101.3</v>
      </c>
      <c r="F1365" s="12">
        <f t="shared" si="190"/>
        <v>509.87532082922019</v>
      </c>
      <c r="G1365" s="12">
        <f t="shared" si="191"/>
        <v>21.989148568608098</v>
      </c>
      <c r="H1365" s="12">
        <f t="shared" si="186"/>
        <v>476.65786505973387</v>
      </c>
      <c r="I1365" s="12">
        <f t="shared" si="187"/>
        <v>22.339556368093501</v>
      </c>
      <c r="J1365" s="12">
        <f t="shared" si="188"/>
        <v>22.823878524170258</v>
      </c>
      <c r="K1365" s="12">
        <f t="shared" si="189"/>
        <v>3.1278072916121711</v>
      </c>
      <c r="L1365" s="12">
        <f t="shared" si="185"/>
        <v>-0.22727147701591033</v>
      </c>
    </row>
    <row r="1366" spans="1:12" x14ac:dyDescent="0.25">
      <c r="A1366" s="11">
        <f>'Shiller Data '!A1365</f>
        <v>1984.01</v>
      </c>
      <c r="B1366" s="11">
        <f>'Shiller Data '!B1365</f>
        <v>166.4</v>
      </c>
      <c r="C1366" s="11">
        <f>'Shiller Data '!C1365</f>
        <v>7.12</v>
      </c>
      <c r="D1366" s="11">
        <f>'Shiller Data '!D1365</f>
        <v>14.44</v>
      </c>
      <c r="E1366" s="75">
        <f>'Shiller Data '!E1365</f>
        <v>101.9</v>
      </c>
      <c r="F1366" s="12">
        <f t="shared" si="190"/>
        <v>513.03945044160946</v>
      </c>
      <c r="G1366" s="12">
        <f t="shared" si="191"/>
        <v>21.952168792934248</v>
      </c>
      <c r="H1366" s="12">
        <f t="shared" si="186"/>
        <v>475.73130878397109</v>
      </c>
      <c r="I1366" s="12">
        <f t="shared" si="187"/>
        <v>22.331504575976393</v>
      </c>
      <c r="J1366" s="12">
        <f t="shared" si="188"/>
        <v>22.973796892911682</v>
      </c>
      <c r="K1366" s="12">
        <f t="shared" si="189"/>
        <v>3.1343543009472863</v>
      </c>
      <c r="L1366" s="12">
        <f t="shared" si="185"/>
        <v>-0.22072446768079512</v>
      </c>
    </row>
    <row r="1367" spans="1:12" x14ac:dyDescent="0.25">
      <c r="A1367" s="11">
        <f>'Shiller Data '!A1366</f>
        <v>1984.02</v>
      </c>
      <c r="B1367" s="11">
        <f>'Shiller Data '!B1366</f>
        <v>157.30000000000001</v>
      </c>
      <c r="C1367" s="11">
        <f>'Shiller Data '!C1366</f>
        <v>7.15</v>
      </c>
      <c r="D1367" s="11">
        <f>'Shiller Data '!D1366</f>
        <v>14.85</v>
      </c>
      <c r="E1367" s="75">
        <f>'Shiller Data '!E1366</f>
        <v>102.4</v>
      </c>
      <c r="F1367" s="12">
        <f t="shared" si="190"/>
        <v>482.61452636718758</v>
      </c>
      <c r="G1367" s="12">
        <f t="shared" si="191"/>
        <v>21.937023925781251</v>
      </c>
      <c r="H1367" s="12">
        <f t="shared" si="186"/>
        <v>474.72634060911975</v>
      </c>
      <c r="I1367" s="12">
        <f t="shared" si="187"/>
        <v>22.324616180661039</v>
      </c>
      <c r="J1367" s="12">
        <f t="shared" si="188"/>
        <v>21.61804361883086</v>
      </c>
      <c r="K1367" s="12">
        <f t="shared" si="189"/>
        <v>3.0735283187008693</v>
      </c>
      <c r="L1367" s="12">
        <f t="shared" si="185"/>
        <v>-0.28155044992721212</v>
      </c>
    </row>
    <row r="1368" spans="1:12" x14ac:dyDescent="0.25">
      <c r="A1368" s="11">
        <f>'Shiller Data '!A1367</f>
        <v>1984.03</v>
      </c>
      <c r="B1368" s="11">
        <f>'Shiller Data '!B1367</f>
        <v>157.4</v>
      </c>
      <c r="C1368" s="11">
        <f>'Shiller Data '!C1367</f>
        <v>7.18</v>
      </c>
      <c r="D1368" s="11">
        <f>'Shiller Data '!D1367</f>
        <v>15.26</v>
      </c>
      <c r="E1368" s="75">
        <f>'Shiller Data '!E1367</f>
        <v>102.6</v>
      </c>
      <c r="F1368" s="12">
        <f t="shared" si="190"/>
        <v>481.97997076023398</v>
      </c>
      <c r="G1368" s="12">
        <f t="shared" si="191"/>
        <v>21.986125730994154</v>
      </c>
      <c r="H1368" s="12">
        <f t="shared" si="186"/>
        <v>473.60312880017676</v>
      </c>
      <c r="I1368" s="12">
        <f t="shared" si="187"/>
        <v>22.319410616182729</v>
      </c>
      <c r="J1368" s="12">
        <f t="shared" si="188"/>
        <v>21.594654941774024</v>
      </c>
      <c r="K1368" s="12">
        <f t="shared" si="189"/>
        <v>3.0724458276683819</v>
      </c>
      <c r="L1368" s="12">
        <f t="shared" si="185"/>
        <v>-0.28263294095969949</v>
      </c>
    </row>
    <row r="1369" spans="1:12" x14ac:dyDescent="0.25">
      <c r="A1369" s="11">
        <f>'Shiller Data '!A1368</f>
        <v>1984.04</v>
      </c>
      <c r="B1369" s="11">
        <f>'Shiller Data '!B1368</f>
        <v>157.6</v>
      </c>
      <c r="C1369" s="11">
        <f>'Shiller Data '!C1368</f>
        <v>7.2233299999999998</v>
      </c>
      <c r="D1369" s="11">
        <f>'Shiller Data '!D1368</f>
        <v>15.5733</v>
      </c>
      <c r="E1369" s="75">
        <f>'Shiller Data '!E1368</f>
        <v>103.1</v>
      </c>
      <c r="F1369" s="12">
        <f t="shared" si="190"/>
        <v>480.25198836081478</v>
      </c>
      <c r="G1369" s="12">
        <f t="shared" si="191"/>
        <v>22.011539308923378</v>
      </c>
      <c r="H1369" s="12">
        <f t="shared" si="186"/>
        <v>472.69147547958516</v>
      </c>
      <c r="I1369" s="12">
        <f t="shared" si="187"/>
        <v>22.314119515079298</v>
      </c>
      <c r="J1369" s="12">
        <f t="shared" si="188"/>
        <v>21.522336475623565</v>
      </c>
      <c r="K1369" s="12">
        <f t="shared" si="189"/>
        <v>3.0690913016873798</v>
      </c>
      <c r="L1369" s="12">
        <f t="shared" si="185"/>
        <v>-0.28598746694070165</v>
      </c>
    </row>
    <row r="1370" spans="1:12" x14ac:dyDescent="0.25">
      <c r="A1370" s="11">
        <f>'Shiller Data '!A1369</f>
        <v>1984.05</v>
      </c>
      <c r="B1370" s="11">
        <f>'Shiller Data '!B1369</f>
        <v>156.6</v>
      </c>
      <c r="C1370" s="11">
        <f>'Shiller Data '!C1369</f>
        <v>7.2666700000000004</v>
      </c>
      <c r="D1370" s="11">
        <f>'Shiller Data '!D1369</f>
        <v>15.886699999999999</v>
      </c>
      <c r="E1370" s="75">
        <f>'Shiller Data '!E1369</f>
        <v>103.4</v>
      </c>
      <c r="F1370" s="12">
        <f t="shared" si="190"/>
        <v>475.820164410058</v>
      </c>
      <c r="G1370" s="12">
        <f t="shared" si="191"/>
        <v>22.079362159090913</v>
      </c>
      <c r="H1370" s="12">
        <f t="shared" si="186"/>
        <v>471.9144471028809</v>
      </c>
      <c r="I1370" s="12">
        <f t="shared" si="187"/>
        <v>22.310639604763839</v>
      </c>
      <c r="J1370" s="12">
        <f t="shared" si="188"/>
        <v>21.327051704445953</v>
      </c>
      <c r="K1370" s="12">
        <f t="shared" si="189"/>
        <v>3.0599762999781546</v>
      </c>
      <c r="L1370" s="12">
        <f t="shared" si="185"/>
        <v>-0.29510246864992684</v>
      </c>
    </row>
    <row r="1371" spans="1:12" x14ac:dyDescent="0.25">
      <c r="A1371" s="11">
        <f>'Shiller Data '!A1370</f>
        <v>1984.06</v>
      </c>
      <c r="B1371" s="11">
        <f>'Shiller Data '!B1370</f>
        <v>153.1</v>
      </c>
      <c r="C1371" s="11">
        <f>'Shiller Data '!C1370</f>
        <v>7.31</v>
      </c>
      <c r="D1371" s="11">
        <f>'Shiller Data '!D1370</f>
        <v>16.2</v>
      </c>
      <c r="E1371" s="75">
        <f>'Shiller Data '!E1370</f>
        <v>103.7</v>
      </c>
      <c r="F1371" s="12">
        <f t="shared" si="190"/>
        <v>463.83985053037605</v>
      </c>
      <c r="G1371" s="12">
        <f t="shared" si="191"/>
        <v>22.146762295081963</v>
      </c>
      <c r="H1371" s="12">
        <f t="shared" si="186"/>
        <v>471.06551341532827</v>
      </c>
      <c r="I1371" s="12">
        <f t="shared" si="187"/>
        <v>22.3081852883249</v>
      </c>
      <c r="J1371" s="12">
        <f t="shared" si="188"/>
        <v>20.79236139270947</v>
      </c>
      <c r="K1371" s="12">
        <f t="shared" si="189"/>
        <v>3.0345856785227578</v>
      </c>
      <c r="L1371" s="12">
        <f t="shared" si="185"/>
        <v>-0.32049309010532356</v>
      </c>
    </row>
    <row r="1372" spans="1:12" x14ac:dyDescent="0.25">
      <c r="A1372" s="11">
        <f>'Shiller Data '!A1371</f>
        <v>1984.07</v>
      </c>
      <c r="B1372" s="11">
        <f>'Shiller Data '!B1371</f>
        <v>151.1</v>
      </c>
      <c r="C1372" s="11">
        <f>'Shiller Data '!C1371</f>
        <v>7.3333300000000001</v>
      </c>
      <c r="D1372" s="11">
        <f>'Shiller Data '!D1371</f>
        <v>16.32</v>
      </c>
      <c r="E1372" s="75">
        <f>'Shiller Data '!E1371</f>
        <v>104.1</v>
      </c>
      <c r="F1372" s="12">
        <f t="shared" si="190"/>
        <v>456.02154178674351</v>
      </c>
      <c r="G1372" s="12">
        <f t="shared" si="191"/>
        <v>22.132074474063401</v>
      </c>
      <c r="H1372" s="12">
        <f t="shared" si="186"/>
        <v>470.66989076319709</v>
      </c>
      <c r="I1372" s="12">
        <f t="shared" si="187"/>
        <v>22.30553268450771</v>
      </c>
      <c r="J1372" s="12">
        <f t="shared" si="188"/>
        <v>20.444324205871709</v>
      </c>
      <c r="K1372" s="12">
        <f t="shared" si="189"/>
        <v>3.0177052990209359</v>
      </c>
      <c r="L1372" s="12">
        <f t="shared" si="185"/>
        <v>-0.33737346960714554</v>
      </c>
    </row>
    <row r="1373" spans="1:12" x14ac:dyDescent="0.25">
      <c r="A1373" s="11">
        <f>'Shiller Data '!A1372</f>
        <v>1984.08</v>
      </c>
      <c r="B1373" s="11">
        <f>'Shiller Data '!B1372</f>
        <v>164.4</v>
      </c>
      <c r="C1373" s="11">
        <f>'Shiller Data '!C1372</f>
        <v>7.3566700000000003</v>
      </c>
      <c r="D1373" s="11">
        <f>'Shiller Data '!D1372</f>
        <v>16.440000000000001</v>
      </c>
      <c r="E1373" s="75">
        <f>'Shiller Data '!E1372</f>
        <v>104.5</v>
      </c>
      <c r="F1373" s="12">
        <f t="shared" si="190"/>
        <v>494.26191387559811</v>
      </c>
      <c r="G1373" s="12">
        <f t="shared" si="191"/>
        <v>22.117529160287084</v>
      </c>
      <c r="H1373" s="12">
        <f t="shared" si="186"/>
        <v>470.80330699743519</v>
      </c>
      <c r="I1373" s="12">
        <f t="shared" si="187"/>
        <v>22.303429144056238</v>
      </c>
      <c r="J1373" s="12">
        <f t="shared" si="188"/>
        <v>22.160803645179229</v>
      </c>
      <c r="K1373" s="12">
        <f t="shared" si="189"/>
        <v>3.0983251267981831</v>
      </c>
      <c r="L1373" s="12">
        <f t="shared" si="185"/>
        <v>-0.25675364182989835</v>
      </c>
    </row>
    <row r="1374" spans="1:12" x14ac:dyDescent="0.25">
      <c r="A1374" s="11">
        <f>'Shiller Data '!A1373</f>
        <v>1984.09</v>
      </c>
      <c r="B1374" s="11">
        <f>'Shiller Data '!B1373</f>
        <v>166.1</v>
      </c>
      <c r="C1374" s="11">
        <f>'Shiller Data '!C1373</f>
        <v>7.38</v>
      </c>
      <c r="D1374" s="11">
        <f>'Shiller Data '!D1373</f>
        <v>16.559999999999999</v>
      </c>
      <c r="E1374" s="75">
        <f>'Shiller Data '!E1373</f>
        <v>105</v>
      </c>
      <c r="F1374" s="12">
        <f t="shared" si="190"/>
        <v>496.99492857142855</v>
      </c>
      <c r="G1374" s="12">
        <f t="shared" si="191"/>
        <v>22.082014285714287</v>
      </c>
      <c r="H1374" s="12">
        <f t="shared" si="186"/>
        <v>471.43661142644726</v>
      </c>
      <c r="I1374" s="12">
        <f t="shared" si="187"/>
        <v>22.301684463778383</v>
      </c>
      <c r="J1374" s="12">
        <f t="shared" si="188"/>
        <v>22.28508476023999</v>
      </c>
      <c r="K1374" s="12">
        <f t="shared" si="189"/>
        <v>3.103917609857294</v>
      </c>
      <c r="L1374" s="12">
        <f t="shared" si="185"/>
        <v>-0.25116115877078737</v>
      </c>
    </row>
    <row r="1375" spans="1:12" x14ac:dyDescent="0.25">
      <c r="A1375" s="11">
        <f>'Shiller Data '!A1374</f>
        <v>1984.1</v>
      </c>
      <c r="B1375" s="11">
        <f>'Shiller Data '!B1374</f>
        <v>164.8</v>
      </c>
      <c r="C1375" s="11">
        <f>'Shiller Data '!C1374</f>
        <v>7.43</v>
      </c>
      <c r="D1375" s="11">
        <f>'Shiller Data '!D1374</f>
        <v>16.5867</v>
      </c>
      <c r="E1375" s="75">
        <f>'Shiller Data '!E1374</f>
        <v>105.3</v>
      </c>
      <c r="F1375" s="12">
        <f t="shared" si="190"/>
        <v>491.700284900285</v>
      </c>
      <c r="G1375" s="12">
        <f t="shared" si="191"/>
        <v>22.168283475783479</v>
      </c>
      <c r="H1375" s="12">
        <f t="shared" si="186"/>
        <v>471.9918214527039</v>
      </c>
      <c r="I1375" s="12">
        <f t="shared" si="187"/>
        <v>22.302319622497723</v>
      </c>
      <c r="J1375" s="12">
        <f t="shared" si="188"/>
        <v>22.047046819483146</v>
      </c>
      <c r="K1375" s="12">
        <f t="shared" si="189"/>
        <v>3.0931786618340862</v>
      </c>
      <c r="L1375" s="12">
        <f t="shared" si="185"/>
        <v>-0.26190010679399522</v>
      </c>
    </row>
    <row r="1376" spans="1:12" x14ac:dyDescent="0.25">
      <c r="A1376" s="11">
        <f>'Shiller Data '!A1375</f>
        <v>1984.11</v>
      </c>
      <c r="B1376" s="11">
        <f>'Shiller Data '!B1375</f>
        <v>166.3</v>
      </c>
      <c r="C1376" s="11">
        <f>'Shiller Data '!C1375</f>
        <v>7.48</v>
      </c>
      <c r="D1376" s="11">
        <f>'Shiller Data '!D1375</f>
        <v>16.613299999999999</v>
      </c>
      <c r="E1376" s="75">
        <f>'Shiller Data '!E1375</f>
        <v>105.3</v>
      </c>
      <c r="F1376" s="12">
        <f t="shared" si="190"/>
        <v>496.17571225071231</v>
      </c>
      <c r="G1376" s="12">
        <f t="shared" si="191"/>
        <v>22.317464387464387</v>
      </c>
      <c r="H1376" s="12">
        <f t="shared" si="186"/>
        <v>472.48575682477525</v>
      </c>
      <c r="I1376" s="12">
        <f t="shared" si="187"/>
        <v>22.305477996403759</v>
      </c>
      <c r="J1376" s="12">
        <f t="shared" si="188"/>
        <v>22.244567560072422</v>
      </c>
      <c r="K1376" s="12">
        <f t="shared" si="189"/>
        <v>3.1020978241981751</v>
      </c>
      <c r="L1376" s="12">
        <f t="shared" si="185"/>
        <v>-0.25298094442990626</v>
      </c>
    </row>
    <row r="1377" spans="1:12" x14ac:dyDescent="0.25">
      <c r="A1377" s="11">
        <f>'Shiller Data '!A1376</f>
        <v>1984.12</v>
      </c>
      <c r="B1377" s="11">
        <f>'Shiller Data '!B1376</f>
        <v>164.5</v>
      </c>
      <c r="C1377" s="11">
        <f>'Shiller Data '!C1376</f>
        <v>7.53</v>
      </c>
      <c r="D1377" s="11">
        <f>'Shiller Data '!D1376</f>
        <v>16.64</v>
      </c>
      <c r="E1377" s="75">
        <f>'Shiller Data '!E1376</f>
        <v>105.3</v>
      </c>
      <c r="F1377" s="12">
        <f t="shared" si="190"/>
        <v>490.80519943019942</v>
      </c>
      <c r="G1377" s="12">
        <f t="shared" si="191"/>
        <v>22.466645299145302</v>
      </c>
      <c r="H1377" s="12">
        <f t="shared" si="186"/>
        <v>473.23318629245028</v>
      </c>
      <c r="I1377" s="12">
        <f t="shared" si="187"/>
        <v>22.311141809930298</v>
      </c>
      <c r="J1377" s="12">
        <f t="shared" si="188"/>
        <v>21.998210742031617</v>
      </c>
      <c r="K1377" s="12">
        <f t="shared" si="189"/>
        <v>3.0909611201432057</v>
      </c>
      <c r="L1377" s="12">
        <f t="shared" si="185"/>
        <v>-0.26411764848487573</v>
      </c>
    </row>
    <row r="1378" spans="1:12" x14ac:dyDescent="0.25">
      <c r="A1378" s="11">
        <f>'Shiller Data '!A1377</f>
        <v>1985.01</v>
      </c>
      <c r="B1378" s="11">
        <f>'Shiller Data '!B1377</f>
        <v>171.6</v>
      </c>
      <c r="C1378" s="11">
        <f>'Shiller Data '!C1377</f>
        <v>7.5733300000000003</v>
      </c>
      <c r="D1378" s="11">
        <f>'Shiller Data '!D1377</f>
        <v>16.556699999999999</v>
      </c>
      <c r="E1378" s="75">
        <f>'Shiller Data '!E1377</f>
        <v>105.5</v>
      </c>
      <c r="F1378" s="12">
        <f t="shared" si="190"/>
        <v>511.01829383886258</v>
      </c>
      <c r="G1378" s="12">
        <f t="shared" si="191"/>
        <v>22.553089599526068</v>
      </c>
      <c r="H1378" s="12">
        <f t="shared" si="186"/>
        <v>473.84565568991479</v>
      </c>
      <c r="I1378" s="12">
        <f t="shared" si="187"/>
        <v>22.317035215124534</v>
      </c>
      <c r="J1378" s="12">
        <f t="shared" si="188"/>
        <v>22.898126427319479</v>
      </c>
      <c r="K1378" s="12">
        <f t="shared" si="189"/>
        <v>3.1310550918122355</v>
      </c>
      <c r="L1378" s="12">
        <f t="shared" si="185"/>
        <v>-0.2240236768158459</v>
      </c>
    </row>
    <row r="1379" spans="1:12" x14ac:dyDescent="0.25">
      <c r="A1379" s="11">
        <f>'Shiller Data '!A1378</f>
        <v>1985.02</v>
      </c>
      <c r="B1379" s="11">
        <f>'Shiller Data '!B1378</f>
        <v>180.9</v>
      </c>
      <c r="C1379" s="11">
        <f>'Shiller Data '!C1378</f>
        <v>7.6166700000000001</v>
      </c>
      <c r="D1379" s="11">
        <f>'Shiller Data '!D1378</f>
        <v>16.473299999999998</v>
      </c>
      <c r="E1379" s="75">
        <f>'Shiller Data '!E1378</f>
        <v>106</v>
      </c>
      <c r="F1379" s="12">
        <f t="shared" si="190"/>
        <v>536.17224056603777</v>
      </c>
      <c r="G1379" s="12">
        <f t="shared" si="191"/>
        <v>22.575163181603777</v>
      </c>
      <c r="H1379" s="12">
        <f t="shared" si="186"/>
        <v>474.28828651246135</v>
      </c>
      <c r="I1379" s="12">
        <f t="shared" si="187"/>
        <v>22.323340467152981</v>
      </c>
      <c r="J1379" s="12">
        <f t="shared" si="188"/>
        <v>24.01845912599741</v>
      </c>
      <c r="K1379" s="12">
        <f t="shared" si="189"/>
        <v>3.1788226649687421</v>
      </c>
      <c r="L1379" s="12">
        <f t="shared" si="185"/>
        <v>-0.1762561036593393</v>
      </c>
    </row>
    <row r="1380" spans="1:12" x14ac:dyDescent="0.25">
      <c r="A1380" s="11">
        <f>'Shiller Data '!A1379</f>
        <v>1985.03</v>
      </c>
      <c r="B1380" s="11">
        <f>'Shiller Data '!B1379</f>
        <v>179.4</v>
      </c>
      <c r="C1380" s="11">
        <f>'Shiller Data '!C1379</f>
        <v>7.66</v>
      </c>
      <c r="D1380" s="11">
        <f>'Shiller Data '!D1379</f>
        <v>16.39</v>
      </c>
      <c r="E1380" s="75">
        <f>'Shiller Data '!E1379</f>
        <v>106.4</v>
      </c>
      <c r="F1380" s="12">
        <f t="shared" si="190"/>
        <v>529.72739661654134</v>
      </c>
      <c r="G1380" s="12">
        <f t="shared" si="191"/>
        <v>22.618237781954885</v>
      </c>
      <c r="H1380" s="12">
        <f t="shared" si="186"/>
        <v>474.52087724125573</v>
      </c>
      <c r="I1380" s="12">
        <f t="shared" si="187"/>
        <v>22.329523065448093</v>
      </c>
      <c r="J1380" s="12">
        <f t="shared" si="188"/>
        <v>23.723184550959918</v>
      </c>
      <c r="K1380" s="12">
        <f t="shared" si="189"/>
        <v>3.1664528210606631</v>
      </c>
      <c r="L1380" s="12">
        <f t="shared" si="185"/>
        <v>-0.18862594756741835</v>
      </c>
    </row>
    <row r="1381" spans="1:12" x14ac:dyDescent="0.25">
      <c r="A1381" s="11">
        <f>'Shiller Data '!A1380</f>
        <v>1985.04</v>
      </c>
      <c r="B1381" s="11">
        <f>'Shiller Data '!B1380</f>
        <v>180.6</v>
      </c>
      <c r="C1381" s="11">
        <f>'Shiller Data '!C1380</f>
        <v>7.6866700000000003</v>
      </c>
      <c r="D1381" s="11">
        <f>'Shiller Data '!D1380</f>
        <v>16.13</v>
      </c>
      <c r="E1381" s="75">
        <f>'Shiller Data '!E1380</f>
        <v>106.9</v>
      </c>
      <c r="F1381" s="12">
        <f t="shared" si="190"/>
        <v>530.77647333956963</v>
      </c>
      <c r="G1381" s="12">
        <f t="shared" si="191"/>
        <v>22.590828318521982</v>
      </c>
      <c r="H1381" s="12">
        <f t="shared" si="186"/>
        <v>474.73225400023159</v>
      </c>
      <c r="I1381" s="12">
        <f t="shared" si="187"/>
        <v>22.335511892196312</v>
      </c>
      <c r="J1381" s="12">
        <f t="shared" si="188"/>
        <v>23.763792650080916</v>
      </c>
      <c r="K1381" s="12">
        <f t="shared" si="189"/>
        <v>3.1681631050759016</v>
      </c>
      <c r="L1381" s="12">
        <f t="shared" si="185"/>
        <v>-0.18691566355217981</v>
      </c>
    </row>
    <row r="1382" spans="1:12" x14ac:dyDescent="0.25">
      <c r="A1382" s="11">
        <f>'Shiller Data '!A1381</f>
        <v>1985.05</v>
      </c>
      <c r="B1382" s="11">
        <f>'Shiller Data '!B1381</f>
        <v>184.9</v>
      </c>
      <c r="C1382" s="11">
        <f>'Shiller Data '!C1381</f>
        <v>7.71333</v>
      </c>
      <c r="D1382" s="11">
        <f>'Shiller Data '!D1381</f>
        <v>15.87</v>
      </c>
      <c r="E1382" s="75">
        <f>'Shiller Data '!E1381</f>
        <v>107.3</v>
      </c>
      <c r="F1382" s="12">
        <f t="shared" si="190"/>
        <v>541.38823392357881</v>
      </c>
      <c r="G1382" s="12">
        <f t="shared" si="191"/>
        <v>22.584673371388632</v>
      </c>
      <c r="H1382" s="12">
        <f t="shared" si="186"/>
        <v>474.80079731140313</v>
      </c>
      <c r="I1382" s="12">
        <f t="shared" si="187"/>
        <v>22.341831378240364</v>
      </c>
      <c r="J1382" s="12">
        <f t="shared" si="188"/>
        <v>24.232043683350831</v>
      </c>
      <c r="K1382" s="12">
        <f t="shared" si="189"/>
        <v>3.1876758764366997</v>
      </c>
      <c r="L1382" s="12">
        <f t="shared" si="185"/>
        <v>-0.16740289219138171</v>
      </c>
    </row>
    <row r="1383" spans="1:12" x14ac:dyDescent="0.25">
      <c r="A1383" s="11">
        <f>'Shiller Data '!A1382</f>
        <v>1985.06</v>
      </c>
      <c r="B1383" s="11">
        <f>'Shiller Data '!B1382</f>
        <v>188.9</v>
      </c>
      <c r="C1383" s="11">
        <f>'Shiller Data '!C1382</f>
        <v>7.74</v>
      </c>
      <c r="D1383" s="11">
        <f>'Shiller Data '!D1382</f>
        <v>15.61</v>
      </c>
      <c r="E1383" s="75">
        <f>'Shiller Data '!E1382</f>
        <v>107.6</v>
      </c>
      <c r="F1383" s="12">
        <f t="shared" si="190"/>
        <v>551.55815520446106</v>
      </c>
      <c r="G1383" s="12">
        <f t="shared" si="191"/>
        <v>22.599577137546468</v>
      </c>
      <c r="H1383" s="12">
        <f t="shared" si="186"/>
        <v>474.87289027060609</v>
      </c>
      <c r="I1383" s="12">
        <f t="shared" si="187"/>
        <v>22.349000203064744</v>
      </c>
      <c r="J1383" s="12">
        <f t="shared" si="188"/>
        <v>24.679321231060047</v>
      </c>
      <c r="K1383" s="12">
        <f t="shared" si="189"/>
        <v>3.2059656958656251</v>
      </c>
      <c r="L1383" s="12">
        <f t="shared" si="185"/>
        <v>-0.14911307276245633</v>
      </c>
    </row>
    <row r="1384" spans="1:12" x14ac:dyDescent="0.25">
      <c r="A1384" s="11">
        <f>'Shiller Data '!A1383</f>
        <v>1985.07</v>
      </c>
      <c r="B1384" s="11">
        <f>'Shiller Data '!B1383</f>
        <v>192.5</v>
      </c>
      <c r="C1384" s="11">
        <f>'Shiller Data '!C1383</f>
        <v>7.7733299999999996</v>
      </c>
      <c r="D1384" s="11">
        <f>'Shiller Data '!D1383</f>
        <v>15.4833</v>
      </c>
      <c r="E1384" s="75">
        <f>'Shiller Data '!E1383</f>
        <v>107.8</v>
      </c>
      <c r="F1384" s="12">
        <f t="shared" si="190"/>
        <v>561.02678571428578</v>
      </c>
      <c r="G1384" s="12">
        <f t="shared" si="191"/>
        <v>22.65478620361781</v>
      </c>
      <c r="H1384" s="12">
        <f t="shared" si="186"/>
        <v>475.05258004309621</v>
      </c>
      <c r="I1384" s="12">
        <f t="shared" si="187"/>
        <v>22.358699914248977</v>
      </c>
      <c r="J1384" s="12">
        <f t="shared" si="188"/>
        <v>25.09210230764576</v>
      </c>
      <c r="K1384" s="12">
        <f t="shared" si="189"/>
        <v>3.2225531475275462</v>
      </c>
      <c r="L1384" s="12">
        <f t="shared" si="185"/>
        <v>-0.13252562110053523</v>
      </c>
    </row>
    <row r="1385" spans="1:12" x14ac:dyDescent="0.25">
      <c r="A1385" s="11">
        <f>'Shiller Data '!A1384</f>
        <v>1985.08</v>
      </c>
      <c r="B1385" s="11">
        <f>'Shiller Data '!B1384</f>
        <v>188.3</v>
      </c>
      <c r="C1385" s="11">
        <f>'Shiller Data '!C1384</f>
        <v>7.8066700000000004</v>
      </c>
      <c r="D1385" s="11">
        <f>'Shiller Data '!D1384</f>
        <v>15.3567</v>
      </c>
      <c r="E1385" s="75">
        <f>'Shiller Data '!E1384</f>
        <v>108</v>
      </c>
      <c r="F1385" s="12">
        <f t="shared" si="190"/>
        <v>547.76993055555556</v>
      </c>
      <c r="G1385" s="12">
        <f t="shared" si="191"/>
        <v>22.709819881944444</v>
      </c>
      <c r="H1385" s="12">
        <f t="shared" si="186"/>
        <v>475.44648239869389</v>
      </c>
      <c r="I1385" s="12">
        <f t="shared" si="187"/>
        <v>22.369199717616468</v>
      </c>
      <c r="J1385" s="12">
        <f t="shared" si="188"/>
        <v>24.487685633392108</v>
      </c>
      <c r="K1385" s="12">
        <f t="shared" si="189"/>
        <v>3.1981703639827979</v>
      </c>
      <c r="L1385" s="12">
        <f t="shared" si="185"/>
        <v>-0.15690840464528355</v>
      </c>
    </row>
    <row r="1386" spans="1:12" x14ac:dyDescent="0.25">
      <c r="A1386" s="11">
        <f>'Shiller Data '!A1385</f>
        <v>1985.09</v>
      </c>
      <c r="B1386" s="11">
        <f>'Shiller Data '!B1385</f>
        <v>184.1</v>
      </c>
      <c r="C1386" s="11">
        <f>'Shiller Data '!C1385</f>
        <v>7.84</v>
      </c>
      <c r="D1386" s="11">
        <f>'Shiller Data '!D1385</f>
        <v>15.23</v>
      </c>
      <c r="E1386" s="75">
        <f>'Shiller Data '!E1385</f>
        <v>108.3</v>
      </c>
      <c r="F1386" s="12">
        <f t="shared" si="190"/>
        <v>534.06849030470914</v>
      </c>
      <c r="G1386" s="12">
        <f t="shared" si="191"/>
        <v>22.743601108033243</v>
      </c>
      <c r="H1386" s="12">
        <f t="shared" si="186"/>
        <v>475.81052236972317</v>
      </c>
      <c r="I1386" s="12">
        <f t="shared" si="187"/>
        <v>22.381009239028572</v>
      </c>
      <c r="J1386" s="12">
        <f t="shared" si="188"/>
        <v>23.862574051101635</v>
      </c>
      <c r="K1386" s="12">
        <f t="shared" si="189"/>
        <v>3.1723112922886072</v>
      </c>
      <c r="L1386" s="12">
        <f t="shared" si="185"/>
        <v>-0.18276747633947421</v>
      </c>
    </row>
    <row r="1387" spans="1:12" x14ac:dyDescent="0.25">
      <c r="A1387" s="11">
        <f>'Shiller Data '!A1386</f>
        <v>1985.1</v>
      </c>
      <c r="B1387" s="11">
        <f>'Shiller Data '!B1386</f>
        <v>186.2</v>
      </c>
      <c r="C1387" s="11">
        <f>'Shiller Data '!C1386</f>
        <v>7.86</v>
      </c>
      <c r="D1387" s="11">
        <f>'Shiller Data '!D1386</f>
        <v>15.023300000000001</v>
      </c>
      <c r="E1387" s="75">
        <f>'Shiller Data '!E1386</f>
        <v>108.7</v>
      </c>
      <c r="F1387" s="12">
        <f t="shared" si="190"/>
        <v>538.17281508739654</v>
      </c>
      <c r="G1387" s="12">
        <f t="shared" si="191"/>
        <v>22.717713891444344</v>
      </c>
      <c r="H1387" s="12">
        <f t="shared" si="186"/>
        <v>476.0482876505215</v>
      </c>
      <c r="I1387" s="12">
        <f t="shared" si="187"/>
        <v>22.394138681615878</v>
      </c>
      <c r="J1387" s="12">
        <f t="shared" si="188"/>
        <v>24.031860422888297</v>
      </c>
      <c r="K1387" s="12">
        <f t="shared" si="189"/>
        <v>3.1793804675958288</v>
      </c>
      <c r="L1387" s="12">
        <f t="shared" si="185"/>
        <v>-0.17569830103225259</v>
      </c>
    </row>
    <row r="1388" spans="1:12" x14ac:dyDescent="0.25">
      <c r="A1388" s="11">
        <f>'Shiller Data '!A1387</f>
        <v>1985.11</v>
      </c>
      <c r="B1388" s="11">
        <f>'Shiller Data '!B1387</f>
        <v>197.5</v>
      </c>
      <c r="C1388" s="11">
        <f>'Shiller Data '!C1387</f>
        <v>7.88</v>
      </c>
      <c r="D1388" s="11">
        <f>'Shiller Data '!D1387</f>
        <v>14.816700000000001</v>
      </c>
      <c r="E1388" s="75">
        <f>'Shiller Data '!E1387</f>
        <v>109</v>
      </c>
      <c r="F1388" s="12">
        <f t="shared" si="190"/>
        <v>569.26204128440372</v>
      </c>
      <c r="G1388" s="12">
        <f t="shared" si="191"/>
        <v>22.712834862385321</v>
      </c>
      <c r="H1388" s="12">
        <f t="shared" si="186"/>
        <v>476.47127165324281</v>
      </c>
      <c r="I1388" s="12">
        <f t="shared" si="187"/>
        <v>22.409096702688245</v>
      </c>
      <c r="J1388" s="12">
        <f t="shared" si="188"/>
        <v>25.403167688419757</v>
      </c>
      <c r="K1388" s="12">
        <f t="shared" si="189"/>
        <v>3.2348738783910882</v>
      </c>
      <c r="L1388" s="12">
        <f t="shared" si="185"/>
        <v>-0.12020489023699321</v>
      </c>
    </row>
    <row r="1389" spans="1:12" x14ac:dyDescent="0.25">
      <c r="A1389" s="11">
        <f>'Shiller Data '!A1388</f>
        <v>1985.12</v>
      </c>
      <c r="B1389" s="11">
        <f>'Shiller Data '!B1388</f>
        <v>207.3</v>
      </c>
      <c r="C1389" s="11">
        <f>'Shiller Data '!C1388</f>
        <v>7.9</v>
      </c>
      <c r="D1389" s="11">
        <f>'Shiller Data '!D1388</f>
        <v>14.61</v>
      </c>
      <c r="E1389" s="75">
        <f>'Shiller Data '!E1388</f>
        <v>109.3</v>
      </c>
      <c r="F1389" s="12">
        <f t="shared" si="190"/>
        <v>595.86896157365061</v>
      </c>
      <c r="G1389" s="12">
        <f t="shared" si="191"/>
        <v>22.707982616651421</v>
      </c>
      <c r="H1389" s="12">
        <f t="shared" si="186"/>
        <v>477.15149763534077</v>
      </c>
      <c r="I1389" s="12">
        <f t="shared" si="187"/>
        <v>22.42520653261046</v>
      </c>
      <c r="J1389" s="12">
        <f t="shared" si="188"/>
        <v>26.571392361856077</v>
      </c>
      <c r="K1389" s="12">
        <f t="shared" si="189"/>
        <v>3.2798351619311128</v>
      </c>
      <c r="L1389" s="12">
        <f t="shared" si="185"/>
        <v>-7.5243606696968612E-2</v>
      </c>
    </row>
    <row r="1390" spans="1:12" x14ac:dyDescent="0.25">
      <c r="A1390" s="11">
        <f>'Shiller Data '!A1389</f>
        <v>1986.01</v>
      </c>
      <c r="B1390" s="11">
        <f>'Shiller Data '!B1389</f>
        <v>208.2</v>
      </c>
      <c r="C1390" s="11">
        <f>'Shiller Data '!C1389</f>
        <v>7.94</v>
      </c>
      <c r="D1390" s="11">
        <f>'Shiller Data '!D1389</f>
        <v>14.58</v>
      </c>
      <c r="E1390" s="75">
        <f>'Shiller Data '!E1389</f>
        <v>109.6</v>
      </c>
      <c r="F1390" s="12">
        <f t="shared" si="190"/>
        <v>596.81783759124096</v>
      </c>
      <c r="G1390" s="12">
        <f t="shared" si="191"/>
        <v>22.760488138686135</v>
      </c>
      <c r="H1390" s="12">
        <f t="shared" si="186"/>
        <v>477.49588008259707</v>
      </c>
      <c r="I1390" s="12">
        <f t="shared" si="187"/>
        <v>22.441927366226075</v>
      </c>
      <c r="J1390" s="12">
        <f t="shared" si="188"/>
        <v>26.59387617880898</v>
      </c>
      <c r="K1390" s="12">
        <f t="shared" si="189"/>
        <v>3.2806809704414603</v>
      </c>
      <c r="L1390" s="12">
        <f t="shared" si="185"/>
        <v>-7.4397798186621067E-2</v>
      </c>
    </row>
    <row r="1391" spans="1:12" x14ac:dyDescent="0.25">
      <c r="A1391" s="11">
        <f>'Shiller Data '!A1390</f>
        <v>1986.02</v>
      </c>
      <c r="B1391" s="11">
        <f>'Shiller Data '!B1390</f>
        <v>219.4</v>
      </c>
      <c r="C1391" s="11">
        <f>'Shiller Data '!C1390</f>
        <v>7.98</v>
      </c>
      <c r="D1391" s="11">
        <f>'Shiller Data '!D1390</f>
        <v>14.55</v>
      </c>
      <c r="E1391" s="75">
        <f>'Shiller Data '!E1390</f>
        <v>109.3</v>
      </c>
      <c r="F1391" s="12">
        <f t="shared" si="190"/>
        <v>630.64954254345844</v>
      </c>
      <c r="G1391" s="12">
        <f t="shared" si="191"/>
        <v>22.937936870997255</v>
      </c>
      <c r="H1391" s="12">
        <f t="shared" si="186"/>
        <v>477.92351687630833</v>
      </c>
      <c r="I1391" s="12">
        <f t="shared" si="187"/>
        <v>22.460616603601849</v>
      </c>
      <c r="J1391" s="12">
        <f t="shared" si="188"/>
        <v>28.078015562686094</v>
      </c>
      <c r="K1391" s="12">
        <f t="shared" si="189"/>
        <v>3.3349869058157964</v>
      </c>
      <c r="L1391" s="12">
        <f t="shared" si="185"/>
        <v>-2.0091862812285033E-2</v>
      </c>
    </row>
    <row r="1392" spans="1:12" x14ac:dyDescent="0.25">
      <c r="A1392" s="11">
        <f>'Shiller Data '!A1391</f>
        <v>1986.03</v>
      </c>
      <c r="B1392" s="11">
        <f>'Shiller Data '!B1391</f>
        <v>232.3</v>
      </c>
      <c r="C1392" s="11">
        <f>'Shiller Data '!C1391</f>
        <v>8.02</v>
      </c>
      <c r="D1392" s="11">
        <f>'Shiller Data '!D1391</f>
        <v>14.52</v>
      </c>
      <c r="E1392" s="75">
        <f>'Shiller Data '!E1391</f>
        <v>108.8</v>
      </c>
      <c r="F1392" s="12">
        <f t="shared" si="190"/>
        <v>670.79827665441189</v>
      </c>
      <c r="G1392" s="12">
        <f t="shared" si="191"/>
        <v>23.158855698529415</v>
      </c>
      <c r="H1392" s="12">
        <f t="shared" si="186"/>
        <v>478.58499246030823</v>
      </c>
      <c r="I1392" s="12">
        <f t="shared" si="187"/>
        <v>22.481283323875807</v>
      </c>
      <c r="J1392" s="12">
        <f t="shared" si="188"/>
        <v>29.838077612856011</v>
      </c>
      <c r="K1392" s="12">
        <f t="shared" si="189"/>
        <v>3.3957853500986372</v>
      </c>
      <c r="L1392" s="12">
        <f t="shared" si="185"/>
        <v>4.0706581470555836E-2</v>
      </c>
    </row>
    <row r="1393" spans="1:12" x14ac:dyDescent="0.25">
      <c r="A1393" s="11">
        <f>'Shiller Data '!A1392</f>
        <v>1986.04</v>
      </c>
      <c r="B1393" s="11">
        <f>'Shiller Data '!B1392</f>
        <v>238</v>
      </c>
      <c r="C1393" s="11">
        <f>'Shiller Data '!C1392</f>
        <v>8.0466700000000007</v>
      </c>
      <c r="D1393" s="11">
        <f>'Shiller Data '!D1392</f>
        <v>14.583299999999999</v>
      </c>
      <c r="E1393" s="75">
        <f>'Shiller Data '!E1392</f>
        <v>108.6</v>
      </c>
      <c r="F1393" s="12">
        <f t="shared" si="190"/>
        <v>688.5234806629835</v>
      </c>
      <c r="G1393" s="12">
        <f t="shared" si="191"/>
        <v>23.278660656077349</v>
      </c>
      <c r="H1393" s="12">
        <f t="shared" si="186"/>
        <v>479.33433722978572</v>
      </c>
      <c r="I1393" s="12">
        <f t="shared" si="187"/>
        <v>22.502424483813385</v>
      </c>
      <c r="J1393" s="12">
        <f t="shared" si="188"/>
        <v>30.597746529857591</v>
      </c>
      <c r="K1393" s="12">
        <f t="shared" si="189"/>
        <v>3.4209263634314584</v>
      </c>
      <c r="L1393" s="12">
        <f t="shared" si="185"/>
        <v>6.5847594803376985E-2</v>
      </c>
    </row>
    <row r="1394" spans="1:12" x14ac:dyDescent="0.25">
      <c r="A1394" s="11">
        <f>'Shiller Data '!A1393</f>
        <v>1986.05</v>
      </c>
      <c r="B1394" s="11">
        <f>'Shiller Data '!B1393</f>
        <v>238.5</v>
      </c>
      <c r="C1394" s="11">
        <f>'Shiller Data '!C1393</f>
        <v>8.0733300000000003</v>
      </c>
      <c r="D1394" s="11">
        <f>'Shiller Data '!D1393</f>
        <v>14.646699999999999</v>
      </c>
      <c r="E1394" s="75">
        <f>'Shiller Data '!E1393</f>
        <v>108.9</v>
      </c>
      <c r="F1394" s="12">
        <f t="shared" si="190"/>
        <v>688.06921487603302</v>
      </c>
      <c r="G1394" s="12">
        <f t="shared" si="191"/>
        <v>23.29144584710744</v>
      </c>
      <c r="H1394" s="12">
        <f t="shared" si="186"/>
        <v>480.13821977656397</v>
      </c>
      <c r="I1394" s="12">
        <f t="shared" si="187"/>
        <v>22.52384606891864</v>
      </c>
      <c r="J1394" s="12">
        <f t="shared" si="188"/>
        <v>30.548477945137499</v>
      </c>
      <c r="K1394" s="12">
        <f t="shared" si="189"/>
        <v>3.4193148626133656</v>
      </c>
      <c r="L1394" s="12">
        <f t="shared" si="185"/>
        <v>6.4236093985284182E-2</v>
      </c>
    </row>
    <row r="1395" spans="1:12" x14ac:dyDescent="0.25">
      <c r="A1395" s="11">
        <f>'Shiller Data '!A1394</f>
        <v>1986.06</v>
      </c>
      <c r="B1395" s="11">
        <f>'Shiller Data '!B1394</f>
        <v>245.3</v>
      </c>
      <c r="C1395" s="11">
        <f>'Shiller Data '!C1394</f>
        <v>8.1</v>
      </c>
      <c r="D1395" s="11">
        <f>'Shiller Data '!D1394</f>
        <v>14.71</v>
      </c>
      <c r="E1395" s="75">
        <f>'Shiller Data '!E1394</f>
        <v>109.5</v>
      </c>
      <c r="F1395" s="12">
        <f t="shared" si="190"/>
        <v>703.80938356164381</v>
      </c>
      <c r="G1395" s="12">
        <f t="shared" si="191"/>
        <v>23.240342465753425</v>
      </c>
      <c r="H1395" s="12">
        <f t="shared" si="186"/>
        <v>481.03164141737619</v>
      </c>
      <c r="I1395" s="12">
        <f t="shared" si="187"/>
        <v>22.544700951813155</v>
      </c>
      <c r="J1395" s="12">
        <f t="shared" si="188"/>
        <v>31.218395181464583</v>
      </c>
      <c r="K1395" s="12">
        <f t="shared" si="189"/>
        <v>3.4410075102255466</v>
      </c>
      <c r="L1395" s="12">
        <f t="shared" si="185"/>
        <v>8.5928741597465219E-2</v>
      </c>
    </row>
    <row r="1396" spans="1:12" x14ac:dyDescent="0.25">
      <c r="A1396" s="11">
        <f>'Shiller Data '!A1395</f>
        <v>1986.07</v>
      </c>
      <c r="B1396" s="11">
        <f>'Shiller Data '!B1395</f>
        <v>240.2</v>
      </c>
      <c r="C1396" s="11">
        <f>'Shiller Data '!C1395</f>
        <v>8.1433300000000006</v>
      </c>
      <c r="D1396" s="11">
        <f>'Shiller Data '!D1395</f>
        <v>14.7567</v>
      </c>
      <c r="E1396" s="75">
        <f>'Shiller Data '!E1395</f>
        <v>109.5</v>
      </c>
      <c r="F1396" s="12">
        <f t="shared" si="190"/>
        <v>689.17657534246587</v>
      </c>
      <c r="G1396" s="12">
        <f t="shared" si="191"/>
        <v>23.364663952054798</v>
      </c>
      <c r="H1396" s="12">
        <f t="shared" si="186"/>
        <v>481.76994700736543</v>
      </c>
      <c r="I1396" s="12">
        <f t="shared" si="187"/>
        <v>22.566074573918581</v>
      </c>
      <c r="J1396" s="12">
        <f t="shared" si="188"/>
        <v>30.540383666860802</v>
      </c>
      <c r="K1396" s="12">
        <f t="shared" si="189"/>
        <v>3.4190498624771553</v>
      </c>
      <c r="L1396" s="12">
        <f t="shared" si="185"/>
        <v>6.3971093849073846E-2</v>
      </c>
    </row>
    <row r="1397" spans="1:12" x14ac:dyDescent="0.25">
      <c r="A1397" s="11">
        <f>'Shiller Data '!A1396</f>
        <v>1986.08</v>
      </c>
      <c r="B1397" s="11">
        <f>'Shiller Data '!B1396</f>
        <v>245</v>
      </c>
      <c r="C1397" s="11">
        <f>'Shiller Data '!C1396</f>
        <v>8.1866699999999994</v>
      </c>
      <c r="D1397" s="11">
        <f>'Shiller Data '!D1396</f>
        <v>14.8033</v>
      </c>
      <c r="E1397" s="75">
        <f>'Shiller Data '!E1396</f>
        <v>109.7</v>
      </c>
      <c r="F1397" s="12">
        <f t="shared" si="190"/>
        <v>701.66704649042845</v>
      </c>
      <c r="G1397" s="12">
        <f t="shared" si="191"/>
        <v>23.446190038742024</v>
      </c>
      <c r="H1397" s="12">
        <f t="shared" si="186"/>
        <v>482.63757507817127</v>
      </c>
      <c r="I1397" s="12">
        <f t="shared" si="187"/>
        <v>22.58762638393009</v>
      </c>
      <c r="J1397" s="12">
        <f t="shared" si="188"/>
        <v>31.064222267711482</v>
      </c>
      <c r="K1397" s="12">
        <f t="shared" si="189"/>
        <v>3.4360567475580135</v>
      </c>
      <c r="L1397" s="12">
        <f t="shared" si="185"/>
        <v>8.0977978929932082E-2</v>
      </c>
    </row>
    <row r="1398" spans="1:12" x14ac:dyDescent="0.25">
      <c r="A1398" s="11">
        <f>'Shiller Data '!A1397</f>
        <v>1986.09</v>
      </c>
      <c r="B1398" s="11">
        <f>'Shiller Data '!B1397</f>
        <v>238.3</v>
      </c>
      <c r="C1398" s="11">
        <f>'Shiller Data '!C1397</f>
        <v>8.23</v>
      </c>
      <c r="D1398" s="11">
        <f>'Shiller Data '!D1397</f>
        <v>14.85</v>
      </c>
      <c r="E1398" s="75">
        <f>'Shiller Data '!E1397</f>
        <v>110.2</v>
      </c>
      <c r="F1398" s="12">
        <f t="shared" si="190"/>
        <v>679.38205535390205</v>
      </c>
      <c r="G1398" s="12">
        <f t="shared" si="191"/>
        <v>23.463341651542652</v>
      </c>
      <c r="H1398" s="12">
        <f t="shared" si="186"/>
        <v>483.3058673781868</v>
      </c>
      <c r="I1398" s="12">
        <f t="shared" si="187"/>
        <v>22.608518024756986</v>
      </c>
      <c r="J1398" s="12">
        <f t="shared" si="188"/>
        <v>30.04982699927341</v>
      </c>
      <c r="K1398" s="12">
        <f t="shared" si="189"/>
        <v>3.4028569038689178</v>
      </c>
      <c r="L1398" s="12">
        <f t="shared" si="185"/>
        <v>4.7778135240836406E-2</v>
      </c>
    </row>
    <row r="1399" spans="1:12" x14ac:dyDescent="0.25">
      <c r="A1399" s="11">
        <f>'Shiller Data '!A1398</f>
        <v>1986.1</v>
      </c>
      <c r="B1399" s="11">
        <f>'Shiller Data '!B1398</f>
        <v>237.4</v>
      </c>
      <c r="C1399" s="11">
        <f>'Shiller Data '!C1398</f>
        <v>8.2466699999999999</v>
      </c>
      <c r="D1399" s="11">
        <f>'Shiller Data '!D1398</f>
        <v>14.726699999999999</v>
      </c>
      <c r="E1399" s="75">
        <f>'Shiller Data '!E1398</f>
        <v>110.3</v>
      </c>
      <c r="F1399" s="12">
        <f t="shared" si="190"/>
        <v>676.20258386219405</v>
      </c>
      <c r="G1399" s="12">
        <f t="shared" si="191"/>
        <v>23.489551652311878</v>
      </c>
      <c r="H1399" s="12">
        <f t="shared" si="186"/>
        <v>484.1171642671265</v>
      </c>
      <c r="I1399" s="12">
        <f t="shared" si="187"/>
        <v>22.627381608272785</v>
      </c>
      <c r="J1399" s="12">
        <f t="shared" si="188"/>
        <v>29.884261271086178</v>
      </c>
      <c r="K1399" s="12">
        <f t="shared" si="189"/>
        <v>3.3973319629171974</v>
      </c>
      <c r="L1399" s="12">
        <f t="shared" si="185"/>
        <v>4.2253194289116003E-2</v>
      </c>
    </row>
    <row r="1400" spans="1:12" x14ac:dyDescent="0.25">
      <c r="A1400" s="11">
        <f>'Shiller Data '!A1399</f>
        <v>1986.11</v>
      </c>
      <c r="B1400" s="11">
        <f>'Shiller Data '!B1399</f>
        <v>245.1</v>
      </c>
      <c r="C1400" s="11">
        <f>'Shiller Data '!C1399</f>
        <v>8.2633299999999998</v>
      </c>
      <c r="D1400" s="11">
        <f>'Shiller Data '!D1399</f>
        <v>14.603300000000001</v>
      </c>
      <c r="E1400" s="75">
        <f>'Shiller Data '!E1399</f>
        <v>110.4</v>
      </c>
      <c r="F1400" s="12">
        <f t="shared" si="190"/>
        <v>697.50264945652168</v>
      </c>
      <c r="G1400" s="12">
        <f t="shared" si="191"/>
        <v>23.515685713315214</v>
      </c>
      <c r="H1400" s="12">
        <f t="shared" si="186"/>
        <v>485.09000729614451</v>
      </c>
      <c r="I1400" s="12">
        <f t="shared" si="187"/>
        <v>22.643611707204322</v>
      </c>
      <c r="J1400" s="12">
        <f t="shared" si="188"/>
        <v>30.803506899679054</v>
      </c>
      <c r="K1400" s="12">
        <f t="shared" si="189"/>
        <v>3.4276285438771179</v>
      </c>
      <c r="L1400" s="12">
        <f t="shared" si="185"/>
        <v>7.2549775249036497E-2</v>
      </c>
    </row>
    <row r="1401" spans="1:12" x14ac:dyDescent="0.25">
      <c r="A1401" s="11">
        <f>'Shiller Data '!A1400</f>
        <v>1986.12</v>
      </c>
      <c r="B1401" s="11">
        <f>'Shiller Data '!B1400</f>
        <v>248.6</v>
      </c>
      <c r="C1401" s="11">
        <f>'Shiller Data '!C1400</f>
        <v>8.2799999999999994</v>
      </c>
      <c r="D1401" s="11">
        <f>'Shiller Data '!D1400</f>
        <v>14.48</v>
      </c>
      <c r="E1401" s="75">
        <f>'Shiller Data '!E1400</f>
        <v>110.5</v>
      </c>
      <c r="F1401" s="12">
        <f t="shared" si="190"/>
        <v>706.82266968325791</v>
      </c>
      <c r="G1401" s="12">
        <f t="shared" si="191"/>
        <v>23.541800904977372</v>
      </c>
      <c r="H1401" s="12">
        <f t="shared" si="186"/>
        <v>485.99479869262171</v>
      </c>
      <c r="I1401" s="12">
        <f t="shared" si="187"/>
        <v>22.657578803915541</v>
      </c>
      <c r="J1401" s="12">
        <f t="shared" si="188"/>
        <v>31.195860590413538</v>
      </c>
      <c r="K1401" s="12">
        <f t="shared" si="189"/>
        <v>3.4402854126293634</v>
      </c>
      <c r="L1401" s="12">
        <f t="shared" si="185"/>
        <v>8.5206644001281973E-2</v>
      </c>
    </row>
    <row r="1402" spans="1:12" x14ac:dyDescent="0.25">
      <c r="A1402" s="11">
        <f>'Shiller Data '!A1401</f>
        <v>1987.01</v>
      </c>
      <c r="B1402" s="11">
        <f>'Shiller Data '!B1401</f>
        <v>264.5</v>
      </c>
      <c r="C1402" s="11">
        <f>'Shiller Data '!C1401</f>
        <v>8.3000000000000007</v>
      </c>
      <c r="D1402" s="11">
        <f>'Shiller Data '!D1401</f>
        <v>14.6867</v>
      </c>
      <c r="E1402" s="75">
        <f>'Shiller Data '!E1401</f>
        <v>111.2</v>
      </c>
      <c r="F1402" s="12">
        <f t="shared" si="190"/>
        <v>747.29575089928062</v>
      </c>
      <c r="G1402" s="12">
        <f t="shared" si="191"/>
        <v>23.450112410071942</v>
      </c>
      <c r="H1402" s="12">
        <f t="shared" si="186"/>
        <v>487.18317675992199</v>
      </c>
      <c r="I1402" s="12">
        <f t="shared" si="187"/>
        <v>22.669624024037411</v>
      </c>
      <c r="J1402" s="12">
        <f t="shared" si="188"/>
        <v>32.964629237207298</v>
      </c>
      <c r="K1402" s="12">
        <f t="shared" si="189"/>
        <v>3.4954351453370593</v>
      </c>
      <c r="L1402" s="12">
        <f t="shared" si="185"/>
        <v>0.14035637670897794</v>
      </c>
    </row>
    <row r="1403" spans="1:12" x14ac:dyDescent="0.25">
      <c r="A1403" s="11">
        <f>'Shiller Data '!A1402</f>
        <v>1987.02</v>
      </c>
      <c r="B1403" s="11">
        <f>'Shiller Data '!B1402</f>
        <v>280.89999999999998</v>
      </c>
      <c r="C1403" s="11">
        <f>'Shiller Data '!C1402</f>
        <v>8.32</v>
      </c>
      <c r="D1403" s="11">
        <f>'Shiller Data '!D1402</f>
        <v>14.8933</v>
      </c>
      <c r="E1403" s="75">
        <f>'Shiller Data '!E1402</f>
        <v>111.6</v>
      </c>
      <c r="F1403" s="12">
        <f t="shared" si="190"/>
        <v>790.78635752688172</v>
      </c>
      <c r="G1403" s="12">
        <f t="shared" si="191"/>
        <v>23.422365591397853</v>
      </c>
      <c r="H1403" s="12">
        <f t="shared" si="186"/>
        <v>488.75764482879123</v>
      </c>
      <c r="I1403" s="12">
        <f t="shared" si="187"/>
        <v>22.681239951634321</v>
      </c>
      <c r="J1403" s="12">
        <f t="shared" si="188"/>
        <v>34.865217210926808</v>
      </c>
      <c r="K1403" s="12">
        <f t="shared" si="189"/>
        <v>3.5514896907102664</v>
      </c>
      <c r="L1403" s="12">
        <f t="shared" si="185"/>
        <v>0.19641092208218502</v>
      </c>
    </row>
    <row r="1404" spans="1:12" x14ac:dyDescent="0.25">
      <c r="A1404" s="11">
        <f>'Shiller Data '!A1403</f>
        <v>1987.03</v>
      </c>
      <c r="B1404" s="11">
        <f>'Shiller Data '!B1403</f>
        <v>292.5</v>
      </c>
      <c r="C1404" s="11">
        <f>'Shiller Data '!C1403</f>
        <v>8.34</v>
      </c>
      <c r="D1404" s="11">
        <f>'Shiller Data '!D1403</f>
        <v>15.1</v>
      </c>
      <c r="E1404" s="75">
        <f>'Shiller Data '!E1403</f>
        <v>112.1</v>
      </c>
      <c r="F1404" s="12">
        <f t="shared" si="190"/>
        <v>819.76973684210532</v>
      </c>
      <c r="G1404" s="12">
        <f t="shared" si="191"/>
        <v>23.373947368421057</v>
      </c>
      <c r="H1404" s="12">
        <f t="shared" si="186"/>
        <v>490.52809927436635</v>
      </c>
      <c r="I1404" s="12">
        <f t="shared" si="187"/>
        <v>22.691627968402425</v>
      </c>
      <c r="J1404" s="12">
        <f t="shared" si="188"/>
        <v>36.126528161999481</v>
      </c>
      <c r="K1404" s="12">
        <f t="shared" si="189"/>
        <v>3.5870274476001587</v>
      </c>
      <c r="L1404" s="12">
        <f t="shared" si="185"/>
        <v>0.23194867897207727</v>
      </c>
    </row>
    <row r="1405" spans="1:12" x14ac:dyDescent="0.25">
      <c r="A1405" s="11">
        <f>'Shiller Data '!A1404</f>
        <v>1987.04</v>
      </c>
      <c r="B1405" s="11">
        <f>'Shiller Data '!B1404</f>
        <v>289.3</v>
      </c>
      <c r="C1405" s="11">
        <f>'Shiller Data '!C1404</f>
        <v>8.4</v>
      </c>
      <c r="D1405" s="11">
        <f>'Shiller Data '!D1404</f>
        <v>14.8733</v>
      </c>
      <c r="E1405" s="75">
        <f>'Shiller Data '!E1404</f>
        <v>112.7</v>
      </c>
      <c r="F1405" s="12">
        <f t="shared" si="190"/>
        <v>806.48471606033729</v>
      </c>
      <c r="G1405" s="12">
        <f t="shared" si="191"/>
        <v>23.416770186335405</v>
      </c>
      <c r="H1405" s="12">
        <f t="shared" si="186"/>
        <v>492.3359715921959</v>
      </c>
      <c r="I1405" s="12">
        <f t="shared" si="187"/>
        <v>22.701408597905989</v>
      </c>
      <c r="J1405" s="12">
        <f t="shared" si="188"/>
        <v>35.525756588281865</v>
      </c>
      <c r="K1405" s="12">
        <f t="shared" si="189"/>
        <v>3.5702579711042146</v>
      </c>
      <c r="L1405" s="12">
        <f t="shared" si="185"/>
        <v>0.2151792024761332</v>
      </c>
    </row>
    <row r="1406" spans="1:12" x14ac:dyDescent="0.25">
      <c r="A1406" s="11">
        <f>'Shiller Data '!A1405</f>
        <v>1987.05</v>
      </c>
      <c r="B1406" s="11">
        <f>'Shiller Data '!B1405</f>
        <v>289.10000000000002</v>
      </c>
      <c r="C1406" s="11">
        <f>'Shiller Data '!C1405</f>
        <v>8.4600000000000009</v>
      </c>
      <c r="D1406" s="11">
        <f>'Shiller Data '!D1405</f>
        <v>14.646699999999999</v>
      </c>
      <c r="E1406" s="75">
        <f>'Shiller Data '!E1405</f>
        <v>113.1</v>
      </c>
      <c r="F1406" s="12">
        <f t="shared" si="190"/>
        <v>803.07685676392589</v>
      </c>
      <c r="G1406" s="12">
        <f t="shared" si="191"/>
        <v>23.500623342175068</v>
      </c>
      <c r="H1406" s="12">
        <f t="shared" si="186"/>
        <v>494.16568222455589</v>
      </c>
      <c r="I1406" s="12">
        <f t="shared" si="187"/>
        <v>22.710305462632739</v>
      </c>
      <c r="J1406" s="12">
        <f t="shared" si="188"/>
        <v>35.361781376534047</v>
      </c>
      <c r="K1406" s="12">
        <f t="shared" si="189"/>
        <v>3.5656316147961449</v>
      </c>
      <c r="L1406" s="12">
        <f t="shared" si="185"/>
        <v>0.21055284616806347</v>
      </c>
    </row>
    <row r="1407" spans="1:12" x14ac:dyDescent="0.25">
      <c r="A1407" s="11">
        <f>'Shiller Data '!A1406</f>
        <v>1987.06</v>
      </c>
      <c r="B1407" s="11">
        <f>'Shiller Data '!B1406</f>
        <v>301.39999999999998</v>
      </c>
      <c r="C1407" s="11">
        <f>'Shiller Data '!C1406</f>
        <v>8.52</v>
      </c>
      <c r="D1407" s="11">
        <f>'Shiller Data '!D1406</f>
        <v>14.42</v>
      </c>
      <c r="E1407" s="75">
        <f>'Shiller Data '!E1406</f>
        <v>113.5</v>
      </c>
      <c r="F1407" s="12">
        <f t="shared" si="190"/>
        <v>834.29378854625554</v>
      </c>
      <c r="G1407" s="12">
        <f t="shared" si="191"/>
        <v>23.583885462555067</v>
      </c>
      <c r="H1407" s="12">
        <f t="shared" si="186"/>
        <v>496.16505115433546</v>
      </c>
      <c r="I1407" s="12">
        <f t="shared" si="187"/>
        <v>22.718650221211604</v>
      </c>
      <c r="J1407" s="12">
        <f t="shared" si="188"/>
        <v>36.72285899130155</v>
      </c>
      <c r="K1407" s="12">
        <f t="shared" si="189"/>
        <v>3.6033994219616545</v>
      </c>
      <c r="L1407" s="12">
        <f t="shared" si="185"/>
        <v>0.24832065333357312</v>
      </c>
    </row>
    <row r="1408" spans="1:12" x14ac:dyDescent="0.25">
      <c r="A1408" s="11">
        <f>'Shiller Data '!A1407</f>
        <v>1987.07</v>
      </c>
      <c r="B1408" s="11">
        <f>'Shiller Data '!B1407</f>
        <v>310.10000000000002</v>
      </c>
      <c r="C1408" s="11">
        <f>'Shiller Data '!C1407</f>
        <v>8.5666700000000002</v>
      </c>
      <c r="D1408" s="11">
        <f>'Shiller Data '!D1407</f>
        <v>14.9</v>
      </c>
      <c r="E1408" s="75">
        <f>'Shiller Data '!E1407</f>
        <v>113.8</v>
      </c>
      <c r="F1408" s="12">
        <f t="shared" si="190"/>
        <v>856.11307117750448</v>
      </c>
      <c r="G1408" s="12">
        <f t="shared" si="191"/>
        <v>23.650558411687172</v>
      </c>
      <c r="H1408" s="12">
        <f t="shared" si="186"/>
        <v>498.26228693093901</v>
      </c>
      <c r="I1408" s="12">
        <f t="shared" si="187"/>
        <v>22.726449950921563</v>
      </c>
      <c r="J1408" s="12">
        <f t="shared" si="188"/>
        <v>37.670338879424889</v>
      </c>
      <c r="K1408" s="12">
        <f t="shared" si="189"/>
        <v>3.6288730176662702</v>
      </c>
      <c r="L1408" s="12">
        <f t="shared" si="185"/>
        <v>0.27379424903818883</v>
      </c>
    </row>
    <row r="1409" spans="1:12" x14ac:dyDescent="0.25">
      <c r="A1409" s="11">
        <f>'Shiller Data '!A1408</f>
        <v>1987.08</v>
      </c>
      <c r="B1409" s="11">
        <f>'Shiller Data '!B1408</f>
        <v>329.4</v>
      </c>
      <c r="C1409" s="11">
        <f>'Shiller Data '!C1408</f>
        <v>8.6133299999999995</v>
      </c>
      <c r="D1409" s="11">
        <f>'Shiller Data '!D1408</f>
        <v>15.38</v>
      </c>
      <c r="E1409" s="75">
        <f>'Shiller Data '!E1408</f>
        <v>114.4</v>
      </c>
      <c r="F1409" s="12">
        <f t="shared" si="190"/>
        <v>904.62626748251739</v>
      </c>
      <c r="G1409" s="12">
        <f t="shared" si="191"/>
        <v>23.654658677884612</v>
      </c>
      <c r="H1409" s="12">
        <f t="shared" si="186"/>
        <v>500.71521184965763</v>
      </c>
      <c r="I1409" s="12">
        <f t="shared" si="187"/>
        <v>22.73290991208675</v>
      </c>
      <c r="J1409" s="12">
        <f t="shared" si="188"/>
        <v>39.793685497409243</v>
      </c>
      <c r="K1409" s="12">
        <f t="shared" si="189"/>
        <v>3.6837082438592335</v>
      </c>
      <c r="L1409" s="12">
        <f t="shared" ref="L1409:L1472" si="192">K1409-$K$1854</f>
        <v>0.32862947523115205</v>
      </c>
    </row>
    <row r="1410" spans="1:12" x14ac:dyDescent="0.25">
      <c r="A1410" s="11">
        <f>'Shiller Data '!A1409</f>
        <v>1987.09</v>
      </c>
      <c r="B1410" s="11">
        <f>'Shiller Data '!B1409</f>
        <v>318.7</v>
      </c>
      <c r="C1410" s="11">
        <f>'Shiller Data '!C1409</f>
        <v>8.66</v>
      </c>
      <c r="D1410" s="11">
        <f>'Shiller Data '!D1409</f>
        <v>15.86</v>
      </c>
      <c r="E1410" s="75">
        <f>'Shiller Data '!E1409</f>
        <v>115</v>
      </c>
      <c r="F1410" s="12">
        <f t="shared" si="190"/>
        <v>870.67454347826083</v>
      </c>
      <c r="G1410" s="12">
        <f t="shared" si="191"/>
        <v>23.65874347826087</v>
      </c>
      <c r="H1410" s="12">
        <f t="shared" ref="H1410:H1473" si="193">GEOMEAN(F1291:F1410)</f>
        <v>503.09921128228854</v>
      </c>
      <c r="I1410" s="12">
        <f t="shared" ref="I1410:I1473" si="194">GEOMEAN(G1291:G1410)</f>
        <v>22.7380471890799</v>
      </c>
      <c r="J1410" s="12">
        <f t="shared" ref="J1410:J1473" si="195">F1410/I1410</f>
        <v>38.291526806946209</v>
      </c>
      <c r="K1410" s="12">
        <f t="shared" ref="K1410:K1473" si="196">LN(J1410)</f>
        <v>3.6452286395165325</v>
      </c>
      <c r="L1410" s="12">
        <f t="shared" si="192"/>
        <v>0.29014987088845112</v>
      </c>
    </row>
    <row r="1411" spans="1:12" x14ac:dyDescent="0.25">
      <c r="A1411" s="11">
        <f>'Shiller Data '!A1410</f>
        <v>1987.1</v>
      </c>
      <c r="B1411" s="11">
        <f>'Shiller Data '!B1410</f>
        <v>280.2</v>
      </c>
      <c r="C1411" s="11">
        <f>'Shiller Data '!C1410</f>
        <v>8.7100000000000009</v>
      </c>
      <c r="D1411" s="11">
        <f>'Shiller Data '!D1410</f>
        <v>16.406700000000001</v>
      </c>
      <c r="E1411" s="75">
        <f>'Shiller Data '!E1410</f>
        <v>115.3</v>
      </c>
      <c r="F1411" s="12">
        <f t="shared" si="190"/>
        <v>763.50247181266275</v>
      </c>
      <c r="G1411" s="12">
        <f t="shared" si="191"/>
        <v>23.733428013876846</v>
      </c>
      <c r="H1411" s="12">
        <f t="shared" si="193"/>
        <v>505.06556312533456</v>
      </c>
      <c r="I1411" s="12">
        <f t="shared" si="194"/>
        <v>22.7420274802355</v>
      </c>
      <c r="J1411" s="12">
        <f t="shared" si="195"/>
        <v>33.572313307430605</v>
      </c>
      <c r="K1411" s="12">
        <f t="shared" si="196"/>
        <v>3.5137017185799477</v>
      </c>
      <c r="L1411" s="12">
        <f t="shared" si="192"/>
        <v>0.15862294995186632</v>
      </c>
    </row>
    <row r="1412" spans="1:12" x14ac:dyDescent="0.25">
      <c r="A1412" s="11">
        <f>'Shiller Data '!A1411</f>
        <v>1987.11</v>
      </c>
      <c r="B1412" s="11">
        <f>'Shiller Data '!B1411</f>
        <v>245</v>
      </c>
      <c r="C1412" s="11">
        <f>'Shiller Data '!C1411</f>
        <v>8.76</v>
      </c>
      <c r="D1412" s="11">
        <f>'Shiller Data '!D1411</f>
        <v>16.953299999999999</v>
      </c>
      <c r="E1412" s="75">
        <f>'Shiller Data '!E1411</f>
        <v>115.4</v>
      </c>
      <c r="F1412" s="12">
        <f t="shared" si="190"/>
        <v>667.00931542461001</v>
      </c>
      <c r="G1412" s="12">
        <f t="shared" si="191"/>
        <v>23.848986135181978</v>
      </c>
      <c r="H1412" s="12">
        <f t="shared" si="193"/>
        <v>506.46528894541433</v>
      </c>
      <c r="I1412" s="12">
        <f t="shared" si="194"/>
        <v>22.745507616225584</v>
      </c>
      <c r="J1412" s="12">
        <f t="shared" si="195"/>
        <v>29.32488149654645</v>
      </c>
      <c r="K1412" s="12">
        <f t="shared" si="196"/>
        <v>3.3784363534928898</v>
      </c>
      <c r="L1412" s="12">
        <f t="shared" si="192"/>
        <v>2.3357584864808434E-2</v>
      </c>
    </row>
    <row r="1413" spans="1:12" x14ac:dyDescent="0.25">
      <c r="A1413" s="11">
        <f>'Shiller Data '!A1412</f>
        <v>1987.12</v>
      </c>
      <c r="B1413" s="11">
        <f>'Shiller Data '!B1412</f>
        <v>241</v>
      </c>
      <c r="C1413" s="11">
        <f>'Shiller Data '!C1412</f>
        <v>8.81</v>
      </c>
      <c r="D1413" s="11">
        <f>'Shiller Data '!D1412</f>
        <v>17.5</v>
      </c>
      <c r="E1413" s="75">
        <f>'Shiller Data '!E1412</f>
        <v>115.4</v>
      </c>
      <c r="F1413" s="12">
        <f t="shared" si="190"/>
        <v>656.11936741767761</v>
      </c>
      <c r="G1413" s="12">
        <f t="shared" si="191"/>
        <v>23.985110485268635</v>
      </c>
      <c r="H1413" s="12">
        <f t="shared" si="193"/>
        <v>507.83357946733764</v>
      </c>
      <c r="I1413" s="12">
        <f t="shared" si="194"/>
        <v>22.748364252853438</v>
      </c>
      <c r="J1413" s="12">
        <f t="shared" si="195"/>
        <v>28.842485557412214</v>
      </c>
      <c r="K1413" s="12">
        <f t="shared" si="196"/>
        <v>3.3618494930793785</v>
      </c>
      <c r="L1413" s="12">
        <f t="shared" si="192"/>
        <v>6.7707244512971165E-3</v>
      </c>
    </row>
    <row r="1414" spans="1:12" x14ac:dyDescent="0.25">
      <c r="A1414" s="11">
        <f>'Shiller Data '!A1413</f>
        <v>1988.01</v>
      </c>
      <c r="B1414" s="11">
        <f>'Shiller Data '!B1413</f>
        <v>250.5</v>
      </c>
      <c r="C1414" s="11">
        <f>'Shiller Data '!C1413</f>
        <v>8.8566699999999994</v>
      </c>
      <c r="D1414" s="11">
        <f>'Shiller Data '!D1413</f>
        <v>17.863299999999999</v>
      </c>
      <c r="E1414" s="75">
        <f>'Shiller Data '!E1413</f>
        <v>115.7</v>
      </c>
      <c r="F1414" s="12">
        <f t="shared" si="190"/>
        <v>680.21467156439076</v>
      </c>
      <c r="G1414" s="12">
        <f t="shared" si="191"/>
        <v>24.049648204407951</v>
      </c>
      <c r="H1414" s="12">
        <f t="shared" si="193"/>
        <v>509.55058846590754</v>
      </c>
      <c r="I1414" s="12">
        <f t="shared" si="194"/>
        <v>22.75119699968722</v>
      </c>
      <c r="J1414" s="12">
        <f t="shared" si="195"/>
        <v>29.897972909897543</v>
      </c>
      <c r="K1414" s="12">
        <f t="shared" si="196"/>
        <v>3.3977906824428108</v>
      </c>
      <c r="L1414" s="12">
        <f t="shared" si="192"/>
        <v>4.2711913814729385E-2</v>
      </c>
    </row>
    <row r="1415" spans="1:12" x14ac:dyDescent="0.25">
      <c r="A1415" s="11">
        <f>'Shiller Data '!A1414</f>
        <v>1988.02</v>
      </c>
      <c r="B1415" s="11">
        <f>'Shiller Data '!B1414</f>
        <v>258.10000000000002</v>
      </c>
      <c r="C1415" s="11">
        <f>'Shiller Data '!C1414</f>
        <v>8.9033300000000004</v>
      </c>
      <c r="D1415" s="11">
        <f>'Shiller Data '!D1414</f>
        <v>18.226700000000001</v>
      </c>
      <c r="E1415" s="75">
        <f>'Shiller Data '!E1414</f>
        <v>116</v>
      </c>
      <c r="F1415" s="12">
        <f t="shared" si="190"/>
        <v>699.03937500000006</v>
      </c>
      <c r="G1415" s="12">
        <f t="shared" si="191"/>
        <v>24.113825023706898</v>
      </c>
      <c r="H1415" s="12">
        <f t="shared" si="193"/>
        <v>511.47731456025713</v>
      </c>
      <c r="I1415" s="12">
        <f t="shared" si="194"/>
        <v>22.754009504539344</v>
      </c>
      <c r="J1415" s="12">
        <f t="shared" si="195"/>
        <v>30.721591061150967</v>
      </c>
      <c r="K1415" s="12">
        <f t="shared" si="196"/>
        <v>3.4249656992934683</v>
      </c>
      <c r="L1415" s="12">
        <f t="shared" si="192"/>
        <v>6.988693066538687E-2</v>
      </c>
    </row>
    <row r="1416" spans="1:12" x14ac:dyDescent="0.25">
      <c r="A1416" s="11">
        <f>'Shiller Data '!A1415</f>
        <v>1988.03</v>
      </c>
      <c r="B1416" s="11">
        <f>'Shiller Data '!B1415</f>
        <v>265.7</v>
      </c>
      <c r="C1416" s="11">
        <f>'Shiller Data '!C1415</f>
        <v>8.9499999999999993</v>
      </c>
      <c r="D1416" s="11">
        <f>'Shiller Data '!D1415</f>
        <v>18.59</v>
      </c>
      <c r="E1416" s="75">
        <f>'Shiller Data '!E1415</f>
        <v>116.5</v>
      </c>
      <c r="F1416" s="12">
        <f t="shared" si="190"/>
        <v>716.53474248927034</v>
      </c>
      <c r="G1416" s="12">
        <f t="shared" si="191"/>
        <v>24.136190987124465</v>
      </c>
      <c r="H1416" s="12">
        <f t="shared" si="193"/>
        <v>513.55868398822952</v>
      </c>
      <c r="I1416" s="12">
        <f t="shared" si="194"/>
        <v>22.756780012306336</v>
      </c>
      <c r="J1416" s="12">
        <f t="shared" si="195"/>
        <v>31.486648906470293</v>
      </c>
      <c r="K1416" s="12">
        <f t="shared" si="196"/>
        <v>3.4495636117451913</v>
      </c>
      <c r="L1416" s="12">
        <f t="shared" si="192"/>
        <v>9.4484843117109918E-2</v>
      </c>
    </row>
    <row r="1417" spans="1:12" x14ac:dyDescent="0.25">
      <c r="A1417" s="11">
        <f>'Shiller Data '!A1416</f>
        <v>1988.04</v>
      </c>
      <c r="B1417" s="11">
        <f>'Shiller Data '!B1416</f>
        <v>262.60000000000002</v>
      </c>
      <c r="C1417" s="11">
        <f>'Shiller Data '!C1416</f>
        <v>9.0433299999999992</v>
      </c>
      <c r="D1417" s="11">
        <f>'Shiller Data '!D1416</f>
        <v>19.616700000000002</v>
      </c>
      <c r="E1417" s="75">
        <f>'Shiller Data '!E1416</f>
        <v>117.1</v>
      </c>
      <c r="F1417" s="12">
        <f t="shared" si="190"/>
        <v>704.54615713065766</v>
      </c>
      <c r="G1417" s="12">
        <f t="shared" si="191"/>
        <v>24.262922312126388</v>
      </c>
      <c r="H1417" s="12">
        <f t="shared" si="193"/>
        <v>515.42563125534889</v>
      </c>
      <c r="I1417" s="12">
        <f t="shared" si="194"/>
        <v>22.760590592435999</v>
      </c>
      <c r="J1417" s="12">
        <f t="shared" si="195"/>
        <v>30.954651825458285</v>
      </c>
      <c r="K1417" s="12">
        <f t="shared" si="196"/>
        <v>3.4325232891437096</v>
      </c>
      <c r="L1417" s="12">
        <f t="shared" si="192"/>
        <v>7.7444520515628223E-2</v>
      </c>
    </row>
    <row r="1418" spans="1:12" x14ac:dyDescent="0.25">
      <c r="A1418" s="11">
        <f>'Shiller Data '!A1417</f>
        <v>1988.05</v>
      </c>
      <c r="B1418" s="11">
        <f>'Shiller Data '!B1417</f>
        <v>256.10000000000002</v>
      </c>
      <c r="C1418" s="11">
        <f>'Shiller Data '!C1417</f>
        <v>9.1366700000000005</v>
      </c>
      <c r="D1418" s="11">
        <f>'Shiller Data '!D1417</f>
        <v>20.6433</v>
      </c>
      <c r="E1418" s="75">
        <f>'Shiller Data '!E1417</f>
        <v>117.5</v>
      </c>
      <c r="F1418" s="12">
        <f t="shared" si="190"/>
        <v>684.76780851063836</v>
      </c>
      <c r="G1418" s="12">
        <f t="shared" si="191"/>
        <v>24.429900402127661</v>
      </c>
      <c r="H1418" s="12">
        <f t="shared" si="193"/>
        <v>517.00381031126051</v>
      </c>
      <c r="I1418" s="12">
        <f t="shared" si="194"/>
        <v>22.766043430241695</v>
      </c>
      <c r="J1418" s="12">
        <f t="shared" si="195"/>
        <v>30.078472379658837</v>
      </c>
      <c r="K1418" s="12">
        <f t="shared" si="196"/>
        <v>3.4038097125413209</v>
      </c>
      <c r="L1418" s="12">
        <f t="shared" si="192"/>
        <v>4.8730943913239511E-2</v>
      </c>
    </row>
    <row r="1419" spans="1:12" x14ac:dyDescent="0.25">
      <c r="A1419" s="11">
        <f>'Shiller Data '!A1418</f>
        <v>1988.06</v>
      </c>
      <c r="B1419" s="11">
        <f>'Shiller Data '!B1418</f>
        <v>270.7</v>
      </c>
      <c r="C1419" s="11">
        <f>'Shiller Data '!C1418</f>
        <v>9.23</v>
      </c>
      <c r="D1419" s="11">
        <f>'Shiller Data '!D1418</f>
        <v>21.67</v>
      </c>
      <c r="E1419" s="75">
        <f>'Shiller Data '!E1418</f>
        <v>118</v>
      </c>
      <c r="F1419" s="12">
        <f t="shared" ref="F1419:F1482" si="197">B1419*$E$1851/E1419</f>
        <v>720.73874999999998</v>
      </c>
      <c r="G1419" s="12">
        <f t="shared" ref="G1419:G1482" si="198">C1419*$E$1851/E1419</f>
        <v>24.574875000000002</v>
      </c>
      <c r="H1419" s="12">
        <f t="shared" si="193"/>
        <v>518.84370655623627</v>
      </c>
      <c r="I1419" s="12">
        <f t="shared" si="194"/>
        <v>22.773246218563404</v>
      </c>
      <c r="J1419" s="12">
        <f t="shared" si="195"/>
        <v>31.648485379853152</v>
      </c>
      <c r="K1419" s="12">
        <f t="shared" si="196"/>
        <v>3.454690292148185</v>
      </c>
      <c r="L1419" s="12">
        <f t="shared" si="192"/>
        <v>9.9611523520103606E-2</v>
      </c>
    </row>
    <row r="1420" spans="1:12" x14ac:dyDescent="0.25">
      <c r="A1420" s="11">
        <f>'Shiller Data '!A1419</f>
        <v>1988.07</v>
      </c>
      <c r="B1420" s="11">
        <f>'Shiller Data '!B1419</f>
        <v>269.10000000000002</v>
      </c>
      <c r="C1420" s="11">
        <f>'Shiller Data '!C1419</f>
        <v>9.3066700000000004</v>
      </c>
      <c r="D1420" s="11">
        <f>'Shiller Data '!D1419</f>
        <v>22.023299999999999</v>
      </c>
      <c r="E1420" s="75">
        <f>'Shiller Data '!E1419</f>
        <v>118.5</v>
      </c>
      <c r="F1420" s="12">
        <f t="shared" si="197"/>
        <v>713.45563291139251</v>
      </c>
      <c r="G1420" s="12">
        <f t="shared" si="198"/>
        <v>24.674456094936712</v>
      </c>
      <c r="H1420" s="12">
        <f t="shared" si="193"/>
        <v>520.70016185966938</v>
      </c>
      <c r="I1420" s="12">
        <f t="shared" si="194"/>
        <v>22.781256729055254</v>
      </c>
      <c r="J1420" s="12">
        <f t="shared" si="195"/>
        <v>31.317659135171851</v>
      </c>
      <c r="K1420" s="12">
        <f t="shared" si="196"/>
        <v>3.4441821280730838</v>
      </c>
      <c r="L1420" s="12">
        <f t="shared" si="192"/>
        <v>8.9103359445002361E-2</v>
      </c>
    </row>
    <row r="1421" spans="1:12" x14ac:dyDescent="0.25">
      <c r="A1421" s="11">
        <f>'Shiller Data '!A1420</f>
        <v>1988.08</v>
      </c>
      <c r="B1421" s="11">
        <f>'Shiller Data '!B1420</f>
        <v>263.7</v>
      </c>
      <c r="C1421" s="11">
        <f>'Shiller Data '!C1420</f>
        <v>9.3833300000000008</v>
      </c>
      <c r="D1421" s="11">
        <f>'Shiller Data '!D1420</f>
        <v>22.3767</v>
      </c>
      <c r="E1421" s="75">
        <f>'Shiller Data '!E1420</f>
        <v>119</v>
      </c>
      <c r="F1421" s="12">
        <f t="shared" si="197"/>
        <v>696.20123949579829</v>
      </c>
      <c r="G1421" s="12">
        <f t="shared" si="198"/>
        <v>24.773173972689079</v>
      </c>
      <c r="H1421" s="12">
        <f t="shared" si="193"/>
        <v>522.18590172435358</v>
      </c>
      <c r="I1421" s="12">
        <f t="shared" si="194"/>
        <v>22.789491290470313</v>
      </c>
      <c r="J1421" s="12">
        <f t="shared" si="195"/>
        <v>30.549222473733884</v>
      </c>
      <c r="K1421" s="12">
        <f t="shared" si="196"/>
        <v>3.4193392343521158</v>
      </c>
      <c r="L1421" s="12">
        <f t="shared" si="192"/>
        <v>6.4260465724034432E-2</v>
      </c>
    </row>
    <row r="1422" spans="1:12" x14ac:dyDescent="0.25">
      <c r="A1422" s="11">
        <f>'Shiller Data '!A1421</f>
        <v>1988.09</v>
      </c>
      <c r="B1422" s="11">
        <f>'Shiller Data '!B1421</f>
        <v>268</v>
      </c>
      <c r="C1422" s="11">
        <f>'Shiller Data '!C1421</f>
        <v>9.4600000000000009</v>
      </c>
      <c r="D1422" s="11">
        <f>'Shiller Data '!D1421</f>
        <v>22.73</v>
      </c>
      <c r="E1422" s="75">
        <f>'Shiller Data '!E1421</f>
        <v>119.8</v>
      </c>
      <c r="F1422" s="12">
        <f t="shared" si="197"/>
        <v>702.82888146911523</v>
      </c>
      <c r="G1422" s="12">
        <f t="shared" si="198"/>
        <v>24.808810517529221</v>
      </c>
      <c r="H1422" s="12">
        <f t="shared" si="193"/>
        <v>523.7501691820454</v>
      </c>
      <c r="I1422" s="12">
        <f t="shared" si="194"/>
        <v>22.79804288710725</v>
      </c>
      <c r="J1422" s="12">
        <f t="shared" si="195"/>
        <v>30.828474397974706</v>
      </c>
      <c r="K1422" s="12">
        <f t="shared" si="196"/>
        <v>3.428438756339407</v>
      </c>
      <c r="L1422" s="12">
        <f t="shared" si="192"/>
        <v>7.3359987711325569E-2</v>
      </c>
    </row>
    <row r="1423" spans="1:12" x14ac:dyDescent="0.25">
      <c r="A1423" s="11">
        <f>'Shiller Data '!A1422</f>
        <v>1988.1</v>
      </c>
      <c r="B1423" s="11">
        <f>'Shiller Data '!B1422</f>
        <v>277.39999999999998</v>
      </c>
      <c r="C1423" s="11">
        <f>'Shiller Data '!C1422</f>
        <v>9.5500000000000007</v>
      </c>
      <c r="D1423" s="11">
        <f>'Shiller Data '!D1422</f>
        <v>23.0733</v>
      </c>
      <c r="E1423" s="75">
        <f>'Shiller Data '!E1422</f>
        <v>120.2</v>
      </c>
      <c r="F1423" s="12">
        <f t="shared" si="197"/>
        <v>725.05944259567377</v>
      </c>
      <c r="G1423" s="12">
        <f t="shared" si="198"/>
        <v>24.961491264559069</v>
      </c>
      <c r="H1423" s="12">
        <f t="shared" si="193"/>
        <v>525.63615605196037</v>
      </c>
      <c r="I1423" s="12">
        <f t="shared" si="194"/>
        <v>22.808840891845474</v>
      </c>
      <c r="J1423" s="12">
        <f t="shared" si="195"/>
        <v>31.788526476805497</v>
      </c>
      <c r="K1423" s="12">
        <f t="shared" si="196"/>
        <v>3.4591054220650275</v>
      </c>
      <c r="L1423" s="12">
        <f t="shared" si="192"/>
        <v>0.10402665343694606</v>
      </c>
    </row>
    <row r="1424" spans="1:12" x14ac:dyDescent="0.25">
      <c r="A1424" s="11">
        <f>'Shiller Data '!A1423</f>
        <v>1988.11</v>
      </c>
      <c r="B1424" s="11">
        <f>'Shiller Data '!B1423</f>
        <v>271</v>
      </c>
      <c r="C1424" s="11">
        <f>'Shiller Data '!C1423</f>
        <v>9.64</v>
      </c>
      <c r="D1424" s="11">
        <f>'Shiller Data '!D1423</f>
        <v>23.416699999999999</v>
      </c>
      <c r="E1424" s="75">
        <f>'Shiller Data '!E1423</f>
        <v>120.3</v>
      </c>
      <c r="F1424" s="12">
        <f t="shared" si="197"/>
        <v>707.7425187032419</v>
      </c>
      <c r="G1424" s="12">
        <f t="shared" si="198"/>
        <v>25.175785536159605</v>
      </c>
      <c r="H1424" s="12">
        <f t="shared" si="193"/>
        <v>527.70753454605619</v>
      </c>
      <c r="I1424" s="12">
        <f t="shared" si="194"/>
        <v>22.821490013122649</v>
      </c>
      <c r="J1424" s="12">
        <f t="shared" si="195"/>
        <v>31.012108249561308</v>
      </c>
      <c r="K1424" s="12">
        <f t="shared" si="196"/>
        <v>3.4343777169207645</v>
      </c>
      <c r="L1424" s="12">
        <f t="shared" si="192"/>
        <v>7.9298948292683136E-2</v>
      </c>
    </row>
    <row r="1425" spans="1:12" x14ac:dyDescent="0.25">
      <c r="A1425" s="11">
        <f>'Shiller Data '!A1424</f>
        <v>1988.12</v>
      </c>
      <c r="B1425" s="11">
        <f>'Shiller Data '!B1424</f>
        <v>276.5</v>
      </c>
      <c r="C1425" s="11">
        <f>'Shiller Data '!C1424</f>
        <v>9.75</v>
      </c>
      <c r="D1425" s="11">
        <f>'Shiller Data '!D1424</f>
        <v>23.75</v>
      </c>
      <c r="E1425" s="75">
        <f>'Shiller Data '!E1424</f>
        <v>120.5</v>
      </c>
      <c r="F1425" s="12">
        <f t="shared" si="197"/>
        <v>720.90778008298753</v>
      </c>
      <c r="G1425" s="12">
        <f t="shared" si="198"/>
        <v>25.420798755186723</v>
      </c>
      <c r="H1425" s="12">
        <f t="shared" si="193"/>
        <v>529.82327138472795</v>
      </c>
      <c r="I1425" s="12">
        <f t="shared" si="194"/>
        <v>22.836207561095044</v>
      </c>
      <c r="J1425" s="12">
        <f t="shared" si="195"/>
        <v>31.568629692750019</v>
      </c>
      <c r="K1425" s="12">
        <f t="shared" si="196"/>
        <v>3.4521638962667587</v>
      </c>
      <c r="L1425" s="12">
        <f t="shared" si="192"/>
        <v>9.7085127638677271E-2</v>
      </c>
    </row>
    <row r="1426" spans="1:12" x14ac:dyDescent="0.25">
      <c r="A1426" s="11">
        <f>'Shiller Data '!A1425</f>
        <v>1989.01</v>
      </c>
      <c r="B1426" s="11">
        <f>'Shiller Data '!B1425</f>
        <v>285.39999999999998</v>
      </c>
      <c r="C1426" s="11">
        <f>'Shiller Data '!C1425</f>
        <v>9.8133300000000006</v>
      </c>
      <c r="D1426" s="11">
        <f>'Shiller Data '!D1425</f>
        <v>24.16</v>
      </c>
      <c r="E1426" s="75">
        <f>'Shiller Data '!E1425</f>
        <v>121.1</v>
      </c>
      <c r="F1426" s="12">
        <f t="shared" si="197"/>
        <v>740.42563996696947</v>
      </c>
      <c r="G1426" s="12">
        <f t="shared" si="198"/>
        <v>25.459149073080106</v>
      </c>
      <c r="H1426" s="12">
        <f t="shared" si="193"/>
        <v>531.94201610813809</v>
      </c>
      <c r="I1426" s="12">
        <f t="shared" si="194"/>
        <v>22.851281372006135</v>
      </c>
      <c r="J1426" s="12">
        <f t="shared" si="195"/>
        <v>32.401930898895884</v>
      </c>
      <c r="K1426" s="12">
        <f t="shared" si="196"/>
        <v>3.4782180166674683</v>
      </c>
      <c r="L1426" s="12">
        <f t="shared" si="192"/>
        <v>0.12313924803938692</v>
      </c>
    </row>
    <row r="1427" spans="1:12" x14ac:dyDescent="0.25">
      <c r="A1427" s="11">
        <f>'Shiller Data '!A1426</f>
        <v>1989.02</v>
      </c>
      <c r="B1427" s="11">
        <f>'Shiller Data '!B1426</f>
        <v>294</v>
      </c>
      <c r="C1427" s="11">
        <f>'Shiller Data '!C1426</f>
        <v>9.8966700000000003</v>
      </c>
      <c r="D1427" s="11">
        <f>'Shiller Data '!D1426</f>
        <v>24.56</v>
      </c>
      <c r="E1427" s="75">
        <f>'Shiller Data '!E1426</f>
        <v>121.6</v>
      </c>
      <c r="F1427" s="12">
        <f t="shared" si="197"/>
        <v>759.60074013157896</v>
      </c>
      <c r="G1427" s="12">
        <f t="shared" si="198"/>
        <v>25.56978862870066</v>
      </c>
      <c r="H1427" s="12">
        <f t="shared" si="193"/>
        <v>534.3014573946466</v>
      </c>
      <c r="I1427" s="12">
        <f t="shared" si="194"/>
        <v>22.86780216706612</v>
      </c>
      <c r="J1427" s="12">
        <f t="shared" si="195"/>
        <v>33.217041785744719</v>
      </c>
      <c r="K1427" s="12">
        <f t="shared" si="196"/>
        <v>3.5030630510251126</v>
      </c>
      <c r="L1427" s="12">
        <f t="shared" si="192"/>
        <v>0.14798428239703121</v>
      </c>
    </row>
    <row r="1428" spans="1:12" x14ac:dyDescent="0.25">
      <c r="A1428" s="11">
        <f>'Shiller Data '!A1427</f>
        <v>1989.03</v>
      </c>
      <c r="B1428" s="11">
        <f>'Shiller Data '!B1427</f>
        <v>292.7</v>
      </c>
      <c r="C1428" s="11">
        <f>'Shiller Data '!C1427</f>
        <v>10.01</v>
      </c>
      <c r="D1428" s="11">
        <f>'Shiller Data '!D1427</f>
        <v>24.96</v>
      </c>
      <c r="E1428" s="75">
        <f>'Shiller Data '!E1427</f>
        <v>122.3</v>
      </c>
      <c r="F1428" s="12">
        <f t="shared" si="197"/>
        <v>751.91351185609165</v>
      </c>
      <c r="G1428" s="12">
        <f t="shared" si="198"/>
        <v>25.714568683565005</v>
      </c>
      <c r="H1428" s="12">
        <f t="shared" si="193"/>
        <v>536.58661964872647</v>
      </c>
      <c r="I1428" s="12">
        <f t="shared" si="194"/>
        <v>22.885738113429703</v>
      </c>
      <c r="J1428" s="12">
        <f t="shared" si="195"/>
        <v>32.855113002226361</v>
      </c>
      <c r="K1428" s="12">
        <f t="shared" si="196"/>
        <v>3.4921073797664199</v>
      </c>
      <c r="L1428" s="12">
        <f t="shared" si="192"/>
        <v>0.13702861113833853</v>
      </c>
    </row>
    <row r="1429" spans="1:12" x14ac:dyDescent="0.25">
      <c r="A1429" s="11">
        <f>'Shiller Data '!A1428</f>
        <v>1989.04</v>
      </c>
      <c r="B1429" s="11">
        <f>'Shiller Data '!B1428</f>
        <v>302.3</v>
      </c>
      <c r="C1429" s="11">
        <f>'Shiller Data '!C1428</f>
        <v>10.0867</v>
      </c>
      <c r="D1429" s="11">
        <f>'Shiller Data '!D1428</f>
        <v>25.046700000000001</v>
      </c>
      <c r="E1429" s="75">
        <f>'Shiller Data '!E1428</f>
        <v>123.1</v>
      </c>
      <c r="F1429" s="12">
        <f t="shared" si="197"/>
        <v>771.52804630381809</v>
      </c>
      <c r="G1429" s="12">
        <f t="shared" si="198"/>
        <v>25.743208549959387</v>
      </c>
      <c r="H1429" s="12">
        <f t="shared" si="193"/>
        <v>538.959540805443</v>
      </c>
      <c r="I1429" s="12">
        <f t="shared" si="194"/>
        <v>22.904370345268433</v>
      </c>
      <c r="J1429" s="12">
        <f t="shared" si="195"/>
        <v>33.684752502406148</v>
      </c>
      <c r="K1429" s="12">
        <f t="shared" si="196"/>
        <v>3.5170452869730182</v>
      </c>
      <c r="L1429" s="12">
        <f t="shared" si="192"/>
        <v>0.16196651834493681</v>
      </c>
    </row>
    <row r="1430" spans="1:12" x14ac:dyDescent="0.25">
      <c r="A1430" s="11">
        <f>'Shiller Data '!A1429</f>
        <v>1989.05</v>
      </c>
      <c r="B1430" s="11">
        <f>'Shiller Data '!B1429</f>
        <v>313.89999999999998</v>
      </c>
      <c r="C1430" s="11">
        <f>'Shiller Data '!C1429</f>
        <v>10.193300000000001</v>
      </c>
      <c r="D1430" s="11">
        <f>'Shiller Data '!D1429</f>
        <v>25.133299999999998</v>
      </c>
      <c r="E1430" s="75">
        <f>'Shiller Data '!E1429</f>
        <v>123.8</v>
      </c>
      <c r="F1430" s="12">
        <f t="shared" si="197"/>
        <v>796.60365508885297</v>
      </c>
      <c r="G1430" s="12">
        <f t="shared" si="198"/>
        <v>25.868174697092087</v>
      </c>
      <c r="H1430" s="12">
        <f t="shared" si="193"/>
        <v>541.65042524054343</v>
      </c>
      <c r="I1430" s="12">
        <f t="shared" si="194"/>
        <v>22.924671309708469</v>
      </c>
      <c r="J1430" s="12">
        <f t="shared" si="195"/>
        <v>34.748749254760128</v>
      </c>
      <c r="K1430" s="12">
        <f t="shared" si="196"/>
        <v>3.5481435786942761</v>
      </c>
      <c r="L1430" s="12">
        <f t="shared" si="192"/>
        <v>0.19306481006619469</v>
      </c>
    </row>
    <row r="1431" spans="1:12" x14ac:dyDescent="0.25">
      <c r="A1431" s="11">
        <f>'Shiller Data '!A1430</f>
        <v>1989.06</v>
      </c>
      <c r="B1431" s="11">
        <f>'Shiller Data '!B1430</f>
        <v>323.7</v>
      </c>
      <c r="C1431" s="11">
        <f>'Shiller Data '!C1430</f>
        <v>10.37</v>
      </c>
      <c r="D1431" s="11">
        <f>'Shiller Data '!D1430</f>
        <v>25.22</v>
      </c>
      <c r="E1431" s="75">
        <f>'Shiller Data '!E1430</f>
        <v>124.1</v>
      </c>
      <c r="F1431" s="12">
        <f t="shared" si="197"/>
        <v>819.48789282836424</v>
      </c>
      <c r="G1431" s="12">
        <f t="shared" si="198"/>
        <v>26.252979452054795</v>
      </c>
      <c r="H1431" s="12">
        <f t="shared" si="193"/>
        <v>544.44497101466379</v>
      </c>
      <c r="I1431" s="12">
        <f t="shared" si="194"/>
        <v>22.948262956134695</v>
      </c>
      <c r="J1431" s="12">
        <f t="shared" si="195"/>
        <v>35.71023629957547</v>
      </c>
      <c r="K1431" s="12">
        <f t="shared" si="196"/>
        <v>3.5754373787666385</v>
      </c>
      <c r="L1431" s="12">
        <f t="shared" si="192"/>
        <v>0.22035861013855707</v>
      </c>
    </row>
    <row r="1432" spans="1:12" x14ac:dyDescent="0.25">
      <c r="A1432" s="11">
        <f>'Shiller Data '!A1431</f>
        <v>1989.07</v>
      </c>
      <c r="B1432" s="11">
        <f>'Shiller Data '!B1431</f>
        <v>331.9</v>
      </c>
      <c r="C1432" s="11">
        <f>'Shiller Data '!C1431</f>
        <v>10.423299999999999</v>
      </c>
      <c r="D1432" s="11">
        <f>'Shiller Data '!D1431</f>
        <v>24.71</v>
      </c>
      <c r="E1432" s="75">
        <f>'Shiller Data '!E1431</f>
        <v>124.4</v>
      </c>
      <c r="F1432" s="12">
        <f t="shared" si="197"/>
        <v>838.22092041800636</v>
      </c>
      <c r="G1432" s="12">
        <f t="shared" si="198"/>
        <v>26.324278758038584</v>
      </c>
      <c r="H1432" s="12">
        <f t="shared" si="193"/>
        <v>547.36258223411426</v>
      </c>
      <c r="I1432" s="12">
        <f t="shared" si="194"/>
        <v>22.972483808643858</v>
      </c>
      <c r="J1432" s="12">
        <f t="shared" si="195"/>
        <v>36.488040535808707</v>
      </c>
      <c r="K1432" s="12">
        <f t="shared" si="196"/>
        <v>3.5969845503441227</v>
      </c>
      <c r="L1432" s="12">
        <f t="shared" si="192"/>
        <v>0.24190578171604127</v>
      </c>
    </row>
    <row r="1433" spans="1:12" x14ac:dyDescent="0.25">
      <c r="A1433" s="11">
        <f>'Shiller Data '!A1432</f>
        <v>1989.08</v>
      </c>
      <c r="B1433" s="11">
        <f>'Shiller Data '!B1432</f>
        <v>346.6</v>
      </c>
      <c r="C1433" s="11">
        <f>'Shiller Data '!C1432</f>
        <v>10.5467</v>
      </c>
      <c r="D1433" s="11">
        <f>'Shiller Data '!D1432</f>
        <v>24.2</v>
      </c>
      <c r="E1433" s="75">
        <f>'Shiller Data '!E1432</f>
        <v>124.6</v>
      </c>
      <c r="F1433" s="12">
        <f t="shared" si="197"/>
        <v>873.9410513643661</v>
      </c>
      <c r="G1433" s="12">
        <f t="shared" si="198"/>
        <v>26.593173936597111</v>
      </c>
      <c r="H1433" s="12">
        <f t="shared" si="193"/>
        <v>550.32569911769974</v>
      </c>
      <c r="I1433" s="12">
        <f t="shared" si="194"/>
        <v>22.998502753839915</v>
      </c>
      <c r="J1433" s="12">
        <f t="shared" si="195"/>
        <v>37.999910721077249</v>
      </c>
      <c r="K1433" s="12">
        <f t="shared" si="196"/>
        <v>3.6375838102782905</v>
      </c>
      <c r="L1433" s="12">
        <f t="shared" si="192"/>
        <v>0.28250504165020907</v>
      </c>
    </row>
    <row r="1434" spans="1:12" x14ac:dyDescent="0.25">
      <c r="A1434" s="11">
        <f>'Shiller Data '!A1433</f>
        <v>1989.09</v>
      </c>
      <c r="B1434" s="11">
        <f>'Shiller Data '!B1433</f>
        <v>347.3</v>
      </c>
      <c r="C1434" s="11">
        <f>'Shiller Data '!C1433</f>
        <v>10.73</v>
      </c>
      <c r="D1434" s="11">
        <f>'Shiller Data '!D1433</f>
        <v>23.69</v>
      </c>
      <c r="E1434" s="75">
        <f>'Shiller Data '!E1433</f>
        <v>125</v>
      </c>
      <c r="F1434" s="12">
        <f t="shared" si="197"/>
        <v>872.90382000000011</v>
      </c>
      <c r="G1434" s="12">
        <f t="shared" si="198"/>
        <v>26.968782000000004</v>
      </c>
      <c r="H1434" s="12">
        <f t="shared" si="193"/>
        <v>553.29786202614343</v>
      </c>
      <c r="I1434" s="12">
        <f t="shared" si="194"/>
        <v>23.027327520043062</v>
      </c>
      <c r="J1434" s="12">
        <f t="shared" si="195"/>
        <v>37.907300325677035</v>
      </c>
      <c r="K1434" s="12">
        <f t="shared" si="196"/>
        <v>3.6351437142696543</v>
      </c>
      <c r="L1434" s="12">
        <f t="shared" si="192"/>
        <v>0.28006494564157292</v>
      </c>
    </row>
    <row r="1435" spans="1:12" x14ac:dyDescent="0.25">
      <c r="A1435" s="11">
        <f>'Shiller Data '!A1434</f>
        <v>1989.1</v>
      </c>
      <c r="B1435" s="11">
        <f>'Shiller Data '!B1434</f>
        <v>347.4</v>
      </c>
      <c r="C1435" s="11">
        <f>'Shiller Data '!C1434</f>
        <v>10.7967</v>
      </c>
      <c r="D1435" s="11">
        <f>'Shiller Data '!D1434</f>
        <v>23.4267</v>
      </c>
      <c r="E1435" s="75">
        <f>'Shiller Data '!E1434</f>
        <v>125.6</v>
      </c>
      <c r="F1435" s="12">
        <f t="shared" si="197"/>
        <v>868.9840366242039</v>
      </c>
      <c r="G1435" s="12">
        <f t="shared" si="198"/>
        <v>27.006793172770703</v>
      </c>
      <c r="H1435" s="12">
        <f t="shared" si="193"/>
        <v>556.48078520353397</v>
      </c>
      <c r="I1435" s="12">
        <f t="shared" si="194"/>
        <v>23.056377627994966</v>
      </c>
      <c r="J1435" s="12">
        <f t="shared" si="195"/>
        <v>37.689530013990002</v>
      </c>
      <c r="K1435" s="12">
        <f t="shared" si="196"/>
        <v>3.6293823374212479</v>
      </c>
      <c r="L1435" s="12">
        <f t="shared" si="192"/>
        <v>0.27430356879316653</v>
      </c>
    </row>
    <row r="1436" spans="1:12" x14ac:dyDescent="0.25">
      <c r="A1436" s="11">
        <f>'Shiller Data '!A1435</f>
        <v>1989.11</v>
      </c>
      <c r="B1436" s="11">
        <f>'Shiller Data '!B1435</f>
        <v>340.2</v>
      </c>
      <c r="C1436" s="11">
        <f>'Shiller Data '!C1435</f>
        <v>10.923299999999999</v>
      </c>
      <c r="D1436" s="11">
        <f>'Shiller Data '!D1435</f>
        <v>23.1633</v>
      </c>
      <c r="E1436" s="75">
        <f>'Shiller Data '!E1435</f>
        <v>125.9</v>
      </c>
      <c r="F1436" s="12">
        <f t="shared" si="197"/>
        <v>848.94626687847494</v>
      </c>
      <c r="G1436" s="12">
        <f t="shared" si="198"/>
        <v>27.258362013502779</v>
      </c>
      <c r="H1436" s="12">
        <f t="shared" si="193"/>
        <v>559.65227017747497</v>
      </c>
      <c r="I1436" s="12">
        <f t="shared" si="194"/>
        <v>23.087421980014074</v>
      </c>
      <c r="J1436" s="12">
        <f t="shared" si="195"/>
        <v>36.770942533704122</v>
      </c>
      <c r="K1436" s="12">
        <f t="shared" si="196"/>
        <v>3.6047079282102228</v>
      </c>
      <c r="L1436" s="12">
        <f t="shared" si="192"/>
        <v>0.24962915958214138</v>
      </c>
    </row>
    <row r="1437" spans="1:12" x14ac:dyDescent="0.25">
      <c r="A1437" s="11">
        <f>'Shiller Data '!A1436</f>
        <v>1989.12</v>
      </c>
      <c r="B1437" s="11">
        <f>'Shiller Data '!B1436</f>
        <v>348.6</v>
      </c>
      <c r="C1437" s="11">
        <f>'Shiller Data '!C1436</f>
        <v>11.06</v>
      </c>
      <c r="D1437" s="11">
        <f>'Shiller Data '!D1436</f>
        <v>22.87</v>
      </c>
      <c r="E1437" s="75">
        <f>'Shiller Data '!E1436</f>
        <v>126.1</v>
      </c>
      <c r="F1437" s="12">
        <f t="shared" si="197"/>
        <v>868.52819191118169</v>
      </c>
      <c r="G1437" s="12">
        <f t="shared" si="198"/>
        <v>27.555713719270422</v>
      </c>
      <c r="H1437" s="12">
        <f t="shared" si="193"/>
        <v>562.81609762934556</v>
      </c>
      <c r="I1437" s="12">
        <f t="shared" si="194"/>
        <v>23.121020501583931</v>
      </c>
      <c r="J1437" s="12">
        <f t="shared" si="195"/>
        <v>37.564440196386755</v>
      </c>
      <c r="K1437" s="12">
        <f t="shared" si="196"/>
        <v>3.6260578634443248</v>
      </c>
      <c r="L1437" s="12">
        <f t="shared" si="192"/>
        <v>0.27097909481624338</v>
      </c>
    </row>
    <row r="1438" spans="1:12" x14ac:dyDescent="0.25">
      <c r="A1438" s="11">
        <f>'Shiller Data '!A1437</f>
        <v>1990.01</v>
      </c>
      <c r="B1438" s="11">
        <f>'Shiller Data '!B1437</f>
        <v>339.97</v>
      </c>
      <c r="C1438" s="11">
        <f>'Shiller Data '!C1437</f>
        <v>11.14</v>
      </c>
      <c r="D1438" s="11">
        <f>'Shiller Data '!D1437</f>
        <v>22.49</v>
      </c>
      <c r="E1438" s="75">
        <f>'Shiller Data '!E1437</f>
        <v>127.4</v>
      </c>
      <c r="F1438" s="12">
        <f t="shared" si="197"/>
        <v>838.38363226059664</v>
      </c>
      <c r="G1438" s="12">
        <f t="shared" si="198"/>
        <v>27.47181711145997</v>
      </c>
      <c r="H1438" s="12">
        <f t="shared" si="193"/>
        <v>565.76468772337546</v>
      </c>
      <c r="I1438" s="12">
        <f t="shared" si="194"/>
        <v>23.155127124465544</v>
      </c>
      <c r="J1438" s="12">
        <f t="shared" si="195"/>
        <v>36.20725672349112</v>
      </c>
      <c r="K1438" s="12">
        <f t="shared" si="196"/>
        <v>3.5892595607168012</v>
      </c>
      <c r="L1438" s="12">
        <f t="shared" si="192"/>
        <v>0.23418079208871978</v>
      </c>
    </row>
    <row r="1439" spans="1:12" x14ac:dyDescent="0.25">
      <c r="A1439" s="11">
        <f>'Shiller Data '!A1438</f>
        <v>1990.02</v>
      </c>
      <c r="B1439" s="11">
        <f>'Shiller Data '!B1438</f>
        <v>330.45</v>
      </c>
      <c r="C1439" s="11">
        <f>'Shiller Data '!C1438</f>
        <v>11.23</v>
      </c>
      <c r="D1439" s="11">
        <f>'Shiller Data '!D1438</f>
        <v>22.08</v>
      </c>
      <c r="E1439" s="75">
        <f>'Shiller Data '!E1438</f>
        <v>128</v>
      </c>
      <c r="F1439" s="12">
        <f t="shared" si="197"/>
        <v>811.08694335937503</v>
      </c>
      <c r="G1439" s="12">
        <f t="shared" si="198"/>
        <v>27.563947265625004</v>
      </c>
      <c r="H1439" s="12">
        <f t="shared" si="193"/>
        <v>568.45405188703421</v>
      </c>
      <c r="I1439" s="12">
        <f t="shared" si="194"/>
        <v>23.190956478542692</v>
      </c>
      <c r="J1439" s="12">
        <f t="shared" si="195"/>
        <v>34.974277327018783</v>
      </c>
      <c r="K1439" s="12">
        <f t="shared" si="196"/>
        <v>3.5546128577796376</v>
      </c>
      <c r="L1439" s="12">
        <f t="shared" si="192"/>
        <v>0.19953408915155624</v>
      </c>
    </row>
    <row r="1440" spans="1:12" x14ac:dyDescent="0.25">
      <c r="A1440" s="11">
        <f>'Shiller Data '!A1439</f>
        <v>1990.03</v>
      </c>
      <c r="B1440" s="11">
        <f>'Shiller Data '!B1439</f>
        <v>338.46</v>
      </c>
      <c r="C1440" s="11">
        <f>'Shiller Data '!C1439</f>
        <v>11.32</v>
      </c>
      <c r="D1440" s="11">
        <f>'Shiller Data '!D1439</f>
        <v>21.67</v>
      </c>
      <c r="E1440" s="75">
        <f>'Shiller Data '!E1439</f>
        <v>128.69999999999999</v>
      </c>
      <c r="F1440" s="12">
        <f t="shared" si="197"/>
        <v>826.22898601398606</v>
      </c>
      <c r="G1440" s="12">
        <f t="shared" si="198"/>
        <v>27.633729603729609</v>
      </c>
      <c r="H1440" s="12">
        <f t="shared" si="193"/>
        <v>571.77542900858737</v>
      </c>
      <c r="I1440" s="12">
        <f t="shared" si="194"/>
        <v>23.228576580262082</v>
      </c>
      <c r="J1440" s="12">
        <f t="shared" si="195"/>
        <v>35.569505654343622</v>
      </c>
      <c r="K1440" s="12">
        <f t="shared" si="196"/>
        <v>3.571488688038194</v>
      </c>
      <c r="L1440" s="12">
        <f t="shared" si="192"/>
        <v>0.21640991941011256</v>
      </c>
    </row>
    <row r="1441" spans="1:12" x14ac:dyDescent="0.25">
      <c r="A1441" s="11">
        <f>'Shiller Data '!A1440</f>
        <v>1990.04</v>
      </c>
      <c r="B1441" s="11">
        <f>'Shiller Data '!B1440</f>
        <v>338.18</v>
      </c>
      <c r="C1441" s="11">
        <f>'Shiller Data '!C1440</f>
        <v>11.4367</v>
      </c>
      <c r="D1441" s="11">
        <f>'Shiller Data '!D1440</f>
        <v>21.533300000000001</v>
      </c>
      <c r="E1441" s="75">
        <f>'Shiller Data '!E1440</f>
        <v>128.9</v>
      </c>
      <c r="F1441" s="12">
        <f t="shared" si="197"/>
        <v>824.26455779674166</v>
      </c>
      <c r="G1441" s="12">
        <f t="shared" si="198"/>
        <v>27.875292649340576</v>
      </c>
      <c r="H1441" s="12">
        <f t="shared" si="193"/>
        <v>575.23682215187557</v>
      </c>
      <c r="I1441" s="12">
        <f t="shared" si="194"/>
        <v>23.268557801571117</v>
      </c>
      <c r="J1441" s="12">
        <f t="shared" si="195"/>
        <v>35.423964167692702</v>
      </c>
      <c r="K1441" s="12">
        <f t="shared" si="196"/>
        <v>3.5673885449994249</v>
      </c>
      <c r="L1441" s="12">
        <f t="shared" si="192"/>
        <v>0.21230977637134352</v>
      </c>
    </row>
    <row r="1442" spans="1:12" x14ac:dyDescent="0.25">
      <c r="A1442" s="11">
        <f>'Shiller Data '!A1441</f>
        <v>1990.05</v>
      </c>
      <c r="B1442" s="11">
        <f>'Shiller Data '!B1441</f>
        <v>350.25</v>
      </c>
      <c r="C1442" s="11">
        <f>'Shiller Data '!C1441</f>
        <v>11.5533</v>
      </c>
      <c r="D1442" s="11">
        <f>'Shiller Data '!D1441</f>
        <v>21.396699999999999</v>
      </c>
      <c r="E1442" s="75">
        <f>'Shiller Data '!E1441</f>
        <v>129.19999999999999</v>
      </c>
      <c r="F1442" s="12">
        <f t="shared" si="197"/>
        <v>851.70119001547994</v>
      </c>
      <c r="G1442" s="12">
        <f t="shared" si="198"/>
        <v>28.094102380030961</v>
      </c>
      <c r="H1442" s="12">
        <f t="shared" si="193"/>
        <v>578.7092915742644</v>
      </c>
      <c r="I1442" s="12">
        <f t="shared" si="194"/>
        <v>23.310491658556188</v>
      </c>
      <c r="J1442" s="12">
        <f t="shared" si="195"/>
        <v>36.537246939742708</v>
      </c>
      <c r="K1442" s="12">
        <f t="shared" si="196"/>
        <v>3.5983322043714416</v>
      </c>
      <c r="L1442" s="12">
        <f t="shared" si="192"/>
        <v>0.24325343574336022</v>
      </c>
    </row>
    <row r="1443" spans="1:12" x14ac:dyDescent="0.25">
      <c r="A1443" s="11">
        <f>'Shiller Data '!A1442</f>
        <v>1990.06</v>
      </c>
      <c r="B1443" s="11">
        <f>'Shiller Data '!B1442</f>
        <v>360.39</v>
      </c>
      <c r="C1443" s="11">
        <f>'Shiller Data '!C1442</f>
        <v>11.66</v>
      </c>
      <c r="D1443" s="11">
        <f>'Shiller Data '!D1442</f>
        <v>21.26</v>
      </c>
      <c r="E1443" s="75">
        <f>'Shiller Data '!E1442</f>
        <v>129.9</v>
      </c>
      <c r="F1443" s="12">
        <f t="shared" si="197"/>
        <v>871.63609122401851</v>
      </c>
      <c r="G1443" s="12">
        <f t="shared" si="198"/>
        <v>28.20077367205543</v>
      </c>
      <c r="H1443" s="12">
        <f t="shared" si="193"/>
        <v>582.0667963449273</v>
      </c>
      <c r="I1443" s="12">
        <f t="shared" si="194"/>
        <v>23.353833028699125</v>
      </c>
      <c r="J1443" s="12">
        <f t="shared" si="195"/>
        <v>37.323042009972404</v>
      </c>
      <c r="K1443" s="12">
        <f t="shared" si="196"/>
        <v>3.6196108841784924</v>
      </c>
      <c r="L1443" s="12">
        <f t="shared" si="192"/>
        <v>0.26453211555041101</v>
      </c>
    </row>
    <row r="1444" spans="1:12" x14ac:dyDescent="0.25">
      <c r="A1444" s="11">
        <f>'Shiller Data '!A1443</f>
        <v>1990.07</v>
      </c>
      <c r="B1444" s="11">
        <f>'Shiller Data '!B1443</f>
        <v>360.03</v>
      </c>
      <c r="C1444" s="11">
        <f>'Shiller Data '!C1443</f>
        <v>11.726699999999999</v>
      </c>
      <c r="D1444" s="11">
        <f>'Shiller Data '!D1443</f>
        <v>21.42</v>
      </c>
      <c r="E1444" s="75">
        <f>'Shiller Data '!E1443</f>
        <v>130.4</v>
      </c>
      <c r="F1444" s="12">
        <f t="shared" si="197"/>
        <v>867.42657400306746</v>
      </c>
      <c r="G1444" s="12">
        <f t="shared" si="198"/>
        <v>28.253343347392637</v>
      </c>
      <c r="H1444" s="12">
        <f t="shared" si="193"/>
        <v>585.20371461952095</v>
      </c>
      <c r="I1444" s="12">
        <f t="shared" si="194"/>
        <v>23.396201010044077</v>
      </c>
      <c r="J1444" s="12">
        <f t="shared" si="195"/>
        <v>37.075530921908133</v>
      </c>
      <c r="K1444" s="12">
        <f t="shared" si="196"/>
        <v>3.6129572081347634</v>
      </c>
      <c r="L1444" s="12">
        <f t="shared" si="192"/>
        <v>0.25787843950668199</v>
      </c>
    </row>
    <row r="1445" spans="1:12" x14ac:dyDescent="0.25">
      <c r="A1445" s="11">
        <f>'Shiller Data '!A1444</f>
        <v>1990.08</v>
      </c>
      <c r="B1445" s="11">
        <f>'Shiller Data '!B1444</f>
        <v>330.75</v>
      </c>
      <c r="C1445" s="11">
        <f>'Shiller Data '!C1444</f>
        <v>11.783300000000001</v>
      </c>
      <c r="D1445" s="11">
        <f>'Shiller Data '!D1444</f>
        <v>21.58</v>
      </c>
      <c r="E1445" s="75">
        <f>'Shiller Data '!E1444</f>
        <v>131.6</v>
      </c>
      <c r="F1445" s="12">
        <f t="shared" si="197"/>
        <v>789.61535904255322</v>
      </c>
      <c r="G1445" s="12">
        <f t="shared" si="198"/>
        <v>28.130837974924017</v>
      </c>
      <c r="H1445" s="12">
        <f t="shared" si="193"/>
        <v>587.78331997621171</v>
      </c>
      <c r="I1445" s="12">
        <f t="shared" si="194"/>
        <v>23.437799384777605</v>
      </c>
      <c r="J1445" s="12">
        <f t="shared" si="195"/>
        <v>33.689824973729955</v>
      </c>
      <c r="K1445" s="12">
        <f t="shared" si="196"/>
        <v>3.5171958622054995</v>
      </c>
      <c r="L1445" s="12">
        <f t="shared" si="192"/>
        <v>0.1621170935774181</v>
      </c>
    </row>
    <row r="1446" spans="1:12" x14ac:dyDescent="0.25">
      <c r="A1446" s="11">
        <f>'Shiller Data '!A1445</f>
        <v>1990.09</v>
      </c>
      <c r="B1446" s="11">
        <f>'Shiller Data '!B1445</f>
        <v>315.41000000000003</v>
      </c>
      <c r="C1446" s="11">
        <f>'Shiller Data '!C1445</f>
        <v>11.83</v>
      </c>
      <c r="D1446" s="11">
        <f>'Shiller Data '!D1445</f>
        <v>21.74</v>
      </c>
      <c r="E1446" s="75">
        <f>'Shiller Data '!E1445</f>
        <v>132.69999999999999</v>
      </c>
      <c r="F1446" s="12">
        <f t="shared" si="197"/>
        <v>746.75159570459698</v>
      </c>
      <c r="G1446" s="12">
        <f t="shared" si="198"/>
        <v>28.00821590052751</v>
      </c>
      <c r="H1446" s="12">
        <f t="shared" si="193"/>
        <v>590.02290073535994</v>
      </c>
      <c r="I1446" s="12">
        <f t="shared" si="194"/>
        <v>23.478852604105334</v>
      </c>
      <c r="J1446" s="12">
        <f t="shared" si="195"/>
        <v>31.805284878956378</v>
      </c>
      <c r="K1446" s="12">
        <f t="shared" si="196"/>
        <v>3.45963246714006</v>
      </c>
      <c r="L1446" s="12">
        <f t="shared" si="192"/>
        <v>0.1045536985119786</v>
      </c>
    </row>
    <row r="1447" spans="1:12" x14ac:dyDescent="0.25">
      <c r="A1447" s="11">
        <f>'Shiller Data '!A1446</f>
        <v>1990.1</v>
      </c>
      <c r="B1447" s="11">
        <f>'Shiller Data '!B1446</f>
        <v>307.12</v>
      </c>
      <c r="C1447" s="11">
        <f>'Shiller Data '!C1446</f>
        <v>11.9267</v>
      </c>
      <c r="D1447" s="11">
        <f>'Shiller Data '!D1446</f>
        <v>21.6067</v>
      </c>
      <c r="E1447" s="75">
        <f>'Shiller Data '!E1446</f>
        <v>133.5</v>
      </c>
      <c r="F1447" s="12">
        <f t="shared" si="197"/>
        <v>722.76723595505621</v>
      </c>
      <c r="G1447" s="12">
        <f t="shared" si="198"/>
        <v>28.067947359550562</v>
      </c>
      <c r="H1447" s="12">
        <f t="shared" si="193"/>
        <v>592.0144391254338</v>
      </c>
      <c r="I1447" s="12">
        <f t="shared" si="194"/>
        <v>23.521286840423667</v>
      </c>
      <c r="J1447" s="12">
        <f t="shared" si="195"/>
        <v>30.728218267076652</v>
      </c>
      <c r="K1447" s="12">
        <f t="shared" si="196"/>
        <v>3.4251813942166529</v>
      </c>
      <c r="L1447" s="12">
        <f t="shared" si="192"/>
        <v>7.0102625588571499E-2</v>
      </c>
    </row>
    <row r="1448" spans="1:12" x14ac:dyDescent="0.25">
      <c r="A1448" s="11">
        <f>'Shiller Data '!A1447</f>
        <v>1990.11</v>
      </c>
      <c r="B1448" s="11">
        <f>'Shiller Data '!B1447</f>
        <v>315.29000000000002</v>
      </c>
      <c r="C1448" s="11">
        <f>'Shiller Data '!C1447</f>
        <v>12.013299999999999</v>
      </c>
      <c r="D1448" s="11">
        <f>'Shiller Data '!D1447</f>
        <v>21.473299999999998</v>
      </c>
      <c r="E1448" s="75">
        <f>'Shiller Data '!E1447</f>
        <v>133.80000000000001</v>
      </c>
      <c r="F1448" s="12">
        <f t="shared" si="197"/>
        <v>740.33061098654707</v>
      </c>
      <c r="G1448" s="12">
        <f t="shared" si="198"/>
        <v>28.208359697309415</v>
      </c>
      <c r="H1448" s="12">
        <f t="shared" si="193"/>
        <v>593.96743577448717</v>
      </c>
      <c r="I1448" s="12">
        <f t="shared" si="194"/>
        <v>23.565428631415468</v>
      </c>
      <c r="J1448" s="12">
        <f t="shared" si="195"/>
        <v>31.415962024963974</v>
      </c>
      <c r="K1448" s="12">
        <f t="shared" si="196"/>
        <v>3.4473161084948649</v>
      </c>
      <c r="L1448" s="12">
        <f t="shared" si="192"/>
        <v>9.2237339866783508E-2</v>
      </c>
    </row>
    <row r="1449" spans="1:12" x14ac:dyDescent="0.25">
      <c r="A1449" s="11">
        <f>'Shiller Data '!A1448</f>
        <v>1990.12</v>
      </c>
      <c r="B1449" s="11">
        <f>'Shiller Data '!B1448</f>
        <v>328.75</v>
      </c>
      <c r="C1449" s="11">
        <f>'Shiller Data '!C1448</f>
        <v>12.09</v>
      </c>
      <c r="D1449" s="11">
        <f>'Shiller Data '!D1448</f>
        <v>21.34</v>
      </c>
      <c r="E1449" s="75">
        <f>'Shiller Data '!E1448</f>
        <v>133.80000000000001</v>
      </c>
      <c r="F1449" s="12">
        <f t="shared" si="197"/>
        <v>771.93595852017927</v>
      </c>
      <c r="G1449" s="12">
        <f t="shared" si="198"/>
        <v>28.38845852017937</v>
      </c>
      <c r="H1449" s="12">
        <f t="shared" si="193"/>
        <v>596.26199470057804</v>
      </c>
      <c r="I1449" s="12">
        <f t="shared" si="194"/>
        <v>23.611777339132779</v>
      </c>
      <c r="J1449" s="12">
        <f t="shared" si="195"/>
        <v>32.692835758738831</v>
      </c>
      <c r="K1449" s="12">
        <f t="shared" si="196"/>
        <v>3.4871559639526746</v>
      </c>
      <c r="L1449" s="12">
        <f t="shared" si="192"/>
        <v>0.13207719532459317</v>
      </c>
    </row>
    <row r="1450" spans="1:12" x14ac:dyDescent="0.25">
      <c r="A1450" s="11">
        <f>'Shiller Data '!A1449</f>
        <v>1991.01</v>
      </c>
      <c r="B1450" s="11">
        <f>'Shiller Data '!B1449</f>
        <v>325.49</v>
      </c>
      <c r="C1450" s="11">
        <f>'Shiller Data '!C1449</f>
        <v>12.1067</v>
      </c>
      <c r="D1450" s="11">
        <f>'Shiller Data '!D1449</f>
        <v>21.183299999999999</v>
      </c>
      <c r="E1450" s="75">
        <f>'Shiller Data '!E1449</f>
        <v>134.6</v>
      </c>
      <c r="F1450" s="12">
        <f t="shared" si="197"/>
        <v>759.73863855869251</v>
      </c>
      <c r="G1450" s="12">
        <f t="shared" si="198"/>
        <v>28.258710791233288</v>
      </c>
      <c r="H1450" s="12">
        <f t="shared" si="193"/>
        <v>598.54498585074339</v>
      </c>
      <c r="I1450" s="12">
        <f t="shared" si="194"/>
        <v>23.657630704360667</v>
      </c>
      <c r="J1450" s="12">
        <f t="shared" si="195"/>
        <v>32.113893739099346</v>
      </c>
      <c r="K1450" s="12">
        <f t="shared" si="196"/>
        <v>3.469288763256706</v>
      </c>
      <c r="L1450" s="12">
        <f t="shared" si="192"/>
        <v>0.11420999462862458</v>
      </c>
    </row>
    <row r="1451" spans="1:12" x14ac:dyDescent="0.25">
      <c r="A1451" s="11">
        <f>'Shiller Data '!A1450</f>
        <v>1991.02</v>
      </c>
      <c r="B1451" s="11">
        <f>'Shiller Data '!B1450</f>
        <v>362.26</v>
      </c>
      <c r="C1451" s="11">
        <f>'Shiller Data '!C1450</f>
        <v>12.113300000000001</v>
      </c>
      <c r="D1451" s="11">
        <f>'Shiller Data '!D1450</f>
        <v>21.026700000000002</v>
      </c>
      <c r="E1451" s="75">
        <f>'Shiller Data '!E1450</f>
        <v>134.80000000000001</v>
      </c>
      <c r="F1451" s="12">
        <f t="shared" si="197"/>
        <v>844.3103523738871</v>
      </c>
      <c r="G1451" s="12">
        <f t="shared" si="198"/>
        <v>28.232166376112758</v>
      </c>
      <c r="H1451" s="12">
        <f t="shared" si="193"/>
        <v>601.59342788173149</v>
      </c>
      <c r="I1451" s="12">
        <f t="shared" si="194"/>
        <v>23.704150110620496</v>
      </c>
      <c r="J1451" s="12">
        <f t="shared" si="195"/>
        <v>35.618672191735705</v>
      </c>
      <c r="K1451" s="12">
        <f t="shared" si="196"/>
        <v>3.572870000123916</v>
      </c>
      <c r="L1451" s="12">
        <f t="shared" si="192"/>
        <v>0.21779123149583457</v>
      </c>
    </row>
    <row r="1452" spans="1:12" x14ac:dyDescent="0.25">
      <c r="A1452" s="11">
        <f>'Shiller Data '!A1451</f>
        <v>1991.03</v>
      </c>
      <c r="B1452" s="11">
        <f>'Shiller Data '!B1451</f>
        <v>372.28</v>
      </c>
      <c r="C1452" s="11">
        <f>'Shiller Data '!C1451</f>
        <v>12.11</v>
      </c>
      <c r="D1452" s="11">
        <f>'Shiller Data '!D1451</f>
        <v>20.94</v>
      </c>
      <c r="E1452" s="75">
        <f>'Shiller Data '!E1451</f>
        <v>135</v>
      </c>
      <c r="F1452" s="12">
        <f t="shared" si="197"/>
        <v>866.37828888888885</v>
      </c>
      <c r="G1452" s="12">
        <f t="shared" si="198"/>
        <v>28.182661111111113</v>
      </c>
      <c r="H1452" s="12">
        <f t="shared" si="193"/>
        <v>604.63675160004777</v>
      </c>
      <c r="I1452" s="12">
        <f t="shared" si="194"/>
        <v>23.750495360626864</v>
      </c>
      <c r="J1452" s="12">
        <f t="shared" si="195"/>
        <v>36.478325008966124</v>
      </c>
      <c r="K1452" s="12">
        <f t="shared" si="196"/>
        <v>3.5967182488275964</v>
      </c>
      <c r="L1452" s="12">
        <f t="shared" si="192"/>
        <v>0.24163948019951498</v>
      </c>
    </row>
    <row r="1453" spans="1:12" x14ac:dyDescent="0.25">
      <c r="A1453" s="11">
        <f>'Shiller Data '!A1452</f>
        <v>1991.04</v>
      </c>
      <c r="B1453" s="11">
        <f>'Shiller Data '!B1452</f>
        <v>379.68</v>
      </c>
      <c r="C1453" s="11">
        <f>'Shiller Data '!C1452</f>
        <v>12.13</v>
      </c>
      <c r="D1453" s="11">
        <f>'Shiller Data '!D1452</f>
        <v>20.363299999999999</v>
      </c>
      <c r="E1453" s="75">
        <f>'Shiller Data '!E1452</f>
        <v>135.19999999999999</v>
      </c>
      <c r="F1453" s="12">
        <f t="shared" si="197"/>
        <v>882.29263313609476</v>
      </c>
      <c r="G1453" s="12">
        <f t="shared" si="198"/>
        <v>28.187446375739647</v>
      </c>
      <c r="H1453" s="12">
        <f t="shared" si="193"/>
        <v>607.77645293481339</v>
      </c>
      <c r="I1453" s="12">
        <f t="shared" si="194"/>
        <v>23.797150229371244</v>
      </c>
      <c r="J1453" s="12">
        <f t="shared" si="195"/>
        <v>37.075558402246813</v>
      </c>
      <c r="K1453" s="12">
        <f t="shared" si="196"/>
        <v>3.6129579493332793</v>
      </c>
      <c r="L1453" s="12">
        <f t="shared" si="192"/>
        <v>0.25787918070519789</v>
      </c>
    </row>
    <row r="1454" spans="1:12" x14ac:dyDescent="0.25">
      <c r="A1454" s="11">
        <f>'Shiller Data '!A1453</f>
        <v>1991.05</v>
      </c>
      <c r="B1454" s="11">
        <f>'Shiller Data '!B1453</f>
        <v>377.99</v>
      </c>
      <c r="C1454" s="11">
        <f>'Shiller Data '!C1453</f>
        <v>12.14</v>
      </c>
      <c r="D1454" s="11">
        <f>'Shiller Data '!D1453</f>
        <v>19.8567</v>
      </c>
      <c r="E1454" s="75">
        <f>'Shiller Data '!E1453</f>
        <v>135.6</v>
      </c>
      <c r="F1454" s="12">
        <f t="shared" si="197"/>
        <v>875.77439712389389</v>
      </c>
      <c r="G1454" s="12">
        <f t="shared" si="198"/>
        <v>28.127466814159295</v>
      </c>
      <c r="H1454" s="12">
        <f t="shared" si="193"/>
        <v>611.03787412197369</v>
      </c>
      <c r="I1454" s="12">
        <f t="shared" si="194"/>
        <v>23.8438785801428</v>
      </c>
      <c r="J1454" s="12">
        <f t="shared" si="195"/>
        <v>36.729527630342801</v>
      </c>
      <c r="K1454" s="12">
        <f t="shared" si="196"/>
        <v>3.6035809991538001</v>
      </c>
      <c r="L1454" s="12">
        <f t="shared" si="192"/>
        <v>0.24850223052571874</v>
      </c>
    </row>
    <row r="1455" spans="1:12" x14ac:dyDescent="0.25">
      <c r="A1455" s="11">
        <f>'Shiller Data '!A1454</f>
        <v>1991.06</v>
      </c>
      <c r="B1455" s="11">
        <f>'Shiller Data '!B1454</f>
        <v>378.29</v>
      </c>
      <c r="C1455" s="11">
        <f>'Shiller Data '!C1454</f>
        <v>12.15</v>
      </c>
      <c r="D1455" s="11">
        <f>'Shiller Data '!D1454</f>
        <v>19.41</v>
      </c>
      <c r="E1455" s="75">
        <f>'Shiller Data '!E1454</f>
        <v>136</v>
      </c>
      <c r="F1455" s="12">
        <f t="shared" si="197"/>
        <v>873.89162316176487</v>
      </c>
      <c r="G1455" s="12">
        <f t="shared" si="198"/>
        <v>28.067840073529414</v>
      </c>
      <c r="H1455" s="12">
        <f t="shared" si="193"/>
        <v>614.32791389310944</v>
      </c>
      <c r="I1455" s="12">
        <f t="shared" si="194"/>
        <v>23.890896170186618</v>
      </c>
      <c r="J1455" s="12">
        <f t="shared" si="195"/>
        <v>36.578436277007128</v>
      </c>
      <c r="K1455" s="12">
        <f t="shared" si="196"/>
        <v>3.5994588940174799</v>
      </c>
      <c r="L1455" s="12">
        <f t="shared" si="192"/>
        <v>0.24438012538939846</v>
      </c>
    </row>
    <row r="1456" spans="1:12" x14ac:dyDescent="0.25">
      <c r="A1456" s="11">
        <f>'Shiller Data '!A1455</f>
        <v>1991.07</v>
      </c>
      <c r="B1456" s="11">
        <f>'Shiller Data '!B1455</f>
        <v>380.23</v>
      </c>
      <c r="C1456" s="11">
        <f>'Shiller Data '!C1455</f>
        <v>12.193300000000001</v>
      </c>
      <c r="D1456" s="11">
        <f>'Shiller Data '!D1455</f>
        <v>18.84</v>
      </c>
      <c r="E1456" s="75">
        <f>'Shiller Data '!E1455</f>
        <v>136.19999999999999</v>
      </c>
      <c r="F1456" s="12">
        <f t="shared" si="197"/>
        <v>877.08340859030852</v>
      </c>
      <c r="G1456" s="12">
        <f t="shared" si="198"/>
        <v>28.126505341409693</v>
      </c>
      <c r="H1456" s="12">
        <f t="shared" si="193"/>
        <v>617.83698637857151</v>
      </c>
      <c r="I1456" s="12">
        <f t="shared" si="194"/>
        <v>23.939264644849853</v>
      </c>
      <c r="J1456" s="12">
        <f t="shared" si="195"/>
        <v>36.63785924932322</v>
      </c>
      <c r="K1456" s="12">
        <f t="shared" si="196"/>
        <v>3.6010821114975888</v>
      </c>
      <c r="L1456" s="12">
        <f t="shared" si="192"/>
        <v>0.24600334286950742</v>
      </c>
    </row>
    <row r="1457" spans="1:12" x14ac:dyDescent="0.25">
      <c r="A1457" s="11">
        <f>'Shiller Data '!A1456</f>
        <v>1991.08</v>
      </c>
      <c r="B1457" s="11">
        <f>'Shiller Data '!B1456</f>
        <v>389.4</v>
      </c>
      <c r="C1457" s="11">
        <f>'Shiller Data '!C1456</f>
        <v>12.236700000000001</v>
      </c>
      <c r="D1457" s="11">
        <f>'Shiller Data '!D1456</f>
        <v>18.329999999999998</v>
      </c>
      <c r="E1457" s="75">
        <f>'Shiller Data '!E1456</f>
        <v>136.6</v>
      </c>
      <c r="F1457" s="12">
        <f t="shared" si="197"/>
        <v>895.60574670571009</v>
      </c>
      <c r="G1457" s="12">
        <f t="shared" si="198"/>
        <v>28.143962097364572</v>
      </c>
      <c r="H1457" s="12">
        <f t="shared" si="193"/>
        <v>621.49373209246892</v>
      </c>
      <c r="I1457" s="12">
        <f t="shared" si="194"/>
        <v>23.988034716530525</v>
      </c>
      <c r="J1457" s="12">
        <f t="shared" si="195"/>
        <v>37.335519866016135</v>
      </c>
      <c r="K1457" s="12">
        <f t="shared" si="196"/>
        <v>3.6199451487516736</v>
      </c>
      <c r="L1457" s="12">
        <f t="shared" si="192"/>
        <v>0.2648663801235922</v>
      </c>
    </row>
    <row r="1458" spans="1:12" x14ac:dyDescent="0.25">
      <c r="A1458" s="11">
        <f>'Shiller Data '!A1457</f>
        <v>1991.09</v>
      </c>
      <c r="B1458" s="11">
        <f>'Shiller Data '!B1457</f>
        <v>387.2</v>
      </c>
      <c r="C1458" s="11">
        <f>'Shiller Data '!C1457</f>
        <v>12.28</v>
      </c>
      <c r="D1458" s="11">
        <f>'Shiller Data '!D1457</f>
        <v>17.82</v>
      </c>
      <c r="E1458" s="75">
        <f>'Shiller Data '!E1457</f>
        <v>137.19999999999999</v>
      </c>
      <c r="F1458" s="12">
        <f t="shared" si="197"/>
        <v>886.65131195335277</v>
      </c>
      <c r="G1458" s="12">
        <f t="shared" si="198"/>
        <v>28.120036443148692</v>
      </c>
      <c r="H1458" s="12">
        <f t="shared" si="193"/>
        <v>625.645785041571</v>
      </c>
      <c r="I1458" s="12">
        <f t="shared" si="194"/>
        <v>24.037341863718034</v>
      </c>
      <c r="J1458" s="12">
        <f t="shared" si="195"/>
        <v>36.88641268990164</v>
      </c>
      <c r="K1458" s="12">
        <f t="shared" si="196"/>
        <v>3.6078432634510662</v>
      </c>
      <c r="L1458" s="12">
        <f t="shared" si="192"/>
        <v>0.2527644948229848</v>
      </c>
    </row>
    <row r="1459" spans="1:12" x14ac:dyDescent="0.25">
      <c r="A1459" s="11">
        <f>'Shiller Data '!A1458</f>
        <v>1991.1</v>
      </c>
      <c r="B1459" s="11">
        <f>'Shiller Data '!B1458</f>
        <v>386.88</v>
      </c>
      <c r="C1459" s="11">
        <f>'Shiller Data '!C1458</f>
        <v>12.253299999999999</v>
      </c>
      <c r="D1459" s="11">
        <f>'Shiller Data '!D1458</f>
        <v>17.203299999999999</v>
      </c>
      <c r="E1459" s="75">
        <f>'Shiller Data '!E1458</f>
        <v>137.4</v>
      </c>
      <c r="F1459" s="12">
        <f t="shared" si="197"/>
        <v>884.62899563318774</v>
      </c>
      <c r="G1459" s="12">
        <f t="shared" si="198"/>
        <v>28.018053329694322</v>
      </c>
      <c r="H1459" s="12">
        <f t="shared" si="193"/>
        <v>629.75871528926348</v>
      </c>
      <c r="I1459" s="12">
        <f t="shared" si="194"/>
        <v>24.085325641682537</v>
      </c>
      <c r="J1459" s="12">
        <f t="shared" si="195"/>
        <v>36.728961393082905</v>
      </c>
      <c r="K1459" s="12">
        <f t="shared" si="196"/>
        <v>3.6035655826303339</v>
      </c>
      <c r="L1459" s="12">
        <f t="shared" si="192"/>
        <v>0.24848681400225248</v>
      </c>
    </row>
    <row r="1460" spans="1:12" x14ac:dyDescent="0.25">
      <c r="A1460" s="11">
        <f>'Shiller Data '!A1459</f>
        <v>1991.11</v>
      </c>
      <c r="B1460" s="11">
        <f>'Shiller Data '!B1459</f>
        <v>385.92</v>
      </c>
      <c r="C1460" s="11">
        <f>'Shiller Data '!C1459</f>
        <v>12.226699999999999</v>
      </c>
      <c r="D1460" s="11">
        <f>'Shiller Data '!D1459</f>
        <v>16.5867</v>
      </c>
      <c r="E1460" s="75">
        <f>'Shiller Data '!E1459</f>
        <v>137.80000000000001</v>
      </c>
      <c r="F1460" s="12">
        <f t="shared" si="197"/>
        <v>879.87239477503635</v>
      </c>
      <c r="G1460" s="12">
        <f t="shared" si="198"/>
        <v>27.876077449201738</v>
      </c>
      <c r="H1460" s="12">
        <f t="shared" si="193"/>
        <v>633.75220677463346</v>
      </c>
      <c r="I1460" s="12">
        <f t="shared" si="194"/>
        <v>24.131907167463851</v>
      </c>
      <c r="J1460" s="12">
        <f t="shared" si="195"/>
        <v>36.460955558511991</v>
      </c>
      <c r="K1460" s="12">
        <f t="shared" si="196"/>
        <v>3.5962419773138845</v>
      </c>
      <c r="L1460" s="12">
        <f t="shared" si="192"/>
        <v>0.2411632086858031</v>
      </c>
    </row>
    <row r="1461" spans="1:12" x14ac:dyDescent="0.25">
      <c r="A1461" s="11">
        <f>'Shiller Data '!A1460</f>
        <v>1991.12</v>
      </c>
      <c r="B1461" s="11">
        <f>'Shiller Data '!B1460</f>
        <v>388.51</v>
      </c>
      <c r="C1461" s="11">
        <f>'Shiller Data '!C1460</f>
        <v>12.2</v>
      </c>
      <c r="D1461" s="11">
        <f>'Shiller Data '!D1460</f>
        <v>15.97</v>
      </c>
      <c r="E1461" s="75">
        <f>'Shiller Data '!E1460</f>
        <v>137.9</v>
      </c>
      <c r="F1461" s="12">
        <f t="shared" si="197"/>
        <v>885.13509245830312</v>
      </c>
      <c r="G1461" s="12">
        <f t="shared" si="198"/>
        <v>27.795032632342277</v>
      </c>
      <c r="H1461" s="12">
        <f t="shared" si="193"/>
        <v>637.78092706936229</v>
      </c>
      <c r="I1461" s="12">
        <f t="shared" si="194"/>
        <v>24.177518728849385</v>
      </c>
      <c r="J1461" s="12">
        <f t="shared" si="195"/>
        <v>36.609840008194546</v>
      </c>
      <c r="K1461" s="12">
        <f t="shared" si="196"/>
        <v>3.6003170569558254</v>
      </c>
      <c r="L1461" s="12">
        <f t="shared" si="192"/>
        <v>0.24523828832774397</v>
      </c>
    </row>
    <row r="1462" spans="1:12" x14ac:dyDescent="0.25">
      <c r="A1462" s="11">
        <f>'Shiller Data '!A1461</f>
        <v>1992.01</v>
      </c>
      <c r="B1462" s="11">
        <f>'Shiller Data '!B1461</f>
        <v>416.08</v>
      </c>
      <c r="C1462" s="11">
        <f>'Shiller Data '!C1461</f>
        <v>12.24</v>
      </c>
      <c r="D1462" s="11">
        <f>'Shiller Data '!D1461</f>
        <v>16.046700000000001</v>
      </c>
      <c r="E1462" s="75">
        <f>'Shiller Data '!E1461</f>
        <v>138.1</v>
      </c>
      <c r="F1462" s="12">
        <f t="shared" si="197"/>
        <v>946.57446777697317</v>
      </c>
      <c r="G1462" s="12">
        <f t="shared" si="198"/>
        <v>27.845778421433749</v>
      </c>
      <c r="H1462" s="12">
        <f t="shared" si="193"/>
        <v>642.50005298571807</v>
      </c>
      <c r="I1462" s="12">
        <f t="shared" si="194"/>
        <v>24.223316578119995</v>
      </c>
      <c r="J1462" s="12">
        <f t="shared" si="195"/>
        <v>39.076996939055739</v>
      </c>
      <c r="K1462" s="12">
        <f t="shared" si="196"/>
        <v>3.6655339802878451</v>
      </c>
      <c r="L1462" s="12">
        <f t="shared" si="192"/>
        <v>0.31045521165976364</v>
      </c>
    </row>
    <row r="1463" spans="1:12" x14ac:dyDescent="0.25">
      <c r="A1463" s="11">
        <f>'Shiller Data '!A1462</f>
        <v>1992.02</v>
      </c>
      <c r="B1463" s="11">
        <f>'Shiller Data '!B1462</f>
        <v>412.56</v>
      </c>
      <c r="C1463" s="11">
        <f>'Shiller Data '!C1462</f>
        <v>12.28</v>
      </c>
      <c r="D1463" s="11">
        <f>'Shiller Data '!D1462</f>
        <v>16.1233</v>
      </c>
      <c r="E1463" s="75">
        <f>'Shiller Data '!E1462</f>
        <v>138.6</v>
      </c>
      <c r="F1463" s="12">
        <f t="shared" si="197"/>
        <v>935.18064935064945</v>
      </c>
      <c r="G1463" s="12">
        <f t="shared" si="198"/>
        <v>27.835995670995672</v>
      </c>
      <c r="H1463" s="12">
        <f t="shared" si="193"/>
        <v>647.33622963084997</v>
      </c>
      <c r="I1463" s="12">
        <f t="shared" si="194"/>
        <v>24.2688635395278</v>
      </c>
      <c r="J1463" s="12">
        <f t="shared" si="195"/>
        <v>38.5341756043697</v>
      </c>
      <c r="K1463" s="12">
        <f t="shared" si="196"/>
        <v>3.651545525576168</v>
      </c>
      <c r="L1463" s="12">
        <f t="shared" si="192"/>
        <v>0.29646675694808655</v>
      </c>
    </row>
    <row r="1464" spans="1:12" x14ac:dyDescent="0.25">
      <c r="A1464" s="11">
        <f>'Shiller Data '!A1463</f>
        <v>1992.03</v>
      </c>
      <c r="B1464" s="11">
        <f>'Shiller Data '!B1463</f>
        <v>407.36</v>
      </c>
      <c r="C1464" s="11">
        <f>'Shiller Data '!C1463</f>
        <v>12.32</v>
      </c>
      <c r="D1464" s="11">
        <f>'Shiller Data '!D1463</f>
        <v>16.190000000000001</v>
      </c>
      <c r="E1464" s="75">
        <f>'Shiller Data '!E1463</f>
        <v>139.30000000000001</v>
      </c>
      <c r="F1464" s="12">
        <f t="shared" si="197"/>
        <v>918.75325197415646</v>
      </c>
      <c r="G1464" s="12">
        <f t="shared" si="198"/>
        <v>27.786331658291459</v>
      </c>
      <c r="H1464" s="12">
        <f t="shared" si="193"/>
        <v>652.28527538008359</v>
      </c>
      <c r="I1464" s="12">
        <f t="shared" si="194"/>
        <v>24.313013473524688</v>
      </c>
      <c r="J1464" s="12">
        <f t="shared" si="195"/>
        <v>37.788538758250589</v>
      </c>
      <c r="K1464" s="12">
        <f t="shared" si="196"/>
        <v>3.6320058491951799</v>
      </c>
      <c r="L1464" s="12">
        <f t="shared" si="192"/>
        <v>0.27692708056709847</v>
      </c>
    </row>
    <row r="1465" spans="1:12" x14ac:dyDescent="0.25">
      <c r="A1465" s="11">
        <f>'Shiller Data '!A1464</f>
        <v>1992.04</v>
      </c>
      <c r="B1465" s="11">
        <f>'Shiller Data '!B1464</f>
        <v>407.41</v>
      </c>
      <c r="C1465" s="11">
        <f>'Shiller Data '!C1464</f>
        <v>12.32</v>
      </c>
      <c r="D1465" s="11">
        <f>'Shiller Data '!D1464</f>
        <v>16.4833</v>
      </c>
      <c r="E1465" s="75">
        <f>'Shiller Data '!E1464</f>
        <v>139.5</v>
      </c>
      <c r="F1465" s="12">
        <f t="shared" si="197"/>
        <v>917.54865053763456</v>
      </c>
      <c r="G1465" s="12">
        <f t="shared" si="198"/>
        <v>27.746494623655916</v>
      </c>
      <c r="H1465" s="12">
        <f t="shared" si="193"/>
        <v>657.02280100784185</v>
      </c>
      <c r="I1465" s="12">
        <f t="shared" si="194"/>
        <v>24.356905730165373</v>
      </c>
      <c r="J1465" s="12">
        <f t="shared" si="195"/>
        <v>37.670985826466257</v>
      </c>
      <c r="K1465" s="12">
        <f t="shared" si="196"/>
        <v>3.6288901914296443</v>
      </c>
      <c r="L1465" s="12">
        <f t="shared" si="192"/>
        <v>0.2738114228015629</v>
      </c>
    </row>
    <row r="1466" spans="1:12" x14ac:dyDescent="0.25">
      <c r="A1466" s="11">
        <f>'Shiller Data '!A1465</f>
        <v>1992.05</v>
      </c>
      <c r="B1466" s="11">
        <f>'Shiller Data '!B1465</f>
        <v>414.81</v>
      </c>
      <c r="C1466" s="11">
        <f>'Shiller Data '!C1465</f>
        <v>12.32</v>
      </c>
      <c r="D1466" s="11">
        <f>'Shiller Data '!D1465</f>
        <v>16.7667</v>
      </c>
      <c r="E1466" s="75">
        <f>'Shiller Data '!E1465</f>
        <v>139.69999999999999</v>
      </c>
      <c r="F1466" s="12">
        <f t="shared" si="197"/>
        <v>932.87710629921264</v>
      </c>
      <c r="G1466" s="12">
        <f t="shared" si="198"/>
        <v>27.706771653543314</v>
      </c>
      <c r="H1466" s="12">
        <f t="shared" si="193"/>
        <v>661.93343631500591</v>
      </c>
      <c r="I1466" s="12">
        <f t="shared" si="194"/>
        <v>24.40160351155026</v>
      </c>
      <c r="J1466" s="12">
        <f t="shared" si="195"/>
        <v>38.230155893552009</v>
      </c>
      <c r="K1466" s="12">
        <f t="shared" si="196"/>
        <v>3.6436246254805988</v>
      </c>
      <c r="L1466" s="12">
        <f t="shared" si="192"/>
        <v>0.28854585685251743</v>
      </c>
    </row>
    <row r="1467" spans="1:12" x14ac:dyDescent="0.25">
      <c r="A1467" s="11">
        <f>'Shiller Data '!A1466</f>
        <v>1992.06</v>
      </c>
      <c r="B1467" s="11">
        <f>'Shiller Data '!B1466</f>
        <v>408.27</v>
      </c>
      <c r="C1467" s="11">
        <f>'Shiller Data '!C1466</f>
        <v>12.32</v>
      </c>
      <c r="D1467" s="11">
        <f>'Shiller Data '!D1466</f>
        <v>17.05</v>
      </c>
      <c r="E1467" s="75">
        <f>'Shiller Data '!E1466</f>
        <v>140.19999999999999</v>
      </c>
      <c r="F1467" s="12">
        <f t="shared" si="197"/>
        <v>914.89463088445086</v>
      </c>
      <c r="G1467" s="12">
        <f t="shared" si="198"/>
        <v>27.607960057061348</v>
      </c>
      <c r="H1467" s="12">
        <f t="shared" si="193"/>
        <v>667.17130219089165</v>
      </c>
      <c r="I1467" s="12">
        <f t="shared" si="194"/>
        <v>24.447292041585481</v>
      </c>
      <c r="J1467" s="12">
        <f t="shared" si="195"/>
        <v>37.423148106881989</v>
      </c>
      <c r="K1467" s="12">
        <f t="shared" si="196"/>
        <v>3.6222894462993342</v>
      </c>
      <c r="L1467" s="12">
        <f t="shared" si="192"/>
        <v>0.26721067767125284</v>
      </c>
    </row>
    <row r="1468" spans="1:12" x14ac:dyDescent="0.25">
      <c r="A1468" s="11">
        <f>'Shiller Data '!A1467</f>
        <v>1992.07</v>
      </c>
      <c r="B1468" s="11">
        <f>'Shiller Data '!B1467</f>
        <v>415.05</v>
      </c>
      <c r="C1468" s="11">
        <f>'Shiller Data '!C1467</f>
        <v>12.343299999999999</v>
      </c>
      <c r="D1468" s="11">
        <f>'Shiller Data '!D1467</f>
        <v>17.38</v>
      </c>
      <c r="E1468" s="75">
        <f>'Shiller Data '!E1467</f>
        <v>140.5</v>
      </c>
      <c r="F1468" s="12">
        <f t="shared" si="197"/>
        <v>928.10201957295374</v>
      </c>
      <c r="G1468" s="12">
        <f t="shared" si="198"/>
        <v>27.601112295373664</v>
      </c>
      <c r="H1468" s="12">
        <f t="shared" si="193"/>
        <v>672.57510089454092</v>
      </c>
      <c r="I1468" s="12">
        <f t="shared" si="194"/>
        <v>24.493665761565488</v>
      </c>
      <c r="J1468" s="12">
        <f t="shared" si="195"/>
        <v>37.891511569056171</v>
      </c>
      <c r="K1468" s="12">
        <f t="shared" si="196"/>
        <v>3.6347271178493532</v>
      </c>
      <c r="L1468" s="12">
        <f t="shared" si="192"/>
        <v>0.2796483492212718</v>
      </c>
    </row>
    <row r="1469" spans="1:12" x14ac:dyDescent="0.25">
      <c r="A1469" s="11">
        <f>'Shiller Data '!A1468</f>
        <v>1992.08</v>
      </c>
      <c r="B1469" s="11">
        <f>'Shiller Data '!B1468</f>
        <v>417.93</v>
      </c>
      <c r="C1469" s="11">
        <f>'Shiller Data '!C1468</f>
        <v>12.3667</v>
      </c>
      <c r="D1469" s="11">
        <f>'Shiller Data '!D1468</f>
        <v>17.71</v>
      </c>
      <c r="E1469" s="75">
        <f>'Shiller Data '!E1468</f>
        <v>140.9</v>
      </c>
      <c r="F1469" s="12">
        <f t="shared" si="197"/>
        <v>931.88898332150472</v>
      </c>
      <c r="G1469" s="12">
        <f t="shared" si="198"/>
        <v>27.574932381121364</v>
      </c>
      <c r="H1469" s="12">
        <f t="shared" si="193"/>
        <v>678.04178137862164</v>
      </c>
      <c r="I1469" s="12">
        <f t="shared" si="194"/>
        <v>24.539953023343923</v>
      </c>
      <c r="J1469" s="12">
        <f t="shared" si="195"/>
        <v>37.97435889282405</v>
      </c>
      <c r="K1469" s="12">
        <f t="shared" si="196"/>
        <v>3.6369111659910476</v>
      </c>
      <c r="L1469" s="12">
        <f t="shared" si="192"/>
        <v>0.28183239736296617</v>
      </c>
    </row>
    <row r="1470" spans="1:12" x14ac:dyDescent="0.25">
      <c r="A1470" s="11">
        <f>'Shiller Data '!A1469</f>
        <v>1992.09</v>
      </c>
      <c r="B1470" s="11">
        <f>'Shiller Data '!B1469</f>
        <v>418.48</v>
      </c>
      <c r="C1470" s="11">
        <f>'Shiller Data '!C1469</f>
        <v>12.4</v>
      </c>
      <c r="D1470" s="11">
        <f>'Shiller Data '!D1469</f>
        <v>18.04</v>
      </c>
      <c r="E1470" s="75">
        <f>'Shiller Data '!E1469</f>
        <v>141.30000000000001</v>
      </c>
      <c r="F1470" s="12">
        <f t="shared" si="197"/>
        <v>930.47384288747332</v>
      </c>
      <c r="G1470" s="12">
        <f t="shared" si="198"/>
        <v>27.570912951167728</v>
      </c>
      <c r="H1470" s="12">
        <f t="shared" si="193"/>
        <v>682.93217065191686</v>
      </c>
      <c r="I1470" s="12">
        <f t="shared" si="194"/>
        <v>24.586317786302285</v>
      </c>
      <c r="J1470" s="12">
        <f t="shared" si="195"/>
        <v>37.845188977662445</v>
      </c>
      <c r="K1470" s="12">
        <f t="shared" si="196"/>
        <v>3.6335038642131221</v>
      </c>
      <c r="L1470" s="12">
        <f t="shared" si="192"/>
        <v>0.27842509558504069</v>
      </c>
    </row>
    <row r="1471" spans="1:12" x14ac:dyDescent="0.25">
      <c r="A1471" s="11">
        <f>'Shiller Data '!A1470</f>
        <v>1992.1</v>
      </c>
      <c r="B1471" s="11">
        <f>'Shiller Data '!B1470</f>
        <v>412.5</v>
      </c>
      <c r="C1471" s="11">
        <f>'Shiller Data '!C1470</f>
        <v>12.386699999999999</v>
      </c>
      <c r="D1471" s="11">
        <f>'Shiller Data '!D1470</f>
        <v>18.39</v>
      </c>
      <c r="E1471" s="75">
        <f>'Shiller Data '!E1470</f>
        <v>141.80000000000001</v>
      </c>
      <c r="F1471" s="12">
        <f t="shared" si="197"/>
        <v>913.94349435825097</v>
      </c>
      <c r="G1471" s="12">
        <f t="shared" si="198"/>
        <v>27.444227591678416</v>
      </c>
      <c r="H1471" s="12">
        <f t="shared" si="193"/>
        <v>687.30970095568443</v>
      </c>
      <c r="I1471" s="12">
        <f t="shared" si="194"/>
        <v>24.632253058355463</v>
      </c>
      <c r="J1471" s="12">
        <f t="shared" si="195"/>
        <v>37.103528134152299</v>
      </c>
      <c r="K1471" s="12">
        <f t="shared" si="196"/>
        <v>3.6137120630474531</v>
      </c>
      <c r="L1471" s="12">
        <f t="shared" si="192"/>
        <v>0.25863329441937166</v>
      </c>
    </row>
    <row r="1472" spans="1:12" x14ac:dyDescent="0.25">
      <c r="A1472" s="11">
        <f>'Shiller Data '!A1471</f>
        <v>1992.11</v>
      </c>
      <c r="B1472" s="11">
        <f>'Shiller Data '!B1471</f>
        <v>422.84</v>
      </c>
      <c r="C1472" s="11">
        <f>'Shiller Data '!C1471</f>
        <v>12.3833</v>
      </c>
      <c r="D1472" s="11">
        <f>'Shiller Data '!D1471</f>
        <v>18.739999999999998</v>
      </c>
      <c r="E1472" s="75">
        <f>'Shiller Data '!E1471</f>
        <v>142</v>
      </c>
      <c r="F1472" s="12">
        <f t="shared" si="197"/>
        <v>935.53349999999989</v>
      </c>
      <c r="G1472" s="12">
        <f t="shared" si="198"/>
        <v>27.398051250000002</v>
      </c>
      <c r="H1472" s="12">
        <f t="shared" si="193"/>
        <v>691.60821207406809</v>
      </c>
      <c r="I1472" s="12">
        <f t="shared" si="194"/>
        <v>24.677308931810881</v>
      </c>
      <c r="J1472" s="12">
        <f t="shared" si="195"/>
        <v>37.910677480477943</v>
      </c>
      <c r="K1472" s="12">
        <f t="shared" si="196"/>
        <v>3.6352328001276755</v>
      </c>
      <c r="L1472" s="12">
        <f t="shared" si="192"/>
        <v>0.28015403149959406</v>
      </c>
    </row>
    <row r="1473" spans="1:12" x14ac:dyDescent="0.25">
      <c r="A1473" s="11">
        <f>'Shiller Data '!A1472</f>
        <v>1992.12</v>
      </c>
      <c r="B1473" s="11">
        <f>'Shiller Data '!B1472</f>
        <v>435.64</v>
      </c>
      <c r="C1473" s="11">
        <f>'Shiller Data '!C1472</f>
        <v>12.39</v>
      </c>
      <c r="D1473" s="11">
        <f>'Shiller Data '!D1472</f>
        <v>19.09</v>
      </c>
      <c r="E1473" s="75">
        <f>'Shiller Data '!E1472</f>
        <v>141.9</v>
      </c>
      <c r="F1473" s="12">
        <f t="shared" si="197"/>
        <v>964.53274841437644</v>
      </c>
      <c r="G1473" s="12">
        <f t="shared" si="198"/>
        <v>27.432193446088796</v>
      </c>
      <c r="H1473" s="12">
        <f t="shared" si="193"/>
        <v>696.03259511810734</v>
      </c>
      <c r="I1473" s="12">
        <f t="shared" si="194"/>
        <v>24.721661064426971</v>
      </c>
      <c r="J1473" s="12">
        <f t="shared" si="195"/>
        <v>39.015693399432728</v>
      </c>
      <c r="K1473" s="12">
        <f t="shared" si="196"/>
        <v>3.6639639600477976</v>
      </c>
      <c r="L1473" s="12">
        <f t="shared" ref="L1473:L1536" si="199">K1473-$K$1854</f>
        <v>0.30888519141971615</v>
      </c>
    </row>
    <row r="1474" spans="1:12" x14ac:dyDescent="0.25">
      <c r="A1474" s="11">
        <f>'Shiller Data '!A1473</f>
        <v>1993.01</v>
      </c>
      <c r="B1474" s="11">
        <f>'Shiller Data '!B1473</f>
        <v>435.23</v>
      </c>
      <c r="C1474" s="11">
        <f>'Shiller Data '!C1473</f>
        <v>12.4133</v>
      </c>
      <c r="D1474" s="11">
        <f>'Shiller Data '!D1473</f>
        <v>19.34</v>
      </c>
      <c r="E1474" s="75">
        <f>'Shiller Data '!E1473</f>
        <v>142.6</v>
      </c>
      <c r="F1474" s="12">
        <f t="shared" si="197"/>
        <v>958.89470722300155</v>
      </c>
      <c r="G1474" s="12">
        <f t="shared" si="198"/>
        <v>27.348867654277701</v>
      </c>
      <c r="H1474" s="12">
        <f t="shared" ref="H1474:H1537" si="200">GEOMEAN(F1355:F1474)</f>
        <v>700.26138201396805</v>
      </c>
      <c r="I1474" s="12">
        <f t="shared" ref="I1474:I1537" si="201">GEOMEAN(G1355:G1474)</f>
        <v>24.765487490532347</v>
      </c>
      <c r="J1474" s="12">
        <f t="shared" ref="J1474:J1537" si="202">F1474/I1474</f>
        <v>38.718991806221439</v>
      </c>
      <c r="K1474" s="12">
        <f t="shared" ref="K1474:K1537" si="203">LN(J1474)</f>
        <v>3.6563302240069171</v>
      </c>
      <c r="L1474" s="12">
        <f t="shared" si="199"/>
        <v>0.30125145537883569</v>
      </c>
    </row>
    <row r="1475" spans="1:12" x14ac:dyDescent="0.25">
      <c r="A1475" s="11">
        <f>'Shiller Data '!A1474</f>
        <v>1993.02</v>
      </c>
      <c r="B1475" s="11">
        <f>'Shiller Data '!B1474</f>
        <v>441.7</v>
      </c>
      <c r="C1475" s="11">
        <f>'Shiller Data '!C1474</f>
        <v>12.4467</v>
      </c>
      <c r="D1475" s="11">
        <f>'Shiller Data '!D1474</f>
        <v>19.59</v>
      </c>
      <c r="E1475" s="75">
        <f>'Shiller Data '!E1474</f>
        <v>143.1</v>
      </c>
      <c r="F1475" s="12">
        <f t="shared" si="197"/>
        <v>969.74910901467513</v>
      </c>
      <c r="G1475" s="12">
        <f t="shared" si="198"/>
        <v>27.32663852201258</v>
      </c>
      <c r="H1475" s="12">
        <f t="shared" si="200"/>
        <v>704.48710243445441</v>
      </c>
      <c r="I1475" s="12">
        <f t="shared" si="201"/>
        <v>24.809034504572029</v>
      </c>
      <c r="J1475" s="12">
        <f t="shared" si="202"/>
        <v>39.088546909633308</v>
      </c>
      <c r="K1475" s="12">
        <f t="shared" si="203"/>
        <v>3.6658295061702977</v>
      </c>
      <c r="L1475" s="12">
        <f t="shared" si="199"/>
        <v>0.31075073754221627</v>
      </c>
    </row>
    <row r="1476" spans="1:12" x14ac:dyDescent="0.25">
      <c r="A1476" s="11">
        <f>'Shiller Data '!A1475</f>
        <v>1993.03</v>
      </c>
      <c r="B1476" s="11">
        <f>'Shiller Data '!B1475</f>
        <v>450.16</v>
      </c>
      <c r="C1476" s="11">
        <f>'Shiller Data '!C1475</f>
        <v>12.48</v>
      </c>
      <c r="D1476" s="11">
        <f>'Shiller Data '!D1475</f>
        <v>19.84</v>
      </c>
      <c r="E1476" s="75">
        <f>'Shiller Data '!E1475</f>
        <v>143.6</v>
      </c>
      <c r="F1476" s="12">
        <f t="shared" si="197"/>
        <v>984.88174094707529</v>
      </c>
      <c r="G1476" s="12">
        <f t="shared" si="198"/>
        <v>27.304345403899724</v>
      </c>
      <c r="H1476" s="12">
        <f t="shared" si="200"/>
        <v>708.62808071411428</v>
      </c>
      <c r="I1476" s="12">
        <f t="shared" si="201"/>
        <v>24.852089160526525</v>
      </c>
      <c r="J1476" s="12">
        <f t="shared" si="202"/>
        <v>39.62973634069359</v>
      </c>
      <c r="K1476" s="12">
        <f t="shared" si="203"/>
        <v>3.6795797541570878</v>
      </c>
      <c r="L1476" s="12">
        <f t="shared" si="199"/>
        <v>0.32450098552900641</v>
      </c>
    </row>
    <row r="1477" spans="1:12" x14ac:dyDescent="0.25">
      <c r="A1477" s="11">
        <f>'Shiller Data '!A1476</f>
        <v>1993.04</v>
      </c>
      <c r="B1477" s="11">
        <f>'Shiller Data '!B1476</f>
        <v>443.08</v>
      </c>
      <c r="C1477" s="11">
        <f>'Shiller Data '!C1476</f>
        <v>12.4933</v>
      </c>
      <c r="D1477" s="11">
        <f>'Shiller Data '!D1476</f>
        <v>19.670000000000002</v>
      </c>
      <c r="E1477" s="75">
        <f>'Shiller Data '!E1476</f>
        <v>144</v>
      </c>
      <c r="F1477" s="12">
        <f t="shared" si="197"/>
        <v>966.69902083333341</v>
      </c>
      <c r="G1477" s="12">
        <f t="shared" si="198"/>
        <v>27.257517552083335</v>
      </c>
      <c r="H1477" s="12">
        <f t="shared" si="200"/>
        <v>712.5025101548481</v>
      </c>
      <c r="I1477" s="12">
        <f t="shared" si="201"/>
        <v>24.896040521612484</v>
      </c>
      <c r="J1477" s="12">
        <f t="shared" si="202"/>
        <v>38.829428317893885</v>
      </c>
      <c r="K1477" s="12">
        <f t="shared" si="203"/>
        <v>3.6591784209438205</v>
      </c>
      <c r="L1477" s="12">
        <f t="shared" si="199"/>
        <v>0.3040996523157391</v>
      </c>
    </row>
    <row r="1478" spans="1:12" x14ac:dyDescent="0.25">
      <c r="A1478" s="11">
        <f>'Shiller Data '!A1477</f>
        <v>1993.05</v>
      </c>
      <c r="B1478" s="11">
        <f>'Shiller Data '!B1477</f>
        <v>445.25</v>
      </c>
      <c r="C1478" s="11">
        <f>'Shiller Data '!C1477</f>
        <v>12.5067</v>
      </c>
      <c r="D1478" s="11">
        <f>'Shiller Data '!D1477</f>
        <v>19.5</v>
      </c>
      <c r="E1478" s="75">
        <f>'Shiller Data '!E1477</f>
        <v>144.19999999999999</v>
      </c>
      <c r="F1478" s="12">
        <f t="shared" si="197"/>
        <v>970.08612170596405</v>
      </c>
      <c r="G1478" s="12">
        <f t="shared" si="198"/>
        <v>27.248907576282946</v>
      </c>
      <c r="H1478" s="12">
        <f t="shared" si="200"/>
        <v>716.21775019313918</v>
      </c>
      <c r="I1478" s="12">
        <f t="shared" si="201"/>
        <v>24.940964723283869</v>
      </c>
      <c r="J1478" s="12">
        <f t="shared" si="202"/>
        <v>38.895292642803476</v>
      </c>
      <c r="K1478" s="12">
        <f t="shared" si="203"/>
        <v>3.6608732315487638</v>
      </c>
      <c r="L1478" s="12">
        <f t="shared" si="199"/>
        <v>0.30579446292068235</v>
      </c>
    </row>
    <row r="1479" spans="1:12" x14ac:dyDescent="0.25">
      <c r="A1479" s="11">
        <f>'Shiller Data '!A1478</f>
        <v>1993.06</v>
      </c>
      <c r="B1479" s="11">
        <f>'Shiller Data '!B1478</f>
        <v>448.06</v>
      </c>
      <c r="C1479" s="11">
        <f>'Shiller Data '!C1478</f>
        <v>12.52</v>
      </c>
      <c r="D1479" s="11">
        <f>'Shiller Data '!D1478</f>
        <v>19.329999999999998</v>
      </c>
      <c r="E1479" s="75">
        <f>'Shiller Data '!E1478</f>
        <v>144.4</v>
      </c>
      <c r="F1479" s="12">
        <f t="shared" si="197"/>
        <v>974.85630540166198</v>
      </c>
      <c r="G1479" s="12">
        <f t="shared" si="198"/>
        <v>27.240103878116344</v>
      </c>
      <c r="H1479" s="12">
        <f t="shared" si="200"/>
        <v>719.91640405106671</v>
      </c>
      <c r="I1479" s="12">
        <f t="shared" si="201"/>
        <v>24.986231204911888</v>
      </c>
      <c r="J1479" s="12">
        <f t="shared" si="202"/>
        <v>39.015740205350419</v>
      </c>
      <c r="K1479" s="12">
        <f t="shared" si="203"/>
        <v>3.663965159716073</v>
      </c>
      <c r="L1479" s="12">
        <f t="shared" si="199"/>
        <v>0.30888639108799154</v>
      </c>
    </row>
    <row r="1480" spans="1:12" x14ac:dyDescent="0.25">
      <c r="A1480" s="11">
        <f>'Shiller Data '!A1479</f>
        <v>1993.07</v>
      </c>
      <c r="B1480" s="11">
        <f>'Shiller Data '!B1479</f>
        <v>447.29</v>
      </c>
      <c r="C1480" s="11">
        <f>'Shiller Data '!C1479</f>
        <v>12.52</v>
      </c>
      <c r="D1480" s="11">
        <f>'Shiller Data '!D1479</f>
        <v>19.690000000000001</v>
      </c>
      <c r="E1480" s="75">
        <f>'Shiller Data '!E1479</f>
        <v>144.4</v>
      </c>
      <c r="F1480" s="12">
        <f t="shared" si="197"/>
        <v>973.18099549861495</v>
      </c>
      <c r="G1480" s="12">
        <f t="shared" si="198"/>
        <v>27.240103878116344</v>
      </c>
      <c r="H1480" s="12">
        <f t="shared" si="200"/>
        <v>723.62627531102316</v>
      </c>
      <c r="I1480" s="12">
        <f t="shared" si="201"/>
        <v>25.031816463536227</v>
      </c>
      <c r="J1480" s="12">
        <f t="shared" si="202"/>
        <v>38.877761704439024</v>
      </c>
      <c r="K1480" s="12">
        <f t="shared" si="203"/>
        <v>3.6604224086047887</v>
      </c>
      <c r="L1480" s="12">
        <f t="shared" si="199"/>
        <v>0.30534363997670733</v>
      </c>
    </row>
    <row r="1481" spans="1:12" x14ac:dyDescent="0.25">
      <c r="A1481" s="11">
        <f>'Shiller Data '!A1480</f>
        <v>1993.08</v>
      </c>
      <c r="B1481" s="11">
        <f>'Shiller Data '!B1480</f>
        <v>454.13</v>
      </c>
      <c r="C1481" s="11">
        <f>'Shiller Data '!C1480</f>
        <v>12.52</v>
      </c>
      <c r="D1481" s="11">
        <f>'Shiller Data '!D1480</f>
        <v>20.05</v>
      </c>
      <c r="E1481" s="75">
        <f>'Shiller Data '!E1480</f>
        <v>144.80000000000001</v>
      </c>
      <c r="F1481" s="12">
        <f t="shared" si="197"/>
        <v>985.33351346685072</v>
      </c>
      <c r="G1481" s="12">
        <f t="shared" si="198"/>
        <v>27.164854972375689</v>
      </c>
      <c r="H1481" s="12">
        <f t="shared" si="200"/>
        <v>727.61800807505676</v>
      </c>
      <c r="I1481" s="12">
        <f t="shared" si="201"/>
        <v>25.076933776604971</v>
      </c>
      <c r="J1481" s="12">
        <f t="shared" si="202"/>
        <v>39.292423955998089</v>
      </c>
      <c r="K1481" s="12">
        <f t="shared" si="203"/>
        <v>3.671031725635256</v>
      </c>
      <c r="L1481" s="12">
        <f t="shared" si="199"/>
        <v>0.31595295700717463</v>
      </c>
    </row>
    <row r="1482" spans="1:12" x14ac:dyDescent="0.25">
      <c r="A1482" s="11">
        <f>'Shiller Data '!A1481</f>
        <v>1993.09</v>
      </c>
      <c r="B1482" s="11">
        <f>'Shiller Data '!B1481</f>
        <v>459.24</v>
      </c>
      <c r="C1482" s="11">
        <f>'Shiller Data '!C1481</f>
        <v>12.52</v>
      </c>
      <c r="D1482" s="11">
        <f>'Shiller Data '!D1481</f>
        <v>20.41</v>
      </c>
      <c r="E1482" s="75">
        <f>'Shiller Data '!E1481</f>
        <v>145.1</v>
      </c>
      <c r="F1482" s="12">
        <f t="shared" si="197"/>
        <v>994.36062715368723</v>
      </c>
      <c r="G1482" s="12">
        <f t="shared" si="198"/>
        <v>27.108690558235701</v>
      </c>
      <c r="H1482" s="12">
        <f t="shared" si="200"/>
        <v>731.54012381196958</v>
      </c>
      <c r="I1482" s="12">
        <f t="shared" si="201"/>
        <v>25.122142185517998</v>
      </c>
      <c r="J1482" s="12">
        <f t="shared" si="202"/>
        <v>39.58104447505675</v>
      </c>
      <c r="K1482" s="12">
        <f t="shared" si="203"/>
        <v>3.6783503287867414</v>
      </c>
      <c r="L1482" s="12">
        <f t="shared" si="199"/>
        <v>0.32327156015865999</v>
      </c>
    </row>
    <row r="1483" spans="1:12" x14ac:dyDescent="0.25">
      <c r="A1483" s="11">
        <f>'Shiller Data '!A1482</f>
        <v>1993.1</v>
      </c>
      <c r="B1483" s="11">
        <f>'Shiller Data '!B1482</f>
        <v>463.9</v>
      </c>
      <c r="C1483" s="11">
        <f>'Shiller Data '!C1482</f>
        <v>12.54</v>
      </c>
      <c r="D1483" s="11">
        <f>'Shiller Data '!D1482</f>
        <v>20.9</v>
      </c>
      <c r="E1483" s="75">
        <f>'Shiller Data '!E1482</f>
        <v>145.69999999999999</v>
      </c>
      <c r="F1483" s="12">
        <f t="shared" ref="F1483:F1546" si="204">B1483*$E$1851/E1483</f>
        <v>1000.3142244337681</v>
      </c>
      <c r="G1483" s="12">
        <f t="shared" ref="G1483:G1546" si="205">C1483*$E$1851/E1483</f>
        <v>27.040181880576529</v>
      </c>
      <c r="H1483" s="12">
        <f t="shared" si="200"/>
        <v>735.51990036424331</v>
      </c>
      <c r="I1483" s="12">
        <f t="shared" si="201"/>
        <v>25.166628381608483</v>
      </c>
      <c r="J1483" s="12">
        <f t="shared" si="202"/>
        <v>39.747645543365181</v>
      </c>
      <c r="K1483" s="12">
        <f t="shared" si="203"/>
        <v>3.6825506077326251</v>
      </c>
      <c r="L1483" s="12">
        <f t="shared" si="199"/>
        <v>0.32747183910454369</v>
      </c>
    </row>
    <row r="1484" spans="1:12" x14ac:dyDescent="0.25">
      <c r="A1484" s="11">
        <f>'Shiller Data '!A1483</f>
        <v>1993.11</v>
      </c>
      <c r="B1484" s="11">
        <f>'Shiller Data '!B1483</f>
        <v>462.89</v>
      </c>
      <c r="C1484" s="11">
        <f>'Shiller Data '!C1483</f>
        <v>12.56</v>
      </c>
      <c r="D1484" s="11">
        <f>'Shiller Data '!D1483</f>
        <v>21.39</v>
      </c>
      <c r="E1484" s="75">
        <f>'Shiller Data '!E1483</f>
        <v>145.80000000000001</v>
      </c>
      <c r="F1484" s="12">
        <f t="shared" si="204"/>
        <v>997.45175411522632</v>
      </c>
      <c r="G1484" s="12">
        <f t="shared" si="205"/>
        <v>27.064732510288067</v>
      </c>
      <c r="H1484" s="12">
        <f t="shared" si="200"/>
        <v>739.60842637791177</v>
      </c>
      <c r="I1484" s="12">
        <f t="shared" si="201"/>
        <v>25.210904984203196</v>
      </c>
      <c r="J1484" s="12">
        <f t="shared" si="202"/>
        <v>39.564297860002078</v>
      </c>
      <c r="K1484" s="12">
        <f t="shared" si="203"/>
        <v>3.6779271424106259</v>
      </c>
      <c r="L1484" s="12">
        <f t="shared" si="199"/>
        <v>0.3228483737825445</v>
      </c>
    </row>
    <row r="1485" spans="1:12" x14ac:dyDescent="0.25">
      <c r="A1485" s="11">
        <f>'Shiller Data '!A1484</f>
        <v>1993.12</v>
      </c>
      <c r="B1485" s="11">
        <f>'Shiller Data '!B1484</f>
        <v>465.95</v>
      </c>
      <c r="C1485" s="11">
        <f>'Shiller Data '!C1484</f>
        <v>12.58</v>
      </c>
      <c r="D1485" s="11">
        <f>'Shiller Data '!D1484</f>
        <v>21.89</v>
      </c>
      <c r="E1485" s="75">
        <f>'Shiller Data '!E1484</f>
        <v>145.80000000000001</v>
      </c>
      <c r="F1485" s="12">
        <f t="shared" si="204"/>
        <v>1004.0455504115225</v>
      </c>
      <c r="G1485" s="12">
        <f t="shared" si="205"/>
        <v>27.107829218106993</v>
      </c>
      <c r="H1485" s="12">
        <f t="shared" si="200"/>
        <v>743.79672589145525</v>
      </c>
      <c r="I1485" s="12">
        <f t="shared" si="201"/>
        <v>25.254909797263736</v>
      </c>
      <c r="J1485" s="12">
        <f t="shared" si="202"/>
        <v>39.756449675393682</v>
      </c>
      <c r="K1485" s="12">
        <f t="shared" si="203"/>
        <v>3.6827720839230089</v>
      </c>
      <c r="L1485" s="12">
        <f t="shared" si="199"/>
        <v>0.32769331529492751</v>
      </c>
    </row>
    <row r="1486" spans="1:12" x14ac:dyDescent="0.25">
      <c r="A1486" s="11">
        <f>'Shiller Data '!A1485</f>
        <v>1994.01</v>
      </c>
      <c r="B1486" s="11">
        <f>'Shiller Data '!B1485</f>
        <v>472.99</v>
      </c>
      <c r="C1486" s="11">
        <f>'Shiller Data '!C1485</f>
        <v>12.6233</v>
      </c>
      <c r="D1486" s="11">
        <f>'Shiller Data '!D1485</f>
        <v>22.156700000000001</v>
      </c>
      <c r="E1486" s="75">
        <f>'Shiller Data '!E1485</f>
        <v>146.19999999999999</v>
      </c>
      <c r="F1486" s="12">
        <f t="shared" si="204"/>
        <v>1016.4270400136801</v>
      </c>
      <c r="G1486" s="12">
        <f t="shared" si="205"/>
        <v>27.12671188440493</v>
      </c>
      <c r="H1486" s="12">
        <f t="shared" si="200"/>
        <v>748.0465788363756</v>
      </c>
      <c r="I1486" s="12">
        <f t="shared" si="201"/>
        <v>25.299493077483206</v>
      </c>
      <c r="J1486" s="12">
        <f t="shared" si="202"/>
        <v>40.175786799392831</v>
      </c>
      <c r="K1486" s="12">
        <f t="shared" si="203"/>
        <v>3.6932644957352991</v>
      </c>
      <c r="L1486" s="12">
        <f t="shared" si="199"/>
        <v>0.33818572710721773</v>
      </c>
    </row>
    <row r="1487" spans="1:12" x14ac:dyDescent="0.25">
      <c r="A1487" s="11">
        <f>'Shiller Data '!A1486</f>
        <v>1994.02</v>
      </c>
      <c r="B1487" s="11">
        <f>'Shiller Data '!B1486</f>
        <v>471.58</v>
      </c>
      <c r="C1487" s="11">
        <f>'Shiller Data '!C1486</f>
        <v>12.666700000000001</v>
      </c>
      <c r="D1487" s="11">
        <f>'Shiller Data '!D1486</f>
        <v>22.433299999999999</v>
      </c>
      <c r="E1487" s="75">
        <f>'Shiller Data '!E1486</f>
        <v>146.69999999999999</v>
      </c>
      <c r="F1487" s="12">
        <f t="shared" si="204"/>
        <v>1009.9430572597138</v>
      </c>
      <c r="G1487" s="12">
        <f t="shared" si="205"/>
        <v>27.12720158486708</v>
      </c>
      <c r="H1487" s="12">
        <f t="shared" si="200"/>
        <v>752.6639440017567</v>
      </c>
      <c r="I1487" s="12">
        <f t="shared" si="201"/>
        <v>25.344304633732438</v>
      </c>
      <c r="J1487" s="12">
        <f t="shared" si="202"/>
        <v>39.848915638250048</v>
      </c>
      <c r="K1487" s="12">
        <f t="shared" si="203"/>
        <v>3.6850951937806768</v>
      </c>
      <c r="L1487" s="12">
        <f t="shared" si="199"/>
        <v>0.33001642515259544</v>
      </c>
    </row>
    <row r="1488" spans="1:12" x14ac:dyDescent="0.25">
      <c r="A1488" s="11">
        <f>'Shiller Data '!A1487</f>
        <v>1994.03</v>
      </c>
      <c r="B1488" s="11">
        <f>'Shiller Data '!B1487</f>
        <v>463.81</v>
      </c>
      <c r="C1488" s="11">
        <f>'Shiller Data '!C1487</f>
        <v>12.71</v>
      </c>
      <c r="D1488" s="11">
        <f>'Shiller Data '!D1487</f>
        <v>22.71</v>
      </c>
      <c r="E1488" s="75">
        <f>'Shiller Data '!E1487</f>
        <v>147.19999999999999</v>
      </c>
      <c r="F1488" s="12">
        <f t="shared" si="204"/>
        <v>989.9287143342392</v>
      </c>
      <c r="G1488" s="12">
        <f t="shared" si="205"/>
        <v>27.127474524456527</v>
      </c>
      <c r="H1488" s="12">
        <f t="shared" si="200"/>
        <v>757.19180144283553</v>
      </c>
      <c r="I1488" s="12">
        <f t="shared" si="201"/>
        <v>25.388724650931675</v>
      </c>
      <c r="J1488" s="12">
        <f t="shared" si="202"/>
        <v>38.990879925822206</v>
      </c>
      <c r="K1488" s="12">
        <f t="shared" si="203"/>
        <v>3.6633277707270855</v>
      </c>
      <c r="L1488" s="12">
        <f t="shared" si="199"/>
        <v>0.30824900209900408</v>
      </c>
    </row>
    <row r="1489" spans="1:12" x14ac:dyDescent="0.25">
      <c r="A1489" s="11">
        <f>'Shiller Data '!A1488</f>
        <v>1994.04</v>
      </c>
      <c r="B1489" s="11">
        <f>'Shiller Data '!B1488</f>
        <v>447.23</v>
      </c>
      <c r="C1489" s="11">
        <f>'Shiller Data '!C1488</f>
        <v>12.753299999999999</v>
      </c>
      <c r="D1489" s="11">
        <f>'Shiller Data '!D1488</f>
        <v>23.54</v>
      </c>
      <c r="E1489" s="75">
        <f>'Shiller Data '!E1488</f>
        <v>147.4</v>
      </c>
      <c r="F1489" s="12">
        <f t="shared" si="204"/>
        <v>953.24616858887373</v>
      </c>
      <c r="G1489" s="12">
        <f t="shared" si="205"/>
        <v>27.182958124151966</v>
      </c>
      <c r="H1489" s="12">
        <f t="shared" si="200"/>
        <v>761.5300327216587</v>
      </c>
      <c r="I1489" s="12">
        <f t="shared" si="201"/>
        <v>25.433410723512395</v>
      </c>
      <c r="J1489" s="12">
        <f t="shared" si="202"/>
        <v>37.480076068115686</v>
      </c>
      <c r="K1489" s="12">
        <f t="shared" si="203"/>
        <v>3.6238094869336819</v>
      </c>
      <c r="L1489" s="12">
        <f t="shared" si="199"/>
        <v>0.26873071830560047</v>
      </c>
    </row>
    <row r="1490" spans="1:12" x14ac:dyDescent="0.25">
      <c r="A1490" s="11">
        <f>'Shiller Data '!A1489</f>
        <v>1994.05</v>
      </c>
      <c r="B1490" s="11">
        <f>'Shiller Data '!B1489</f>
        <v>450.9</v>
      </c>
      <c r="C1490" s="11">
        <f>'Shiller Data '!C1489</f>
        <v>12.7967</v>
      </c>
      <c r="D1490" s="11">
        <f>'Shiller Data '!D1489</f>
        <v>24.37</v>
      </c>
      <c r="E1490" s="75">
        <f>'Shiller Data '!E1489</f>
        <v>147.5</v>
      </c>
      <c r="F1490" s="12">
        <f t="shared" si="204"/>
        <v>960.41700000000003</v>
      </c>
      <c r="G1490" s="12">
        <f t="shared" si="205"/>
        <v>27.256971</v>
      </c>
      <c r="H1490" s="12">
        <f t="shared" si="200"/>
        <v>766.00013069293777</v>
      </c>
      <c r="I1490" s="12">
        <f t="shared" si="201"/>
        <v>25.478099556955005</v>
      </c>
      <c r="J1490" s="12">
        <f t="shared" si="202"/>
        <v>37.695786448005521</v>
      </c>
      <c r="K1490" s="12">
        <f t="shared" si="203"/>
        <v>3.6295483229028647</v>
      </c>
      <c r="L1490" s="12">
        <f t="shared" si="199"/>
        <v>0.27446955427478326</v>
      </c>
    </row>
    <row r="1491" spans="1:12" x14ac:dyDescent="0.25">
      <c r="A1491" s="11">
        <f>'Shiller Data '!A1490</f>
        <v>1994.06</v>
      </c>
      <c r="B1491" s="11">
        <f>'Shiller Data '!B1490</f>
        <v>454.83</v>
      </c>
      <c r="C1491" s="11">
        <f>'Shiller Data '!C1490</f>
        <v>12.84</v>
      </c>
      <c r="D1491" s="11">
        <f>'Shiller Data '!D1490</f>
        <v>25.2</v>
      </c>
      <c r="E1491" s="75">
        <f>'Shiller Data '!E1490</f>
        <v>148</v>
      </c>
      <c r="F1491" s="12">
        <f t="shared" si="204"/>
        <v>965.51496790540546</v>
      </c>
      <c r="G1491" s="12">
        <f t="shared" si="205"/>
        <v>27.256804054054054</v>
      </c>
      <c r="H1491" s="12">
        <f t="shared" si="200"/>
        <v>770.69421958192004</v>
      </c>
      <c r="I1491" s="12">
        <f t="shared" si="201"/>
        <v>25.522217341602268</v>
      </c>
      <c r="J1491" s="12">
        <f t="shared" si="202"/>
        <v>37.830371671178277</v>
      </c>
      <c r="K1491" s="12">
        <f t="shared" si="203"/>
        <v>3.6331122633700899</v>
      </c>
      <c r="L1491" s="12">
        <f t="shared" si="199"/>
        <v>0.27803349474200845</v>
      </c>
    </row>
    <row r="1492" spans="1:12" x14ac:dyDescent="0.25">
      <c r="A1492" s="11">
        <f>'Shiller Data '!A1491</f>
        <v>1994.07</v>
      </c>
      <c r="B1492" s="11">
        <f>'Shiller Data '!B1491</f>
        <v>451.4</v>
      </c>
      <c r="C1492" s="11">
        <f>'Shiller Data '!C1491</f>
        <v>12.87</v>
      </c>
      <c r="D1492" s="11">
        <f>'Shiller Data '!D1491</f>
        <v>25.91</v>
      </c>
      <c r="E1492" s="75">
        <f>'Shiller Data '!E1491</f>
        <v>148.4</v>
      </c>
      <c r="F1492" s="12">
        <f t="shared" si="204"/>
        <v>955.650909703504</v>
      </c>
      <c r="G1492" s="12">
        <f t="shared" si="205"/>
        <v>27.246848045822102</v>
      </c>
      <c r="H1492" s="12">
        <f t="shared" si="200"/>
        <v>775.46056573244732</v>
      </c>
      <c r="I1492" s="12">
        <f t="shared" si="201"/>
        <v>25.566475029701664</v>
      </c>
      <c r="J1492" s="12">
        <f t="shared" si="202"/>
        <v>37.379064129618321</v>
      </c>
      <c r="K1492" s="12">
        <f t="shared" si="203"/>
        <v>3.6211107650531682</v>
      </c>
      <c r="L1492" s="12">
        <f t="shared" si="199"/>
        <v>0.26603199642508679</v>
      </c>
    </row>
    <row r="1493" spans="1:12" x14ac:dyDescent="0.25">
      <c r="A1493" s="11">
        <f>'Shiller Data '!A1492</f>
        <v>1994.08</v>
      </c>
      <c r="B1493" s="11">
        <f>'Shiller Data '!B1492</f>
        <v>464.24</v>
      </c>
      <c r="C1493" s="11">
        <f>'Shiller Data '!C1492</f>
        <v>12.9</v>
      </c>
      <c r="D1493" s="11">
        <f>'Shiller Data '!D1492</f>
        <v>26.62</v>
      </c>
      <c r="E1493" s="75">
        <f>'Shiller Data '!E1492</f>
        <v>149</v>
      </c>
      <c r="F1493" s="12">
        <f t="shared" si="204"/>
        <v>978.87652348993299</v>
      </c>
      <c r="G1493" s="12">
        <f t="shared" si="205"/>
        <v>27.200385906040268</v>
      </c>
      <c r="H1493" s="12">
        <f t="shared" si="200"/>
        <v>779.88902250944614</v>
      </c>
      <c r="I1493" s="12">
        <f t="shared" si="201"/>
        <v>25.610585527810606</v>
      </c>
      <c r="J1493" s="12">
        <f t="shared" si="202"/>
        <v>38.22155969167391</v>
      </c>
      <c r="K1493" s="12">
        <f t="shared" si="203"/>
        <v>3.6433997462388832</v>
      </c>
      <c r="L1493" s="12">
        <f t="shared" si="199"/>
        <v>0.28832097761080178</v>
      </c>
    </row>
    <row r="1494" spans="1:12" x14ac:dyDescent="0.25">
      <c r="A1494" s="11">
        <f>'Shiller Data '!A1493</f>
        <v>1994.09</v>
      </c>
      <c r="B1494" s="11">
        <f>'Shiller Data '!B1493</f>
        <v>466.96</v>
      </c>
      <c r="C1494" s="11">
        <f>'Shiller Data '!C1493</f>
        <v>12.92</v>
      </c>
      <c r="D1494" s="11">
        <f>'Shiller Data '!D1493</f>
        <v>27.33</v>
      </c>
      <c r="E1494" s="75">
        <f>'Shiller Data '!E1493</f>
        <v>149.4</v>
      </c>
      <c r="F1494" s="12">
        <f t="shared" si="204"/>
        <v>981.97562248995973</v>
      </c>
      <c r="G1494" s="12">
        <f t="shared" si="205"/>
        <v>27.169618473895582</v>
      </c>
      <c r="H1494" s="12">
        <f t="shared" si="200"/>
        <v>784.32738772922403</v>
      </c>
      <c r="I1494" s="12">
        <f t="shared" si="201"/>
        <v>25.654873733634531</v>
      </c>
      <c r="J1494" s="12">
        <f t="shared" si="202"/>
        <v>38.276377139309467</v>
      </c>
      <c r="K1494" s="12">
        <f t="shared" si="203"/>
        <v>3.6448329210221337</v>
      </c>
      <c r="L1494" s="12">
        <f t="shared" si="199"/>
        <v>0.28975415239405233</v>
      </c>
    </row>
    <row r="1495" spans="1:12" x14ac:dyDescent="0.25">
      <c r="A1495" s="11">
        <f>'Shiller Data '!A1494</f>
        <v>1994.1</v>
      </c>
      <c r="B1495" s="11">
        <f>'Shiller Data '!B1494</f>
        <v>463.81</v>
      </c>
      <c r="C1495" s="11">
        <f>'Shiller Data '!C1494</f>
        <v>13.013299999999999</v>
      </c>
      <c r="D1495" s="11">
        <f>'Shiller Data '!D1494</f>
        <v>28.42</v>
      </c>
      <c r="E1495" s="75">
        <f>'Shiller Data '!E1494</f>
        <v>149.5</v>
      </c>
      <c r="F1495" s="12">
        <f t="shared" si="204"/>
        <v>974.69904180602009</v>
      </c>
      <c r="G1495" s="12">
        <f t="shared" si="205"/>
        <v>27.347515234113711</v>
      </c>
      <c r="H1495" s="12">
        <f t="shared" si="200"/>
        <v>788.81252459224061</v>
      </c>
      <c r="I1495" s="12">
        <f t="shared" si="201"/>
        <v>25.699801162427171</v>
      </c>
      <c r="J1495" s="12">
        <f t="shared" si="202"/>
        <v>37.926326186173746</v>
      </c>
      <c r="K1495" s="12">
        <f t="shared" si="203"/>
        <v>3.6356454932764368</v>
      </c>
      <c r="L1495" s="12">
        <f t="shared" si="199"/>
        <v>0.28056672464835541</v>
      </c>
    </row>
    <row r="1496" spans="1:12" x14ac:dyDescent="0.25">
      <c r="A1496" s="11">
        <f>'Shiller Data '!A1495</f>
        <v>1994.11</v>
      </c>
      <c r="B1496" s="11">
        <f>'Shiller Data '!B1495</f>
        <v>461.01</v>
      </c>
      <c r="C1496" s="11">
        <f>'Shiller Data '!C1495</f>
        <v>13.0967</v>
      </c>
      <c r="D1496" s="11">
        <f>'Shiller Data '!D1495</f>
        <v>29.51</v>
      </c>
      <c r="E1496" s="75">
        <f>'Shiller Data '!E1495</f>
        <v>149.69999999999999</v>
      </c>
      <c r="F1496" s="12">
        <f t="shared" si="204"/>
        <v>967.52048597194391</v>
      </c>
      <c r="G1496" s="12">
        <f t="shared" si="205"/>
        <v>27.486010170340688</v>
      </c>
      <c r="H1496" s="12">
        <f t="shared" si="200"/>
        <v>793.21454624605087</v>
      </c>
      <c r="I1496" s="12">
        <f t="shared" si="201"/>
        <v>25.744452110633823</v>
      </c>
      <c r="J1496" s="12">
        <f t="shared" si="202"/>
        <v>37.581708160427567</v>
      </c>
      <c r="K1496" s="12">
        <f t="shared" si="203"/>
        <v>3.6265174469285713</v>
      </c>
      <c r="L1496" s="12">
        <f t="shared" si="199"/>
        <v>0.27143867830048984</v>
      </c>
    </row>
    <row r="1497" spans="1:12" x14ac:dyDescent="0.25">
      <c r="A1497" s="11">
        <f>'Shiller Data '!A1496</f>
        <v>1994.12</v>
      </c>
      <c r="B1497" s="11">
        <f>'Shiller Data '!B1496</f>
        <v>455.19</v>
      </c>
      <c r="C1497" s="11">
        <f>'Shiller Data '!C1496</f>
        <v>13.17</v>
      </c>
      <c r="D1497" s="11">
        <f>'Shiller Data '!D1496</f>
        <v>30.6</v>
      </c>
      <c r="E1497" s="75">
        <f>'Shiller Data '!E1496</f>
        <v>149.69999999999999</v>
      </c>
      <c r="F1497" s="12">
        <f t="shared" si="204"/>
        <v>955.30606713426869</v>
      </c>
      <c r="G1497" s="12">
        <f t="shared" si="205"/>
        <v>27.639844689378762</v>
      </c>
      <c r="H1497" s="12">
        <f t="shared" si="200"/>
        <v>797.62902289005456</v>
      </c>
      <c r="I1497" s="12">
        <f t="shared" si="201"/>
        <v>25.788948313917015</v>
      </c>
      <c r="J1497" s="12">
        <f t="shared" si="202"/>
        <v>37.043234780486856</v>
      </c>
      <c r="K1497" s="12">
        <f t="shared" si="203"/>
        <v>3.612085738051332</v>
      </c>
      <c r="L1497" s="12">
        <f t="shared" si="199"/>
        <v>0.25700696942325063</v>
      </c>
    </row>
    <row r="1498" spans="1:12" x14ac:dyDescent="0.25">
      <c r="A1498" s="11">
        <f>'Shiller Data '!A1497</f>
        <v>1995.01</v>
      </c>
      <c r="B1498" s="11">
        <f>'Shiller Data '!B1497</f>
        <v>465.25</v>
      </c>
      <c r="C1498" s="11">
        <f>'Shiller Data '!C1497</f>
        <v>13.18</v>
      </c>
      <c r="D1498" s="11">
        <f>'Shiller Data '!D1497</f>
        <v>31.25</v>
      </c>
      <c r="E1498" s="75">
        <f>'Shiller Data '!E1497</f>
        <v>150.30000000000001</v>
      </c>
      <c r="F1498" s="12">
        <f t="shared" si="204"/>
        <v>972.52108283433131</v>
      </c>
      <c r="G1498" s="12">
        <f t="shared" si="205"/>
        <v>27.550409181636724</v>
      </c>
      <c r="H1498" s="12">
        <f t="shared" si="200"/>
        <v>801.91770640441212</v>
      </c>
      <c r="I1498" s="12">
        <f t="shared" si="201"/>
        <v>25.831997014900992</v>
      </c>
      <c r="J1498" s="12">
        <f t="shared" si="202"/>
        <v>37.647924869042832</v>
      </c>
      <c r="K1498" s="12">
        <f t="shared" si="203"/>
        <v>3.628277836366856</v>
      </c>
      <c r="L1498" s="12">
        <f t="shared" si="199"/>
        <v>0.27319906773877456</v>
      </c>
    </row>
    <row r="1499" spans="1:12" x14ac:dyDescent="0.25">
      <c r="A1499" s="11">
        <f>'Shiller Data '!A1498</f>
        <v>1995.02</v>
      </c>
      <c r="B1499" s="11">
        <f>'Shiller Data '!B1498</f>
        <v>481.92</v>
      </c>
      <c r="C1499" s="11">
        <f>'Shiller Data '!C1498</f>
        <v>13.18</v>
      </c>
      <c r="D1499" s="11">
        <f>'Shiller Data '!D1498</f>
        <v>31.9</v>
      </c>
      <c r="E1499" s="75">
        <f>'Shiller Data '!E1498</f>
        <v>150.9</v>
      </c>
      <c r="F1499" s="12">
        <f t="shared" si="204"/>
        <v>1003.3612723658052</v>
      </c>
      <c r="G1499" s="12">
        <f t="shared" si="205"/>
        <v>27.440864811133199</v>
      </c>
      <c r="H1499" s="12">
        <f t="shared" si="200"/>
        <v>806.11637744727557</v>
      </c>
      <c r="I1499" s="12">
        <f t="shared" si="201"/>
        <v>25.874047590814854</v>
      </c>
      <c r="J1499" s="12">
        <f t="shared" si="202"/>
        <v>38.778674609920444</v>
      </c>
      <c r="K1499" s="12">
        <f t="shared" si="203"/>
        <v>3.6578704720752304</v>
      </c>
      <c r="L1499" s="12">
        <f t="shared" si="199"/>
        <v>0.30279170344714901</v>
      </c>
    </row>
    <row r="1500" spans="1:12" x14ac:dyDescent="0.25">
      <c r="A1500" s="11">
        <f>'Shiller Data '!A1499</f>
        <v>1995.03</v>
      </c>
      <c r="B1500" s="11">
        <f>'Shiller Data '!B1499</f>
        <v>493.15</v>
      </c>
      <c r="C1500" s="11">
        <f>'Shiller Data '!C1499</f>
        <v>13.17</v>
      </c>
      <c r="D1500" s="11">
        <f>'Shiller Data '!D1499</f>
        <v>32.549999999999997</v>
      </c>
      <c r="E1500" s="75">
        <f>'Shiller Data '!E1499</f>
        <v>151.4</v>
      </c>
      <c r="F1500" s="12">
        <f t="shared" si="204"/>
        <v>1023.3513953104359</v>
      </c>
      <c r="G1500" s="12">
        <f t="shared" si="205"/>
        <v>27.329489762219289</v>
      </c>
      <c r="H1500" s="12">
        <f t="shared" si="200"/>
        <v>810.55193613800054</v>
      </c>
      <c r="I1500" s="12">
        <f t="shared" si="201"/>
        <v>25.914876625402222</v>
      </c>
      <c r="J1500" s="12">
        <f t="shared" si="202"/>
        <v>39.488954939007066</v>
      </c>
      <c r="K1500" s="12">
        <f t="shared" si="203"/>
        <v>3.6760210110083227</v>
      </c>
      <c r="L1500" s="12">
        <f t="shared" si="199"/>
        <v>0.32094224238024127</v>
      </c>
    </row>
    <row r="1501" spans="1:12" x14ac:dyDescent="0.25">
      <c r="A1501" s="11">
        <f>'Shiller Data '!A1500</f>
        <v>1995.04</v>
      </c>
      <c r="B1501" s="11">
        <f>'Shiller Data '!B1500</f>
        <v>507.91</v>
      </c>
      <c r="C1501" s="11">
        <f>'Shiller Data '!C1500</f>
        <v>13.2433</v>
      </c>
      <c r="D1501" s="11">
        <f>'Shiller Data '!D1500</f>
        <v>33.176699999999997</v>
      </c>
      <c r="E1501" s="75">
        <f>'Shiller Data '!E1500</f>
        <v>151.9</v>
      </c>
      <c r="F1501" s="12">
        <f t="shared" si="204"/>
        <v>1050.511022053983</v>
      </c>
      <c r="G1501" s="12">
        <f t="shared" si="205"/>
        <v>27.391137442396314</v>
      </c>
      <c r="H1501" s="12">
        <f t="shared" si="200"/>
        <v>815.17638261056379</v>
      </c>
      <c r="I1501" s="12">
        <f t="shared" si="201"/>
        <v>25.956519732670021</v>
      </c>
      <c r="J1501" s="12">
        <f t="shared" si="202"/>
        <v>40.471952051867859</v>
      </c>
      <c r="K1501" s="12">
        <f t="shared" si="203"/>
        <v>3.7006091922653677</v>
      </c>
      <c r="L1501" s="12">
        <f t="shared" si="199"/>
        <v>0.34553042363728625</v>
      </c>
    </row>
    <row r="1502" spans="1:12" x14ac:dyDescent="0.25">
      <c r="A1502" s="11">
        <f>'Shiller Data '!A1501</f>
        <v>1995.05</v>
      </c>
      <c r="B1502" s="11">
        <f>'Shiller Data '!B1501</f>
        <v>523.80999999999995</v>
      </c>
      <c r="C1502" s="11">
        <f>'Shiller Data '!C1501</f>
        <v>13.306699999999999</v>
      </c>
      <c r="D1502" s="11">
        <f>'Shiller Data '!D1501</f>
        <v>33.8033</v>
      </c>
      <c r="E1502" s="75">
        <f>'Shiller Data '!E1501</f>
        <v>152.19999999999999</v>
      </c>
      <c r="F1502" s="12">
        <f t="shared" si="204"/>
        <v>1081.2615423784496</v>
      </c>
      <c r="G1502" s="12">
        <f t="shared" si="205"/>
        <v>27.468018873193166</v>
      </c>
      <c r="H1502" s="12">
        <f t="shared" si="200"/>
        <v>819.88908530064145</v>
      </c>
      <c r="I1502" s="12">
        <f t="shared" si="201"/>
        <v>25.998896047833842</v>
      </c>
      <c r="J1502" s="12">
        <f t="shared" si="202"/>
        <v>41.588748244890859</v>
      </c>
      <c r="K1502" s="12">
        <f t="shared" si="203"/>
        <v>3.7278296557998583</v>
      </c>
      <c r="L1502" s="12">
        <f t="shared" si="199"/>
        <v>0.37275088717177685</v>
      </c>
    </row>
    <row r="1503" spans="1:12" x14ac:dyDescent="0.25">
      <c r="A1503" s="11">
        <f>'Shiller Data '!A1502</f>
        <v>1995.06</v>
      </c>
      <c r="B1503" s="11">
        <f>'Shiller Data '!B1502</f>
        <v>539.35</v>
      </c>
      <c r="C1503" s="11">
        <f>'Shiller Data '!C1502</f>
        <v>13.36</v>
      </c>
      <c r="D1503" s="11">
        <f>'Shiller Data '!D1502</f>
        <v>34.43</v>
      </c>
      <c r="E1503" s="75">
        <f>'Shiller Data '!E1502</f>
        <v>152.5</v>
      </c>
      <c r="F1503" s="12">
        <f t="shared" si="204"/>
        <v>1111.149418032787</v>
      </c>
      <c r="G1503" s="12">
        <f t="shared" si="205"/>
        <v>27.523790163934425</v>
      </c>
      <c r="H1503" s="12">
        <f t="shared" si="200"/>
        <v>824.68851778877365</v>
      </c>
      <c r="I1503" s="12">
        <f t="shared" si="201"/>
        <v>26.0416385625442</v>
      </c>
      <c r="J1503" s="12">
        <f t="shared" si="202"/>
        <v>42.668183699890449</v>
      </c>
      <c r="K1503" s="12">
        <f t="shared" si="203"/>
        <v>3.7534535300856091</v>
      </c>
      <c r="L1503" s="12">
        <f t="shared" si="199"/>
        <v>0.3983747614575277</v>
      </c>
    </row>
    <row r="1504" spans="1:12" x14ac:dyDescent="0.25">
      <c r="A1504" s="11">
        <f>'Shiller Data '!A1503</f>
        <v>1995.07</v>
      </c>
      <c r="B1504" s="11">
        <f>'Shiller Data '!B1503</f>
        <v>557.37</v>
      </c>
      <c r="C1504" s="11">
        <f>'Shiller Data '!C1503</f>
        <v>13.44</v>
      </c>
      <c r="D1504" s="11">
        <f>'Shiller Data '!D1503</f>
        <v>34.68</v>
      </c>
      <c r="E1504" s="75">
        <f>'Shiller Data '!E1503</f>
        <v>152.5</v>
      </c>
      <c r="F1504" s="12">
        <f t="shared" si="204"/>
        <v>1148.2735721311476</v>
      </c>
      <c r="G1504" s="12">
        <f t="shared" si="205"/>
        <v>27.688603278688522</v>
      </c>
      <c r="H1504" s="12">
        <f t="shared" si="200"/>
        <v>829.62557055254285</v>
      </c>
      <c r="I1504" s="12">
        <f t="shared" si="201"/>
        <v>26.08521872350083</v>
      </c>
      <c r="J1504" s="12">
        <f t="shared" si="202"/>
        <v>44.020086022765035</v>
      </c>
      <c r="K1504" s="12">
        <f t="shared" si="203"/>
        <v>3.7846460302709866</v>
      </c>
      <c r="L1504" s="12">
        <f t="shared" si="199"/>
        <v>0.42956726164290515</v>
      </c>
    </row>
    <row r="1505" spans="1:12" x14ac:dyDescent="0.25">
      <c r="A1505" s="11">
        <f>'Shiller Data '!A1504</f>
        <v>1995.08</v>
      </c>
      <c r="B1505" s="11">
        <f>'Shiller Data '!B1504</f>
        <v>559.11</v>
      </c>
      <c r="C1505" s="11">
        <f>'Shiller Data '!C1504</f>
        <v>13.51</v>
      </c>
      <c r="D1505" s="11">
        <f>'Shiller Data '!D1504</f>
        <v>34.93</v>
      </c>
      <c r="E1505" s="75">
        <f>'Shiller Data '!E1504</f>
        <v>152.9</v>
      </c>
      <c r="F1505" s="12">
        <f t="shared" si="204"/>
        <v>1148.8448937213866</v>
      </c>
      <c r="G1505" s="12">
        <f t="shared" si="205"/>
        <v>27.760001635055591</v>
      </c>
      <c r="H1505" s="12">
        <f t="shared" si="200"/>
        <v>834.76197148704694</v>
      </c>
      <c r="I1505" s="12">
        <f t="shared" si="201"/>
        <v>26.128904261870389</v>
      </c>
      <c r="J1505" s="12">
        <f t="shared" si="202"/>
        <v>43.96835329210046</v>
      </c>
      <c r="K1505" s="12">
        <f t="shared" si="203"/>
        <v>3.7834701317773103</v>
      </c>
      <c r="L1505" s="12">
        <f t="shared" si="199"/>
        <v>0.42839136314922888</v>
      </c>
    </row>
    <row r="1506" spans="1:12" x14ac:dyDescent="0.25">
      <c r="A1506" s="11">
        <f>'Shiller Data '!A1505</f>
        <v>1995.09</v>
      </c>
      <c r="B1506" s="11">
        <f>'Shiller Data '!B1505</f>
        <v>578.77</v>
      </c>
      <c r="C1506" s="11">
        <f>'Shiller Data '!C1505</f>
        <v>13.58</v>
      </c>
      <c r="D1506" s="11">
        <f>'Shiller Data '!D1505</f>
        <v>35.18</v>
      </c>
      <c r="E1506" s="75">
        <f>'Shiller Data '!E1505</f>
        <v>153.19999999999999</v>
      </c>
      <c r="F1506" s="12">
        <f t="shared" si="204"/>
        <v>1186.9129552872064</v>
      </c>
      <c r="G1506" s="12">
        <f t="shared" si="205"/>
        <v>27.849193864229768</v>
      </c>
      <c r="H1506" s="12">
        <f t="shared" si="200"/>
        <v>840.33574763633464</v>
      </c>
      <c r="I1506" s="12">
        <f t="shared" si="201"/>
        <v>26.173038414223534</v>
      </c>
      <c r="J1506" s="12">
        <f t="shared" si="202"/>
        <v>45.348688085147494</v>
      </c>
      <c r="K1506" s="12">
        <f t="shared" si="203"/>
        <v>3.8143812474800245</v>
      </c>
      <c r="L1506" s="12">
        <f t="shared" si="199"/>
        <v>0.45930247885194309</v>
      </c>
    </row>
    <row r="1507" spans="1:12" x14ac:dyDescent="0.25">
      <c r="A1507" s="11">
        <f>'Shiller Data '!A1506</f>
        <v>1995.1</v>
      </c>
      <c r="B1507" s="11">
        <f>'Shiller Data '!B1506</f>
        <v>582.91999999999996</v>
      </c>
      <c r="C1507" s="11">
        <f>'Shiller Data '!C1506</f>
        <v>13.65</v>
      </c>
      <c r="D1507" s="11">
        <f>'Shiller Data '!D1506</f>
        <v>34.773299999999999</v>
      </c>
      <c r="E1507" s="75">
        <f>'Shiller Data '!E1506</f>
        <v>153.69999999999999</v>
      </c>
      <c r="F1507" s="12">
        <f t="shared" si="204"/>
        <v>1191.5347495120366</v>
      </c>
      <c r="G1507" s="12">
        <f t="shared" si="205"/>
        <v>27.90168347430059</v>
      </c>
      <c r="H1507" s="12">
        <f t="shared" si="200"/>
        <v>845.92016933521177</v>
      </c>
      <c r="I1507" s="12">
        <f t="shared" si="201"/>
        <v>26.217907331793924</v>
      </c>
      <c r="J1507" s="12">
        <f t="shared" si="202"/>
        <v>45.447362920040781</v>
      </c>
      <c r="K1507" s="12">
        <f t="shared" si="203"/>
        <v>3.8165547973789131</v>
      </c>
      <c r="L1507" s="12">
        <f t="shared" si="199"/>
        <v>0.46147602875083171</v>
      </c>
    </row>
    <row r="1508" spans="1:12" x14ac:dyDescent="0.25">
      <c r="A1508" s="11">
        <f>'Shiller Data '!A1507</f>
        <v>1995.11</v>
      </c>
      <c r="B1508" s="11">
        <f>'Shiller Data '!B1507</f>
        <v>595.53</v>
      </c>
      <c r="C1508" s="11">
        <f>'Shiller Data '!C1507</f>
        <v>13.72</v>
      </c>
      <c r="D1508" s="11">
        <f>'Shiller Data '!D1507</f>
        <v>34.366700000000002</v>
      </c>
      <c r="E1508" s="75">
        <f>'Shiller Data '!E1507</f>
        <v>153.6</v>
      </c>
      <c r="F1508" s="12">
        <f t="shared" si="204"/>
        <v>1218.1031103515625</v>
      </c>
      <c r="G1508" s="12">
        <f t="shared" si="205"/>
        <v>28.063027343750004</v>
      </c>
      <c r="H1508" s="12">
        <f t="shared" si="200"/>
        <v>851.29969648066026</v>
      </c>
      <c r="I1508" s="12">
        <f t="shared" si="201"/>
        <v>26.264162124936984</v>
      </c>
      <c r="J1508" s="12">
        <f t="shared" si="202"/>
        <v>46.378906151931361</v>
      </c>
      <c r="K1508" s="12">
        <f t="shared" si="203"/>
        <v>3.8368447470717202</v>
      </c>
      <c r="L1508" s="12">
        <f t="shared" si="199"/>
        <v>0.48176597844363878</v>
      </c>
    </row>
    <row r="1509" spans="1:12" x14ac:dyDescent="0.25">
      <c r="A1509" s="11">
        <f>'Shiller Data '!A1508</f>
        <v>1995.12</v>
      </c>
      <c r="B1509" s="11">
        <f>'Shiller Data '!B1508</f>
        <v>614.57000000000005</v>
      </c>
      <c r="C1509" s="11">
        <f>'Shiller Data '!C1508</f>
        <v>13.79</v>
      </c>
      <c r="D1509" s="11">
        <f>'Shiller Data '!D1508</f>
        <v>33.96</v>
      </c>
      <c r="E1509" s="75">
        <f>'Shiller Data '!E1508</f>
        <v>153.5</v>
      </c>
      <c r="F1509" s="12">
        <f t="shared" si="204"/>
        <v>1257.8666433224757</v>
      </c>
      <c r="G1509" s="12">
        <f t="shared" si="205"/>
        <v>28.224581433224756</v>
      </c>
      <c r="H1509" s="12">
        <f t="shared" si="200"/>
        <v>856.61664808048351</v>
      </c>
      <c r="I1509" s="12">
        <f t="shared" si="201"/>
        <v>26.311803990189762</v>
      </c>
      <c r="J1509" s="12">
        <f t="shared" si="202"/>
        <v>47.806172613305634</v>
      </c>
      <c r="K1509" s="12">
        <f t="shared" si="203"/>
        <v>3.867154765329885</v>
      </c>
      <c r="L1509" s="12">
        <f t="shared" si="199"/>
        <v>0.51207599670180359</v>
      </c>
    </row>
    <row r="1510" spans="1:12" x14ac:dyDescent="0.25">
      <c r="A1510" s="11">
        <f>'Shiller Data '!A1509</f>
        <v>1996.01</v>
      </c>
      <c r="B1510" s="11">
        <f>'Shiller Data '!B1509</f>
        <v>614.41999999999996</v>
      </c>
      <c r="C1510" s="11">
        <f>'Shiller Data '!C1509</f>
        <v>13.8933</v>
      </c>
      <c r="D1510" s="11">
        <f>'Shiller Data '!D1509</f>
        <v>33.986699999999999</v>
      </c>
      <c r="E1510" s="75">
        <f>'Shiller Data '!E1509</f>
        <v>154.4</v>
      </c>
      <c r="F1510" s="12">
        <f t="shared" si="204"/>
        <v>1250.2292972797927</v>
      </c>
      <c r="G1510" s="12">
        <f t="shared" si="205"/>
        <v>28.270256007124352</v>
      </c>
      <c r="H1510" s="12">
        <f t="shared" si="200"/>
        <v>861.91163402733821</v>
      </c>
      <c r="I1510" s="12">
        <f t="shared" si="201"/>
        <v>26.359380139742637</v>
      </c>
      <c r="J1510" s="12">
        <f t="shared" si="202"/>
        <v>47.430147850661847</v>
      </c>
      <c r="K1510" s="12">
        <f t="shared" si="203"/>
        <v>3.8592580571239705</v>
      </c>
      <c r="L1510" s="12">
        <f t="shared" si="199"/>
        <v>0.50417928849588911</v>
      </c>
    </row>
    <row r="1511" spans="1:12" x14ac:dyDescent="0.25">
      <c r="A1511" s="11">
        <f>'Shiller Data '!A1510</f>
        <v>1996.02</v>
      </c>
      <c r="B1511" s="11">
        <f>'Shiller Data '!B1510</f>
        <v>649.54</v>
      </c>
      <c r="C1511" s="11">
        <f>'Shiller Data '!C1510</f>
        <v>13.996700000000001</v>
      </c>
      <c r="D1511" s="11">
        <f>'Shiller Data '!D1510</f>
        <v>34.013300000000001</v>
      </c>
      <c r="E1511" s="75">
        <f>'Shiller Data '!E1510</f>
        <v>154.9</v>
      </c>
      <c r="F1511" s="12">
        <f t="shared" si="204"/>
        <v>1317.4256262104582</v>
      </c>
      <c r="G1511" s="12">
        <f t="shared" si="205"/>
        <v>28.388723192382184</v>
      </c>
      <c r="H1511" s="12">
        <f t="shared" si="200"/>
        <v>867.21921707060847</v>
      </c>
      <c r="I1511" s="12">
        <f t="shared" si="201"/>
        <v>26.406253559953296</v>
      </c>
      <c r="J1511" s="12">
        <f t="shared" si="202"/>
        <v>49.890667876052476</v>
      </c>
      <c r="K1511" s="12">
        <f t="shared" si="203"/>
        <v>3.9098339687557302</v>
      </c>
      <c r="L1511" s="12">
        <f t="shared" si="199"/>
        <v>0.55475520012764878</v>
      </c>
    </row>
    <row r="1512" spans="1:12" x14ac:dyDescent="0.25">
      <c r="A1512" s="11">
        <f>'Shiller Data '!A1511</f>
        <v>1996.03</v>
      </c>
      <c r="B1512" s="11">
        <f>'Shiller Data '!B1511</f>
        <v>647.07000000000005</v>
      </c>
      <c r="C1512" s="11">
        <f>'Shiller Data '!C1511</f>
        <v>14.1</v>
      </c>
      <c r="D1512" s="11">
        <f>'Shiller Data '!D1511</f>
        <v>34.04</v>
      </c>
      <c r="E1512" s="75">
        <f>'Shiller Data '!E1511</f>
        <v>155.69999999999999</v>
      </c>
      <c r="F1512" s="12">
        <f t="shared" si="204"/>
        <v>1305.6725578034684</v>
      </c>
      <c r="G1512" s="12">
        <f t="shared" si="205"/>
        <v>28.451300578034687</v>
      </c>
      <c r="H1512" s="12">
        <f t="shared" si="200"/>
        <v>872.04570176237769</v>
      </c>
      <c r="I1512" s="12">
        <f t="shared" si="201"/>
        <v>26.451582806372439</v>
      </c>
      <c r="J1512" s="12">
        <f t="shared" si="202"/>
        <v>49.360847982560777</v>
      </c>
      <c r="K1512" s="12">
        <f t="shared" si="203"/>
        <v>3.899157558999014</v>
      </c>
      <c r="L1512" s="12">
        <f t="shared" si="199"/>
        <v>0.54407879037093254</v>
      </c>
    </row>
    <row r="1513" spans="1:12" x14ac:dyDescent="0.25">
      <c r="A1513" s="11">
        <f>'Shiller Data '!A1512</f>
        <v>1996.04</v>
      </c>
      <c r="B1513" s="11">
        <f>'Shiller Data '!B1512</f>
        <v>647.16999999999996</v>
      </c>
      <c r="C1513" s="11">
        <f>'Shiller Data '!C1512</f>
        <v>14.156700000000001</v>
      </c>
      <c r="D1513" s="11">
        <f>'Shiller Data '!D1512</f>
        <v>34.33</v>
      </c>
      <c r="E1513" s="75">
        <f>'Shiller Data '!E1512</f>
        <v>156.30000000000001</v>
      </c>
      <c r="F1513" s="12">
        <f t="shared" si="204"/>
        <v>1300.8613867562378</v>
      </c>
      <c r="G1513" s="12">
        <f t="shared" si="205"/>
        <v>28.456053886756237</v>
      </c>
      <c r="H1513" s="12">
        <f t="shared" si="200"/>
        <v>876.6815121541523</v>
      </c>
      <c r="I1513" s="12">
        <f t="shared" si="201"/>
        <v>26.495887438715894</v>
      </c>
      <c r="J1513" s="12">
        <f t="shared" si="202"/>
        <v>49.096728304159917</v>
      </c>
      <c r="K1513" s="12">
        <f t="shared" si="203"/>
        <v>3.8937923992638783</v>
      </c>
      <c r="L1513" s="12">
        <f t="shared" si="199"/>
        <v>0.53871363063579691</v>
      </c>
    </row>
    <row r="1514" spans="1:12" x14ac:dyDescent="0.25">
      <c r="A1514" s="11">
        <f>'Shiller Data '!A1513</f>
        <v>1996.05</v>
      </c>
      <c r="B1514" s="11">
        <f>'Shiller Data '!B1513</f>
        <v>661.23</v>
      </c>
      <c r="C1514" s="11">
        <f>'Shiller Data '!C1513</f>
        <v>14.2133</v>
      </c>
      <c r="D1514" s="11">
        <f>'Shiller Data '!D1513</f>
        <v>34.619999999999997</v>
      </c>
      <c r="E1514" s="75">
        <f>'Shiller Data '!E1513</f>
        <v>156.6</v>
      </c>
      <c r="F1514" s="12">
        <f t="shared" si="204"/>
        <v>1326.5768534482759</v>
      </c>
      <c r="G1514" s="12">
        <f t="shared" si="205"/>
        <v>28.515092768199235</v>
      </c>
      <c r="H1514" s="12">
        <f t="shared" si="200"/>
        <v>881.49059663162097</v>
      </c>
      <c r="I1514" s="12">
        <f t="shared" si="201"/>
        <v>26.540603234985561</v>
      </c>
      <c r="J1514" s="12">
        <f t="shared" si="202"/>
        <v>49.982920196011044</v>
      </c>
      <c r="K1514" s="12">
        <f t="shared" si="203"/>
        <v>3.9116813509911359</v>
      </c>
      <c r="L1514" s="12">
        <f t="shared" si="199"/>
        <v>0.55660258236305449</v>
      </c>
    </row>
    <row r="1515" spans="1:12" x14ac:dyDescent="0.25">
      <c r="A1515" s="11">
        <f>'Shiller Data '!A1514</f>
        <v>1996.06</v>
      </c>
      <c r="B1515" s="11">
        <f>'Shiller Data '!B1514</f>
        <v>668.5</v>
      </c>
      <c r="C1515" s="11">
        <f>'Shiller Data '!C1514</f>
        <v>14.27</v>
      </c>
      <c r="D1515" s="11">
        <f>'Shiller Data '!D1514</f>
        <v>34.909999999999997</v>
      </c>
      <c r="E1515" s="75">
        <f>'Shiller Data '!E1514</f>
        <v>156.69999999999999</v>
      </c>
      <c r="F1515" s="12">
        <f t="shared" si="204"/>
        <v>1340.3062380344609</v>
      </c>
      <c r="G1515" s="12">
        <f t="shared" si="205"/>
        <v>28.610575941289092</v>
      </c>
      <c r="H1515" s="12">
        <f t="shared" si="200"/>
        <v>886.2350566349744</v>
      </c>
      <c r="I1515" s="12">
        <f t="shared" si="201"/>
        <v>26.586621753419042</v>
      </c>
      <c r="J1515" s="12">
        <f t="shared" si="202"/>
        <v>50.412807255667879</v>
      </c>
      <c r="K1515" s="12">
        <f t="shared" si="203"/>
        <v>3.9202452550119151</v>
      </c>
      <c r="L1515" s="12">
        <f t="shared" si="199"/>
        <v>0.56516648638383371</v>
      </c>
    </row>
    <row r="1516" spans="1:12" x14ac:dyDescent="0.25">
      <c r="A1516" s="11">
        <f>'Shiller Data '!A1515</f>
        <v>1996.07</v>
      </c>
      <c r="B1516" s="11">
        <f>'Shiller Data '!B1515</f>
        <v>644.07000000000005</v>
      </c>
      <c r="C1516" s="11">
        <f>'Shiller Data '!C1515</f>
        <v>14.4</v>
      </c>
      <c r="D1516" s="11">
        <f>'Shiller Data '!D1515</f>
        <v>35.273299999999999</v>
      </c>
      <c r="E1516" s="75">
        <f>'Shiller Data '!E1515</f>
        <v>157</v>
      </c>
      <c r="F1516" s="12">
        <f t="shared" si="204"/>
        <v>1288.8579124203823</v>
      </c>
      <c r="G1516" s="12">
        <f t="shared" si="205"/>
        <v>28.816050955414013</v>
      </c>
      <c r="H1516" s="12">
        <f t="shared" si="200"/>
        <v>890.87043512987236</v>
      </c>
      <c r="I1516" s="12">
        <f t="shared" si="201"/>
        <v>26.633124216111266</v>
      </c>
      <c r="J1516" s="12">
        <f t="shared" si="202"/>
        <v>48.393042512102618</v>
      </c>
      <c r="K1516" s="12">
        <f t="shared" si="203"/>
        <v>3.8793560536396545</v>
      </c>
      <c r="L1516" s="12">
        <f t="shared" si="199"/>
        <v>0.52427728501157311</v>
      </c>
    </row>
    <row r="1517" spans="1:12" x14ac:dyDescent="0.25">
      <c r="A1517" s="11">
        <f>'Shiller Data '!A1516</f>
        <v>1996.08</v>
      </c>
      <c r="B1517" s="11">
        <f>'Shiller Data '!B1516</f>
        <v>662.68</v>
      </c>
      <c r="C1517" s="11">
        <f>'Shiller Data '!C1516</f>
        <v>14.53</v>
      </c>
      <c r="D1517" s="11">
        <f>'Shiller Data '!D1516</f>
        <v>35.636699999999998</v>
      </c>
      <c r="E1517" s="75">
        <f>'Shiller Data '!E1516</f>
        <v>157.30000000000001</v>
      </c>
      <c r="F1517" s="12">
        <f t="shared" si="204"/>
        <v>1323.5695422759059</v>
      </c>
      <c r="G1517" s="12">
        <f t="shared" si="205"/>
        <v>29.020742212333118</v>
      </c>
      <c r="H1517" s="12">
        <f t="shared" si="200"/>
        <v>895.59434738076698</v>
      </c>
      <c r="I1517" s="12">
        <f t="shared" si="201"/>
        <v>26.680507318546905</v>
      </c>
      <c r="J1517" s="12">
        <f t="shared" si="202"/>
        <v>49.60811001355394</v>
      </c>
      <c r="K1517" s="12">
        <f t="shared" si="203"/>
        <v>3.9041543287026315</v>
      </c>
      <c r="L1517" s="12">
        <f t="shared" si="199"/>
        <v>0.54907556007455005</v>
      </c>
    </row>
    <row r="1518" spans="1:12" x14ac:dyDescent="0.25">
      <c r="A1518" s="11">
        <f>'Shiller Data '!A1517</f>
        <v>1996.09</v>
      </c>
      <c r="B1518" s="11">
        <f>'Shiller Data '!B1517</f>
        <v>674.88</v>
      </c>
      <c r="C1518" s="11">
        <f>'Shiller Data '!C1517</f>
        <v>14.66</v>
      </c>
      <c r="D1518" s="11">
        <f>'Shiller Data '!D1517</f>
        <v>36</v>
      </c>
      <c r="E1518" s="75">
        <f>'Shiller Data '!E1517</f>
        <v>157.80000000000001</v>
      </c>
      <c r="F1518" s="12">
        <f t="shared" si="204"/>
        <v>1343.6655513307983</v>
      </c>
      <c r="G1518" s="12">
        <f t="shared" si="205"/>
        <v>29.187614068441064</v>
      </c>
      <c r="H1518" s="12">
        <f t="shared" si="200"/>
        <v>900.69859735564671</v>
      </c>
      <c r="I1518" s="12">
        <f t="shared" si="201"/>
        <v>26.729088934288804</v>
      </c>
      <c r="J1518" s="12">
        <f t="shared" si="202"/>
        <v>50.269784901164641</v>
      </c>
      <c r="K1518" s="12">
        <f t="shared" si="203"/>
        <v>3.9174041988245247</v>
      </c>
      <c r="L1518" s="12">
        <f t="shared" si="199"/>
        <v>0.56232543019644332</v>
      </c>
    </row>
    <row r="1519" spans="1:12" x14ac:dyDescent="0.25">
      <c r="A1519" s="11">
        <f>'Shiller Data '!A1518</f>
        <v>1996.1</v>
      </c>
      <c r="B1519" s="11">
        <f>'Shiller Data '!B1518</f>
        <v>701.46</v>
      </c>
      <c r="C1519" s="11">
        <f>'Shiller Data '!C1518</f>
        <v>14.74</v>
      </c>
      <c r="D1519" s="11">
        <f>'Shiller Data '!D1518</f>
        <v>36.909999999999997</v>
      </c>
      <c r="E1519" s="75">
        <f>'Shiller Data '!E1518</f>
        <v>158.30000000000001</v>
      </c>
      <c r="F1519" s="12">
        <f t="shared" si="204"/>
        <v>1392.1743240682249</v>
      </c>
      <c r="G1519" s="12">
        <f t="shared" si="205"/>
        <v>29.25419772583702</v>
      </c>
      <c r="H1519" s="12">
        <f t="shared" si="200"/>
        <v>906.13511286929804</v>
      </c>
      <c r="I1519" s="12">
        <f t="shared" si="201"/>
        <v>26.778018353033733</v>
      </c>
      <c r="J1519" s="12">
        <f t="shared" si="202"/>
        <v>51.989445436708458</v>
      </c>
      <c r="K1519" s="12">
        <f t="shared" si="203"/>
        <v>3.9510407256087565</v>
      </c>
      <c r="L1519" s="12">
        <f t="shared" si="199"/>
        <v>0.59596195698067511</v>
      </c>
    </row>
    <row r="1520" spans="1:12" x14ac:dyDescent="0.25">
      <c r="A1520" s="11">
        <f>'Shiller Data '!A1519</f>
        <v>1996.11</v>
      </c>
      <c r="B1520" s="11">
        <f>'Shiller Data '!B1519</f>
        <v>735.67</v>
      </c>
      <c r="C1520" s="11">
        <f>'Shiller Data '!C1519</f>
        <v>14.82</v>
      </c>
      <c r="D1520" s="11">
        <f>'Shiller Data '!D1519</f>
        <v>37.82</v>
      </c>
      <c r="E1520" s="75">
        <f>'Shiller Data '!E1519</f>
        <v>158.6</v>
      </c>
      <c r="F1520" s="12">
        <f t="shared" si="204"/>
        <v>1457.308463114754</v>
      </c>
      <c r="G1520" s="12">
        <f t="shared" si="205"/>
        <v>29.357336065573776</v>
      </c>
      <c r="H1520" s="12">
        <f t="shared" si="200"/>
        <v>911.71620323333377</v>
      </c>
      <c r="I1520" s="12">
        <f t="shared" si="201"/>
        <v>26.827575546904026</v>
      </c>
      <c r="J1520" s="12">
        <f t="shared" si="202"/>
        <v>54.321288204626129</v>
      </c>
      <c r="K1520" s="12">
        <f t="shared" si="203"/>
        <v>3.9949161980764978</v>
      </c>
      <c r="L1520" s="12">
        <f t="shared" si="199"/>
        <v>0.63983742944841637</v>
      </c>
    </row>
    <row r="1521" spans="1:12" x14ac:dyDescent="0.25">
      <c r="A1521" s="11">
        <f>'Shiller Data '!A1520</f>
        <v>1996.12</v>
      </c>
      <c r="B1521" s="11">
        <f>'Shiller Data '!B1520</f>
        <v>743.25</v>
      </c>
      <c r="C1521" s="11">
        <f>'Shiller Data '!C1520</f>
        <v>14.9</v>
      </c>
      <c r="D1521" s="11">
        <f>'Shiller Data '!D1520</f>
        <v>38.729999999999997</v>
      </c>
      <c r="E1521" s="75">
        <f>'Shiller Data '!E1520</f>
        <v>158.6</v>
      </c>
      <c r="F1521" s="12">
        <f t="shared" si="204"/>
        <v>1472.3238887137454</v>
      </c>
      <c r="G1521" s="12">
        <f t="shared" si="205"/>
        <v>29.515810214375794</v>
      </c>
      <c r="H1521" s="12">
        <f t="shared" si="200"/>
        <v>917.30856235184945</v>
      </c>
      <c r="I1521" s="12">
        <f t="shared" si="201"/>
        <v>26.878181673970154</v>
      </c>
      <c r="J1521" s="12">
        <f t="shared" si="202"/>
        <v>54.777659685945181</v>
      </c>
      <c r="K1521" s="12">
        <f t="shared" si="203"/>
        <v>4.0032824408694747</v>
      </c>
      <c r="L1521" s="12">
        <f t="shared" si="199"/>
        <v>0.6482036722413933</v>
      </c>
    </row>
    <row r="1522" spans="1:12" x14ac:dyDescent="0.25">
      <c r="A1522" s="11">
        <f>'Shiller Data '!A1521</f>
        <v>1997.01</v>
      </c>
      <c r="B1522" s="11">
        <f>'Shiller Data '!B1521</f>
        <v>766.22</v>
      </c>
      <c r="C1522" s="11">
        <f>'Shiller Data '!C1521</f>
        <v>14.9533</v>
      </c>
      <c r="D1522" s="11">
        <f>'Shiller Data '!D1521</f>
        <v>39.2333</v>
      </c>
      <c r="E1522" s="75">
        <f>'Shiller Data '!E1521</f>
        <v>159.1</v>
      </c>
      <c r="F1522" s="12">
        <f t="shared" si="204"/>
        <v>1513.0557416719048</v>
      </c>
      <c r="G1522" s="12">
        <f t="shared" si="205"/>
        <v>29.528303126964179</v>
      </c>
      <c r="H1522" s="12">
        <f t="shared" si="200"/>
        <v>922.71688396703485</v>
      </c>
      <c r="I1522" s="12">
        <f t="shared" si="201"/>
        <v>26.929853950302384</v>
      </c>
      <c r="J1522" s="12">
        <f t="shared" si="202"/>
        <v>56.185070459875824</v>
      </c>
      <c r="K1522" s="12">
        <f t="shared" si="203"/>
        <v>4.0286510714282402</v>
      </c>
      <c r="L1522" s="12">
        <f t="shared" si="199"/>
        <v>0.67357230280015878</v>
      </c>
    </row>
    <row r="1523" spans="1:12" x14ac:dyDescent="0.25">
      <c r="A1523" s="11">
        <f>'Shiller Data '!A1522</f>
        <v>1997.02</v>
      </c>
      <c r="B1523" s="11">
        <f>'Shiller Data '!B1522</f>
        <v>798.39</v>
      </c>
      <c r="C1523" s="11">
        <f>'Shiller Data '!C1522</f>
        <v>15.0067</v>
      </c>
      <c r="D1523" s="11">
        <f>'Shiller Data '!D1522</f>
        <v>39.736699999999999</v>
      </c>
      <c r="E1523" s="75">
        <f>'Shiller Data '!E1522</f>
        <v>159.6</v>
      </c>
      <c r="F1523" s="12">
        <f t="shared" si="204"/>
        <v>1571.6427208646617</v>
      </c>
      <c r="G1523" s="12">
        <f t="shared" si="205"/>
        <v>29.540914614661656</v>
      </c>
      <c r="H1523" s="12">
        <f t="shared" si="200"/>
        <v>928.01341927657677</v>
      </c>
      <c r="I1523" s="12">
        <f t="shared" si="201"/>
        <v>26.981987780795695</v>
      </c>
      <c r="J1523" s="12">
        <f t="shared" si="202"/>
        <v>58.247847921096131</v>
      </c>
      <c r="K1523" s="12">
        <f t="shared" si="203"/>
        <v>4.0647071462027249</v>
      </c>
      <c r="L1523" s="12">
        <f t="shared" si="199"/>
        <v>0.70962837757464348</v>
      </c>
    </row>
    <row r="1524" spans="1:12" x14ac:dyDescent="0.25">
      <c r="A1524" s="11">
        <f>'Shiller Data '!A1523</f>
        <v>1997.03</v>
      </c>
      <c r="B1524" s="11">
        <f>'Shiller Data '!B1523</f>
        <v>792.16</v>
      </c>
      <c r="C1524" s="11">
        <f>'Shiller Data '!C1523</f>
        <v>15.06</v>
      </c>
      <c r="D1524" s="11">
        <f>'Shiller Data '!D1523</f>
        <v>40.24</v>
      </c>
      <c r="E1524" s="75">
        <f>'Shiller Data '!E1523</f>
        <v>160</v>
      </c>
      <c r="F1524" s="12">
        <f t="shared" si="204"/>
        <v>1555.480425</v>
      </c>
      <c r="G1524" s="12">
        <f t="shared" si="205"/>
        <v>29.571721875000001</v>
      </c>
      <c r="H1524" s="12">
        <f t="shared" si="200"/>
        <v>932.98005975753915</v>
      </c>
      <c r="I1524" s="12">
        <f t="shared" si="201"/>
        <v>27.034923553902754</v>
      </c>
      <c r="J1524" s="12">
        <f t="shared" si="202"/>
        <v>57.535965356020071</v>
      </c>
      <c r="K1524" s="12">
        <f t="shared" si="203"/>
        <v>4.0524102367219585</v>
      </c>
      <c r="L1524" s="12">
        <f t="shared" si="199"/>
        <v>0.69733146809387714</v>
      </c>
    </row>
    <row r="1525" spans="1:12" x14ac:dyDescent="0.25">
      <c r="A1525" s="11">
        <f>'Shiller Data '!A1524</f>
        <v>1997.04</v>
      </c>
      <c r="B1525" s="11">
        <f>'Shiller Data '!B1524</f>
        <v>763.93</v>
      </c>
      <c r="C1525" s="11">
        <f>'Shiller Data '!C1524</f>
        <v>15.093299999999999</v>
      </c>
      <c r="D1525" s="11">
        <f>'Shiller Data '!D1524</f>
        <v>40.343299999999999</v>
      </c>
      <c r="E1525" s="75">
        <f>'Shiller Data '!E1524</f>
        <v>160.19999999999999</v>
      </c>
      <c r="F1525" s="12">
        <f t="shared" si="204"/>
        <v>1498.1754541198502</v>
      </c>
      <c r="G1525" s="12">
        <f t="shared" si="205"/>
        <v>29.600109410112363</v>
      </c>
      <c r="H1525" s="12">
        <f t="shared" si="200"/>
        <v>937.80760363951538</v>
      </c>
      <c r="I1525" s="12">
        <f t="shared" si="201"/>
        <v>27.087766590354462</v>
      </c>
      <c r="J1525" s="12">
        <f t="shared" si="202"/>
        <v>55.308194166636369</v>
      </c>
      <c r="K1525" s="12">
        <f t="shared" si="203"/>
        <v>4.0129210741630885</v>
      </c>
      <c r="L1525" s="12">
        <f t="shared" si="199"/>
        <v>0.65784230553500711</v>
      </c>
    </row>
    <row r="1526" spans="1:12" x14ac:dyDescent="0.25">
      <c r="A1526" s="11">
        <f>'Shiller Data '!A1525</f>
        <v>1997.05</v>
      </c>
      <c r="B1526" s="11">
        <f>'Shiller Data '!B1525</f>
        <v>833.09</v>
      </c>
      <c r="C1526" s="11">
        <f>'Shiller Data '!C1525</f>
        <v>15.1267</v>
      </c>
      <c r="D1526" s="11">
        <f>'Shiller Data '!D1525</f>
        <v>40.4467</v>
      </c>
      <c r="E1526" s="75">
        <f>'Shiller Data '!E1525</f>
        <v>160.1</v>
      </c>
      <c r="F1526" s="12">
        <f t="shared" si="204"/>
        <v>1634.8285493441601</v>
      </c>
      <c r="G1526" s="12">
        <f t="shared" si="205"/>
        <v>29.684140990006249</v>
      </c>
      <c r="H1526" s="12">
        <f t="shared" si="200"/>
        <v>943.37937153336782</v>
      </c>
      <c r="I1526" s="12">
        <f t="shared" si="201"/>
        <v>27.140545630604855</v>
      </c>
      <c r="J1526" s="12">
        <f t="shared" si="202"/>
        <v>60.235655229445968</v>
      </c>
      <c r="K1526" s="12">
        <f t="shared" si="203"/>
        <v>4.0982644565453663</v>
      </c>
      <c r="L1526" s="12">
        <f t="shared" si="199"/>
        <v>0.7431856879172849</v>
      </c>
    </row>
    <row r="1527" spans="1:12" x14ac:dyDescent="0.25">
      <c r="A1527" s="11">
        <f>'Shiller Data '!A1526</f>
        <v>1997.06</v>
      </c>
      <c r="B1527" s="11">
        <f>'Shiller Data '!B1526</f>
        <v>876.29</v>
      </c>
      <c r="C1527" s="11">
        <f>'Shiller Data '!C1526</f>
        <v>15.16</v>
      </c>
      <c r="D1527" s="11">
        <f>'Shiller Data '!D1526</f>
        <v>40.549999999999997</v>
      </c>
      <c r="E1527" s="75">
        <f>'Shiller Data '!E1526</f>
        <v>160.30000000000001</v>
      </c>
      <c r="F1527" s="12">
        <f t="shared" si="204"/>
        <v>1717.4573346849654</v>
      </c>
      <c r="G1527" s="12">
        <f t="shared" si="205"/>
        <v>29.712370555208981</v>
      </c>
      <c r="H1527" s="12">
        <f t="shared" si="200"/>
        <v>949.07259563926175</v>
      </c>
      <c r="I1527" s="12">
        <f t="shared" si="201"/>
        <v>27.192841458026741</v>
      </c>
      <c r="J1527" s="12">
        <f t="shared" si="202"/>
        <v>63.158435919097705</v>
      </c>
      <c r="K1527" s="12">
        <f t="shared" si="203"/>
        <v>4.1456464252919867</v>
      </c>
      <c r="L1527" s="12">
        <f t="shared" si="199"/>
        <v>0.79056765666390527</v>
      </c>
    </row>
    <row r="1528" spans="1:12" x14ac:dyDescent="0.25">
      <c r="A1528" s="11">
        <f>'Shiller Data '!A1527</f>
        <v>1997.07</v>
      </c>
      <c r="B1528" s="11">
        <f>'Shiller Data '!B1527</f>
        <v>925.29</v>
      </c>
      <c r="C1528" s="11">
        <f>'Shiller Data '!C1527</f>
        <v>15.216699999999999</v>
      </c>
      <c r="D1528" s="11">
        <f>'Shiller Data '!D1527</f>
        <v>40.58</v>
      </c>
      <c r="E1528" s="75">
        <f>'Shiller Data '!E1527</f>
        <v>160.5</v>
      </c>
      <c r="F1528" s="12">
        <f t="shared" si="204"/>
        <v>1811.2335560747663</v>
      </c>
      <c r="G1528" s="12">
        <f t="shared" si="205"/>
        <v>29.786334719626169</v>
      </c>
      <c r="H1528" s="12">
        <f t="shared" si="200"/>
        <v>955.01778877227719</v>
      </c>
      <c r="I1528" s="12">
        <f t="shared" si="201"/>
        <v>27.245161578843621</v>
      </c>
      <c r="J1528" s="12">
        <f t="shared" si="202"/>
        <v>66.479090271985143</v>
      </c>
      <c r="K1528" s="12">
        <f t="shared" si="203"/>
        <v>4.1968874662174791</v>
      </c>
      <c r="L1528" s="12">
        <f t="shared" si="199"/>
        <v>0.84180869758939769</v>
      </c>
    </row>
    <row r="1529" spans="1:12" x14ac:dyDescent="0.25">
      <c r="A1529" s="11">
        <f>'Shiller Data '!A1528</f>
        <v>1997.08</v>
      </c>
      <c r="B1529" s="11">
        <f>'Shiller Data '!B1528</f>
        <v>927.24</v>
      </c>
      <c r="C1529" s="11">
        <f>'Shiller Data '!C1528</f>
        <v>15.273300000000001</v>
      </c>
      <c r="D1529" s="11">
        <f>'Shiller Data '!D1528</f>
        <v>40.61</v>
      </c>
      <c r="E1529" s="75">
        <f>'Shiller Data '!E1528</f>
        <v>160.80000000000001</v>
      </c>
      <c r="F1529" s="12">
        <f t="shared" si="204"/>
        <v>1811.6643470149254</v>
      </c>
      <c r="G1529" s="12">
        <f t="shared" si="205"/>
        <v>29.841349673507466</v>
      </c>
      <c r="H1529" s="12">
        <f t="shared" si="200"/>
        <v>960.56081395300669</v>
      </c>
      <c r="I1529" s="12">
        <f t="shared" si="201"/>
        <v>27.297962698517217</v>
      </c>
      <c r="J1529" s="12">
        <f t="shared" si="202"/>
        <v>66.366284071204049</v>
      </c>
      <c r="K1529" s="12">
        <f t="shared" si="203"/>
        <v>4.1951891575115523</v>
      </c>
      <c r="L1529" s="12">
        <f t="shared" si="199"/>
        <v>0.84011038888347089</v>
      </c>
    </row>
    <row r="1530" spans="1:12" x14ac:dyDescent="0.25">
      <c r="A1530" s="11">
        <f>'Shiller Data '!A1529</f>
        <v>1997.09</v>
      </c>
      <c r="B1530" s="11">
        <f>'Shiller Data '!B1529</f>
        <v>937.02</v>
      </c>
      <c r="C1530" s="11">
        <f>'Shiller Data '!C1529</f>
        <v>15.33</v>
      </c>
      <c r="D1530" s="11">
        <f>'Shiller Data '!D1529</f>
        <v>40.64</v>
      </c>
      <c r="E1530" s="75">
        <f>'Shiller Data '!E1529</f>
        <v>161.19999999999999</v>
      </c>
      <c r="F1530" s="12">
        <f t="shared" si="204"/>
        <v>1826.2298914392061</v>
      </c>
      <c r="G1530" s="12">
        <f t="shared" si="205"/>
        <v>29.877808622828784</v>
      </c>
      <c r="H1530" s="12">
        <f t="shared" si="200"/>
        <v>966.50853968741978</v>
      </c>
      <c r="I1530" s="12">
        <f t="shared" si="201"/>
        <v>27.351105090376873</v>
      </c>
      <c r="J1530" s="12">
        <f t="shared" si="202"/>
        <v>66.769875857109014</v>
      </c>
      <c r="K1530" s="12">
        <f t="shared" si="203"/>
        <v>4.2012520186065396</v>
      </c>
      <c r="L1530" s="12">
        <f t="shared" si="199"/>
        <v>0.84617324997845822</v>
      </c>
    </row>
    <row r="1531" spans="1:12" x14ac:dyDescent="0.25">
      <c r="A1531" s="11">
        <f>'Shiller Data '!A1530</f>
        <v>1997.1</v>
      </c>
      <c r="B1531" s="11">
        <f>'Shiller Data '!B1530</f>
        <v>951.16</v>
      </c>
      <c r="C1531" s="11">
        <f>'Shiller Data '!C1530</f>
        <v>15.386699999999999</v>
      </c>
      <c r="D1531" s="11">
        <f>'Shiller Data '!D1530</f>
        <v>40.333300000000001</v>
      </c>
      <c r="E1531" s="75">
        <f>'Shiller Data '!E1530</f>
        <v>161.6</v>
      </c>
      <c r="F1531" s="12">
        <f t="shared" si="204"/>
        <v>1849.1998329207922</v>
      </c>
      <c r="G1531" s="12">
        <f t="shared" si="205"/>
        <v>29.914087082301979</v>
      </c>
      <c r="H1531" s="12">
        <f t="shared" si="200"/>
        <v>973.6595784667586</v>
      </c>
      <c r="I1531" s="12">
        <f t="shared" si="201"/>
        <v>27.403908297085536</v>
      </c>
      <c r="J1531" s="12">
        <f t="shared" si="202"/>
        <v>67.479419828501563</v>
      </c>
      <c r="K1531" s="12">
        <f t="shared" si="203"/>
        <v>4.2118226599600357</v>
      </c>
      <c r="L1531" s="12">
        <f t="shared" si="199"/>
        <v>0.85674389133195428</v>
      </c>
    </row>
    <row r="1532" spans="1:12" x14ac:dyDescent="0.25">
      <c r="A1532" s="11">
        <f>'Shiller Data '!A1531</f>
        <v>1997.11</v>
      </c>
      <c r="B1532" s="11">
        <f>'Shiller Data '!B1531</f>
        <v>938.92</v>
      </c>
      <c r="C1532" s="11">
        <f>'Shiller Data '!C1531</f>
        <v>15.443300000000001</v>
      </c>
      <c r="D1532" s="11">
        <f>'Shiller Data '!D1531</f>
        <v>40.026699999999998</v>
      </c>
      <c r="E1532" s="75">
        <f>'Shiller Data '!E1531</f>
        <v>161.5</v>
      </c>
      <c r="F1532" s="12">
        <f t="shared" si="204"/>
        <v>1826.5336904024766</v>
      </c>
      <c r="G1532" s="12">
        <f t="shared" si="205"/>
        <v>30.042716888544895</v>
      </c>
      <c r="H1532" s="12">
        <f t="shared" si="200"/>
        <v>981.86762167019549</v>
      </c>
      <c r="I1532" s="12">
        <f t="shared" si="201"/>
        <v>27.456683841002732</v>
      </c>
      <c r="J1532" s="12">
        <f t="shared" si="202"/>
        <v>66.524191376483827</v>
      </c>
      <c r="K1532" s="12">
        <f t="shared" si="203"/>
        <v>4.1975656616073724</v>
      </c>
      <c r="L1532" s="12">
        <f t="shared" si="199"/>
        <v>0.84248689297929102</v>
      </c>
    </row>
    <row r="1533" spans="1:12" x14ac:dyDescent="0.25">
      <c r="A1533" s="11">
        <f>'Shiller Data '!A1532</f>
        <v>1997.12</v>
      </c>
      <c r="B1533" s="11">
        <f>'Shiller Data '!B1532</f>
        <v>962.37</v>
      </c>
      <c r="C1533" s="11">
        <f>'Shiller Data '!C1532</f>
        <v>15.5</v>
      </c>
      <c r="D1533" s="11">
        <f>'Shiller Data '!D1532</f>
        <v>39.72</v>
      </c>
      <c r="E1533" s="75">
        <f>'Shiller Data '!E1532</f>
        <v>161.30000000000001</v>
      </c>
      <c r="F1533" s="12">
        <f t="shared" si="204"/>
        <v>1874.4736190328579</v>
      </c>
      <c r="G1533" s="12">
        <f t="shared" si="205"/>
        <v>30.190406075635462</v>
      </c>
      <c r="H1533" s="12">
        <f t="shared" si="200"/>
        <v>990.49451780436982</v>
      </c>
      <c r="I1533" s="12">
        <f t="shared" si="201"/>
        <v>27.509380467003094</v>
      </c>
      <c r="J1533" s="12">
        <f t="shared" si="202"/>
        <v>68.139434157059569</v>
      </c>
      <c r="K1533" s="12">
        <f t="shared" si="203"/>
        <v>4.2215561080753528</v>
      </c>
      <c r="L1533" s="12">
        <f t="shared" si="199"/>
        <v>0.86647733944727134</v>
      </c>
    </row>
    <row r="1534" spans="1:12" x14ac:dyDescent="0.25">
      <c r="A1534" s="11">
        <f>'Shiller Data '!A1533</f>
        <v>1998.01</v>
      </c>
      <c r="B1534" s="11">
        <f>'Shiller Data '!B1533</f>
        <v>963.36</v>
      </c>
      <c r="C1534" s="11">
        <f>'Shiller Data '!C1533</f>
        <v>15.55</v>
      </c>
      <c r="D1534" s="11">
        <f>'Shiller Data '!D1533</f>
        <v>39.659999999999997</v>
      </c>
      <c r="E1534" s="75">
        <f>'Shiller Data '!E1533</f>
        <v>161.6</v>
      </c>
      <c r="F1534" s="12">
        <f t="shared" si="204"/>
        <v>1872.9184900990101</v>
      </c>
      <c r="G1534" s="12">
        <f t="shared" si="205"/>
        <v>30.231567141089112</v>
      </c>
      <c r="H1534" s="12">
        <f t="shared" si="200"/>
        <v>998.89004166930158</v>
      </c>
      <c r="I1534" s="12">
        <f t="shared" si="201"/>
        <v>27.561873975995212</v>
      </c>
      <c r="J1534" s="12">
        <f t="shared" si="202"/>
        <v>67.953234665038124</v>
      </c>
      <c r="K1534" s="12">
        <f t="shared" si="203"/>
        <v>4.2188197430702905</v>
      </c>
      <c r="L1534" s="12">
        <f t="shared" si="199"/>
        <v>0.8637409744422091</v>
      </c>
    </row>
    <row r="1535" spans="1:12" x14ac:dyDescent="0.25">
      <c r="A1535" s="11">
        <f>'Shiller Data '!A1534</f>
        <v>1998.02</v>
      </c>
      <c r="B1535" s="11">
        <f>'Shiller Data '!B1534</f>
        <v>1023.74</v>
      </c>
      <c r="C1535" s="11">
        <f>'Shiller Data '!C1534</f>
        <v>15.6</v>
      </c>
      <c r="D1535" s="11">
        <f>'Shiller Data '!D1534</f>
        <v>39.6</v>
      </c>
      <c r="E1535" s="75">
        <f>'Shiller Data '!E1534</f>
        <v>161.9</v>
      </c>
      <c r="F1535" s="12">
        <f t="shared" si="204"/>
        <v>1986.6183724521309</v>
      </c>
      <c r="G1535" s="12">
        <f t="shared" si="205"/>
        <v>30.272575663990118</v>
      </c>
      <c r="H1535" s="12">
        <f t="shared" si="200"/>
        <v>1007.6223459304506</v>
      </c>
      <c r="I1535" s="12">
        <f t="shared" si="201"/>
        <v>27.614166335397044</v>
      </c>
      <c r="J1535" s="12">
        <f t="shared" si="202"/>
        <v>71.94200065006477</v>
      </c>
      <c r="K1535" s="12">
        <f t="shared" si="203"/>
        <v>4.2758602478622274</v>
      </c>
      <c r="L1535" s="12">
        <f t="shared" si="199"/>
        <v>0.92078147923414599</v>
      </c>
    </row>
    <row r="1536" spans="1:12" x14ac:dyDescent="0.25">
      <c r="A1536" s="11">
        <f>'Shiller Data '!A1535</f>
        <v>1998.03</v>
      </c>
      <c r="B1536" s="11">
        <f>'Shiller Data '!B1535</f>
        <v>1076.83</v>
      </c>
      <c r="C1536" s="11">
        <f>'Shiller Data '!C1535</f>
        <v>15.64</v>
      </c>
      <c r="D1536" s="11">
        <f>'Shiller Data '!D1535</f>
        <v>39.54</v>
      </c>
      <c r="E1536" s="75">
        <f>'Shiller Data '!E1535</f>
        <v>162.19999999999999</v>
      </c>
      <c r="F1536" s="12">
        <f t="shared" si="204"/>
        <v>2085.777221023428</v>
      </c>
      <c r="G1536" s="12">
        <f t="shared" si="205"/>
        <v>30.29406288532676</v>
      </c>
      <c r="H1536" s="12">
        <f t="shared" si="200"/>
        <v>1016.6341929810708</v>
      </c>
      <c r="I1536" s="12">
        <f t="shared" si="201"/>
        <v>27.66650775130211</v>
      </c>
      <c r="J1536" s="12">
        <f t="shared" si="202"/>
        <v>75.389971143909989</v>
      </c>
      <c r="K1536" s="12">
        <f t="shared" si="203"/>
        <v>4.3226742574660095</v>
      </c>
      <c r="L1536" s="12">
        <f t="shared" si="199"/>
        <v>0.96759548883792812</v>
      </c>
    </row>
    <row r="1537" spans="1:12" x14ac:dyDescent="0.25">
      <c r="A1537" s="11">
        <f>'Shiller Data '!A1536</f>
        <v>1998.04</v>
      </c>
      <c r="B1537" s="11">
        <f>'Shiller Data '!B1536</f>
        <v>1112.2</v>
      </c>
      <c r="C1537" s="11">
        <f>'Shiller Data '!C1536</f>
        <v>15.75</v>
      </c>
      <c r="D1537" s="11">
        <f>'Shiller Data '!D1536</f>
        <v>39.35</v>
      </c>
      <c r="E1537" s="75">
        <f>'Shiller Data '!E1536</f>
        <v>162.5</v>
      </c>
      <c r="F1537" s="12">
        <f t="shared" si="204"/>
        <v>2150.3103692307695</v>
      </c>
      <c r="G1537" s="12">
        <f t="shared" si="205"/>
        <v>30.450807692307695</v>
      </c>
      <c r="H1537" s="12">
        <f t="shared" si="200"/>
        <v>1026.1313981887806</v>
      </c>
      <c r="I1537" s="12">
        <f t="shared" si="201"/>
        <v>27.718930783546202</v>
      </c>
      <c r="J1537" s="12">
        <f t="shared" si="202"/>
        <v>77.575516387059977</v>
      </c>
      <c r="K1537" s="12">
        <f t="shared" si="203"/>
        <v>4.3512518669292399</v>
      </c>
      <c r="L1537" s="12">
        <f t="shared" ref="L1537:L1600" si="206">K1537-$K$1854</f>
        <v>0.99617309830115852</v>
      </c>
    </row>
    <row r="1538" spans="1:12" x14ac:dyDescent="0.25">
      <c r="A1538" s="11">
        <f>'Shiller Data '!A1537</f>
        <v>1998.05</v>
      </c>
      <c r="B1538" s="11">
        <f>'Shiller Data '!B1537</f>
        <v>1108.42</v>
      </c>
      <c r="C1538" s="11">
        <f>'Shiller Data '!C1537</f>
        <v>15.85</v>
      </c>
      <c r="D1538" s="11">
        <f>'Shiller Data '!D1537</f>
        <v>39.159999999999997</v>
      </c>
      <c r="E1538" s="75">
        <f>'Shiller Data '!E1537</f>
        <v>162.80000000000001</v>
      </c>
      <c r="F1538" s="12">
        <f t="shared" si="204"/>
        <v>2139.0531541769042</v>
      </c>
      <c r="G1538" s="12">
        <f t="shared" si="205"/>
        <v>30.587676597051594</v>
      </c>
      <c r="H1538" s="12">
        <f t="shared" ref="H1538:H1601" si="207">GEOMEAN(F1419:F1538)</f>
        <v>1035.9177994085867</v>
      </c>
      <c r="I1538" s="12">
        <f t="shared" ref="I1538:I1601" si="208">GEOMEAN(G1419:G1538)</f>
        <v>27.770903794516204</v>
      </c>
      <c r="J1538" s="12">
        <f t="shared" ref="J1538:J1601" si="209">F1538/I1538</f>
        <v>77.024974412222534</v>
      </c>
      <c r="K1538" s="12">
        <f t="shared" ref="K1538:K1601" si="210">LN(J1538)</f>
        <v>4.3441297122817355</v>
      </c>
      <c r="L1538" s="12">
        <f t="shared" si="206"/>
        <v>0.98905094365365409</v>
      </c>
    </row>
    <row r="1539" spans="1:12" x14ac:dyDescent="0.25">
      <c r="A1539" s="11">
        <f>'Shiller Data '!A1538</f>
        <v>1998.06</v>
      </c>
      <c r="B1539" s="11">
        <f>'Shiller Data '!B1538</f>
        <v>1108.3900000000001</v>
      </c>
      <c r="C1539" s="11">
        <f>'Shiller Data '!C1538</f>
        <v>15.95</v>
      </c>
      <c r="D1539" s="11">
        <f>'Shiller Data '!D1538</f>
        <v>38.97</v>
      </c>
      <c r="E1539" s="75">
        <f>'Shiller Data '!E1538</f>
        <v>163</v>
      </c>
      <c r="F1539" s="12">
        <f t="shared" si="204"/>
        <v>2136.3707254601231</v>
      </c>
      <c r="G1539" s="12">
        <f t="shared" si="205"/>
        <v>30.742891104294483</v>
      </c>
      <c r="H1539" s="12">
        <f t="shared" si="207"/>
        <v>1045.3405194869374</v>
      </c>
      <c r="I1539" s="12">
        <f t="shared" si="208"/>
        <v>27.82277597299214</v>
      </c>
      <c r="J1539" s="12">
        <f t="shared" si="209"/>
        <v>76.784959471115343</v>
      </c>
      <c r="K1539" s="12">
        <f t="shared" si="210"/>
        <v>4.3410087807545743</v>
      </c>
      <c r="L1539" s="12">
        <f t="shared" si="206"/>
        <v>0.98593001212649289</v>
      </c>
    </row>
    <row r="1540" spans="1:12" x14ac:dyDescent="0.25">
      <c r="A1540" s="11">
        <f>'Shiller Data '!A1539</f>
        <v>1998.07</v>
      </c>
      <c r="B1540" s="11">
        <f>'Shiller Data '!B1539</f>
        <v>1156.58</v>
      </c>
      <c r="C1540" s="11">
        <f>'Shiller Data '!C1539</f>
        <v>16.0167</v>
      </c>
      <c r="D1540" s="11">
        <f>'Shiller Data '!D1539</f>
        <v>38.676699999999997</v>
      </c>
      <c r="E1540" s="75">
        <f>'Shiller Data '!E1539</f>
        <v>163.19999999999999</v>
      </c>
      <c r="F1540" s="12">
        <f t="shared" si="204"/>
        <v>2226.5228033088233</v>
      </c>
      <c r="G1540" s="12">
        <f t="shared" si="205"/>
        <v>30.83361962316177</v>
      </c>
      <c r="H1540" s="12">
        <f t="shared" si="207"/>
        <v>1055.3016560053941</v>
      </c>
      <c r="I1540" s="12">
        <f t="shared" si="208"/>
        <v>27.874490196427899</v>
      </c>
      <c r="J1540" s="12">
        <f t="shared" si="209"/>
        <v>79.876718376508677</v>
      </c>
      <c r="K1540" s="12">
        <f t="shared" si="210"/>
        <v>4.3804844257872135</v>
      </c>
      <c r="L1540" s="12">
        <f t="shared" si="206"/>
        <v>1.0254056571591321</v>
      </c>
    </row>
    <row r="1541" spans="1:12" x14ac:dyDescent="0.25">
      <c r="A1541" s="11">
        <f>'Shiller Data '!A1540</f>
        <v>1998.08</v>
      </c>
      <c r="B1541" s="11">
        <f>'Shiller Data '!B1540</f>
        <v>1074.6199999999999</v>
      </c>
      <c r="C1541" s="11">
        <f>'Shiller Data '!C1540</f>
        <v>16.083300000000001</v>
      </c>
      <c r="D1541" s="11">
        <f>'Shiller Data '!D1540</f>
        <v>38.383299999999998</v>
      </c>
      <c r="E1541" s="75">
        <f>'Shiller Data '!E1540</f>
        <v>163.4</v>
      </c>
      <c r="F1541" s="12">
        <f t="shared" si="204"/>
        <v>2066.2101499388004</v>
      </c>
      <c r="G1541" s="12">
        <f t="shared" si="205"/>
        <v>30.923933766829869</v>
      </c>
      <c r="H1541" s="12">
        <f t="shared" si="207"/>
        <v>1064.9117454930674</v>
      </c>
      <c r="I1541" s="12">
        <f t="shared" si="208"/>
        <v>27.926051990734774</v>
      </c>
      <c r="J1541" s="12">
        <f t="shared" si="209"/>
        <v>73.988623620135129</v>
      </c>
      <c r="K1541" s="12">
        <f t="shared" si="210"/>
        <v>4.3039113465227157</v>
      </c>
      <c r="L1541" s="12">
        <f t="shared" si="206"/>
        <v>0.94883257789463427</v>
      </c>
    </row>
    <row r="1542" spans="1:12" x14ac:dyDescent="0.25">
      <c r="A1542" s="11">
        <f>'Shiller Data '!A1541</f>
        <v>1998.09</v>
      </c>
      <c r="B1542" s="11">
        <f>'Shiller Data '!B1541</f>
        <v>1020.64</v>
      </c>
      <c r="C1542" s="11">
        <f>'Shiller Data '!C1541</f>
        <v>16.14</v>
      </c>
      <c r="D1542" s="11">
        <f>'Shiller Data '!D1541</f>
        <v>38.090000000000003</v>
      </c>
      <c r="E1542" s="75">
        <f>'Shiller Data '!E1541</f>
        <v>163.6</v>
      </c>
      <c r="F1542" s="12">
        <f t="shared" si="204"/>
        <v>1960.0218337408312</v>
      </c>
      <c r="G1542" s="12">
        <f t="shared" si="205"/>
        <v>30.9950152811736</v>
      </c>
      <c r="H1542" s="12">
        <f t="shared" si="207"/>
        <v>1074.0521728633032</v>
      </c>
      <c r="I1542" s="12">
        <f t="shared" si="208"/>
        <v>27.977909315252411</v>
      </c>
      <c r="J1542" s="12">
        <f t="shared" si="209"/>
        <v>70.056050709704294</v>
      </c>
      <c r="K1542" s="12">
        <f t="shared" si="210"/>
        <v>4.2492956460649323</v>
      </c>
      <c r="L1542" s="12">
        <f t="shared" si="206"/>
        <v>0.89421687743685085</v>
      </c>
    </row>
    <row r="1543" spans="1:12" x14ac:dyDescent="0.25">
      <c r="A1543" s="11">
        <f>'Shiller Data '!A1542</f>
        <v>1998.1</v>
      </c>
      <c r="B1543" s="11">
        <f>'Shiller Data '!B1542</f>
        <v>1032.47</v>
      </c>
      <c r="C1543" s="11">
        <f>'Shiller Data '!C1542</f>
        <v>16.166699999999999</v>
      </c>
      <c r="D1543" s="11">
        <f>'Shiller Data '!D1542</f>
        <v>37.963299999999997</v>
      </c>
      <c r="E1543" s="75">
        <f>'Shiller Data '!E1542</f>
        <v>164</v>
      </c>
      <c r="F1543" s="12">
        <f t="shared" si="204"/>
        <v>1977.9040381097564</v>
      </c>
      <c r="G1543" s="12">
        <f t="shared" si="205"/>
        <v>30.970566905487804</v>
      </c>
      <c r="H1543" s="12">
        <f t="shared" si="207"/>
        <v>1083.071949255534</v>
      </c>
      <c r="I1543" s="12">
        <f t="shared" si="208"/>
        <v>28.028245535995154</v>
      </c>
      <c r="J1543" s="12">
        <f t="shared" si="209"/>
        <v>70.568242866634009</v>
      </c>
      <c r="K1543" s="12">
        <f t="shared" si="210"/>
        <v>4.2565802255477836</v>
      </c>
      <c r="L1543" s="12">
        <f t="shared" si="206"/>
        <v>0.90150145691970218</v>
      </c>
    </row>
    <row r="1544" spans="1:12" x14ac:dyDescent="0.25">
      <c r="A1544" s="11">
        <f>'Shiller Data '!A1543</f>
        <v>1998.11</v>
      </c>
      <c r="B1544" s="11">
        <f>'Shiller Data '!B1543</f>
        <v>1144.43</v>
      </c>
      <c r="C1544" s="11">
        <f>'Shiller Data '!C1543</f>
        <v>16.183299999999999</v>
      </c>
      <c r="D1544" s="11">
        <f>'Shiller Data '!D1543</f>
        <v>37.8367</v>
      </c>
      <c r="E1544" s="75">
        <f>'Shiller Data '!E1543</f>
        <v>164</v>
      </c>
      <c r="F1544" s="12">
        <f t="shared" si="204"/>
        <v>2192.3859466463418</v>
      </c>
      <c r="G1544" s="12">
        <f t="shared" si="205"/>
        <v>31.002367545731708</v>
      </c>
      <c r="H1544" s="12">
        <f t="shared" si="207"/>
        <v>1093.3251098257265</v>
      </c>
      <c r="I1544" s="12">
        <f t="shared" si="208"/>
        <v>28.076912290852352</v>
      </c>
      <c r="J1544" s="12">
        <f t="shared" si="209"/>
        <v>78.08500891889868</v>
      </c>
      <c r="K1544" s="12">
        <f t="shared" si="210"/>
        <v>4.3577980911601868</v>
      </c>
      <c r="L1544" s="12">
        <f t="shared" si="206"/>
        <v>1.0027193225321054</v>
      </c>
    </row>
    <row r="1545" spans="1:12" x14ac:dyDescent="0.25">
      <c r="A1545" s="11">
        <f>'Shiller Data '!A1544</f>
        <v>1998.12</v>
      </c>
      <c r="B1545" s="11">
        <f>'Shiller Data '!B1544</f>
        <v>1190.05</v>
      </c>
      <c r="C1545" s="11">
        <f>'Shiller Data '!C1544</f>
        <v>16.2</v>
      </c>
      <c r="D1545" s="11">
        <f>'Shiller Data '!D1544</f>
        <v>37.71</v>
      </c>
      <c r="E1545" s="75">
        <f>'Shiller Data '!E1544</f>
        <v>163.9</v>
      </c>
      <c r="F1545" s="12">
        <f t="shared" si="204"/>
        <v>2281.1711943258083</v>
      </c>
      <c r="G1545" s="12">
        <f t="shared" si="205"/>
        <v>31.053294691885295</v>
      </c>
      <c r="H1545" s="12">
        <f t="shared" si="207"/>
        <v>1103.8709570218355</v>
      </c>
      <c r="I1545" s="12">
        <f t="shared" si="208"/>
        <v>28.123778322610821</v>
      </c>
      <c r="J1545" s="12">
        <f t="shared" si="209"/>
        <v>81.111832420176739</v>
      </c>
      <c r="K1545" s="12">
        <f t="shared" si="210"/>
        <v>4.3958288496181703</v>
      </c>
      <c r="L1545" s="12">
        <f t="shared" si="206"/>
        <v>1.0407500809900889</v>
      </c>
    </row>
    <row r="1546" spans="1:12" x14ac:dyDescent="0.25">
      <c r="A1546" s="11">
        <f>'Shiller Data '!A1545</f>
        <v>1999.01</v>
      </c>
      <c r="B1546" s="11">
        <f>'Shiller Data '!B1545</f>
        <v>1248.77</v>
      </c>
      <c r="C1546" s="11">
        <f>'Shiller Data '!C1545</f>
        <v>16.283333330000001</v>
      </c>
      <c r="D1546" s="11">
        <f>'Shiller Data '!D1545</f>
        <v>37.933333330000004</v>
      </c>
      <c r="E1546" s="75">
        <f>'Shiller Data '!E1545</f>
        <v>164.3</v>
      </c>
      <c r="F1546" s="12">
        <f t="shared" si="204"/>
        <v>2387.9020982958004</v>
      </c>
      <c r="G1546" s="12">
        <f t="shared" si="205"/>
        <v>31.137043511580949</v>
      </c>
      <c r="H1546" s="12">
        <f t="shared" si="207"/>
        <v>1114.6951188212656</v>
      </c>
      <c r="I1546" s="12">
        <f t="shared" si="208"/>
        <v>28.171000964215079</v>
      </c>
      <c r="J1546" s="12">
        <f t="shared" si="209"/>
        <v>84.764545687570461</v>
      </c>
      <c r="K1546" s="12">
        <f t="shared" si="210"/>
        <v>4.4398773620655296</v>
      </c>
      <c r="L1546" s="12">
        <f t="shared" si="206"/>
        <v>1.0847985934374482</v>
      </c>
    </row>
    <row r="1547" spans="1:12" x14ac:dyDescent="0.25">
      <c r="A1547" s="11">
        <f>'Shiller Data '!A1546</f>
        <v>1999.02</v>
      </c>
      <c r="B1547" s="11">
        <f>'Shiller Data '!B1546</f>
        <v>1246.58</v>
      </c>
      <c r="C1547" s="11">
        <f>'Shiller Data '!C1546</f>
        <v>16.366666670000001</v>
      </c>
      <c r="D1547" s="11">
        <f>'Shiller Data '!D1546</f>
        <v>38.15666667</v>
      </c>
      <c r="E1547" s="75">
        <f>'Shiller Data '!E1546</f>
        <v>164.5</v>
      </c>
      <c r="F1547" s="12">
        <f t="shared" ref="F1547:F1610" si="211">B1547*$E$1851/E1547</f>
        <v>2380.8162401215804</v>
      </c>
      <c r="G1547" s="12">
        <f t="shared" ref="G1547:G1610" si="212">C1547*$E$1851/E1547</f>
        <v>31.258343471411859</v>
      </c>
      <c r="H1547" s="12">
        <f t="shared" si="207"/>
        <v>1125.357743232948</v>
      </c>
      <c r="I1547" s="12">
        <f t="shared" si="208"/>
        <v>28.218197492590392</v>
      </c>
      <c r="J1547" s="12">
        <f t="shared" si="209"/>
        <v>84.37166267429879</v>
      </c>
      <c r="K1547" s="12">
        <f t="shared" si="210"/>
        <v>4.4352315949206416</v>
      </c>
      <c r="L1547" s="12">
        <f t="shared" si="206"/>
        <v>1.0801528262925602</v>
      </c>
    </row>
    <row r="1548" spans="1:12" x14ac:dyDescent="0.25">
      <c r="A1548" s="11">
        <f>'Shiller Data '!A1547</f>
        <v>1999.03</v>
      </c>
      <c r="B1548" s="11">
        <f>'Shiller Data '!B1547</f>
        <v>1281.6600000000001</v>
      </c>
      <c r="C1548" s="11">
        <f>'Shiller Data '!C1547</f>
        <v>16.45</v>
      </c>
      <c r="D1548" s="11">
        <f>'Shiller Data '!D1547</f>
        <v>38.380000000000003</v>
      </c>
      <c r="E1548" s="75">
        <f>'Shiller Data '!E1547</f>
        <v>165</v>
      </c>
      <c r="F1548" s="12">
        <f t="shared" si="211"/>
        <v>2440.3971545454547</v>
      </c>
      <c r="G1548" s="12">
        <f t="shared" si="212"/>
        <v>31.322295454545454</v>
      </c>
      <c r="H1548" s="12">
        <f t="shared" si="207"/>
        <v>1136.4527277027144</v>
      </c>
      <c r="I1548" s="12">
        <f t="shared" si="208"/>
        <v>28.264624585657359</v>
      </c>
      <c r="J1548" s="12">
        <f t="shared" si="209"/>
        <v>86.341042568943706</v>
      </c>
      <c r="K1548" s="12">
        <f t="shared" si="210"/>
        <v>4.4583050652101344</v>
      </c>
      <c r="L1548" s="12">
        <f t="shared" si="206"/>
        <v>1.103226296582053</v>
      </c>
    </row>
    <row r="1549" spans="1:12" x14ac:dyDescent="0.25">
      <c r="A1549" s="11">
        <f>'Shiller Data '!A1548</f>
        <v>1999.04</v>
      </c>
      <c r="B1549" s="11">
        <f>'Shiller Data '!B1548</f>
        <v>1334.76</v>
      </c>
      <c r="C1549" s="11">
        <f>'Shiller Data '!C1548</f>
        <v>16.45</v>
      </c>
      <c r="D1549" s="11">
        <f>'Shiller Data '!D1548</f>
        <v>39.26</v>
      </c>
      <c r="E1549" s="75">
        <f>'Shiller Data '!E1548</f>
        <v>166.2</v>
      </c>
      <c r="F1549" s="12">
        <f t="shared" si="211"/>
        <v>2523.1541696750905</v>
      </c>
      <c r="G1549" s="12">
        <f t="shared" si="212"/>
        <v>31.096141696750905</v>
      </c>
      <c r="H1549" s="12">
        <f t="shared" si="207"/>
        <v>1147.7297594974896</v>
      </c>
      <c r="I1549" s="12">
        <f t="shared" si="208"/>
        <v>28.309155897872206</v>
      </c>
      <c r="J1549" s="12">
        <f t="shared" si="209"/>
        <v>89.128555396621266</v>
      </c>
      <c r="K1549" s="12">
        <f t="shared" si="210"/>
        <v>4.4900797701869903</v>
      </c>
      <c r="L1549" s="12">
        <f t="shared" si="206"/>
        <v>1.1350010015589089</v>
      </c>
    </row>
    <row r="1550" spans="1:12" x14ac:dyDescent="0.25">
      <c r="A1550" s="11">
        <f>'Shiller Data '!A1549</f>
        <v>1999.05</v>
      </c>
      <c r="B1550" s="11">
        <f>'Shiller Data '!B1549</f>
        <v>1332.07</v>
      </c>
      <c r="C1550" s="11">
        <f>'Shiller Data '!C1549</f>
        <v>16.45</v>
      </c>
      <c r="D1550" s="11">
        <f>'Shiller Data '!D1549</f>
        <v>40.14</v>
      </c>
      <c r="E1550" s="75">
        <f>'Shiller Data '!E1549</f>
        <v>166.2</v>
      </c>
      <c r="F1550" s="12">
        <f t="shared" si="211"/>
        <v>2518.0691471119135</v>
      </c>
      <c r="G1550" s="12">
        <f t="shared" si="212"/>
        <v>31.096141696750905</v>
      </c>
      <c r="H1550" s="12">
        <f t="shared" si="207"/>
        <v>1158.7903073822836</v>
      </c>
      <c r="I1550" s="12">
        <f t="shared" si="208"/>
        <v>28.352613179299375</v>
      </c>
      <c r="J1550" s="12">
        <f t="shared" si="209"/>
        <v>88.812594845768558</v>
      </c>
      <c r="K1550" s="12">
        <f t="shared" si="210"/>
        <v>4.4865284737894005</v>
      </c>
      <c r="L1550" s="12">
        <f t="shared" si="206"/>
        <v>1.131449705161319</v>
      </c>
    </row>
    <row r="1551" spans="1:12" x14ac:dyDescent="0.25">
      <c r="A1551" s="11">
        <f>'Shiller Data '!A1550</f>
        <v>1999.06</v>
      </c>
      <c r="B1551" s="11">
        <f>'Shiller Data '!B1550</f>
        <v>1322.55</v>
      </c>
      <c r="C1551" s="11">
        <f>'Shiller Data '!C1550</f>
        <v>16.45</v>
      </c>
      <c r="D1551" s="11">
        <f>'Shiller Data '!D1550</f>
        <v>41.02</v>
      </c>
      <c r="E1551" s="75">
        <f>'Shiller Data '!E1550</f>
        <v>166.2</v>
      </c>
      <c r="F1551" s="12">
        <f t="shared" si="211"/>
        <v>2500.073082129964</v>
      </c>
      <c r="G1551" s="12">
        <f t="shared" si="212"/>
        <v>31.096141696750905</v>
      </c>
      <c r="H1551" s="12">
        <f t="shared" si="207"/>
        <v>1169.6114340644831</v>
      </c>
      <c r="I1551" s="12">
        <f t="shared" si="208"/>
        <v>28.392643230638615</v>
      </c>
      <c r="J1551" s="12">
        <f t="shared" si="209"/>
        <v>88.053551824020559</v>
      </c>
      <c r="K1551" s="12">
        <f t="shared" si="210"/>
        <v>4.4779451728455024</v>
      </c>
      <c r="L1551" s="12">
        <f t="shared" si="206"/>
        <v>1.122866404217421</v>
      </c>
    </row>
    <row r="1552" spans="1:12" x14ac:dyDescent="0.25">
      <c r="A1552" s="11">
        <f>'Shiller Data '!A1551</f>
        <v>1999.07</v>
      </c>
      <c r="B1552" s="11">
        <f>'Shiller Data '!B1551</f>
        <v>1380.99</v>
      </c>
      <c r="C1552" s="11">
        <f>'Shiller Data '!C1551</f>
        <v>16.513333333333335</v>
      </c>
      <c r="D1552" s="11">
        <f>'Shiller Data '!D1551</f>
        <v>42</v>
      </c>
      <c r="E1552" s="75">
        <f>'Shiller Data '!E1551</f>
        <v>166.7</v>
      </c>
      <c r="F1552" s="12">
        <f t="shared" si="211"/>
        <v>2602.7146565686867</v>
      </c>
      <c r="G1552" s="12">
        <f t="shared" si="212"/>
        <v>31.122234553089392</v>
      </c>
      <c r="H1552" s="12">
        <f t="shared" si="207"/>
        <v>1180.7070936065613</v>
      </c>
      <c r="I1552" s="12">
        <f t="shared" si="208"/>
        <v>28.432285914549631</v>
      </c>
      <c r="J1552" s="12">
        <f t="shared" si="209"/>
        <v>91.540816112741808</v>
      </c>
      <c r="K1552" s="12">
        <f t="shared" si="210"/>
        <v>4.516784950553264</v>
      </c>
      <c r="L1552" s="12">
        <f t="shared" si="206"/>
        <v>1.1617061819251826</v>
      </c>
    </row>
    <row r="1553" spans="1:12" x14ac:dyDescent="0.25">
      <c r="A1553" s="11">
        <f>'Shiller Data '!A1552</f>
        <v>1999.08</v>
      </c>
      <c r="B1553" s="11">
        <f>'Shiller Data '!B1552</f>
        <v>1327.49</v>
      </c>
      <c r="C1553" s="11">
        <f>'Shiller Data '!C1552</f>
        <v>16.576666666666668</v>
      </c>
      <c r="D1553" s="11">
        <f>'Shiller Data '!D1552</f>
        <v>42.98</v>
      </c>
      <c r="E1553" s="75">
        <f>'Shiller Data '!E1552</f>
        <v>167.1</v>
      </c>
      <c r="F1553" s="12">
        <f t="shared" si="211"/>
        <v>2495.8956956912029</v>
      </c>
      <c r="G1553" s="12">
        <f t="shared" si="212"/>
        <v>31.166811789347697</v>
      </c>
      <c r="H1553" s="12">
        <f t="shared" si="207"/>
        <v>1191.0775572135483</v>
      </c>
      <c r="I1553" s="12">
        <f t="shared" si="208"/>
        <v>28.469912307456251</v>
      </c>
      <c r="J1553" s="12">
        <f t="shared" si="209"/>
        <v>87.667839252091042</v>
      </c>
      <c r="K1553" s="12">
        <f t="shared" si="210"/>
        <v>4.4735551189193412</v>
      </c>
      <c r="L1553" s="12">
        <f t="shared" si="206"/>
        <v>1.1184763502912598</v>
      </c>
    </row>
    <row r="1554" spans="1:12" x14ac:dyDescent="0.25">
      <c r="A1554" s="11">
        <f>'Shiller Data '!A1553</f>
        <v>1999.09</v>
      </c>
      <c r="B1554" s="11">
        <f>'Shiller Data '!B1553</f>
        <v>1318.17</v>
      </c>
      <c r="C1554" s="11">
        <f>'Shiller Data '!C1553</f>
        <v>16.64</v>
      </c>
      <c r="D1554" s="11">
        <f>'Shiller Data '!D1553</f>
        <v>43.96</v>
      </c>
      <c r="E1554" s="75">
        <f>'Shiller Data '!E1553</f>
        <v>167.9</v>
      </c>
      <c r="F1554" s="12">
        <f t="shared" si="211"/>
        <v>2466.5637864800478</v>
      </c>
      <c r="G1554" s="12">
        <f t="shared" si="212"/>
        <v>31.136819535437763</v>
      </c>
      <c r="H1554" s="12">
        <f t="shared" si="207"/>
        <v>1201.4326345783234</v>
      </c>
      <c r="I1554" s="12">
        <f t="shared" si="208"/>
        <v>28.504028073824724</v>
      </c>
      <c r="J1554" s="12">
        <f t="shared" si="209"/>
        <v>86.533867427147797</v>
      </c>
      <c r="K1554" s="12">
        <f t="shared" si="210"/>
        <v>4.4605358682592779</v>
      </c>
      <c r="L1554" s="12">
        <f t="shared" si="206"/>
        <v>1.1054570996311965</v>
      </c>
    </row>
    <row r="1555" spans="1:12" x14ac:dyDescent="0.25">
      <c r="A1555" s="11">
        <f>'Shiller Data '!A1554</f>
        <v>1999.1</v>
      </c>
      <c r="B1555" s="11">
        <f>'Shiller Data '!B1554</f>
        <v>1300.01</v>
      </c>
      <c r="C1555" s="11">
        <f>'Shiller Data '!C1554</f>
        <v>16.656666666666666</v>
      </c>
      <c r="D1555" s="11">
        <f>'Shiller Data '!D1554</f>
        <v>45.363333333333337</v>
      </c>
      <c r="E1555" s="75">
        <f>'Shiller Data '!E1554</f>
        <v>168.2</v>
      </c>
      <c r="F1555" s="12">
        <f t="shared" si="211"/>
        <v>2428.2440056480382</v>
      </c>
      <c r="G1555" s="12">
        <f t="shared" si="212"/>
        <v>31.112415279429253</v>
      </c>
      <c r="H1555" s="12">
        <f t="shared" si="207"/>
        <v>1211.7650684262369</v>
      </c>
      <c r="I1555" s="12">
        <f t="shared" si="208"/>
        <v>28.537663300115106</v>
      </c>
      <c r="J1555" s="12">
        <f t="shared" si="209"/>
        <v>85.089097173497166</v>
      </c>
      <c r="K1555" s="12">
        <f t="shared" si="210"/>
        <v>4.4436989095512942</v>
      </c>
      <c r="L1555" s="12">
        <f t="shared" si="206"/>
        <v>1.0886201409232128</v>
      </c>
    </row>
    <row r="1556" spans="1:12" x14ac:dyDescent="0.25">
      <c r="A1556" s="11">
        <f>'Shiller Data '!A1555</f>
        <v>1999.11</v>
      </c>
      <c r="B1556" s="11">
        <f>'Shiller Data '!B1555</f>
        <v>1391</v>
      </c>
      <c r="C1556" s="11">
        <f>'Shiller Data '!C1555</f>
        <v>16.673333333333332</v>
      </c>
      <c r="D1556" s="11">
        <f>'Shiller Data '!D1555</f>
        <v>46.766666666666673</v>
      </c>
      <c r="E1556" s="75">
        <f>'Shiller Data '!E1555</f>
        <v>168.3</v>
      </c>
      <c r="F1556" s="12">
        <f t="shared" si="211"/>
        <v>2596.6573083778962</v>
      </c>
      <c r="G1556" s="12">
        <f t="shared" si="212"/>
        <v>31.125041592394531</v>
      </c>
      <c r="H1556" s="12">
        <f t="shared" si="207"/>
        <v>1223.1072746289456</v>
      </c>
      <c r="I1556" s="12">
        <f t="shared" si="208"/>
        <v>28.569227311396116</v>
      </c>
      <c r="J1556" s="12">
        <f t="shared" si="209"/>
        <v>90.89000833222056</v>
      </c>
      <c r="K1556" s="12">
        <f t="shared" si="210"/>
        <v>4.5096500758043527</v>
      </c>
      <c r="L1556" s="12">
        <f t="shared" si="206"/>
        <v>1.1545713071762713</v>
      </c>
    </row>
    <row r="1557" spans="1:12" x14ac:dyDescent="0.25">
      <c r="A1557" s="11">
        <f>'Shiller Data '!A1556</f>
        <v>1999.12</v>
      </c>
      <c r="B1557" s="11">
        <f>'Shiller Data '!B1556</f>
        <v>1428.68</v>
      </c>
      <c r="C1557" s="11">
        <f>'Shiller Data '!C1556</f>
        <v>16.690000000000001</v>
      </c>
      <c r="D1557" s="11">
        <f>'Shiller Data '!D1556</f>
        <v>48.17</v>
      </c>
      <c r="E1557" s="75">
        <f>'Shiller Data '!E1556</f>
        <v>168.3</v>
      </c>
      <c r="F1557" s="12">
        <f t="shared" si="211"/>
        <v>2666.9966666666669</v>
      </c>
      <c r="G1557" s="12">
        <f t="shared" si="212"/>
        <v>31.15615418894831</v>
      </c>
      <c r="H1557" s="12">
        <f t="shared" si="207"/>
        <v>1234.596014042045</v>
      </c>
      <c r="I1557" s="12">
        <f t="shared" si="208"/>
        <v>28.598478566963649</v>
      </c>
      <c r="J1557" s="12">
        <f t="shared" si="209"/>
        <v>93.25659266879758</v>
      </c>
      <c r="K1557" s="12">
        <f t="shared" si="210"/>
        <v>4.5353547548859785</v>
      </c>
      <c r="L1557" s="12">
        <f t="shared" si="206"/>
        <v>1.1802759862578971</v>
      </c>
    </row>
    <row r="1558" spans="1:12" x14ac:dyDescent="0.25">
      <c r="A1558" s="11">
        <f>'Shiller Data '!A1557</f>
        <v>2000.01</v>
      </c>
      <c r="B1558" s="11">
        <f>'Shiller Data '!B1557</f>
        <v>1425.59</v>
      </c>
      <c r="C1558" s="11">
        <f>'Shiller Data '!C1557</f>
        <v>16.713333333333335</v>
      </c>
      <c r="D1558" s="11">
        <f>'Shiller Data '!D1557</f>
        <v>49.096666666666671</v>
      </c>
      <c r="E1558" s="75">
        <f>'Shiller Data '!E1557</f>
        <v>168.8</v>
      </c>
      <c r="F1558" s="12">
        <f t="shared" si="211"/>
        <v>2653.3456057464455</v>
      </c>
      <c r="G1558" s="12">
        <f t="shared" si="212"/>
        <v>31.107295616113749</v>
      </c>
      <c r="H1558" s="12">
        <f t="shared" si="207"/>
        <v>1246.5062557684389</v>
      </c>
      <c r="I1558" s="12">
        <f t="shared" si="208"/>
        <v>28.628112813521504</v>
      </c>
      <c r="J1558" s="12">
        <f t="shared" si="209"/>
        <v>92.683217473323253</v>
      </c>
      <c r="K1558" s="12">
        <f t="shared" si="210"/>
        <v>4.5291874149016351</v>
      </c>
      <c r="L1558" s="12">
        <f t="shared" si="206"/>
        <v>1.1741086462735537</v>
      </c>
    </row>
    <row r="1559" spans="1:12" x14ac:dyDescent="0.25">
      <c r="A1559" s="11">
        <f>'Shiller Data '!A1558</f>
        <v>2000.02</v>
      </c>
      <c r="B1559" s="11">
        <f>'Shiller Data '!B1558</f>
        <v>1388.87</v>
      </c>
      <c r="C1559" s="11">
        <f>'Shiller Data '!C1558</f>
        <v>16.736666666666668</v>
      </c>
      <c r="D1559" s="11">
        <f>'Shiller Data '!D1558</f>
        <v>50.023333333333333</v>
      </c>
      <c r="E1559" s="75">
        <f>'Shiller Data '!E1558</f>
        <v>169.8</v>
      </c>
      <c r="F1559" s="12">
        <f t="shared" si="211"/>
        <v>2569.7775750883388</v>
      </c>
      <c r="G1559" s="12">
        <f t="shared" si="212"/>
        <v>30.967268845700826</v>
      </c>
      <c r="H1559" s="12">
        <f t="shared" si="207"/>
        <v>1258.5429178796767</v>
      </c>
      <c r="I1559" s="12">
        <f t="shared" si="208"/>
        <v>28.655900843052972</v>
      </c>
      <c r="J1559" s="12">
        <f t="shared" si="209"/>
        <v>89.677082188512941</v>
      </c>
      <c r="K1559" s="12">
        <f t="shared" si="210"/>
        <v>4.4962152424240873</v>
      </c>
      <c r="L1559" s="12">
        <f t="shared" si="206"/>
        <v>1.1411364737960059</v>
      </c>
    </row>
    <row r="1560" spans="1:12" x14ac:dyDescent="0.25">
      <c r="A1560" s="11">
        <f>'Shiller Data '!A1559</f>
        <v>2000.03</v>
      </c>
      <c r="B1560" s="11">
        <f>'Shiller Data '!B1559</f>
        <v>1442.21</v>
      </c>
      <c r="C1560" s="11">
        <f>'Shiller Data '!C1559</f>
        <v>16.760000000000002</v>
      </c>
      <c r="D1560" s="11">
        <f>'Shiller Data '!D1559</f>
        <v>50.95</v>
      </c>
      <c r="E1560" s="75">
        <f>'Shiller Data '!E1559</f>
        <v>171.2</v>
      </c>
      <c r="F1560" s="12">
        <f t="shared" si="211"/>
        <v>2646.6491048481312</v>
      </c>
      <c r="G1560" s="12">
        <f t="shared" si="212"/>
        <v>30.756851635514021</v>
      </c>
      <c r="H1560" s="12">
        <f t="shared" si="207"/>
        <v>1270.8120658048404</v>
      </c>
      <c r="I1560" s="12">
        <f t="shared" si="208"/>
        <v>28.68148183655742</v>
      </c>
      <c r="J1560" s="12">
        <f t="shared" si="209"/>
        <v>92.277279114453279</v>
      </c>
      <c r="K1560" s="12">
        <f t="shared" si="210"/>
        <v>4.5247979477652374</v>
      </c>
      <c r="L1560" s="12">
        <f t="shared" si="206"/>
        <v>1.169719179137156</v>
      </c>
    </row>
    <row r="1561" spans="1:12" x14ac:dyDescent="0.25">
      <c r="A1561" s="11">
        <f>'Shiller Data '!A1560</f>
        <v>2000.04</v>
      </c>
      <c r="B1561" s="11">
        <f>'Shiller Data '!B1560</f>
        <v>1461.36</v>
      </c>
      <c r="C1561" s="11">
        <f>'Shiller Data '!C1560</f>
        <v>16.740000000000002</v>
      </c>
      <c r="D1561" s="11">
        <f>'Shiller Data '!D1560</f>
        <v>51.273333333333333</v>
      </c>
      <c r="E1561" s="75">
        <f>'Shiller Data '!E1560</f>
        <v>171.3</v>
      </c>
      <c r="F1561" s="12">
        <f t="shared" si="211"/>
        <v>2680.2263747810857</v>
      </c>
      <c r="G1561" s="12">
        <f t="shared" si="212"/>
        <v>30.702215411558672</v>
      </c>
      <c r="H1561" s="12">
        <f t="shared" si="207"/>
        <v>1283.361096424281</v>
      </c>
      <c r="I1561" s="12">
        <f t="shared" si="208"/>
        <v>28.704578310640915</v>
      </c>
      <c r="J1561" s="12">
        <f t="shared" si="209"/>
        <v>93.37278345550591</v>
      </c>
      <c r="K1561" s="12">
        <f t="shared" si="210"/>
        <v>4.5365999050775834</v>
      </c>
      <c r="L1561" s="12">
        <f t="shared" si="206"/>
        <v>1.181521136449502</v>
      </c>
    </row>
    <row r="1562" spans="1:12" x14ac:dyDescent="0.25">
      <c r="A1562" s="11">
        <f>'Shiller Data '!A1561</f>
        <v>2000.05</v>
      </c>
      <c r="B1562" s="11">
        <f>'Shiller Data '!B1561</f>
        <v>1418.48</v>
      </c>
      <c r="C1562" s="11">
        <f>'Shiller Data '!C1561</f>
        <v>16.72</v>
      </c>
      <c r="D1562" s="11">
        <f>'Shiller Data '!D1561</f>
        <v>51.596666666666671</v>
      </c>
      <c r="E1562" s="75">
        <f>'Shiller Data '!E1561</f>
        <v>171.5</v>
      </c>
      <c r="F1562" s="12">
        <f t="shared" si="211"/>
        <v>2598.5478367346941</v>
      </c>
      <c r="G1562" s="12">
        <f t="shared" si="212"/>
        <v>30.629772594752183</v>
      </c>
      <c r="H1562" s="12">
        <f t="shared" si="207"/>
        <v>1295.3463296593245</v>
      </c>
      <c r="I1562" s="12">
        <f t="shared" si="208"/>
        <v>28.725256118319713</v>
      </c>
      <c r="J1562" s="12">
        <f t="shared" si="209"/>
        <v>90.46212942475573</v>
      </c>
      <c r="K1562" s="12">
        <f t="shared" si="210"/>
        <v>4.5049313037323504</v>
      </c>
      <c r="L1562" s="12">
        <f t="shared" si="206"/>
        <v>1.149852535104269</v>
      </c>
    </row>
    <row r="1563" spans="1:12" x14ac:dyDescent="0.25">
      <c r="A1563" s="11">
        <f>'Shiller Data '!A1562</f>
        <v>2000.06</v>
      </c>
      <c r="B1563" s="11">
        <f>'Shiller Data '!B1562</f>
        <v>1461.96</v>
      </c>
      <c r="C1563" s="11">
        <f>'Shiller Data '!C1562</f>
        <v>16.7</v>
      </c>
      <c r="D1563" s="11">
        <f>'Shiller Data '!D1562</f>
        <v>51.92</v>
      </c>
      <c r="E1563" s="75">
        <f>'Shiller Data '!E1562</f>
        <v>172.4</v>
      </c>
      <c r="F1563" s="12">
        <f t="shared" si="211"/>
        <v>2664.2185788863112</v>
      </c>
      <c r="G1563" s="12">
        <f t="shared" si="212"/>
        <v>30.433425174013919</v>
      </c>
      <c r="H1563" s="12">
        <f t="shared" si="207"/>
        <v>1307.4633413043448</v>
      </c>
      <c r="I1563" s="12">
        <f t="shared" si="208"/>
        <v>28.743500557216564</v>
      </c>
      <c r="J1563" s="12">
        <f t="shared" si="209"/>
        <v>92.689426382946664</v>
      </c>
      <c r="K1563" s="12">
        <f t="shared" si="210"/>
        <v>4.5292544033147744</v>
      </c>
      <c r="L1563" s="12">
        <f t="shared" si="206"/>
        <v>1.1741756346866929</v>
      </c>
    </row>
    <row r="1564" spans="1:12" x14ac:dyDescent="0.25">
      <c r="A1564" s="11">
        <f>'Shiller Data '!A1563</f>
        <v>2000.07</v>
      </c>
      <c r="B1564" s="11">
        <f>'Shiller Data '!B1563</f>
        <v>1473</v>
      </c>
      <c r="C1564" s="11">
        <f>'Shiller Data '!C1563</f>
        <v>16.583333333333332</v>
      </c>
      <c r="D1564" s="11">
        <f>'Shiller Data '!D1563</f>
        <v>52.513333333333343</v>
      </c>
      <c r="E1564" s="75">
        <f>'Shiller Data '!E1563</f>
        <v>172.8</v>
      </c>
      <c r="F1564" s="12">
        <f t="shared" si="211"/>
        <v>2678.1236979166665</v>
      </c>
      <c r="G1564" s="12">
        <f t="shared" si="212"/>
        <v>30.150860821759252</v>
      </c>
      <c r="H1564" s="12">
        <f t="shared" si="207"/>
        <v>1319.8041922488401</v>
      </c>
      <c r="I1564" s="12">
        <f t="shared" si="208"/>
        <v>28.759074572228855</v>
      </c>
      <c r="J1564" s="12">
        <f t="shared" si="209"/>
        <v>93.122735614823696</v>
      </c>
      <c r="K1564" s="12">
        <f t="shared" si="210"/>
        <v>4.5339183608585785</v>
      </c>
      <c r="L1564" s="12">
        <f t="shared" si="206"/>
        <v>1.1788395922304971</v>
      </c>
    </row>
    <row r="1565" spans="1:12" x14ac:dyDescent="0.25">
      <c r="A1565" s="11">
        <f>'Shiller Data '!A1564</f>
        <v>2000.08</v>
      </c>
      <c r="B1565" s="11">
        <f>'Shiller Data '!B1564</f>
        <v>1485.46</v>
      </c>
      <c r="C1565" s="11">
        <f>'Shiller Data '!C1564</f>
        <v>16.466666666666669</v>
      </c>
      <c r="D1565" s="11">
        <f>'Shiller Data '!D1564</f>
        <v>53.106666666666662</v>
      </c>
      <c r="E1565" s="75">
        <f>'Shiller Data '!E1564</f>
        <v>172.8</v>
      </c>
      <c r="F1565" s="12">
        <f t="shared" si="211"/>
        <v>2700.777751736111</v>
      </c>
      <c r="G1565" s="12">
        <f t="shared" si="212"/>
        <v>29.938744212962966</v>
      </c>
      <c r="H1565" s="12">
        <f t="shared" si="207"/>
        <v>1333.3989660556824</v>
      </c>
      <c r="I1565" s="12">
        <f t="shared" si="208"/>
        <v>28.77400608994256</v>
      </c>
      <c r="J1565" s="12">
        <f t="shared" si="209"/>
        <v>93.86172169749139</v>
      </c>
      <c r="K1565" s="12">
        <f t="shared" si="210"/>
        <v>4.5418226534485306</v>
      </c>
      <c r="L1565" s="12">
        <f t="shared" si="206"/>
        <v>1.1867438848204492</v>
      </c>
    </row>
    <row r="1566" spans="1:12" x14ac:dyDescent="0.25">
      <c r="A1566" s="11">
        <f>'Shiller Data '!A1565</f>
        <v>2000.09</v>
      </c>
      <c r="B1566" s="11">
        <f>'Shiller Data '!B1565</f>
        <v>1468.05</v>
      </c>
      <c r="C1566" s="11">
        <f>'Shiller Data '!C1565</f>
        <v>16.350000000000001</v>
      </c>
      <c r="D1566" s="11">
        <f>'Shiller Data '!D1565</f>
        <v>53.7</v>
      </c>
      <c r="E1566" s="75">
        <f>'Shiller Data '!E1565</f>
        <v>173.7</v>
      </c>
      <c r="F1566" s="12">
        <f t="shared" si="211"/>
        <v>2655.2942357512957</v>
      </c>
      <c r="G1566" s="12">
        <f t="shared" si="212"/>
        <v>29.57260362694301</v>
      </c>
      <c r="H1566" s="12">
        <f t="shared" si="207"/>
        <v>1347.5697438520733</v>
      </c>
      <c r="I1566" s="12">
        <f t="shared" si="208"/>
        <v>28.7870413855034</v>
      </c>
      <c r="J1566" s="12">
        <f t="shared" si="209"/>
        <v>92.239219730599018</v>
      </c>
      <c r="K1566" s="12">
        <f t="shared" si="210"/>
        <v>4.5243854168031588</v>
      </c>
      <c r="L1566" s="12">
        <f t="shared" si="206"/>
        <v>1.1693066481750773</v>
      </c>
    </row>
    <row r="1567" spans="1:12" x14ac:dyDescent="0.25">
      <c r="A1567" s="11">
        <f>'Shiller Data '!A1566</f>
        <v>2000.1</v>
      </c>
      <c r="B1567" s="11">
        <f>'Shiller Data '!B1566</f>
        <v>1390.14</v>
      </c>
      <c r="C1567" s="11">
        <f>'Shiller Data '!C1566</f>
        <v>16.323333333333334</v>
      </c>
      <c r="D1567" s="11">
        <f>'Shiller Data '!D1566</f>
        <v>52.466666666666669</v>
      </c>
      <c r="E1567" s="75">
        <f>'Shiller Data '!E1566</f>
        <v>174</v>
      </c>
      <c r="F1567" s="12">
        <f t="shared" si="211"/>
        <v>2510.041577586207</v>
      </c>
      <c r="G1567" s="12">
        <f t="shared" si="212"/>
        <v>29.473466954022992</v>
      </c>
      <c r="H1567" s="12">
        <f t="shared" si="207"/>
        <v>1361.623187776308</v>
      </c>
      <c r="I1567" s="12">
        <f t="shared" si="208"/>
        <v>28.798765416851921</v>
      </c>
      <c r="J1567" s="12">
        <f t="shared" si="209"/>
        <v>87.157957685138399</v>
      </c>
      <c r="K1567" s="12">
        <f t="shared" si="210"/>
        <v>4.4677220780113718</v>
      </c>
      <c r="L1567" s="12">
        <f t="shared" si="206"/>
        <v>1.1126433093832904</v>
      </c>
    </row>
    <row r="1568" spans="1:12" x14ac:dyDescent="0.25">
      <c r="A1568" s="11">
        <f>'Shiller Data '!A1567</f>
        <v>2000.11</v>
      </c>
      <c r="B1568" s="11">
        <f>'Shiller Data '!B1567</f>
        <v>1378.04</v>
      </c>
      <c r="C1568" s="11">
        <f>'Shiller Data '!C1567</f>
        <v>16.296666666666667</v>
      </c>
      <c r="D1568" s="11">
        <f>'Shiller Data '!D1567</f>
        <v>51.233333333333327</v>
      </c>
      <c r="E1568" s="75">
        <f>'Shiller Data '!E1567</f>
        <v>174.1</v>
      </c>
      <c r="F1568" s="12">
        <f t="shared" si="211"/>
        <v>2486.7646008041356</v>
      </c>
      <c r="G1568" s="12">
        <f t="shared" si="212"/>
        <v>29.408416140149342</v>
      </c>
      <c r="H1568" s="12">
        <f t="shared" si="207"/>
        <v>1375.4411502922258</v>
      </c>
      <c r="I1568" s="12">
        <f t="shared" si="208"/>
        <v>28.808765728784465</v>
      </c>
      <c r="J1568" s="12">
        <f t="shared" si="209"/>
        <v>86.319720331491624</v>
      </c>
      <c r="K1568" s="12">
        <f t="shared" si="210"/>
        <v>4.4580580810406873</v>
      </c>
      <c r="L1568" s="12">
        <f t="shared" si="206"/>
        <v>1.1029793124126059</v>
      </c>
    </row>
    <row r="1569" spans="1:12" x14ac:dyDescent="0.25">
      <c r="A1569" s="11">
        <f>'Shiller Data '!A1568</f>
        <v>2000.12</v>
      </c>
      <c r="B1569" s="11">
        <f>'Shiller Data '!B1568</f>
        <v>1330.93</v>
      </c>
      <c r="C1569" s="11">
        <f>'Shiller Data '!C1568</f>
        <v>16.27</v>
      </c>
      <c r="D1569" s="11">
        <f>'Shiller Data '!D1568</f>
        <v>50</v>
      </c>
      <c r="E1569" s="75">
        <f>'Shiller Data '!E1568</f>
        <v>174</v>
      </c>
      <c r="F1569" s="12">
        <f t="shared" si="211"/>
        <v>2403.1317974137933</v>
      </c>
      <c r="G1569" s="12">
        <f t="shared" si="212"/>
        <v>29.377168103448277</v>
      </c>
      <c r="H1569" s="12">
        <f t="shared" si="207"/>
        <v>1388.5194982258579</v>
      </c>
      <c r="I1569" s="12">
        <f t="shared" si="208"/>
        <v>28.816985827312287</v>
      </c>
      <c r="J1569" s="12">
        <f t="shared" si="209"/>
        <v>83.392892366145475</v>
      </c>
      <c r="K1569" s="12">
        <f t="shared" si="210"/>
        <v>4.4235630823054661</v>
      </c>
      <c r="L1569" s="12">
        <f t="shared" si="206"/>
        <v>1.0684843136773847</v>
      </c>
    </row>
    <row r="1570" spans="1:12" x14ac:dyDescent="0.25">
      <c r="A1570" s="11">
        <f>'Shiller Data '!A1569</f>
        <v>2001.01</v>
      </c>
      <c r="B1570" s="11">
        <f>'Shiller Data '!B1569</f>
        <v>1335.63</v>
      </c>
      <c r="C1570" s="11">
        <f>'Shiller Data '!C1569</f>
        <v>16.169999999999998</v>
      </c>
      <c r="D1570" s="11">
        <f>'Shiller Data '!D1569</f>
        <v>48.48</v>
      </c>
      <c r="E1570" s="75">
        <f>'Shiller Data '!E1569</f>
        <v>175.1</v>
      </c>
      <c r="F1570" s="12">
        <f t="shared" si="211"/>
        <v>2396.4680482581384</v>
      </c>
      <c r="G1570" s="12">
        <f t="shared" si="212"/>
        <v>29.013191033695033</v>
      </c>
      <c r="H1570" s="12">
        <f t="shared" si="207"/>
        <v>1401.8758188324114</v>
      </c>
      <c r="I1570" s="12">
        <f t="shared" si="208"/>
        <v>28.823313971627265</v>
      </c>
      <c r="J1570" s="12">
        <f t="shared" si="209"/>
        <v>83.14339047262726</v>
      </c>
      <c r="K1570" s="12">
        <f t="shared" si="210"/>
        <v>4.4205667132747788</v>
      </c>
      <c r="L1570" s="12">
        <f t="shared" si="206"/>
        <v>1.0654879446466974</v>
      </c>
    </row>
    <row r="1571" spans="1:12" x14ac:dyDescent="0.25">
      <c r="A1571" s="11">
        <f>'Shiller Data '!A1570</f>
        <v>2001.02</v>
      </c>
      <c r="B1571" s="11">
        <f>'Shiller Data '!B1570</f>
        <v>1305.75</v>
      </c>
      <c r="C1571" s="11">
        <f>'Shiller Data '!C1570</f>
        <v>16.07</v>
      </c>
      <c r="D1571" s="11">
        <f>'Shiller Data '!D1570</f>
        <v>46.96</v>
      </c>
      <c r="E1571" s="75">
        <f>'Shiller Data '!E1570</f>
        <v>175.8</v>
      </c>
      <c r="F1571" s="12">
        <f t="shared" si="211"/>
        <v>2333.5267704778157</v>
      </c>
      <c r="G1571" s="12">
        <f t="shared" si="212"/>
        <v>28.718954778156998</v>
      </c>
      <c r="H1571" s="12">
        <f t="shared" si="207"/>
        <v>1413.802678808747</v>
      </c>
      <c r="I1571" s="12">
        <f t="shared" si="208"/>
        <v>28.827420474383526</v>
      </c>
      <c r="J1571" s="12">
        <f t="shared" si="209"/>
        <v>80.948164354539529</v>
      </c>
      <c r="K1571" s="12">
        <f t="shared" si="210"/>
        <v>4.3938090035791895</v>
      </c>
      <c r="L1571" s="12">
        <f t="shared" si="206"/>
        <v>1.0387302349511081</v>
      </c>
    </row>
    <row r="1572" spans="1:12" x14ac:dyDescent="0.25">
      <c r="A1572" s="11">
        <f>'Shiller Data '!A1571</f>
        <v>2001.03</v>
      </c>
      <c r="B1572" s="11">
        <f>'Shiller Data '!B1571</f>
        <v>1185.8499999999999</v>
      </c>
      <c r="C1572" s="11">
        <f>'Shiller Data '!C1571</f>
        <v>15.97</v>
      </c>
      <c r="D1572" s="11">
        <f>'Shiller Data '!D1571</f>
        <v>45.44</v>
      </c>
      <c r="E1572" s="75">
        <f>'Shiller Data '!E1571</f>
        <v>176.2</v>
      </c>
      <c r="F1572" s="12">
        <f t="shared" si="211"/>
        <v>2114.4405434165719</v>
      </c>
      <c r="G1572" s="12">
        <f t="shared" si="212"/>
        <v>28.475452610669695</v>
      </c>
      <c r="H1572" s="12">
        <f t="shared" si="207"/>
        <v>1424.3537594129984</v>
      </c>
      <c r="I1572" s="12">
        <f t="shared" si="208"/>
        <v>28.829903455709477</v>
      </c>
      <c r="J1572" s="12">
        <f t="shared" si="209"/>
        <v>73.341922447465848</v>
      </c>
      <c r="K1572" s="12">
        <f t="shared" si="210"/>
        <v>4.2951323751093637</v>
      </c>
      <c r="L1572" s="12">
        <f t="shared" si="206"/>
        <v>0.94005360648128233</v>
      </c>
    </row>
    <row r="1573" spans="1:12" x14ac:dyDescent="0.25">
      <c r="A1573" s="11">
        <f>'Shiller Data '!A1572</f>
        <v>2001.04</v>
      </c>
      <c r="B1573" s="11">
        <f>'Shiller Data '!B1572</f>
        <v>1189.8399999999999</v>
      </c>
      <c r="C1573" s="11">
        <f>'Shiller Data '!C1572</f>
        <v>15.876666666666665</v>
      </c>
      <c r="D1573" s="11">
        <f>'Shiller Data '!D1572</f>
        <v>42.556666666666665</v>
      </c>
      <c r="E1573" s="75">
        <f>'Shiller Data '!E1572</f>
        <v>176.9</v>
      </c>
      <c r="F1573" s="12">
        <f t="shared" si="211"/>
        <v>2113.1598756359522</v>
      </c>
      <c r="G1573" s="12">
        <f t="shared" si="212"/>
        <v>28.197013849632558</v>
      </c>
      <c r="H1573" s="12">
        <f t="shared" si="207"/>
        <v>1434.7586895324248</v>
      </c>
      <c r="I1573" s="12">
        <f t="shared" si="208"/>
        <v>28.829984988144776</v>
      </c>
      <c r="J1573" s="12">
        <f t="shared" si="209"/>
        <v>73.297293651207525</v>
      </c>
      <c r="K1573" s="12">
        <f t="shared" si="210"/>
        <v>4.2945236866722105</v>
      </c>
      <c r="L1573" s="12">
        <f t="shared" si="206"/>
        <v>0.93944491804412911</v>
      </c>
    </row>
    <row r="1574" spans="1:12" x14ac:dyDescent="0.25">
      <c r="A1574" s="11">
        <f>'Shiller Data '!A1573</f>
        <v>2001.05</v>
      </c>
      <c r="B1574" s="11">
        <f>'Shiller Data '!B1573</f>
        <v>1270.3699999999999</v>
      </c>
      <c r="C1574" s="11">
        <f>'Shiller Data '!C1573</f>
        <v>15.783333333333331</v>
      </c>
      <c r="D1574" s="11">
        <f>'Shiller Data '!D1573</f>
        <v>39.673333333333332</v>
      </c>
      <c r="E1574" s="75">
        <f>'Shiller Data '!E1573</f>
        <v>177.7</v>
      </c>
      <c r="F1574" s="12">
        <f t="shared" si="211"/>
        <v>2246.0241685424871</v>
      </c>
      <c r="G1574" s="12">
        <f t="shared" si="212"/>
        <v>27.905057681485648</v>
      </c>
      <c r="H1574" s="12">
        <f t="shared" si="207"/>
        <v>1446.063558679446</v>
      </c>
      <c r="I1574" s="12">
        <f t="shared" si="208"/>
        <v>28.828077800132924</v>
      </c>
      <c r="J1574" s="12">
        <f t="shared" si="209"/>
        <v>77.910993029584887</v>
      </c>
      <c r="K1574" s="12">
        <f t="shared" si="210"/>
        <v>4.3555670601168197</v>
      </c>
      <c r="L1574" s="12">
        <f t="shared" si="206"/>
        <v>1.0004882914887383</v>
      </c>
    </row>
    <row r="1575" spans="1:12" x14ac:dyDescent="0.25">
      <c r="A1575" s="11">
        <f>'Shiller Data '!A1574</f>
        <v>2001.06</v>
      </c>
      <c r="B1575" s="11">
        <f>'Shiller Data '!B1574</f>
        <v>1238.71</v>
      </c>
      <c r="C1575" s="11">
        <f>'Shiller Data '!C1574</f>
        <v>15.69</v>
      </c>
      <c r="D1575" s="11">
        <f>'Shiller Data '!D1574</f>
        <v>36.79</v>
      </c>
      <c r="E1575" s="75">
        <f>'Shiller Data '!E1574</f>
        <v>178</v>
      </c>
      <c r="F1575" s="12">
        <f t="shared" si="211"/>
        <v>2186.3579452247191</v>
      </c>
      <c r="G1575" s="12">
        <f t="shared" si="212"/>
        <v>27.693290730337079</v>
      </c>
      <c r="H1575" s="12">
        <f t="shared" si="207"/>
        <v>1457.1566611620622</v>
      </c>
      <c r="I1575" s="12">
        <f t="shared" si="208"/>
        <v>28.824850613185909</v>
      </c>
      <c r="J1575" s="12">
        <f t="shared" si="209"/>
        <v>75.849758063431949</v>
      </c>
      <c r="K1575" s="12">
        <f t="shared" si="210"/>
        <v>4.3287545161181553</v>
      </c>
      <c r="L1575" s="12">
        <f t="shared" si="206"/>
        <v>0.97367574749007391</v>
      </c>
    </row>
    <row r="1576" spans="1:12" x14ac:dyDescent="0.25">
      <c r="A1576" s="11">
        <f>'Shiller Data '!A1575</f>
        <v>2001.07</v>
      </c>
      <c r="B1576" s="11">
        <f>'Shiller Data '!B1575</f>
        <v>1204.45</v>
      </c>
      <c r="C1576" s="11">
        <f>'Shiller Data '!C1575</f>
        <v>15.706666666666667</v>
      </c>
      <c r="D1576" s="11">
        <f>'Shiller Data '!D1575</f>
        <v>33.963333333333331</v>
      </c>
      <c r="E1576" s="75">
        <f>'Shiller Data '!E1575</f>
        <v>177.5</v>
      </c>
      <c r="F1576" s="12">
        <f t="shared" si="211"/>
        <v>2131.8765000000003</v>
      </c>
      <c r="G1576" s="12">
        <f t="shared" si="212"/>
        <v>27.800800000000002</v>
      </c>
      <c r="H1576" s="12">
        <f t="shared" si="207"/>
        <v>1467.9815214646947</v>
      </c>
      <c r="I1576" s="12">
        <f t="shared" si="208"/>
        <v>28.822052916465012</v>
      </c>
      <c r="J1576" s="12">
        <f t="shared" si="209"/>
        <v>73.966851222528121</v>
      </c>
      <c r="K1576" s="12">
        <f t="shared" si="210"/>
        <v>4.3036170363893822</v>
      </c>
      <c r="L1576" s="12">
        <f t="shared" si="206"/>
        <v>0.94853826776130079</v>
      </c>
    </row>
    <row r="1577" spans="1:12" x14ac:dyDescent="0.25">
      <c r="A1577" s="11">
        <f>'Shiller Data '!A1576</f>
        <v>2001.08</v>
      </c>
      <c r="B1577" s="11">
        <f>'Shiller Data '!B1576</f>
        <v>1178.5</v>
      </c>
      <c r="C1577" s="11">
        <f>'Shiller Data '!C1576</f>
        <v>15.723333333333333</v>
      </c>
      <c r="D1577" s="11">
        <f>'Shiller Data '!D1576</f>
        <v>31.136666666666667</v>
      </c>
      <c r="E1577" s="75">
        <f>'Shiller Data '!E1576</f>
        <v>177.5</v>
      </c>
      <c r="F1577" s="12">
        <f t="shared" si="211"/>
        <v>2085.9449999999997</v>
      </c>
      <c r="G1577" s="12">
        <f t="shared" si="212"/>
        <v>27.830299999999998</v>
      </c>
      <c r="H1577" s="12">
        <f t="shared" si="207"/>
        <v>1478.3609146467606</v>
      </c>
      <c r="I1577" s="12">
        <f t="shared" si="208"/>
        <v>28.81936118586723</v>
      </c>
      <c r="J1577" s="12">
        <f t="shared" si="209"/>
        <v>72.379987417033007</v>
      </c>
      <c r="K1577" s="12">
        <f t="shared" si="210"/>
        <v>4.2819298442896709</v>
      </c>
      <c r="L1577" s="12">
        <f t="shared" si="206"/>
        <v>0.92685107566158953</v>
      </c>
    </row>
    <row r="1578" spans="1:12" x14ac:dyDescent="0.25">
      <c r="A1578" s="11">
        <f>'Shiller Data '!A1577</f>
        <v>2001.09</v>
      </c>
      <c r="B1578" s="11">
        <f>'Shiller Data '!B1577</f>
        <v>1044.6400000000001</v>
      </c>
      <c r="C1578" s="11">
        <f>'Shiller Data '!C1577</f>
        <v>15.74</v>
      </c>
      <c r="D1578" s="11">
        <f>'Shiller Data '!D1577</f>
        <v>28.31</v>
      </c>
      <c r="E1578" s="75">
        <f>'Shiller Data '!E1577</f>
        <v>178.3</v>
      </c>
      <c r="F1578" s="12">
        <f t="shared" si="211"/>
        <v>1840.7166124509256</v>
      </c>
      <c r="G1578" s="12">
        <f t="shared" si="212"/>
        <v>27.734798093101517</v>
      </c>
      <c r="H1578" s="12">
        <f t="shared" si="207"/>
        <v>1487.3873695767529</v>
      </c>
      <c r="I1578" s="12">
        <f t="shared" si="208"/>
        <v>28.81604847319484</v>
      </c>
      <c r="J1578" s="12">
        <f t="shared" si="209"/>
        <v>63.878175877000984</v>
      </c>
      <c r="K1578" s="12">
        <f t="shared" si="210"/>
        <v>4.1569777674757429</v>
      </c>
      <c r="L1578" s="12">
        <f t="shared" si="206"/>
        <v>0.80189899884766147</v>
      </c>
    </row>
    <row r="1579" spans="1:12" x14ac:dyDescent="0.25">
      <c r="A1579" s="11">
        <f>'Shiller Data '!A1578</f>
        <v>2001.1</v>
      </c>
      <c r="B1579" s="11">
        <f>'Shiller Data '!B1578</f>
        <v>1076.5899999999999</v>
      </c>
      <c r="C1579" s="11">
        <f>'Shiller Data '!C1578</f>
        <v>15.740000000000002</v>
      </c>
      <c r="D1579" s="11">
        <f>'Shiller Data '!D1578</f>
        <v>27.103333333333335</v>
      </c>
      <c r="E1579" s="75">
        <f>'Shiller Data '!E1578</f>
        <v>177.7</v>
      </c>
      <c r="F1579" s="12">
        <f t="shared" si="211"/>
        <v>1903.4196018570624</v>
      </c>
      <c r="G1579" s="12">
        <f t="shared" si="212"/>
        <v>27.82844400675296</v>
      </c>
      <c r="H1579" s="12">
        <f t="shared" si="207"/>
        <v>1496.9152080674985</v>
      </c>
      <c r="I1579" s="12">
        <f t="shared" si="208"/>
        <v>28.814417914995353</v>
      </c>
      <c r="J1579" s="12">
        <f t="shared" si="209"/>
        <v>66.057888362426397</v>
      </c>
      <c r="K1579" s="12">
        <f t="shared" si="210"/>
        <v>4.1905314540025458</v>
      </c>
      <c r="L1579" s="12">
        <f t="shared" si="206"/>
        <v>0.83545268537446438</v>
      </c>
    </row>
    <row r="1580" spans="1:12" x14ac:dyDescent="0.25">
      <c r="A1580" s="11">
        <f>'Shiller Data '!A1579</f>
        <v>2001.11</v>
      </c>
      <c r="B1580" s="11">
        <f>'Shiller Data '!B1579</f>
        <v>1129.68</v>
      </c>
      <c r="C1580" s="11">
        <f>'Shiller Data '!C1579</f>
        <v>15.740000000000002</v>
      </c>
      <c r="D1580" s="11">
        <f>'Shiller Data '!D1579</f>
        <v>25.896666666666665</v>
      </c>
      <c r="E1580" s="75">
        <f>'Shiller Data '!E1579</f>
        <v>177.4</v>
      </c>
      <c r="F1580" s="12">
        <f t="shared" si="211"/>
        <v>2000.6607328072155</v>
      </c>
      <c r="G1580" s="12">
        <f t="shared" si="212"/>
        <v>27.875504509582868</v>
      </c>
      <c r="H1580" s="12">
        <f t="shared" si="207"/>
        <v>1507.19744292523</v>
      </c>
      <c r="I1580" s="12">
        <f t="shared" si="208"/>
        <v>28.814412979733241</v>
      </c>
      <c r="J1580" s="12">
        <f t="shared" si="209"/>
        <v>69.432638944072536</v>
      </c>
      <c r="K1580" s="12">
        <f t="shared" si="210"/>
        <v>4.2403570587433235</v>
      </c>
      <c r="L1580" s="12">
        <f t="shared" si="206"/>
        <v>0.88527829011524206</v>
      </c>
    </row>
    <row r="1581" spans="1:12" x14ac:dyDescent="0.25">
      <c r="A1581" s="11">
        <f>'Shiller Data '!A1580</f>
        <v>2001.12</v>
      </c>
      <c r="B1581" s="11">
        <f>'Shiller Data '!B1580</f>
        <v>1144.93</v>
      </c>
      <c r="C1581" s="11">
        <f>'Shiller Data '!C1580</f>
        <v>15.74</v>
      </c>
      <c r="D1581" s="11">
        <f>'Shiller Data '!D1580</f>
        <v>24.69</v>
      </c>
      <c r="E1581" s="75">
        <f>'Shiller Data '!E1580</f>
        <v>176.7</v>
      </c>
      <c r="F1581" s="12">
        <f t="shared" si="211"/>
        <v>2035.7010908319189</v>
      </c>
      <c r="G1581" s="12">
        <f t="shared" si="212"/>
        <v>27.985933786078103</v>
      </c>
      <c r="H1581" s="12">
        <f t="shared" si="207"/>
        <v>1517.6944724015143</v>
      </c>
      <c r="I1581" s="12">
        <f t="shared" si="208"/>
        <v>28.816056575925089</v>
      </c>
      <c r="J1581" s="12">
        <f t="shared" si="209"/>
        <v>70.6446798321698</v>
      </c>
      <c r="K1581" s="12">
        <f t="shared" si="210"/>
        <v>4.2576628031411099</v>
      </c>
      <c r="L1581" s="12">
        <f t="shared" si="206"/>
        <v>0.90258403451302849</v>
      </c>
    </row>
    <row r="1582" spans="1:12" x14ac:dyDescent="0.25">
      <c r="A1582" s="11">
        <f>'Shiller Data '!A1581</f>
        <v>2002.01</v>
      </c>
      <c r="B1582" s="11">
        <f>'Shiller Data '!B1581</f>
        <v>1140.21</v>
      </c>
      <c r="C1582" s="11">
        <f>'Shiller Data '!C1581</f>
        <v>15.736666666666668</v>
      </c>
      <c r="D1582" s="11">
        <f>'Shiller Data '!D1581</f>
        <v>24.693333333333332</v>
      </c>
      <c r="E1582" s="75">
        <f>'Shiller Data '!E1581</f>
        <v>177.1</v>
      </c>
      <c r="F1582" s="12">
        <f t="shared" si="211"/>
        <v>2022.7299647092041</v>
      </c>
      <c r="G1582" s="12">
        <f t="shared" si="212"/>
        <v>27.916811123658956</v>
      </c>
      <c r="H1582" s="12">
        <f t="shared" si="207"/>
        <v>1527.328814013066</v>
      </c>
      <c r="I1582" s="12">
        <f t="shared" si="208"/>
        <v>28.81666836757562</v>
      </c>
      <c r="J1582" s="12">
        <f t="shared" si="209"/>
        <v>70.193054204183099</v>
      </c>
      <c r="K1582" s="12">
        <f t="shared" si="210"/>
        <v>4.2512493631762327</v>
      </c>
      <c r="L1582" s="12">
        <f t="shared" si="206"/>
        <v>0.89617059454815129</v>
      </c>
    </row>
    <row r="1583" spans="1:12" x14ac:dyDescent="0.25">
      <c r="A1583" s="11">
        <f>'Shiller Data '!A1582</f>
        <v>2002.02</v>
      </c>
      <c r="B1583" s="11">
        <f>'Shiller Data '!B1582</f>
        <v>1100.67</v>
      </c>
      <c r="C1583" s="11">
        <f>'Shiller Data '!C1582</f>
        <v>15.733333333333334</v>
      </c>
      <c r="D1583" s="11">
        <f>'Shiller Data '!D1582</f>
        <v>24.696666666666669</v>
      </c>
      <c r="E1583" s="75">
        <f>'Shiller Data '!E1582</f>
        <v>177.8</v>
      </c>
      <c r="F1583" s="12">
        <f t="shared" si="211"/>
        <v>1944.8987471878515</v>
      </c>
      <c r="G1583" s="12">
        <f t="shared" si="212"/>
        <v>27.801012373453318</v>
      </c>
      <c r="H1583" s="12">
        <f t="shared" si="207"/>
        <v>1536.6768809886571</v>
      </c>
      <c r="I1583" s="12">
        <f t="shared" si="208"/>
        <v>28.816366381251015</v>
      </c>
      <c r="J1583" s="12">
        <f t="shared" si="209"/>
        <v>67.492851855648041</v>
      </c>
      <c r="K1583" s="12">
        <f t="shared" si="210"/>
        <v>4.2120216938360056</v>
      </c>
      <c r="L1583" s="12">
        <f t="shared" si="206"/>
        <v>0.85694292520792414</v>
      </c>
    </row>
    <row r="1584" spans="1:12" x14ac:dyDescent="0.25">
      <c r="A1584" s="11">
        <f>'Shiller Data '!A1583</f>
        <v>2002.03</v>
      </c>
      <c r="B1584" s="11">
        <f>'Shiller Data '!B1583</f>
        <v>1153.79</v>
      </c>
      <c r="C1584" s="11">
        <f>'Shiller Data '!C1583</f>
        <v>15.73</v>
      </c>
      <c r="D1584" s="11">
        <f>'Shiller Data '!D1583</f>
        <v>24.7</v>
      </c>
      <c r="E1584" s="75">
        <f>'Shiller Data '!E1583</f>
        <v>178.8</v>
      </c>
      <c r="F1584" s="12">
        <f t="shared" si="211"/>
        <v>2027.3600293624158</v>
      </c>
      <c r="G1584" s="12">
        <f t="shared" si="212"/>
        <v>27.639668624161072</v>
      </c>
      <c r="H1584" s="12">
        <f t="shared" si="207"/>
        <v>1546.8456868723051</v>
      </c>
      <c r="I1584" s="12">
        <f t="shared" si="208"/>
        <v>28.815095553968998</v>
      </c>
      <c r="J1584" s="12">
        <f t="shared" si="209"/>
        <v>70.35756746200228</v>
      </c>
      <c r="K1584" s="12">
        <f t="shared" si="210"/>
        <v>4.2535903465315457</v>
      </c>
      <c r="L1584" s="12">
        <f t="shared" si="206"/>
        <v>0.89851157790346425</v>
      </c>
    </row>
    <row r="1585" spans="1:12" x14ac:dyDescent="0.25">
      <c r="A1585" s="11">
        <f>'Shiller Data '!A1584</f>
        <v>2002.04</v>
      </c>
      <c r="B1585" s="11">
        <f>'Shiller Data '!B1584</f>
        <v>1111.93</v>
      </c>
      <c r="C1585" s="11">
        <f>'Shiller Data '!C1584</f>
        <v>15.833333333333332</v>
      </c>
      <c r="D1585" s="11">
        <f>'Shiller Data '!D1584</f>
        <v>25.38</v>
      </c>
      <c r="E1585" s="75">
        <f>'Shiller Data '!E1584</f>
        <v>179.8</v>
      </c>
      <c r="F1585" s="12">
        <f t="shared" si="211"/>
        <v>1942.9399763626252</v>
      </c>
      <c r="G1585" s="12">
        <f t="shared" si="212"/>
        <v>27.666504449388206</v>
      </c>
      <c r="H1585" s="12">
        <f t="shared" si="207"/>
        <v>1556.5470154207787</v>
      </c>
      <c r="I1585" s="12">
        <f t="shared" si="208"/>
        <v>28.814402305565256</v>
      </c>
      <c r="J1585" s="12">
        <f t="shared" si="209"/>
        <v>67.429473488935187</v>
      </c>
      <c r="K1585" s="12">
        <f t="shared" si="210"/>
        <v>4.2110822144546267</v>
      </c>
      <c r="L1585" s="12">
        <f t="shared" si="206"/>
        <v>0.85600344582654531</v>
      </c>
    </row>
    <row r="1586" spans="1:12" x14ac:dyDescent="0.25">
      <c r="A1586" s="11">
        <f>'Shiller Data '!A1585</f>
        <v>2002.05</v>
      </c>
      <c r="B1586" s="11">
        <f>'Shiller Data '!B1585</f>
        <v>1079.25</v>
      </c>
      <c r="C1586" s="11">
        <f>'Shiller Data '!C1585</f>
        <v>15.936666666666667</v>
      </c>
      <c r="D1586" s="11">
        <f>'Shiller Data '!D1585</f>
        <v>26.06</v>
      </c>
      <c r="E1586" s="75">
        <f>'Shiller Data '!E1585</f>
        <v>179.8</v>
      </c>
      <c r="F1586" s="12">
        <f t="shared" si="211"/>
        <v>1885.8363111790879</v>
      </c>
      <c r="G1586" s="12">
        <f t="shared" si="212"/>
        <v>27.847064794215793</v>
      </c>
      <c r="H1586" s="12">
        <f t="shared" si="207"/>
        <v>1565.7036813659527</v>
      </c>
      <c r="I1586" s="12">
        <f t="shared" si="208"/>
        <v>28.81561511009318</v>
      </c>
      <c r="J1586" s="12">
        <f t="shared" si="209"/>
        <v>65.44494379085944</v>
      </c>
      <c r="K1586" s="12">
        <f t="shared" si="210"/>
        <v>4.1812092363673026</v>
      </c>
      <c r="L1586" s="12">
        <f t="shared" si="206"/>
        <v>0.82613046773922116</v>
      </c>
    </row>
    <row r="1587" spans="1:12" x14ac:dyDescent="0.25">
      <c r="A1587" s="11">
        <f>'Shiller Data '!A1586</f>
        <v>2002.06</v>
      </c>
      <c r="B1587" s="11">
        <f>'Shiller Data '!B1586</f>
        <v>1014.02</v>
      </c>
      <c r="C1587" s="11">
        <f>'Shiller Data '!C1586</f>
        <v>16.04</v>
      </c>
      <c r="D1587" s="11">
        <f>'Shiller Data '!D1586</f>
        <v>26.74</v>
      </c>
      <c r="E1587" s="75">
        <f>'Shiller Data '!E1586</f>
        <v>179.9</v>
      </c>
      <c r="F1587" s="12">
        <f t="shared" si="211"/>
        <v>1770.871225680934</v>
      </c>
      <c r="G1587" s="12">
        <f t="shared" si="212"/>
        <v>28.012045580878265</v>
      </c>
      <c r="H1587" s="12">
        <f t="shared" si="207"/>
        <v>1574.3442605918328</v>
      </c>
      <c r="I1587" s="12">
        <f t="shared" si="208"/>
        <v>28.819104526857227</v>
      </c>
      <c r="J1587" s="12">
        <f t="shared" si="209"/>
        <v>61.447822711861704</v>
      </c>
      <c r="K1587" s="12">
        <f t="shared" si="210"/>
        <v>4.1181884035187668</v>
      </c>
      <c r="L1587" s="12">
        <f t="shared" si="206"/>
        <v>0.7631096348906854</v>
      </c>
    </row>
    <row r="1588" spans="1:12" x14ac:dyDescent="0.25">
      <c r="A1588" s="11">
        <f>'Shiller Data '!A1587</f>
        <v>2002.07</v>
      </c>
      <c r="B1588" s="11">
        <f>'Shiller Data '!B1587</f>
        <v>903.59</v>
      </c>
      <c r="C1588" s="11">
        <f>'Shiller Data '!C1587</f>
        <v>15.96</v>
      </c>
      <c r="D1588" s="11">
        <f>'Shiller Data '!D1587</f>
        <v>27.84</v>
      </c>
      <c r="E1588" s="75">
        <f>'Shiller Data '!E1587</f>
        <v>180.1</v>
      </c>
      <c r="F1588" s="12">
        <f t="shared" si="211"/>
        <v>1576.2653428650751</v>
      </c>
      <c r="G1588" s="12">
        <f t="shared" si="212"/>
        <v>27.841382565241535</v>
      </c>
      <c r="H1588" s="12">
        <f t="shared" si="207"/>
        <v>1581.3086695790098</v>
      </c>
      <c r="I1588" s="12">
        <f t="shared" si="208"/>
        <v>28.821186163414357</v>
      </c>
      <c r="J1588" s="12">
        <f t="shared" si="209"/>
        <v>54.691202989625317</v>
      </c>
      <c r="K1588" s="12">
        <f t="shared" si="210"/>
        <v>4.0017028736357831</v>
      </c>
      <c r="L1588" s="12">
        <f t="shared" si="206"/>
        <v>0.64662410500770173</v>
      </c>
    </row>
    <row r="1589" spans="1:12" x14ac:dyDescent="0.25">
      <c r="A1589" s="11">
        <f>'Shiller Data '!A1588</f>
        <v>2002.08</v>
      </c>
      <c r="B1589" s="11">
        <f>'Shiller Data '!B1588</f>
        <v>912.55</v>
      </c>
      <c r="C1589" s="11">
        <f>'Shiller Data '!C1588</f>
        <v>15.879999999999999</v>
      </c>
      <c r="D1589" s="11">
        <f>'Shiller Data '!D1588</f>
        <v>28.939999999999998</v>
      </c>
      <c r="E1589" s="75">
        <f>'Shiller Data '!E1588</f>
        <v>180.7</v>
      </c>
      <c r="F1589" s="12">
        <f t="shared" si="211"/>
        <v>1586.6098298284451</v>
      </c>
      <c r="G1589" s="12">
        <f t="shared" si="212"/>
        <v>27.609845047039293</v>
      </c>
      <c r="H1589" s="12">
        <f t="shared" si="207"/>
        <v>1588.3365690946478</v>
      </c>
      <c r="I1589" s="12">
        <f t="shared" si="208"/>
        <v>28.821490060590943</v>
      </c>
      <c r="J1589" s="12">
        <f t="shared" si="209"/>
        <v>55.04954207755884</v>
      </c>
      <c r="K1589" s="12">
        <f t="shared" si="210"/>
        <v>4.0082335448336162</v>
      </c>
      <c r="L1589" s="12">
        <f t="shared" si="206"/>
        <v>0.65315477620553475</v>
      </c>
    </row>
    <row r="1590" spans="1:12" x14ac:dyDescent="0.25">
      <c r="A1590" s="11">
        <f>'Shiller Data '!A1589</f>
        <v>2002.09</v>
      </c>
      <c r="B1590" s="11">
        <f>'Shiller Data '!B1589</f>
        <v>867.81</v>
      </c>
      <c r="C1590" s="11">
        <f>'Shiller Data '!C1589</f>
        <v>15.8</v>
      </c>
      <c r="D1590" s="11">
        <f>'Shiller Data '!D1589</f>
        <v>30.04</v>
      </c>
      <c r="E1590" s="75">
        <f>'Shiller Data '!E1589</f>
        <v>181</v>
      </c>
      <c r="F1590" s="12">
        <f t="shared" si="211"/>
        <v>1506.3215842541438</v>
      </c>
      <c r="G1590" s="12">
        <f t="shared" si="212"/>
        <v>27.42522099447514</v>
      </c>
      <c r="H1590" s="12">
        <f t="shared" si="207"/>
        <v>1594.7256554796211</v>
      </c>
      <c r="I1590" s="12">
        <f t="shared" si="208"/>
        <v>28.820217554051091</v>
      </c>
      <c r="J1590" s="12">
        <f t="shared" si="209"/>
        <v>52.26614203827927</v>
      </c>
      <c r="K1590" s="12">
        <f t="shared" si="210"/>
        <v>3.9563487816648992</v>
      </c>
      <c r="L1590" s="12">
        <f t="shared" si="206"/>
        <v>0.60127001303681782</v>
      </c>
    </row>
    <row r="1591" spans="1:12" x14ac:dyDescent="0.25">
      <c r="A1591" s="11">
        <f>'Shiller Data '!A1590</f>
        <v>2002.1</v>
      </c>
      <c r="B1591" s="11">
        <f>'Shiller Data '!B1590</f>
        <v>854.63</v>
      </c>
      <c r="C1591" s="11">
        <f>'Shiller Data '!C1590</f>
        <v>15.89</v>
      </c>
      <c r="D1591" s="11">
        <f>'Shiller Data '!D1590</f>
        <v>29.223333333333333</v>
      </c>
      <c r="E1591" s="75">
        <f>'Shiller Data '!E1590</f>
        <v>181.3</v>
      </c>
      <c r="F1591" s="12">
        <f t="shared" si="211"/>
        <v>1480.9894111969111</v>
      </c>
      <c r="G1591" s="12">
        <f t="shared" si="212"/>
        <v>27.535801158301155</v>
      </c>
      <c r="H1591" s="12">
        <f t="shared" si="207"/>
        <v>1601.1533173471773</v>
      </c>
      <c r="I1591" s="12">
        <f t="shared" si="208"/>
        <v>28.821017604919376</v>
      </c>
      <c r="J1591" s="12">
        <f t="shared" si="209"/>
        <v>51.385743262032676</v>
      </c>
      <c r="K1591" s="12">
        <f t="shared" si="210"/>
        <v>3.9393607655444343</v>
      </c>
      <c r="L1591" s="12">
        <f t="shared" si="206"/>
        <v>0.58428199691635285</v>
      </c>
    </row>
    <row r="1592" spans="1:12" x14ac:dyDescent="0.25">
      <c r="A1592" s="11">
        <f>'Shiller Data '!A1591</f>
        <v>2002.11</v>
      </c>
      <c r="B1592" s="11">
        <f>'Shiller Data '!B1591</f>
        <v>909.93</v>
      </c>
      <c r="C1592" s="11">
        <f>'Shiller Data '!C1591</f>
        <v>15.98</v>
      </c>
      <c r="D1592" s="11">
        <f>'Shiller Data '!D1591</f>
        <v>28.406666666666666</v>
      </c>
      <c r="E1592" s="75">
        <f>'Shiller Data '!E1591</f>
        <v>181.3</v>
      </c>
      <c r="F1592" s="12">
        <f t="shared" si="211"/>
        <v>1576.8188513513512</v>
      </c>
      <c r="G1592" s="12">
        <f t="shared" si="212"/>
        <v>27.691762272476559</v>
      </c>
      <c r="H1592" s="12">
        <f t="shared" si="207"/>
        <v>1608.1341451685146</v>
      </c>
      <c r="I1592" s="12">
        <f t="shared" si="208"/>
        <v>28.8235787277866</v>
      </c>
      <c r="J1592" s="12">
        <f t="shared" si="209"/>
        <v>54.705866549154813</v>
      </c>
      <c r="K1592" s="12">
        <f t="shared" si="210"/>
        <v>4.0019709532046264</v>
      </c>
      <c r="L1592" s="12">
        <f t="shared" si="206"/>
        <v>0.64689218457654496</v>
      </c>
    </row>
    <row r="1593" spans="1:12" x14ac:dyDescent="0.25">
      <c r="A1593" s="11">
        <f>'Shiller Data '!A1592</f>
        <v>2002.12</v>
      </c>
      <c r="B1593" s="11">
        <f>'Shiller Data '!B1592</f>
        <v>899.18</v>
      </c>
      <c r="C1593" s="11">
        <f>'Shiller Data '!C1592</f>
        <v>16.07</v>
      </c>
      <c r="D1593" s="11">
        <f>'Shiller Data '!D1592</f>
        <v>27.59</v>
      </c>
      <c r="E1593" s="75">
        <f>'Shiller Data '!E1592</f>
        <v>180.9</v>
      </c>
      <c r="F1593" s="12">
        <f t="shared" si="211"/>
        <v>1561.6355804311775</v>
      </c>
      <c r="G1593" s="12">
        <f t="shared" si="212"/>
        <v>27.909299336650083</v>
      </c>
      <c r="H1593" s="12">
        <f t="shared" si="207"/>
        <v>1614.6043912301006</v>
      </c>
      <c r="I1593" s="12">
        <f t="shared" si="208"/>
        <v>28.827720655566683</v>
      </c>
      <c r="J1593" s="12">
        <f t="shared" si="209"/>
        <v>54.171316528614376</v>
      </c>
      <c r="K1593" s="12">
        <f t="shared" si="210"/>
        <v>3.9921515530225196</v>
      </c>
      <c r="L1593" s="12">
        <f t="shared" si="206"/>
        <v>0.63707278439443815</v>
      </c>
    </row>
    <row r="1594" spans="1:12" x14ac:dyDescent="0.25">
      <c r="A1594" s="11">
        <f>'Shiller Data '!A1593</f>
        <v>2003.01</v>
      </c>
      <c r="B1594" s="11">
        <f>'Shiller Data '!B1593</f>
        <v>895.84</v>
      </c>
      <c r="C1594" s="11">
        <f>'Shiller Data '!C1593</f>
        <v>16.119999999999997</v>
      </c>
      <c r="D1594" s="11">
        <f>'Shiller Data '!D1593</f>
        <v>28.5</v>
      </c>
      <c r="E1594" s="75">
        <f>'Shiller Data '!E1593</f>
        <v>181.7</v>
      </c>
      <c r="F1594" s="12">
        <f t="shared" si="211"/>
        <v>1548.9847660979638</v>
      </c>
      <c r="G1594" s="12">
        <f t="shared" si="212"/>
        <v>27.872872867363785</v>
      </c>
      <c r="H1594" s="12">
        <f t="shared" si="207"/>
        <v>1621.069984429819</v>
      </c>
      <c r="I1594" s="12">
        <f t="shared" si="208"/>
        <v>28.832280310220323</v>
      </c>
      <c r="J1594" s="12">
        <f t="shared" si="209"/>
        <v>53.723977064307583</v>
      </c>
      <c r="K1594" s="12">
        <f t="shared" si="210"/>
        <v>3.9838594021296725</v>
      </c>
      <c r="L1594" s="12">
        <f t="shared" si="206"/>
        <v>0.62878063350159108</v>
      </c>
    </row>
    <row r="1595" spans="1:12" x14ac:dyDescent="0.25">
      <c r="A1595" s="11">
        <f>'Shiller Data '!A1594</f>
        <v>2003.02</v>
      </c>
      <c r="B1595" s="11">
        <f>'Shiller Data '!B1594</f>
        <v>837.03</v>
      </c>
      <c r="C1595" s="11">
        <f>'Shiller Data '!C1594</f>
        <v>16.169999999999998</v>
      </c>
      <c r="D1595" s="11">
        <f>'Shiller Data '!D1594</f>
        <v>29.41</v>
      </c>
      <c r="E1595" s="75">
        <f>'Shiller Data '!E1594</f>
        <v>183.1</v>
      </c>
      <c r="F1595" s="12">
        <f t="shared" si="211"/>
        <v>1436.2310226652103</v>
      </c>
      <c r="G1595" s="12">
        <f t="shared" si="212"/>
        <v>27.745547515019116</v>
      </c>
      <c r="H1595" s="12">
        <f t="shared" si="207"/>
        <v>1626.3841708810241</v>
      </c>
      <c r="I1595" s="12">
        <f t="shared" si="208"/>
        <v>28.835935845799902</v>
      </c>
      <c r="J1595" s="12">
        <f t="shared" si="209"/>
        <v>49.806984949108369</v>
      </c>
      <c r="K1595" s="12">
        <f t="shared" si="210"/>
        <v>3.9081552342173462</v>
      </c>
      <c r="L1595" s="12">
        <f t="shared" si="206"/>
        <v>0.55307646558926482</v>
      </c>
    </row>
    <row r="1596" spans="1:12" x14ac:dyDescent="0.25">
      <c r="A1596" s="11">
        <f>'Shiller Data '!A1595</f>
        <v>2003.03</v>
      </c>
      <c r="B1596" s="11">
        <f>'Shiller Data '!B1595</f>
        <v>846.63</v>
      </c>
      <c r="C1596" s="11">
        <f>'Shiller Data '!C1595</f>
        <v>16.22</v>
      </c>
      <c r="D1596" s="11">
        <f>'Shiller Data '!D1595</f>
        <v>30.32</v>
      </c>
      <c r="E1596" s="75">
        <f>'Shiller Data '!E1595</f>
        <v>184.2</v>
      </c>
      <c r="F1596" s="12">
        <f t="shared" si="211"/>
        <v>1444.0281229641696</v>
      </c>
      <c r="G1596" s="12">
        <f t="shared" si="212"/>
        <v>27.665138436482085</v>
      </c>
      <c r="H1596" s="12">
        <f t="shared" si="207"/>
        <v>1631.5788557762987</v>
      </c>
      <c r="I1596" s="12">
        <f t="shared" si="208"/>
        <v>28.83909048194193</v>
      </c>
      <c r="J1596" s="12">
        <f t="shared" si="209"/>
        <v>50.071902366975529</v>
      </c>
      <c r="K1596" s="12">
        <f t="shared" si="210"/>
        <v>3.9134600197677978</v>
      </c>
      <c r="L1596" s="12">
        <f t="shared" si="206"/>
        <v>0.55838125113971637</v>
      </c>
    </row>
    <row r="1597" spans="1:12" x14ac:dyDescent="0.25">
      <c r="A1597" s="11">
        <f>'Shiller Data '!A1596</f>
        <v>2003.04</v>
      </c>
      <c r="B1597" s="11">
        <f>'Shiller Data '!B1596</f>
        <v>890.03</v>
      </c>
      <c r="C1597" s="11">
        <f>'Shiller Data '!C1596</f>
        <v>16.203333333333333</v>
      </c>
      <c r="D1597" s="11">
        <f>'Shiller Data '!D1596</f>
        <v>31.73</v>
      </c>
      <c r="E1597" s="75">
        <f>'Shiller Data '!E1596</f>
        <v>183.8</v>
      </c>
      <c r="F1597" s="12">
        <f t="shared" si="211"/>
        <v>1521.3556868879218</v>
      </c>
      <c r="G1597" s="12">
        <f t="shared" si="212"/>
        <v>27.696856637649617</v>
      </c>
      <c r="H1597" s="12">
        <f t="shared" si="207"/>
        <v>1637.7561195358057</v>
      </c>
      <c r="I1597" s="12">
        <f t="shared" si="208"/>
        <v>28.842933443778172</v>
      </c>
      <c r="J1597" s="12">
        <f t="shared" si="209"/>
        <v>52.746219099156839</v>
      </c>
      <c r="K1597" s="12">
        <f t="shared" si="210"/>
        <v>3.9654920939419718</v>
      </c>
      <c r="L1597" s="12">
        <f t="shared" si="206"/>
        <v>0.61041332531389036</v>
      </c>
    </row>
    <row r="1598" spans="1:12" x14ac:dyDescent="0.25">
      <c r="A1598" s="11">
        <f>'Shiller Data '!A1597</f>
        <v>2003.05</v>
      </c>
      <c r="B1598" s="11">
        <f>'Shiller Data '!B1597</f>
        <v>935.96</v>
      </c>
      <c r="C1598" s="11">
        <f>'Shiller Data '!C1597</f>
        <v>16.186666666666667</v>
      </c>
      <c r="D1598" s="11">
        <f>'Shiller Data '!D1597</f>
        <v>33.139999999999993</v>
      </c>
      <c r="E1598" s="75">
        <f>'Shiller Data '!E1597</f>
        <v>183.5</v>
      </c>
      <c r="F1598" s="12">
        <f t="shared" si="211"/>
        <v>1602.4808337874661</v>
      </c>
      <c r="G1598" s="12">
        <f t="shared" si="212"/>
        <v>27.713602179836517</v>
      </c>
      <c r="H1598" s="12">
        <f t="shared" si="207"/>
        <v>1644.6206997507029</v>
      </c>
      <c r="I1598" s="12">
        <f t="shared" si="208"/>
        <v>28.846998159705056</v>
      </c>
      <c r="J1598" s="12">
        <f t="shared" si="209"/>
        <v>55.551042951356102</v>
      </c>
      <c r="K1598" s="12">
        <f t="shared" si="210"/>
        <v>4.0173022909113012</v>
      </c>
      <c r="L1598" s="12">
        <f t="shared" si="206"/>
        <v>0.66222352228321979</v>
      </c>
    </row>
    <row r="1599" spans="1:12" x14ac:dyDescent="0.25">
      <c r="A1599" s="11">
        <f>'Shiller Data '!A1598</f>
        <v>2003.06</v>
      </c>
      <c r="B1599" s="11">
        <f>'Shiller Data '!B1598</f>
        <v>988</v>
      </c>
      <c r="C1599" s="11">
        <f>'Shiller Data '!C1598</f>
        <v>16.170000000000002</v>
      </c>
      <c r="D1599" s="11">
        <f>'Shiller Data '!D1598</f>
        <v>34.549999999999997</v>
      </c>
      <c r="E1599" s="75">
        <f>'Shiller Data '!E1598</f>
        <v>183.7</v>
      </c>
      <c r="F1599" s="12">
        <f t="shared" si="211"/>
        <v>1689.7381600435494</v>
      </c>
      <c r="G1599" s="12">
        <f t="shared" si="212"/>
        <v>27.654925149700606</v>
      </c>
      <c r="H1599" s="12">
        <f t="shared" si="207"/>
        <v>1652.1763792016343</v>
      </c>
      <c r="I1599" s="12">
        <f t="shared" si="208"/>
        <v>28.850631557862599</v>
      </c>
      <c r="J1599" s="12">
        <f t="shared" si="209"/>
        <v>58.568498116050733</v>
      </c>
      <c r="K1599" s="12">
        <f t="shared" si="210"/>
        <v>4.0701969772264022</v>
      </c>
      <c r="L1599" s="12">
        <f t="shared" si="206"/>
        <v>0.71511820859832076</v>
      </c>
    </row>
    <row r="1600" spans="1:12" x14ac:dyDescent="0.25">
      <c r="A1600" s="11">
        <f>'Shiller Data '!A1599</f>
        <v>2003.07</v>
      </c>
      <c r="B1600" s="11">
        <f>'Shiller Data '!B1599</f>
        <v>992.54</v>
      </c>
      <c r="C1600" s="11">
        <f>'Shiller Data '!C1599</f>
        <v>16.310000000000002</v>
      </c>
      <c r="D1600" s="11">
        <f>'Shiller Data '!D1599</f>
        <v>35.893333333333331</v>
      </c>
      <c r="E1600" s="75">
        <f>'Shiller Data '!E1599</f>
        <v>183.9</v>
      </c>
      <c r="F1600" s="12">
        <f t="shared" si="211"/>
        <v>1695.6566313213702</v>
      </c>
      <c r="G1600" s="12">
        <f t="shared" si="212"/>
        <v>27.86402528548124</v>
      </c>
      <c r="H1600" s="12">
        <f t="shared" si="207"/>
        <v>1659.8389234533522</v>
      </c>
      <c r="I1600" s="12">
        <f t="shared" si="208"/>
        <v>28.856076701719058</v>
      </c>
      <c r="J1600" s="12">
        <f t="shared" si="209"/>
        <v>58.762549353091856</v>
      </c>
      <c r="K1600" s="12">
        <f t="shared" si="210"/>
        <v>4.0735047362238266</v>
      </c>
      <c r="L1600" s="12">
        <f t="shared" si="206"/>
        <v>0.71842596759574517</v>
      </c>
    </row>
    <row r="1601" spans="1:12" x14ac:dyDescent="0.25">
      <c r="A1601" s="11">
        <f>'Shiller Data '!A1600</f>
        <v>2003.08</v>
      </c>
      <c r="B1601" s="11">
        <f>'Shiller Data '!B1600</f>
        <v>989.53</v>
      </c>
      <c r="C1601" s="11">
        <f>'Shiller Data '!C1600</f>
        <v>16.450000000000003</v>
      </c>
      <c r="D1601" s="11">
        <f>'Shiller Data '!D1600</f>
        <v>37.236666666666665</v>
      </c>
      <c r="E1601" s="75">
        <f>'Shiller Data '!E1600</f>
        <v>184.6</v>
      </c>
      <c r="F1601" s="12">
        <f t="shared" si="211"/>
        <v>1684.1039423076925</v>
      </c>
      <c r="G1601" s="12">
        <f t="shared" si="212"/>
        <v>27.996634615384622</v>
      </c>
      <c r="H1601" s="12">
        <f t="shared" si="207"/>
        <v>1667.2695745752596</v>
      </c>
      <c r="I1601" s="12">
        <f t="shared" si="208"/>
        <v>28.863330171940056</v>
      </c>
      <c r="J1601" s="12">
        <f t="shared" si="209"/>
        <v>58.34752720061806</v>
      </c>
      <c r="K1601" s="12">
        <f t="shared" si="210"/>
        <v>4.0664169790962239</v>
      </c>
      <c r="L1601" s="12">
        <f t="shared" ref="L1601:L1664" si="213">K1601-$K$1854</f>
        <v>0.7113382104681425</v>
      </c>
    </row>
    <row r="1602" spans="1:12" x14ac:dyDescent="0.25">
      <c r="A1602" s="11">
        <f>'Shiller Data '!A1601</f>
        <v>2003.09</v>
      </c>
      <c r="B1602" s="11">
        <f>'Shiller Data '!B1601</f>
        <v>1019.44</v>
      </c>
      <c r="C1602" s="11">
        <f>'Shiller Data '!C1601</f>
        <v>16.59</v>
      </c>
      <c r="D1602" s="11">
        <f>'Shiller Data '!D1601</f>
        <v>38.58</v>
      </c>
      <c r="E1602" s="75">
        <f>'Shiller Data '!E1601</f>
        <v>185.2</v>
      </c>
      <c r="F1602" s="12">
        <f t="shared" si="211"/>
        <v>1729.3874838012962</v>
      </c>
      <c r="G1602" s="12">
        <f t="shared" si="212"/>
        <v>28.143430075593958</v>
      </c>
      <c r="H1602" s="12">
        <f t="shared" ref="H1602:H1665" si="214">GEOMEAN(F1483:F1602)</f>
        <v>1674.9765384782265</v>
      </c>
      <c r="I1602" s="12">
        <f t="shared" ref="I1602:I1665" si="215">GEOMEAN(G1483:G1602)</f>
        <v>28.872341646026932</v>
      </c>
      <c r="J1602" s="12">
        <f t="shared" ref="J1602:J1665" si="216">F1602/I1602</f>
        <v>59.897721667451727</v>
      </c>
      <c r="K1602" s="12">
        <f t="shared" ref="K1602:K1665" si="217">LN(J1602)</f>
        <v>4.0926384687962241</v>
      </c>
      <c r="L1602" s="12">
        <f t="shared" si="213"/>
        <v>0.73755970016814265</v>
      </c>
    </row>
    <row r="1603" spans="1:12" x14ac:dyDescent="0.25">
      <c r="A1603" s="11">
        <f>'Shiller Data '!A1602</f>
        <v>2003.1</v>
      </c>
      <c r="B1603" s="11">
        <f>'Shiller Data '!B1602</f>
        <v>1038.73</v>
      </c>
      <c r="C1603" s="11">
        <f>'Shiller Data '!C1602</f>
        <v>16.856666666666669</v>
      </c>
      <c r="D1603" s="11">
        <f>'Shiller Data '!D1602</f>
        <v>41.966666666666669</v>
      </c>
      <c r="E1603" s="75">
        <f>'Shiller Data '!E1602</f>
        <v>185</v>
      </c>
      <c r="F1603" s="12">
        <f t="shared" si="211"/>
        <v>1764.0162040540542</v>
      </c>
      <c r="G1603" s="12">
        <f t="shared" si="212"/>
        <v>28.626720270270276</v>
      </c>
      <c r="H1603" s="12">
        <f t="shared" si="214"/>
        <v>1682.9134418814556</v>
      </c>
      <c r="I1603" s="12">
        <f t="shared" si="215"/>
        <v>28.886063256917982</v>
      </c>
      <c r="J1603" s="12">
        <f t="shared" si="216"/>
        <v>61.068072459876873</v>
      </c>
      <c r="K1603" s="12">
        <f t="shared" si="217"/>
        <v>4.1119891839381211</v>
      </c>
      <c r="L1603" s="12">
        <f t="shared" si="213"/>
        <v>0.75691041531003966</v>
      </c>
    </row>
    <row r="1604" spans="1:12" x14ac:dyDescent="0.25">
      <c r="A1604" s="11">
        <f>'Shiller Data '!A1603</f>
        <v>2003.11</v>
      </c>
      <c r="B1604" s="11">
        <f>'Shiller Data '!B1603</f>
        <v>1049.9000000000001</v>
      </c>
      <c r="C1604" s="11">
        <f>'Shiller Data '!C1603</f>
        <v>17.123333333333335</v>
      </c>
      <c r="D1604" s="11">
        <f>'Shiller Data '!D1603</f>
        <v>45.353333333333332</v>
      </c>
      <c r="E1604" s="75">
        <f>'Shiller Data '!E1603</f>
        <v>184.5</v>
      </c>
      <c r="F1604" s="12">
        <f t="shared" si="211"/>
        <v>1787.8175203252033</v>
      </c>
      <c r="G1604" s="12">
        <f t="shared" si="212"/>
        <v>29.158391598915994</v>
      </c>
      <c r="H1604" s="12">
        <f t="shared" si="214"/>
        <v>1691.1172000316149</v>
      </c>
      <c r="I1604" s="12">
        <f t="shared" si="215"/>
        <v>28.904004965803395</v>
      </c>
      <c r="J1604" s="12">
        <f t="shared" si="216"/>
        <v>61.853626251461947</v>
      </c>
      <c r="K1604" s="12">
        <f t="shared" si="217"/>
        <v>4.1247707268928693</v>
      </c>
      <c r="L1604" s="12">
        <f t="shared" si="213"/>
        <v>0.76969195826478787</v>
      </c>
    </row>
    <row r="1605" spans="1:12" x14ac:dyDescent="0.25">
      <c r="A1605" s="11">
        <f>'Shiller Data '!A1604</f>
        <v>2003.12</v>
      </c>
      <c r="B1605" s="11">
        <f>'Shiller Data '!B1604</f>
        <v>1080.6400000000001</v>
      </c>
      <c r="C1605" s="11">
        <f>'Shiller Data '!C1604</f>
        <v>17.39</v>
      </c>
      <c r="D1605" s="11">
        <f>'Shiller Data '!D1604</f>
        <v>48.74</v>
      </c>
      <c r="E1605" s="75">
        <f>'Shiller Data '!E1604</f>
        <v>184.3</v>
      </c>
      <c r="F1605" s="12">
        <f t="shared" si="211"/>
        <v>1842.1599131850246</v>
      </c>
      <c r="G1605" s="12">
        <f t="shared" si="212"/>
        <v>29.644618827997832</v>
      </c>
      <c r="H1605" s="12">
        <f t="shared" si="214"/>
        <v>1699.6917089961269</v>
      </c>
      <c r="I1605" s="12">
        <f t="shared" si="215"/>
        <v>28.925560461113797</v>
      </c>
      <c r="J1605" s="12">
        <f t="shared" si="216"/>
        <v>63.686230580096804</v>
      </c>
      <c r="K1605" s="12">
        <f t="shared" si="217"/>
        <v>4.1539683787740422</v>
      </c>
      <c r="L1605" s="12">
        <f t="shared" si="213"/>
        <v>0.79888961014596083</v>
      </c>
    </row>
    <row r="1606" spans="1:12" x14ac:dyDescent="0.25">
      <c r="A1606" s="11">
        <f>'Shiller Data '!A1605</f>
        <v>2004.01</v>
      </c>
      <c r="B1606" s="11">
        <f>'Shiller Data '!B1605</f>
        <v>1132.52</v>
      </c>
      <c r="C1606" s="11">
        <f>'Shiller Data '!C1605</f>
        <v>17.600000000000001</v>
      </c>
      <c r="D1606" s="11">
        <f>'Shiller Data '!D1605</f>
        <v>49.826666666666675</v>
      </c>
      <c r="E1606" s="75">
        <f>'Shiller Data '!E1605</f>
        <v>185.2</v>
      </c>
      <c r="F1606" s="12">
        <f t="shared" si="211"/>
        <v>1921.21744600432</v>
      </c>
      <c r="G1606" s="12">
        <f t="shared" si="212"/>
        <v>29.856803455723547</v>
      </c>
      <c r="H1606" s="12">
        <f t="shared" si="214"/>
        <v>1708.7334657178935</v>
      </c>
      <c r="I1606" s="12">
        <f t="shared" si="215"/>
        <v>28.948684552036042</v>
      </c>
      <c r="J1606" s="12">
        <f t="shared" si="216"/>
        <v>66.366312519343666</v>
      </c>
      <c r="K1606" s="12">
        <f t="shared" si="217"/>
        <v>4.1951895861649557</v>
      </c>
      <c r="L1606" s="12">
        <f t="shared" si="213"/>
        <v>0.84011081753687433</v>
      </c>
    </row>
    <row r="1607" spans="1:12" x14ac:dyDescent="0.25">
      <c r="A1607" s="11">
        <f>'Shiller Data '!A1606</f>
        <v>2004.02</v>
      </c>
      <c r="B1607" s="11">
        <f>'Shiller Data '!B1606</f>
        <v>1143.3599999999999</v>
      </c>
      <c r="C1607" s="11">
        <f>'Shiller Data '!C1606</f>
        <v>17.810000000000002</v>
      </c>
      <c r="D1607" s="11">
        <f>'Shiller Data '!D1606</f>
        <v>50.913333333333334</v>
      </c>
      <c r="E1607" s="75">
        <f>'Shiller Data '!E1606</f>
        <v>186.2</v>
      </c>
      <c r="F1607" s="12">
        <f t="shared" si="211"/>
        <v>1929.1897314715359</v>
      </c>
      <c r="G1607" s="12">
        <f t="shared" si="212"/>
        <v>30.050788131041898</v>
      </c>
      <c r="H1607" s="12">
        <f t="shared" si="214"/>
        <v>1717.9742193208349</v>
      </c>
      <c r="I1607" s="12">
        <f t="shared" si="215"/>
        <v>28.973386362527478</v>
      </c>
      <c r="J1607" s="12">
        <f t="shared" si="216"/>
        <v>66.584889571853424</v>
      </c>
      <c r="K1607" s="12">
        <f t="shared" si="217"/>
        <v>4.1984776684989287</v>
      </c>
      <c r="L1607" s="12">
        <f t="shared" si="213"/>
        <v>0.84339889987084726</v>
      </c>
    </row>
    <row r="1608" spans="1:12" x14ac:dyDescent="0.25">
      <c r="A1608" s="11">
        <f>'Shiller Data '!A1607</f>
        <v>2004.03</v>
      </c>
      <c r="B1608" s="11">
        <f>'Shiller Data '!B1607</f>
        <v>1123.98</v>
      </c>
      <c r="C1608" s="11">
        <f>'Shiller Data '!C1607</f>
        <v>18.02</v>
      </c>
      <c r="D1608" s="11">
        <f>'Shiller Data '!D1607</f>
        <v>52</v>
      </c>
      <c r="E1608" s="75">
        <f>'Shiller Data '!E1607</f>
        <v>187.4</v>
      </c>
      <c r="F1608" s="12">
        <f t="shared" si="211"/>
        <v>1884.3458724653146</v>
      </c>
      <c r="G1608" s="12">
        <f t="shared" si="212"/>
        <v>30.210424226254002</v>
      </c>
      <c r="H1608" s="12">
        <f t="shared" si="214"/>
        <v>1727.2145247966216</v>
      </c>
      <c r="I1608" s="12">
        <f t="shared" si="215"/>
        <v>28.999387150542731</v>
      </c>
      <c r="J1608" s="12">
        <f t="shared" si="216"/>
        <v>64.978817058554583</v>
      </c>
      <c r="K1608" s="12">
        <f t="shared" si="217"/>
        <v>4.1740613253746401</v>
      </c>
      <c r="L1608" s="12">
        <f t="shared" si="213"/>
        <v>0.81898255674655873</v>
      </c>
    </row>
    <row r="1609" spans="1:12" x14ac:dyDescent="0.25">
      <c r="A1609" s="11">
        <f>'Shiller Data '!A1608</f>
        <v>2004.04</v>
      </c>
      <c r="B1609" s="11">
        <f>'Shiller Data '!B1608</f>
        <v>1133.3599999999999</v>
      </c>
      <c r="C1609" s="11">
        <f>'Shiller Data '!C1608</f>
        <v>18.213333333333335</v>
      </c>
      <c r="D1609" s="11">
        <f>'Shiller Data '!D1608</f>
        <v>53.383333333333333</v>
      </c>
      <c r="E1609" s="75">
        <f>'Shiller Data '!E1608</f>
        <v>188</v>
      </c>
      <c r="F1609" s="12">
        <f t="shared" si="211"/>
        <v>1894.0073297872339</v>
      </c>
      <c r="G1609" s="12">
        <f t="shared" si="212"/>
        <v>30.437095744680857</v>
      </c>
      <c r="H1609" s="12">
        <f t="shared" si="214"/>
        <v>1737.1250634190976</v>
      </c>
      <c r="I1609" s="12">
        <f t="shared" si="215"/>
        <v>29.026725155671478</v>
      </c>
      <c r="J1609" s="12">
        <f t="shared" si="216"/>
        <v>65.250465549578792</v>
      </c>
      <c r="K1609" s="12">
        <f t="shared" si="217"/>
        <v>4.178233181036795</v>
      </c>
      <c r="L1609" s="12">
        <f t="shared" si="213"/>
        <v>0.82315441240871356</v>
      </c>
    </row>
    <row r="1610" spans="1:12" x14ac:dyDescent="0.25">
      <c r="A1610" s="11">
        <f>'Shiller Data '!A1609</f>
        <v>2004.05</v>
      </c>
      <c r="B1610" s="11">
        <f>'Shiller Data '!B1609</f>
        <v>1102.78</v>
      </c>
      <c r="C1610" s="11">
        <f>'Shiller Data '!C1609</f>
        <v>18.406666666666666</v>
      </c>
      <c r="D1610" s="11">
        <f>'Shiller Data '!D1609</f>
        <v>54.766666666666673</v>
      </c>
      <c r="E1610" s="75">
        <f>'Shiller Data '!E1609</f>
        <v>189.1</v>
      </c>
      <c r="F1610" s="12">
        <f t="shared" si="211"/>
        <v>1832.1835351665784</v>
      </c>
      <c r="G1610" s="12">
        <f t="shared" si="212"/>
        <v>30.581250661025912</v>
      </c>
      <c r="H1610" s="12">
        <f t="shared" si="214"/>
        <v>1746.5002917553454</v>
      </c>
      <c r="I1610" s="12">
        <f t="shared" si="215"/>
        <v>29.054574602608</v>
      </c>
      <c r="J1610" s="12">
        <f t="shared" si="216"/>
        <v>63.060070926046798</v>
      </c>
      <c r="K1610" s="12">
        <f t="shared" si="217"/>
        <v>4.1440877788553685</v>
      </c>
      <c r="L1610" s="12">
        <f t="shared" si="213"/>
        <v>0.78900901022728709</v>
      </c>
    </row>
    <row r="1611" spans="1:12" x14ac:dyDescent="0.25">
      <c r="A1611" s="11">
        <f>'Shiller Data '!A1610</f>
        <v>2004.06</v>
      </c>
      <c r="B1611" s="11">
        <f>'Shiller Data '!B1610</f>
        <v>1132.76</v>
      </c>
      <c r="C1611" s="11">
        <f>'Shiller Data '!C1610</f>
        <v>18.600000000000001</v>
      </c>
      <c r="D1611" s="11">
        <f>'Shiller Data '!D1610</f>
        <v>56.15</v>
      </c>
      <c r="E1611" s="75">
        <f>'Shiller Data '!E1610</f>
        <v>189.7</v>
      </c>
      <c r="F1611" s="12">
        <f t="shared" ref="F1611:F1674" si="218">B1611*$E$1851/E1611</f>
        <v>1876.0404480759096</v>
      </c>
      <c r="G1611" s="12">
        <f t="shared" ref="G1611:G1674" si="219">C1611*$E$1851/E1611</f>
        <v>30.804717975751192</v>
      </c>
      <c r="H1611" s="12">
        <f t="shared" si="214"/>
        <v>1756.1948088317044</v>
      </c>
      <c r="I1611" s="12">
        <f t="shared" si="215"/>
        <v>29.084216827402368</v>
      </c>
      <c r="J1611" s="12">
        <f t="shared" si="216"/>
        <v>64.503729263507438</v>
      </c>
      <c r="K1611" s="12">
        <f t="shared" si="217"/>
        <v>4.1667230401692033</v>
      </c>
      <c r="L1611" s="12">
        <f t="shared" si="213"/>
        <v>0.81164427154112184</v>
      </c>
    </row>
    <row r="1612" spans="1:12" x14ac:dyDescent="0.25">
      <c r="A1612" s="11">
        <f>'Shiller Data '!A1611</f>
        <v>2004.07</v>
      </c>
      <c r="B1612" s="11">
        <f>'Shiller Data '!B1611</f>
        <v>1105.8499999999999</v>
      </c>
      <c r="C1612" s="11">
        <f>'Shiller Data '!C1611</f>
        <v>18.786666666666669</v>
      </c>
      <c r="D1612" s="11">
        <f>'Shiller Data '!D1611</f>
        <v>56.69</v>
      </c>
      <c r="E1612" s="75">
        <f>'Shiller Data '!E1611</f>
        <v>189.4</v>
      </c>
      <c r="F1612" s="12">
        <f t="shared" si="218"/>
        <v>1834.3739374340018</v>
      </c>
      <c r="G1612" s="12">
        <f t="shared" si="219"/>
        <v>31.163152059134113</v>
      </c>
      <c r="H1612" s="12">
        <f t="shared" si="214"/>
        <v>1765.7637387857712</v>
      </c>
      <c r="I1612" s="12">
        <f t="shared" si="215"/>
        <v>29.116784777211564</v>
      </c>
      <c r="J1612" s="12">
        <f t="shared" si="216"/>
        <v>63.000566562201136</v>
      </c>
      <c r="K1612" s="12">
        <f t="shared" si="217"/>
        <v>4.1431437194019072</v>
      </c>
      <c r="L1612" s="12">
        <f t="shared" si="213"/>
        <v>0.78806495077382577</v>
      </c>
    </row>
    <row r="1613" spans="1:12" x14ac:dyDescent="0.25">
      <c r="A1613" s="11">
        <f>'Shiller Data '!A1612</f>
        <v>2004.08</v>
      </c>
      <c r="B1613" s="11">
        <f>'Shiller Data '!B1612</f>
        <v>1088.94</v>
      </c>
      <c r="C1613" s="11">
        <f>'Shiller Data '!C1612</f>
        <v>18.973333333333333</v>
      </c>
      <c r="D1613" s="11">
        <f>'Shiller Data '!D1612</f>
        <v>57.23</v>
      </c>
      <c r="E1613" s="75">
        <f>'Shiller Data '!E1612</f>
        <v>189.5</v>
      </c>
      <c r="F1613" s="12">
        <f t="shared" si="218"/>
        <v>1805.3705778364117</v>
      </c>
      <c r="G1613" s="12">
        <f t="shared" si="219"/>
        <v>31.45618469656992</v>
      </c>
      <c r="H1613" s="12">
        <f t="shared" si="214"/>
        <v>1774.7938471047421</v>
      </c>
      <c r="I1613" s="12">
        <f t="shared" si="215"/>
        <v>29.152077361918881</v>
      </c>
      <c r="J1613" s="12">
        <f t="shared" si="216"/>
        <v>61.929397189194908</v>
      </c>
      <c r="K1613" s="12">
        <f t="shared" si="217"/>
        <v>4.1259949811579641</v>
      </c>
      <c r="L1613" s="12">
        <f t="shared" si="213"/>
        <v>0.77091621252988274</v>
      </c>
    </row>
    <row r="1614" spans="1:12" x14ac:dyDescent="0.25">
      <c r="A1614" s="11">
        <f>'Shiller Data '!A1613</f>
        <v>2004.09</v>
      </c>
      <c r="B1614" s="11">
        <f>'Shiller Data '!B1613</f>
        <v>1117.6600000000001</v>
      </c>
      <c r="C1614" s="11">
        <f>'Shiller Data '!C1613</f>
        <v>19.16</v>
      </c>
      <c r="D1614" s="11">
        <f>'Shiller Data '!D1613</f>
        <v>57.77</v>
      </c>
      <c r="E1614" s="75">
        <f>'Shiller Data '!E1613</f>
        <v>189.9</v>
      </c>
      <c r="F1614" s="12">
        <f t="shared" si="218"/>
        <v>1849.0828357030018</v>
      </c>
      <c r="G1614" s="12">
        <f t="shared" si="219"/>
        <v>31.698751974723535</v>
      </c>
      <c r="H1614" s="12">
        <f t="shared" si="214"/>
        <v>1784.1788147131917</v>
      </c>
      <c r="I1614" s="12">
        <f t="shared" si="215"/>
        <v>29.189556491288041</v>
      </c>
      <c r="J1614" s="12">
        <f t="shared" si="216"/>
        <v>63.347411128184902</v>
      </c>
      <c r="K1614" s="12">
        <f t="shared" si="217"/>
        <v>4.1486340397629622</v>
      </c>
      <c r="L1614" s="12">
        <f t="shared" si="213"/>
        <v>0.79355527113488078</v>
      </c>
    </row>
    <row r="1615" spans="1:12" x14ac:dyDescent="0.25">
      <c r="A1615" s="11">
        <f>'Shiller Data '!A1614</f>
        <v>2004.1</v>
      </c>
      <c r="B1615" s="11">
        <f>'Shiller Data '!B1614</f>
        <v>1117.21</v>
      </c>
      <c r="C1615" s="11">
        <f>'Shiller Data '!C1614</f>
        <v>19.253333333333334</v>
      </c>
      <c r="D1615" s="11">
        <f>'Shiller Data '!D1614</f>
        <v>58.03</v>
      </c>
      <c r="E1615" s="75">
        <f>'Shiller Data '!E1614</f>
        <v>190.9</v>
      </c>
      <c r="F1615" s="12">
        <f t="shared" si="218"/>
        <v>1838.6561118386589</v>
      </c>
      <c r="G1615" s="12">
        <f t="shared" si="219"/>
        <v>31.68630696699843</v>
      </c>
      <c r="H1615" s="12">
        <f t="shared" si="214"/>
        <v>1793.640058304265</v>
      </c>
      <c r="I1615" s="12">
        <f t="shared" si="215"/>
        <v>29.225398675743218</v>
      </c>
      <c r="J1615" s="12">
        <f t="shared" si="216"/>
        <v>62.912952265890723</v>
      </c>
      <c r="K1615" s="12">
        <f t="shared" si="217"/>
        <v>4.1417520608847571</v>
      </c>
      <c r="L1615" s="12">
        <f t="shared" si="213"/>
        <v>0.7866732922566757</v>
      </c>
    </row>
    <row r="1616" spans="1:12" x14ac:dyDescent="0.25">
      <c r="A1616" s="11">
        <f>'Shiller Data '!A1615</f>
        <v>2004.11</v>
      </c>
      <c r="B1616" s="11">
        <f>'Shiller Data '!B1615</f>
        <v>1168.94</v>
      </c>
      <c r="C1616" s="11">
        <f>'Shiller Data '!C1615</f>
        <v>19.346666666666668</v>
      </c>
      <c r="D1616" s="11">
        <f>'Shiller Data '!D1615</f>
        <v>58.29</v>
      </c>
      <c r="E1616" s="75">
        <f>'Shiller Data '!E1615</f>
        <v>191</v>
      </c>
      <c r="F1616" s="12">
        <f t="shared" si="218"/>
        <v>1922.7838979057592</v>
      </c>
      <c r="G1616" s="12">
        <f t="shared" si="219"/>
        <v>31.823240837696339</v>
      </c>
      <c r="H1616" s="12">
        <f t="shared" si="214"/>
        <v>1803.9349822935121</v>
      </c>
      <c r="I1616" s="12">
        <f t="shared" si="215"/>
        <v>29.261104611538951</v>
      </c>
      <c r="J1616" s="12">
        <f t="shared" si="216"/>
        <v>65.711254699097054</v>
      </c>
      <c r="K1616" s="12">
        <f t="shared" si="217"/>
        <v>4.1852702152199015</v>
      </c>
      <c r="L1616" s="12">
        <f t="shared" si="213"/>
        <v>0.83019144659182009</v>
      </c>
    </row>
    <row r="1617" spans="1:12" x14ac:dyDescent="0.25">
      <c r="A1617" s="11">
        <f>'Shiller Data '!A1616</f>
        <v>2004.12</v>
      </c>
      <c r="B1617" s="11">
        <f>'Shiller Data '!B1616</f>
        <v>1199.21</v>
      </c>
      <c r="C1617" s="11">
        <f>'Shiller Data '!C1616</f>
        <v>19.440000000000001</v>
      </c>
      <c r="D1617" s="11">
        <f>'Shiller Data '!D1616</f>
        <v>58.55</v>
      </c>
      <c r="E1617" s="75">
        <f>'Shiller Data '!E1616</f>
        <v>190.3</v>
      </c>
      <c r="F1617" s="12">
        <f t="shared" si="218"/>
        <v>1979.8308026799791</v>
      </c>
      <c r="G1617" s="12">
        <f t="shared" si="219"/>
        <v>32.09438780872307</v>
      </c>
      <c r="H1617" s="12">
        <f t="shared" si="214"/>
        <v>1814.9232328496819</v>
      </c>
      <c r="I1617" s="12">
        <f t="shared" si="215"/>
        <v>29.297562940550574</v>
      </c>
      <c r="J1617" s="12">
        <f t="shared" si="216"/>
        <v>67.576637916859212</v>
      </c>
      <c r="K1617" s="12">
        <f t="shared" si="217"/>
        <v>4.2132623303720447</v>
      </c>
      <c r="L1617" s="12">
        <f t="shared" si="213"/>
        <v>0.85818356174396326</v>
      </c>
    </row>
    <row r="1618" spans="1:12" x14ac:dyDescent="0.25">
      <c r="A1618" s="11">
        <f>'Shiller Data '!A1617</f>
        <v>2005.01</v>
      </c>
      <c r="B1618" s="11">
        <f>'Shiller Data '!B1617</f>
        <v>1181.4100000000001</v>
      </c>
      <c r="C1618" s="11">
        <f>'Shiller Data '!C1617</f>
        <v>19.703333333333333</v>
      </c>
      <c r="D1618" s="11">
        <f>'Shiller Data '!D1617</f>
        <v>59.106666666666662</v>
      </c>
      <c r="E1618" s="75">
        <f>'Shiller Data '!E1617</f>
        <v>190.7</v>
      </c>
      <c r="F1618" s="12">
        <f t="shared" si="218"/>
        <v>1946.3528408495022</v>
      </c>
      <c r="G1618" s="12">
        <f t="shared" si="219"/>
        <v>32.460905873099108</v>
      </c>
      <c r="H1618" s="12">
        <f t="shared" si="214"/>
        <v>1825.4472234126804</v>
      </c>
      <c r="I1618" s="12">
        <f t="shared" si="215"/>
        <v>29.337634981361361</v>
      </c>
      <c r="J1618" s="12">
        <f t="shared" si="216"/>
        <v>66.343208717609627</v>
      </c>
      <c r="K1618" s="12">
        <f t="shared" si="217"/>
        <v>4.1948414001154228</v>
      </c>
      <c r="L1618" s="12">
        <f t="shared" si="213"/>
        <v>0.83976263148734143</v>
      </c>
    </row>
    <row r="1619" spans="1:12" x14ac:dyDescent="0.25">
      <c r="A1619" s="11">
        <f>'Shiller Data '!A1618</f>
        <v>2005.02</v>
      </c>
      <c r="B1619" s="11">
        <f>'Shiller Data '!B1618</f>
        <v>1199.6300000000001</v>
      </c>
      <c r="C1619" s="11">
        <f>'Shiller Data '!C1618</f>
        <v>19.966666666666669</v>
      </c>
      <c r="D1619" s="11">
        <f>'Shiller Data '!D1618</f>
        <v>59.663333333333334</v>
      </c>
      <c r="E1619" s="75">
        <f>'Shiller Data '!E1618</f>
        <v>191.8</v>
      </c>
      <c r="F1619" s="12">
        <f t="shared" si="218"/>
        <v>1965.0352202815434</v>
      </c>
      <c r="G1619" s="12">
        <f t="shared" si="219"/>
        <v>32.706087069864445</v>
      </c>
      <c r="H1619" s="12">
        <f t="shared" si="214"/>
        <v>1835.7007683495819</v>
      </c>
      <c r="I1619" s="12">
        <f t="shared" si="215"/>
        <v>29.380579491755803</v>
      </c>
      <c r="J1619" s="12">
        <f t="shared" si="216"/>
        <v>66.882112411463254</v>
      </c>
      <c r="K1619" s="12">
        <f t="shared" si="217"/>
        <v>4.2029315533772778</v>
      </c>
      <c r="L1619" s="12">
        <f t="shared" si="213"/>
        <v>0.84785278474919634</v>
      </c>
    </row>
    <row r="1620" spans="1:12" x14ac:dyDescent="0.25">
      <c r="A1620" s="11">
        <f>'Shiller Data '!A1619</f>
        <v>2005.03</v>
      </c>
      <c r="B1620" s="11">
        <f>'Shiller Data '!B1619</f>
        <v>1194.9000000000001</v>
      </c>
      <c r="C1620" s="11">
        <f>'Shiller Data '!C1619</f>
        <v>20.23</v>
      </c>
      <c r="D1620" s="11">
        <f>'Shiller Data '!D1619</f>
        <v>60.22</v>
      </c>
      <c r="E1620" s="75">
        <f>'Shiller Data '!E1619</f>
        <v>193.3</v>
      </c>
      <c r="F1620" s="12">
        <f t="shared" si="218"/>
        <v>1942.0988489394724</v>
      </c>
      <c r="G1620" s="12">
        <f t="shared" si="219"/>
        <v>32.880290998448011</v>
      </c>
      <c r="H1620" s="12">
        <f t="shared" si="214"/>
        <v>1845.5278822300029</v>
      </c>
      <c r="I1620" s="12">
        <f t="shared" si="215"/>
        <v>29.425886701747796</v>
      </c>
      <c r="J1620" s="12">
        <f t="shared" si="216"/>
        <v>65.999671263062339</v>
      </c>
      <c r="K1620" s="12">
        <f t="shared" si="217"/>
        <v>4.1896497611513288</v>
      </c>
      <c r="L1620" s="12">
        <f t="shared" si="213"/>
        <v>0.8345709925232474</v>
      </c>
    </row>
    <row r="1621" spans="1:12" x14ac:dyDescent="0.25">
      <c r="A1621" s="11">
        <f>'Shiller Data '!A1620</f>
        <v>2005.04</v>
      </c>
      <c r="B1621" s="11">
        <f>'Shiller Data '!B1620</f>
        <v>1164.43</v>
      </c>
      <c r="C1621" s="11">
        <f>'Shiller Data '!C1620</f>
        <v>20.463333333333331</v>
      </c>
      <c r="D1621" s="11">
        <f>'Shiller Data '!D1620</f>
        <v>61.233333333333327</v>
      </c>
      <c r="E1621" s="75">
        <f>'Shiller Data '!E1620</f>
        <v>194.6</v>
      </c>
      <c r="F1621" s="12">
        <f t="shared" si="218"/>
        <v>1879.9321441418297</v>
      </c>
      <c r="G1621" s="12">
        <f t="shared" si="219"/>
        <v>33.037347122302158</v>
      </c>
      <c r="H1621" s="12">
        <f t="shared" si="214"/>
        <v>1854.4997989012199</v>
      </c>
      <c r="I1621" s="12">
        <f t="shared" si="215"/>
        <v>29.471880730167676</v>
      </c>
      <c r="J1621" s="12">
        <f t="shared" si="216"/>
        <v>63.787315148079934</v>
      </c>
      <c r="K1621" s="12">
        <f t="shared" si="217"/>
        <v>4.1555543484525961</v>
      </c>
      <c r="L1621" s="12">
        <f t="shared" si="213"/>
        <v>0.80047557982451467</v>
      </c>
    </row>
    <row r="1622" spans="1:12" x14ac:dyDescent="0.25">
      <c r="A1622" s="11">
        <f>'Shiller Data '!A1621</f>
        <v>2005.05</v>
      </c>
      <c r="B1622" s="11">
        <f>'Shiller Data '!B1621</f>
        <v>1178.28</v>
      </c>
      <c r="C1622" s="11">
        <f>'Shiller Data '!C1621</f>
        <v>20.696666666666665</v>
      </c>
      <c r="D1622" s="11">
        <f>'Shiller Data '!D1621</f>
        <v>62.24666666666667</v>
      </c>
      <c r="E1622" s="75">
        <f>'Shiller Data '!E1621</f>
        <v>194.4</v>
      </c>
      <c r="F1622" s="12">
        <f t="shared" si="218"/>
        <v>1904.2495833333332</v>
      </c>
      <c r="G1622" s="12">
        <f t="shared" si="219"/>
        <v>33.448432355967078</v>
      </c>
      <c r="H1622" s="12">
        <f t="shared" si="214"/>
        <v>1863.2668892696972</v>
      </c>
      <c r="I1622" s="12">
        <f t="shared" si="215"/>
        <v>29.520299175859325</v>
      </c>
      <c r="J1622" s="12">
        <f t="shared" si="216"/>
        <v>64.506445953995012</v>
      </c>
      <c r="K1622" s="12">
        <f t="shared" si="217"/>
        <v>4.1667651560795713</v>
      </c>
      <c r="L1622" s="12">
        <f t="shared" si="213"/>
        <v>0.81168638745148991</v>
      </c>
    </row>
    <row r="1623" spans="1:12" x14ac:dyDescent="0.25">
      <c r="A1623" s="11">
        <f>'Shiller Data '!A1622</f>
        <v>2005.06</v>
      </c>
      <c r="B1623" s="11">
        <f>'Shiller Data '!B1622</f>
        <v>1202.25</v>
      </c>
      <c r="C1623" s="11">
        <f>'Shiller Data '!C1622</f>
        <v>20.93</v>
      </c>
      <c r="D1623" s="11">
        <f>'Shiller Data '!D1622</f>
        <v>63.26</v>
      </c>
      <c r="E1623" s="75">
        <f>'Shiller Data '!E1622</f>
        <v>194.5</v>
      </c>
      <c r="F1623" s="12">
        <f t="shared" si="218"/>
        <v>1941.9891709511567</v>
      </c>
      <c r="G1623" s="12">
        <f t="shared" si="219"/>
        <v>33.808137532133678</v>
      </c>
      <c r="H1623" s="12">
        <f t="shared" si="214"/>
        <v>1871.956213402615</v>
      </c>
      <c r="I1623" s="12">
        <f t="shared" si="215"/>
        <v>29.570933160475317</v>
      </c>
      <c r="J1623" s="12">
        <f t="shared" si="216"/>
        <v>65.672231593517338</v>
      </c>
      <c r="K1623" s="12">
        <f t="shared" si="217"/>
        <v>4.1846761815581619</v>
      </c>
      <c r="L1623" s="12">
        <f t="shared" si="213"/>
        <v>0.82959741293008049</v>
      </c>
    </row>
    <row r="1624" spans="1:12" x14ac:dyDescent="0.25">
      <c r="A1624" s="11">
        <f>'Shiller Data '!A1623</f>
        <v>2005.07</v>
      </c>
      <c r="B1624" s="11">
        <f>'Shiller Data '!B1623</f>
        <v>1222.24</v>
      </c>
      <c r="C1624" s="11">
        <f>'Shiller Data '!C1623</f>
        <v>21.11</v>
      </c>
      <c r="D1624" s="11">
        <f>'Shiller Data '!D1623</f>
        <v>64.33</v>
      </c>
      <c r="E1624" s="75">
        <f>'Shiller Data '!E1623</f>
        <v>195.4</v>
      </c>
      <c r="F1624" s="12">
        <f t="shared" si="218"/>
        <v>1965.1855271238487</v>
      </c>
      <c r="G1624" s="12">
        <f t="shared" si="219"/>
        <v>33.941833418628455</v>
      </c>
      <c r="H1624" s="12">
        <f t="shared" si="214"/>
        <v>1880.3571142761457</v>
      </c>
      <c r="I1624" s="12">
        <f t="shared" si="215"/>
        <v>29.621154523096934</v>
      </c>
      <c r="J1624" s="12">
        <f t="shared" si="216"/>
        <v>66.34398823285251</v>
      </c>
      <c r="K1624" s="12">
        <f t="shared" si="217"/>
        <v>4.1948531497832251</v>
      </c>
      <c r="L1624" s="12">
        <f t="shared" si="213"/>
        <v>0.83977438115514369</v>
      </c>
    </row>
    <row r="1625" spans="1:12" x14ac:dyDescent="0.25">
      <c r="A1625" s="11">
        <f>'Shiller Data '!A1624</f>
        <v>2005.08</v>
      </c>
      <c r="B1625" s="11">
        <f>'Shiller Data '!B1624</f>
        <v>1224.27</v>
      </c>
      <c r="C1625" s="11">
        <f>'Shiller Data '!C1624</f>
        <v>21.29</v>
      </c>
      <c r="D1625" s="11">
        <f>'Shiller Data '!D1624</f>
        <v>65.399999999999991</v>
      </c>
      <c r="E1625" s="75">
        <f>'Shiller Data '!E1624</f>
        <v>196.4</v>
      </c>
      <c r="F1625" s="12">
        <f t="shared" si="218"/>
        <v>1958.4268189918532</v>
      </c>
      <c r="G1625" s="12">
        <f t="shared" si="219"/>
        <v>34.056953920570265</v>
      </c>
      <c r="H1625" s="12">
        <f t="shared" si="214"/>
        <v>1888.7336614743526</v>
      </c>
      <c r="I1625" s="12">
        <f t="shared" si="215"/>
        <v>29.671661624853559</v>
      </c>
      <c r="J1625" s="12">
        <f t="shared" si="216"/>
        <v>66.003274226861535</v>
      </c>
      <c r="K1625" s="12">
        <f t="shared" si="217"/>
        <v>4.1897043502938169</v>
      </c>
      <c r="L1625" s="12">
        <f t="shared" si="213"/>
        <v>0.83462558166573553</v>
      </c>
    </row>
    <row r="1626" spans="1:12" x14ac:dyDescent="0.25">
      <c r="A1626" s="11">
        <f>'Shiller Data '!A1625</f>
        <v>2005.09</v>
      </c>
      <c r="B1626" s="11">
        <f>'Shiller Data '!B1625</f>
        <v>1225.92</v>
      </c>
      <c r="C1626" s="11">
        <f>'Shiller Data '!C1625</f>
        <v>21.47</v>
      </c>
      <c r="D1626" s="11">
        <f>'Shiller Data '!D1625</f>
        <v>66.47</v>
      </c>
      <c r="E1626" s="75">
        <f>'Shiller Data '!E1625</f>
        <v>198.8</v>
      </c>
      <c r="F1626" s="12">
        <f t="shared" si="218"/>
        <v>1937.3914285714286</v>
      </c>
      <c r="G1626" s="12">
        <f t="shared" si="219"/>
        <v>33.930267857142852</v>
      </c>
      <c r="H1626" s="12">
        <f t="shared" si="214"/>
        <v>1896.461547268379</v>
      </c>
      <c r="I1626" s="12">
        <f t="shared" si="215"/>
        <v>29.720537298651269</v>
      </c>
      <c r="J1626" s="12">
        <f t="shared" si="216"/>
        <v>65.186958401971694</v>
      </c>
      <c r="K1626" s="12">
        <f t="shared" si="217"/>
        <v>4.1772594244154</v>
      </c>
      <c r="L1626" s="12">
        <f t="shared" si="213"/>
        <v>0.82218065578731858</v>
      </c>
    </row>
    <row r="1627" spans="1:12" x14ac:dyDescent="0.25">
      <c r="A1627" s="11">
        <f>'Shiller Data '!A1626</f>
        <v>2005.1</v>
      </c>
      <c r="B1627" s="11">
        <f>'Shiller Data '!B1626</f>
        <v>1191.96</v>
      </c>
      <c r="C1627" s="11">
        <f>'Shiller Data '!C1626</f>
        <v>21.72</v>
      </c>
      <c r="D1627" s="11">
        <f>'Shiller Data '!D1626</f>
        <v>67.589999999999989</v>
      </c>
      <c r="E1627" s="75">
        <f>'Shiller Data '!E1626</f>
        <v>199.2</v>
      </c>
      <c r="F1627" s="12">
        <f t="shared" si="218"/>
        <v>1879.9399246987955</v>
      </c>
      <c r="G1627" s="12">
        <f t="shared" si="219"/>
        <v>34.256430722891572</v>
      </c>
      <c r="H1627" s="12">
        <f t="shared" si="214"/>
        <v>1903.6817735174927</v>
      </c>
      <c r="I1627" s="12">
        <f t="shared" si="215"/>
        <v>29.771399739063167</v>
      </c>
      <c r="J1627" s="12">
        <f t="shared" si="216"/>
        <v>63.145835975999447</v>
      </c>
      <c r="K1627" s="12">
        <f t="shared" si="217"/>
        <v>4.1454469080001166</v>
      </c>
      <c r="L1627" s="12">
        <f t="shared" si="213"/>
        <v>0.79036813937203521</v>
      </c>
    </row>
    <row r="1628" spans="1:12" x14ac:dyDescent="0.25">
      <c r="A1628" s="11">
        <f>'Shiller Data '!A1627</f>
        <v>2005.11</v>
      </c>
      <c r="B1628" s="11">
        <f>'Shiller Data '!B1627</f>
        <v>1237.3699999999999</v>
      </c>
      <c r="C1628" s="11">
        <f>'Shiller Data '!C1627</f>
        <v>21.97</v>
      </c>
      <c r="D1628" s="11">
        <f>'Shiller Data '!D1627</f>
        <v>68.709999999999994</v>
      </c>
      <c r="E1628" s="75">
        <f>'Shiller Data '!E1627</f>
        <v>197.6</v>
      </c>
      <c r="F1628" s="12">
        <f t="shared" si="218"/>
        <v>1967.3619420546559</v>
      </c>
      <c r="G1628" s="12">
        <f t="shared" si="219"/>
        <v>34.931299342105262</v>
      </c>
      <c r="H1628" s="12">
        <f t="shared" si="214"/>
        <v>1911.3021732861123</v>
      </c>
      <c r="I1628" s="12">
        <f t="shared" si="215"/>
        <v>29.825764828517155</v>
      </c>
      <c r="J1628" s="12">
        <f t="shared" si="216"/>
        <v>65.961827076890657</v>
      </c>
      <c r="K1628" s="12">
        <f t="shared" si="217"/>
        <v>4.1890761970786983</v>
      </c>
      <c r="L1628" s="12">
        <f t="shared" si="213"/>
        <v>0.83399742845061686</v>
      </c>
    </row>
    <row r="1629" spans="1:12" x14ac:dyDescent="0.25">
      <c r="A1629" s="11">
        <f>'Shiller Data '!A1628</f>
        <v>2005.12</v>
      </c>
      <c r="B1629" s="11">
        <f>'Shiller Data '!B1628</f>
        <v>1262.07</v>
      </c>
      <c r="C1629" s="11">
        <f>'Shiller Data '!C1628</f>
        <v>22.22</v>
      </c>
      <c r="D1629" s="11">
        <f>'Shiller Data '!D1628</f>
        <v>69.83</v>
      </c>
      <c r="E1629" s="75">
        <f>'Shiller Data '!E1628</f>
        <v>196.8</v>
      </c>
      <c r="F1629" s="12">
        <f t="shared" si="218"/>
        <v>2014.7908650914633</v>
      </c>
      <c r="G1629" s="12">
        <f t="shared" si="219"/>
        <v>35.472400914634143</v>
      </c>
      <c r="H1629" s="12">
        <f t="shared" si="214"/>
        <v>1918.8203471161528</v>
      </c>
      <c r="I1629" s="12">
        <f t="shared" si="215"/>
        <v>29.882627520308993</v>
      </c>
      <c r="J1629" s="12">
        <f t="shared" si="216"/>
        <v>67.423484220795515</v>
      </c>
      <c r="K1629" s="12">
        <f t="shared" si="217"/>
        <v>4.2109933878060257</v>
      </c>
      <c r="L1629" s="12">
        <f t="shared" si="213"/>
        <v>0.85591461917794431</v>
      </c>
    </row>
    <row r="1630" spans="1:12" x14ac:dyDescent="0.25">
      <c r="A1630" s="11">
        <f>'Shiller Data '!A1629</f>
        <v>2006.01</v>
      </c>
      <c r="B1630" s="11">
        <f>'Shiller Data '!B1629</f>
        <v>1278.73</v>
      </c>
      <c r="C1630" s="11">
        <f>'Shiller Data '!C1629</f>
        <v>22.406666666666666</v>
      </c>
      <c r="D1630" s="11">
        <f>'Shiller Data '!D1629</f>
        <v>70.776666666666657</v>
      </c>
      <c r="E1630" s="75">
        <f>'Shiller Data '!E1629</f>
        <v>198.3</v>
      </c>
      <c r="F1630" s="12">
        <f t="shared" si="218"/>
        <v>2025.9455257186082</v>
      </c>
      <c r="G1630" s="12">
        <f t="shared" si="219"/>
        <v>35.499820978315682</v>
      </c>
      <c r="H1630" s="12">
        <f t="shared" si="214"/>
        <v>1926.5544997905811</v>
      </c>
      <c r="I1630" s="12">
        <f t="shared" si="215"/>
        <v>29.939387984100371</v>
      </c>
      <c r="J1630" s="12">
        <f t="shared" si="216"/>
        <v>67.668234460721379</v>
      </c>
      <c r="K1630" s="12">
        <f t="shared" si="217"/>
        <v>4.2146168594755382</v>
      </c>
      <c r="L1630" s="12">
        <f t="shared" si="213"/>
        <v>0.8595380908474568</v>
      </c>
    </row>
    <row r="1631" spans="1:12" x14ac:dyDescent="0.25">
      <c r="A1631" s="11">
        <f>'Shiller Data '!A1630</f>
        <v>2006.02</v>
      </c>
      <c r="B1631" s="11">
        <f>'Shiller Data '!B1630</f>
        <v>1276.6500000000001</v>
      </c>
      <c r="C1631" s="11">
        <f>'Shiller Data '!C1630</f>
        <v>22.593333333333334</v>
      </c>
      <c r="D1631" s="11">
        <f>'Shiller Data '!D1630</f>
        <v>71.723333333333343</v>
      </c>
      <c r="E1631" s="75">
        <f>'Shiller Data '!E1630</f>
        <v>198.7</v>
      </c>
      <c r="F1631" s="12">
        <f t="shared" si="218"/>
        <v>2018.5783278812282</v>
      </c>
      <c r="G1631" s="12">
        <f t="shared" si="219"/>
        <v>35.723505284348271</v>
      </c>
      <c r="H1631" s="12">
        <f t="shared" si="214"/>
        <v>1933.4174247970707</v>
      </c>
      <c r="I1631" s="12">
        <f t="shared" si="215"/>
        <v>29.996781065890008</v>
      </c>
      <c r="J1631" s="12">
        <f t="shared" si="216"/>
        <v>67.293164671478621</v>
      </c>
      <c r="K1631" s="12">
        <f t="shared" si="217"/>
        <v>4.2090586664328491</v>
      </c>
      <c r="L1631" s="12">
        <f t="shared" si="213"/>
        <v>0.85397989780476768</v>
      </c>
    </row>
    <row r="1632" spans="1:12" x14ac:dyDescent="0.25">
      <c r="A1632" s="11">
        <f>'Shiller Data '!A1631</f>
        <v>2006.03</v>
      </c>
      <c r="B1632" s="11">
        <f>'Shiller Data '!B1631</f>
        <v>1293.74</v>
      </c>
      <c r="C1632" s="11">
        <f>'Shiller Data '!C1631</f>
        <v>22.78</v>
      </c>
      <c r="D1632" s="11">
        <f>'Shiller Data '!D1631</f>
        <v>72.67</v>
      </c>
      <c r="E1632" s="75">
        <f>'Shiller Data '!E1631</f>
        <v>199.8</v>
      </c>
      <c r="F1632" s="12">
        <f t="shared" si="218"/>
        <v>2034.3381606606606</v>
      </c>
      <c r="G1632" s="12">
        <f t="shared" si="219"/>
        <v>35.820352852852857</v>
      </c>
      <c r="H1632" s="12">
        <f t="shared" si="214"/>
        <v>1940.575462068907</v>
      </c>
      <c r="I1632" s="12">
        <f t="shared" si="215"/>
        <v>30.054410769117069</v>
      </c>
      <c r="J1632" s="12">
        <f t="shared" si="216"/>
        <v>67.688505899808888</v>
      </c>
      <c r="K1632" s="12">
        <f t="shared" si="217"/>
        <v>4.2149163855897918</v>
      </c>
      <c r="L1632" s="12">
        <f t="shared" si="213"/>
        <v>0.85983761696171035</v>
      </c>
    </row>
    <row r="1633" spans="1:12" x14ac:dyDescent="0.25">
      <c r="A1633" s="11">
        <f>'Shiller Data '!A1632</f>
        <v>2006.04</v>
      </c>
      <c r="B1633" s="11">
        <f>'Shiller Data '!B1632</f>
        <v>1302.17</v>
      </c>
      <c r="C1633" s="11">
        <f>'Shiller Data '!C1632</f>
        <v>23</v>
      </c>
      <c r="D1633" s="11">
        <f>'Shiller Data '!D1632</f>
        <v>73.276666666666657</v>
      </c>
      <c r="E1633" s="75">
        <f>'Shiller Data '!E1632</f>
        <v>201.5</v>
      </c>
      <c r="F1633" s="12">
        <f t="shared" si="218"/>
        <v>2030.318906947891</v>
      </c>
      <c r="G1633" s="12">
        <f t="shared" si="219"/>
        <v>35.861166253101743</v>
      </c>
      <c r="H1633" s="12">
        <f t="shared" si="214"/>
        <v>1947.787820521035</v>
      </c>
      <c r="I1633" s="12">
        <f t="shared" si="215"/>
        <v>30.112395021547375</v>
      </c>
      <c r="J1633" s="12">
        <f t="shared" si="216"/>
        <v>67.42469024782207</v>
      </c>
      <c r="K1633" s="12">
        <f t="shared" si="217"/>
        <v>4.2110112749896134</v>
      </c>
      <c r="L1633" s="12">
        <f t="shared" si="213"/>
        <v>0.85593250636153195</v>
      </c>
    </row>
    <row r="1634" spans="1:12" x14ac:dyDescent="0.25">
      <c r="A1634" s="11">
        <f>'Shiller Data '!A1633</f>
        <v>2006.05</v>
      </c>
      <c r="B1634" s="11">
        <f>'Shiller Data '!B1633</f>
        <v>1290.01</v>
      </c>
      <c r="C1634" s="11">
        <f>'Shiller Data '!C1633</f>
        <v>23.22</v>
      </c>
      <c r="D1634" s="11">
        <f>'Shiller Data '!D1633</f>
        <v>73.883333333333326</v>
      </c>
      <c r="E1634" s="75">
        <f>'Shiller Data '!E1633</f>
        <v>202.5</v>
      </c>
      <c r="F1634" s="12">
        <f t="shared" si="218"/>
        <v>2001.4266259259259</v>
      </c>
      <c r="G1634" s="12">
        <f t="shared" si="219"/>
        <v>36.025399999999998</v>
      </c>
      <c r="H1634" s="12">
        <f t="shared" si="214"/>
        <v>1954.4746400270037</v>
      </c>
      <c r="I1634" s="12">
        <f t="shared" si="215"/>
        <v>30.171118863622311</v>
      </c>
      <c r="J1634" s="12">
        <f t="shared" si="216"/>
        <v>66.33584372434629</v>
      </c>
      <c r="K1634" s="12">
        <f t="shared" si="217"/>
        <v>4.1947303804309231</v>
      </c>
      <c r="L1634" s="12">
        <f t="shared" si="213"/>
        <v>0.83965161180284165</v>
      </c>
    </row>
    <row r="1635" spans="1:12" x14ac:dyDescent="0.25">
      <c r="A1635" s="11">
        <f>'Shiller Data '!A1634</f>
        <v>2006.06</v>
      </c>
      <c r="B1635" s="11">
        <f>'Shiller Data '!B1634</f>
        <v>1253.17</v>
      </c>
      <c r="C1635" s="11">
        <f>'Shiller Data '!C1634</f>
        <v>23.44</v>
      </c>
      <c r="D1635" s="11">
        <f>'Shiller Data '!D1634</f>
        <v>74.489999999999995</v>
      </c>
      <c r="E1635" s="75">
        <f>'Shiller Data '!E1634</f>
        <v>202.9</v>
      </c>
      <c r="F1635" s="12">
        <f t="shared" si="218"/>
        <v>1940.4370860029571</v>
      </c>
      <c r="G1635" s="12">
        <f t="shared" si="219"/>
        <v>36.295032035485463</v>
      </c>
      <c r="H1635" s="12">
        <f t="shared" si="214"/>
        <v>1960.510484053998</v>
      </c>
      <c r="I1635" s="12">
        <f t="shared" si="215"/>
        <v>30.2309935543149</v>
      </c>
      <c r="J1635" s="12">
        <f t="shared" si="216"/>
        <v>64.187010013966173</v>
      </c>
      <c r="K1635" s="12">
        <f t="shared" si="217"/>
        <v>4.1618008539921219</v>
      </c>
      <c r="L1635" s="12">
        <f t="shared" si="213"/>
        <v>0.80672208536404044</v>
      </c>
    </row>
    <row r="1636" spans="1:12" x14ac:dyDescent="0.25">
      <c r="A1636" s="11">
        <f>'Shiller Data '!A1635</f>
        <v>2006.07</v>
      </c>
      <c r="B1636" s="11">
        <f>'Shiller Data '!B1635</f>
        <v>1260.24</v>
      </c>
      <c r="C1636" s="11">
        <f>'Shiller Data '!C1635</f>
        <v>23.66</v>
      </c>
      <c r="D1636" s="11">
        <f>'Shiller Data '!D1635</f>
        <v>75.849999999999994</v>
      </c>
      <c r="E1636" s="75">
        <f>'Shiller Data '!E1635</f>
        <v>203.5</v>
      </c>
      <c r="F1636" s="12">
        <f t="shared" si="218"/>
        <v>1945.6309680589682</v>
      </c>
      <c r="G1636" s="12">
        <f t="shared" si="219"/>
        <v>36.527668304668303</v>
      </c>
      <c r="H1636" s="12">
        <f t="shared" si="214"/>
        <v>1967.2503487955355</v>
      </c>
      <c r="I1636" s="12">
        <f t="shared" si="215"/>
        <v>30.290793461477911</v>
      </c>
      <c r="J1636" s="12">
        <f t="shared" si="216"/>
        <v>64.231759743544174</v>
      </c>
      <c r="K1636" s="12">
        <f t="shared" si="217"/>
        <v>4.1624977884273893</v>
      </c>
      <c r="L1636" s="12">
        <f t="shared" si="213"/>
        <v>0.80741901979930786</v>
      </c>
    </row>
    <row r="1637" spans="1:12" x14ac:dyDescent="0.25">
      <c r="A1637" s="11">
        <f>'Shiller Data '!A1636</f>
        <v>2006.08</v>
      </c>
      <c r="B1637" s="11">
        <f>'Shiller Data '!B1636</f>
        <v>1287.1500000000001</v>
      </c>
      <c r="C1637" s="11">
        <f>'Shiller Data '!C1636</f>
        <v>23.88</v>
      </c>
      <c r="D1637" s="11">
        <f>'Shiller Data '!D1636</f>
        <v>77.209999999999994</v>
      </c>
      <c r="E1637" s="75">
        <f>'Shiller Data '!E1636</f>
        <v>203.9</v>
      </c>
      <c r="F1637" s="12">
        <f t="shared" si="218"/>
        <v>1983.2778384011774</v>
      </c>
      <c r="G1637" s="12">
        <f t="shared" si="219"/>
        <v>36.794992643452673</v>
      </c>
      <c r="H1637" s="12">
        <f t="shared" si="214"/>
        <v>1973.8914729743826</v>
      </c>
      <c r="I1637" s="12">
        <f t="shared" si="215"/>
        <v>30.35076565553959</v>
      </c>
      <c r="J1637" s="12">
        <f t="shared" si="216"/>
        <v>65.345232502864107</v>
      </c>
      <c r="K1637" s="12">
        <f t="shared" si="217"/>
        <v>4.1796844841246052</v>
      </c>
      <c r="L1637" s="12">
        <f t="shared" si="213"/>
        <v>0.82460571549652384</v>
      </c>
    </row>
    <row r="1638" spans="1:12" x14ac:dyDescent="0.25">
      <c r="A1638" s="11">
        <f>'Shiller Data '!A1637</f>
        <v>2006.09</v>
      </c>
      <c r="B1638" s="11">
        <f>'Shiller Data '!B1637</f>
        <v>1317.74</v>
      </c>
      <c r="C1638" s="11">
        <f>'Shiller Data '!C1637</f>
        <v>24.1</v>
      </c>
      <c r="D1638" s="11">
        <f>'Shiller Data '!D1637</f>
        <v>78.569999999999993</v>
      </c>
      <c r="E1638" s="75">
        <f>'Shiller Data '!E1637</f>
        <v>202.9</v>
      </c>
      <c r="F1638" s="12">
        <f t="shared" si="218"/>
        <v>2040.418750616067</v>
      </c>
      <c r="G1638" s="12">
        <f t="shared" si="219"/>
        <v>37.316991128634797</v>
      </c>
      <c r="H1638" s="12">
        <f t="shared" si="214"/>
        <v>1980.7751183823486</v>
      </c>
      <c r="I1638" s="12">
        <f t="shared" si="215"/>
        <v>30.412973601977139</v>
      </c>
      <c r="J1638" s="12">
        <f t="shared" si="216"/>
        <v>67.090406131264317</v>
      </c>
      <c r="K1638" s="12">
        <f t="shared" si="217"/>
        <v>4.2060410550855298</v>
      </c>
      <c r="L1638" s="12">
        <f t="shared" si="213"/>
        <v>0.85096228645744842</v>
      </c>
    </row>
    <row r="1639" spans="1:12" x14ac:dyDescent="0.25">
      <c r="A1639" s="11">
        <f>'Shiller Data '!A1638</f>
        <v>2006.1</v>
      </c>
      <c r="B1639" s="11">
        <f>'Shiller Data '!B1638</f>
        <v>1363.38</v>
      </c>
      <c r="C1639" s="11">
        <f>'Shiller Data '!C1638</f>
        <v>24.36</v>
      </c>
      <c r="D1639" s="11">
        <f>'Shiller Data '!D1638</f>
        <v>79.55</v>
      </c>
      <c r="E1639" s="75">
        <f>'Shiller Data '!E1638</f>
        <v>201.8</v>
      </c>
      <c r="F1639" s="12">
        <f t="shared" si="218"/>
        <v>2122.5961917740337</v>
      </c>
      <c r="G1639" s="12">
        <f t="shared" si="219"/>
        <v>37.925188305252725</v>
      </c>
      <c r="H1639" s="12">
        <f t="shared" si="214"/>
        <v>1987.7493493286513</v>
      </c>
      <c r="I1639" s="12">
        <f t="shared" si="215"/>
        <v>30.478836292905694</v>
      </c>
      <c r="J1639" s="12">
        <f t="shared" si="216"/>
        <v>69.641641543515647</v>
      </c>
      <c r="K1639" s="12">
        <f t="shared" si="217"/>
        <v>4.2433626864704772</v>
      </c>
      <c r="L1639" s="12">
        <f t="shared" si="213"/>
        <v>0.8882839178423958</v>
      </c>
    </row>
    <row r="1640" spans="1:12" x14ac:dyDescent="0.25">
      <c r="A1640" s="11">
        <f>'Shiller Data '!A1639</f>
        <v>2006.11</v>
      </c>
      <c r="B1640" s="11">
        <f>'Shiller Data '!B1639</f>
        <v>1388.64</v>
      </c>
      <c r="C1640" s="11">
        <f>'Shiller Data '!C1639</f>
        <v>24.619999999999997</v>
      </c>
      <c r="D1640" s="11">
        <f>'Shiller Data '!D1639</f>
        <v>80.53</v>
      </c>
      <c r="E1640" s="75">
        <f>'Shiller Data '!E1639</f>
        <v>201.5</v>
      </c>
      <c r="F1640" s="12">
        <f t="shared" si="218"/>
        <v>2165.1413002481395</v>
      </c>
      <c r="G1640" s="12">
        <f t="shared" si="219"/>
        <v>38.387039702233245</v>
      </c>
      <c r="H1640" s="12">
        <f t="shared" si="214"/>
        <v>1994.3180025426175</v>
      </c>
      <c r="I1640" s="12">
        <f t="shared" si="215"/>
        <v>30.547026927369657</v>
      </c>
      <c r="J1640" s="12">
        <f t="shared" si="216"/>
        <v>70.878953470532565</v>
      </c>
      <c r="K1640" s="12">
        <f t="shared" si="217"/>
        <v>4.2609735413815688</v>
      </c>
      <c r="L1640" s="12">
        <f t="shared" si="213"/>
        <v>0.9058947727534874</v>
      </c>
    </row>
    <row r="1641" spans="1:12" x14ac:dyDescent="0.25">
      <c r="A1641" s="11">
        <f>'Shiller Data '!A1640</f>
        <v>2006.12</v>
      </c>
      <c r="B1641" s="11">
        <f>'Shiller Data '!B1640</f>
        <v>1416.42</v>
      </c>
      <c r="C1641" s="11">
        <f>'Shiller Data '!C1640</f>
        <v>24.88</v>
      </c>
      <c r="D1641" s="11">
        <f>'Shiller Data '!D1640</f>
        <v>81.510000000000005</v>
      </c>
      <c r="E1641" s="75">
        <f>'Shiller Data '!E1640</f>
        <v>201.8</v>
      </c>
      <c r="F1641" s="12">
        <f t="shared" si="218"/>
        <v>2205.172217542121</v>
      </c>
      <c r="G1641" s="12">
        <f t="shared" si="219"/>
        <v>38.734757185332008</v>
      </c>
      <c r="H1641" s="12">
        <f t="shared" si="214"/>
        <v>2001.042914102941</v>
      </c>
      <c r="I1641" s="12">
        <f t="shared" si="215"/>
        <v>30.616297230973256</v>
      </c>
      <c r="J1641" s="12">
        <f t="shared" si="216"/>
        <v>72.026091231935069</v>
      </c>
      <c r="K1641" s="12">
        <f t="shared" si="217"/>
        <v>4.2770284315942462</v>
      </c>
      <c r="L1641" s="12">
        <f t="shared" si="213"/>
        <v>0.92194966296616476</v>
      </c>
    </row>
    <row r="1642" spans="1:12" x14ac:dyDescent="0.25">
      <c r="A1642" s="11">
        <f>'Shiller Data '!A1641</f>
        <v>2007.01</v>
      </c>
      <c r="B1642" s="11">
        <f>'Shiller Data '!B1641</f>
        <v>1424.16</v>
      </c>
      <c r="C1642" s="11">
        <f>'Shiller Data '!C1641</f>
        <v>25.083333333333332</v>
      </c>
      <c r="D1642" s="11">
        <f>'Shiller Data '!D1641</f>
        <v>82.056666666666672</v>
      </c>
      <c r="E1642" s="75">
        <f>'Shiller Data '!E1641</f>
        <v>202.416</v>
      </c>
      <c r="F1642" s="12">
        <f t="shared" si="218"/>
        <v>2210.4748043632917</v>
      </c>
      <c r="G1642" s="12">
        <f t="shared" si="219"/>
        <v>38.932476928701284</v>
      </c>
      <c r="H1642" s="12">
        <f t="shared" si="214"/>
        <v>2007.3741377684005</v>
      </c>
      <c r="I1642" s="12">
        <f t="shared" si="215"/>
        <v>30.686918390045047</v>
      </c>
      <c r="J1642" s="12">
        <f t="shared" si="216"/>
        <v>72.033130738874647</v>
      </c>
      <c r="K1642" s="12">
        <f t="shared" si="217"/>
        <v>4.2771261623309371</v>
      </c>
      <c r="L1642" s="12">
        <f t="shared" si="213"/>
        <v>0.92204739370285571</v>
      </c>
    </row>
    <row r="1643" spans="1:12" x14ac:dyDescent="0.25">
      <c r="A1643" s="11">
        <f>'Shiller Data '!A1642</f>
        <v>2007.02</v>
      </c>
      <c r="B1643" s="11">
        <f>'Shiller Data '!B1642</f>
        <v>1444.8</v>
      </c>
      <c r="C1643" s="11">
        <f>'Shiller Data '!C1642</f>
        <v>25.286666666666665</v>
      </c>
      <c r="D1643" s="11">
        <f>'Shiller Data '!D1642</f>
        <v>82.603333333333339</v>
      </c>
      <c r="E1643" s="75">
        <f>'Shiller Data '!E1642</f>
        <v>203.499</v>
      </c>
      <c r="F1643" s="12">
        <f t="shared" si="218"/>
        <v>2230.5762681880501</v>
      </c>
      <c r="G1643" s="12">
        <f t="shared" si="219"/>
        <v>39.039201666838657</v>
      </c>
      <c r="H1643" s="12">
        <f t="shared" si="214"/>
        <v>2013.2398505247597</v>
      </c>
      <c r="I1643" s="12">
        <f t="shared" si="215"/>
        <v>30.758294672433049</v>
      </c>
      <c r="J1643" s="12">
        <f t="shared" si="216"/>
        <v>72.519503826302554</v>
      </c>
      <c r="K1643" s="12">
        <f t="shared" si="217"/>
        <v>4.283855543975525</v>
      </c>
      <c r="L1643" s="12">
        <f t="shared" si="213"/>
        <v>0.92877677534744363</v>
      </c>
    </row>
    <row r="1644" spans="1:12" x14ac:dyDescent="0.25">
      <c r="A1644" s="11">
        <f>'Shiller Data '!A1643</f>
        <v>2007.03</v>
      </c>
      <c r="B1644" s="11">
        <f>'Shiller Data '!B1643</f>
        <v>1406.95</v>
      </c>
      <c r="C1644" s="11">
        <f>'Shiller Data '!C1643</f>
        <v>25.49</v>
      </c>
      <c r="D1644" s="11">
        <f>'Shiller Data '!D1643</f>
        <v>83.15</v>
      </c>
      <c r="E1644" s="75">
        <f>'Shiller Data '!E1643</f>
        <v>205.352</v>
      </c>
      <c r="F1644" s="12">
        <f t="shared" si="218"/>
        <v>2152.5405949296819</v>
      </c>
      <c r="G1644" s="12">
        <f t="shared" si="219"/>
        <v>38.99801681989949</v>
      </c>
      <c r="H1644" s="12">
        <f t="shared" si="214"/>
        <v>2018.6974836767818</v>
      </c>
      <c r="I1644" s="12">
        <f t="shared" si="215"/>
        <v>30.829298009505656</v>
      </c>
      <c r="J1644" s="12">
        <f t="shared" si="216"/>
        <v>69.821265286870457</v>
      </c>
      <c r="K1644" s="12">
        <f t="shared" si="217"/>
        <v>4.2459386236391605</v>
      </c>
      <c r="L1644" s="12">
        <f t="shared" si="213"/>
        <v>0.89085985501107912</v>
      </c>
    </row>
    <row r="1645" spans="1:12" x14ac:dyDescent="0.25">
      <c r="A1645" s="11">
        <f>'Shiller Data '!A1644</f>
        <v>2007.04</v>
      </c>
      <c r="B1645" s="11">
        <f>'Shiller Data '!B1644</f>
        <v>1463.64</v>
      </c>
      <c r="C1645" s="11">
        <f>'Shiller Data '!C1644</f>
        <v>25.716666666666669</v>
      </c>
      <c r="D1645" s="11">
        <f>'Shiller Data '!D1644</f>
        <v>83.740000000000009</v>
      </c>
      <c r="E1645" s="75">
        <f>'Shiller Data '!E1644</f>
        <v>206.68600000000001</v>
      </c>
      <c r="F1645" s="12">
        <f t="shared" si="218"/>
        <v>2224.8197604095103</v>
      </c>
      <c r="G1645" s="12">
        <f t="shared" si="219"/>
        <v>39.090861258140372</v>
      </c>
      <c r="H1645" s="12">
        <f t="shared" si="214"/>
        <v>2025.3605333854459</v>
      </c>
      <c r="I1645" s="12">
        <f t="shared" si="215"/>
        <v>30.900830504373214</v>
      </c>
      <c r="J1645" s="12">
        <f t="shared" si="216"/>
        <v>71.998704374455073</v>
      </c>
      <c r="K1645" s="12">
        <f t="shared" si="217"/>
        <v>4.2766481240549119</v>
      </c>
      <c r="L1645" s="12">
        <f t="shared" si="213"/>
        <v>0.92156935542683049</v>
      </c>
    </row>
    <row r="1646" spans="1:12" x14ac:dyDescent="0.25">
      <c r="A1646" s="11">
        <f>'Shiller Data '!A1645</f>
        <v>2007.05</v>
      </c>
      <c r="B1646" s="11">
        <f>'Shiller Data '!B1645</f>
        <v>1511.14</v>
      </c>
      <c r="C1646" s="11">
        <f>'Shiller Data '!C1645</f>
        <v>25.943333333333335</v>
      </c>
      <c r="D1646" s="11">
        <f>'Shiller Data '!D1645</f>
        <v>84.330000000000013</v>
      </c>
      <c r="E1646" s="75">
        <f>'Shiller Data '!E1645</f>
        <v>207.94900000000001</v>
      </c>
      <c r="F1646" s="12">
        <f t="shared" si="218"/>
        <v>2283.0713756738432</v>
      </c>
      <c r="G1646" s="12">
        <f t="shared" si="219"/>
        <v>39.195892983375735</v>
      </c>
      <c r="H1646" s="12">
        <f t="shared" si="214"/>
        <v>2031.0053633682048</v>
      </c>
      <c r="I1646" s="12">
        <f t="shared" si="215"/>
        <v>30.972489842197206</v>
      </c>
      <c r="J1646" s="12">
        <f t="shared" si="216"/>
        <v>73.712878341584471</v>
      </c>
      <c r="K1646" s="12">
        <f t="shared" si="217"/>
        <v>4.3001775239786628</v>
      </c>
      <c r="L1646" s="12">
        <f t="shared" si="213"/>
        <v>0.94509875535058141</v>
      </c>
    </row>
    <row r="1647" spans="1:12" x14ac:dyDescent="0.25">
      <c r="A1647" s="11">
        <f>'Shiller Data '!A1646</f>
        <v>2007.06</v>
      </c>
      <c r="B1647" s="11">
        <f>'Shiller Data '!B1646</f>
        <v>1514.19</v>
      </c>
      <c r="C1647" s="11">
        <f>'Shiller Data '!C1646</f>
        <v>26.17</v>
      </c>
      <c r="D1647" s="11">
        <f>'Shiller Data '!D1646</f>
        <v>84.92</v>
      </c>
      <c r="E1647" s="75">
        <f>'Shiller Data '!E1646</f>
        <v>208.352</v>
      </c>
      <c r="F1647" s="12">
        <f t="shared" si="218"/>
        <v>2283.2545079960837</v>
      </c>
      <c r="G1647" s="12">
        <f t="shared" si="219"/>
        <v>39.46187101635693</v>
      </c>
      <c r="H1647" s="12">
        <f t="shared" si="214"/>
        <v>2035.830610095021</v>
      </c>
      <c r="I1647" s="12">
        <f t="shared" si="215"/>
        <v>31.04581907785726</v>
      </c>
      <c r="J1647" s="12">
        <f t="shared" si="216"/>
        <v>73.544669646824175</v>
      </c>
      <c r="K1647" s="12">
        <f t="shared" si="217"/>
        <v>4.297892971910299</v>
      </c>
      <c r="L1647" s="12">
        <f t="shared" si="213"/>
        <v>0.94281420328221754</v>
      </c>
    </row>
    <row r="1648" spans="1:12" x14ac:dyDescent="0.25">
      <c r="A1648" s="11">
        <f>'Shiller Data '!A1647</f>
        <v>2007.07</v>
      </c>
      <c r="B1648" s="11">
        <f>'Shiller Data '!B1647</f>
        <v>1520.71</v>
      </c>
      <c r="C1648" s="11">
        <f>'Shiller Data '!C1647</f>
        <v>26.440000000000005</v>
      </c>
      <c r="D1648" s="11">
        <f>'Shiller Data '!D1647</f>
        <v>82.813333333333333</v>
      </c>
      <c r="E1648" s="75">
        <f>'Shiller Data '!E1647</f>
        <v>208.29900000000001</v>
      </c>
      <c r="F1648" s="12">
        <f t="shared" si="218"/>
        <v>2293.6695051344464</v>
      </c>
      <c r="G1648" s="12">
        <f t="shared" si="219"/>
        <v>39.879149683867908</v>
      </c>
      <c r="H1648" s="12">
        <f t="shared" si="214"/>
        <v>2039.840811408739</v>
      </c>
      <c r="I1648" s="12">
        <f t="shared" si="215"/>
        <v>31.121405034434087</v>
      </c>
      <c r="J1648" s="12">
        <f t="shared" si="216"/>
        <v>73.700705433981199</v>
      </c>
      <c r="K1648" s="12">
        <f t="shared" si="217"/>
        <v>4.3000123708452929</v>
      </c>
      <c r="L1648" s="12">
        <f t="shared" si="213"/>
        <v>0.94493360221721145</v>
      </c>
    </row>
    <row r="1649" spans="1:12" x14ac:dyDescent="0.25">
      <c r="A1649" s="11">
        <f>'Shiller Data '!A1648</f>
        <v>2007.08</v>
      </c>
      <c r="B1649" s="11">
        <f>'Shiller Data '!B1648</f>
        <v>1454.62</v>
      </c>
      <c r="C1649" s="11">
        <f>'Shiller Data '!C1648</f>
        <v>26.71</v>
      </c>
      <c r="D1649" s="11">
        <f>'Shiller Data '!D1648</f>
        <v>80.706666666666663</v>
      </c>
      <c r="E1649" s="75">
        <f>'Shiller Data '!E1648</f>
        <v>207.917</v>
      </c>
      <c r="F1649" s="12">
        <f t="shared" si="218"/>
        <v>2198.0176632983353</v>
      </c>
      <c r="G1649" s="12">
        <f t="shared" si="219"/>
        <v>40.360404632617829</v>
      </c>
      <c r="H1649" s="12">
        <f t="shared" si="214"/>
        <v>2043.129472125263</v>
      </c>
      <c r="I1649" s="12">
        <f t="shared" si="215"/>
        <v>31.199813971594423</v>
      </c>
      <c r="J1649" s="12">
        <f t="shared" si="216"/>
        <v>70.449704132835521</v>
      </c>
      <c r="K1649" s="12">
        <f t="shared" si="217"/>
        <v>4.2548990386600085</v>
      </c>
      <c r="L1649" s="12">
        <f t="shared" si="213"/>
        <v>0.89982027003192711</v>
      </c>
    </row>
    <row r="1650" spans="1:12" x14ac:dyDescent="0.25">
      <c r="A1650" s="11">
        <f>'Shiller Data '!A1649</f>
        <v>2007.09</v>
      </c>
      <c r="B1650" s="11">
        <f>'Shiller Data '!B1649</f>
        <v>1497.12</v>
      </c>
      <c r="C1650" s="11">
        <f>'Shiller Data '!C1649</f>
        <v>26.98</v>
      </c>
      <c r="D1650" s="11">
        <f>'Shiller Data '!D1649</f>
        <v>78.599999999999994</v>
      </c>
      <c r="E1650" s="75">
        <f>'Shiller Data '!E1649</f>
        <v>208.49</v>
      </c>
      <c r="F1650" s="12">
        <f t="shared" si="218"/>
        <v>2256.0203175212237</v>
      </c>
      <c r="G1650" s="12">
        <f t="shared" si="219"/>
        <v>40.656345628087678</v>
      </c>
      <c r="H1650" s="12">
        <f t="shared" si="214"/>
        <v>2046.7310819189161</v>
      </c>
      <c r="I1650" s="12">
        <f t="shared" si="215"/>
        <v>31.280006493235742</v>
      </c>
      <c r="J1650" s="12">
        <f t="shared" si="216"/>
        <v>72.123396713778973</v>
      </c>
      <c r="K1650" s="12">
        <f t="shared" si="217"/>
        <v>4.2783784953094948</v>
      </c>
      <c r="L1650" s="12">
        <f t="shared" si="213"/>
        <v>0.92329972668141336</v>
      </c>
    </row>
    <row r="1651" spans="1:12" x14ac:dyDescent="0.25">
      <c r="A1651" s="11">
        <f>'Shiller Data '!A1650</f>
        <v>2007.1</v>
      </c>
      <c r="B1651" s="11">
        <f>'Shiller Data '!B1650</f>
        <v>1539.66</v>
      </c>
      <c r="C1651" s="11">
        <f>'Shiller Data '!C1650</f>
        <v>27.230000000000004</v>
      </c>
      <c r="D1651" s="11">
        <f>'Shiller Data '!D1650</f>
        <v>74.460000000000008</v>
      </c>
      <c r="E1651" s="75">
        <f>'Shiller Data '!E1650</f>
        <v>208.93600000000001</v>
      </c>
      <c r="F1651" s="12">
        <f t="shared" si="218"/>
        <v>2315.1715381743693</v>
      </c>
      <c r="G1651" s="12">
        <f t="shared" si="219"/>
        <v>40.945482109354067</v>
      </c>
      <c r="H1651" s="12">
        <f t="shared" si="214"/>
        <v>2050.5677019309474</v>
      </c>
      <c r="I1651" s="12">
        <f t="shared" si="215"/>
        <v>31.361940016101126</v>
      </c>
      <c r="J1651" s="12">
        <f t="shared" si="216"/>
        <v>73.821056254356947</v>
      </c>
      <c r="K1651" s="12">
        <f t="shared" si="217"/>
        <v>4.301644006011502</v>
      </c>
      <c r="L1651" s="12">
        <f t="shared" si="213"/>
        <v>0.94656523738342058</v>
      </c>
    </row>
    <row r="1652" spans="1:12" x14ac:dyDescent="0.25">
      <c r="A1652" s="11">
        <f>'Shiller Data '!A1651</f>
        <v>2007.11</v>
      </c>
      <c r="B1652" s="11">
        <f>'Shiller Data '!B1651</f>
        <v>1463.39</v>
      </c>
      <c r="C1652" s="11">
        <f>'Shiller Data '!C1651</f>
        <v>27.480000000000004</v>
      </c>
      <c r="D1652" s="11">
        <f>'Shiller Data '!D1651</f>
        <v>70.320000000000007</v>
      </c>
      <c r="E1652" s="75">
        <f>'Shiller Data '!E1651</f>
        <v>210.17699999999999</v>
      </c>
      <c r="F1652" s="12">
        <f t="shared" si="218"/>
        <v>2187.4922244108539</v>
      </c>
      <c r="G1652" s="12">
        <f t="shared" si="219"/>
        <v>41.0774204598981</v>
      </c>
      <c r="H1652" s="12">
        <f t="shared" si="214"/>
        <v>2053.6516078455516</v>
      </c>
      <c r="I1652" s="12">
        <f t="shared" si="215"/>
        <v>31.443806822362784</v>
      </c>
      <c r="J1652" s="12">
        <f t="shared" si="216"/>
        <v>69.568301216477167</v>
      </c>
      <c r="K1652" s="12">
        <f t="shared" si="217"/>
        <v>4.2423090213030372</v>
      </c>
      <c r="L1652" s="12">
        <f t="shared" si="213"/>
        <v>0.88723025267495581</v>
      </c>
    </row>
    <row r="1653" spans="1:12" x14ac:dyDescent="0.25">
      <c r="A1653" s="11">
        <f>'Shiller Data '!A1652</f>
        <v>2007.12</v>
      </c>
      <c r="B1653" s="11">
        <f>'Shiller Data '!B1652</f>
        <v>1479.22</v>
      </c>
      <c r="C1653" s="11">
        <f>'Shiller Data '!C1652</f>
        <v>27.73</v>
      </c>
      <c r="D1653" s="11">
        <f>'Shiller Data '!D1652</f>
        <v>66.180000000000007</v>
      </c>
      <c r="E1653" s="75">
        <f>'Shiller Data '!E1652</f>
        <v>210.036</v>
      </c>
      <c r="F1653" s="12">
        <f t="shared" si="218"/>
        <v>2212.6394689481804</v>
      </c>
      <c r="G1653" s="12">
        <f t="shared" si="219"/>
        <v>41.478950037136499</v>
      </c>
      <c r="H1653" s="12">
        <f t="shared" si="214"/>
        <v>2056.492029175593</v>
      </c>
      <c r="I1653" s="12">
        <f t="shared" si="215"/>
        <v>31.527154580973274</v>
      </c>
      <c r="J1653" s="12">
        <f t="shared" si="216"/>
        <v>70.182022398035073</v>
      </c>
      <c r="K1653" s="12">
        <f t="shared" si="217"/>
        <v>4.2510921870387337</v>
      </c>
      <c r="L1653" s="12">
        <f t="shared" si="213"/>
        <v>0.8960134184106523</v>
      </c>
    </row>
    <row r="1654" spans="1:12" x14ac:dyDescent="0.25">
      <c r="A1654" s="11">
        <f>'Shiller Data '!A1653</f>
        <v>2008.01</v>
      </c>
      <c r="B1654" s="11">
        <f>'Shiller Data '!B1653</f>
        <v>1378.76</v>
      </c>
      <c r="C1654" s="11">
        <f>'Shiller Data '!C1653</f>
        <v>27.92</v>
      </c>
      <c r="D1654" s="11">
        <f>'Shiller Data '!D1653</f>
        <v>64.25</v>
      </c>
      <c r="E1654" s="75">
        <f>'Shiller Data '!E1653</f>
        <v>211.08</v>
      </c>
      <c r="F1654" s="12">
        <f t="shared" si="218"/>
        <v>2052.1694286526435</v>
      </c>
      <c r="G1654" s="12">
        <f t="shared" si="219"/>
        <v>41.556594656054578</v>
      </c>
      <c r="H1654" s="12">
        <f t="shared" si="214"/>
        <v>2058.0589802009627</v>
      </c>
      <c r="I1654" s="12">
        <f t="shared" si="215"/>
        <v>31.61085700872372</v>
      </c>
      <c r="J1654" s="12">
        <f t="shared" si="216"/>
        <v>64.919765638948093</v>
      </c>
      <c r="K1654" s="12">
        <f t="shared" si="217"/>
        <v>4.1731521326421559</v>
      </c>
      <c r="L1654" s="12">
        <f t="shared" si="213"/>
        <v>0.81807336401407449</v>
      </c>
    </row>
    <row r="1655" spans="1:12" x14ac:dyDescent="0.25">
      <c r="A1655" s="11">
        <f>'Shiller Data '!A1654</f>
        <v>2008.02</v>
      </c>
      <c r="B1655" s="11">
        <f>'Shiller Data '!B1654</f>
        <v>1354.87</v>
      </c>
      <c r="C1655" s="11">
        <f>'Shiller Data '!C1654</f>
        <v>28.11</v>
      </c>
      <c r="D1655" s="11">
        <f>'Shiller Data '!D1654</f>
        <v>62.32</v>
      </c>
      <c r="E1655" s="75">
        <f>'Shiller Data '!E1654</f>
        <v>211.69300000000001</v>
      </c>
      <c r="F1655" s="12">
        <f t="shared" si="218"/>
        <v>2010.7716469132185</v>
      </c>
      <c r="G1655" s="12">
        <f t="shared" si="219"/>
        <v>41.718239384391545</v>
      </c>
      <c r="H1655" s="12">
        <f t="shared" si="214"/>
        <v>2058.2662486570121</v>
      </c>
      <c r="I1655" s="12">
        <f t="shared" si="215"/>
        <v>31.695449012568126</v>
      </c>
      <c r="J1655" s="12">
        <f t="shared" si="216"/>
        <v>63.440390010436253</v>
      </c>
      <c r="K1655" s="12">
        <f t="shared" si="217"/>
        <v>4.1501007250131847</v>
      </c>
      <c r="L1655" s="12">
        <f t="shared" si="213"/>
        <v>0.79502195638510331</v>
      </c>
    </row>
    <row r="1656" spans="1:12" x14ac:dyDescent="0.25">
      <c r="A1656" s="11">
        <f>'Shiller Data '!A1655</f>
        <v>2008.03</v>
      </c>
      <c r="B1656" s="11">
        <f>'Shiller Data '!B1655</f>
        <v>1316.94</v>
      </c>
      <c r="C1656" s="11">
        <f>'Shiller Data '!C1655</f>
        <v>28.3</v>
      </c>
      <c r="D1656" s="11">
        <f>'Shiller Data '!D1655</f>
        <v>60.39</v>
      </c>
      <c r="E1656" s="75">
        <f>'Shiller Data '!E1655</f>
        <v>213.52799999999999</v>
      </c>
      <c r="F1656" s="12">
        <f t="shared" si="218"/>
        <v>1937.6832288973815</v>
      </c>
      <c r="G1656" s="12">
        <f t="shared" si="219"/>
        <v>41.639281499381816</v>
      </c>
      <c r="H1656" s="12">
        <f t="shared" si="214"/>
        <v>2057.0034009380925</v>
      </c>
      <c r="I1656" s="12">
        <f t="shared" si="215"/>
        <v>31.7795777692562</v>
      </c>
      <c r="J1656" s="12">
        <f t="shared" si="216"/>
        <v>60.97259198867993</v>
      </c>
      <c r="K1656" s="12">
        <f t="shared" si="217"/>
        <v>4.1104244515415962</v>
      </c>
      <c r="L1656" s="12">
        <f t="shared" si="213"/>
        <v>0.75534568291351478</v>
      </c>
    </row>
    <row r="1657" spans="1:12" x14ac:dyDescent="0.25">
      <c r="A1657" s="11">
        <f>'Shiller Data '!A1656</f>
        <v>2008.04</v>
      </c>
      <c r="B1657" s="11">
        <f>'Shiller Data '!B1656</f>
        <v>1370.47</v>
      </c>
      <c r="C1657" s="11">
        <f>'Shiller Data '!C1656</f>
        <v>28.436666666666667</v>
      </c>
      <c r="D1657" s="11">
        <f>'Shiller Data '!D1656</f>
        <v>57.383333333333326</v>
      </c>
      <c r="E1657" s="75">
        <f>'Shiller Data '!E1656</f>
        <v>214.82300000000001</v>
      </c>
      <c r="F1657" s="12">
        <f t="shared" si="218"/>
        <v>2004.2891694557848</v>
      </c>
      <c r="G1657" s="12">
        <f t="shared" si="219"/>
        <v>41.58814349487718</v>
      </c>
      <c r="H1657" s="12">
        <f t="shared" si="214"/>
        <v>2055.7983034519448</v>
      </c>
      <c r="I1657" s="12">
        <f t="shared" si="215"/>
        <v>31.862233213054804</v>
      </c>
      <c r="J1657" s="12">
        <f t="shared" si="216"/>
        <v>62.904855289131909</v>
      </c>
      <c r="K1657" s="12">
        <f t="shared" si="217"/>
        <v>4.1416233513335836</v>
      </c>
      <c r="L1657" s="12">
        <f t="shared" si="213"/>
        <v>0.7865445827055022</v>
      </c>
    </row>
    <row r="1658" spans="1:12" x14ac:dyDescent="0.25">
      <c r="A1658" s="11">
        <f>'Shiller Data '!A1657</f>
        <v>2008.05</v>
      </c>
      <c r="B1658" s="11">
        <f>'Shiller Data '!B1657</f>
        <v>1403.22</v>
      </c>
      <c r="C1658" s="11">
        <f>'Shiller Data '!C1657</f>
        <v>28.573333333333334</v>
      </c>
      <c r="D1658" s="11">
        <f>'Shiller Data '!D1657</f>
        <v>54.376666666666665</v>
      </c>
      <c r="E1658" s="75">
        <f>'Shiller Data '!E1657</f>
        <v>216.63200000000001</v>
      </c>
      <c r="F1658" s="12">
        <f t="shared" si="218"/>
        <v>2035.0485777724437</v>
      </c>
      <c r="G1658" s="12">
        <f t="shared" si="219"/>
        <v>41.43906255770154</v>
      </c>
      <c r="H1658" s="12">
        <f t="shared" si="214"/>
        <v>2054.9445777017927</v>
      </c>
      <c r="I1658" s="12">
        <f t="shared" si="215"/>
        <v>31.942953849561476</v>
      </c>
      <c r="J1658" s="12">
        <f t="shared" si="216"/>
        <v>63.708841309939828</v>
      </c>
      <c r="K1658" s="12">
        <f t="shared" si="217"/>
        <v>4.1543233490212419</v>
      </c>
      <c r="L1658" s="12">
        <f t="shared" si="213"/>
        <v>0.79924458039316049</v>
      </c>
    </row>
    <row r="1659" spans="1:12" x14ac:dyDescent="0.25">
      <c r="A1659" s="11">
        <f>'Shiller Data '!A1658</f>
        <v>2008.06</v>
      </c>
      <c r="B1659" s="11">
        <f>'Shiller Data '!B1658</f>
        <v>1341.25</v>
      </c>
      <c r="C1659" s="11">
        <f>'Shiller Data '!C1658</f>
        <v>28.71</v>
      </c>
      <c r="D1659" s="11">
        <f>'Shiller Data '!D1658</f>
        <v>51.37</v>
      </c>
      <c r="E1659" s="75">
        <f>'Shiller Data '!E1658</f>
        <v>218.815</v>
      </c>
      <c r="F1659" s="12">
        <f t="shared" si="218"/>
        <v>1925.7693428238467</v>
      </c>
      <c r="G1659" s="12">
        <f t="shared" si="219"/>
        <v>41.221873500445589</v>
      </c>
      <c r="H1659" s="12">
        <f t="shared" si="214"/>
        <v>2053.1681114327721</v>
      </c>
      <c r="I1659" s="12">
        <f t="shared" si="215"/>
        <v>32.021125976130435</v>
      </c>
      <c r="J1659" s="12">
        <f t="shared" si="216"/>
        <v>60.140587943702428</v>
      </c>
      <c r="K1659" s="12">
        <f t="shared" si="217"/>
        <v>4.0966849537630514</v>
      </c>
      <c r="L1659" s="12">
        <f t="shared" si="213"/>
        <v>0.74160618513497001</v>
      </c>
    </row>
    <row r="1660" spans="1:12" x14ac:dyDescent="0.25">
      <c r="A1660" s="11">
        <f>'Shiller Data '!A1659</f>
        <v>2008.07</v>
      </c>
      <c r="B1660" s="11">
        <f>'Shiller Data '!B1659</f>
        <v>1257.33</v>
      </c>
      <c r="C1660" s="11">
        <f>'Shiller Data '!C1659</f>
        <v>28.756666666666668</v>
      </c>
      <c r="D1660" s="11">
        <f>'Shiller Data '!D1659</f>
        <v>49.563333333333333</v>
      </c>
      <c r="E1660" s="75">
        <f>'Shiller Data '!E1659</f>
        <v>219.964</v>
      </c>
      <c r="F1660" s="12">
        <f t="shared" si="218"/>
        <v>1795.8468328908368</v>
      </c>
      <c r="G1660" s="12">
        <f t="shared" si="219"/>
        <v>41.073201751195654</v>
      </c>
      <c r="H1660" s="12">
        <f t="shared" si="214"/>
        <v>2049.4934199599529</v>
      </c>
      <c r="I1660" s="12">
        <f t="shared" si="215"/>
        <v>32.097734684841356</v>
      </c>
      <c r="J1660" s="12">
        <f t="shared" si="216"/>
        <v>55.949332578256772</v>
      </c>
      <c r="K1660" s="12">
        <f t="shared" si="217"/>
        <v>4.0244465057905696</v>
      </c>
      <c r="L1660" s="12">
        <f t="shared" si="213"/>
        <v>0.66936773716248821</v>
      </c>
    </row>
    <row r="1661" spans="1:12" x14ac:dyDescent="0.25">
      <c r="A1661" s="11">
        <f>'Shiller Data '!A1660</f>
        <v>2008.08</v>
      </c>
      <c r="B1661" s="11">
        <f>'Shiller Data '!B1660</f>
        <v>1281.47</v>
      </c>
      <c r="C1661" s="11">
        <f>'Shiller Data '!C1660</f>
        <v>28.803333333333335</v>
      </c>
      <c r="D1661" s="11">
        <f>'Shiller Data '!D1660</f>
        <v>47.756666666666668</v>
      </c>
      <c r="E1661" s="75">
        <f>'Shiller Data '!E1660</f>
        <v>219.08600000000001</v>
      </c>
      <c r="F1661" s="12">
        <f t="shared" si="218"/>
        <v>1837.6611798563122</v>
      </c>
      <c r="G1661" s="12">
        <f t="shared" si="219"/>
        <v>41.304726226230798</v>
      </c>
      <c r="H1661" s="12">
        <f t="shared" si="214"/>
        <v>2047.4923427020474</v>
      </c>
      <c r="I1661" s="12">
        <f t="shared" si="215"/>
        <v>32.17524960442497</v>
      </c>
      <c r="J1661" s="12">
        <f t="shared" si="216"/>
        <v>57.114123509506015</v>
      </c>
      <c r="K1661" s="12">
        <f t="shared" si="217"/>
        <v>4.0450514330033069</v>
      </c>
      <c r="L1661" s="12">
        <f t="shared" si="213"/>
        <v>0.68997266437522553</v>
      </c>
    </row>
    <row r="1662" spans="1:12" x14ac:dyDescent="0.25">
      <c r="A1662" s="11">
        <f>'Shiller Data '!A1661</f>
        <v>2008.09</v>
      </c>
      <c r="B1662" s="11">
        <f>'Shiller Data '!B1661</f>
        <v>1216.95</v>
      </c>
      <c r="C1662" s="11">
        <f>'Shiller Data '!C1661</f>
        <v>28.85</v>
      </c>
      <c r="D1662" s="11">
        <f>'Shiller Data '!D1661</f>
        <v>45.95</v>
      </c>
      <c r="E1662" s="75">
        <f>'Shiller Data '!E1661</f>
        <v>218.78299999999999</v>
      </c>
      <c r="F1662" s="12">
        <f t="shared" si="218"/>
        <v>1747.5547288866139</v>
      </c>
      <c r="G1662" s="12">
        <f t="shared" si="219"/>
        <v>41.428944433525466</v>
      </c>
      <c r="H1662" s="12">
        <f t="shared" si="214"/>
        <v>2045.5355668309405</v>
      </c>
      <c r="I1662" s="12">
        <f t="shared" si="215"/>
        <v>32.253141715311358</v>
      </c>
      <c r="J1662" s="12">
        <f t="shared" si="216"/>
        <v>54.182465209490175</v>
      </c>
      <c r="K1662" s="12">
        <f t="shared" si="217"/>
        <v>3.9923573359815689</v>
      </c>
      <c r="L1662" s="12">
        <f t="shared" si="213"/>
        <v>0.63727856735348754</v>
      </c>
    </row>
    <row r="1663" spans="1:12" x14ac:dyDescent="0.25">
      <c r="A1663" s="11">
        <f>'Shiller Data '!A1662</f>
        <v>2008.1</v>
      </c>
      <c r="B1663" s="11">
        <f>'Shiller Data '!B1662</f>
        <v>968.8</v>
      </c>
      <c r="C1663" s="11">
        <f>'Shiller Data '!C1662</f>
        <v>28.696666666666665</v>
      </c>
      <c r="D1663" s="11">
        <f>'Shiller Data '!D1662</f>
        <v>35.593333333333334</v>
      </c>
      <c r="E1663" s="75">
        <f>'Shiller Data '!E1662</f>
        <v>216.57300000000001</v>
      </c>
      <c r="F1663" s="12">
        <f t="shared" si="218"/>
        <v>1405.4048288567826</v>
      </c>
      <c r="G1663" s="12">
        <f t="shared" si="219"/>
        <v>41.6292670369806</v>
      </c>
      <c r="H1663" s="12">
        <f t="shared" si="214"/>
        <v>2039.7189798616037</v>
      </c>
      <c r="I1663" s="12">
        <f t="shared" si="215"/>
        <v>32.33273465986899</v>
      </c>
      <c r="J1663" s="12">
        <f t="shared" si="216"/>
        <v>43.466933547107431</v>
      </c>
      <c r="K1663" s="12">
        <f t="shared" si="217"/>
        <v>3.7720005006930348</v>
      </c>
      <c r="L1663" s="12">
        <f t="shared" si="213"/>
        <v>0.41692173206495342</v>
      </c>
    </row>
    <row r="1664" spans="1:12" x14ac:dyDescent="0.25">
      <c r="A1664" s="11">
        <f>'Shiller Data '!A1663</f>
        <v>2008.11</v>
      </c>
      <c r="B1664" s="11">
        <f>'Shiller Data '!B1663</f>
        <v>883.04</v>
      </c>
      <c r="C1664" s="11">
        <f>'Shiller Data '!C1663</f>
        <v>28.543333333333333</v>
      </c>
      <c r="D1664" s="11">
        <f>'Shiller Data '!D1663</f>
        <v>25.236666666666668</v>
      </c>
      <c r="E1664" s="75">
        <f>'Shiller Data '!E1663</f>
        <v>212.42500000000001</v>
      </c>
      <c r="F1664" s="12">
        <f t="shared" si="218"/>
        <v>1306.0096128045193</v>
      </c>
      <c r="G1664" s="12">
        <f t="shared" si="219"/>
        <v>42.215378368836056</v>
      </c>
      <c r="H1664" s="12">
        <f t="shared" si="214"/>
        <v>2030.9329317847157</v>
      </c>
      <c r="I1664" s="12">
        <f t="shared" si="215"/>
        <v>32.416023368643685</v>
      </c>
      <c r="J1664" s="12">
        <f t="shared" si="216"/>
        <v>40.289013798892874</v>
      </c>
      <c r="K1664" s="12">
        <f t="shared" si="217"/>
        <v>3.6960788213383458</v>
      </c>
      <c r="L1664" s="12">
        <f t="shared" si="213"/>
        <v>0.34100005271026435</v>
      </c>
    </row>
    <row r="1665" spans="1:12" x14ac:dyDescent="0.25">
      <c r="A1665" s="11">
        <f>'Shiller Data '!A1664</f>
        <v>2008.12</v>
      </c>
      <c r="B1665" s="11">
        <f>'Shiller Data '!B1664</f>
        <v>877.56</v>
      </c>
      <c r="C1665" s="11">
        <f>'Shiller Data '!C1664</f>
        <v>28.39</v>
      </c>
      <c r="D1665" s="11">
        <f>'Shiller Data '!D1664</f>
        <v>14.88</v>
      </c>
      <c r="E1665" s="75">
        <f>'Shiller Data '!E1664</f>
        <v>210.22800000000001</v>
      </c>
      <c r="F1665" s="12">
        <f t="shared" si="218"/>
        <v>1311.4685627033507</v>
      </c>
      <c r="G1665" s="12">
        <f t="shared" si="219"/>
        <v>42.427403818711113</v>
      </c>
      <c r="H1665" s="12">
        <f t="shared" si="214"/>
        <v>2021.5861264904268</v>
      </c>
      <c r="I1665" s="12">
        <f t="shared" si="215"/>
        <v>32.500438946178164</v>
      </c>
      <c r="J1665" s="12">
        <f t="shared" si="216"/>
        <v>40.352333852326957</v>
      </c>
      <c r="K1665" s="12">
        <f t="shared" si="217"/>
        <v>3.6976492332496456</v>
      </c>
      <c r="L1665" s="12">
        <f t="shared" ref="L1665:L1728" si="220">K1665-$K$1854</f>
        <v>0.34257046462156415</v>
      </c>
    </row>
    <row r="1666" spans="1:12" x14ac:dyDescent="0.25">
      <c r="A1666" s="11">
        <f>'Shiller Data '!A1665</f>
        <v>2009.01</v>
      </c>
      <c r="B1666" s="11">
        <f>'Shiller Data '!B1665</f>
        <v>865.58</v>
      </c>
      <c r="C1666" s="11">
        <f>'Shiller Data '!C1665</f>
        <v>28.013333333333335</v>
      </c>
      <c r="D1666" s="11">
        <f>'Shiller Data '!D1665</f>
        <v>12.206666666666667</v>
      </c>
      <c r="E1666" s="75">
        <f>'Shiller Data '!E1665</f>
        <v>211.143</v>
      </c>
      <c r="F1666" s="12">
        <f t="shared" si="218"/>
        <v>1287.9593285119565</v>
      </c>
      <c r="G1666" s="12">
        <f t="shared" si="219"/>
        <v>41.683072609558458</v>
      </c>
      <c r="H1666" s="12">
        <f t="shared" ref="H1666:H1729" si="221">GEOMEAN(F1547:F1666)</f>
        <v>2011.212511743518</v>
      </c>
      <c r="I1666" s="12">
        <f t="shared" ref="I1666:I1729" si="222">GEOMEAN(G1547:G1666)</f>
        <v>32.579537352763438</v>
      </c>
      <c r="J1666" s="12">
        <f t="shared" ref="J1666:J1729" si="223">F1666/I1666</f>
        <v>39.532769129476605</v>
      </c>
      <c r="K1666" s="12">
        <f t="shared" ref="K1666:K1729" si="224">LN(J1666)</f>
        <v>3.6771299261952755</v>
      </c>
      <c r="L1666" s="12">
        <f t="shared" si="220"/>
        <v>0.32205115756719405</v>
      </c>
    </row>
    <row r="1667" spans="1:12" x14ac:dyDescent="0.25">
      <c r="A1667" s="11">
        <f>'Shiller Data '!A1666</f>
        <v>2009.02</v>
      </c>
      <c r="B1667" s="11">
        <f>'Shiller Data '!B1666</f>
        <v>805.23</v>
      </c>
      <c r="C1667" s="11">
        <f>'Shiller Data '!C1666</f>
        <v>27.63666666666667</v>
      </c>
      <c r="D1667" s="11">
        <f>'Shiller Data '!D1666</f>
        <v>9.5333333333333332</v>
      </c>
      <c r="E1667" s="75">
        <f>'Shiller Data '!E1666</f>
        <v>212.19300000000001</v>
      </c>
      <c r="F1667" s="12">
        <f t="shared" si="218"/>
        <v>1192.2312953301948</v>
      </c>
      <c r="G1667" s="12">
        <f t="shared" si="219"/>
        <v>40.9191149095399</v>
      </c>
      <c r="H1667" s="12">
        <f t="shared" si="221"/>
        <v>1999.6542818774938</v>
      </c>
      <c r="I1667" s="12">
        <f t="shared" si="222"/>
        <v>32.652736353385727</v>
      </c>
      <c r="J1667" s="12">
        <f t="shared" si="223"/>
        <v>36.512446688302546</v>
      </c>
      <c r="K1667" s="12">
        <f t="shared" si="224"/>
        <v>3.5976532076183751</v>
      </c>
      <c r="L1667" s="12">
        <f t="shared" si="220"/>
        <v>0.24257443899029374</v>
      </c>
    </row>
    <row r="1668" spans="1:12" x14ac:dyDescent="0.25">
      <c r="A1668" s="11">
        <f>'Shiller Data '!A1667</f>
        <v>2009.03</v>
      </c>
      <c r="B1668" s="11">
        <f>'Shiller Data '!B1667</f>
        <v>757.13</v>
      </c>
      <c r="C1668" s="11">
        <f>'Shiller Data '!C1667</f>
        <v>27.26</v>
      </c>
      <c r="D1668" s="11">
        <f>'Shiller Data '!D1667</f>
        <v>6.86</v>
      </c>
      <c r="E1668" s="75">
        <f>'Shiller Data '!E1667</f>
        <v>212.709</v>
      </c>
      <c r="F1668" s="12">
        <f t="shared" si="218"/>
        <v>1118.2945608789473</v>
      </c>
      <c r="G1668" s="12">
        <f t="shared" si="219"/>
        <v>40.263507891062439</v>
      </c>
      <c r="H1668" s="12">
        <f t="shared" si="221"/>
        <v>1986.6927867818542</v>
      </c>
      <c r="I1668" s="12">
        <f t="shared" si="222"/>
        <v>32.721137936098835</v>
      </c>
      <c r="J1668" s="12">
        <f t="shared" si="223"/>
        <v>34.17651803744927</v>
      </c>
      <c r="K1668" s="12">
        <f t="shared" si="224"/>
        <v>3.531538801153832</v>
      </c>
      <c r="L1668" s="12">
        <f t="shared" si="220"/>
        <v>0.1764600325257506</v>
      </c>
    </row>
    <row r="1669" spans="1:12" x14ac:dyDescent="0.25">
      <c r="A1669" s="11">
        <f>'Shiller Data '!A1668</f>
        <v>2009.04</v>
      </c>
      <c r="B1669" s="11">
        <f>'Shiller Data '!B1668</f>
        <v>848.15</v>
      </c>
      <c r="C1669" s="11">
        <f>'Shiller Data '!C1668</f>
        <v>26.703333333333333</v>
      </c>
      <c r="D1669" s="11">
        <f>'Shiller Data '!D1668</f>
        <v>7.0766666666666662</v>
      </c>
      <c r="E1669" s="75">
        <f>'Shiller Data '!E1668</f>
        <v>213.24</v>
      </c>
      <c r="F1669" s="12">
        <f t="shared" si="218"/>
        <v>1249.6132350872256</v>
      </c>
      <c r="G1669" s="12">
        <f t="shared" si="219"/>
        <v>39.343086428437438</v>
      </c>
      <c r="H1669" s="12">
        <f t="shared" si="221"/>
        <v>1975.0934414263504</v>
      </c>
      <c r="I1669" s="12">
        <f t="shared" si="222"/>
        <v>32.785344234552753</v>
      </c>
      <c r="J1669" s="12">
        <f t="shared" si="223"/>
        <v>38.11499510718108</v>
      </c>
      <c r="K1669" s="12">
        <f t="shared" si="224"/>
        <v>3.6406077770703242</v>
      </c>
      <c r="L1669" s="12">
        <f t="shared" si="220"/>
        <v>0.28552900844224283</v>
      </c>
    </row>
    <row r="1670" spans="1:12" x14ac:dyDescent="0.25">
      <c r="A1670" s="11">
        <f>'Shiller Data '!A1669</f>
        <v>2009.05</v>
      </c>
      <c r="B1670" s="11">
        <f>'Shiller Data '!B1669</f>
        <v>902.41</v>
      </c>
      <c r="C1670" s="11">
        <f>'Shiller Data '!C1669</f>
        <v>26.146666666666668</v>
      </c>
      <c r="D1670" s="11">
        <f>'Shiller Data '!D1669</f>
        <v>7.293333333333333</v>
      </c>
      <c r="E1670" s="75">
        <f>'Shiller Data '!E1669</f>
        <v>213.85599999999999</v>
      </c>
      <c r="F1670" s="12">
        <f t="shared" si="218"/>
        <v>1325.726945935583</v>
      </c>
      <c r="G1670" s="12">
        <f t="shared" si="219"/>
        <v>38.411964125392792</v>
      </c>
      <c r="H1670" s="12">
        <f t="shared" si="221"/>
        <v>1964.5625780310131</v>
      </c>
      <c r="I1670" s="12">
        <f t="shared" si="222"/>
        <v>32.84312057402105</v>
      </c>
      <c r="J1670" s="12">
        <f t="shared" si="223"/>
        <v>40.365437959760577</v>
      </c>
      <c r="K1670" s="12">
        <f t="shared" si="224"/>
        <v>3.6979739227759931</v>
      </c>
      <c r="L1670" s="12">
        <f t="shared" si="220"/>
        <v>0.34289515414791172</v>
      </c>
    </row>
    <row r="1671" spans="1:12" x14ac:dyDescent="0.25">
      <c r="A1671" s="11">
        <f>'Shiller Data '!A1670</f>
        <v>2009.06</v>
      </c>
      <c r="B1671" s="11">
        <f>'Shiller Data '!B1670</f>
        <v>926.12</v>
      </c>
      <c r="C1671" s="11">
        <f>'Shiller Data '!C1670</f>
        <v>25.59</v>
      </c>
      <c r="D1671" s="11">
        <f>'Shiller Data '!D1670</f>
        <v>7.51</v>
      </c>
      <c r="E1671" s="75">
        <f>'Shiller Data '!E1670</f>
        <v>215.69300000000001</v>
      </c>
      <c r="F1671" s="12">
        <f t="shared" si="218"/>
        <v>1348.9716912463546</v>
      </c>
      <c r="G1671" s="12">
        <f t="shared" si="219"/>
        <v>37.273987797471406</v>
      </c>
      <c r="H1671" s="12">
        <f t="shared" si="221"/>
        <v>1954.487744517108</v>
      </c>
      <c r="I1671" s="12">
        <f t="shared" si="222"/>
        <v>32.89275442467946</v>
      </c>
      <c r="J1671" s="12">
        <f t="shared" si="223"/>
        <v>41.011210974603578</v>
      </c>
      <c r="K1671" s="12">
        <f t="shared" si="224"/>
        <v>3.7138454677318058</v>
      </c>
      <c r="L1671" s="12">
        <f t="shared" si="220"/>
        <v>0.35876669910372438</v>
      </c>
    </row>
    <row r="1672" spans="1:12" x14ac:dyDescent="0.25">
      <c r="A1672" s="11">
        <f>'Shiller Data '!A1671</f>
        <v>2009.07</v>
      </c>
      <c r="B1672" s="11">
        <f>'Shiller Data '!B1671</f>
        <v>935.82</v>
      </c>
      <c r="C1672" s="11">
        <f>'Shiller Data '!C1671</f>
        <v>25.026666666666664</v>
      </c>
      <c r="D1672" s="11">
        <f>'Shiller Data '!D1671</f>
        <v>9.1866666666666674</v>
      </c>
      <c r="E1672" s="75">
        <f>'Shiller Data '!E1671</f>
        <v>215.351</v>
      </c>
      <c r="F1672" s="12">
        <f t="shared" si="218"/>
        <v>1365.2653040849591</v>
      </c>
      <c r="G1672" s="12">
        <f t="shared" si="219"/>
        <v>36.511337305143691</v>
      </c>
      <c r="H1672" s="12">
        <f t="shared" si="221"/>
        <v>1944.0072146625243</v>
      </c>
      <c r="I1672" s="12">
        <f t="shared" si="222"/>
        <v>32.936558428551074</v>
      </c>
      <c r="J1672" s="12">
        <f t="shared" si="223"/>
        <v>41.451364964151146</v>
      </c>
      <c r="K1672" s="12">
        <f t="shared" si="224"/>
        <v>3.7245208114167019</v>
      </c>
      <c r="L1672" s="12">
        <f t="shared" si="220"/>
        <v>0.36944204278862047</v>
      </c>
    </row>
    <row r="1673" spans="1:12" x14ac:dyDescent="0.25">
      <c r="A1673" s="11">
        <f>'Shiller Data '!A1672</f>
        <v>2009.08</v>
      </c>
      <c r="B1673" s="11">
        <f>'Shiller Data '!B1672</f>
        <v>1009.73</v>
      </c>
      <c r="C1673" s="11">
        <f>'Shiller Data '!C1672</f>
        <v>24.463333333333331</v>
      </c>
      <c r="D1673" s="11">
        <f>'Shiller Data '!D1672</f>
        <v>10.863333333333333</v>
      </c>
      <c r="E1673" s="75">
        <f>'Shiller Data '!E1672</f>
        <v>215.834</v>
      </c>
      <c r="F1673" s="12">
        <f t="shared" si="218"/>
        <v>1469.7958743756776</v>
      </c>
      <c r="G1673" s="12">
        <f t="shared" si="219"/>
        <v>35.609624757915803</v>
      </c>
      <c r="H1673" s="12">
        <f t="shared" si="221"/>
        <v>1935.4477908846529</v>
      </c>
      <c r="I1673" s="12">
        <f t="shared" si="222"/>
        <v>32.973155385399338</v>
      </c>
      <c r="J1673" s="12">
        <f t="shared" si="223"/>
        <v>44.575529918089366</v>
      </c>
      <c r="K1673" s="12">
        <f t="shared" si="224"/>
        <v>3.7971850519138592</v>
      </c>
      <c r="L1673" s="12">
        <f t="shared" si="220"/>
        <v>0.44210628328577783</v>
      </c>
    </row>
    <row r="1674" spans="1:12" x14ac:dyDescent="0.25">
      <c r="A1674" s="11">
        <f>'Shiller Data '!A1673</f>
        <v>2009.09</v>
      </c>
      <c r="B1674" s="11">
        <f>'Shiller Data '!B1673</f>
        <v>1044.55</v>
      </c>
      <c r="C1674" s="11">
        <f>'Shiller Data '!C1673</f>
        <v>23.9</v>
      </c>
      <c r="D1674" s="11">
        <f>'Shiller Data '!D1673</f>
        <v>12.54</v>
      </c>
      <c r="E1674" s="75">
        <f>'Shiller Data '!E1673</f>
        <v>215.96899999999999</v>
      </c>
      <c r="F1674" s="12">
        <f t="shared" si="218"/>
        <v>1519.5305634141939</v>
      </c>
      <c r="G1674" s="12">
        <f t="shared" si="219"/>
        <v>34.767871777894051</v>
      </c>
      <c r="H1674" s="12">
        <f t="shared" si="221"/>
        <v>1927.6503864062804</v>
      </c>
      <c r="I1674" s="12">
        <f t="shared" si="222"/>
        <v>33.003477888952524</v>
      </c>
      <c r="J1674" s="12">
        <f t="shared" si="223"/>
        <v>46.041528366403973</v>
      </c>
      <c r="K1674" s="12">
        <f t="shared" si="224"/>
        <v>3.8295437797927856</v>
      </c>
      <c r="L1674" s="12">
        <f t="shared" si="220"/>
        <v>0.47446501116470419</v>
      </c>
    </row>
    <row r="1675" spans="1:12" x14ac:dyDescent="0.25">
      <c r="A1675" s="11">
        <f>'Shiller Data '!A1674</f>
        <v>2009.1</v>
      </c>
      <c r="B1675" s="11">
        <f>'Shiller Data '!B1674</f>
        <v>1067.6600000000001</v>
      </c>
      <c r="C1675" s="11">
        <f>'Shiller Data '!C1674</f>
        <v>23.403333333333332</v>
      </c>
      <c r="D1675" s="11">
        <f>'Shiller Data '!D1674</f>
        <v>25.349999999999998</v>
      </c>
      <c r="E1675" s="75">
        <f>'Shiller Data '!E1674</f>
        <v>216.17699999999999</v>
      </c>
      <c r="F1675" s="12">
        <f t="shared" ref="F1675:F1738" si="225">B1675*$E$1851/E1675</f>
        <v>1551.6548037025218</v>
      </c>
      <c r="G1675" s="12">
        <f t="shared" ref="G1675:G1738" si="226">C1675*$E$1851/E1675</f>
        <v>34.012601941927223</v>
      </c>
      <c r="H1675" s="12">
        <f t="shared" si="221"/>
        <v>1920.4697002352998</v>
      </c>
      <c r="I1675" s="12">
        <f t="shared" si="222"/>
        <v>33.027998719761825</v>
      </c>
      <c r="J1675" s="12">
        <f t="shared" si="223"/>
        <v>46.979982555652441</v>
      </c>
      <c r="K1675" s="12">
        <f t="shared" si="224"/>
        <v>3.8497216079163605</v>
      </c>
      <c r="L1675" s="12">
        <f t="shared" si="220"/>
        <v>0.49464283928827912</v>
      </c>
    </row>
    <row r="1676" spans="1:12" x14ac:dyDescent="0.25">
      <c r="A1676" s="11">
        <f>'Shiller Data '!A1675</f>
        <v>2009.11</v>
      </c>
      <c r="B1676" s="11">
        <f>'Shiller Data '!B1675</f>
        <v>1088.07</v>
      </c>
      <c r="C1676" s="11">
        <f>'Shiller Data '!C1675</f>
        <v>22.906666666666666</v>
      </c>
      <c r="D1676" s="11">
        <f>'Shiller Data '!D1675</f>
        <v>38.159999999999997</v>
      </c>
      <c r="E1676" s="75">
        <f>'Shiller Data '!E1675</f>
        <v>216.33</v>
      </c>
      <c r="F1676" s="12">
        <f t="shared" si="225"/>
        <v>1580.1987345721811</v>
      </c>
      <c r="G1676" s="12">
        <f t="shared" si="226"/>
        <v>33.267239865021033</v>
      </c>
      <c r="H1676" s="12">
        <f t="shared" si="221"/>
        <v>1912.5373936658616</v>
      </c>
      <c r="I1676" s="12">
        <f t="shared" si="222"/>
        <v>33.046323450743934</v>
      </c>
      <c r="J1676" s="12">
        <f t="shared" si="223"/>
        <v>47.817686494762185</v>
      </c>
      <c r="K1676" s="12">
        <f t="shared" si="224"/>
        <v>3.8673955814111349</v>
      </c>
      <c r="L1676" s="12">
        <f t="shared" si="220"/>
        <v>0.51231681278305352</v>
      </c>
    </row>
    <row r="1677" spans="1:12" x14ac:dyDescent="0.25">
      <c r="A1677" s="11">
        <f>'Shiller Data '!A1676</f>
        <v>2009.12</v>
      </c>
      <c r="B1677" s="11">
        <f>'Shiller Data '!B1676</f>
        <v>1110.3800000000001</v>
      </c>
      <c r="C1677" s="11">
        <f>'Shiller Data '!C1676</f>
        <v>22.41</v>
      </c>
      <c r="D1677" s="11">
        <f>'Shiller Data '!D1676</f>
        <v>50.97</v>
      </c>
      <c r="E1677" s="75">
        <f>'Shiller Data '!E1676</f>
        <v>215.94900000000001</v>
      </c>
      <c r="F1677" s="12">
        <f t="shared" si="225"/>
        <v>1615.4445563535835</v>
      </c>
      <c r="G1677" s="12">
        <f t="shared" si="226"/>
        <v>32.603354264201272</v>
      </c>
      <c r="H1677" s="12">
        <f t="shared" si="221"/>
        <v>1904.5637543739199</v>
      </c>
      <c r="I1677" s="12">
        <f t="shared" si="222"/>
        <v>33.058829273693561</v>
      </c>
      <c r="J1677" s="12">
        <f t="shared" si="223"/>
        <v>48.865752110558475</v>
      </c>
      <c r="K1677" s="12">
        <f t="shared" si="224"/>
        <v>3.8890767852728505</v>
      </c>
      <c r="L1677" s="12">
        <f t="shared" si="220"/>
        <v>0.53399801664476909</v>
      </c>
    </row>
    <row r="1678" spans="1:12" x14ac:dyDescent="0.25">
      <c r="A1678" s="11">
        <f>'Shiller Data '!A1677</f>
        <v>2010.01</v>
      </c>
      <c r="B1678" s="11">
        <f>'Shiller Data '!B1677</f>
        <v>1123.58</v>
      </c>
      <c r="C1678" s="11">
        <f>'Shiller Data '!C1677</f>
        <v>22.24</v>
      </c>
      <c r="D1678" s="11">
        <f>'Shiller Data '!D1677</f>
        <v>54.289999999999992</v>
      </c>
      <c r="E1678" s="75">
        <f>'Shiller Data '!E1677</f>
        <v>216.68700000000001</v>
      </c>
      <c r="F1678" s="12">
        <f t="shared" si="225"/>
        <v>1629.0813315981115</v>
      </c>
      <c r="G1678" s="12">
        <f t="shared" si="226"/>
        <v>32.245829237563854</v>
      </c>
      <c r="H1678" s="12">
        <f t="shared" si="221"/>
        <v>1896.8373368205373</v>
      </c>
      <c r="I1678" s="12">
        <f t="shared" si="222"/>
        <v>33.068733620693472</v>
      </c>
      <c r="J1678" s="12">
        <f t="shared" si="223"/>
        <v>49.263493131732112</v>
      </c>
      <c r="K1678" s="12">
        <f t="shared" si="224"/>
        <v>3.8971833023124742</v>
      </c>
      <c r="L1678" s="12">
        <f t="shared" si="220"/>
        <v>0.54210453368439282</v>
      </c>
    </row>
    <row r="1679" spans="1:12" x14ac:dyDescent="0.25">
      <c r="A1679" s="11">
        <f>'Shiller Data '!A1678</f>
        <v>2010.02</v>
      </c>
      <c r="B1679" s="11">
        <f>'Shiller Data '!B1678</f>
        <v>1089.1600000000001</v>
      </c>
      <c r="C1679" s="11">
        <f>'Shiller Data '!C1678</f>
        <v>22.07</v>
      </c>
      <c r="D1679" s="11">
        <f>'Shiller Data '!D1678</f>
        <v>57.61</v>
      </c>
      <c r="E1679" s="75">
        <f>'Shiller Data '!E1678</f>
        <v>216.74100000000001</v>
      </c>
      <c r="F1679" s="12">
        <f t="shared" si="225"/>
        <v>1578.7822470137169</v>
      </c>
      <c r="G1679" s="12">
        <f t="shared" si="226"/>
        <v>31.991373344221905</v>
      </c>
      <c r="H1679" s="12">
        <f t="shared" si="221"/>
        <v>1889.1523321359539</v>
      </c>
      <c r="I1679" s="12">
        <f t="shared" si="222"/>
        <v>33.077700729064773</v>
      </c>
      <c r="J1679" s="12">
        <f t="shared" si="223"/>
        <v>47.729503932130015</v>
      </c>
      <c r="K1679" s="12">
        <f t="shared" si="224"/>
        <v>3.8655497377547028</v>
      </c>
      <c r="L1679" s="12">
        <f t="shared" si="220"/>
        <v>0.51047096912662138</v>
      </c>
    </row>
    <row r="1680" spans="1:12" x14ac:dyDescent="0.25">
      <c r="A1680" s="11">
        <f>'Shiller Data '!A1679</f>
        <v>2010.03</v>
      </c>
      <c r="B1680" s="11">
        <f>'Shiller Data '!B1679</f>
        <v>1152.05</v>
      </c>
      <c r="C1680" s="11">
        <f>'Shiller Data '!C1679</f>
        <v>21.9</v>
      </c>
      <c r="D1680" s="11">
        <f>'Shiller Data '!D1679</f>
        <v>60.93</v>
      </c>
      <c r="E1680" s="75">
        <f>'Shiller Data '!E1679</f>
        <v>217.631</v>
      </c>
      <c r="F1680" s="12">
        <f t="shared" si="225"/>
        <v>1663.1146700148417</v>
      </c>
      <c r="G1680" s="12">
        <f t="shared" si="226"/>
        <v>31.615130656937659</v>
      </c>
      <c r="H1680" s="12">
        <f t="shared" si="221"/>
        <v>1881.852270284443</v>
      </c>
      <c r="I1680" s="12">
        <f t="shared" si="222"/>
        <v>33.085288255784526</v>
      </c>
      <c r="J1680" s="12">
        <f t="shared" si="223"/>
        <v>50.267498265609582</v>
      </c>
      <c r="K1680" s="12">
        <f t="shared" si="224"/>
        <v>3.9173587105144483</v>
      </c>
      <c r="L1680" s="12">
        <f t="shared" si="220"/>
        <v>0.56227994188636687</v>
      </c>
    </row>
    <row r="1681" spans="1:12" x14ac:dyDescent="0.25">
      <c r="A1681" s="11">
        <f>'Shiller Data '!A1680</f>
        <v>2010.04</v>
      </c>
      <c r="B1681" s="11">
        <f>'Shiller Data '!B1680</f>
        <v>1197.32</v>
      </c>
      <c r="C1681" s="11">
        <f>'Shiller Data '!C1680</f>
        <v>21.946666666666665</v>
      </c>
      <c r="D1681" s="11">
        <f>'Shiller Data '!D1680</f>
        <v>62.986666666666665</v>
      </c>
      <c r="E1681" s="75">
        <f>'Shiller Data '!E1680</f>
        <v>218.00899999999999</v>
      </c>
      <c r="F1681" s="12">
        <f t="shared" si="225"/>
        <v>1725.4700998582628</v>
      </c>
      <c r="G1681" s="12">
        <f t="shared" si="226"/>
        <v>31.62756583443803</v>
      </c>
      <c r="H1681" s="12">
        <f t="shared" si="221"/>
        <v>1874.9585032639773</v>
      </c>
      <c r="I1681" s="12">
        <f t="shared" si="222"/>
        <v>33.093476295529669</v>
      </c>
      <c r="J1681" s="12">
        <f t="shared" si="223"/>
        <v>52.139282209265595</v>
      </c>
      <c r="K1681" s="12">
        <f t="shared" si="224"/>
        <v>3.9539186418065597</v>
      </c>
      <c r="L1681" s="12">
        <f t="shared" si="220"/>
        <v>0.59883987317847831</v>
      </c>
    </row>
    <row r="1682" spans="1:12" x14ac:dyDescent="0.25">
      <c r="A1682" s="11">
        <f>'Shiller Data '!A1681</f>
        <v>2010.05</v>
      </c>
      <c r="B1682" s="11">
        <f>'Shiller Data '!B1681</f>
        <v>1125.06</v>
      </c>
      <c r="C1682" s="11">
        <f>'Shiller Data '!C1681</f>
        <v>21.993333333333332</v>
      </c>
      <c r="D1682" s="11">
        <f>'Shiller Data '!D1681</f>
        <v>65.043333333333322</v>
      </c>
      <c r="E1682" s="75">
        <f>'Shiller Data '!E1681</f>
        <v>218.178</v>
      </c>
      <c r="F1682" s="12">
        <f t="shared" si="225"/>
        <v>1620.0795932678823</v>
      </c>
      <c r="G1682" s="12">
        <f t="shared" si="226"/>
        <v>31.670266938004751</v>
      </c>
      <c r="H1682" s="12">
        <f t="shared" si="221"/>
        <v>1867.5907200969427</v>
      </c>
      <c r="I1682" s="12">
        <f t="shared" si="222"/>
        <v>33.102690193032949</v>
      </c>
      <c r="J1682" s="12">
        <f t="shared" si="223"/>
        <v>48.941025149939534</v>
      </c>
      <c r="K1682" s="12">
        <f t="shared" si="224"/>
        <v>3.890616004871958</v>
      </c>
      <c r="L1682" s="12">
        <f t="shared" si="220"/>
        <v>0.53553723624387661</v>
      </c>
    </row>
    <row r="1683" spans="1:12" x14ac:dyDescent="0.25">
      <c r="A1683" s="11">
        <f>'Shiller Data '!A1682</f>
        <v>2010.06</v>
      </c>
      <c r="B1683" s="11">
        <f>'Shiller Data '!B1682</f>
        <v>1083.3599999999999</v>
      </c>
      <c r="C1683" s="11">
        <f>'Shiller Data '!C1682</f>
        <v>22.04</v>
      </c>
      <c r="D1683" s="11">
        <f>'Shiller Data '!D1682</f>
        <v>67.099999999999994</v>
      </c>
      <c r="E1683" s="75">
        <f>'Shiller Data '!E1682</f>
        <v>217.965</v>
      </c>
      <c r="F1683" s="12">
        <f t="shared" si="225"/>
        <v>1561.5563416144792</v>
      </c>
      <c r="G1683" s="12">
        <f t="shared" si="226"/>
        <v>31.768481178170809</v>
      </c>
      <c r="H1683" s="12">
        <f t="shared" si="221"/>
        <v>1859.2948756076728</v>
      </c>
      <c r="I1683" s="12">
        <f t="shared" si="222"/>
        <v>33.114535661012454</v>
      </c>
      <c r="J1683" s="12">
        <f t="shared" si="223"/>
        <v>47.156220386112331</v>
      </c>
      <c r="K1683" s="12">
        <f t="shared" si="224"/>
        <v>3.8534659279729579</v>
      </c>
      <c r="L1683" s="12">
        <f t="shared" si="220"/>
        <v>0.49838715934487654</v>
      </c>
    </row>
    <row r="1684" spans="1:12" x14ac:dyDescent="0.25">
      <c r="A1684" s="11">
        <f>'Shiller Data '!A1683</f>
        <v>2010.07</v>
      </c>
      <c r="B1684" s="11">
        <f>'Shiller Data '!B1683</f>
        <v>1079.8</v>
      </c>
      <c r="C1684" s="11">
        <f>'Shiller Data '!C1683</f>
        <v>22.143333333333334</v>
      </c>
      <c r="D1684" s="11">
        <f>'Shiller Data '!D1683</f>
        <v>68.686666666666667</v>
      </c>
      <c r="E1684" s="75">
        <f>'Shiller Data '!E1683</f>
        <v>218.011</v>
      </c>
      <c r="F1684" s="12">
        <f t="shared" si="225"/>
        <v>1556.0965501740736</v>
      </c>
      <c r="G1684" s="12">
        <f t="shared" si="226"/>
        <v>31.910691433001091</v>
      </c>
      <c r="H1684" s="12">
        <f t="shared" si="221"/>
        <v>1850.9015604540452</v>
      </c>
      <c r="I1684" s="12">
        <f t="shared" si="222"/>
        <v>33.130193605596823</v>
      </c>
      <c r="J1684" s="12">
        <f t="shared" si="223"/>
        <v>46.969135426700184</v>
      </c>
      <c r="K1684" s="12">
        <f t="shared" si="224"/>
        <v>3.8494906929438009</v>
      </c>
      <c r="L1684" s="12">
        <f t="shared" si="220"/>
        <v>0.49441192431571945</v>
      </c>
    </row>
    <row r="1685" spans="1:12" x14ac:dyDescent="0.25">
      <c r="A1685" s="11">
        <f>'Shiller Data '!A1684</f>
        <v>2010.08</v>
      </c>
      <c r="B1685" s="11">
        <f>'Shiller Data '!B1684</f>
        <v>1087.28</v>
      </c>
      <c r="C1685" s="11">
        <f>'Shiller Data '!C1684</f>
        <v>22.246666666666666</v>
      </c>
      <c r="D1685" s="11">
        <f>'Shiller Data '!D1684</f>
        <v>70.273333333333326</v>
      </c>
      <c r="E1685" s="75">
        <f>'Shiller Data '!E1684</f>
        <v>218.31200000000001</v>
      </c>
      <c r="F1685" s="12">
        <f t="shared" si="225"/>
        <v>1564.7156088533841</v>
      </c>
      <c r="G1685" s="12">
        <f t="shared" si="226"/>
        <v>32.015402268313238</v>
      </c>
      <c r="H1685" s="12">
        <f t="shared" si="221"/>
        <v>1842.5016111663858</v>
      </c>
      <c r="I1685" s="12">
        <f t="shared" si="222"/>
        <v>33.148714050969382</v>
      </c>
      <c r="J1685" s="12">
        <f t="shared" si="223"/>
        <v>47.202905260441817</v>
      </c>
      <c r="K1685" s="12">
        <f t="shared" si="224"/>
        <v>3.8544554428252598</v>
      </c>
      <c r="L1685" s="12">
        <f t="shared" si="220"/>
        <v>0.49937667419717835</v>
      </c>
    </row>
    <row r="1686" spans="1:12" x14ac:dyDescent="0.25">
      <c r="A1686" s="11">
        <f>'Shiller Data '!A1685</f>
        <v>2010.09</v>
      </c>
      <c r="B1686" s="11">
        <f>'Shiller Data '!B1685</f>
        <v>1122.08</v>
      </c>
      <c r="C1686" s="11">
        <f>'Shiller Data '!C1685</f>
        <v>22.35</v>
      </c>
      <c r="D1686" s="11">
        <f>'Shiller Data '!D1685</f>
        <v>71.86</v>
      </c>
      <c r="E1686" s="75">
        <f>'Shiller Data '!E1685</f>
        <v>218.43899999999999</v>
      </c>
      <c r="F1686" s="12">
        <f t="shared" si="225"/>
        <v>1613.8578001181108</v>
      </c>
      <c r="G1686" s="12">
        <f t="shared" si="226"/>
        <v>32.145410160273585</v>
      </c>
      <c r="H1686" s="12">
        <f t="shared" si="221"/>
        <v>1834.8721745686801</v>
      </c>
      <c r="I1686" s="12">
        <f t="shared" si="222"/>
        <v>33.171766302244848</v>
      </c>
      <c r="J1686" s="12">
        <f t="shared" si="223"/>
        <v>48.651548591456688</v>
      </c>
      <c r="K1686" s="12">
        <f t="shared" si="224"/>
        <v>3.8846836393989288</v>
      </c>
      <c r="L1686" s="12">
        <f t="shared" si="220"/>
        <v>0.52960487077084739</v>
      </c>
    </row>
    <row r="1687" spans="1:12" x14ac:dyDescent="0.25">
      <c r="A1687" s="11">
        <f>'Shiller Data '!A1686</f>
        <v>2010.1</v>
      </c>
      <c r="B1687" s="11">
        <f>'Shiller Data '!B1686</f>
        <v>1171.58</v>
      </c>
      <c r="C1687" s="11">
        <f>'Shiller Data '!C1686</f>
        <v>22.476666666666667</v>
      </c>
      <c r="D1687" s="11">
        <f>'Shiller Data '!D1686</f>
        <v>73.69</v>
      </c>
      <c r="E1687" s="75">
        <f>'Shiller Data '!E1686</f>
        <v>218.71100000000001</v>
      </c>
      <c r="F1687" s="12">
        <f t="shared" si="225"/>
        <v>1682.9567168546619</v>
      </c>
      <c r="G1687" s="12">
        <f t="shared" si="226"/>
        <v>32.287387237038828</v>
      </c>
      <c r="H1687" s="12">
        <f t="shared" si="221"/>
        <v>1828.7699702164814</v>
      </c>
      <c r="I1687" s="12">
        <f t="shared" si="222"/>
        <v>33.196982618438369</v>
      </c>
      <c r="J1687" s="12">
        <f t="shared" si="223"/>
        <v>50.69607488723716</v>
      </c>
      <c r="K1687" s="12">
        <f t="shared" si="224"/>
        <v>3.9258484892024894</v>
      </c>
      <c r="L1687" s="12">
        <f t="shared" si="220"/>
        <v>0.570769720574408</v>
      </c>
    </row>
    <row r="1688" spans="1:12" x14ac:dyDescent="0.25">
      <c r="A1688" s="11">
        <f>'Shiller Data '!A1687</f>
        <v>2010.11</v>
      </c>
      <c r="B1688" s="11">
        <f>'Shiller Data '!B1687</f>
        <v>1198.8900000000001</v>
      </c>
      <c r="C1688" s="11">
        <f>'Shiller Data '!C1687</f>
        <v>22.603333333333335</v>
      </c>
      <c r="D1688" s="11">
        <f>'Shiller Data '!D1687</f>
        <v>75.52</v>
      </c>
      <c r="E1688" s="75">
        <f>'Shiller Data '!E1687</f>
        <v>218.803</v>
      </c>
      <c r="F1688" s="12">
        <f t="shared" si="225"/>
        <v>1721.4629861107937</v>
      </c>
      <c r="G1688" s="12">
        <f t="shared" si="226"/>
        <v>32.455689592921495</v>
      </c>
      <c r="H1688" s="12">
        <f t="shared" si="221"/>
        <v>1823.1732497927972</v>
      </c>
      <c r="I1688" s="12">
        <f t="shared" si="222"/>
        <v>33.224269260154536</v>
      </c>
      <c r="J1688" s="12">
        <f t="shared" si="223"/>
        <v>51.813419059161177</v>
      </c>
      <c r="K1688" s="12">
        <f t="shared" si="224"/>
        <v>3.9476491709125958</v>
      </c>
      <c r="L1688" s="12">
        <f t="shared" si="220"/>
        <v>0.59257040228451441</v>
      </c>
    </row>
    <row r="1689" spans="1:12" x14ac:dyDescent="0.25">
      <c r="A1689" s="11">
        <f>'Shiller Data '!A1688</f>
        <v>2010.12</v>
      </c>
      <c r="B1689" s="11">
        <f>'Shiller Data '!B1688</f>
        <v>1241.53</v>
      </c>
      <c r="C1689" s="11">
        <f>'Shiller Data '!C1688</f>
        <v>22.73</v>
      </c>
      <c r="D1689" s="11">
        <f>'Shiller Data '!D1688</f>
        <v>77.349999999999994</v>
      </c>
      <c r="E1689" s="75">
        <f>'Shiller Data '!E1688</f>
        <v>219.179</v>
      </c>
      <c r="F1689" s="12">
        <f t="shared" si="225"/>
        <v>1779.6307481556171</v>
      </c>
      <c r="G1689" s="12">
        <f t="shared" si="226"/>
        <v>32.581578299015874</v>
      </c>
      <c r="H1689" s="12">
        <f t="shared" si="221"/>
        <v>1818.6154488486393</v>
      </c>
      <c r="I1689" s="12">
        <f t="shared" si="222"/>
        <v>33.252945664286806</v>
      </c>
      <c r="J1689" s="12">
        <f t="shared" si="223"/>
        <v>53.517988033971839</v>
      </c>
      <c r="K1689" s="12">
        <f t="shared" si="224"/>
        <v>3.9800178223250775</v>
      </c>
      <c r="L1689" s="12">
        <f t="shared" si="220"/>
        <v>0.62493905369699609</v>
      </c>
    </row>
    <row r="1690" spans="1:12" x14ac:dyDescent="0.25">
      <c r="A1690" s="11">
        <f>'Shiller Data '!A1689</f>
        <v>2011.01</v>
      </c>
      <c r="B1690" s="11">
        <f>'Shiller Data '!B1689</f>
        <v>1282.6199999999999</v>
      </c>
      <c r="C1690" s="11">
        <f>'Shiller Data '!C1689</f>
        <v>22.963333333333335</v>
      </c>
      <c r="D1690" s="11">
        <f>'Shiller Data '!D1689</f>
        <v>78.67</v>
      </c>
      <c r="E1690" s="75">
        <f>'Shiller Data '!E1689</f>
        <v>220.22300000000001</v>
      </c>
      <c r="F1690" s="12">
        <f t="shared" si="225"/>
        <v>1829.8140453086189</v>
      </c>
      <c r="G1690" s="12">
        <f t="shared" si="226"/>
        <v>32.759998955604097</v>
      </c>
      <c r="H1690" s="12">
        <f t="shared" si="221"/>
        <v>1814.5314655492061</v>
      </c>
      <c r="I1690" s="12">
        <f t="shared" si="222"/>
        <v>33.286619571332487</v>
      </c>
      <c r="J1690" s="12">
        <f t="shared" si="223"/>
        <v>54.971459068932127</v>
      </c>
      <c r="K1690" s="12">
        <f t="shared" si="224"/>
        <v>4.0068141245243503</v>
      </c>
      <c r="L1690" s="12">
        <f t="shared" si="220"/>
        <v>0.65173535589626885</v>
      </c>
    </row>
    <row r="1691" spans="1:12" x14ac:dyDescent="0.25">
      <c r="A1691" s="11">
        <f>'Shiller Data '!A1690</f>
        <v>2011.02</v>
      </c>
      <c r="B1691" s="11">
        <f>'Shiller Data '!B1690</f>
        <v>1321.12</v>
      </c>
      <c r="C1691" s="11">
        <f>'Shiller Data '!C1690</f>
        <v>23.196666666666665</v>
      </c>
      <c r="D1691" s="11">
        <f>'Shiller Data '!D1690</f>
        <v>79.990000000000009</v>
      </c>
      <c r="E1691" s="75">
        <f>'Shiller Data '!E1690</f>
        <v>221.309</v>
      </c>
      <c r="F1691" s="12">
        <f t="shared" si="225"/>
        <v>1875.4902692615303</v>
      </c>
      <c r="G1691" s="12">
        <f t="shared" si="226"/>
        <v>32.930485203945615</v>
      </c>
      <c r="H1691" s="12">
        <f t="shared" si="221"/>
        <v>1811.2303514838636</v>
      </c>
      <c r="I1691" s="12">
        <f t="shared" si="222"/>
        <v>33.324599474902222</v>
      </c>
      <c r="J1691" s="12">
        <f t="shared" si="223"/>
        <v>56.279454181407928</v>
      </c>
      <c r="K1691" s="12">
        <f t="shared" si="224"/>
        <v>4.0303295339299332</v>
      </c>
      <c r="L1691" s="12">
        <f t="shared" si="220"/>
        <v>0.6752507653018518</v>
      </c>
    </row>
    <row r="1692" spans="1:12" x14ac:dyDescent="0.25">
      <c r="A1692" s="11">
        <f>'Shiller Data '!A1691</f>
        <v>2011.03</v>
      </c>
      <c r="B1692" s="11">
        <f>'Shiller Data '!B1691</f>
        <v>1304.49</v>
      </c>
      <c r="C1692" s="11">
        <f>'Shiller Data '!C1691</f>
        <v>23.43</v>
      </c>
      <c r="D1692" s="11">
        <f>'Shiller Data '!D1691</f>
        <v>81.31</v>
      </c>
      <c r="E1692" s="75">
        <f>'Shiller Data '!E1691</f>
        <v>223.46700000000001</v>
      </c>
      <c r="F1692" s="12">
        <f t="shared" si="225"/>
        <v>1833.9985132032919</v>
      </c>
      <c r="G1692" s="12">
        <f t="shared" si="226"/>
        <v>32.940524775470202</v>
      </c>
      <c r="H1692" s="12">
        <f t="shared" si="221"/>
        <v>1809.0839323226153</v>
      </c>
      <c r="I1692" s="12">
        <f t="shared" si="222"/>
        <v>33.365074892601058</v>
      </c>
      <c r="J1692" s="12">
        <f t="shared" si="223"/>
        <v>54.967612664043322</v>
      </c>
      <c r="K1692" s="12">
        <f t="shared" si="224"/>
        <v>4.0067441511321844</v>
      </c>
      <c r="L1692" s="12">
        <f t="shared" si="220"/>
        <v>0.651665382504103</v>
      </c>
    </row>
    <row r="1693" spans="1:12" x14ac:dyDescent="0.25">
      <c r="A1693" s="11">
        <f>'Shiller Data '!A1692</f>
        <v>2011.04</v>
      </c>
      <c r="B1693" s="11">
        <f>'Shiller Data '!B1692</f>
        <v>1331.51</v>
      </c>
      <c r="C1693" s="11">
        <f>'Shiller Data '!C1692</f>
        <v>23.733333333333334</v>
      </c>
      <c r="D1693" s="11">
        <f>'Shiller Data '!D1692</f>
        <v>82.163333333333341</v>
      </c>
      <c r="E1693" s="75">
        <f>'Shiller Data '!E1692</f>
        <v>224.90600000000001</v>
      </c>
      <c r="F1693" s="12">
        <f t="shared" si="225"/>
        <v>1860.0088670377847</v>
      </c>
      <c r="G1693" s="12">
        <f t="shared" si="226"/>
        <v>33.153495238010549</v>
      </c>
      <c r="H1693" s="12">
        <f t="shared" si="221"/>
        <v>1807.1612481145719</v>
      </c>
      <c r="I1693" s="12">
        <f t="shared" si="222"/>
        <v>33.410129247736556</v>
      </c>
      <c r="J1693" s="12">
        <f t="shared" si="223"/>
        <v>55.672004536282813</v>
      </c>
      <c r="K1693" s="12">
        <f t="shared" si="224"/>
        <v>4.0194774090248497</v>
      </c>
      <c r="L1693" s="12">
        <f t="shared" si="220"/>
        <v>0.66439864039676833</v>
      </c>
    </row>
    <row r="1694" spans="1:12" x14ac:dyDescent="0.25">
      <c r="A1694" s="11">
        <f>'Shiller Data '!A1693</f>
        <v>2011.05</v>
      </c>
      <c r="B1694" s="11">
        <f>'Shiller Data '!B1693</f>
        <v>1338.31</v>
      </c>
      <c r="C1694" s="11">
        <f>'Shiller Data '!C1693</f>
        <v>24.036666666666665</v>
      </c>
      <c r="D1694" s="11">
        <f>'Shiller Data '!D1693</f>
        <v>83.016666666666666</v>
      </c>
      <c r="E1694" s="75">
        <f>'Shiller Data '!E1693</f>
        <v>225.964</v>
      </c>
      <c r="F1694" s="12">
        <f t="shared" si="225"/>
        <v>1860.7545637800711</v>
      </c>
      <c r="G1694" s="12">
        <f t="shared" si="226"/>
        <v>33.420012701138234</v>
      </c>
      <c r="H1694" s="12">
        <f t="shared" si="221"/>
        <v>1804.3295459963447</v>
      </c>
      <c r="I1694" s="12">
        <f t="shared" si="222"/>
        <v>33.460378789516326</v>
      </c>
      <c r="J1694" s="12">
        <f t="shared" si="223"/>
        <v>55.610684370467297</v>
      </c>
      <c r="K1694" s="12">
        <f t="shared" si="224"/>
        <v>4.0183753477316824</v>
      </c>
      <c r="L1694" s="12">
        <f t="shared" si="220"/>
        <v>0.66329657910360096</v>
      </c>
    </row>
    <row r="1695" spans="1:12" x14ac:dyDescent="0.25">
      <c r="A1695" s="11">
        <f>'Shiller Data '!A1694</f>
        <v>2011.06</v>
      </c>
      <c r="B1695" s="11">
        <f>'Shiller Data '!B1694</f>
        <v>1287.29</v>
      </c>
      <c r="C1695" s="11">
        <f>'Shiller Data '!C1694</f>
        <v>24.34</v>
      </c>
      <c r="D1695" s="11">
        <f>'Shiller Data '!D1694</f>
        <v>83.87</v>
      </c>
      <c r="E1695" s="75">
        <f>'Shiller Data '!E1694</f>
        <v>225.72200000000001</v>
      </c>
      <c r="F1695" s="12">
        <f t="shared" si="225"/>
        <v>1791.7364534693118</v>
      </c>
      <c r="G1695" s="12">
        <f t="shared" si="226"/>
        <v>33.878042459308354</v>
      </c>
      <c r="H1695" s="12">
        <f t="shared" si="221"/>
        <v>1801.3390669510379</v>
      </c>
      <c r="I1695" s="12">
        <f t="shared" si="222"/>
        <v>33.516633024561237</v>
      </c>
      <c r="J1695" s="12">
        <f t="shared" si="223"/>
        <v>53.458127854200448</v>
      </c>
      <c r="K1695" s="12">
        <f t="shared" si="224"/>
        <v>3.9788986905352925</v>
      </c>
      <c r="L1695" s="12">
        <f t="shared" si="220"/>
        <v>0.62381992190721114</v>
      </c>
    </row>
    <row r="1696" spans="1:12" x14ac:dyDescent="0.25">
      <c r="A1696" s="11">
        <f>'Shiller Data '!A1695</f>
        <v>2011.07</v>
      </c>
      <c r="B1696" s="11">
        <f>'Shiller Data '!B1695</f>
        <v>1325.19</v>
      </c>
      <c r="C1696" s="11">
        <f>'Shiller Data '!C1695</f>
        <v>24.619999999999997</v>
      </c>
      <c r="D1696" s="11">
        <f>'Shiller Data '!D1695</f>
        <v>84.906666666666666</v>
      </c>
      <c r="E1696" s="75">
        <f>'Shiller Data '!E1695</f>
        <v>225.922</v>
      </c>
      <c r="F1696" s="12">
        <f t="shared" si="225"/>
        <v>1842.8553582652421</v>
      </c>
      <c r="G1696" s="12">
        <f t="shared" si="226"/>
        <v>34.237429289754871</v>
      </c>
      <c r="H1696" s="12">
        <f t="shared" si="221"/>
        <v>1799.1534724769363</v>
      </c>
      <c r="I1696" s="12">
        <f t="shared" si="222"/>
        <v>33.574850155058954</v>
      </c>
      <c r="J1696" s="12">
        <f t="shared" si="223"/>
        <v>54.887969708111008</v>
      </c>
      <c r="K1696" s="12">
        <f t="shared" si="224"/>
        <v>4.00529419350298</v>
      </c>
      <c r="L1696" s="12">
        <f t="shared" si="220"/>
        <v>0.65021542487489858</v>
      </c>
    </row>
    <row r="1697" spans="1:12" x14ac:dyDescent="0.25">
      <c r="A1697" s="11">
        <f>'Shiller Data '!A1696</f>
        <v>2011.08</v>
      </c>
      <c r="B1697" s="11">
        <f>'Shiller Data '!B1696</f>
        <v>1185.31</v>
      </c>
      <c r="C1697" s="11">
        <f>'Shiller Data '!C1696</f>
        <v>24.9</v>
      </c>
      <c r="D1697" s="11">
        <f>'Shiller Data '!D1696</f>
        <v>85.943333333333342</v>
      </c>
      <c r="E1697" s="75">
        <f>'Shiller Data '!E1696</f>
        <v>226.54499999999999</v>
      </c>
      <c r="F1697" s="12">
        <f t="shared" si="225"/>
        <v>1643.8004336886713</v>
      </c>
      <c r="G1697" s="12">
        <f t="shared" si="226"/>
        <v>34.53158312917963</v>
      </c>
      <c r="H1697" s="12">
        <f t="shared" si="221"/>
        <v>1795.5855290614745</v>
      </c>
      <c r="I1697" s="12">
        <f t="shared" si="222"/>
        <v>33.635268956261243</v>
      </c>
      <c r="J1697" s="12">
        <f t="shared" si="223"/>
        <v>48.871333118407428</v>
      </c>
      <c r="K1697" s="12">
        <f t="shared" si="224"/>
        <v>3.8891909897806265</v>
      </c>
      <c r="L1697" s="12">
        <f t="shared" si="220"/>
        <v>0.53411222115254509</v>
      </c>
    </row>
    <row r="1698" spans="1:12" x14ac:dyDescent="0.25">
      <c r="A1698" s="11">
        <f>'Shiller Data '!A1697</f>
        <v>2011.09</v>
      </c>
      <c r="B1698" s="11">
        <f>'Shiller Data '!B1697</f>
        <v>1173.8800000000001</v>
      </c>
      <c r="C1698" s="11">
        <f>'Shiller Data '!C1697</f>
        <v>25.18</v>
      </c>
      <c r="D1698" s="11">
        <f>'Shiller Data '!D1697</f>
        <v>86.98</v>
      </c>
      <c r="E1698" s="75">
        <f>'Shiller Data '!E1697</f>
        <v>226.88900000000001</v>
      </c>
      <c r="F1698" s="12">
        <f t="shared" si="225"/>
        <v>1625.4809576488947</v>
      </c>
      <c r="G1698" s="12">
        <f t="shared" si="226"/>
        <v>34.866945951544587</v>
      </c>
      <c r="H1698" s="12">
        <f t="shared" si="221"/>
        <v>1793.7257991525864</v>
      </c>
      <c r="I1698" s="12">
        <f t="shared" si="222"/>
        <v>33.699475814169503</v>
      </c>
      <c r="J1698" s="12">
        <f t="shared" si="223"/>
        <v>48.234606574071229</v>
      </c>
      <c r="K1698" s="12">
        <f t="shared" si="224"/>
        <v>3.8760767421483124</v>
      </c>
      <c r="L1698" s="12">
        <f t="shared" si="220"/>
        <v>0.52099797352023103</v>
      </c>
    </row>
    <row r="1699" spans="1:12" x14ac:dyDescent="0.25">
      <c r="A1699" s="11">
        <f>'Shiller Data '!A1698</f>
        <v>2011.1</v>
      </c>
      <c r="B1699" s="11">
        <f>'Shiller Data '!B1698</f>
        <v>1207.22</v>
      </c>
      <c r="C1699" s="11">
        <f>'Shiller Data '!C1698</f>
        <v>25.596666666666664</v>
      </c>
      <c r="D1699" s="11">
        <f>'Shiller Data '!D1698</f>
        <v>86.97</v>
      </c>
      <c r="E1699" s="75">
        <f>'Shiller Data '!E1698</f>
        <v>226.42099999999999</v>
      </c>
      <c r="F1699" s="12">
        <f t="shared" si="225"/>
        <v>1675.1023248726931</v>
      </c>
      <c r="G1699" s="12">
        <f t="shared" si="226"/>
        <v>35.517168239695081</v>
      </c>
      <c r="H1699" s="12">
        <f t="shared" si="221"/>
        <v>1791.8168294554716</v>
      </c>
      <c r="I1699" s="12">
        <f t="shared" si="222"/>
        <v>33.768055841740392</v>
      </c>
      <c r="J1699" s="12">
        <f t="shared" si="223"/>
        <v>49.6061228020748</v>
      </c>
      <c r="K1699" s="12">
        <f t="shared" si="224"/>
        <v>3.9041142697025664</v>
      </c>
      <c r="L1699" s="12">
        <f t="shared" si="220"/>
        <v>0.54903550107448496</v>
      </c>
    </row>
    <row r="1700" spans="1:12" x14ac:dyDescent="0.25">
      <c r="A1700" s="11">
        <f>'Shiller Data '!A1699</f>
        <v>2011.11</v>
      </c>
      <c r="B1700" s="11">
        <f>'Shiller Data '!B1699</f>
        <v>1226.42</v>
      </c>
      <c r="C1700" s="11">
        <f>'Shiller Data '!C1699</f>
        <v>26.013333333333335</v>
      </c>
      <c r="D1700" s="11">
        <f>'Shiller Data '!D1699</f>
        <v>86.960000000000008</v>
      </c>
      <c r="E1700" s="75">
        <f>'Shiller Data '!E1699</f>
        <v>226.23</v>
      </c>
      <c r="F1700" s="12">
        <f t="shared" si="225"/>
        <v>1703.1804071078109</v>
      </c>
      <c r="G1700" s="12">
        <f t="shared" si="226"/>
        <v>36.125796755514308</v>
      </c>
      <c r="H1700" s="12">
        <f t="shared" si="221"/>
        <v>1789.4147163472346</v>
      </c>
      <c r="I1700" s="12">
        <f t="shared" si="222"/>
        <v>33.841090275969535</v>
      </c>
      <c r="J1700" s="12">
        <f t="shared" si="223"/>
        <v>50.328768760657653</v>
      </c>
      <c r="K1700" s="12">
        <f t="shared" si="224"/>
        <v>3.91857685716016</v>
      </c>
      <c r="L1700" s="12">
        <f t="shared" si="220"/>
        <v>0.56349808853207861</v>
      </c>
    </row>
    <row r="1701" spans="1:12" x14ac:dyDescent="0.25">
      <c r="A1701" s="11">
        <f>'Shiller Data '!A1700</f>
        <v>2011.12</v>
      </c>
      <c r="B1701" s="11">
        <f>'Shiller Data '!B1700</f>
        <v>1243.32</v>
      </c>
      <c r="C1701" s="11">
        <f>'Shiller Data '!C1700</f>
        <v>26.43</v>
      </c>
      <c r="D1701" s="11">
        <f>'Shiller Data '!D1700</f>
        <v>86.95</v>
      </c>
      <c r="E1701" s="75">
        <f>'Shiller Data '!E1700</f>
        <v>225.672</v>
      </c>
      <c r="F1701" s="12">
        <f t="shared" si="225"/>
        <v>1730.9194804849515</v>
      </c>
      <c r="G1701" s="12">
        <f t="shared" si="226"/>
        <v>36.795195017547591</v>
      </c>
      <c r="H1701" s="12">
        <f t="shared" si="221"/>
        <v>1786.9978439111237</v>
      </c>
      <c r="I1701" s="12">
        <f t="shared" si="222"/>
        <v>33.918354430787922</v>
      </c>
      <c r="J1701" s="12">
        <f t="shared" si="223"/>
        <v>51.031941541178782</v>
      </c>
      <c r="K1701" s="12">
        <f t="shared" si="224"/>
        <v>3.9324517414063673</v>
      </c>
      <c r="L1701" s="12">
        <f t="shared" si="220"/>
        <v>0.57737297277828592</v>
      </c>
    </row>
    <row r="1702" spans="1:12" x14ac:dyDescent="0.25">
      <c r="A1702" s="11">
        <f>'Shiller Data '!A1701</f>
        <v>2012.01</v>
      </c>
      <c r="B1702" s="11">
        <f>'Shiller Data '!B1701</f>
        <v>1300.58</v>
      </c>
      <c r="C1702" s="11">
        <f>'Shiller Data '!C1701</f>
        <v>26.736666666666668</v>
      </c>
      <c r="D1702" s="11">
        <f>'Shiller Data '!D1701</f>
        <v>87.48</v>
      </c>
      <c r="E1702" s="75">
        <f>'Shiller Data '!E1701</f>
        <v>226.66499999999999</v>
      </c>
      <c r="F1702" s="12">
        <f t="shared" si="225"/>
        <v>1802.7032029647278</v>
      </c>
      <c r="G1702" s="12">
        <f t="shared" si="226"/>
        <v>37.059061831337004</v>
      </c>
      <c r="H1702" s="12">
        <f t="shared" si="221"/>
        <v>1785.2837331190117</v>
      </c>
      <c r="I1702" s="12">
        <f t="shared" si="222"/>
        <v>33.998520033622782</v>
      </c>
      <c r="J1702" s="12">
        <f t="shared" si="223"/>
        <v>53.022990447288507</v>
      </c>
      <c r="K1702" s="12">
        <f t="shared" si="224"/>
        <v>3.9707256015202099</v>
      </c>
      <c r="L1702" s="12">
        <f t="shared" si="220"/>
        <v>0.61564683289212851</v>
      </c>
    </row>
    <row r="1703" spans="1:12" x14ac:dyDescent="0.25">
      <c r="A1703" s="11">
        <f>'Shiller Data '!A1702</f>
        <v>2012.02</v>
      </c>
      <c r="B1703" s="11">
        <f>'Shiller Data '!B1702</f>
        <v>1352.49</v>
      </c>
      <c r="C1703" s="11">
        <f>'Shiller Data '!C1702</f>
        <v>27.043333333333337</v>
      </c>
      <c r="D1703" s="11">
        <f>'Shiller Data '!D1702</f>
        <v>88.01</v>
      </c>
      <c r="E1703" s="75">
        <f>'Shiller Data '!E1702</f>
        <v>227.66300000000001</v>
      </c>
      <c r="F1703" s="12">
        <f t="shared" si="225"/>
        <v>1866.4365564452721</v>
      </c>
      <c r="G1703" s="12">
        <f t="shared" si="226"/>
        <v>37.319807127201173</v>
      </c>
      <c r="H1703" s="12">
        <f t="shared" si="221"/>
        <v>1784.6712048743061</v>
      </c>
      <c r="I1703" s="12">
        <f t="shared" si="222"/>
        <v>34.082046839727127</v>
      </c>
      <c r="J1703" s="12">
        <f t="shared" si="223"/>
        <v>54.763041821469884</v>
      </c>
      <c r="K1703" s="12">
        <f t="shared" si="224"/>
        <v>4.0030155471147166</v>
      </c>
      <c r="L1703" s="12">
        <f t="shared" si="220"/>
        <v>0.64793677848663522</v>
      </c>
    </row>
    <row r="1704" spans="1:12" x14ac:dyDescent="0.25">
      <c r="A1704" s="11">
        <f>'Shiller Data '!A1703</f>
        <v>2012.03</v>
      </c>
      <c r="B1704" s="11">
        <f>'Shiller Data '!B1703</f>
        <v>1389.24</v>
      </c>
      <c r="C1704" s="11">
        <f>'Shiller Data '!C1703</f>
        <v>27.35</v>
      </c>
      <c r="D1704" s="11">
        <f>'Shiller Data '!D1703</f>
        <v>88.54</v>
      </c>
      <c r="E1704" s="75">
        <f>'Shiller Data '!E1703</f>
        <v>229.392</v>
      </c>
      <c r="F1704" s="12">
        <f t="shared" si="225"/>
        <v>1902.7013888888889</v>
      </c>
      <c r="G1704" s="12">
        <f t="shared" si="226"/>
        <v>37.458526234567906</v>
      </c>
      <c r="H1704" s="12">
        <f t="shared" si="221"/>
        <v>1783.7276636089819</v>
      </c>
      <c r="I1704" s="12">
        <f t="shared" si="222"/>
        <v>34.168492455652384</v>
      </c>
      <c r="J1704" s="12">
        <f t="shared" si="223"/>
        <v>55.685845413239214</v>
      </c>
      <c r="K1704" s="12">
        <f t="shared" si="224"/>
        <v>4.019725992793914</v>
      </c>
      <c r="L1704" s="12">
        <f t="shared" si="220"/>
        <v>0.66464722416583255</v>
      </c>
    </row>
    <row r="1705" spans="1:12" x14ac:dyDescent="0.25">
      <c r="A1705" s="11">
        <f>'Shiller Data '!A1704</f>
        <v>2012.04</v>
      </c>
      <c r="B1705" s="11">
        <f>'Shiller Data '!B1704</f>
        <v>1386.43</v>
      </c>
      <c r="C1705" s="11">
        <f>'Shiller Data '!C1704</f>
        <v>27.673333333333332</v>
      </c>
      <c r="D1705" s="11">
        <f>'Shiller Data '!D1704</f>
        <v>88.333333333333343</v>
      </c>
      <c r="E1705" s="75">
        <f>'Shiller Data '!E1704</f>
        <v>230.08500000000001</v>
      </c>
      <c r="F1705" s="12">
        <f t="shared" si="225"/>
        <v>1893.1336038855209</v>
      </c>
      <c r="G1705" s="12">
        <f t="shared" si="226"/>
        <v>37.787206901797163</v>
      </c>
      <c r="H1705" s="12">
        <f t="shared" si="221"/>
        <v>1783.3416943687175</v>
      </c>
      <c r="I1705" s="12">
        <f t="shared" si="222"/>
        <v>34.257374227316681</v>
      </c>
      <c r="J1705" s="12">
        <f t="shared" si="223"/>
        <v>55.262075584764005</v>
      </c>
      <c r="K1705" s="12">
        <f t="shared" si="224"/>
        <v>4.012086879136695</v>
      </c>
      <c r="L1705" s="12">
        <f t="shared" si="220"/>
        <v>0.65700811050861363</v>
      </c>
    </row>
    <row r="1706" spans="1:12" x14ac:dyDescent="0.25">
      <c r="A1706" s="11">
        <f>'Shiller Data '!A1705</f>
        <v>2012.05</v>
      </c>
      <c r="B1706" s="11">
        <f>'Shiller Data '!B1705</f>
        <v>1341.27</v>
      </c>
      <c r="C1706" s="11">
        <f>'Shiller Data '!C1705</f>
        <v>27.996666666666666</v>
      </c>
      <c r="D1706" s="11">
        <f>'Shiller Data '!D1705</f>
        <v>88.126666666666665</v>
      </c>
      <c r="E1706" s="75">
        <f>'Shiller Data '!E1705</f>
        <v>229.815</v>
      </c>
      <c r="F1706" s="12">
        <f t="shared" si="225"/>
        <v>1833.6205306442139</v>
      </c>
      <c r="G1706" s="12">
        <f t="shared" si="226"/>
        <v>38.273623349215676</v>
      </c>
      <c r="H1706" s="12">
        <f t="shared" si="221"/>
        <v>1782.9244569145133</v>
      </c>
      <c r="I1706" s="12">
        <f t="shared" si="222"/>
        <v>34.348286223565623</v>
      </c>
      <c r="J1706" s="12">
        <f t="shared" si="223"/>
        <v>53.383173725453766</v>
      </c>
      <c r="K1706" s="12">
        <f t="shared" si="224"/>
        <v>3.9774955975378252</v>
      </c>
      <c r="L1706" s="12">
        <f t="shared" si="220"/>
        <v>0.62241682890974381</v>
      </c>
    </row>
    <row r="1707" spans="1:12" x14ac:dyDescent="0.25">
      <c r="A1707" s="11">
        <f>'Shiller Data '!A1706</f>
        <v>2012.06</v>
      </c>
      <c r="B1707" s="11">
        <f>'Shiller Data '!B1706</f>
        <v>1323.48</v>
      </c>
      <c r="C1707" s="11">
        <f>'Shiller Data '!C1706</f>
        <v>28.32</v>
      </c>
      <c r="D1707" s="11">
        <f>'Shiller Data '!D1706</f>
        <v>87.92</v>
      </c>
      <c r="E1707" s="75">
        <f>'Shiller Data '!E1706</f>
        <v>229.47800000000001</v>
      </c>
      <c r="F1707" s="12">
        <f t="shared" si="225"/>
        <v>1811.9572638771474</v>
      </c>
      <c r="G1707" s="12">
        <f t="shared" si="226"/>
        <v>38.772501067640469</v>
      </c>
      <c r="H1707" s="12">
        <f t="shared" si="221"/>
        <v>1783.2652654644289</v>
      </c>
      <c r="I1707" s="12">
        <f t="shared" si="222"/>
        <v>34.441460916891621</v>
      </c>
      <c r="J1707" s="12">
        <f t="shared" si="223"/>
        <v>52.609767868136018</v>
      </c>
      <c r="K1707" s="12">
        <f t="shared" si="224"/>
        <v>3.9629018034185171</v>
      </c>
      <c r="L1707" s="12">
        <f t="shared" si="220"/>
        <v>0.60782303479043565</v>
      </c>
    </row>
    <row r="1708" spans="1:12" x14ac:dyDescent="0.25">
      <c r="A1708" s="11">
        <f>'Shiller Data '!A1707</f>
        <v>2012.07</v>
      </c>
      <c r="B1708" s="11">
        <f>'Shiller Data '!B1707</f>
        <v>1359.78</v>
      </c>
      <c r="C1708" s="11">
        <f>'Shiller Data '!C1707</f>
        <v>28.743333333333332</v>
      </c>
      <c r="D1708" s="11">
        <f>'Shiller Data '!D1707</f>
        <v>87.446666666666673</v>
      </c>
      <c r="E1708" s="75">
        <f>'Shiller Data '!E1707</f>
        <v>229.10400000000001</v>
      </c>
      <c r="F1708" s="12">
        <f t="shared" si="225"/>
        <v>1864.6941192646134</v>
      </c>
      <c r="G1708" s="12">
        <f t="shared" si="226"/>
        <v>39.41632075389343</v>
      </c>
      <c r="H1708" s="12">
        <f t="shared" si="221"/>
        <v>1785.7641609598263</v>
      </c>
      <c r="I1708" s="12">
        <f t="shared" si="222"/>
        <v>34.541387235783773</v>
      </c>
      <c r="J1708" s="12">
        <f t="shared" si="223"/>
        <v>53.984343666801252</v>
      </c>
      <c r="K1708" s="12">
        <f t="shared" si="224"/>
        <v>3.9886940724295652</v>
      </c>
      <c r="L1708" s="12">
        <f t="shared" si="220"/>
        <v>0.63361530380148379</v>
      </c>
    </row>
    <row r="1709" spans="1:12" x14ac:dyDescent="0.25">
      <c r="A1709" s="11">
        <f>'Shiller Data '!A1708</f>
        <v>2012.08</v>
      </c>
      <c r="B1709" s="11">
        <f>'Shiller Data '!B1708</f>
        <v>1403.45</v>
      </c>
      <c r="C1709" s="11">
        <f>'Shiller Data '!C1708</f>
        <v>29.166666666666664</v>
      </c>
      <c r="D1709" s="11">
        <f>'Shiller Data '!D1708</f>
        <v>86.973333333333329</v>
      </c>
      <c r="E1709" s="75">
        <f>'Shiller Data '!E1708</f>
        <v>230.37899999999999</v>
      </c>
      <c r="F1709" s="12">
        <f t="shared" si="225"/>
        <v>1913.928369122186</v>
      </c>
      <c r="G1709" s="12">
        <f t="shared" si="226"/>
        <v>39.775489519444051</v>
      </c>
      <c r="H1709" s="12">
        <f t="shared" si="221"/>
        <v>1788.5574675781565</v>
      </c>
      <c r="I1709" s="12">
        <f t="shared" si="222"/>
        <v>34.646633223307674</v>
      </c>
      <c r="J1709" s="12">
        <f t="shared" si="223"/>
        <v>55.241395514142994</v>
      </c>
      <c r="K1709" s="12">
        <f t="shared" si="224"/>
        <v>4.0117125909689699</v>
      </c>
      <c r="L1709" s="12">
        <f t="shared" si="220"/>
        <v>0.65663382234088852</v>
      </c>
    </row>
    <row r="1710" spans="1:12" x14ac:dyDescent="0.25">
      <c r="A1710" s="11">
        <f>'Shiller Data '!A1709</f>
        <v>2012.09</v>
      </c>
      <c r="B1710" s="11">
        <f>'Shiller Data '!B1709</f>
        <v>1443.42</v>
      </c>
      <c r="C1710" s="11">
        <f>'Shiller Data '!C1709</f>
        <v>29.59</v>
      </c>
      <c r="D1710" s="11">
        <f>'Shiller Data '!D1709</f>
        <v>86.5</v>
      </c>
      <c r="E1710" s="75">
        <f>'Shiller Data '!E1709</f>
        <v>231.40700000000001</v>
      </c>
      <c r="F1710" s="12">
        <f t="shared" si="225"/>
        <v>1959.6921376622142</v>
      </c>
      <c r="G1710" s="12">
        <f t="shared" si="226"/>
        <v>40.173539478062466</v>
      </c>
      <c r="H1710" s="12">
        <f t="shared" si="221"/>
        <v>1792.4834319635911</v>
      </c>
      <c r="I1710" s="12">
        <f t="shared" si="222"/>
        <v>34.757027023857354</v>
      </c>
      <c r="J1710" s="12">
        <f t="shared" si="223"/>
        <v>56.382616853768134</v>
      </c>
      <c r="K1710" s="12">
        <f t="shared" si="224"/>
        <v>4.0321608991843689</v>
      </c>
      <c r="L1710" s="12">
        <f t="shared" si="220"/>
        <v>0.67708213055628752</v>
      </c>
    </row>
    <row r="1711" spans="1:12" x14ac:dyDescent="0.25">
      <c r="A1711" s="11">
        <f>'Shiller Data '!A1710</f>
        <v>2012.1</v>
      </c>
      <c r="B1711" s="11">
        <f>'Shiller Data '!B1710</f>
        <v>1437.82</v>
      </c>
      <c r="C1711" s="11">
        <f>'Shiller Data '!C1710</f>
        <v>30.143333333333331</v>
      </c>
      <c r="D1711" s="11">
        <f>'Shiller Data '!D1710</f>
        <v>86.50333333333333</v>
      </c>
      <c r="E1711" s="75">
        <f>'Shiller Data '!E1710</f>
        <v>231.31700000000001</v>
      </c>
      <c r="F1711" s="12">
        <f t="shared" si="225"/>
        <v>1952.848681679254</v>
      </c>
      <c r="G1711" s="12">
        <f t="shared" si="226"/>
        <v>40.940707989468997</v>
      </c>
      <c r="H1711" s="12">
        <f t="shared" si="221"/>
        <v>1796.6195540391775</v>
      </c>
      <c r="I1711" s="12">
        <f t="shared" si="222"/>
        <v>34.872100034139422</v>
      </c>
      <c r="J1711" s="12">
        <f t="shared" si="223"/>
        <v>56.000317725844887</v>
      </c>
      <c r="K1711" s="12">
        <f t="shared" si="224"/>
        <v>4.0253573643948553</v>
      </c>
      <c r="L1711" s="12">
        <f t="shared" si="220"/>
        <v>0.67027859576677384</v>
      </c>
    </row>
    <row r="1712" spans="1:12" x14ac:dyDescent="0.25">
      <c r="A1712" s="11">
        <f>'Shiller Data '!A1711</f>
        <v>2012.11</v>
      </c>
      <c r="B1712" s="11">
        <f>'Shiller Data '!B1711</f>
        <v>1394.51</v>
      </c>
      <c r="C1712" s="11">
        <f>'Shiller Data '!C1711</f>
        <v>30.696666666666665</v>
      </c>
      <c r="D1712" s="11">
        <f>'Shiller Data '!D1711</f>
        <v>86.506666666666675</v>
      </c>
      <c r="E1712" s="75">
        <f>'Shiller Data '!E1711</f>
        <v>230.221</v>
      </c>
      <c r="F1712" s="12">
        <f t="shared" si="225"/>
        <v>1903.0417696474256</v>
      </c>
      <c r="G1712" s="12">
        <f t="shared" si="226"/>
        <v>41.890727822396734</v>
      </c>
      <c r="H1712" s="12">
        <f t="shared" si="221"/>
        <v>1799.4371253816003</v>
      </c>
      <c r="I1712" s="12">
        <f t="shared" si="222"/>
        <v>34.992596001693443</v>
      </c>
      <c r="J1712" s="12">
        <f t="shared" si="223"/>
        <v>54.384126560811012</v>
      </c>
      <c r="K1712" s="12">
        <f t="shared" si="224"/>
        <v>3.9960723201210104</v>
      </c>
      <c r="L1712" s="12">
        <f t="shared" si="220"/>
        <v>0.64099355149292903</v>
      </c>
    </row>
    <row r="1713" spans="1:12" x14ac:dyDescent="0.25">
      <c r="A1713" s="11">
        <f>'Shiller Data '!A1712</f>
        <v>2012.12</v>
      </c>
      <c r="B1713" s="11">
        <f>'Shiller Data '!B1712</f>
        <v>1422.29</v>
      </c>
      <c r="C1713" s="11">
        <f>'Shiller Data '!C1712</f>
        <v>31.25</v>
      </c>
      <c r="D1713" s="11">
        <f>'Shiller Data '!D1712</f>
        <v>86.51</v>
      </c>
      <c r="E1713" s="75">
        <f>'Shiller Data '!E1712</f>
        <v>229.601</v>
      </c>
      <c r="F1713" s="12">
        <f t="shared" si="225"/>
        <v>1946.1934431905786</v>
      </c>
      <c r="G1713" s="12">
        <f t="shared" si="226"/>
        <v>42.76100169424349</v>
      </c>
      <c r="H1713" s="12">
        <f t="shared" si="221"/>
        <v>1802.7412475328722</v>
      </c>
      <c r="I1713" s="12">
        <f t="shared" si="222"/>
        <v>35.117235542377315</v>
      </c>
      <c r="J1713" s="12">
        <f t="shared" si="223"/>
        <v>55.419893198655465</v>
      </c>
      <c r="K1713" s="12">
        <f t="shared" si="224"/>
        <v>4.0149386123065858</v>
      </c>
      <c r="L1713" s="12">
        <f t="shared" si="220"/>
        <v>0.65985984367850437</v>
      </c>
    </row>
    <row r="1714" spans="1:12" x14ac:dyDescent="0.25">
      <c r="A1714" s="11">
        <f>'Shiller Data '!A1713</f>
        <v>2013.01</v>
      </c>
      <c r="B1714" s="11">
        <f>'Shiller Data '!B1713</f>
        <v>1480.4</v>
      </c>
      <c r="C1714" s="11">
        <f>'Shiller Data '!C1713</f>
        <v>31.536666666666665</v>
      </c>
      <c r="D1714" s="11">
        <f>'Shiller Data '!D1713</f>
        <v>86.906666666666666</v>
      </c>
      <c r="E1714" s="75">
        <f>'Shiller Data '!E1713</f>
        <v>230.28</v>
      </c>
      <c r="F1714" s="12">
        <f t="shared" si="225"/>
        <v>2019.7354090672227</v>
      </c>
      <c r="G1714" s="12">
        <f t="shared" si="226"/>
        <v>43.0260215824214</v>
      </c>
      <c r="H1714" s="12">
        <f t="shared" si="221"/>
        <v>1806.7322225321664</v>
      </c>
      <c r="I1714" s="12">
        <f t="shared" si="222"/>
        <v>35.244517225150091</v>
      </c>
      <c r="J1714" s="12">
        <f t="shared" si="223"/>
        <v>57.306371829827825</v>
      </c>
      <c r="K1714" s="12">
        <f t="shared" si="224"/>
        <v>4.0484118187569322</v>
      </c>
      <c r="L1714" s="12">
        <f t="shared" si="220"/>
        <v>0.69333305012885083</v>
      </c>
    </row>
    <row r="1715" spans="1:12" x14ac:dyDescent="0.25">
      <c r="A1715" s="11">
        <f>'Shiller Data '!A1714</f>
        <v>2013.02</v>
      </c>
      <c r="B1715" s="11">
        <f>'Shiller Data '!B1714</f>
        <v>1512.31</v>
      </c>
      <c r="C1715" s="11">
        <f>'Shiller Data '!C1714</f>
        <v>31.823333333333331</v>
      </c>
      <c r="D1715" s="11">
        <f>'Shiller Data '!D1714</f>
        <v>87.303333333333342</v>
      </c>
      <c r="E1715" s="75">
        <f>'Shiller Data '!E1714</f>
        <v>232.166</v>
      </c>
      <c r="F1715" s="12">
        <f t="shared" si="225"/>
        <v>2046.5098000999285</v>
      </c>
      <c r="G1715" s="12">
        <f t="shared" si="226"/>
        <v>43.064426961742896</v>
      </c>
      <c r="H1715" s="12">
        <f t="shared" si="221"/>
        <v>1812.0716653123375</v>
      </c>
      <c r="I1715" s="12">
        <f t="shared" si="222"/>
        <v>35.373872881022031</v>
      </c>
      <c r="J1715" s="12">
        <f t="shared" si="223"/>
        <v>57.853710476747779</v>
      </c>
      <c r="K1715" s="12">
        <f t="shared" si="224"/>
        <v>4.0579175911981746</v>
      </c>
      <c r="L1715" s="12">
        <f t="shared" si="220"/>
        <v>0.70283882257009322</v>
      </c>
    </row>
    <row r="1716" spans="1:12" x14ac:dyDescent="0.25">
      <c r="A1716" s="11">
        <f>'Shiller Data '!A1715</f>
        <v>2013.03</v>
      </c>
      <c r="B1716" s="11">
        <f>'Shiller Data '!B1715</f>
        <v>1550.83</v>
      </c>
      <c r="C1716" s="11">
        <f>'Shiller Data '!C1715</f>
        <v>32.11</v>
      </c>
      <c r="D1716" s="11">
        <f>'Shiller Data '!D1715</f>
        <v>87.7</v>
      </c>
      <c r="E1716" s="75">
        <f>'Shiller Data '!E1715</f>
        <v>232.773</v>
      </c>
      <c r="F1716" s="12">
        <f t="shared" si="225"/>
        <v>2093.1637915479887</v>
      </c>
      <c r="G1716" s="12">
        <f t="shared" si="226"/>
        <v>43.339043832403249</v>
      </c>
      <c r="H1716" s="12">
        <f t="shared" si="221"/>
        <v>1817.6862941786776</v>
      </c>
      <c r="I1716" s="12">
        <f t="shared" si="222"/>
        <v>35.506442795589514</v>
      </c>
      <c r="J1716" s="12">
        <f t="shared" si="223"/>
        <v>58.951661353358503</v>
      </c>
      <c r="K1716" s="12">
        <f t="shared" si="224"/>
        <v>4.076717809001166</v>
      </c>
      <c r="L1716" s="12">
        <f t="shared" si="220"/>
        <v>0.72163904037308457</v>
      </c>
    </row>
    <row r="1717" spans="1:12" x14ac:dyDescent="0.25">
      <c r="A1717" s="11">
        <f>'Shiller Data '!A1716</f>
        <v>2013.04</v>
      </c>
      <c r="B1717" s="11">
        <f>'Shiller Data '!B1716</f>
        <v>1570.7</v>
      </c>
      <c r="C1717" s="11">
        <f>'Shiller Data '!C1716</f>
        <v>32.49666666666667</v>
      </c>
      <c r="D1717" s="11">
        <f>'Shiller Data '!D1716</f>
        <v>88.783333333333331</v>
      </c>
      <c r="E1717" s="75">
        <f>'Shiller Data '!E1716</f>
        <v>232.53100000000001</v>
      </c>
      <c r="F1717" s="12">
        <f t="shared" si="225"/>
        <v>2122.1887511772625</v>
      </c>
      <c r="G1717" s="12">
        <f t="shared" si="226"/>
        <v>43.906576972532704</v>
      </c>
      <c r="H1717" s="12">
        <f t="shared" si="221"/>
        <v>1822.7350418728038</v>
      </c>
      <c r="I1717" s="12">
        <f t="shared" si="222"/>
        <v>35.643033375655499</v>
      </c>
      <c r="J1717" s="12">
        <f t="shared" si="223"/>
        <v>59.54007137413663</v>
      </c>
      <c r="K1717" s="12">
        <f t="shared" si="224"/>
        <v>4.0866495543463444</v>
      </c>
      <c r="L1717" s="12">
        <f t="shared" si="220"/>
        <v>0.73157078571826295</v>
      </c>
    </row>
    <row r="1718" spans="1:12" x14ac:dyDescent="0.25">
      <c r="A1718" s="11">
        <f>'Shiller Data '!A1717</f>
        <v>2013.05</v>
      </c>
      <c r="B1718" s="11">
        <f>'Shiller Data '!B1717</f>
        <v>1639.84</v>
      </c>
      <c r="C1718" s="11">
        <f>'Shiller Data '!C1717</f>
        <v>32.88333333333334</v>
      </c>
      <c r="D1718" s="11">
        <f>'Shiller Data '!D1717</f>
        <v>89.866666666666674</v>
      </c>
      <c r="E1718" s="75">
        <f>'Shiller Data '!E1717</f>
        <v>232.94499999999999</v>
      </c>
      <c r="F1718" s="12">
        <f t="shared" si="225"/>
        <v>2211.6668398119727</v>
      </c>
      <c r="G1718" s="12">
        <f t="shared" si="226"/>
        <v>44.350045075017718</v>
      </c>
      <c r="H1718" s="12">
        <f t="shared" si="221"/>
        <v>1827.6355627208125</v>
      </c>
      <c r="I1718" s="12">
        <f t="shared" si="222"/>
        <v>35.782965770000771</v>
      </c>
      <c r="J1718" s="12">
        <f t="shared" si="223"/>
        <v>61.807812522520408</v>
      </c>
      <c r="K1718" s="12">
        <f t="shared" si="224"/>
        <v>4.1240297726958008</v>
      </c>
      <c r="L1718" s="12">
        <f t="shared" si="220"/>
        <v>0.76895100406771943</v>
      </c>
    </row>
    <row r="1719" spans="1:12" x14ac:dyDescent="0.25">
      <c r="A1719" s="11">
        <f>'Shiller Data '!A1718</f>
        <v>2013.06</v>
      </c>
      <c r="B1719" s="11">
        <f>'Shiller Data '!B1718</f>
        <v>1618.77</v>
      </c>
      <c r="C1719" s="11">
        <f>'Shiller Data '!C1718</f>
        <v>33.270000000000003</v>
      </c>
      <c r="D1719" s="11">
        <f>'Shiller Data '!D1718</f>
        <v>90.95</v>
      </c>
      <c r="E1719" s="75">
        <f>'Shiller Data '!E1718</f>
        <v>233.50399999999999</v>
      </c>
      <c r="F1719" s="12">
        <f t="shared" si="225"/>
        <v>2178.0229235901743</v>
      </c>
      <c r="G1719" s="12">
        <f t="shared" si="226"/>
        <v>44.764125025695499</v>
      </c>
      <c r="H1719" s="12">
        <f t="shared" si="221"/>
        <v>1831.5057735874366</v>
      </c>
      <c r="I1719" s="12">
        <f t="shared" si="222"/>
        <v>35.926864258897233</v>
      </c>
      <c r="J1719" s="12">
        <f t="shared" si="223"/>
        <v>60.623796941888415</v>
      </c>
      <c r="K1719" s="12">
        <f t="shared" si="224"/>
        <v>4.1046875048032367</v>
      </c>
      <c r="L1719" s="12">
        <f t="shared" si="220"/>
        <v>0.74960873617515533</v>
      </c>
    </row>
    <row r="1720" spans="1:12" x14ac:dyDescent="0.25">
      <c r="A1720" s="11">
        <f>'Shiller Data '!A1719</f>
        <v>2013.07</v>
      </c>
      <c r="B1720" s="11">
        <f>'Shiller Data '!B1719</f>
        <v>1668.68</v>
      </c>
      <c r="C1720" s="11">
        <f>'Shiller Data '!C1719</f>
        <v>33.646666666666668</v>
      </c>
      <c r="D1720" s="11">
        <f>'Shiller Data '!D1719</f>
        <v>92.09</v>
      </c>
      <c r="E1720" s="75">
        <f>'Shiller Data '!E1719</f>
        <v>233.596</v>
      </c>
      <c r="F1720" s="12">
        <f t="shared" si="225"/>
        <v>2244.2915931779658</v>
      </c>
      <c r="G1720" s="12">
        <f t="shared" si="226"/>
        <v>45.25309294679704</v>
      </c>
      <c r="H1720" s="12">
        <f t="shared" si="221"/>
        <v>1835.7891700522378</v>
      </c>
      <c r="I1720" s="12">
        <f t="shared" si="222"/>
        <v>36.072342832708046</v>
      </c>
      <c r="J1720" s="12">
        <f t="shared" si="223"/>
        <v>62.216407833177627</v>
      </c>
      <c r="K1720" s="12">
        <f t="shared" si="224"/>
        <v>4.1306187564884524</v>
      </c>
      <c r="L1720" s="12">
        <f t="shared" si="220"/>
        <v>0.77553998786037104</v>
      </c>
    </row>
    <row r="1721" spans="1:12" x14ac:dyDescent="0.25">
      <c r="A1721" s="11">
        <f>'Shiller Data '!A1720</f>
        <v>2013.08</v>
      </c>
      <c r="B1721" s="11">
        <f>'Shiller Data '!B1720</f>
        <v>1670.09</v>
      </c>
      <c r="C1721" s="11">
        <f>'Shiller Data '!C1720</f>
        <v>34.023333333333333</v>
      </c>
      <c r="D1721" s="11">
        <f>'Shiller Data '!D1720</f>
        <v>93.23</v>
      </c>
      <c r="E1721" s="75">
        <f>'Shiller Data '!E1720</f>
        <v>233.87700000000001</v>
      </c>
      <c r="F1721" s="12">
        <f t="shared" si="225"/>
        <v>2243.4892090714352</v>
      </c>
      <c r="G1721" s="12">
        <f t="shared" si="226"/>
        <v>45.704711237103261</v>
      </c>
      <c r="H1721" s="12">
        <f t="shared" si="221"/>
        <v>1840.1819335059929</v>
      </c>
      <c r="I1721" s="12">
        <f t="shared" si="222"/>
        <v>36.219974706790993</v>
      </c>
      <c r="J1721" s="12">
        <f t="shared" si="223"/>
        <v>61.940661947806291</v>
      </c>
      <c r="K1721" s="12">
        <f t="shared" si="224"/>
        <v>4.1261768614076528</v>
      </c>
      <c r="L1721" s="12">
        <f t="shared" si="220"/>
        <v>0.77109809277957142</v>
      </c>
    </row>
    <row r="1722" spans="1:12" x14ac:dyDescent="0.25">
      <c r="A1722" s="11">
        <f>'Shiller Data '!A1721</f>
        <v>2013.09</v>
      </c>
      <c r="B1722" s="11">
        <f>'Shiller Data '!B1721</f>
        <v>1687.17</v>
      </c>
      <c r="C1722" s="11">
        <f>'Shiller Data '!C1721</f>
        <v>34.4</v>
      </c>
      <c r="D1722" s="11">
        <f>'Shiller Data '!D1721</f>
        <v>94.37</v>
      </c>
      <c r="E1722" s="75">
        <f>'Shiller Data '!E1721</f>
        <v>234.149</v>
      </c>
      <c r="F1722" s="12">
        <f t="shared" si="225"/>
        <v>2263.8005490093919</v>
      </c>
      <c r="G1722" s="12">
        <f t="shared" si="226"/>
        <v>46.157019675505772</v>
      </c>
      <c r="H1722" s="12">
        <f t="shared" si="221"/>
        <v>1844.3159041026227</v>
      </c>
      <c r="I1722" s="12">
        <f t="shared" si="222"/>
        <v>36.369610398668442</v>
      </c>
      <c r="J1722" s="12">
        <f t="shared" si="223"/>
        <v>62.244289234736314</v>
      </c>
      <c r="K1722" s="12">
        <f t="shared" si="224"/>
        <v>4.1310667919354964</v>
      </c>
      <c r="L1722" s="12">
        <f t="shared" si="220"/>
        <v>0.77598802330741501</v>
      </c>
    </row>
    <row r="1723" spans="1:12" x14ac:dyDescent="0.25">
      <c r="A1723" s="11">
        <f>'Shiller Data '!A1722</f>
        <v>2013.1</v>
      </c>
      <c r="B1723" s="11">
        <f>'Shiller Data '!B1722</f>
        <v>1720.03</v>
      </c>
      <c r="C1723" s="11">
        <f>'Shiller Data '!C1722</f>
        <v>34.596666666666664</v>
      </c>
      <c r="D1723" s="11">
        <f>'Shiller Data '!D1722</f>
        <v>96.313333333333333</v>
      </c>
      <c r="E1723" s="75">
        <f>'Shiller Data '!E1722</f>
        <v>233.54599999999999</v>
      </c>
      <c r="F1723" s="12">
        <f t="shared" si="225"/>
        <v>2313.8500563058242</v>
      </c>
      <c r="G1723" s="12">
        <f t="shared" si="226"/>
        <v>46.540757495311418</v>
      </c>
      <c r="H1723" s="12">
        <f t="shared" si="221"/>
        <v>1848.4906152424367</v>
      </c>
      <c r="I1723" s="12">
        <f t="shared" si="222"/>
        <v>36.517202311015993</v>
      </c>
      <c r="J1723" s="12">
        <f t="shared" si="223"/>
        <v>63.363289350559441</v>
      </c>
      <c r="K1723" s="12">
        <f t="shared" si="224"/>
        <v>4.1488846614136623</v>
      </c>
      <c r="L1723" s="12">
        <f t="shared" si="220"/>
        <v>0.79380589278558089</v>
      </c>
    </row>
    <row r="1724" spans="1:12" x14ac:dyDescent="0.25">
      <c r="A1724" s="11">
        <f>'Shiller Data '!A1723</f>
        <v>2013.11</v>
      </c>
      <c r="B1724" s="11">
        <f>'Shiller Data '!B1723</f>
        <v>1783.54</v>
      </c>
      <c r="C1724" s="11">
        <f>'Shiller Data '!C1723</f>
        <v>34.793333333333337</v>
      </c>
      <c r="D1724" s="11">
        <f>'Shiller Data '!D1723</f>
        <v>98.256666666666661</v>
      </c>
      <c r="E1724" s="75">
        <f>'Shiller Data '!E1723</f>
        <v>233.06899999999999</v>
      </c>
      <c r="F1724" s="12">
        <f t="shared" si="225"/>
        <v>2404.1965233471633</v>
      </c>
      <c r="G1724" s="12">
        <f t="shared" si="226"/>
        <v>46.901112975127546</v>
      </c>
      <c r="H1724" s="12">
        <f t="shared" si="221"/>
        <v>1853.0592531340872</v>
      </c>
      <c r="I1724" s="12">
        <f t="shared" si="222"/>
        <v>36.662127276371713</v>
      </c>
      <c r="J1724" s="12">
        <f t="shared" si="223"/>
        <v>65.577114639952669</v>
      </c>
      <c r="K1724" s="12">
        <f t="shared" si="224"/>
        <v>4.183226772887628</v>
      </c>
      <c r="L1724" s="12">
        <f t="shared" si="220"/>
        <v>0.8281480042595466</v>
      </c>
    </row>
    <row r="1725" spans="1:12" x14ac:dyDescent="0.25">
      <c r="A1725" s="11">
        <f>'Shiller Data '!A1724</f>
        <v>2013.12</v>
      </c>
      <c r="B1725" s="11">
        <f>'Shiller Data '!B1724</f>
        <v>1807.78</v>
      </c>
      <c r="C1725" s="11">
        <f>'Shiller Data '!C1724</f>
        <v>34.99</v>
      </c>
      <c r="D1725" s="11">
        <f>'Shiller Data '!D1724</f>
        <v>100.2</v>
      </c>
      <c r="E1725" s="75">
        <f>'Shiller Data '!E1724</f>
        <v>233.04900000000001</v>
      </c>
      <c r="F1725" s="12">
        <f t="shared" si="225"/>
        <v>2437.0809636600029</v>
      </c>
      <c r="G1725" s="12">
        <f t="shared" si="226"/>
        <v>47.170265695197152</v>
      </c>
      <c r="H1725" s="12">
        <f t="shared" si="221"/>
        <v>1857.3859742621519</v>
      </c>
      <c r="I1725" s="12">
        <f t="shared" si="222"/>
        <v>36.804310096230658</v>
      </c>
      <c r="J1725" s="12">
        <f t="shared" si="223"/>
        <v>66.217270675305997</v>
      </c>
      <c r="K1725" s="12">
        <f t="shared" si="224"/>
        <v>4.1929413152519679</v>
      </c>
      <c r="L1725" s="12">
        <f t="shared" si="220"/>
        <v>0.83786254662388648</v>
      </c>
    </row>
    <row r="1726" spans="1:12" x14ac:dyDescent="0.25">
      <c r="A1726" s="11">
        <f>'Shiller Data '!A1725</f>
        <v>2014.01</v>
      </c>
      <c r="B1726" s="11">
        <f>'Shiller Data '!B1725</f>
        <v>1822.36</v>
      </c>
      <c r="C1726" s="11">
        <f>'Shiller Data '!C1725</f>
        <v>35.403333333333336</v>
      </c>
      <c r="D1726" s="11">
        <f>'Shiller Data '!D1725</f>
        <v>100.41666666666666</v>
      </c>
      <c r="E1726" s="75">
        <f>'Shiller Data '!E1725</f>
        <v>233.916</v>
      </c>
      <c r="F1726" s="12">
        <f t="shared" si="225"/>
        <v>2447.6305725132097</v>
      </c>
      <c r="G1726" s="12">
        <f t="shared" si="226"/>
        <v>47.550583329058298</v>
      </c>
      <c r="H1726" s="12">
        <f t="shared" si="221"/>
        <v>1861.1379849179525</v>
      </c>
      <c r="I1726" s="12">
        <f t="shared" si="222"/>
        <v>36.947320881450075</v>
      </c>
      <c r="J1726" s="12">
        <f t="shared" si="223"/>
        <v>66.24649674510168</v>
      </c>
      <c r="K1726" s="12">
        <f t="shared" si="224"/>
        <v>4.1933825841489512</v>
      </c>
      <c r="L1726" s="12">
        <f t="shared" si="220"/>
        <v>0.83830381552086974</v>
      </c>
    </row>
    <row r="1727" spans="1:12" x14ac:dyDescent="0.25">
      <c r="A1727" s="11">
        <f>'Shiller Data '!A1726</f>
        <v>2014.02</v>
      </c>
      <c r="B1727" s="11">
        <f>'Shiller Data '!B1726</f>
        <v>1817.04</v>
      </c>
      <c r="C1727" s="11">
        <f>'Shiller Data '!C1726</f>
        <v>35.816666666666663</v>
      </c>
      <c r="D1727" s="11">
        <f>'Shiller Data '!D1726</f>
        <v>100.63333333333333</v>
      </c>
      <c r="E1727" s="75">
        <f>'Shiller Data '!E1726</f>
        <v>234.78100000000001</v>
      </c>
      <c r="F1727" s="12">
        <f t="shared" si="225"/>
        <v>2431.4937835685168</v>
      </c>
      <c r="G1727" s="12">
        <f t="shared" si="226"/>
        <v>47.928500389724888</v>
      </c>
      <c r="H1727" s="12">
        <f t="shared" si="221"/>
        <v>1864.7304305445462</v>
      </c>
      <c r="I1727" s="12">
        <f t="shared" si="222"/>
        <v>37.09133249390888</v>
      </c>
      <c r="J1727" s="12">
        <f t="shared" si="223"/>
        <v>65.554231139251073</v>
      </c>
      <c r="K1727" s="12">
        <f t="shared" si="224"/>
        <v>4.1828777563988861</v>
      </c>
      <c r="L1727" s="12">
        <f t="shared" si="220"/>
        <v>0.82779898777080474</v>
      </c>
    </row>
    <row r="1728" spans="1:12" x14ac:dyDescent="0.25">
      <c r="A1728" s="11">
        <f>'Shiller Data '!A1727</f>
        <v>2014.03</v>
      </c>
      <c r="B1728" s="11">
        <f>'Shiller Data '!B1727</f>
        <v>1863.52</v>
      </c>
      <c r="C1728" s="11">
        <f>'Shiller Data '!C1727</f>
        <v>36.229999999999997</v>
      </c>
      <c r="D1728" s="11">
        <f>'Shiller Data '!D1727</f>
        <v>100.85</v>
      </c>
      <c r="E1728" s="75">
        <f>'Shiller Data '!E1727</f>
        <v>236.29300000000001</v>
      </c>
      <c r="F1728" s="12">
        <f t="shared" si="225"/>
        <v>2477.7348292162696</v>
      </c>
      <c r="G1728" s="12">
        <f t="shared" si="226"/>
        <v>48.171381505165193</v>
      </c>
      <c r="H1728" s="12">
        <f t="shared" si="221"/>
        <v>1868.9894210777829</v>
      </c>
      <c r="I1728" s="12">
        <f t="shared" si="222"/>
        <v>37.235829909362508</v>
      </c>
      <c r="J1728" s="12">
        <f t="shared" si="223"/>
        <v>66.541684051287191</v>
      </c>
      <c r="K1728" s="12">
        <f t="shared" si="224"/>
        <v>4.1978285791262016</v>
      </c>
      <c r="L1728" s="12">
        <f t="shared" si="220"/>
        <v>0.84274981049812014</v>
      </c>
    </row>
    <row r="1729" spans="1:12" x14ac:dyDescent="0.25">
      <c r="A1729" s="11">
        <f>'Shiller Data '!A1728</f>
        <v>2014.04</v>
      </c>
      <c r="B1729" s="11">
        <f>'Shiller Data '!B1728</f>
        <v>1864.26</v>
      </c>
      <c r="C1729" s="11">
        <f>'Shiller Data '!C1728</f>
        <v>36.61333333333333</v>
      </c>
      <c r="D1729" s="11">
        <f>'Shiller Data '!D1728</f>
        <v>101.60666666666667</v>
      </c>
      <c r="E1729" s="75">
        <f>'Shiller Data '!E1728</f>
        <v>237.072</v>
      </c>
      <c r="F1729" s="12">
        <f t="shared" si="225"/>
        <v>2470.5738573091717</v>
      </c>
      <c r="G1729" s="12">
        <f t="shared" si="226"/>
        <v>48.521099075386374</v>
      </c>
      <c r="H1729" s="12">
        <f t="shared" si="221"/>
        <v>1873.1331276550309</v>
      </c>
      <c r="I1729" s="12">
        <f t="shared" si="222"/>
        <v>37.380815034156555</v>
      </c>
      <c r="J1729" s="12">
        <f t="shared" si="223"/>
        <v>66.09202755615938</v>
      </c>
      <c r="K1729" s="12">
        <f t="shared" si="224"/>
        <v>4.1910481277250398</v>
      </c>
      <c r="L1729" s="12">
        <f t="shared" ref="L1729:L1792" si="227">K1729-$K$1854</f>
        <v>0.83596935909695835</v>
      </c>
    </row>
    <row r="1730" spans="1:12" x14ac:dyDescent="0.25">
      <c r="A1730" s="11">
        <f>'Shiller Data '!A1729</f>
        <v>2014.05</v>
      </c>
      <c r="B1730" s="11">
        <f>'Shiller Data '!B1729</f>
        <v>1889.77</v>
      </c>
      <c r="C1730" s="11">
        <f>'Shiller Data '!C1729</f>
        <v>36.99666666666667</v>
      </c>
      <c r="D1730" s="11">
        <f>'Shiller Data '!D1729</f>
        <v>102.36333333333334</v>
      </c>
      <c r="E1730" s="75">
        <f>'Shiller Data '!E1729</f>
        <v>237.9</v>
      </c>
      <c r="F1730" s="12">
        <f t="shared" si="225"/>
        <v>2495.6641015132409</v>
      </c>
      <c r="G1730" s="12">
        <f t="shared" si="226"/>
        <v>48.858460487599835</v>
      </c>
      <c r="H1730" s="12">
        <f t="shared" ref="H1730:H1793" si="228">GEOMEAN(F1611:F1730)</f>
        <v>1877.963387312748</v>
      </c>
      <c r="I1730" s="12">
        <f t="shared" ref="I1730:I1793" si="229">GEOMEAN(G1611:G1730)</f>
        <v>37.527053878722398</v>
      </c>
      <c r="J1730" s="12">
        <f t="shared" ref="J1730:J1793" si="230">F1730/I1730</f>
        <v>66.503064950917093</v>
      </c>
      <c r="K1730" s="12">
        <f t="shared" ref="K1730:K1793" si="231">LN(J1730)</f>
        <v>4.1972480360871955</v>
      </c>
      <c r="L1730" s="12">
        <f t="shared" si="227"/>
        <v>0.84216926745911413</v>
      </c>
    </row>
    <row r="1731" spans="1:12" x14ac:dyDescent="0.25">
      <c r="A1731" s="11">
        <f>'Shiller Data '!A1730</f>
        <v>2014.06</v>
      </c>
      <c r="B1731" s="11">
        <f>'Shiller Data '!B1730</f>
        <v>1947.09</v>
      </c>
      <c r="C1731" s="11">
        <f>'Shiller Data '!C1730</f>
        <v>37.380000000000003</v>
      </c>
      <c r="D1731" s="11">
        <f>'Shiller Data '!D1730</f>
        <v>103.12</v>
      </c>
      <c r="E1731" s="75">
        <f>'Shiller Data '!E1730</f>
        <v>238.34299999999999</v>
      </c>
      <c r="F1731" s="12">
        <f t="shared" si="225"/>
        <v>2566.58261727846</v>
      </c>
      <c r="G1731" s="12">
        <f t="shared" si="226"/>
        <v>49.272944873564576</v>
      </c>
      <c r="H1731" s="12">
        <f t="shared" si="228"/>
        <v>1882.874598316424</v>
      </c>
      <c r="I1731" s="12">
        <f t="shared" si="229"/>
        <v>37.674231155258951</v>
      </c>
      <c r="J1731" s="12">
        <f t="shared" si="230"/>
        <v>68.125680035813829</v>
      </c>
      <c r="K1731" s="12">
        <f t="shared" si="231"/>
        <v>4.2213542351106703</v>
      </c>
      <c r="L1731" s="12">
        <f t="shared" si="227"/>
        <v>0.86627546648258891</v>
      </c>
    </row>
    <row r="1732" spans="1:12" x14ac:dyDescent="0.25">
      <c r="A1732" s="11">
        <f>'Shiller Data '!A1731</f>
        <v>2014.07</v>
      </c>
      <c r="B1732" s="11">
        <f>'Shiller Data '!B1731</f>
        <v>1973.1</v>
      </c>
      <c r="C1732" s="11">
        <f>'Shiller Data '!C1731</f>
        <v>37.75</v>
      </c>
      <c r="D1732" s="11">
        <f>'Shiller Data '!D1731</f>
        <v>104.06666666666666</v>
      </c>
      <c r="E1732" s="75">
        <f>'Shiller Data '!E1731</f>
        <v>238.25</v>
      </c>
      <c r="F1732" s="12">
        <f t="shared" si="225"/>
        <v>2601.8832843651626</v>
      </c>
      <c r="G1732" s="12">
        <f t="shared" si="226"/>
        <v>49.780089192025187</v>
      </c>
      <c r="H1732" s="12">
        <f t="shared" si="228"/>
        <v>1888.3669721736067</v>
      </c>
      <c r="I1732" s="12">
        <f t="shared" si="229"/>
        <v>37.821566905396473</v>
      </c>
      <c r="J1732" s="12">
        <f t="shared" si="230"/>
        <v>68.793640699056269</v>
      </c>
      <c r="K1732" s="12">
        <f t="shared" si="231"/>
        <v>4.2311113089674617</v>
      </c>
      <c r="L1732" s="12">
        <f t="shared" si="227"/>
        <v>0.87603254033938027</v>
      </c>
    </row>
    <row r="1733" spans="1:12" x14ac:dyDescent="0.25">
      <c r="A1733" s="11">
        <f>'Shiller Data '!A1732</f>
        <v>2014.08</v>
      </c>
      <c r="B1733" s="11">
        <f>'Shiller Data '!B1732</f>
        <v>1961.53</v>
      </c>
      <c r="C1733" s="11">
        <f>'Shiller Data '!C1732</f>
        <v>38.120000000000005</v>
      </c>
      <c r="D1733" s="11">
        <f>'Shiller Data '!D1732</f>
        <v>105.01333333333334</v>
      </c>
      <c r="E1733" s="75">
        <f>'Shiller Data '!E1732</f>
        <v>237.852</v>
      </c>
      <c r="F1733" s="12">
        <f t="shared" si="225"/>
        <v>2590.9544075727763</v>
      </c>
      <c r="G1733" s="12">
        <f t="shared" si="226"/>
        <v>50.352113919580255</v>
      </c>
      <c r="H1733" s="12">
        <f t="shared" si="228"/>
        <v>1894.0604735310696</v>
      </c>
      <c r="I1733" s="12">
        <f t="shared" si="229"/>
        <v>37.970132653169109</v>
      </c>
      <c r="J1733" s="12">
        <f t="shared" si="230"/>
        <v>68.236643554536727</v>
      </c>
      <c r="K1733" s="12">
        <f t="shared" si="231"/>
        <v>4.2229817160789267</v>
      </c>
      <c r="L1733" s="12">
        <f t="shared" si="227"/>
        <v>0.86790294745084529</v>
      </c>
    </row>
    <row r="1734" spans="1:12" x14ac:dyDescent="0.25">
      <c r="A1734" s="11">
        <f>'Shiller Data '!A1733</f>
        <v>2014.09</v>
      </c>
      <c r="B1734" s="11">
        <f>'Shiller Data '!B1733</f>
        <v>1993.23</v>
      </c>
      <c r="C1734" s="11">
        <f>'Shiller Data '!C1733</f>
        <v>38.49</v>
      </c>
      <c r="D1734" s="11">
        <f>'Shiller Data '!D1733</f>
        <v>105.96</v>
      </c>
      <c r="E1734" s="75">
        <f>'Shiller Data '!E1733</f>
        <v>238.03100000000001</v>
      </c>
      <c r="F1734" s="12">
        <f t="shared" si="225"/>
        <v>2630.8465504493115</v>
      </c>
      <c r="G1734" s="12">
        <f t="shared" si="226"/>
        <v>50.802608693825597</v>
      </c>
      <c r="H1734" s="12">
        <f t="shared" si="228"/>
        <v>1899.6342911400229</v>
      </c>
      <c r="I1734" s="12">
        <f t="shared" si="229"/>
        <v>38.119671243480902</v>
      </c>
      <c r="J1734" s="12">
        <f t="shared" si="230"/>
        <v>69.015457495563524</v>
      </c>
      <c r="K1734" s="12">
        <f t="shared" si="231"/>
        <v>4.2343305011829848</v>
      </c>
      <c r="L1734" s="12">
        <f t="shared" si="227"/>
        <v>0.87925173255490341</v>
      </c>
    </row>
    <row r="1735" spans="1:12" x14ac:dyDescent="0.25">
      <c r="A1735" s="11">
        <f>'Shiller Data '!A1734</f>
        <v>2014.1</v>
      </c>
      <c r="B1735" s="11">
        <f>'Shiller Data '!B1734</f>
        <v>1937.27</v>
      </c>
      <c r="C1735" s="11">
        <f>'Shiller Data '!C1734</f>
        <v>38.806666666666665</v>
      </c>
      <c r="D1735" s="11">
        <f>'Shiller Data '!D1734</f>
        <v>104.74333333333334</v>
      </c>
      <c r="E1735" s="75">
        <f>'Shiller Data '!E1734</f>
        <v>237.43299999999999</v>
      </c>
      <c r="F1735" s="12">
        <f t="shared" si="225"/>
        <v>2563.4254810830848</v>
      </c>
      <c r="G1735" s="12">
        <f t="shared" si="226"/>
        <v>51.349578617968014</v>
      </c>
      <c r="H1735" s="12">
        <f t="shared" si="228"/>
        <v>1904.9021362859996</v>
      </c>
      <c r="I1735" s="12">
        <f t="shared" si="229"/>
        <v>38.273339428530129</v>
      </c>
      <c r="J1735" s="12">
        <f t="shared" si="230"/>
        <v>66.976791661200807</v>
      </c>
      <c r="K1735" s="12">
        <f t="shared" si="231"/>
        <v>4.2043461662666068</v>
      </c>
      <c r="L1735" s="12">
        <f t="shared" si="227"/>
        <v>0.84926739763852543</v>
      </c>
    </row>
    <row r="1736" spans="1:12" x14ac:dyDescent="0.25">
      <c r="A1736" s="11">
        <f>'Shiller Data '!A1735</f>
        <v>2014.11</v>
      </c>
      <c r="B1736" s="11">
        <f>'Shiller Data '!B1735</f>
        <v>2044.57</v>
      </c>
      <c r="C1736" s="11">
        <f>'Shiller Data '!C1735</f>
        <v>39.123333333333335</v>
      </c>
      <c r="D1736" s="11">
        <f>'Shiller Data '!D1735</f>
        <v>103.52666666666667</v>
      </c>
      <c r="E1736" s="75">
        <f>'Shiller Data '!E1735</f>
        <v>236.15100000000001</v>
      </c>
      <c r="F1736" s="12">
        <f t="shared" si="225"/>
        <v>2720.093413747983</v>
      </c>
      <c r="G1736" s="12">
        <f t="shared" si="226"/>
        <v>52.049634555856215</v>
      </c>
      <c r="H1736" s="12">
        <f t="shared" si="228"/>
        <v>1910.4167329811212</v>
      </c>
      <c r="I1736" s="12">
        <f t="shared" si="229"/>
        <v>38.430582538234795</v>
      </c>
      <c r="J1736" s="12">
        <f t="shared" si="230"/>
        <v>70.779395837722404</v>
      </c>
      <c r="K1736" s="12">
        <f t="shared" si="231"/>
        <v>4.2595679391041479</v>
      </c>
      <c r="L1736" s="12">
        <f t="shared" si="227"/>
        <v>0.90448917047606647</v>
      </c>
    </row>
    <row r="1737" spans="1:12" x14ac:dyDescent="0.25">
      <c r="A1737" s="11">
        <f>'Shiller Data '!A1736</f>
        <v>2014.12</v>
      </c>
      <c r="B1737" s="11">
        <f>'Shiller Data '!B1736</f>
        <v>2054.27</v>
      </c>
      <c r="C1737" s="11">
        <f>'Shiller Data '!C1736</f>
        <v>39.44</v>
      </c>
      <c r="D1737" s="11">
        <f>'Shiller Data '!D1736</f>
        <v>102.31</v>
      </c>
      <c r="E1737" s="75">
        <f>'Shiller Data '!E1736</f>
        <v>234.81200000000001</v>
      </c>
      <c r="F1737" s="12">
        <f t="shared" si="225"/>
        <v>2748.5830249305827</v>
      </c>
      <c r="G1737" s="12">
        <f t="shared" si="226"/>
        <v>52.77013951586801</v>
      </c>
      <c r="H1737" s="12">
        <f t="shared" si="228"/>
        <v>1915.6468650406741</v>
      </c>
      <c r="I1737" s="12">
        <f t="shared" si="229"/>
        <v>38.590164262348338</v>
      </c>
      <c r="J1737" s="12">
        <f t="shared" si="230"/>
        <v>71.224963082427735</v>
      </c>
      <c r="K1737" s="12">
        <f t="shared" si="231"/>
        <v>4.2658433620606049</v>
      </c>
      <c r="L1737" s="12">
        <f t="shared" si="227"/>
        <v>0.91076459343252347</v>
      </c>
    </row>
    <row r="1738" spans="1:12" x14ac:dyDescent="0.25">
      <c r="A1738" s="11">
        <f>'Shiller Data '!A1737</f>
        <v>2015.01</v>
      </c>
      <c r="B1738" s="11">
        <f>'Shiller Data '!B1737</f>
        <v>2028.18</v>
      </c>
      <c r="C1738" s="11">
        <f>'Shiller Data '!C1737</f>
        <v>39.896666666666668</v>
      </c>
      <c r="D1738" s="11">
        <f>'Shiller Data '!D1737</f>
        <v>101.28999999999999</v>
      </c>
      <c r="E1738" s="75">
        <f>'Shiller Data '!E1737</f>
        <v>233.70699999999999</v>
      </c>
      <c r="F1738" s="12">
        <f t="shared" si="225"/>
        <v>2726.5056309823844</v>
      </c>
      <c r="G1738" s="12">
        <f t="shared" si="226"/>
        <v>53.633546491974997</v>
      </c>
      <c r="H1738" s="12">
        <f t="shared" si="228"/>
        <v>1921.0352179894769</v>
      </c>
      <c r="I1738" s="12">
        <f t="shared" si="229"/>
        <v>38.751982575645812</v>
      </c>
      <c r="J1738" s="12">
        <f t="shared" si="230"/>
        <v>70.357835903236918</v>
      </c>
      <c r="K1738" s="12">
        <f t="shared" si="231"/>
        <v>4.2535941619096524</v>
      </c>
      <c r="L1738" s="12">
        <f t="shared" si="227"/>
        <v>0.89851539328157104</v>
      </c>
    </row>
    <row r="1739" spans="1:12" x14ac:dyDescent="0.25">
      <c r="A1739" s="11">
        <f>'Shiller Data '!A1738</f>
        <v>2015.02</v>
      </c>
      <c r="B1739" s="11">
        <f>'Shiller Data '!B1738</f>
        <v>2082.1999999999998</v>
      </c>
      <c r="C1739" s="11">
        <f>'Shiller Data '!C1738</f>
        <v>40.353333333333332</v>
      </c>
      <c r="D1739" s="11">
        <f>'Shiller Data '!D1738</f>
        <v>100.27000000000001</v>
      </c>
      <c r="E1739" s="75">
        <f>'Shiller Data '!E1738</f>
        <v>234.72200000000001</v>
      </c>
      <c r="F1739" s="12">
        <f t="shared" ref="F1739:F1802" si="232">B1739*$E$1851/E1739</f>
        <v>2787.0211782449023</v>
      </c>
      <c r="G1739" s="12">
        <f t="shared" ref="G1739:G1802" si="233">C1739*$E$1851/E1739</f>
        <v>54.012868414549978</v>
      </c>
      <c r="H1739" s="12">
        <f t="shared" si="228"/>
        <v>1926.6377975366388</v>
      </c>
      <c r="I1739" s="12">
        <f t="shared" si="229"/>
        <v>38.914324698053356</v>
      </c>
      <c r="J1739" s="12">
        <f t="shared" si="230"/>
        <v>71.61941521201112</v>
      </c>
      <c r="K1739" s="12">
        <f t="shared" si="231"/>
        <v>4.2713661993877077</v>
      </c>
      <c r="L1739" s="12">
        <f t="shared" si="227"/>
        <v>0.91628743075962626</v>
      </c>
    </row>
    <row r="1740" spans="1:12" x14ac:dyDescent="0.25">
      <c r="A1740" s="11">
        <f>'Shiller Data '!A1739</f>
        <v>2015.03</v>
      </c>
      <c r="B1740" s="11">
        <f>'Shiller Data '!B1739</f>
        <v>2079.9899999999998</v>
      </c>
      <c r="C1740" s="11">
        <f>'Shiller Data '!C1739</f>
        <v>40.81</v>
      </c>
      <c r="D1740" s="11">
        <f>'Shiller Data '!D1739</f>
        <v>99.25</v>
      </c>
      <c r="E1740" s="75">
        <f>'Shiller Data '!E1739</f>
        <v>236.119</v>
      </c>
      <c r="F1740" s="12">
        <f t="shared" si="232"/>
        <v>2767.5911648363744</v>
      </c>
      <c r="G1740" s="12">
        <f t="shared" si="233"/>
        <v>54.300931945332657</v>
      </c>
      <c r="H1740" s="12">
        <f t="shared" si="228"/>
        <v>1932.3331208660488</v>
      </c>
      <c r="I1740" s="12">
        <f t="shared" si="229"/>
        <v>39.077349146595004</v>
      </c>
      <c r="J1740" s="12">
        <f t="shared" si="230"/>
        <v>70.823411139123493</v>
      </c>
      <c r="K1740" s="12">
        <f t="shared" si="231"/>
        <v>4.260189611848614</v>
      </c>
      <c r="L1740" s="12">
        <f t="shared" si="227"/>
        <v>0.90511084322053259</v>
      </c>
    </row>
    <row r="1741" spans="1:12" x14ac:dyDescent="0.25">
      <c r="A1741" s="11">
        <f>'Shiller Data '!A1740</f>
        <v>2015.04</v>
      </c>
      <c r="B1741" s="11">
        <f>'Shiller Data '!B1740</f>
        <v>2094.86</v>
      </c>
      <c r="C1741" s="11">
        <f>'Shiller Data '!C1740</f>
        <v>41.120000000000005</v>
      </c>
      <c r="D1741" s="11">
        <f>'Shiller Data '!D1740</f>
        <v>97.803333333333342</v>
      </c>
      <c r="E1741" s="75">
        <f>'Shiller Data '!E1740</f>
        <v>236.59899999999999</v>
      </c>
      <c r="F1741" s="12">
        <f t="shared" si="232"/>
        <v>2781.7219874133034</v>
      </c>
      <c r="G1741" s="12">
        <f t="shared" si="233"/>
        <v>54.602411675450881</v>
      </c>
      <c r="H1741" s="12">
        <f t="shared" si="228"/>
        <v>1938.6530562072144</v>
      </c>
      <c r="I1741" s="12">
        <f t="shared" si="229"/>
        <v>39.24130882144177</v>
      </c>
      <c r="J1741" s="12">
        <f t="shared" si="230"/>
        <v>70.887594500755995</v>
      </c>
      <c r="K1741" s="12">
        <f t="shared" si="231"/>
        <v>4.2610954464481416</v>
      </c>
      <c r="L1741" s="12">
        <f t="shared" si="227"/>
        <v>0.90601667782006023</v>
      </c>
    </row>
    <row r="1742" spans="1:12" x14ac:dyDescent="0.25">
      <c r="A1742" s="11">
        <f>'Shiller Data '!A1741</f>
        <v>2015.05</v>
      </c>
      <c r="B1742" s="11">
        <f>'Shiller Data '!B1741</f>
        <v>2111.94</v>
      </c>
      <c r="C1742" s="11">
        <f>'Shiller Data '!C1741</f>
        <v>41.43</v>
      </c>
      <c r="D1742" s="11">
        <f>'Shiller Data '!D1741</f>
        <v>96.356666666666669</v>
      </c>
      <c r="E1742" s="75">
        <f>'Shiller Data '!E1741</f>
        <v>237.80500000000001</v>
      </c>
      <c r="F1742" s="12">
        <f t="shared" si="232"/>
        <v>2790.1799772923196</v>
      </c>
      <c r="G1742" s="12">
        <f t="shared" si="233"/>
        <v>54.73505708458611</v>
      </c>
      <c r="H1742" s="12">
        <f t="shared" si="228"/>
        <v>1944.8345615005826</v>
      </c>
      <c r="I1742" s="12">
        <f t="shared" si="229"/>
        <v>39.4026924692566</v>
      </c>
      <c r="J1742" s="12">
        <f t="shared" si="230"/>
        <v>70.811911634447782</v>
      </c>
      <c r="K1742" s="12">
        <f t="shared" si="231"/>
        <v>4.2600272299727404</v>
      </c>
      <c r="L1742" s="12">
        <f t="shared" si="227"/>
        <v>0.90494846134465901</v>
      </c>
    </row>
    <row r="1743" spans="1:12" x14ac:dyDescent="0.25">
      <c r="A1743" s="11">
        <f>'Shiller Data '!A1742</f>
        <v>2015.06</v>
      </c>
      <c r="B1743" s="11">
        <f>'Shiller Data '!B1742</f>
        <v>2099.29</v>
      </c>
      <c r="C1743" s="11">
        <f>'Shiller Data '!C1742</f>
        <v>41.74</v>
      </c>
      <c r="D1743" s="11">
        <f>'Shiller Data '!D1742</f>
        <v>94.91</v>
      </c>
      <c r="E1743" s="75">
        <f>'Shiller Data '!E1742</f>
        <v>238.63800000000001</v>
      </c>
      <c r="F1743" s="12">
        <f t="shared" si="232"/>
        <v>2763.7863028939232</v>
      </c>
      <c r="G1743" s="12">
        <f t="shared" si="233"/>
        <v>54.952122042591711</v>
      </c>
      <c r="H1743" s="12">
        <f t="shared" si="228"/>
        <v>1950.5622318725166</v>
      </c>
      <c r="I1743" s="12">
        <f t="shared" si="229"/>
        <v>39.562518090168069</v>
      </c>
      <c r="J1743" s="12">
        <f t="shared" si="230"/>
        <v>69.858705570633759</v>
      </c>
      <c r="K1743" s="12">
        <f t="shared" si="231"/>
        <v>4.2464747103011229</v>
      </c>
      <c r="L1743" s="12">
        <f t="shared" si="227"/>
        <v>0.89139594167304148</v>
      </c>
    </row>
    <row r="1744" spans="1:12" x14ac:dyDescent="0.25">
      <c r="A1744" s="11">
        <f>'Shiller Data '!A1743</f>
        <v>2015.07</v>
      </c>
      <c r="B1744" s="11">
        <f>'Shiller Data '!B1743</f>
        <v>2094.14</v>
      </c>
      <c r="C1744" s="11">
        <f>'Shiller Data '!C1743</f>
        <v>41.99666666666667</v>
      </c>
      <c r="D1744" s="11">
        <f>'Shiller Data '!D1743</f>
        <v>93.493333333333339</v>
      </c>
      <c r="E1744" s="75">
        <f>'Shiller Data '!E1743</f>
        <v>238.654</v>
      </c>
      <c r="F1744" s="12">
        <f t="shared" si="232"/>
        <v>2756.8213166341229</v>
      </c>
      <c r="G1744" s="12">
        <f t="shared" si="233"/>
        <v>55.28632560107939</v>
      </c>
      <c r="H1744" s="12">
        <f t="shared" si="228"/>
        <v>1956.0720746398415</v>
      </c>
      <c r="I1744" s="12">
        <f t="shared" si="229"/>
        <v>39.723692636003499</v>
      </c>
      <c r="J1744" s="12">
        <f t="shared" si="230"/>
        <v>69.399925679001015</v>
      </c>
      <c r="K1744" s="12">
        <f t="shared" si="231"/>
        <v>4.239885796604419</v>
      </c>
      <c r="L1744" s="12">
        <f t="shared" si="227"/>
        <v>0.88480702797633759</v>
      </c>
    </row>
    <row r="1745" spans="1:12" x14ac:dyDescent="0.25">
      <c r="A1745" s="11">
        <f>'Shiller Data '!A1744</f>
        <v>2015.08</v>
      </c>
      <c r="B1745" s="11">
        <f>'Shiller Data '!B1744</f>
        <v>2039.87</v>
      </c>
      <c r="C1745" s="11">
        <f>'Shiller Data '!C1744</f>
        <v>42.25333333333333</v>
      </c>
      <c r="D1745" s="11">
        <f>'Shiller Data '!D1744</f>
        <v>92.076666666666668</v>
      </c>
      <c r="E1745" s="75">
        <f>'Shiller Data '!E1744</f>
        <v>238.316</v>
      </c>
      <c r="F1745" s="12">
        <f t="shared" si="232"/>
        <v>2689.1864467765486</v>
      </c>
      <c r="G1745" s="12">
        <f t="shared" si="233"/>
        <v>55.70310428170999</v>
      </c>
      <c r="H1745" s="12">
        <f t="shared" si="228"/>
        <v>1961.2477848581457</v>
      </c>
      <c r="I1745" s="12">
        <f t="shared" si="229"/>
        <v>39.886894655024079</v>
      </c>
      <c r="J1745" s="12">
        <f t="shared" si="230"/>
        <v>67.420301079713752</v>
      </c>
      <c r="K1745" s="12">
        <f t="shared" si="231"/>
        <v>4.2109461755288677</v>
      </c>
      <c r="L1745" s="12">
        <f t="shared" si="227"/>
        <v>0.85586740690078633</v>
      </c>
    </row>
    <row r="1746" spans="1:12" x14ac:dyDescent="0.25">
      <c r="A1746" s="11">
        <f>'Shiller Data '!A1745</f>
        <v>2015.09</v>
      </c>
      <c r="B1746" s="11">
        <f>'Shiller Data '!B1745</f>
        <v>1944.41</v>
      </c>
      <c r="C1746" s="11">
        <f>'Shiller Data '!C1745</f>
        <v>42.51</v>
      </c>
      <c r="D1746" s="11">
        <f>'Shiller Data '!D1745</f>
        <v>90.66</v>
      </c>
      <c r="E1746" s="75">
        <f>'Shiller Data '!E1745</f>
        <v>237.94499999999999</v>
      </c>
      <c r="F1746" s="12">
        <f t="shared" si="232"/>
        <v>2567.3370390216228</v>
      </c>
      <c r="G1746" s="12">
        <f t="shared" si="233"/>
        <v>56.128850154447463</v>
      </c>
      <c r="H1746" s="12">
        <f t="shared" si="228"/>
        <v>1965.854383978748</v>
      </c>
      <c r="I1746" s="12">
        <f t="shared" si="229"/>
        <v>40.054552431901591</v>
      </c>
      <c r="J1746" s="12">
        <f t="shared" si="230"/>
        <v>64.096011143463883</v>
      </c>
      <c r="K1746" s="12">
        <f t="shared" si="231"/>
        <v>4.1603821333392323</v>
      </c>
      <c r="L1746" s="12">
        <f t="shared" si="227"/>
        <v>0.80530336471115094</v>
      </c>
    </row>
    <row r="1747" spans="1:12" x14ac:dyDescent="0.25">
      <c r="A1747" s="11">
        <f>'Shiller Data '!A1746</f>
        <v>2015.1</v>
      </c>
      <c r="B1747" s="11">
        <f>'Shiller Data '!B1746</f>
        <v>2024.81</v>
      </c>
      <c r="C1747" s="11">
        <f>'Shiller Data '!C1746</f>
        <v>42.803333333333335</v>
      </c>
      <c r="D1747" s="11">
        <f>'Shiller Data '!D1746</f>
        <v>89.283333333333331</v>
      </c>
      <c r="E1747" s="75">
        <f>'Shiller Data '!E1746</f>
        <v>237.83799999999999</v>
      </c>
      <c r="F1747" s="12">
        <f t="shared" si="232"/>
        <v>2674.6974064279048</v>
      </c>
      <c r="G1747" s="12">
        <f t="shared" si="233"/>
        <v>56.541583977329111</v>
      </c>
      <c r="H1747" s="12">
        <f t="shared" si="228"/>
        <v>1971.639155562061</v>
      </c>
      <c r="I1747" s="12">
        <f t="shared" si="229"/>
        <v>40.222163972046658</v>
      </c>
      <c r="J1747" s="12">
        <f t="shared" si="230"/>
        <v>66.498098120398211</v>
      </c>
      <c r="K1747" s="12">
        <f t="shared" si="231"/>
        <v>4.1971733475595698</v>
      </c>
      <c r="L1747" s="12">
        <f t="shared" si="227"/>
        <v>0.84209457893148842</v>
      </c>
    </row>
    <row r="1748" spans="1:12" x14ac:dyDescent="0.25">
      <c r="A1748" s="11">
        <f>'Shiller Data '!A1747</f>
        <v>2015.11</v>
      </c>
      <c r="B1748" s="11">
        <f>'Shiller Data '!B1747</f>
        <v>2080.62</v>
      </c>
      <c r="C1748" s="11">
        <f>'Shiller Data '!C1747</f>
        <v>43.096666666666664</v>
      </c>
      <c r="D1748" s="11">
        <f>'Shiller Data '!D1747</f>
        <v>87.906666666666666</v>
      </c>
      <c r="E1748" s="75">
        <f>'Shiller Data '!E1747</f>
        <v>237.33600000000001</v>
      </c>
      <c r="F1748" s="12">
        <f t="shared" si="232"/>
        <v>2754.2336118414401</v>
      </c>
      <c r="G1748" s="12">
        <f t="shared" si="233"/>
        <v>57.0494794300064</v>
      </c>
      <c r="H1748" s="12">
        <f t="shared" si="228"/>
        <v>1977.1748246771936</v>
      </c>
      <c r="I1748" s="12">
        <f t="shared" si="229"/>
        <v>40.386920547991409</v>
      </c>
      <c r="J1748" s="12">
        <f t="shared" si="230"/>
        <v>68.196177734536832</v>
      </c>
      <c r="K1748" s="12">
        <f t="shared" si="231"/>
        <v>4.2223885183306997</v>
      </c>
      <c r="L1748" s="12">
        <f t="shared" si="227"/>
        <v>0.86730974970261832</v>
      </c>
    </row>
    <row r="1749" spans="1:12" x14ac:dyDescent="0.25">
      <c r="A1749" s="11">
        <f>'Shiller Data '!A1748</f>
        <v>2015.12</v>
      </c>
      <c r="B1749" s="11">
        <f>'Shiller Data '!B1748</f>
        <v>2054.08</v>
      </c>
      <c r="C1749" s="11">
        <f>'Shiller Data '!C1748</f>
        <v>43.39</v>
      </c>
      <c r="D1749" s="11">
        <f>'Shiller Data '!D1748</f>
        <v>86.53</v>
      </c>
      <c r="E1749" s="75">
        <f>'Shiller Data '!E1748</f>
        <v>236.52500000000001</v>
      </c>
      <c r="F1749" s="12">
        <f t="shared" si="232"/>
        <v>2728.4244117957933</v>
      </c>
      <c r="G1749" s="12">
        <f t="shared" si="233"/>
        <v>57.634724659126945</v>
      </c>
      <c r="H1749" s="12">
        <f t="shared" si="228"/>
        <v>1982.1769499679021</v>
      </c>
      <c r="I1749" s="12">
        <f t="shared" si="229"/>
        <v>40.550606453676238</v>
      </c>
      <c r="J1749" s="12">
        <f t="shared" si="230"/>
        <v>67.284429270192575</v>
      </c>
      <c r="K1749" s="12">
        <f t="shared" si="231"/>
        <v>4.2089288468835102</v>
      </c>
      <c r="L1749" s="12">
        <f t="shared" si="227"/>
        <v>0.8538500782554288</v>
      </c>
    </row>
    <row r="1750" spans="1:12" x14ac:dyDescent="0.25">
      <c r="A1750" s="11">
        <f>'Shiller Data '!A1749</f>
        <v>2016.01</v>
      </c>
      <c r="B1750" s="11">
        <f>'Shiller Data '!B1749</f>
        <v>1918.6</v>
      </c>
      <c r="C1750" s="11">
        <f>'Shiller Data '!C1749</f>
        <v>43.553333333333335</v>
      </c>
      <c r="D1750" s="11">
        <f>'Shiller Data '!D1749</f>
        <v>86.5</v>
      </c>
      <c r="E1750" s="75">
        <f>'Shiller Data '!E1749</f>
        <v>236.916</v>
      </c>
      <c r="F1750" s="12">
        <f t="shared" si="232"/>
        <v>2544.2610672136962</v>
      </c>
      <c r="G1750" s="12">
        <f t="shared" si="233"/>
        <v>57.756202620338016</v>
      </c>
      <c r="H1750" s="12">
        <f t="shared" si="228"/>
        <v>1985.9434183076182</v>
      </c>
      <c r="I1750" s="12">
        <f t="shared" si="229"/>
        <v>40.715407980761356</v>
      </c>
      <c r="J1750" s="12">
        <f t="shared" si="230"/>
        <v>62.488900231968643</v>
      </c>
      <c r="K1750" s="12">
        <f t="shared" si="231"/>
        <v>4.1349889446817656</v>
      </c>
      <c r="L1750" s="12">
        <f t="shared" si="227"/>
        <v>0.77991017605368418</v>
      </c>
    </row>
    <row r="1751" spans="1:12" x14ac:dyDescent="0.25">
      <c r="A1751" s="11">
        <f>'Shiller Data '!A1750</f>
        <v>2016.02</v>
      </c>
      <c r="B1751" s="11">
        <f>'Shiller Data '!B1750</f>
        <v>1904.42</v>
      </c>
      <c r="C1751" s="11">
        <f>'Shiller Data '!C1750</f>
        <v>43.716666666666669</v>
      </c>
      <c r="D1751" s="11">
        <f>'Shiller Data '!D1750</f>
        <v>86.47</v>
      </c>
      <c r="E1751" s="75">
        <f>'Shiller Data '!E1750</f>
        <v>237.11099999999999</v>
      </c>
      <c r="F1751" s="12">
        <f t="shared" si="232"/>
        <v>2523.3799929147108</v>
      </c>
      <c r="G1751" s="12">
        <f t="shared" si="233"/>
        <v>57.925122621894396</v>
      </c>
      <c r="H1751" s="12">
        <f t="shared" si="228"/>
        <v>1989.640806718819</v>
      </c>
      <c r="I1751" s="12">
        <f t="shared" si="229"/>
        <v>40.879734358909744</v>
      </c>
      <c r="J1751" s="12">
        <f t="shared" si="230"/>
        <v>61.726917566545779</v>
      </c>
      <c r="K1751" s="12">
        <f t="shared" si="231"/>
        <v>4.1227201010353838</v>
      </c>
      <c r="L1751" s="12">
        <f t="shared" si="227"/>
        <v>0.76764133240730237</v>
      </c>
    </row>
    <row r="1752" spans="1:12" x14ac:dyDescent="0.25">
      <c r="A1752" s="11">
        <f>'Shiller Data '!A1751</f>
        <v>2016.03</v>
      </c>
      <c r="B1752" s="11">
        <f>'Shiller Data '!B1751</f>
        <v>2021.95</v>
      </c>
      <c r="C1752" s="11">
        <f>'Shiller Data '!C1751</f>
        <v>43.88</v>
      </c>
      <c r="D1752" s="11">
        <f>'Shiller Data '!D1751</f>
        <v>86.44</v>
      </c>
      <c r="E1752" s="75">
        <f>'Shiller Data '!E1751</f>
        <v>238.13200000000001</v>
      </c>
      <c r="F1752" s="12">
        <f t="shared" si="232"/>
        <v>2667.6219124267213</v>
      </c>
      <c r="G1752" s="12">
        <f t="shared" si="233"/>
        <v>57.892257235482845</v>
      </c>
      <c r="H1752" s="12">
        <f t="shared" si="228"/>
        <v>1994.1394366615866</v>
      </c>
      <c r="I1752" s="12">
        <f t="shared" si="229"/>
        <v>41.043603824150082</v>
      </c>
      <c r="J1752" s="12">
        <f t="shared" si="230"/>
        <v>64.994826571664035</v>
      </c>
      <c r="K1752" s="12">
        <f t="shared" si="231"/>
        <v>4.17430767552292</v>
      </c>
      <c r="L1752" s="12">
        <f t="shared" si="227"/>
        <v>0.81922890689483863</v>
      </c>
    </row>
    <row r="1753" spans="1:12" x14ac:dyDescent="0.25">
      <c r="A1753" s="11">
        <f>'Shiller Data '!A1752</f>
        <v>2016.04</v>
      </c>
      <c r="B1753" s="11">
        <f>'Shiller Data '!B1752</f>
        <v>2075.54</v>
      </c>
      <c r="C1753" s="11">
        <f>'Shiller Data '!C1752</f>
        <v>44.073333333333338</v>
      </c>
      <c r="D1753" s="11">
        <f>'Shiller Data '!D1752</f>
        <v>86.6</v>
      </c>
      <c r="E1753" s="75">
        <f>'Shiller Data '!E1752</f>
        <v>239.261</v>
      </c>
      <c r="F1753" s="12">
        <f t="shared" si="232"/>
        <v>2725.4035530236856</v>
      </c>
      <c r="G1753" s="12">
        <f t="shared" si="233"/>
        <v>57.872948370189881</v>
      </c>
      <c r="H1753" s="12">
        <f t="shared" si="228"/>
        <v>1999.0381252127534</v>
      </c>
      <c r="I1753" s="12">
        <f t="shared" si="229"/>
        <v>41.207624575949694</v>
      </c>
      <c r="J1753" s="12">
        <f t="shared" si="230"/>
        <v>66.138331948751372</v>
      </c>
      <c r="K1753" s="12">
        <f t="shared" si="231"/>
        <v>4.1917484872288338</v>
      </c>
      <c r="L1753" s="12">
        <f t="shared" si="227"/>
        <v>0.83666971860075234</v>
      </c>
    </row>
    <row r="1754" spans="1:12" x14ac:dyDescent="0.25">
      <c r="A1754" s="11">
        <f>'Shiller Data '!A1753</f>
        <v>2016.05</v>
      </c>
      <c r="B1754" s="11">
        <f>'Shiller Data '!B1753</f>
        <v>2065.5500000000002</v>
      </c>
      <c r="C1754" s="11">
        <f>'Shiller Data '!C1753</f>
        <v>44.266666666666666</v>
      </c>
      <c r="D1754" s="11">
        <f>'Shiller Data '!D1753</f>
        <v>86.759999999999991</v>
      </c>
      <c r="E1754" s="75">
        <f>'Shiller Data '!E1753</f>
        <v>240.22900000000001</v>
      </c>
      <c r="F1754" s="12">
        <f t="shared" si="232"/>
        <v>2701.3565025454882</v>
      </c>
      <c r="G1754" s="12">
        <f t="shared" si="233"/>
        <v>57.892594149748774</v>
      </c>
      <c r="H1754" s="12">
        <f t="shared" si="228"/>
        <v>2004.0401994191784</v>
      </c>
      <c r="I1754" s="12">
        <f t="shared" si="229"/>
        <v>41.370842500892692</v>
      </c>
      <c r="J1754" s="12">
        <f t="shared" si="230"/>
        <v>65.2961443192074</v>
      </c>
      <c r="K1754" s="12">
        <f t="shared" si="231"/>
        <v>4.1789329888914564</v>
      </c>
      <c r="L1754" s="12">
        <f t="shared" si="227"/>
        <v>0.82385422026337496</v>
      </c>
    </row>
    <row r="1755" spans="1:12" x14ac:dyDescent="0.25">
      <c r="A1755" s="11">
        <f>'Shiller Data '!A1754</f>
        <v>2016.06</v>
      </c>
      <c r="B1755" s="11">
        <f>'Shiller Data '!B1754</f>
        <v>2083.89</v>
      </c>
      <c r="C1755" s="11">
        <f>'Shiller Data '!C1754</f>
        <v>44.46</v>
      </c>
      <c r="D1755" s="11">
        <f>'Shiller Data '!D1754</f>
        <v>86.92</v>
      </c>
      <c r="E1755" s="75">
        <f>'Shiller Data '!E1754</f>
        <v>241.018</v>
      </c>
      <c r="F1755" s="12">
        <f t="shared" si="232"/>
        <v>2716.4201045150157</v>
      </c>
      <c r="G1755" s="12">
        <f t="shared" si="233"/>
        <v>57.95509256570049</v>
      </c>
      <c r="H1755" s="12">
        <f t="shared" si="228"/>
        <v>2009.6661012529064</v>
      </c>
      <c r="I1755" s="12">
        <f t="shared" si="229"/>
        <v>41.532499519642101</v>
      </c>
      <c r="J1755" s="12">
        <f t="shared" si="230"/>
        <v>65.404686352439015</v>
      </c>
      <c r="K1755" s="12">
        <f t="shared" si="231"/>
        <v>4.1805939126610525</v>
      </c>
      <c r="L1755" s="12">
        <f t="shared" si="227"/>
        <v>0.8255151440329711</v>
      </c>
    </row>
    <row r="1756" spans="1:12" x14ac:dyDescent="0.25">
      <c r="A1756" s="11">
        <f>'Shiller Data '!A1755</f>
        <v>2016.07</v>
      </c>
      <c r="B1756" s="11">
        <f>'Shiller Data '!B1755</f>
        <v>2148.9</v>
      </c>
      <c r="C1756" s="11">
        <f>'Shiller Data '!C1755</f>
        <v>44.65</v>
      </c>
      <c r="D1756" s="11">
        <f>'Shiller Data '!D1755</f>
        <v>87.643333333333331</v>
      </c>
      <c r="E1756" s="75">
        <f>'Shiller Data '!E1755</f>
        <v>240.62799999999999</v>
      </c>
      <c r="F1756" s="12">
        <f t="shared" si="232"/>
        <v>2805.7028172116302</v>
      </c>
      <c r="G1756" s="12">
        <f t="shared" si="233"/>
        <v>58.29709655567931</v>
      </c>
      <c r="H1756" s="12">
        <f t="shared" si="228"/>
        <v>2015.8060776980651</v>
      </c>
      <c r="I1756" s="12">
        <f t="shared" si="229"/>
        <v>41.694612648996454</v>
      </c>
      <c r="J1756" s="12">
        <f t="shared" si="230"/>
        <v>67.291734805915283</v>
      </c>
      <c r="K1756" s="12">
        <f t="shared" si="231"/>
        <v>4.2090374179039438</v>
      </c>
      <c r="L1756" s="12">
        <f t="shared" si="227"/>
        <v>0.8539586492758624</v>
      </c>
    </row>
    <row r="1757" spans="1:12" x14ac:dyDescent="0.25">
      <c r="A1757" s="11">
        <f>'Shiller Data '!A1756</f>
        <v>2016.08</v>
      </c>
      <c r="B1757" s="11">
        <f>'Shiller Data '!B1756</f>
        <v>2170.9499999999998</v>
      </c>
      <c r="C1757" s="11">
        <f>'Shiller Data '!C1756</f>
        <v>44.84</v>
      </c>
      <c r="D1757" s="11">
        <f>'Shiller Data '!D1756</f>
        <v>88.366666666666674</v>
      </c>
      <c r="E1757" s="75">
        <f>'Shiller Data '!E1756</f>
        <v>240.84899999999999</v>
      </c>
      <c r="F1757" s="12">
        <f t="shared" si="232"/>
        <v>2831.8914184821192</v>
      </c>
      <c r="G1757" s="12">
        <f t="shared" si="233"/>
        <v>58.491448999165463</v>
      </c>
      <c r="H1757" s="12">
        <f t="shared" si="228"/>
        <v>2021.798448462738</v>
      </c>
      <c r="I1757" s="12">
        <f t="shared" si="229"/>
        <v>41.855976069768069</v>
      </c>
      <c r="J1757" s="12">
        <f t="shared" si="230"/>
        <v>67.657994972133764</v>
      </c>
      <c r="K1757" s="12">
        <f t="shared" si="231"/>
        <v>4.2144655290401891</v>
      </c>
      <c r="L1757" s="12">
        <f t="shared" si="227"/>
        <v>0.85938676041210771</v>
      </c>
    </row>
    <row r="1758" spans="1:12" x14ac:dyDescent="0.25">
      <c r="A1758" s="11">
        <f>'Shiller Data '!A1757</f>
        <v>2016.09</v>
      </c>
      <c r="B1758" s="11">
        <f>'Shiller Data '!B1757</f>
        <v>2157.69</v>
      </c>
      <c r="C1758" s="11">
        <f>'Shiller Data '!C1757</f>
        <v>45.03</v>
      </c>
      <c r="D1758" s="11">
        <f>'Shiller Data '!D1757</f>
        <v>89.09</v>
      </c>
      <c r="E1758" s="75">
        <f>'Shiller Data '!E1757</f>
        <v>241.428</v>
      </c>
      <c r="F1758" s="12">
        <f t="shared" si="232"/>
        <v>2807.844391495601</v>
      </c>
      <c r="G1758" s="12">
        <f t="shared" si="233"/>
        <v>58.598423753665692</v>
      </c>
      <c r="H1758" s="12">
        <f t="shared" si="228"/>
        <v>2027.1846389781781</v>
      </c>
      <c r="I1758" s="12">
        <f t="shared" si="229"/>
        <v>42.013671456239521</v>
      </c>
      <c r="J1758" s="12">
        <f t="shared" si="230"/>
        <v>66.831683453805923</v>
      </c>
      <c r="K1758" s="12">
        <f t="shared" si="231"/>
        <v>4.2021772712970789</v>
      </c>
      <c r="L1758" s="12">
        <f t="shared" si="227"/>
        <v>0.84709850266899744</v>
      </c>
    </row>
    <row r="1759" spans="1:12" x14ac:dyDescent="0.25">
      <c r="A1759" s="11">
        <f>'Shiller Data '!A1758</f>
        <v>2016.1</v>
      </c>
      <c r="B1759" s="11">
        <f>'Shiller Data '!B1758</f>
        <v>2143.02</v>
      </c>
      <c r="C1759" s="11">
        <f>'Shiller Data '!C1758</f>
        <v>45.25333333333333</v>
      </c>
      <c r="D1759" s="11">
        <f>'Shiller Data '!D1758</f>
        <v>90.91</v>
      </c>
      <c r="E1759" s="75">
        <f>'Shiller Data '!E1758</f>
        <v>241.72900000000001</v>
      </c>
      <c r="F1759" s="12">
        <f t="shared" si="232"/>
        <v>2785.2814867061875</v>
      </c>
      <c r="G1759" s="12">
        <f t="shared" si="233"/>
        <v>58.815723392724912</v>
      </c>
      <c r="H1759" s="12">
        <f t="shared" si="228"/>
        <v>2031.7798750067902</v>
      </c>
      <c r="I1759" s="12">
        <f t="shared" si="229"/>
        <v>42.167580475645352</v>
      </c>
      <c r="J1759" s="12">
        <f t="shared" si="230"/>
        <v>66.05267495285571</v>
      </c>
      <c r="K1759" s="12">
        <f t="shared" si="231"/>
        <v>4.1904525290560075</v>
      </c>
      <c r="L1759" s="12">
        <f t="shared" si="227"/>
        <v>0.8353737604279261</v>
      </c>
    </row>
    <row r="1760" spans="1:12" x14ac:dyDescent="0.25">
      <c r="A1760" s="11">
        <f>'Shiller Data '!A1759</f>
        <v>2016.11</v>
      </c>
      <c r="B1760" s="11">
        <f>'Shiller Data '!B1759</f>
        <v>2164.9899999999998</v>
      </c>
      <c r="C1760" s="11">
        <f>'Shiller Data '!C1759</f>
        <v>45.476666666666667</v>
      </c>
      <c r="D1760" s="11">
        <f>'Shiller Data '!D1759</f>
        <v>92.73</v>
      </c>
      <c r="E1760" s="75">
        <f>'Shiller Data '!E1759</f>
        <v>241.35300000000001</v>
      </c>
      <c r="F1760" s="12">
        <f t="shared" si="232"/>
        <v>2818.219509390809</v>
      </c>
      <c r="G1760" s="12">
        <f t="shared" si="233"/>
        <v>59.198069839612515</v>
      </c>
      <c r="H1760" s="12">
        <f t="shared" si="228"/>
        <v>2036.2482577018607</v>
      </c>
      <c r="I1760" s="12">
        <f t="shared" si="229"/>
        <v>42.32006962043554</v>
      </c>
      <c r="J1760" s="12">
        <f t="shared" si="230"/>
        <v>66.592979044390461</v>
      </c>
      <c r="K1760" s="12">
        <f t="shared" si="231"/>
        <v>4.1985991522353938</v>
      </c>
      <c r="L1760" s="12">
        <f t="shared" si="227"/>
        <v>0.84352038360731241</v>
      </c>
    </row>
    <row r="1761" spans="1:12" x14ac:dyDescent="0.25">
      <c r="A1761" s="11">
        <f>'Shiller Data '!A1760</f>
        <v>2016.12</v>
      </c>
      <c r="B1761" s="11">
        <f>'Shiller Data '!B1760</f>
        <v>2246.63</v>
      </c>
      <c r="C1761" s="11">
        <f>'Shiller Data '!C1760</f>
        <v>45.7</v>
      </c>
      <c r="D1761" s="11">
        <f>'Shiller Data '!D1760</f>
        <v>94.55</v>
      </c>
      <c r="E1761" s="75">
        <f>'Shiller Data '!E1760</f>
        <v>241.43199999999999</v>
      </c>
      <c r="F1761" s="12">
        <f t="shared" si="232"/>
        <v>2923.5353236107894</v>
      </c>
      <c r="G1761" s="12">
        <f t="shared" si="233"/>
        <v>59.469322625004146</v>
      </c>
      <c r="H1761" s="12">
        <f t="shared" si="228"/>
        <v>2041.0388640377948</v>
      </c>
      <c r="I1761" s="12">
        <f t="shared" si="229"/>
        <v>42.471536690176364</v>
      </c>
      <c r="J1761" s="12">
        <f t="shared" si="230"/>
        <v>68.83516706582931</v>
      </c>
      <c r="K1761" s="12">
        <f t="shared" si="231"/>
        <v>4.2317147635596744</v>
      </c>
      <c r="L1761" s="12">
        <f t="shared" si="227"/>
        <v>0.87663599493159294</v>
      </c>
    </row>
    <row r="1762" spans="1:12" x14ac:dyDescent="0.25">
      <c r="A1762" s="11">
        <f>'Shiller Data '!A1761</f>
        <v>2017.01</v>
      </c>
      <c r="B1762" s="11">
        <f>'Shiller Data '!B1761</f>
        <v>2275.12</v>
      </c>
      <c r="C1762" s="11">
        <f>'Shiller Data '!C1761</f>
        <v>45.926666666666669</v>
      </c>
      <c r="D1762" s="11">
        <f>'Shiller Data '!D1761</f>
        <v>96.463333333333338</v>
      </c>
      <c r="E1762" s="75">
        <f>'Shiller Data '!E1761</f>
        <v>242.839</v>
      </c>
      <c r="F1762" s="12">
        <f t="shared" si="232"/>
        <v>2943.4556475689656</v>
      </c>
      <c r="G1762" s="12">
        <f t="shared" si="233"/>
        <v>59.418011522037247</v>
      </c>
      <c r="H1762" s="12">
        <f t="shared" si="228"/>
        <v>2045.915568082572</v>
      </c>
      <c r="I1762" s="12">
        <f t="shared" si="229"/>
        <v>42.621430853681517</v>
      </c>
      <c r="J1762" s="12">
        <f t="shared" si="230"/>
        <v>69.060460632440694</v>
      </c>
      <c r="K1762" s="12">
        <f t="shared" si="231"/>
        <v>4.2349823619720475</v>
      </c>
      <c r="L1762" s="12">
        <f t="shared" si="227"/>
        <v>0.87990359334396606</v>
      </c>
    </row>
    <row r="1763" spans="1:12" x14ac:dyDescent="0.25">
      <c r="A1763" s="11">
        <f>'Shiller Data '!A1762</f>
        <v>2017.02</v>
      </c>
      <c r="B1763" s="11">
        <f>'Shiller Data '!B1762</f>
        <v>2329.91</v>
      </c>
      <c r="C1763" s="11">
        <f>'Shiller Data '!C1762</f>
        <v>46.153333333333336</v>
      </c>
      <c r="D1763" s="11">
        <f>'Shiller Data '!D1762</f>
        <v>98.376666666666665</v>
      </c>
      <c r="E1763" s="75">
        <f>'Shiller Data '!E1762</f>
        <v>243.60300000000001</v>
      </c>
      <c r="F1763" s="12">
        <f t="shared" si="232"/>
        <v>3004.8869441263037</v>
      </c>
      <c r="G1763" s="12">
        <f t="shared" si="233"/>
        <v>59.523993957381485</v>
      </c>
      <c r="H1763" s="12">
        <f t="shared" si="228"/>
        <v>2051.0022299215984</v>
      </c>
      <c r="I1763" s="12">
        <f t="shared" si="229"/>
        <v>42.771513487904258</v>
      </c>
      <c r="J1763" s="12">
        <f t="shared" si="230"/>
        <v>70.254398291893096</v>
      </c>
      <c r="K1763" s="12">
        <f t="shared" si="231"/>
        <v>4.2521229153912534</v>
      </c>
      <c r="L1763" s="12">
        <f t="shared" si="227"/>
        <v>0.89704414676317201</v>
      </c>
    </row>
    <row r="1764" spans="1:12" x14ac:dyDescent="0.25">
      <c r="A1764" s="11">
        <f>'Shiller Data '!A1763</f>
        <v>2017.03</v>
      </c>
      <c r="B1764" s="11">
        <f>'Shiller Data '!B1763</f>
        <v>2366.8200000000002</v>
      </c>
      <c r="C1764" s="11">
        <f>'Shiller Data '!C1763</f>
        <v>46.38</v>
      </c>
      <c r="D1764" s="11">
        <f>'Shiller Data '!D1763</f>
        <v>100.29</v>
      </c>
      <c r="E1764" s="75">
        <f>'Shiller Data '!E1763</f>
        <v>243.80099999999999</v>
      </c>
      <c r="F1764" s="12">
        <f t="shared" si="232"/>
        <v>3050.0107608254275</v>
      </c>
      <c r="G1764" s="12">
        <f t="shared" si="233"/>
        <v>59.767747056000601</v>
      </c>
      <c r="H1764" s="12">
        <f t="shared" si="228"/>
        <v>2056.9672764893403</v>
      </c>
      <c r="I1764" s="12">
        <f t="shared" si="229"/>
        <v>42.923963929805737</v>
      </c>
      <c r="J1764" s="12">
        <f t="shared" si="230"/>
        <v>71.056129993333329</v>
      </c>
      <c r="K1764" s="12">
        <f t="shared" si="231"/>
        <v>4.2634701279971461</v>
      </c>
      <c r="L1764" s="12">
        <f t="shared" si="227"/>
        <v>0.90839135936906468</v>
      </c>
    </row>
    <row r="1765" spans="1:12" x14ac:dyDescent="0.25">
      <c r="A1765" s="11">
        <f>'Shiller Data '!A1764</f>
        <v>2017.04</v>
      </c>
      <c r="B1765" s="11">
        <f>'Shiller Data '!B1764</f>
        <v>2359.31</v>
      </c>
      <c r="C1765" s="11">
        <f>'Shiller Data '!C1764</f>
        <v>46.660000000000004</v>
      </c>
      <c r="D1765" s="11">
        <f>'Shiller Data '!D1764</f>
        <v>101.53333333333333</v>
      </c>
      <c r="E1765" s="75">
        <f>'Shiller Data '!E1764</f>
        <v>244.524</v>
      </c>
      <c r="F1765" s="12">
        <f t="shared" si="232"/>
        <v>3031.3434233449475</v>
      </c>
      <c r="G1765" s="12">
        <f t="shared" si="233"/>
        <v>59.950783972125443</v>
      </c>
      <c r="H1765" s="12">
        <f t="shared" si="228"/>
        <v>2062.2764636451925</v>
      </c>
      <c r="I1765" s="12">
        <f t="shared" si="229"/>
        <v>43.077201807995337</v>
      </c>
      <c r="J1765" s="12">
        <f t="shared" si="230"/>
        <v>70.370016995447358</v>
      </c>
      <c r="K1765" s="12">
        <f t="shared" si="231"/>
        <v>4.2537672774939512</v>
      </c>
      <c r="L1765" s="12">
        <f t="shared" si="227"/>
        <v>0.89868850886586982</v>
      </c>
    </row>
    <row r="1766" spans="1:12" x14ac:dyDescent="0.25">
      <c r="A1766" s="11">
        <f>'Shiller Data '!A1765</f>
        <v>2017.05</v>
      </c>
      <c r="B1766" s="11">
        <f>'Shiller Data '!B1765</f>
        <v>2395.35</v>
      </c>
      <c r="C1766" s="11">
        <f>'Shiller Data '!C1765</f>
        <v>46.94</v>
      </c>
      <c r="D1766" s="11">
        <f>'Shiller Data '!D1765</f>
        <v>102.77666666666667</v>
      </c>
      <c r="E1766" s="75">
        <f>'Shiller Data '!E1765</f>
        <v>244.733</v>
      </c>
      <c r="F1766" s="12">
        <f t="shared" si="232"/>
        <v>3075.0208850052918</v>
      </c>
      <c r="G1766" s="12">
        <f t="shared" si="233"/>
        <v>60.259035356899147</v>
      </c>
      <c r="H1766" s="12">
        <f t="shared" si="228"/>
        <v>2067.400530884368</v>
      </c>
      <c r="I1766" s="12">
        <f t="shared" si="229"/>
        <v>43.231867694605072</v>
      </c>
      <c r="J1766" s="12">
        <f t="shared" si="230"/>
        <v>71.128569015976737</v>
      </c>
      <c r="K1766" s="12">
        <f t="shared" si="231"/>
        <v>4.2644890706740384</v>
      </c>
      <c r="L1766" s="12">
        <f t="shared" si="227"/>
        <v>0.90941030204595696</v>
      </c>
    </row>
    <row r="1767" spans="1:12" x14ac:dyDescent="0.25">
      <c r="A1767" s="11">
        <f>'Shiller Data '!A1766</f>
        <v>2017.06</v>
      </c>
      <c r="B1767" s="11">
        <f>'Shiller Data '!B1766</f>
        <v>2433.9899999999998</v>
      </c>
      <c r="C1767" s="11">
        <f>'Shiller Data '!C1766</f>
        <v>47.22</v>
      </c>
      <c r="D1767" s="11">
        <f>'Shiller Data '!D1766</f>
        <v>104.02</v>
      </c>
      <c r="E1767" s="75">
        <f>'Shiller Data '!E1766</f>
        <v>244.95500000000001</v>
      </c>
      <c r="F1767" s="12">
        <f t="shared" si="232"/>
        <v>3121.7930160641749</v>
      </c>
      <c r="G1767" s="12">
        <f t="shared" si="233"/>
        <v>60.563546365659001</v>
      </c>
      <c r="H1767" s="12">
        <f t="shared" si="228"/>
        <v>2072.7966828560525</v>
      </c>
      <c r="I1767" s="12">
        <f t="shared" si="229"/>
        <v>43.386466189152408</v>
      </c>
      <c r="J1767" s="12">
        <f t="shared" si="230"/>
        <v>71.953152452058731</v>
      </c>
      <c r="K1767" s="12">
        <f t="shared" si="231"/>
        <v>4.2760152468566464</v>
      </c>
      <c r="L1767" s="12">
        <f t="shared" si="227"/>
        <v>0.92093647822856495</v>
      </c>
    </row>
    <row r="1768" spans="1:12" x14ac:dyDescent="0.25">
      <c r="A1768" s="11">
        <f>'Shiller Data '!A1767</f>
        <v>2017.07</v>
      </c>
      <c r="B1768" s="11">
        <f>'Shiller Data '!B1767</f>
        <v>2454.1</v>
      </c>
      <c r="C1768" s="11">
        <f>'Shiller Data '!C1767</f>
        <v>47.536666666666669</v>
      </c>
      <c r="D1768" s="11">
        <f>'Shiller Data '!D1767</f>
        <v>105.03999999999999</v>
      </c>
      <c r="E1768" s="75">
        <f>'Shiller Data '!E1767</f>
        <v>244.786</v>
      </c>
      <c r="F1768" s="12">
        <f t="shared" si="232"/>
        <v>3149.7588403748582</v>
      </c>
      <c r="G1768" s="12">
        <f t="shared" si="233"/>
        <v>61.01179091124493</v>
      </c>
      <c r="H1768" s="12">
        <f t="shared" si="228"/>
        <v>2078.2825548987607</v>
      </c>
      <c r="I1768" s="12">
        <f t="shared" si="229"/>
        <v>43.540476490267174</v>
      </c>
      <c r="J1768" s="12">
        <f t="shared" si="230"/>
        <v>72.34093639464281</v>
      </c>
      <c r="K1768" s="12">
        <f t="shared" si="231"/>
        <v>4.2813901707952038</v>
      </c>
      <c r="L1768" s="12">
        <f t="shared" si="227"/>
        <v>0.92631140216712238</v>
      </c>
    </row>
    <row r="1769" spans="1:12" x14ac:dyDescent="0.25">
      <c r="A1769" s="11">
        <f>'Shiller Data '!A1768</f>
        <v>2017.08</v>
      </c>
      <c r="B1769" s="11">
        <f>'Shiller Data '!B1768</f>
        <v>2456.2199999999998</v>
      </c>
      <c r="C1769" s="11">
        <f>'Shiller Data '!C1768</f>
        <v>47.853333333333339</v>
      </c>
      <c r="D1769" s="11">
        <f>'Shiller Data '!D1768</f>
        <v>106.06</v>
      </c>
      <c r="E1769" s="75">
        <f>'Shiller Data '!E1768</f>
        <v>245.51900000000001</v>
      </c>
      <c r="F1769" s="12">
        <f t="shared" si="232"/>
        <v>3143.0680252852117</v>
      </c>
      <c r="G1769" s="12">
        <f t="shared" si="233"/>
        <v>61.234857587396498</v>
      </c>
      <c r="H1769" s="12">
        <f t="shared" si="228"/>
        <v>2084.4858298578233</v>
      </c>
      <c r="I1769" s="12">
        <f t="shared" si="229"/>
        <v>43.691994551217775</v>
      </c>
      <c r="J1769" s="12">
        <f t="shared" si="230"/>
        <v>71.936931640892752</v>
      </c>
      <c r="K1769" s="12">
        <f t="shared" si="231"/>
        <v>4.2757897857161238</v>
      </c>
      <c r="L1769" s="12">
        <f t="shared" si="227"/>
        <v>0.92071101708804237</v>
      </c>
    </row>
    <row r="1770" spans="1:12" x14ac:dyDescent="0.25">
      <c r="A1770" s="11">
        <f>'Shiller Data '!A1769</f>
        <v>2017.09</v>
      </c>
      <c r="B1770" s="11">
        <f>'Shiller Data '!B1769</f>
        <v>2492.84</v>
      </c>
      <c r="C1770" s="11">
        <f>'Shiller Data '!C1769</f>
        <v>48.17</v>
      </c>
      <c r="D1770" s="11">
        <f>'Shiller Data '!D1769</f>
        <v>107.08</v>
      </c>
      <c r="E1770" s="75">
        <f>'Shiller Data '!E1769</f>
        <v>246.81899999999999</v>
      </c>
      <c r="F1770" s="12">
        <f t="shared" si="232"/>
        <v>3173.1268946069799</v>
      </c>
      <c r="G1770" s="12">
        <f t="shared" si="233"/>
        <v>61.315416357735835</v>
      </c>
      <c r="H1770" s="12">
        <f t="shared" si="228"/>
        <v>2090.4196740977022</v>
      </c>
      <c r="I1770" s="12">
        <f t="shared" si="229"/>
        <v>43.841851025892254</v>
      </c>
      <c r="J1770" s="12">
        <f t="shared" si="230"/>
        <v>72.376663401665795</v>
      </c>
      <c r="K1770" s="12">
        <f t="shared" si="231"/>
        <v>4.2818839187263338</v>
      </c>
      <c r="L1770" s="12">
        <f t="shared" si="227"/>
        <v>0.92680515009825237</v>
      </c>
    </row>
    <row r="1771" spans="1:12" x14ac:dyDescent="0.25">
      <c r="A1771" s="11">
        <f>'Shiller Data '!A1770</f>
        <v>2017.1</v>
      </c>
      <c r="B1771" s="11">
        <f>'Shiller Data '!B1770</f>
        <v>2557</v>
      </c>
      <c r="C1771" s="11">
        <f>'Shiller Data '!C1770</f>
        <v>48.423333333333332</v>
      </c>
      <c r="D1771" s="11">
        <f>'Shiller Data '!D1770</f>
        <v>108.01333333333334</v>
      </c>
      <c r="E1771" s="75">
        <f>'Shiller Data '!E1770</f>
        <v>246.66300000000001</v>
      </c>
      <c r="F1771" s="12">
        <f t="shared" si="232"/>
        <v>3256.8543924301575</v>
      </c>
      <c r="G1771" s="12">
        <f t="shared" si="233"/>
        <v>61.67686580476196</v>
      </c>
      <c r="H1771" s="12">
        <f t="shared" si="228"/>
        <v>2096.3732553668838</v>
      </c>
      <c r="I1771" s="12">
        <f t="shared" si="229"/>
        <v>43.991778287775176</v>
      </c>
      <c r="J1771" s="12">
        <f t="shared" si="230"/>
        <v>74.033251648188113</v>
      </c>
      <c r="K1771" s="12">
        <f t="shared" si="231"/>
        <v>4.3045143388753573</v>
      </c>
      <c r="L1771" s="12">
        <f t="shared" si="227"/>
        <v>0.94943557024727587</v>
      </c>
    </row>
    <row r="1772" spans="1:12" x14ac:dyDescent="0.25">
      <c r="A1772" s="11">
        <f>'Shiller Data '!A1771</f>
        <v>2017.11</v>
      </c>
      <c r="B1772" s="11">
        <f>'Shiller Data '!B1771</f>
        <v>2593.61</v>
      </c>
      <c r="C1772" s="11">
        <f>'Shiller Data '!C1771</f>
        <v>48.676666666666662</v>
      </c>
      <c r="D1772" s="11">
        <f>'Shiller Data '!D1771</f>
        <v>108.94666666666666</v>
      </c>
      <c r="E1772" s="75">
        <f>'Shiller Data '!E1771</f>
        <v>246.66900000000001</v>
      </c>
      <c r="F1772" s="12">
        <f t="shared" si="232"/>
        <v>3303.404245162546</v>
      </c>
      <c r="G1772" s="12">
        <f t="shared" si="233"/>
        <v>61.998028734863311</v>
      </c>
      <c r="H1772" s="12">
        <f t="shared" si="228"/>
        <v>2103.5866398710464</v>
      </c>
      <c r="I1772" s="12">
        <f t="shared" si="229"/>
        <v>44.142945348585428</v>
      </c>
      <c r="J1772" s="12">
        <f t="shared" si="230"/>
        <v>74.834250842947085</v>
      </c>
      <c r="K1772" s="12">
        <f t="shared" si="231"/>
        <v>4.3152756791465707</v>
      </c>
      <c r="L1772" s="12">
        <f t="shared" si="227"/>
        <v>0.96019691051848932</v>
      </c>
    </row>
    <row r="1773" spans="1:12" x14ac:dyDescent="0.25">
      <c r="A1773" s="11">
        <f>'Shiller Data '!A1772</f>
        <v>2017.12</v>
      </c>
      <c r="B1773" s="11">
        <f>'Shiller Data '!B1772</f>
        <v>2664.34</v>
      </c>
      <c r="C1773" s="11">
        <f>'Shiller Data '!C1772</f>
        <v>48.93</v>
      </c>
      <c r="D1773" s="11">
        <f>'Shiller Data '!D1772</f>
        <v>109.88</v>
      </c>
      <c r="E1773" s="75">
        <f>'Shiller Data '!E1772</f>
        <v>246.524</v>
      </c>
      <c r="F1773" s="12">
        <f t="shared" si="232"/>
        <v>3395.4869282503937</v>
      </c>
      <c r="G1773" s="12">
        <f t="shared" si="233"/>
        <v>62.357347560480925</v>
      </c>
      <c r="H1773" s="12">
        <f t="shared" si="228"/>
        <v>2111.1074205331875</v>
      </c>
      <c r="I1773" s="12">
        <f t="shared" si="229"/>
        <v>44.293174381612701</v>
      </c>
      <c r="J1773" s="12">
        <f t="shared" si="230"/>
        <v>76.659371915776546</v>
      </c>
      <c r="K1773" s="12">
        <f t="shared" si="231"/>
        <v>4.3393718668034857</v>
      </c>
      <c r="L1773" s="12">
        <f t="shared" si="227"/>
        <v>0.98429309817540434</v>
      </c>
    </row>
    <row r="1774" spans="1:12" x14ac:dyDescent="0.25">
      <c r="A1774" s="11">
        <f>'Shiller Data '!A1773</f>
        <v>2018.01</v>
      </c>
      <c r="B1774" s="11">
        <f>'Shiller Data '!B1773</f>
        <v>2789.8</v>
      </c>
      <c r="C1774" s="11">
        <f>'Shiller Data '!C1773</f>
        <v>49.286666666666662</v>
      </c>
      <c r="D1774" s="11">
        <f>'Shiller Data '!D1773</f>
        <v>111.73333333333332</v>
      </c>
      <c r="E1774" s="75">
        <f>'Shiller Data '!E1773</f>
        <v>247.86699999999999</v>
      </c>
      <c r="F1774" s="12">
        <f t="shared" si="232"/>
        <v>3536.1117655839626</v>
      </c>
      <c r="G1774" s="12">
        <f t="shared" si="233"/>
        <v>62.471561361536629</v>
      </c>
      <c r="H1774" s="12">
        <f t="shared" si="228"/>
        <v>2120.7018018252265</v>
      </c>
      <c r="I1774" s="12">
        <f t="shared" si="229"/>
        <v>44.443899780879491</v>
      </c>
      <c r="J1774" s="12">
        <f t="shared" si="230"/>
        <v>79.563489770653675</v>
      </c>
      <c r="K1774" s="12">
        <f t="shared" si="231"/>
        <v>4.3765553164055717</v>
      </c>
      <c r="L1774" s="12">
        <f t="shared" si="227"/>
        <v>1.0214765477774903</v>
      </c>
    </row>
    <row r="1775" spans="1:12" x14ac:dyDescent="0.25">
      <c r="A1775" s="11">
        <f>'Shiller Data '!A1774</f>
        <v>2018.02</v>
      </c>
      <c r="B1775" s="11">
        <f>'Shiller Data '!B1774</f>
        <v>2705.16</v>
      </c>
      <c r="C1775" s="11">
        <f>'Shiller Data '!C1774</f>
        <v>49.643333333333331</v>
      </c>
      <c r="D1775" s="11">
        <f>'Shiller Data '!D1774</f>
        <v>113.58666666666666</v>
      </c>
      <c r="E1775" s="75">
        <f>'Shiller Data '!E1774</f>
        <v>248.99100000000001</v>
      </c>
      <c r="F1775" s="12">
        <f t="shared" si="232"/>
        <v>3413.3508560550381</v>
      </c>
      <c r="G1775" s="12">
        <f t="shared" si="233"/>
        <v>62.639590386801125</v>
      </c>
      <c r="H1775" s="12">
        <f t="shared" si="228"/>
        <v>2130.0743213558089</v>
      </c>
      <c r="I1775" s="12">
        <f t="shared" si="229"/>
        <v>44.59469357461461</v>
      </c>
      <c r="J1775" s="12">
        <f t="shared" si="230"/>
        <v>76.541637187032435</v>
      </c>
      <c r="K1775" s="12">
        <f t="shared" si="231"/>
        <v>4.337834869722184</v>
      </c>
      <c r="L1775" s="12">
        <f t="shared" si="227"/>
        <v>0.98275610109410261</v>
      </c>
    </row>
    <row r="1776" spans="1:12" x14ac:dyDescent="0.25">
      <c r="A1776" s="11">
        <f>'Shiller Data '!A1775</f>
        <v>2018.03</v>
      </c>
      <c r="B1776" s="11">
        <f>'Shiller Data '!B1775</f>
        <v>2702.77</v>
      </c>
      <c r="C1776" s="11">
        <f>'Shiller Data '!C1775</f>
        <v>50</v>
      </c>
      <c r="D1776" s="11">
        <f>'Shiller Data '!D1775</f>
        <v>115.44</v>
      </c>
      <c r="E1776" s="75">
        <f>'Shiller Data '!E1775</f>
        <v>249.554</v>
      </c>
      <c r="F1776" s="12">
        <f t="shared" si="232"/>
        <v>3402.6413712062317</v>
      </c>
      <c r="G1776" s="12">
        <f t="shared" si="233"/>
        <v>62.947297979595596</v>
      </c>
      <c r="H1776" s="12">
        <f t="shared" si="228"/>
        <v>2140.0924515032875</v>
      </c>
      <c r="I1776" s="12">
        <f t="shared" si="229"/>
        <v>44.748532722732534</v>
      </c>
      <c r="J1776" s="12">
        <f t="shared" si="230"/>
        <v>76.039171882783734</v>
      </c>
      <c r="K1776" s="12">
        <f t="shared" si="231"/>
        <v>4.3312486270136317</v>
      </c>
      <c r="L1776" s="12">
        <f t="shared" si="227"/>
        <v>0.97616985838555026</v>
      </c>
    </row>
    <row r="1777" spans="1:12" x14ac:dyDescent="0.25">
      <c r="A1777" s="11">
        <f>'Shiller Data '!A1776</f>
        <v>2018.04</v>
      </c>
      <c r="B1777" s="11">
        <f>'Shiller Data '!B1776</f>
        <v>2653.63</v>
      </c>
      <c r="C1777" s="11">
        <f>'Shiller Data '!C1776</f>
        <v>50.33</v>
      </c>
      <c r="D1777" s="11">
        <f>'Shiller Data '!D1776</f>
        <v>117.78666666666666</v>
      </c>
      <c r="E1777" s="75">
        <f>'Shiller Data '!E1776</f>
        <v>250.54599999999999</v>
      </c>
      <c r="F1777" s="12">
        <f t="shared" si="232"/>
        <v>3327.5494529946604</v>
      </c>
      <c r="G1777" s="12">
        <f t="shared" si="233"/>
        <v>63.111874665730049</v>
      </c>
      <c r="H1777" s="12">
        <f t="shared" si="228"/>
        <v>2149.1525148093506</v>
      </c>
      <c r="I1777" s="12">
        <f t="shared" si="229"/>
        <v>44.90433948014023</v>
      </c>
      <c r="J1777" s="12">
        <f t="shared" si="230"/>
        <v>74.103070917373813</v>
      </c>
      <c r="K1777" s="12">
        <f t="shared" si="231"/>
        <v>4.3054569743228477</v>
      </c>
      <c r="L1777" s="12">
        <f t="shared" si="227"/>
        <v>0.95037820569476628</v>
      </c>
    </row>
    <row r="1778" spans="1:12" x14ac:dyDescent="0.25">
      <c r="A1778" s="11">
        <f>'Shiller Data '!A1777</f>
        <v>2018.05</v>
      </c>
      <c r="B1778" s="11">
        <f>'Shiller Data '!B1777</f>
        <v>2701.49</v>
      </c>
      <c r="C1778" s="11">
        <f>'Shiller Data '!C1777</f>
        <v>50.66</v>
      </c>
      <c r="D1778" s="11">
        <f>'Shiller Data '!D1777</f>
        <v>120.13333333333333</v>
      </c>
      <c r="E1778" s="75">
        <f>'Shiller Data '!E1777</f>
        <v>251.58799999999999</v>
      </c>
      <c r="F1778" s="12">
        <f t="shared" si="232"/>
        <v>3373.5337963257389</v>
      </c>
      <c r="G1778" s="12">
        <f t="shared" si="233"/>
        <v>63.262578103884131</v>
      </c>
      <c r="H1778" s="12">
        <f t="shared" si="228"/>
        <v>2158.2238559469056</v>
      </c>
      <c r="I1778" s="12">
        <f t="shared" si="229"/>
        <v>45.062932872013633</v>
      </c>
      <c r="J1778" s="12">
        <f t="shared" si="230"/>
        <v>74.862721561136439</v>
      </c>
      <c r="K1778" s="12">
        <f t="shared" si="231"/>
        <v>4.3156560571605738</v>
      </c>
      <c r="L1778" s="12">
        <f t="shared" si="227"/>
        <v>0.96057728853249236</v>
      </c>
    </row>
    <row r="1779" spans="1:12" x14ac:dyDescent="0.25">
      <c r="A1779" s="11">
        <f>'Shiller Data '!A1778</f>
        <v>2018.06</v>
      </c>
      <c r="B1779" s="11">
        <f>'Shiller Data '!B1778</f>
        <v>2754.35</v>
      </c>
      <c r="C1779" s="11">
        <f>'Shiller Data '!C1778</f>
        <v>50.99</v>
      </c>
      <c r="D1779" s="11">
        <f>'Shiller Data '!D1778</f>
        <v>122.48</v>
      </c>
      <c r="E1779" s="75">
        <f>'Shiller Data '!E1778</f>
        <v>251.989</v>
      </c>
      <c r="F1779" s="12">
        <f t="shared" si="232"/>
        <v>3434.0701826270192</v>
      </c>
      <c r="G1779" s="12">
        <f t="shared" si="233"/>
        <v>63.573343479278861</v>
      </c>
      <c r="H1779" s="12">
        <f t="shared" si="228"/>
        <v>2168.6519788698756</v>
      </c>
      <c r="I1779" s="12">
        <f t="shared" si="229"/>
        <v>45.225913554079845</v>
      </c>
      <c r="J1779" s="12">
        <f t="shared" si="230"/>
        <v>75.931471865585578</v>
      </c>
      <c r="K1779" s="12">
        <f t="shared" si="231"/>
        <v>4.3298312475438578</v>
      </c>
      <c r="L1779" s="12">
        <f t="shared" si="227"/>
        <v>0.97475247891577643</v>
      </c>
    </row>
    <row r="1780" spans="1:12" x14ac:dyDescent="0.25">
      <c r="A1780" s="11">
        <f>'Shiller Data '!A1779</f>
        <v>2018.07</v>
      </c>
      <c r="B1780" s="11">
        <f>'Shiller Data '!B1779</f>
        <v>2793.64</v>
      </c>
      <c r="C1780" s="11">
        <f>'Shiller Data '!C1779</f>
        <v>51.44</v>
      </c>
      <c r="D1780" s="11">
        <f>'Shiller Data '!D1779</f>
        <v>125.11666666666667</v>
      </c>
      <c r="E1780" s="75">
        <f>'Shiller Data '!E1779</f>
        <v>252.006</v>
      </c>
      <c r="F1780" s="12">
        <f t="shared" si="232"/>
        <v>3482.8212304468939</v>
      </c>
      <c r="G1780" s="12">
        <f t="shared" si="233"/>
        <v>64.130068331706383</v>
      </c>
      <c r="H1780" s="12">
        <f t="shared" si="228"/>
        <v>2180.655420298795</v>
      </c>
      <c r="I1780" s="12">
        <f t="shared" si="229"/>
        <v>45.394148545274597</v>
      </c>
      <c r="J1780" s="12">
        <f t="shared" si="230"/>
        <v>76.724012721006218</v>
      </c>
      <c r="K1780" s="12">
        <f t="shared" si="231"/>
        <v>4.3402147326616047</v>
      </c>
      <c r="L1780" s="12">
        <f t="shared" si="227"/>
        <v>0.98513596403352333</v>
      </c>
    </row>
    <row r="1781" spans="1:12" x14ac:dyDescent="0.25">
      <c r="A1781" s="11">
        <f>'Shiller Data '!A1780</f>
        <v>2018.08</v>
      </c>
      <c r="B1781" s="11">
        <f>'Shiller Data '!B1780</f>
        <v>2857.82</v>
      </c>
      <c r="C1781" s="11">
        <f>'Shiller Data '!C1780</f>
        <v>51.89</v>
      </c>
      <c r="D1781" s="11">
        <f>'Shiller Data '!D1780</f>
        <v>127.75333333333333</v>
      </c>
      <c r="E1781" s="75">
        <f>'Shiller Data '!E1780</f>
        <v>252.14599999999999</v>
      </c>
      <c r="F1781" s="12">
        <f t="shared" si="232"/>
        <v>3560.8560060441177</v>
      </c>
      <c r="G1781" s="12">
        <f t="shared" si="233"/>
        <v>64.655163080120246</v>
      </c>
      <c r="H1781" s="12">
        <f t="shared" si="228"/>
        <v>2192.7096101965421</v>
      </c>
      <c r="I1781" s="12">
        <f t="shared" si="229"/>
        <v>45.563971339636467</v>
      </c>
      <c r="J1781" s="12">
        <f t="shared" si="230"/>
        <v>78.150694536727102</v>
      </c>
      <c r="K1781" s="12">
        <f t="shared" si="231"/>
        <v>4.3586389440541886</v>
      </c>
      <c r="L1781" s="12">
        <f t="shared" si="227"/>
        <v>1.0035601754261072</v>
      </c>
    </row>
    <row r="1782" spans="1:12" x14ac:dyDescent="0.25">
      <c r="A1782" s="11">
        <f>'Shiller Data '!A1781</f>
        <v>2018.09</v>
      </c>
      <c r="B1782" s="11">
        <f>'Shiller Data '!B1781</f>
        <v>2901.5</v>
      </c>
      <c r="C1782" s="11">
        <f>'Shiller Data '!C1781</f>
        <v>52.34</v>
      </c>
      <c r="D1782" s="11">
        <f>'Shiller Data '!D1781</f>
        <v>130.38999999999999</v>
      </c>
      <c r="E1782" s="75">
        <f>'Shiller Data '!E1781</f>
        <v>252.43899999999999</v>
      </c>
      <c r="F1782" s="12">
        <f t="shared" si="232"/>
        <v>3611.0853017956815</v>
      </c>
      <c r="G1782" s="12">
        <f t="shared" si="233"/>
        <v>65.140170496634838</v>
      </c>
      <c r="H1782" s="12">
        <f t="shared" si="228"/>
        <v>2206.0118688490415</v>
      </c>
      <c r="I1782" s="12">
        <f t="shared" si="229"/>
        <v>45.736133323407259</v>
      </c>
      <c r="J1782" s="12">
        <f t="shared" si="230"/>
        <v>78.954757199545924</v>
      </c>
      <c r="K1782" s="12">
        <f t="shared" si="231"/>
        <v>4.3688749947387269</v>
      </c>
      <c r="L1782" s="12">
        <f t="shared" si="227"/>
        <v>1.0137962261106455</v>
      </c>
    </row>
    <row r="1783" spans="1:12" x14ac:dyDescent="0.25">
      <c r="A1783" s="11">
        <f>'Shiller Data '!A1782</f>
        <v>2018.1</v>
      </c>
      <c r="B1783" s="11">
        <f>'Shiller Data '!B1782</f>
        <v>2785.46</v>
      </c>
      <c r="C1783" s="11">
        <f>'Shiller Data '!C1782</f>
        <v>52.81</v>
      </c>
      <c r="D1783" s="11">
        <f>'Shiller Data '!D1782</f>
        <v>131.05666666666667</v>
      </c>
      <c r="E1783" s="75">
        <f>'Shiller Data '!E1782</f>
        <v>252.88499999999999</v>
      </c>
      <c r="F1783" s="12">
        <f t="shared" si="232"/>
        <v>3460.5528026573347</v>
      </c>
      <c r="G1783" s="12">
        <f t="shared" si="233"/>
        <v>65.609196868141652</v>
      </c>
      <c r="H1783" s="12">
        <f t="shared" si="228"/>
        <v>2222.6395860959005</v>
      </c>
      <c r="I1783" s="12">
        <f t="shared" si="229"/>
        <v>45.909845176123554</v>
      </c>
      <c r="J1783" s="12">
        <f t="shared" si="230"/>
        <v>75.377139465002443</v>
      </c>
      <c r="K1783" s="12">
        <f t="shared" si="231"/>
        <v>4.3225040389231628</v>
      </c>
      <c r="L1783" s="12">
        <f t="shared" si="227"/>
        <v>0.96742527029508141</v>
      </c>
    </row>
    <row r="1784" spans="1:12" x14ac:dyDescent="0.25">
      <c r="A1784" s="11">
        <f>'Shiller Data '!A1783</f>
        <v>2018.11</v>
      </c>
      <c r="B1784" s="11">
        <f>'Shiller Data '!B1783</f>
        <v>2723.23</v>
      </c>
      <c r="C1784" s="11">
        <f>'Shiller Data '!C1783</f>
        <v>53.28</v>
      </c>
      <c r="D1784" s="11">
        <f>'Shiller Data '!D1783</f>
        <v>131.72333333333333</v>
      </c>
      <c r="E1784" s="75">
        <f>'Shiller Data '!E1783</f>
        <v>252.03800000000001</v>
      </c>
      <c r="F1784" s="12">
        <f t="shared" si="232"/>
        <v>3394.610278013633</v>
      </c>
      <c r="G1784" s="12">
        <f t="shared" si="233"/>
        <v>66.415556384354744</v>
      </c>
      <c r="H1784" s="12">
        <f t="shared" si="228"/>
        <v>2240.4026340936962</v>
      </c>
      <c r="I1784" s="12">
        <f t="shared" si="229"/>
        <v>46.083538728495029</v>
      </c>
      <c r="J1784" s="12">
        <f t="shared" si="230"/>
        <v>73.662100864546446</v>
      </c>
      <c r="K1784" s="12">
        <f t="shared" si="231"/>
        <v>4.2994884317145505</v>
      </c>
      <c r="L1784" s="12">
        <f t="shared" si="227"/>
        <v>0.94440966308646912</v>
      </c>
    </row>
    <row r="1785" spans="1:12" x14ac:dyDescent="0.25">
      <c r="A1785" s="11">
        <f>'Shiller Data '!A1784</f>
        <v>2018.12</v>
      </c>
      <c r="B1785" s="11">
        <f>'Shiller Data '!B1784</f>
        <v>2567.31</v>
      </c>
      <c r="C1785" s="11">
        <f>'Shiller Data '!C1784</f>
        <v>53.75</v>
      </c>
      <c r="D1785" s="11">
        <f>'Shiller Data '!D1784</f>
        <v>132.38999999999999</v>
      </c>
      <c r="E1785" s="75">
        <f>'Shiller Data '!E1784</f>
        <v>251.233</v>
      </c>
      <c r="F1785" s="12">
        <f t="shared" si="232"/>
        <v>3210.5042699406526</v>
      </c>
      <c r="G1785" s="12">
        <f t="shared" si="233"/>
        <v>67.216115120227045</v>
      </c>
      <c r="H1785" s="12">
        <f t="shared" si="228"/>
        <v>2257.1800476527442</v>
      </c>
      <c r="I1785" s="12">
        <f t="shared" si="229"/>
        <v>46.260577017010654</v>
      </c>
      <c r="J1785" s="12">
        <f t="shared" si="230"/>
        <v>69.400437196451435</v>
      </c>
      <c r="K1785" s="12">
        <f t="shared" si="231"/>
        <v>4.2398931671535998</v>
      </c>
      <c r="L1785" s="12">
        <f t="shared" si="227"/>
        <v>0.88481439852551835</v>
      </c>
    </row>
    <row r="1786" spans="1:12" x14ac:dyDescent="0.25">
      <c r="A1786" s="11">
        <f>'Shiller Data '!A1785</f>
        <v>2019.01</v>
      </c>
      <c r="B1786" s="11">
        <f>'Shiller Data '!B1785</f>
        <v>2607.39</v>
      </c>
      <c r="C1786" s="11">
        <f>'Shiller Data '!C1785</f>
        <v>54.146666666666668</v>
      </c>
      <c r="D1786" s="11">
        <f>'Shiller Data '!D1785</f>
        <v>133.05666666666664</v>
      </c>
      <c r="E1786" s="75">
        <f>'Shiller Data '!E1785</f>
        <v>251.71199999999999</v>
      </c>
      <c r="F1786" s="12">
        <f t="shared" si="232"/>
        <v>3254.4207397740274</v>
      </c>
      <c r="G1786" s="12">
        <f t="shared" si="233"/>
        <v>67.58330552377322</v>
      </c>
      <c r="H1786" s="12">
        <f t="shared" si="228"/>
        <v>2274.6834383235996</v>
      </c>
      <c r="I1786" s="12">
        <f t="shared" si="229"/>
        <v>46.447253979057095</v>
      </c>
      <c r="J1786" s="12">
        <f t="shared" si="230"/>
        <v>70.067021426959585</v>
      </c>
      <c r="K1786" s="12">
        <f t="shared" si="231"/>
        <v>4.2494522329440292</v>
      </c>
      <c r="L1786" s="12">
        <f t="shared" si="227"/>
        <v>0.89437346431594777</v>
      </c>
    </row>
    <row r="1787" spans="1:12" x14ac:dyDescent="0.25">
      <c r="A1787" s="11">
        <f>'Shiller Data '!A1786</f>
        <v>2019.02</v>
      </c>
      <c r="B1787" s="11">
        <f>'Shiller Data '!B1786</f>
        <v>2754.86</v>
      </c>
      <c r="C1787" s="11">
        <f>'Shiller Data '!C1786</f>
        <v>54.543333333333337</v>
      </c>
      <c r="D1787" s="11">
        <f>'Shiller Data '!D1786</f>
        <v>133.7233333333333</v>
      </c>
      <c r="E1787" s="75">
        <f>'Shiller Data '!E1786</f>
        <v>252.77600000000001</v>
      </c>
      <c r="F1787" s="12">
        <f t="shared" si="232"/>
        <v>3424.0123290976994</v>
      </c>
      <c r="G1787" s="12">
        <f t="shared" si="233"/>
        <v>67.791846338259958</v>
      </c>
      <c r="H1787" s="12">
        <f t="shared" si="228"/>
        <v>2294.7696053424047</v>
      </c>
      <c r="I1787" s="12">
        <f t="shared" si="229"/>
        <v>46.643070979283564</v>
      </c>
      <c r="J1787" s="12">
        <f t="shared" si="230"/>
        <v>73.408809866281501</v>
      </c>
      <c r="K1787" s="12">
        <f t="shared" si="231"/>
        <v>4.2960439538441735</v>
      </c>
      <c r="L1787" s="12">
        <f t="shared" si="227"/>
        <v>0.94096518521609207</v>
      </c>
    </row>
    <row r="1788" spans="1:12" x14ac:dyDescent="0.25">
      <c r="A1788" s="11">
        <f>'Shiller Data '!A1787</f>
        <v>2019.03</v>
      </c>
      <c r="B1788" s="11">
        <f>'Shiller Data '!B1787</f>
        <v>2803.98</v>
      </c>
      <c r="C1788" s="11">
        <f>'Shiller Data '!C1787</f>
        <v>54.94</v>
      </c>
      <c r="D1788" s="11">
        <f>'Shiller Data '!D1787</f>
        <v>134.38999999999999</v>
      </c>
      <c r="E1788" s="75">
        <f>'Shiller Data '!E1787</f>
        <v>254.202</v>
      </c>
      <c r="F1788" s="12">
        <f t="shared" si="232"/>
        <v>3465.5133181485594</v>
      </c>
      <c r="G1788" s="12">
        <f t="shared" si="233"/>
        <v>67.901804470460505</v>
      </c>
      <c r="H1788" s="12">
        <f t="shared" si="228"/>
        <v>2316.5011328938544</v>
      </c>
      <c r="I1788" s="12">
        <f t="shared" si="229"/>
        <v>46.846651173942327</v>
      </c>
      <c r="J1788" s="12">
        <f t="shared" si="230"/>
        <v>73.97568943148265</v>
      </c>
      <c r="K1788" s="12">
        <f t="shared" si="231"/>
        <v>4.3037365180330793</v>
      </c>
      <c r="L1788" s="12">
        <f t="shared" si="227"/>
        <v>0.94865774940499792</v>
      </c>
    </row>
    <row r="1789" spans="1:12" x14ac:dyDescent="0.25">
      <c r="A1789" s="11">
        <f>'Shiller Data '!A1788</f>
        <v>2019.04</v>
      </c>
      <c r="B1789" s="11">
        <f>'Shiller Data '!B1788</f>
        <v>2903.8</v>
      </c>
      <c r="C1789" s="11">
        <f>'Shiller Data '!C1788</f>
        <v>55.319091580592705</v>
      </c>
      <c r="D1789" s="11">
        <f>'Shiller Data '!D1788</f>
        <v>134.68333333333334</v>
      </c>
      <c r="E1789" s="75">
        <f>'Shiller Data '!E1788</f>
        <v>255.548</v>
      </c>
      <c r="F1789" s="12">
        <f t="shared" si="232"/>
        <v>3569.9804537699379</v>
      </c>
      <c r="G1789" s="12">
        <f t="shared" si="233"/>
        <v>68.010219596055194</v>
      </c>
      <c r="H1789" s="12">
        <f t="shared" si="228"/>
        <v>2336.8541203226323</v>
      </c>
      <c r="I1789" s="12">
        <f t="shared" si="229"/>
        <v>47.060813708629475</v>
      </c>
      <c r="J1789" s="12">
        <f t="shared" si="230"/>
        <v>75.858876471473238</v>
      </c>
      <c r="K1789" s="12">
        <f t="shared" si="231"/>
        <v>4.3288747255983893</v>
      </c>
      <c r="L1789" s="12">
        <f t="shared" si="227"/>
        <v>0.97379595697030785</v>
      </c>
    </row>
    <row r="1790" spans="1:12" x14ac:dyDescent="0.25">
      <c r="A1790" s="11">
        <f>'Shiller Data '!A1789</f>
        <v>2019.05</v>
      </c>
      <c r="B1790" s="11">
        <f>'Shiller Data '!B1789</f>
        <v>2854.71</v>
      </c>
      <c r="C1790" s="11">
        <f>'Shiller Data '!C1789</f>
        <v>55.698183161185412</v>
      </c>
      <c r="D1790" s="11">
        <f>'Shiller Data '!D1789</f>
        <v>134.97666666666666</v>
      </c>
      <c r="E1790" s="75">
        <f>'Shiller Data '!E1789</f>
        <v>256.09199999999998</v>
      </c>
      <c r="F1790" s="12">
        <f t="shared" si="232"/>
        <v>3502.1731028302333</v>
      </c>
      <c r="G1790" s="12">
        <f t="shared" si="233"/>
        <v>68.330821324623287</v>
      </c>
      <c r="H1790" s="12">
        <f t="shared" si="228"/>
        <v>2355.8481732724622</v>
      </c>
      <c r="I1790" s="12">
        <f t="shared" si="229"/>
        <v>47.287245452018027</v>
      </c>
      <c r="J1790" s="12">
        <f t="shared" si="230"/>
        <v>74.061685542327879</v>
      </c>
      <c r="K1790" s="12">
        <f t="shared" si="231"/>
        <v>4.3048983343721456</v>
      </c>
      <c r="L1790" s="12">
        <f t="shared" si="227"/>
        <v>0.94981956574406423</v>
      </c>
    </row>
    <row r="1791" spans="1:12" x14ac:dyDescent="0.25">
      <c r="A1791" s="11">
        <f>'Shiller Data '!A1790</f>
        <v>2019.06</v>
      </c>
      <c r="B1791" s="11">
        <f>'Shiller Data '!B1790</f>
        <v>2890.17</v>
      </c>
      <c r="C1791" s="11">
        <f>'Shiller Data '!C1790</f>
        <v>56.077274741778119</v>
      </c>
      <c r="D1791" s="11">
        <f>'Shiller Data '!D1790</f>
        <v>135.27000000000001</v>
      </c>
      <c r="E1791" s="75">
        <f>'Shiller Data '!E1790</f>
        <v>256.14299999999997</v>
      </c>
      <c r="F1791" s="12">
        <f t="shared" si="232"/>
        <v>3544.9696448858654</v>
      </c>
      <c r="G1791" s="12">
        <f t="shared" si="233"/>
        <v>68.782195070714963</v>
      </c>
      <c r="H1791" s="12">
        <f t="shared" si="228"/>
        <v>2374.8929897048361</v>
      </c>
      <c r="I1791" s="12">
        <f t="shared" si="229"/>
        <v>47.52928355934408</v>
      </c>
      <c r="J1791" s="12">
        <f t="shared" si="230"/>
        <v>74.584958564748604</v>
      </c>
      <c r="K1791" s="12">
        <f t="shared" si="231"/>
        <v>4.3119388590617103</v>
      </c>
      <c r="L1791" s="12">
        <f t="shared" si="227"/>
        <v>0.95686009043362885</v>
      </c>
    </row>
    <row r="1792" spans="1:12" x14ac:dyDescent="0.25">
      <c r="A1792" s="11">
        <f>'Shiller Data '!A1791</f>
        <v>2019.07</v>
      </c>
      <c r="B1792" s="11">
        <f>'Shiller Data '!B1791</f>
        <v>2996.1136363636365</v>
      </c>
      <c r="C1792" s="11">
        <f>'Shiller Data '!C1791</f>
        <v>56.458183161185417</v>
      </c>
      <c r="D1792" s="11">
        <f>'Shiller Data '!D1791</f>
        <v>134.48000000000002</v>
      </c>
      <c r="E1792" s="75">
        <f>'Shiller Data '!E1791</f>
        <v>256.57100000000003</v>
      </c>
      <c r="F1792" s="12">
        <f t="shared" si="232"/>
        <v>3668.7856449269225</v>
      </c>
      <c r="G1792" s="12">
        <f t="shared" si="233"/>
        <v>69.133883777455083</v>
      </c>
      <c r="H1792" s="12">
        <f t="shared" si="228"/>
        <v>2394.5372066926211</v>
      </c>
      <c r="I1792" s="12">
        <f t="shared" si="229"/>
        <v>47.78282195680341</v>
      </c>
      <c r="J1792" s="12">
        <f t="shared" si="230"/>
        <v>76.780430595823233</v>
      </c>
      <c r="K1792" s="12">
        <f t="shared" si="231"/>
        <v>4.3409497977338374</v>
      </c>
      <c r="L1792" s="12">
        <f t="shared" si="227"/>
        <v>0.98587102910575597</v>
      </c>
    </row>
    <row r="1793" spans="1:12" x14ac:dyDescent="0.25">
      <c r="A1793" s="11">
        <f>'Shiller Data '!A1792</f>
        <v>2019.08</v>
      </c>
      <c r="B1793" s="11">
        <f>'Shiller Data '!B1792</f>
        <v>2897.4981818181818</v>
      </c>
      <c r="C1793" s="11">
        <f>'Shiller Data '!C1792</f>
        <v>56.839091580592708</v>
      </c>
      <c r="D1793" s="11">
        <f>'Shiller Data '!D1792</f>
        <v>133.69</v>
      </c>
      <c r="E1793" s="75">
        <f>'Shiller Data '!E1792</f>
        <v>256.55799999999999</v>
      </c>
      <c r="F1793" s="12">
        <f t="shared" si="232"/>
        <v>3548.2093377432288</v>
      </c>
      <c r="G1793" s="12">
        <f t="shared" si="233"/>
        <v>69.603838497855122</v>
      </c>
      <c r="H1793" s="12">
        <f t="shared" si="228"/>
        <v>2412.1882148914478</v>
      </c>
      <c r="I1793" s="12">
        <f t="shared" si="229"/>
        <v>48.050437137366082</v>
      </c>
      <c r="J1793" s="12">
        <f t="shared" si="230"/>
        <v>73.843435130457721</v>
      </c>
      <c r="K1793" s="12">
        <f t="shared" si="231"/>
        <v>4.3019471103809037</v>
      </c>
      <c r="L1793" s="12">
        <f t="shared" ref="L1793:L1839" si="234">K1793-$K$1854</f>
        <v>0.94686834175282231</v>
      </c>
    </row>
    <row r="1794" spans="1:12" x14ac:dyDescent="0.25">
      <c r="A1794" s="11">
        <f>'Shiller Data '!A1793</f>
        <v>2019.09</v>
      </c>
      <c r="B1794" s="11">
        <f>'Shiller Data '!B1793</f>
        <v>2982.1559999999999</v>
      </c>
      <c r="C1794" s="11">
        <f>'Shiller Data '!C1793</f>
        <v>57.22</v>
      </c>
      <c r="D1794" s="11">
        <f>'Shiller Data '!D1793</f>
        <v>132.9</v>
      </c>
      <c r="E1794" s="75">
        <f>'Shiller Data '!E1793</f>
        <v>256.75900000000001</v>
      </c>
      <c r="F1794" s="12">
        <f t="shared" si="232"/>
        <v>3649.0205262522441</v>
      </c>
      <c r="G1794" s="12">
        <f t="shared" si="233"/>
        <v>70.015436654606063</v>
      </c>
      <c r="H1794" s="12">
        <f t="shared" ref="H1794:H1839" si="235">GEOMEAN(F1675:F1794)</f>
        <v>2429.86277927225</v>
      </c>
      <c r="I1794" s="12">
        <f t="shared" ref="I1794:I1839" si="236">GEOMEAN(G1675:G1794)</f>
        <v>48.331559333873614</v>
      </c>
      <c r="J1794" s="12">
        <f t="shared" ref="J1794:J1851" si="237">F1794/I1794</f>
        <v>75.499747505452291</v>
      </c>
      <c r="K1794" s="12">
        <f t="shared" ref="K1794:K1851" si="238">LN(J1794)</f>
        <v>4.3241293119507418</v>
      </c>
      <c r="L1794" s="12">
        <f t="shared" si="234"/>
        <v>0.96905054332266038</v>
      </c>
    </row>
    <row r="1795" spans="1:12" x14ac:dyDescent="0.25">
      <c r="A1795" s="11">
        <f>'Shiller Data '!A1794</f>
        <v>2019.1</v>
      </c>
      <c r="B1795" s="11">
        <f>'Shiller Data '!B1794</f>
        <v>2977.68</v>
      </c>
      <c r="C1795" s="11">
        <f>'Shiller Data '!C1794</f>
        <v>57.56</v>
      </c>
      <c r="D1795" s="11">
        <f>'Shiller Data '!D1794</f>
        <v>135.09</v>
      </c>
      <c r="E1795" s="75">
        <f>'Shiller Data '!E1794</f>
        <v>257.346</v>
      </c>
      <c r="F1795" s="12">
        <f t="shared" si="232"/>
        <v>3635.2327761068755</v>
      </c>
      <c r="G1795" s="12">
        <f t="shared" si="233"/>
        <v>70.270814389965267</v>
      </c>
      <c r="H1795" s="12">
        <f t="shared" si="235"/>
        <v>2447.1629632507565</v>
      </c>
      <c r="I1795" s="12">
        <f t="shared" si="236"/>
        <v>48.624699813541945</v>
      </c>
      <c r="J1795" s="12">
        <f t="shared" si="237"/>
        <v>74.761032768257124</v>
      </c>
      <c r="K1795" s="12">
        <f t="shared" si="238"/>
        <v>4.3142967969416111</v>
      </c>
      <c r="L1795" s="12">
        <f t="shared" si="234"/>
        <v>0.95921802831352965</v>
      </c>
    </row>
    <row r="1796" spans="1:12" x14ac:dyDescent="0.25">
      <c r="A1796" s="11">
        <f>'Shiller Data '!A1795</f>
        <v>2019.11</v>
      </c>
      <c r="B1796" s="11">
        <f>'Shiller Data '!B1795</f>
        <v>3104.9044999999996</v>
      </c>
      <c r="C1796" s="11">
        <f>'Shiller Data '!C1795</f>
        <v>57.900000000000006</v>
      </c>
      <c r="D1796" s="11">
        <f>'Shiller Data '!D1795</f>
        <v>137.28</v>
      </c>
      <c r="E1796" s="75">
        <f>'Shiller Data '!E1795</f>
        <v>257.20800000000003</v>
      </c>
      <c r="F1796" s="12">
        <f t="shared" si="232"/>
        <v>3792.5856555297651</v>
      </c>
      <c r="G1796" s="12">
        <f t="shared" si="233"/>
        <v>70.723820798730983</v>
      </c>
      <c r="H1796" s="12">
        <f t="shared" si="235"/>
        <v>2465.0822918244507</v>
      </c>
      <c r="I1796" s="12">
        <f t="shared" si="236"/>
        <v>48.93127223456662</v>
      </c>
      <c r="J1796" s="12">
        <f t="shared" si="237"/>
        <v>77.508421145251987</v>
      </c>
      <c r="K1796" s="12">
        <f t="shared" si="238"/>
        <v>4.3503865903949732</v>
      </c>
      <c r="L1796" s="12">
        <f t="shared" si="234"/>
        <v>0.99530782176689181</v>
      </c>
    </row>
    <row r="1797" spans="1:12" x14ac:dyDescent="0.25">
      <c r="A1797" s="11">
        <f>'Shiller Data '!A1796</f>
        <v>2019.12</v>
      </c>
      <c r="B1797" s="11">
        <f>'Shiller Data '!B1796</f>
        <v>3176.7495238095235</v>
      </c>
      <c r="C1797" s="11">
        <f>'Shiller Data '!C1796</f>
        <v>58.24</v>
      </c>
      <c r="D1797" s="11">
        <f>'Shiller Data '!D1796</f>
        <v>139.47</v>
      </c>
      <c r="E1797" s="75">
        <f>'Shiller Data '!E1796</f>
        <v>256.97399999999999</v>
      </c>
      <c r="F1797" s="12">
        <f t="shared" si="232"/>
        <v>3883.8765075177143</v>
      </c>
      <c r="G1797" s="12">
        <f t="shared" si="233"/>
        <v>71.203903896892299</v>
      </c>
      <c r="H1797" s="12">
        <f t="shared" si="235"/>
        <v>2483.168554059489</v>
      </c>
      <c r="I1797" s="12">
        <f t="shared" si="236"/>
        <v>49.250826211600135</v>
      </c>
      <c r="J1797" s="12">
        <f t="shared" si="237"/>
        <v>78.859113770622145</v>
      </c>
      <c r="K1797" s="12">
        <f t="shared" si="238"/>
        <v>4.3676628903774848</v>
      </c>
      <c r="L1797" s="12">
        <f t="shared" si="234"/>
        <v>1.0125841217494034</v>
      </c>
    </row>
    <row r="1798" spans="1:12" x14ac:dyDescent="0.25">
      <c r="A1798" s="11">
        <f>'Shiller Data '!A1797</f>
        <v>2020.01</v>
      </c>
      <c r="B1798" s="11">
        <f>'Shiller Data '!B1797</f>
        <v>3278.2028571428577</v>
      </c>
      <c r="C1798" s="11">
        <f>'Shiller Data '!C1797</f>
        <v>58.686867862126704</v>
      </c>
      <c r="D1798" s="11">
        <f>'Shiller Data '!D1797</f>
        <v>131.75666666666666</v>
      </c>
      <c r="E1798" s="75">
        <f>'Shiller Data '!E1797</f>
        <v>257.971</v>
      </c>
      <c r="F1798" s="12">
        <f t="shared" si="232"/>
        <v>3992.4231120663071</v>
      </c>
      <c r="G1798" s="12">
        <f t="shared" si="233"/>
        <v>71.472943511416631</v>
      </c>
      <c r="H1798" s="12">
        <f t="shared" si="235"/>
        <v>2501.7869040606683</v>
      </c>
      <c r="I1798" s="12">
        <f t="shared" si="236"/>
        <v>49.578580489388258</v>
      </c>
      <c r="J1798" s="12">
        <f t="shared" si="237"/>
        <v>80.527176709321893</v>
      </c>
      <c r="K1798" s="12">
        <f t="shared" si="238"/>
        <v>4.3885947263244045</v>
      </c>
      <c r="L1798" s="12">
        <f t="shared" si="234"/>
        <v>1.0335159576963231</v>
      </c>
    </row>
    <row r="1799" spans="1:12" x14ac:dyDescent="0.25">
      <c r="A1799" s="11">
        <f>'Shiller Data '!A1798</f>
        <v>2020.02</v>
      </c>
      <c r="B1799" s="11">
        <f>'Shiller Data '!B1798</f>
        <v>3277.3142105263164</v>
      </c>
      <c r="C1799" s="11">
        <f>'Shiller Data '!C1798</f>
        <v>59.133735724253413</v>
      </c>
      <c r="D1799" s="11">
        <f>'Shiller Data '!D1798</f>
        <v>124.04333333333332</v>
      </c>
      <c r="E1799" s="75">
        <f>'Shiller Data '!E1798</f>
        <v>258.678</v>
      </c>
      <c r="F1799" s="12">
        <f t="shared" si="232"/>
        <v>3980.4320123555367</v>
      </c>
      <c r="G1799" s="12">
        <f t="shared" si="233"/>
        <v>71.820338108255498</v>
      </c>
      <c r="H1799" s="12">
        <f t="shared" si="235"/>
        <v>2521.1404936932631</v>
      </c>
      <c r="I1799" s="12">
        <f t="shared" si="236"/>
        <v>49.913827767008037</v>
      </c>
      <c r="J1799" s="12">
        <f t="shared" si="237"/>
        <v>79.746078199727179</v>
      </c>
      <c r="K1799" s="12">
        <f t="shared" si="238"/>
        <v>4.3788475642767963</v>
      </c>
      <c r="L1799" s="12">
        <f t="shared" si="234"/>
        <v>1.0237687956487149</v>
      </c>
    </row>
    <row r="1800" spans="1:12" x14ac:dyDescent="0.25">
      <c r="A1800" s="11">
        <f>'Shiller Data '!A1799</f>
        <v>2020.03</v>
      </c>
      <c r="B1800" s="11">
        <f>'Shiller Data '!B1799</f>
        <v>2652.3936363636367</v>
      </c>
      <c r="C1800" s="11">
        <f>'Shiller Data '!C1799</f>
        <v>59.580603586380121</v>
      </c>
      <c r="D1800" s="11">
        <f>'Shiller Data '!D1799</f>
        <v>116.33</v>
      </c>
      <c r="E1800" s="75">
        <f>'Shiller Data '!E1799</f>
        <v>258.11500000000001</v>
      </c>
      <c r="F1800" s="12">
        <f t="shared" si="232"/>
        <v>3228.4670426149023</v>
      </c>
      <c r="G1800" s="12">
        <f t="shared" si="233"/>
        <v>72.520915606419521</v>
      </c>
      <c r="H1800" s="12">
        <f t="shared" si="235"/>
        <v>2535.1150060206296</v>
      </c>
      <c r="I1800" s="12">
        <f t="shared" si="236"/>
        <v>50.260361959059416</v>
      </c>
      <c r="J1800" s="12">
        <f t="shared" si="237"/>
        <v>64.234854600623748</v>
      </c>
      <c r="K1800" s="12">
        <f t="shared" si="238"/>
        <v>4.162545969927244</v>
      </c>
      <c r="L1800" s="12">
        <f t="shared" si="234"/>
        <v>0.80746720129916261</v>
      </c>
    </row>
    <row r="1801" spans="1:12" x14ac:dyDescent="0.25">
      <c r="A1801" s="11">
        <f>'Shiller Data '!A1800</f>
        <v>2020.04</v>
      </c>
      <c r="B1801" s="11">
        <f>'Shiller Data '!B1800</f>
        <v>2761.9752380952382</v>
      </c>
      <c r="C1801" s="11">
        <f>'Shiller Data '!C1800</f>
        <v>59.613735724253416</v>
      </c>
      <c r="D1801" s="11">
        <f>'Shiller Data '!D1800</f>
        <v>110.63</v>
      </c>
      <c r="E1801" s="75">
        <f>'Shiller Data '!E1800</f>
        <v>256.38900000000001</v>
      </c>
      <c r="F1801" s="12">
        <f t="shared" si="232"/>
        <v>3384.4804981047214</v>
      </c>
      <c r="G1801" s="12">
        <f t="shared" si="233"/>
        <v>73.049722964586309</v>
      </c>
      <c r="H1801" s="12">
        <f t="shared" si="235"/>
        <v>2549.3876098927249</v>
      </c>
      <c r="I1801" s="12">
        <f t="shared" si="236"/>
        <v>50.612200359926725</v>
      </c>
      <c r="J1801" s="12">
        <f t="shared" si="237"/>
        <v>66.870842880493598</v>
      </c>
      <c r="K1801" s="12">
        <f t="shared" si="238"/>
        <v>4.2027630407493248</v>
      </c>
      <c r="L1801" s="12">
        <f t="shared" si="234"/>
        <v>0.84768427212124342</v>
      </c>
    </row>
    <row r="1802" spans="1:12" x14ac:dyDescent="0.25">
      <c r="A1802" s="11">
        <f>'Shiller Data '!A1801</f>
        <v>2020.05</v>
      </c>
      <c r="B1802" s="11">
        <f>'Shiller Data '!B1801</f>
        <v>2919.6149999999998</v>
      </c>
      <c r="C1802" s="11">
        <f>'Shiller Data '!C1801</f>
        <v>59.646867862126712</v>
      </c>
      <c r="D1802" s="11">
        <f>'Shiller Data '!D1801</f>
        <v>104.93</v>
      </c>
      <c r="E1802" s="75">
        <f>'Shiller Data '!E1801</f>
        <v>256.39400000000001</v>
      </c>
      <c r="F1802" s="12">
        <f t="shared" si="232"/>
        <v>3577.5799848085367</v>
      </c>
      <c r="G1802" s="12">
        <f t="shared" si="233"/>
        <v>73.08889720735921</v>
      </c>
      <c r="H1802" s="12">
        <f t="shared" si="235"/>
        <v>2566.2737351340552</v>
      </c>
      <c r="I1802" s="12">
        <f t="shared" si="236"/>
        <v>50.966156406447055</v>
      </c>
      <c r="J1802" s="12">
        <f t="shared" si="237"/>
        <v>70.195208684718168</v>
      </c>
      <c r="K1802" s="12">
        <f t="shared" si="238"/>
        <v>4.2512800563480253</v>
      </c>
      <c r="L1802" s="12">
        <f t="shared" si="234"/>
        <v>0.8962012877199439</v>
      </c>
    </row>
    <row r="1803" spans="1:12" x14ac:dyDescent="0.25">
      <c r="A1803" s="11">
        <f>'Shiller Data '!A1802</f>
        <v>2020.06</v>
      </c>
      <c r="B1803" s="11">
        <f>'Shiller Data '!B1802</f>
        <v>3104.6609090909087</v>
      </c>
      <c r="C1803" s="11">
        <f>'Shiller Data '!C1802</f>
        <v>59.68</v>
      </c>
      <c r="D1803" s="11">
        <f>'Shiller Data '!D1802</f>
        <v>99.23</v>
      </c>
      <c r="E1803" s="75">
        <f>'Shiller Data '!E1802</f>
        <v>257.79700000000003</v>
      </c>
      <c r="F1803" s="12">
        <f t="shared" ref="F1803:F1851" si="239">B1803*$E$1851/E1803</f>
        <v>3783.6237082418966</v>
      </c>
      <c r="G1803" s="12">
        <f t="shared" ref="G1803:G1851" si="240">C1803*$E$1851/E1803</f>
        <v>72.731505797197016</v>
      </c>
      <c r="H1803" s="12">
        <f t="shared" si="235"/>
        <v>2585.269949726573</v>
      </c>
      <c r="I1803" s="12">
        <f t="shared" si="236"/>
        <v>51.31916723555824</v>
      </c>
      <c r="J1803" s="12">
        <f t="shared" si="237"/>
        <v>73.727301358473397</v>
      </c>
      <c r="K1803" s="12">
        <f t="shared" si="238"/>
        <v>4.3003731696563099</v>
      </c>
      <c r="L1803" s="12">
        <f t="shared" si="234"/>
        <v>0.94529440102822848</v>
      </c>
    </row>
    <row r="1804" spans="1:12" x14ac:dyDescent="0.25">
      <c r="A1804" s="11">
        <f>'Shiller Data '!A1803</f>
        <v>2020.07</v>
      </c>
      <c r="B1804" s="11">
        <f>'Shiller Data '!B1803</f>
        <v>3207.6190909090906</v>
      </c>
      <c r="C1804" s="11">
        <f>'Shiller Data '!C1803</f>
        <v>59.403333333333336</v>
      </c>
      <c r="D1804" s="11">
        <f>'Shiller Data '!D1803</f>
        <v>98.893333333333345</v>
      </c>
      <c r="E1804" s="75">
        <f>'Shiller Data '!E1803</f>
        <v>259.101</v>
      </c>
      <c r="F1804" s="12">
        <f t="shared" si="239"/>
        <v>3889.4243090005962</v>
      </c>
      <c r="G1804" s="12">
        <f t="shared" si="240"/>
        <v>72.029989270593333</v>
      </c>
      <c r="H1804" s="12">
        <f t="shared" si="235"/>
        <v>2605.0814394720032</v>
      </c>
      <c r="I1804" s="12">
        <f t="shared" si="236"/>
        <v>51.668526518263981</v>
      </c>
      <c r="J1804" s="12">
        <f t="shared" si="237"/>
        <v>75.276470437486694</v>
      </c>
      <c r="K1804" s="12">
        <f t="shared" si="238"/>
        <v>4.3211676083847346</v>
      </c>
      <c r="L1804" s="12">
        <f t="shared" si="234"/>
        <v>0.96608883975665316</v>
      </c>
    </row>
    <row r="1805" spans="1:12" x14ac:dyDescent="0.25">
      <c r="A1805" s="11">
        <f>'Shiller Data '!A1804</f>
        <v>2020.08</v>
      </c>
      <c r="B1805" s="11">
        <f>'Shiller Data '!B1804</f>
        <v>3391.71</v>
      </c>
      <c r="C1805" s="11">
        <f>'Shiller Data '!C1804</f>
        <v>59.126666666666665</v>
      </c>
      <c r="D1805" s="11">
        <f>'Shiller Data '!D1804</f>
        <v>98.556666666666672</v>
      </c>
      <c r="E1805" s="75">
        <f>'Shiller Data '!E1804</f>
        <v>259.91800000000001</v>
      </c>
      <c r="F1805" s="12">
        <f t="shared" si="239"/>
        <v>4099.7179466216276</v>
      </c>
      <c r="G1805" s="12">
        <f t="shared" si="240"/>
        <v>71.469157580467694</v>
      </c>
      <c r="H1805" s="12">
        <f t="shared" si="235"/>
        <v>2626.0760124349413</v>
      </c>
      <c r="I1805" s="12">
        <f t="shared" si="236"/>
        <v>52.015455666923742</v>
      </c>
      <c r="J1805" s="12">
        <f t="shared" si="237"/>
        <v>78.817303319878619</v>
      </c>
      <c r="K1805" s="12">
        <f t="shared" si="238"/>
        <v>4.3671325580361628</v>
      </c>
      <c r="L1805" s="12">
        <f t="shared" si="234"/>
        <v>1.0120537894080814</v>
      </c>
    </row>
    <row r="1806" spans="1:12" x14ac:dyDescent="0.25">
      <c r="A1806" s="11">
        <f>'Shiller Data '!A1805</f>
        <v>2020.09</v>
      </c>
      <c r="B1806" s="11">
        <f>'Shiller Data '!B1805</f>
        <v>3365.5166666666664</v>
      </c>
      <c r="C1806" s="11">
        <f>'Shiller Data '!C1805</f>
        <v>58.85</v>
      </c>
      <c r="D1806" s="11">
        <f>'Shiller Data '!D1805</f>
        <v>98.22</v>
      </c>
      <c r="E1806" s="75">
        <f>'Shiller Data '!E1805</f>
        <v>260.27999999999997</v>
      </c>
      <c r="F1806" s="12">
        <f t="shared" si="239"/>
        <v>4062.3989501690489</v>
      </c>
      <c r="G1806" s="12">
        <f t="shared" si="240"/>
        <v>71.03580278930383</v>
      </c>
      <c r="H1806" s="12">
        <f t="shared" si="235"/>
        <v>2646.3560193199464</v>
      </c>
      <c r="I1806" s="12">
        <f t="shared" si="236"/>
        <v>52.360292024021049</v>
      </c>
      <c r="J1806" s="12">
        <f t="shared" si="237"/>
        <v>77.585490705540067</v>
      </c>
      <c r="K1806" s="12">
        <f t="shared" si="238"/>
        <v>4.3513804342630147</v>
      </c>
      <c r="L1806" s="12">
        <f t="shared" si="234"/>
        <v>0.99630166563493328</v>
      </c>
    </row>
    <row r="1807" spans="1:12" x14ac:dyDescent="0.25">
      <c r="A1807" s="11">
        <f>'Shiller Data '!A1806</f>
        <v>2020.1</v>
      </c>
      <c r="B1807" s="11">
        <f>'Shiller Data '!B1806</f>
        <v>3418.701363636364</v>
      </c>
      <c r="C1807" s="11">
        <f>'Shiller Data '!C1806</f>
        <v>58.659615378670054</v>
      </c>
      <c r="D1807" s="11">
        <f>'Shiller Data '!D1806</f>
        <v>96.856666666666669</v>
      </c>
      <c r="E1807" s="75">
        <f>'Shiller Data '!E1806</f>
        <v>260.38799999999998</v>
      </c>
      <c r="F1807" s="12">
        <f t="shared" si="239"/>
        <v>4124.8847908523239</v>
      </c>
      <c r="G1807" s="12">
        <f t="shared" si="240"/>
        <v>70.776628191751016</v>
      </c>
      <c r="H1807" s="12">
        <f t="shared" si="235"/>
        <v>2666.2002258960097</v>
      </c>
      <c r="I1807" s="12">
        <f t="shared" si="236"/>
        <v>52.703873458667552</v>
      </c>
      <c r="J1807" s="12">
        <f t="shared" si="237"/>
        <v>78.265306137075882</v>
      </c>
      <c r="K1807" s="12">
        <f t="shared" si="238"/>
        <v>4.3601044158776183</v>
      </c>
      <c r="L1807" s="12">
        <f t="shared" si="234"/>
        <v>1.0050256472495369</v>
      </c>
    </row>
    <row r="1808" spans="1:12" x14ac:dyDescent="0.25">
      <c r="A1808" s="11">
        <f>'Shiller Data '!A1807</f>
        <v>2020.11</v>
      </c>
      <c r="B1808" s="11">
        <f>'Shiller Data '!B1807</f>
        <v>3548.9925000000012</v>
      </c>
      <c r="C1808" s="11">
        <f>'Shiller Data '!C1807</f>
        <v>58.469230757340114</v>
      </c>
      <c r="D1808" s="11">
        <f>'Shiller Data '!D1807</f>
        <v>95.493333333333339</v>
      </c>
      <c r="E1808" s="75">
        <f>'Shiller Data '!E1807</f>
        <v>260.22899999999998</v>
      </c>
      <c r="F1808" s="12">
        <f t="shared" si="239"/>
        <v>4284.7058501838783</v>
      </c>
      <c r="G1808" s="12">
        <f t="shared" si="240"/>
        <v>70.590020993768306</v>
      </c>
      <c r="H1808" s="12">
        <f t="shared" si="235"/>
        <v>2686.5377981806055</v>
      </c>
      <c r="I1808" s="12">
        <f t="shared" si="236"/>
        <v>53.046244007729847</v>
      </c>
      <c r="J1808" s="12">
        <f t="shared" si="237"/>
        <v>80.773029840897223</v>
      </c>
      <c r="K1808" s="12">
        <f t="shared" si="238"/>
        <v>4.3916431207092623</v>
      </c>
      <c r="L1808" s="12">
        <f t="shared" si="234"/>
        <v>1.0365643520811809</v>
      </c>
    </row>
    <row r="1809" spans="1:16" x14ac:dyDescent="0.25">
      <c r="A1809" s="11">
        <f>'Shiller Data '!A1808</f>
        <v>2020.12</v>
      </c>
      <c r="B1809" s="11">
        <f>'Shiller Data '!B1808</f>
        <v>3695.3099999999995</v>
      </c>
      <c r="C1809" s="11">
        <f>'Shiller Data '!C1808</f>
        <v>58.278846136010173</v>
      </c>
      <c r="D1809" s="11">
        <f>'Shiller Data '!D1808</f>
        <v>94.13</v>
      </c>
      <c r="E1809" s="75">
        <f>'Shiller Data '!E1808</f>
        <v>260.47399999999999</v>
      </c>
      <c r="F1809" s="12">
        <f t="shared" si="239"/>
        <v>4457.1589458064909</v>
      </c>
      <c r="G1809" s="12">
        <f t="shared" si="240"/>
        <v>70.293988976945855</v>
      </c>
      <c r="H1809" s="12">
        <f t="shared" si="235"/>
        <v>2707.1710082397685</v>
      </c>
      <c r="I1809" s="12">
        <f t="shared" si="236"/>
        <v>53.38724653994197</v>
      </c>
      <c r="J1809" s="12">
        <f t="shared" si="237"/>
        <v>83.487335172302664</v>
      </c>
      <c r="K1809" s="12">
        <f t="shared" si="238"/>
        <v>4.424694945769855</v>
      </c>
      <c r="L1809" s="12">
        <f t="shared" si="234"/>
        <v>1.0696161771417736</v>
      </c>
    </row>
    <row r="1810" spans="1:16" x14ac:dyDescent="0.25">
      <c r="A1810" s="11">
        <f>'Shiller Data '!A1809</f>
        <v>2021.01</v>
      </c>
      <c r="B1810" s="11">
        <f>'Shiller Data '!B1809</f>
        <v>3793.7484210526318</v>
      </c>
      <c r="C1810" s="11">
        <f>'Shiller Data '!C1809</f>
        <v>58.063693112307661</v>
      </c>
      <c r="D1810" s="11">
        <f>'Shiller Data '!D1809</f>
        <v>105.48666666666665</v>
      </c>
      <c r="E1810" s="75">
        <f>'Shiller Data '!E1809</f>
        <v>261.58199999999999</v>
      </c>
      <c r="F1810" s="12">
        <f t="shared" si="239"/>
        <v>4556.5096611548606</v>
      </c>
      <c r="G1810" s="12">
        <f t="shared" si="240"/>
        <v>69.737828992664859</v>
      </c>
      <c r="H1810" s="12">
        <f t="shared" si="235"/>
        <v>2727.8316764388151</v>
      </c>
      <c r="I1810" s="12">
        <f t="shared" si="236"/>
        <v>53.724439567204762</v>
      </c>
      <c r="J1810" s="12">
        <f t="shared" si="237"/>
        <v>84.812604800745291</v>
      </c>
      <c r="K1810" s="12">
        <f t="shared" si="238"/>
        <v>4.4404441732700244</v>
      </c>
      <c r="L1810" s="12">
        <f t="shared" si="234"/>
        <v>1.085365404641943</v>
      </c>
    </row>
    <row r="1811" spans="1:16" x14ac:dyDescent="0.25">
      <c r="A1811" s="11">
        <f>'Shiller Data '!A1810</f>
        <v>2021.02</v>
      </c>
      <c r="B1811" s="11">
        <f>'Shiller Data '!B1810</f>
        <v>3883.4321052631576</v>
      </c>
      <c r="C1811" s="11">
        <f>'Shiller Data '!C1810</f>
        <v>57.848540088605162</v>
      </c>
      <c r="D1811" s="11">
        <f>'Shiller Data '!D1810</f>
        <v>116.84333333333332</v>
      </c>
      <c r="E1811" s="75">
        <f>'Shiller Data '!E1810</f>
        <v>263.01400000000001</v>
      </c>
      <c r="F1811" s="12">
        <f t="shared" si="239"/>
        <v>4638.8301826938969</v>
      </c>
      <c r="G1811" s="12">
        <f t="shared" si="240"/>
        <v>69.10113181175727</v>
      </c>
      <c r="H1811" s="12">
        <f t="shared" si="235"/>
        <v>2748.4954060080663</v>
      </c>
      <c r="I1811" s="12">
        <f t="shared" si="236"/>
        <v>54.057291974190697</v>
      </c>
      <c r="J1811" s="12">
        <f t="shared" si="237"/>
        <v>85.813218037423638</v>
      </c>
      <c r="K1811" s="12">
        <f t="shared" si="238"/>
        <v>4.4521730510086801</v>
      </c>
      <c r="L1811" s="12">
        <f t="shared" si="234"/>
        <v>1.0970942823805987</v>
      </c>
    </row>
    <row r="1812" spans="1:16" x14ac:dyDescent="0.25">
      <c r="A1812" s="11">
        <f>'Shiller Data '!A1811</f>
        <v>2021.03</v>
      </c>
      <c r="B1812" s="11">
        <f>'Shiller Data '!B1811</f>
        <v>3910.5082608695648</v>
      </c>
      <c r="C1812" s="11">
        <f>'Shiller Data '!C1811</f>
        <v>57.633387064902649</v>
      </c>
      <c r="D1812" s="11">
        <f>'Shiller Data '!D1811</f>
        <v>128.19999999999999</v>
      </c>
      <c r="E1812" s="75">
        <f>'Shiller Data '!E1811</f>
        <v>264.87700000000001</v>
      </c>
      <c r="F1812" s="12">
        <f t="shared" si="239"/>
        <v>4638.3186643562694</v>
      </c>
      <c r="G1812" s="12">
        <f t="shared" si="240"/>
        <v>68.359915663178725</v>
      </c>
      <c r="H1812" s="12">
        <f t="shared" si="235"/>
        <v>2769.8294512779394</v>
      </c>
      <c r="I1812" s="12">
        <f t="shared" si="236"/>
        <v>54.387180382916242</v>
      </c>
      <c r="J1812" s="12">
        <f t="shared" si="237"/>
        <v>85.283308156442487</v>
      </c>
      <c r="K1812" s="12">
        <f t="shared" si="238"/>
        <v>4.4459787513682807</v>
      </c>
      <c r="L1812" s="12">
        <f t="shared" si="234"/>
        <v>1.0908999827401993</v>
      </c>
    </row>
    <row r="1813" spans="1:16" x14ac:dyDescent="0.25">
      <c r="A1813" s="11">
        <f>'Shiller Data '!A1812</f>
        <v>2021.04</v>
      </c>
      <c r="B1813" s="11">
        <f>'Shiller Data '!B1812</f>
        <v>4141.1761904761906</v>
      </c>
      <c r="C1813" s="11">
        <f>'Shiller Data '!C1812</f>
        <v>57.710605421407152</v>
      </c>
      <c r="D1813" s="11">
        <f>'Shiller Data '!D1812</f>
        <v>138.38666666666666</v>
      </c>
      <c r="E1813" s="75">
        <f>'Shiller Data '!E1812</f>
        <v>267.05399999999997</v>
      </c>
      <c r="F1813" s="12">
        <f t="shared" si="239"/>
        <v>4871.8762109642894</v>
      </c>
      <c r="G1813" s="12">
        <f t="shared" si="240"/>
        <v>67.893495166784973</v>
      </c>
      <c r="H1813" s="12">
        <f t="shared" si="235"/>
        <v>2792.1443846383727</v>
      </c>
      <c r="I1813" s="12">
        <f t="shared" si="236"/>
        <v>54.713021751574921</v>
      </c>
      <c r="J1813" s="12">
        <f t="shared" si="237"/>
        <v>89.044180982821544</v>
      </c>
      <c r="K1813" s="12">
        <f t="shared" si="238"/>
        <v>4.4891326620960292</v>
      </c>
      <c r="L1813" s="12">
        <f t="shared" si="234"/>
        <v>1.1340538934679478</v>
      </c>
    </row>
    <row r="1814" spans="1:16" x14ac:dyDescent="0.25">
      <c r="A1814" s="11">
        <f>'Shiller Data '!A1813</f>
        <v>2021.05</v>
      </c>
      <c r="B1814" s="11">
        <f>'Shiller Data '!B1813</f>
        <v>4167.8495000000012</v>
      </c>
      <c r="C1814" s="11">
        <f>'Shiller Data '!C1813</f>
        <v>57.787823777911655</v>
      </c>
      <c r="D1814" s="11">
        <f>'Shiller Data '!D1813</f>
        <v>148.57333333333332</v>
      </c>
      <c r="E1814" s="75">
        <f>'Shiller Data '!E1813</f>
        <v>269.19499999999999</v>
      </c>
      <c r="F1814" s="12">
        <f t="shared" si="239"/>
        <v>4864.2586848288429</v>
      </c>
      <c r="G1814" s="12">
        <f t="shared" si="240"/>
        <v>67.443635786048745</v>
      </c>
      <c r="H1814" s="12">
        <f t="shared" si="235"/>
        <v>2814.5929926703911</v>
      </c>
      <c r="I1814" s="12">
        <f t="shared" si="236"/>
        <v>55.034093942810593</v>
      </c>
      <c r="J1814" s="12">
        <f t="shared" si="237"/>
        <v>88.386277239043892</v>
      </c>
      <c r="K1814" s="12">
        <f t="shared" si="238"/>
        <v>4.481716722740976</v>
      </c>
      <c r="L1814" s="12">
        <f t="shared" si="234"/>
        <v>1.1266379541128946</v>
      </c>
    </row>
    <row r="1815" spans="1:16" x14ac:dyDescent="0.25">
      <c r="A1815" s="11">
        <f>'Shiller Data '!A1814</f>
        <v>2021.06</v>
      </c>
      <c r="B1815" s="11">
        <f>'Shiller Data '!B1814</f>
        <v>4238.4895454545458</v>
      </c>
      <c r="C1815" s="11">
        <f>'Shiller Data '!C1814</f>
        <v>57.86504213441615</v>
      </c>
      <c r="D1815" s="11">
        <f>'Shiller Data '!D1814</f>
        <v>158.76</v>
      </c>
      <c r="E1815" s="75">
        <f>'Shiller Data '!E1814</f>
        <v>271.69600000000003</v>
      </c>
      <c r="F1815" s="12">
        <f t="shared" si="239"/>
        <v>4901.1669400476339</v>
      </c>
      <c r="G1815" s="12">
        <f t="shared" si="240"/>
        <v>66.912098862626593</v>
      </c>
      <c r="H1815" s="12">
        <f t="shared" si="235"/>
        <v>2838.2946601648373</v>
      </c>
      <c r="I1815" s="12">
        <f t="shared" si="236"/>
        <v>55.347121680495803</v>
      </c>
      <c r="J1815" s="12">
        <f t="shared" si="237"/>
        <v>88.553239829539208</v>
      </c>
      <c r="K1815" s="12">
        <f t="shared" si="238"/>
        <v>4.4836039511319701</v>
      </c>
      <c r="L1815" s="12">
        <f t="shared" si="234"/>
        <v>1.1285251825038887</v>
      </c>
      <c r="P1815" s="12" t="s">
        <v>522</v>
      </c>
    </row>
    <row r="1816" spans="1:16" x14ac:dyDescent="0.25">
      <c r="A1816" s="11">
        <f>'Shiller Data '!A1815</f>
        <v>2021.07</v>
      </c>
      <c r="B1816" s="11">
        <f>'Shiller Data '!B1815</f>
        <v>4363.7128571428575</v>
      </c>
      <c r="C1816" s="11">
        <f>'Shiller Data '!C1815</f>
        <v>58.328189005792169</v>
      </c>
      <c r="D1816" s="11">
        <f>'Shiller Data '!D1815</f>
        <v>164.31666666666666</v>
      </c>
      <c r="E1816" s="75">
        <f>'Shiller Data '!E1815</f>
        <v>273.00299999999999</v>
      </c>
      <c r="F1816" s="12">
        <f t="shared" si="239"/>
        <v>5021.8110676177821</v>
      </c>
      <c r="G1816" s="12">
        <f t="shared" si="240"/>
        <v>67.12475240526571</v>
      </c>
      <c r="H1816" s="12">
        <f t="shared" si="235"/>
        <v>2862.1049589634363</v>
      </c>
      <c r="I1816" s="12">
        <f t="shared" si="236"/>
        <v>55.658507098429325</v>
      </c>
      <c r="J1816" s="12">
        <f t="shared" si="237"/>
        <v>90.225400022622907</v>
      </c>
      <c r="K1816" s="12">
        <f t="shared" si="238"/>
        <v>4.5023109841308049</v>
      </c>
      <c r="L1816" s="12">
        <f t="shared" si="234"/>
        <v>1.1472322155027235</v>
      </c>
    </row>
    <row r="1817" spans="1:16" x14ac:dyDescent="0.25">
      <c r="A1817" s="11">
        <f>'Shiller Data '!A1816</f>
        <v>2021.08</v>
      </c>
      <c r="B1817" s="11">
        <f>'Shiller Data '!B1816</f>
        <v>4454.2063636363628</v>
      </c>
      <c r="C1817" s="11">
        <f>'Shiller Data '!C1816</f>
        <v>58.791335877168187</v>
      </c>
      <c r="D1817" s="11">
        <f>'Shiller Data '!D1816</f>
        <v>169.87333333333333</v>
      </c>
      <c r="E1817" s="75">
        <f>'Shiller Data '!E1816</f>
        <v>273.56700000000001</v>
      </c>
      <c r="F1817" s="12">
        <f t="shared" si="239"/>
        <v>5115.3841080812172</v>
      </c>
      <c r="G1817" s="12">
        <f t="shared" si="240"/>
        <v>67.518260423257615</v>
      </c>
      <c r="H1817" s="12">
        <f t="shared" si="235"/>
        <v>2889.3099452924866</v>
      </c>
      <c r="I1817" s="12">
        <f t="shared" si="236"/>
        <v>55.970380528065576</v>
      </c>
      <c r="J1817" s="12">
        <f t="shared" si="237"/>
        <v>91.394485079767833</v>
      </c>
      <c r="K1817" s="12">
        <f t="shared" si="238"/>
        <v>4.5151851383439192</v>
      </c>
      <c r="L1817" s="12">
        <f t="shared" si="234"/>
        <v>1.1601063697158378</v>
      </c>
    </row>
    <row r="1818" spans="1:16" x14ac:dyDescent="0.25">
      <c r="A1818" s="11">
        <f>'Shiller Data '!A1817</f>
        <v>2021.09</v>
      </c>
      <c r="B1818" s="11">
        <f>'Shiller Data '!B1817</f>
        <v>4445.5433333333331</v>
      </c>
      <c r="C1818" s="11">
        <f>'Shiller Data '!C1817</f>
        <v>59.254482748544206</v>
      </c>
      <c r="D1818" s="11">
        <f>'Shiller Data '!D1817</f>
        <v>175.43</v>
      </c>
      <c r="E1818" s="75">
        <f>'Shiller Data '!E1817</f>
        <v>274.31</v>
      </c>
      <c r="F1818" s="12">
        <f t="shared" si="239"/>
        <v>5091.6064917429185</v>
      </c>
      <c r="G1818" s="12">
        <f t="shared" si="240"/>
        <v>67.865834703524769</v>
      </c>
      <c r="H1818" s="12">
        <f t="shared" si="235"/>
        <v>2916.9326858677537</v>
      </c>
      <c r="I1818" s="12">
        <f t="shared" si="236"/>
        <v>56.281876685335313</v>
      </c>
      <c r="J1818" s="12">
        <f t="shared" si="237"/>
        <v>90.466181861870581</v>
      </c>
      <c r="K1818" s="12">
        <f t="shared" si="238"/>
        <v>4.5049760997854031</v>
      </c>
      <c r="L1818" s="12">
        <f t="shared" si="234"/>
        <v>1.1498973311573217</v>
      </c>
    </row>
    <row r="1819" spans="1:16" x14ac:dyDescent="0.25">
      <c r="A1819" s="11">
        <f>'Shiller Data '!A1818</f>
        <v>2021.1</v>
      </c>
      <c r="B1819" s="11">
        <f>'Shiller Data '!B1818</f>
        <v>4460.7071428571426</v>
      </c>
      <c r="C1819" s="11">
        <f>'Shiller Data '!C1818</f>
        <v>59.635360926493661</v>
      </c>
      <c r="D1819" s="11">
        <f>'Shiller Data '!D1818</f>
        <v>182.91</v>
      </c>
      <c r="E1819" s="75">
        <f>'Shiller Data '!E1818</f>
        <v>276.589</v>
      </c>
      <c r="F1819" s="12">
        <f t="shared" si="239"/>
        <v>5066.8778100616546</v>
      </c>
      <c r="G1819" s="12">
        <f t="shared" si="240"/>
        <v>67.739279288334487</v>
      </c>
      <c r="H1819" s="12">
        <f t="shared" si="235"/>
        <v>2943.9622225777744</v>
      </c>
      <c r="I1819" s="12">
        <f t="shared" si="236"/>
        <v>56.585512751986442</v>
      </c>
      <c r="J1819" s="12">
        <f t="shared" si="237"/>
        <v>89.543728838681972</v>
      </c>
      <c r="K1819" s="12">
        <f t="shared" si="238"/>
        <v>4.4947270963357315</v>
      </c>
      <c r="L1819" s="12">
        <f t="shared" si="234"/>
        <v>1.1396483277076501</v>
      </c>
    </row>
    <row r="1820" spans="1:16" x14ac:dyDescent="0.25">
      <c r="A1820" s="11">
        <f>'Shiller Data '!A1819</f>
        <v>2021.11</v>
      </c>
      <c r="B1820" s="11">
        <f>'Shiller Data '!B1819</f>
        <v>4667.3866666666672</v>
      </c>
      <c r="C1820" s="11">
        <f>'Shiller Data '!C1819</f>
        <v>60.016239104443123</v>
      </c>
      <c r="D1820" s="11">
        <f>'Shiller Data '!D1819</f>
        <v>190.39</v>
      </c>
      <c r="E1820" s="75">
        <f>'Shiller Data '!E1819</f>
        <v>277.94799999999998</v>
      </c>
      <c r="F1820" s="12">
        <f t="shared" si="239"/>
        <v>5275.7213795386197</v>
      </c>
      <c r="G1820" s="12">
        <f t="shared" si="240"/>
        <v>67.838595423023079</v>
      </c>
      <c r="H1820" s="12">
        <f t="shared" si="235"/>
        <v>2971.8307772642083</v>
      </c>
      <c r="I1820" s="12">
        <f t="shared" si="236"/>
        <v>56.883426699455605</v>
      </c>
      <c r="J1820" s="12">
        <f t="shared" si="237"/>
        <v>92.746194905116539</v>
      </c>
      <c r="K1820" s="12">
        <f t="shared" si="238"/>
        <v>4.5298666753642225</v>
      </c>
      <c r="L1820" s="12">
        <f t="shared" si="234"/>
        <v>1.1747879067361411</v>
      </c>
    </row>
    <row r="1821" spans="1:16" x14ac:dyDescent="0.25">
      <c r="A1821" s="11">
        <f>'Shiller Data '!A1820</f>
        <v>2021.12</v>
      </c>
      <c r="B1821" s="11">
        <f>'Shiller Data '!B1820</f>
        <v>4674.7727272727261</v>
      </c>
      <c r="C1821" s="11">
        <f>'Shiller Data '!C1820</f>
        <v>60.397117282392585</v>
      </c>
      <c r="D1821" s="11">
        <f>'Shiller Data '!D1820</f>
        <v>197.87</v>
      </c>
      <c r="E1821" s="75">
        <f>'Shiller Data '!E1820</f>
        <v>278.80200000000002</v>
      </c>
      <c r="F1821" s="12">
        <f t="shared" si="239"/>
        <v>5267.8844541678636</v>
      </c>
      <c r="G1821" s="12">
        <f t="shared" si="240"/>
        <v>68.06000072523041</v>
      </c>
      <c r="H1821" s="12">
        <f t="shared" si="235"/>
        <v>2999.522133013998</v>
      </c>
      <c r="I1821" s="12">
        <f t="shared" si="236"/>
        <v>57.175713257610461</v>
      </c>
      <c r="J1821" s="12">
        <f t="shared" si="237"/>
        <v>92.135001979475504</v>
      </c>
      <c r="K1821" s="12">
        <f t="shared" si="238"/>
        <v>4.5232549142713356</v>
      </c>
      <c r="L1821" s="12">
        <f t="shared" si="234"/>
        <v>1.1681761456432542</v>
      </c>
    </row>
    <row r="1822" spans="1:16" x14ac:dyDescent="0.25">
      <c r="A1822" s="11">
        <f>'Shiller Data '!A1821</f>
        <v>2022.01</v>
      </c>
      <c r="B1822" s="11">
        <f>'Shiller Data '!B1821</f>
        <v>4573.8154999999997</v>
      </c>
      <c r="C1822" s="11">
        <f>'Shiller Data '!C1821</f>
        <v>60.921402962953294</v>
      </c>
      <c r="D1822" s="11">
        <f>'Shiller Data '!D1821</f>
        <v>197.88333333333333</v>
      </c>
      <c r="E1822" s="75">
        <f>'Shiller Data '!E1821</f>
        <v>281.14800000000002</v>
      </c>
      <c r="F1822" s="12">
        <f t="shared" si="239"/>
        <v>5111.1104639282503</v>
      </c>
      <c r="G1822" s="12">
        <f t="shared" si="240"/>
        <v>68.077958142636092</v>
      </c>
      <c r="H1822" s="12">
        <f t="shared" si="235"/>
        <v>3025.6846560172953</v>
      </c>
      <c r="I1822" s="12">
        <f t="shared" si="236"/>
        <v>57.46620598572224</v>
      </c>
      <c r="J1822" s="12">
        <f t="shared" si="237"/>
        <v>88.941150303156093</v>
      </c>
      <c r="K1822" s="12">
        <f t="shared" si="238"/>
        <v>4.4879749184726725</v>
      </c>
      <c r="L1822" s="12">
        <f t="shared" si="234"/>
        <v>1.1328961498445911</v>
      </c>
    </row>
    <row r="1823" spans="1:16" x14ac:dyDescent="0.25">
      <c r="A1823" s="11">
        <f>'Shiller Data '!A1822</f>
        <v>2022.02</v>
      </c>
      <c r="B1823" s="11">
        <f>'Shiller Data '!B1822</f>
        <v>4435.9805263157887</v>
      </c>
      <c r="C1823" s="11">
        <f>'Shiller Data '!C1822</f>
        <v>61.445688643514018</v>
      </c>
      <c r="D1823" s="11">
        <f>'Shiller Data '!D1822</f>
        <v>197.89666666666665</v>
      </c>
      <c r="E1823" s="75">
        <f>'Shiller Data '!E1822</f>
        <v>283.71600000000001</v>
      </c>
      <c r="F1823" s="12">
        <f t="shared" si="239"/>
        <v>4912.2156729097514</v>
      </c>
      <c r="G1823" s="12">
        <f t="shared" si="240"/>
        <v>68.042335397284674</v>
      </c>
      <c r="H1823" s="12">
        <f t="shared" si="235"/>
        <v>3050.1827769223933</v>
      </c>
      <c r="I1823" s="12">
        <f t="shared" si="236"/>
        <v>57.754548145329409</v>
      </c>
      <c r="J1823" s="12">
        <f t="shared" si="237"/>
        <v>85.053313213515295</v>
      </c>
      <c r="K1823" s="12">
        <f t="shared" si="238"/>
        <v>4.4432782741503019</v>
      </c>
      <c r="L1823" s="12">
        <f t="shared" si="234"/>
        <v>1.0881995055222204</v>
      </c>
    </row>
    <row r="1824" spans="1:16" x14ac:dyDescent="0.25">
      <c r="A1824" s="11">
        <f>'Shiller Data '!A1823</f>
        <v>2022.03</v>
      </c>
      <c r="B1824" s="11">
        <f>'Shiller Data '!B1823</f>
        <v>4391.2652173913057</v>
      </c>
      <c r="C1824" s="11">
        <f>'Shiller Data '!C1823</f>
        <v>61.969974324074734</v>
      </c>
      <c r="D1824" s="11">
        <f>'Shiller Data '!D1823</f>
        <v>197.91</v>
      </c>
      <c r="E1824" s="75">
        <f>'Shiller Data '!E1823</f>
        <v>287.50400000000002</v>
      </c>
      <c r="F1824" s="12">
        <f t="shared" si="239"/>
        <v>4798.6314961667085</v>
      </c>
      <c r="G1824" s="12">
        <f t="shared" si="240"/>
        <v>67.718768028501088</v>
      </c>
      <c r="H1824" s="12">
        <f t="shared" si="235"/>
        <v>3073.7868915870017</v>
      </c>
      <c r="I1824" s="12">
        <f t="shared" si="236"/>
        <v>58.040236947270877</v>
      </c>
      <c r="J1824" s="12">
        <f t="shared" si="237"/>
        <v>82.677668951045632</v>
      </c>
      <c r="K1824" s="12">
        <f t="shared" si="238"/>
        <v>4.4149495407906434</v>
      </c>
      <c r="L1824" s="12">
        <f t="shared" si="234"/>
        <v>1.059870772162562</v>
      </c>
    </row>
    <row r="1825" spans="1:12" x14ac:dyDescent="0.25">
      <c r="A1825" s="11">
        <f>'Shiller Data '!A1824</f>
        <v>2022.04</v>
      </c>
      <c r="B1825" s="11">
        <f>'Shiller Data '!B1824</f>
        <v>4391.2959999999994</v>
      </c>
      <c r="C1825" s="11">
        <f>'Shiller Data '!C1824</f>
        <v>62.653316216049816</v>
      </c>
      <c r="D1825" s="11">
        <f>'Shiller Data '!D1824</f>
        <v>196.02666666666664</v>
      </c>
      <c r="E1825" s="75">
        <f>'Shiller Data '!E1824</f>
        <v>289.10899999999998</v>
      </c>
      <c r="F1825" s="12">
        <f t="shared" si="239"/>
        <v>4772.0251559100552</v>
      </c>
      <c r="G1825" s="12">
        <f t="shared" si="240"/>
        <v>68.085412844904354</v>
      </c>
      <c r="H1825" s="12">
        <f t="shared" si="235"/>
        <v>3097.5602774192134</v>
      </c>
      <c r="I1825" s="12">
        <f t="shared" si="236"/>
        <v>58.325717156228933</v>
      </c>
      <c r="J1825" s="12">
        <f t="shared" si="237"/>
        <v>81.816827783324115</v>
      </c>
      <c r="K1825" s="12">
        <f t="shared" si="238"/>
        <v>4.4044829410740709</v>
      </c>
      <c r="L1825" s="12">
        <f t="shared" si="234"/>
        <v>1.0494041724459895</v>
      </c>
    </row>
    <row r="1826" spans="1:12" x14ac:dyDescent="0.25">
      <c r="A1826" s="11">
        <f>'Shiller Data '!A1825</f>
        <v>2022.05</v>
      </c>
      <c r="B1826" s="11">
        <f>'Shiller Data '!B1825</f>
        <v>4040.3599999999997</v>
      </c>
      <c r="C1826" s="11">
        <f>'Shiller Data '!C1825</f>
        <v>63.336658108024906</v>
      </c>
      <c r="D1826" s="11">
        <f>'Shiller Data '!D1825</f>
        <v>194.14333333333332</v>
      </c>
      <c r="E1826" s="75">
        <f>'Shiller Data '!E1825</f>
        <v>292.29599999999999</v>
      </c>
      <c r="F1826" s="12">
        <f t="shared" si="239"/>
        <v>4342.7898534362421</v>
      </c>
      <c r="G1826" s="12">
        <f t="shared" si="240"/>
        <v>68.077546600325448</v>
      </c>
      <c r="H1826" s="12">
        <f t="shared" si="235"/>
        <v>3119.8970319365226</v>
      </c>
      <c r="I1826" s="12">
        <f t="shared" si="236"/>
        <v>58.606298142222848</v>
      </c>
      <c r="J1826" s="12">
        <f t="shared" si="237"/>
        <v>74.101077718599043</v>
      </c>
      <c r="K1826" s="12">
        <f t="shared" si="238"/>
        <v>4.3054300763069246</v>
      </c>
      <c r="L1826" s="12">
        <f t="shared" si="234"/>
        <v>0.95035130767884324</v>
      </c>
    </row>
    <row r="1827" spans="1:12" x14ac:dyDescent="0.25">
      <c r="A1827" s="11">
        <f>'Shiller Data '!A1826</f>
        <v>2022.06</v>
      </c>
      <c r="B1827" s="11">
        <f>'Shiller Data '!B1826</f>
        <v>3898.9466666666676</v>
      </c>
      <c r="C1827" s="11">
        <f>'Shiller Data '!C1826</f>
        <v>64.02</v>
      </c>
      <c r="D1827" s="11">
        <f>'Shiller Data '!D1826</f>
        <v>192.26</v>
      </c>
      <c r="E1827" s="75">
        <f>'Shiller Data '!E1826</f>
        <v>296.31099999999998</v>
      </c>
      <c r="F1827" s="12">
        <f t="shared" si="239"/>
        <v>4134.0063953076342</v>
      </c>
      <c r="G1827" s="12">
        <f t="shared" si="240"/>
        <v>67.879638285450085</v>
      </c>
      <c r="H1827" s="12">
        <f t="shared" si="235"/>
        <v>3141.4160206007637</v>
      </c>
      <c r="I1827" s="12">
        <f t="shared" si="236"/>
        <v>58.880445545494169</v>
      </c>
      <c r="J1827" s="12">
        <f t="shared" si="237"/>
        <v>70.210175161013012</v>
      </c>
      <c r="K1827" s="12">
        <f t="shared" si="238"/>
        <v>4.2514932458417842</v>
      </c>
      <c r="L1827" s="12">
        <f t="shared" si="234"/>
        <v>0.89641447721370282</v>
      </c>
    </row>
    <row r="1828" spans="1:12" x14ac:dyDescent="0.25">
      <c r="A1828" s="11">
        <f>'Shiller Data '!A1827</f>
        <v>2022.07</v>
      </c>
      <c r="B1828" s="11">
        <f>'Shiller Data '!B1827</f>
        <v>3911.729499999999</v>
      </c>
      <c r="C1828" s="11">
        <f>'Shiller Data '!C1827</f>
        <v>64.452768447835695</v>
      </c>
      <c r="D1828" s="11">
        <f>'Shiller Data '!D1827</f>
        <v>190.58333333333331</v>
      </c>
      <c r="E1828" s="75">
        <f>'Shiller Data '!E1827</f>
        <v>296.27600000000001</v>
      </c>
      <c r="F1828" s="12">
        <f t="shared" si="239"/>
        <v>4148.0498442752696</v>
      </c>
      <c r="G1828" s="12">
        <f t="shared" si="240"/>
        <v>68.346570519038934</v>
      </c>
      <c r="H1828" s="12">
        <f t="shared" si="235"/>
        <v>3162.4166697723117</v>
      </c>
      <c r="I1828" s="12">
        <f t="shared" si="236"/>
        <v>59.151136450480656</v>
      </c>
      <c r="J1828" s="12">
        <f t="shared" si="237"/>
        <v>70.126291618215618</v>
      </c>
      <c r="K1828" s="12">
        <f t="shared" si="238"/>
        <v>4.2502977824713204</v>
      </c>
      <c r="L1828" s="12">
        <f t="shared" si="234"/>
        <v>0.89521901384323899</v>
      </c>
    </row>
    <row r="1829" spans="1:12" x14ac:dyDescent="0.25">
      <c r="A1829" s="11">
        <f>'Shiller Data '!A1828</f>
        <v>2022.08</v>
      </c>
      <c r="B1829" s="11">
        <f>'Shiller Data '!B1828</f>
        <v>4158.5630434782615</v>
      </c>
      <c r="C1829" s="11">
        <f>'Shiller Data '!C1828</f>
        <v>64.885536895671393</v>
      </c>
      <c r="D1829" s="11">
        <f>'Shiller Data '!D1828</f>
        <v>188.90666666666664</v>
      </c>
      <c r="E1829" s="75">
        <f>'Shiller Data '!E1828</f>
        <v>296.17099999999999</v>
      </c>
      <c r="F1829" s="12">
        <f t="shared" si="239"/>
        <v>4411.3587899719514</v>
      </c>
      <c r="G1829" s="12">
        <f t="shared" si="240"/>
        <v>68.829877179729138</v>
      </c>
      <c r="H1829" s="12">
        <f t="shared" si="235"/>
        <v>3184.4992170849932</v>
      </c>
      <c r="I1829" s="12">
        <f t="shared" si="236"/>
        <v>59.42206934664123</v>
      </c>
      <c r="J1829" s="12">
        <f t="shared" si="237"/>
        <v>74.237717374635636</v>
      </c>
      <c r="K1829" s="12">
        <f t="shared" si="238"/>
        <v>4.3072723414351577</v>
      </c>
      <c r="L1829" s="12">
        <f t="shared" si="234"/>
        <v>0.95219357280707628</v>
      </c>
    </row>
    <row r="1830" spans="1:12" x14ac:dyDescent="0.25">
      <c r="A1830" s="11">
        <f>'Shiller Data '!A1829</f>
        <v>2022.09</v>
      </c>
      <c r="B1830" s="11">
        <f>'Shiller Data '!B1829</f>
        <v>3850.5204761904752</v>
      </c>
      <c r="C1830" s="11">
        <f>'Shiller Data '!C1829</f>
        <v>65.318305343507092</v>
      </c>
      <c r="D1830" s="11">
        <f>'Shiller Data '!D1829</f>
        <v>187.23</v>
      </c>
      <c r="E1830" s="75">
        <f>'Shiller Data '!E1829</f>
        <v>296.80799999999999</v>
      </c>
      <c r="F1830" s="12">
        <f t="shared" si="239"/>
        <v>4075.8243396645053</v>
      </c>
      <c r="G1830" s="12">
        <f t="shared" si="240"/>
        <v>69.140247504434996</v>
      </c>
      <c r="H1830" s="12">
        <f t="shared" si="235"/>
        <v>3203.9916568604276</v>
      </c>
      <c r="I1830" s="12">
        <f t="shared" si="236"/>
        <v>59.691527893613618</v>
      </c>
      <c r="J1830" s="12">
        <f t="shared" si="237"/>
        <v>68.281454395483422</v>
      </c>
      <c r="K1830" s="12">
        <f t="shared" si="238"/>
        <v>4.2236381981604811</v>
      </c>
      <c r="L1830" s="12">
        <f t="shared" si="234"/>
        <v>0.86855942953239973</v>
      </c>
    </row>
    <row r="1831" spans="1:12" x14ac:dyDescent="0.25">
      <c r="A1831" s="11">
        <f>'Shiller Data '!A1830</f>
        <v>2022.1</v>
      </c>
      <c r="B1831" s="11">
        <f>'Shiller Data '!B1830</f>
        <v>3726.0509523809519</v>
      </c>
      <c r="C1831" s="11">
        <f>'Shiller Data '!C1830</f>
        <v>65.852203562338062</v>
      </c>
      <c r="D1831" s="11">
        <f>'Shiller Data '!D1830</f>
        <v>182.40333333333334</v>
      </c>
      <c r="E1831" s="75">
        <f>'Shiller Data '!E1830</f>
        <v>298.012</v>
      </c>
      <c r="F1831" s="12">
        <f t="shared" si="239"/>
        <v>3928.1373164982806</v>
      </c>
      <c r="G1831" s="12">
        <f t="shared" si="240"/>
        <v>69.42376835227293</v>
      </c>
      <c r="H1831" s="12">
        <f t="shared" si="235"/>
        <v>3222.7060453618869</v>
      </c>
      <c r="I1831" s="12">
        <f t="shared" si="236"/>
        <v>59.954801448833543</v>
      </c>
      <c r="J1831" s="12">
        <f t="shared" si="237"/>
        <v>65.518310820370587</v>
      </c>
      <c r="K1831" s="12">
        <f t="shared" si="238"/>
        <v>4.1823296580826002</v>
      </c>
      <c r="L1831" s="12">
        <f t="shared" si="234"/>
        <v>0.82725088945451875</v>
      </c>
    </row>
    <row r="1832" spans="1:12" x14ac:dyDescent="0.25">
      <c r="A1832" s="11">
        <f>'Shiller Data '!A1831</f>
        <v>2022.11</v>
      </c>
      <c r="B1832" s="11">
        <f>'Shiller Data '!B1831</f>
        <v>3917.488571428571</v>
      </c>
      <c r="C1832" s="11">
        <f>'Shiller Data '!C1831</f>
        <v>66.386101781169032</v>
      </c>
      <c r="D1832" s="11">
        <f>'Shiller Data '!D1831</f>
        <v>177.57666666666665</v>
      </c>
      <c r="E1832" s="75">
        <f>'Shiller Data '!E1831</f>
        <v>297.71100000000001</v>
      </c>
      <c r="F1832" s="12">
        <f t="shared" si="239"/>
        <v>4134.1333438420861</v>
      </c>
      <c r="G1832" s="12">
        <f t="shared" si="240"/>
        <v>70.057382922024317</v>
      </c>
      <c r="H1832" s="12">
        <f t="shared" si="235"/>
        <v>3243.6089873415599</v>
      </c>
      <c r="I1832" s="12">
        <f t="shared" si="236"/>
        <v>60.212284147009093</v>
      </c>
      <c r="J1832" s="12">
        <f t="shared" si="237"/>
        <v>68.659301044759317</v>
      </c>
      <c r="K1832" s="12">
        <f t="shared" si="238"/>
        <v>4.2291566080295695</v>
      </c>
      <c r="L1832" s="12">
        <f t="shared" si="234"/>
        <v>0.87407783940148809</v>
      </c>
    </row>
    <row r="1833" spans="1:12" x14ac:dyDescent="0.25">
      <c r="A1833" s="11">
        <f>'Shiller Data '!A1832</f>
        <v>2022.12</v>
      </c>
      <c r="B1833" s="11">
        <f>'Shiller Data '!B1832</f>
        <v>3912.3809523809532</v>
      </c>
      <c r="C1833" s="11">
        <f>'Shiller Data '!C1832</f>
        <v>66.92</v>
      </c>
      <c r="D1833" s="11">
        <f>'Shiller Data '!D1832</f>
        <v>172.75</v>
      </c>
      <c r="E1833" s="75">
        <f>'Shiller Data '!E1832</f>
        <v>296.79700000000003</v>
      </c>
      <c r="F1833" s="12">
        <f t="shared" si="239"/>
        <v>4141.4579180863884</v>
      </c>
      <c r="G1833" s="12">
        <f t="shared" si="240"/>
        <v>70.838286775135856</v>
      </c>
      <c r="H1833" s="12">
        <f t="shared" si="235"/>
        <v>3264.0857199828315</v>
      </c>
      <c r="I1833" s="12">
        <f t="shared" si="236"/>
        <v>60.466097116868298</v>
      </c>
      <c r="J1833" s="12">
        <f t="shared" si="237"/>
        <v>68.492231441394637</v>
      </c>
      <c r="K1833" s="12">
        <f t="shared" si="238"/>
        <v>4.2267203292221458</v>
      </c>
      <c r="L1833" s="12">
        <f t="shared" si="234"/>
        <v>0.87164156059406439</v>
      </c>
    </row>
    <row r="1834" spans="1:12" x14ac:dyDescent="0.25">
      <c r="A1834" s="11">
        <f>'Shiller Data '!A1833</f>
        <v>2023.01</v>
      </c>
      <c r="B1834" s="11">
        <f>'Shiller Data '!B1833</f>
        <v>3960.6565000000001</v>
      </c>
      <c r="C1834" s="11">
        <f>'Shiller Data '!C1833</f>
        <v>67.349999999999994</v>
      </c>
      <c r="D1834" s="11">
        <f>'Shiller Data '!D1833</f>
        <v>173.55666666666667</v>
      </c>
      <c r="E1834" s="75">
        <f>'Shiller Data '!E1833</f>
        <v>299.17</v>
      </c>
      <c r="F1834" s="12">
        <f t="shared" si="239"/>
        <v>4159.3049299311424</v>
      </c>
      <c r="G1834" s="12">
        <f t="shared" si="240"/>
        <v>70.727968212053341</v>
      </c>
      <c r="H1834" s="12">
        <f t="shared" si="235"/>
        <v>3283.794273392803</v>
      </c>
      <c r="I1834" s="12">
        <f t="shared" si="236"/>
        <v>60.717065066688797</v>
      </c>
      <c r="J1834" s="12">
        <f t="shared" si="237"/>
        <v>68.503062942234706</v>
      </c>
      <c r="K1834" s="12">
        <f t="shared" si="238"/>
        <v>4.2268784587536947</v>
      </c>
      <c r="L1834" s="12">
        <f t="shared" si="234"/>
        <v>0.87179969012561331</v>
      </c>
    </row>
    <row r="1835" spans="1:12" x14ac:dyDescent="0.25">
      <c r="A1835" s="11">
        <f>'Shiller Data '!A1834</f>
        <v>2023.02</v>
      </c>
      <c r="B1835" s="11">
        <f>'Shiller Data '!B1834</f>
        <v>4079.6847368421049</v>
      </c>
      <c r="C1835" s="11">
        <f>'Shiller Data '!C1834</f>
        <v>67.78</v>
      </c>
      <c r="D1835" s="11">
        <f>'Shiller Data '!D1834</f>
        <v>174.36333333333332</v>
      </c>
      <c r="E1835" s="75">
        <f>'Shiller Data '!E1834</f>
        <v>300.83999999999997</v>
      </c>
      <c r="F1835" s="12">
        <f t="shared" si="239"/>
        <v>4260.5203835838602</v>
      </c>
      <c r="G1835" s="12">
        <f t="shared" si="240"/>
        <v>70.784408655763869</v>
      </c>
      <c r="H1835" s="12">
        <f t="shared" si="235"/>
        <v>3303.9212050448541</v>
      </c>
      <c r="I1835" s="12">
        <f t="shared" si="236"/>
        <v>60.969026642245915</v>
      </c>
      <c r="J1835" s="12">
        <f t="shared" si="237"/>
        <v>69.88007875841194</v>
      </c>
      <c r="K1835" s="12">
        <f t="shared" si="238"/>
        <v>4.2467806123174805</v>
      </c>
      <c r="L1835" s="12">
        <f t="shared" si="234"/>
        <v>0.89170184368939909</v>
      </c>
    </row>
    <row r="1836" spans="1:12" x14ac:dyDescent="0.25">
      <c r="A1836" s="11">
        <f>'Shiller Data '!A1835</f>
        <v>2023.03</v>
      </c>
      <c r="B1836" s="11">
        <f>'Shiller Data '!B1835</f>
        <v>3968.5591304347827</v>
      </c>
      <c r="C1836" s="11">
        <f>'Shiller Data '!C1835</f>
        <v>68.209999999999994</v>
      </c>
      <c r="D1836" s="11">
        <f>'Shiller Data '!D1835</f>
        <v>175.17</v>
      </c>
      <c r="E1836" s="75">
        <f>'Shiller Data '!E1835</f>
        <v>301.83600000000001</v>
      </c>
      <c r="F1836" s="12">
        <f t="shared" si="239"/>
        <v>4130.7930956027376</v>
      </c>
      <c r="G1836" s="12">
        <f t="shared" si="240"/>
        <v>70.998412217230538</v>
      </c>
      <c r="H1836" s="12">
        <f t="shared" si="235"/>
        <v>3322.6908325528607</v>
      </c>
      <c r="I1836" s="12">
        <f t="shared" si="236"/>
        <v>61.220330889124774</v>
      </c>
      <c r="J1836" s="12">
        <f t="shared" si="237"/>
        <v>67.474204003959983</v>
      </c>
      <c r="K1836" s="12">
        <f t="shared" si="238"/>
        <v>4.2117453619313352</v>
      </c>
      <c r="L1836" s="12">
        <f t="shared" si="234"/>
        <v>0.85666659330325379</v>
      </c>
    </row>
    <row r="1837" spans="1:12" x14ac:dyDescent="0.25">
      <c r="A1837" s="11">
        <f>'Shiller Data '!A1836</f>
        <v>2023.04</v>
      </c>
      <c r="B1837" s="11">
        <f>'Shiller Data '!B1836</f>
        <v>4121.4673684210529</v>
      </c>
      <c r="C1837" s="11">
        <f>'Shiller Data '!C1836</f>
        <v>68.376666666666665</v>
      </c>
      <c r="D1837" s="11">
        <f>'Shiller Data '!D1836</f>
        <v>177.11666666666665</v>
      </c>
      <c r="E1837" s="75">
        <f>'Shiller Data '!E1836</f>
        <v>303.363</v>
      </c>
      <c r="F1837" s="12">
        <f t="shared" si="239"/>
        <v>4268.358403871548</v>
      </c>
      <c r="G1837" s="12">
        <f t="shared" si="240"/>
        <v>70.813643226102059</v>
      </c>
      <c r="H1837" s="12">
        <f t="shared" si="235"/>
        <v>3342.0958962981072</v>
      </c>
      <c r="I1837" s="12">
        <f t="shared" si="236"/>
        <v>61.464671835818351</v>
      </c>
      <c r="J1837" s="12">
        <f t="shared" si="237"/>
        <v>69.444093271546194</v>
      </c>
      <c r="K1837" s="12">
        <f t="shared" si="238"/>
        <v>4.2405220154976613</v>
      </c>
      <c r="L1837" s="12">
        <f t="shared" si="234"/>
        <v>0.88544324686957987</v>
      </c>
    </row>
    <row r="1838" spans="1:12" x14ac:dyDescent="0.25">
      <c r="A1838" s="11">
        <f>'Shiller Data '!A1837</f>
        <v>2023.05</v>
      </c>
      <c r="B1838" s="11">
        <f>'Shiller Data '!B1837</f>
        <v>4146.1731818181825</v>
      </c>
      <c r="C1838" s="11">
        <f>'Shiller Data '!C1837</f>
        <v>68.543333333333322</v>
      </c>
      <c r="D1838" s="11">
        <f>'Shiller Data '!D1837</f>
        <v>179.06333333333333</v>
      </c>
      <c r="E1838" s="75">
        <f>'Shiller Data '!E1837</f>
        <v>304.12700000000001</v>
      </c>
      <c r="F1838" s="12">
        <f t="shared" si="239"/>
        <v>4283.1578892953521</v>
      </c>
      <c r="G1838" s="12">
        <f t="shared" si="240"/>
        <v>70.807924814304542</v>
      </c>
      <c r="H1838" s="12">
        <f t="shared" si="235"/>
        <v>3360.5545049203961</v>
      </c>
      <c r="I1838" s="12">
        <f t="shared" si="236"/>
        <v>61.704778675234365</v>
      </c>
      <c r="J1838" s="12">
        <f t="shared" si="237"/>
        <v>69.413714484554603</v>
      </c>
      <c r="K1838" s="12">
        <f t="shared" si="238"/>
        <v>4.240084463040696</v>
      </c>
      <c r="L1838" s="12">
        <f t="shared" si="234"/>
        <v>0.88500569441261456</v>
      </c>
    </row>
    <row r="1839" spans="1:12" x14ac:dyDescent="0.25">
      <c r="A1839" s="11">
        <f>'Shiller Data '!A1838</f>
        <v>2023.06</v>
      </c>
      <c r="B1839" s="11">
        <f>'Shiller Data '!B1838</f>
        <v>4345.3728571428574</v>
      </c>
      <c r="C1839" s="11">
        <f>'Shiller Data '!C1838</f>
        <v>68.709999999999994</v>
      </c>
      <c r="D1839" s="11">
        <f>'Shiller Data '!D1838</f>
        <v>181.01</v>
      </c>
      <c r="E1839" s="75">
        <f>'Shiller Data '!E1838</f>
        <v>305.10899999999998</v>
      </c>
      <c r="F1839" s="12">
        <f t="shared" si="239"/>
        <v>4474.4911405198054</v>
      </c>
      <c r="G1839" s="12">
        <f t="shared" si="240"/>
        <v>70.75164695240062</v>
      </c>
      <c r="H1839" s="12">
        <f t="shared" si="235"/>
        <v>3380.7777411339753</v>
      </c>
      <c r="I1839" s="12">
        <f t="shared" si="236"/>
        <v>61.940615893515336</v>
      </c>
      <c r="J1839" s="12">
        <f t="shared" si="237"/>
        <v>72.238402475882509</v>
      </c>
      <c r="K1839" s="12">
        <f t="shared" si="238"/>
        <v>4.2799717947429814</v>
      </c>
      <c r="L1839" s="12">
        <f t="shared" si="234"/>
        <v>0.92489302611489999</v>
      </c>
    </row>
    <row r="1840" spans="1:12" x14ac:dyDescent="0.25">
      <c r="A1840" s="11">
        <f>'Shiller Data '!A1839</f>
        <v>2023.07</v>
      </c>
      <c r="B1840" s="11">
        <f>'Shiller Data '!B1839</f>
        <v>4508.0755000000008</v>
      </c>
      <c r="C1840" s="11">
        <f>'Shiller Data '!C1839</f>
        <v>68.911045363540723</v>
      </c>
      <c r="D1840" s="11">
        <f>'Shiller Data '!D1839</f>
        <v>182.09</v>
      </c>
      <c r="E1840" s="75">
        <f>'Shiller Data '!E1839</f>
        <v>305.69099999999997</v>
      </c>
      <c r="F1840" s="12">
        <f t="shared" si="239"/>
        <v>4633.1904446401768</v>
      </c>
      <c r="G1840" s="12">
        <f t="shared" si="240"/>
        <v>70.823569150188945</v>
      </c>
      <c r="H1840" s="12">
        <f t="shared" ref="H1840:H1851" si="241">GEOMEAN(F1721:F1840)</f>
        <v>3401.2610124015141</v>
      </c>
      <c r="I1840" s="12">
        <f t="shared" ref="I1840:I1851" si="242">GEOMEAN(G1721:G1840)</f>
        <v>62.172252032512375</v>
      </c>
      <c r="J1840" s="12">
        <f t="shared" si="237"/>
        <v>74.521837205081368</v>
      </c>
      <c r="K1840" s="12">
        <f t="shared" si="238"/>
        <v>4.3110921992818936</v>
      </c>
      <c r="L1840" s="12">
        <f t="shared" ref="L1840:L1851" si="243">K1840-$K$1854</f>
        <v>0.95601343065381217</v>
      </c>
    </row>
    <row r="1841" spans="1:12" x14ac:dyDescent="0.25">
      <c r="A1841" s="11">
        <f>'Shiller Data '!A1840</f>
        <v>2023.08</v>
      </c>
      <c r="B1841" s="11">
        <f>'Shiller Data '!B1840</f>
        <v>4457.358695652174</v>
      </c>
      <c r="C1841" s="11">
        <f>'Shiller Data '!C1840</f>
        <v>69.112090727081437</v>
      </c>
      <c r="D1841" s="11">
        <f>'Shiller Data '!D1840</f>
        <v>183.17</v>
      </c>
      <c r="E1841" s="75">
        <f>'Shiller Data '!E1840</f>
        <v>307.02600000000001</v>
      </c>
      <c r="F1841" s="12">
        <f t="shared" si="239"/>
        <v>4561.1468351426975</v>
      </c>
      <c r="G1841" s="12">
        <f t="shared" si="240"/>
        <v>70.721343157194539</v>
      </c>
      <c r="H1841" s="12">
        <f t="shared" si="241"/>
        <v>3421.4317260285184</v>
      </c>
      <c r="I1841" s="12">
        <f t="shared" si="242"/>
        <v>62.398839345537979</v>
      </c>
      <c r="J1841" s="12">
        <f t="shared" si="237"/>
        <v>73.096661460079801</v>
      </c>
      <c r="K1841" s="12">
        <f t="shared" si="238"/>
        <v>4.2917826948520457</v>
      </c>
      <c r="L1841" s="12">
        <f t="shared" si="243"/>
        <v>0.93670392622396426</v>
      </c>
    </row>
    <row r="1842" spans="1:12" x14ac:dyDescent="0.25">
      <c r="A1842" s="11">
        <f>'Shiller Data '!A1841</f>
        <v>2023.09</v>
      </c>
      <c r="B1842" s="11">
        <f>'Shiller Data '!B1841</f>
        <v>4409.0949999999993</v>
      </c>
      <c r="C1842" s="11">
        <f>'Shiller Data '!C1841</f>
        <v>69.313136090622152</v>
      </c>
      <c r="D1842" s="11">
        <f>'Shiller Data '!D1841</f>
        <v>184.25</v>
      </c>
      <c r="E1842" s="75">
        <f>'Shiller Data '!E1841</f>
        <v>307.78899999999999</v>
      </c>
      <c r="F1842" s="12">
        <f t="shared" si="239"/>
        <v>4500.5748146457472</v>
      </c>
      <c r="G1842" s="12">
        <f t="shared" si="240"/>
        <v>70.751243648314968</v>
      </c>
      <c r="H1842" s="12">
        <f t="shared" si="241"/>
        <v>3441.080189576152</v>
      </c>
      <c r="I1842" s="12">
        <f t="shared" si="242"/>
        <v>62.621333897487638</v>
      </c>
      <c r="J1842" s="12">
        <f t="shared" si="237"/>
        <v>71.869673392989</v>
      </c>
      <c r="K1842" s="12">
        <f t="shared" si="238"/>
        <v>4.2748543870563482</v>
      </c>
      <c r="L1842" s="12">
        <f t="shared" si="243"/>
        <v>0.91977561842826683</v>
      </c>
    </row>
    <row r="1843" spans="1:12" x14ac:dyDescent="0.25">
      <c r="A1843" s="11">
        <f>'Shiller Data '!A1842</f>
        <v>2023.1</v>
      </c>
      <c r="B1843" s="11">
        <f>'Shiller Data '!B1842</f>
        <v>4269.4009090909085</v>
      </c>
      <c r="C1843" s="11">
        <f>'Shiller Data '!C1842</f>
        <v>69.643321374994017</v>
      </c>
      <c r="D1843" s="11">
        <f>'Shiller Data '!D1842</f>
        <v>186.97666666666666</v>
      </c>
      <c r="E1843" s="75">
        <f>'Shiller Data '!E1842</f>
        <v>307.67099999999999</v>
      </c>
      <c r="F1843" s="12">
        <f t="shared" si="239"/>
        <v>4359.653755516887</v>
      </c>
      <c r="G1843" s="12">
        <f t="shared" si="240"/>
        <v>71.115543853625283</v>
      </c>
      <c r="H1843" s="12">
        <f t="shared" si="241"/>
        <v>3459.2936787029357</v>
      </c>
      <c r="I1843" s="12">
        <f t="shared" si="242"/>
        <v>62.842975517187078</v>
      </c>
      <c r="J1843" s="12">
        <f t="shared" si="237"/>
        <v>69.373764046620522</v>
      </c>
      <c r="K1843" s="12">
        <f t="shared" si="238"/>
        <v>4.2395087563636915</v>
      </c>
      <c r="L1843" s="12">
        <f t="shared" si="243"/>
        <v>0.8844299877356101</v>
      </c>
    </row>
    <row r="1844" spans="1:12" x14ac:dyDescent="0.25">
      <c r="A1844" s="11">
        <f>'Shiller Data '!A1843</f>
        <v>2023.11</v>
      </c>
      <c r="B1844" s="11">
        <f>'Shiller Data '!B1843</f>
        <v>4460.0633333333317</v>
      </c>
      <c r="C1844" s="11">
        <f>'Shiller Data '!C1843</f>
        <v>69.973506659365881</v>
      </c>
      <c r="D1844" s="11">
        <f>'Shiller Data '!D1843</f>
        <v>189.70333333333332</v>
      </c>
      <c r="E1844" s="75">
        <f>'Shiller Data '!E1843</f>
        <v>307.05099999999999</v>
      </c>
      <c r="F1844" s="12">
        <f t="shared" si="239"/>
        <v>4563.5428568869656</v>
      </c>
      <c r="G1844" s="12">
        <f t="shared" si="240"/>
        <v>71.596986997945876</v>
      </c>
      <c r="H1844" s="12">
        <f t="shared" si="241"/>
        <v>3477.8181368240266</v>
      </c>
      <c r="I1844" s="12">
        <f t="shared" si="242"/>
        <v>63.064893985619193</v>
      </c>
      <c r="J1844" s="12">
        <f t="shared" si="237"/>
        <v>72.362650097019099</v>
      </c>
      <c r="K1844" s="12">
        <f t="shared" si="238"/>
        <v>4.2816902836405824</v>
      </c>
      <c r="L1844" s="12">
        <f t="shared" si="243"/>
        <v>0.92661151501250094</v>
      </c>
    </row>
    <row r="1845" spans="1:12" x14ac:dyDescent="0.25">
      <c r="A1845" s="11">
        <f>'Shiller Data '!A1844</f>
        <v>2023.12</v>
      </c>
      <c r="B1845" s="11">
        <f>'Shiller Data '!B1844</f>
        <v>4685.0515000000005</v>
      </c>
      <c r="C1845" s="11">
        <f>'Shiller Data '!C1844</f>
        <v>70.303691943737746</v>
      </c>
      <c r="D1845" s="11">
        <f>'Shiller Data '!D1844</f>
        <v>192.42999999999998</v>
      </c>
      <c r="E1845" s="75">
        <f>'Shiller Data '!E1844</f>
        <v>306.74599999999998</v>
      </c>
      <c r="F1845" s="12">
        <f t="shared" si="239"/>
        <v>4798.5175194216072</v>
      </c>
      <c r="G1845" s="12">
        <f t="shared" si="240"/>
        <v>72.006358408663218</v>
      </c>
      <c r="H1845" s="12">
        <f t="shared" si="241"/>
        <v>3497.5090268854005</v>
      </c>
      <c r="I1845" s="12">
        <f t="shared" si="242"/>
        <v>63.287585101351532</v>
      </c>
      <c r="J1845" s="12">
        <f t="shared" si="237"/>
        <v>75.820834556051551</v>
      </c>
      <c r="K1845" s="12">
        <f t="shared" si="238"/>
        <v>4.3283731170976658</v>
      </c>
      <c r="L1845" s="12">
        <f t="shared" si="243"/>
        <v>0.9732943484695844</v>
      </c>
    </row>
    <row r="1846" spans="1:12" x14ac:dyDescent="0.25">
      <c r="A1846" s="11">
        <f>'Shiller Data '!A1845</f>
        <v>2024.01</v>
      </c>
      <c r="B1846" s="11">
        <f>'Shiller Data '!B1845</f>
        <v>4815.6139130434785</v>
      </c>
      <c r="C1846" s="11">
        <f>'Shiller Data '!C1845</f>
        <v>70.477403206648589</v>
      </c>
      <c r="D1846" s="11">
        <f>'Shiller Data '!D1845</f>
        <v>192.08333333333331</v>
      </c>
      <c r="E1846" s="75">
        <f>'Shiller Data '!E1845</f>
        <v>308.41699999999997</v>
      </c>
      <c r="F1846" s="12">
        <f t="shared" si="239"/>
        <v>4905.5191546848428</v>
      </c>
      <c r="G1846" s="12">
        <f t="shared" si="240"/>
        <v>71.79318310096015</v>
      </c>
      <c r="H1846" s="12">
        <f t="shared" si="241"/>
        <v>3517.8312558216753</v>
      </c>
      <c r="I1846" s="12">
        <f t="shared" si="242"/>
        <v>63.505243517877894</v>
      </c>
      <c r="J1846" s="12">
        <f t="shared" si="237"/>
        <v>77.24589156647906</v>
      </c>
      <c r="K1846" s="12">
        <f t="shared" si="238"/>
        <v>4.3469937307581077</v>
      </c>
      <c r="L1846" s="12">
        <f t="shared" si="243"/>
        <v>0.99191496213002628</v>
      </c>
    </row>
    <row r="1847" spans="1:12" x14ac:dyDescent="0.25">
      <c r="A1847" s="11">
        <f>'Shiller Data '!A1846</f>
        <v>2024.02</v>
      </c>
      <c r="B1847" s="11">
        <f>'Shiller Data '!B1846</f>
        <v>5011.9615000000003</v>
      </c>
      <c r="C1847" s="11">
        <f>'Shiller Data '!C1846</f>
        <v>70.651114469559431</v>
      </c>
      <c r="D1847" s="11">
        <f>'Shiller Data '!D1846</f>
        <v>191.73666666666665</v>
      </c>
      <c r="E1847" s="75">
        <f>'Shiller Data '!E1846</f>
        <v>310.32600000000002</v>
      </c>
      <c r="F1847" s="12">
        <f t="shared" si="239"/>
        <v>5074.1252884466658</v>
      </c>
      <c r="G1847" s="12">
        <f t="shared" si="240"/>
        <v>71.52740630328698</v>
      </c>
      <c r="H1847" s="12">
        <f t="shared" si="241"/>
        <v>3539.4632176474506</v>
      </c>
      <c r="I1847" s="12">
        <f t="shared" si="242"/>
        <v>63.717477513141013</v>
      </c>
      <c r="J1847" s="12">
        <f t="shared" si="237"/>
        <v>79.634748368690282</v>
      </c>
      <c r="K1847" s="12">
        <f t="shared" si="238"/>
        <v>4.3774505348907571</v>
      </c>
      <c r="L1847" s="12">
        <f t="shared" si="243"/>
        <v>1.0223717662626757</v>
      </c>
    </row>
    <row r="1848" spans="1:12" x14ac:dyDescent="0.25">
      <c r="A1848" s="11">
        <f>'Shiller Data '!A1847</f>
        <v>2024.03</v>
      </c>
      <c r="B1848" s="11">
        <f>'Shiller Data '!B1847</f>
        <v>5170.5724999999993</v>
      </c>
      <c r="C1848" s="11">
        <f>'Shiller Data '!C1847</f>
        <v>70.824825732470273</v>
      </c>
      <c r="D1848" s="11">
        <f>'Shiller Data '!D1847</f>
        <v>191.39</v>
      </c>
      <c r="E1848" s="75">
        <f>'Shiller Data '!E1847</f>
        <v>312.33199999999999</v>
      </c>
      <c r="F1848" s="12">
        <f t="shared" si="239"/>
        <v>5201.0828707513156</v>
      </c>
      <c r="G1848" s="12">
        <f t="shared" si="240"/>
        <v>71.242746899129287</v>
      </c>
      <c r="H1848" s="12">
        <f t="shared" si="241"/>
        <v>3561.4025175671295</v>
      </c>
      <c r="I1848" s="12">
        <f t="shared" si="242"/>
        <v>63.925603582542252</v>
      </c>
      <c r="J1848" s="12">
        <f t="shared" si="237"/>
        <v>81.361498042573103</v>
      </c>
      <c r="K1848" s="12">
        <f t="shared" si="238"/>
        <v>4.3989021640901314</v>
      </c>
      <c r="L1848" s="12">
        <f t="shared" si="243"/>
        <v>1.0438233954620499</v>
      </c>
    </row>
    <row r="1849" spans="1:12" x14ac:dyDescent="0.25">
      <c r="A1849" s="11">
        <f>'Shiller Data '!A1848</f>
        <v>2024.04</v>
      </c>
      <c r="B1849" s="11">
        <f>'Shiller Data '!B1848</f>
        <v>5112.4927272727282</v>
      </c>
      <c r="C1849" s="11">
        <f>'Shiller Data '!C1848</f>
        <v>71.208483689883664</v>
      </c>
      <c r="D1849" s="11">
        <f>'Shiller Data '!D1848</f>
        <v>193.17999999999998</v>
      </c>
      <c r="E1849" s="75">
        <f>'Shiller Data '!E1848</f>
        <v>313.548</v>
      </c>
      <c r="F1849" s="12">
        <f t="shared" si="239"/>
        <v>5122.7161474189261</v>
      </c>
      <c r="G1849" s="12">
        <f t="shared" si="240"/>
        <v>71.350878855132876</v>
      </c>
      <c r="H1849" s="12">
        <f t="shared" si="241"/>
        <v>3583.1108862880992</v>
      </c>
      <c r="I1849" s="12">
        <f t="shared" si="242"/>
        <v>64.131354080352509</v>
      </c>
      <c r="J1849" s="12">
        <f t="shared" si="237"/>
        <v>79.87849657751633</v>
      </c>
      <c r="K1849" s="12">
        <f t="shared" si="238"/>
        <v>4.3805066873579319</v>
      </c>
      <c r="L1849" s="12">
        <f t="shared" si="243"/>
        <v>1.0254279187298505</v>
      </c>
    </row>
    <row r="1850" spans="1:12" x14ac:dyDescent="0.25">
      <c r="A1850" s="11">
        <f>'Shiller Data '!A1849</f>
        <v>2024.05</v>
      </c>
      <c r="B1850" s="11">
        <f>'Shiller Data '!B1849</f>
        <v>5235.2254545454543</v>
      </c>
      <c r="C1850" s="11">
        <f>'Shiller Data '!C1849</f>
        <v>71.592141647297069</v>
      </c>
      <c r="D1850" s="11">
        <f>'Shiller Data '!D1849</f>
        <v>194.96999999999997</v>
      </c>
      <c r="E1850" s="75">
        <f>'Shiller Data '!E1849</f>
        <v>314.06900000000002</v>
      </c>
      <c r="F1850" s="12">
        <f t="shared" si="239"/>
        <v>5236.9923716820758</v>
      </c>
      <c r="G1850" s="12">
        <f t="shared" si="240"/>
        <v>71.616304385468027</v>
      </c>
      <c r="H1850" s="12">
        <f t="shared" si="241"/>
        <v>3605.3108332408765</v>
      </c>
      <c r="I1850" s="12">
        <f t="shared" si="242"/>
        <v>64.336042726711241</v>
      </c>
      <c r="J1850" s="12">
        <f t="shared" si="237"/>
        <v>81.400598322901899</v>
      </c>
      <c r="K1850" s="12">
        <f t="shared" si="238"/>
        <v>4.399382623385681</v>
      </c>
      <c r="L1850" s="12">
        <f t="shared" si="243"/>
        <v>1.0443038547575996</v>
      </c>
    </row>
    <row r="1851" spans="1:12" x14ac:dyDescent="0.25">
      <c r="A1851" s="11">
        <f>'Shiller Data '!A1850</f>
        <v>2024.06</v>
      </c>
      <c r="B1851" s="11">
        <f>'Shiller Data '!B1850</f>
        <v>5415.1405263157876</v>
      </c>
      <c r="C1851" s="11">
        <f>'Shiller Data '!C1850</f>
        <v>71.97579960471046</v>
      </c>
      <c r="D1851" s="11">
        <f>'Shiller Data '!D1850</f>
        <v>196.76</v>
      </c>
      <c r="E1851" s="75">
        <f>'Shiller Data '!E1850</f>
        <v>314.17500000000001</v>
      </c>
      <c r="F1851" s="12">
        <f t="shared" si="239"/>
        <v>5415.1405263157876</v>
      </c>
      <c r="G1851" s="12">
        <f t="shared" si="240"/>
        <v>71.97579960471046</v>
      </c>
      <c r="H1851" s="12">
        <f t="shared" si="241"/>
        <v>3627.812511252494</v>
      </c>
      <c r="I1851" s="12">
        <f t="shared" si="242"/>
        <v>64.539534301975436</v>
      </c>
      <c r="J1851" s="12">
        <f t="shared" si="237"/>
        <v>83.90423923697324</v>
      </c>
      <c r="K1851" s="12">
        <f t="shared" si="238"/>
        <v>4.4296761394550241</v>
      </c>
      <c r="L1851" s="12">
        <f t="shared" si="243"/>
        <v>1.0745973708269427</v>
      </c>
    </row>
    <row r="1854" spans="1:12" x14ac:dyDescent="0.25">
      <c r="K1854" s="12">
        <f>AVERAGE(K129:K1839)</f>
        <v>3.3550787686280814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4A3A1C-1B05-4E66-805D-B9F0FCBB9748}">
  <dimension ref="A1:Z2479"/>
  <sheetViews>
    <sheetView showGridLines="0" zoomScale="97" zoomScaleNormal="100" workbookViewId="0">
      <pane xSplit="1" ySplit="8" topLeftCell="B1832" activePane="bottomRight" state="frozen"/>
      <selection pane="topRight" activeCell="B1" sqref="B1"/>
      <selection pane="bottomLeft" activeCell="A9" sqref="A9"/>
      <selection pane="bottomRight" activeCell="H5" sqref="H5"/>
    </sheetView>
  </sheetViews>
  <sheetFormatPr defaultColWidth="11.7109375" defaultRowHeight="12.75" x14ac:dyDescent="0.2"/>
  <cols>
    <col min="1" max="1" width="11.7109375" style="27"/>
    <col min="2" max="2" width="11.85546875" style="34" bestFit="1" customWidth="1"/>
    <col min="3" max="3" width="11.85546875" style="61" bestFit="1" customWidth="1"/>
    <col min="4" max="5" width="11.85546875" style="34" bestFit="1" customWidth="1"/>
    <col min="6" max="6" width="11.85546875" style="61" bestFit="1" customWidth="1"/>
    <col min="7" max="7" width="11.85546875" style="31" bestFit="1" customWidth="1"/>
    <col min="8" max="9" width="11.85546875" style="61" bestFit="1" customWidth="1"/>
    <col min="10" max="10" width="15.140625" style="63" customWidth="1"/>
    <col min="11" max="11" width="11.85546875" style="61" bestFit="1" customWidth="1"/>
    <col min="12" max="12" width="12.28515625" style="63" bestFit="1" customWidth="1"/>
    <col min="13" max="13" width="11.85546875" style="62" bestFit="1" customWidth="1"/>
    <col min="14" max="14" width="2.42578125" style="62" customWidth="1"/>
    <col min="15" max="16" width="14.7109375" style="55" customWidth="1"/>
    <col min="17" max="17" width="12" style="23" bestFit="1" customWidth="1"/>
    <col min="18" max="19" width="11.85546875" style="19" customWidth="1"/>
    <col min="20" max="21" width="16.28515625" style="24" customWidth="1"/>
    <col min="22" max="22" width="16.28515625" style="25" customWidth="1"/>
    <col min="23" max="23" width="11.7109375" style="25"/>
    <col min="24" max="24" width="14.5703125" style="26" bestFit="1" customWidth="1"/>
    <col min="25" max="16384" width="11.7109375" style="27"/>
  </cols>
  <sheetData>
    <row r="1" spans="1:25" ht="13.5" thickBot="1" x14ac:dyDescent="0.25">
      <c r="A1" s="16"/>
      <c r="B1" s="17"/>
      <c r="C1" s="18"/>
      <c r="D1" s="17"/>
      <c r="E1" s="17"/>
      <c r="F1" s="18"/>
      <c r="G1" s="19"/>
      <c r="H1" s="18"/>
      <c r="I1" s="18"/>
      <c r="J1" s="20"/>
      <c r="K1" s="18"/>
      <c r="L1" s="20"/>
      <c r="M1" s="21"/>
      <c r="N1" s="21"/>
      <c r="O1" s="22"/>
      <c r="P1" s="22"/>
    </row>
    <row r="2" spans="1:25" x14ac:dyDescent="0.2">
      <c r="A2" s="28" t="s">
        <v>523</v>
      </c>
      <c r="B2" s="17"/>
      <c r="C2" s="18"/>
      <c r="D2" s="17"/>
      <c r="E2" s="17"/>
      <c r="F2" s="18"/>
      <c r="G2" s="19"/>
      <c r="H2" s="18"/>
      <c r="I2" s="18"/>
      <c r="J2" s="20"/>
      <c r="K2" s="18"/>
      <c r="L2" s="20"/>
      <c r="M2" s="29" t="s">
        <v>524</v>
      </c>
      <c r="N2" s="21"/>
      <c r="O2" s="30" t="s">
        <v>525</v>
      </c>
      <c r="P2" s="30"/>
    </row>
    <row r="3" spans="1:25" x14ac:dyDescent="0.2">
      <c r="A3" s="28" t="s">
        <v>526</v>
      </c>
      <c r="B3" s="17"/>
      <c r="C3" s="18"/>
      <c r="D3" s="17"/>
      <c r="E3" s="17"/>
      <c r="F3" s="18"/>
      <c r="H3" s="18"/>
      <c r="I3" s="18"/>
      <c r="J3" s="20"/>
      <c r="K3" s="18"/>
      <c r="L3" s="20"/>
      <c r="M3" s="32" t="s">
        <v>527</v>
      </c>
      <c r="N3" s="21"/>
      <c r="O3" s="30" t="s">
        <v>527</v>
      </c>
      <c r="P3" s="30"/>
    </row>
    <row r="4" spans="1:25" x14ac:dyDescent="0.2">
      <c r="A4" s="33"/>
      <c r="B4" s="17"/>
      <c r="C4" s="17"/>
      <c r="D4" s="17"/>
      <c r="E4" s="17"/>
      <c r="F4" s="17"/>
      <c r="G4" s="19"/>
      <c r="H4" s="17"/>
      <c r="I4" s="34"/>
      <c r="J4" s="35"/>
      <c r="K4" s="17"/>
      <c r="L4" s="35"/>
      <c r="M4" s="32" t="s">
        <v>528</v>
      </c>
      <c r="N4" s="21"/>
      <c r="O4" s="30" t="s">
        <v>529</v>
      </c>
      <c r="P4" s="30"/>
    </row>
    <row r="5" spans="1:25" x14ac:dyDescent="0.2">
      <c r="A5" s="33"/>
      <c r="B5" s="17"/>
      <c r="C5" s="17"/>
      <c r="D5" s="17"/>
      <c r="E5" s="17" t="s">
        <v>530</v>
      </c>
      <c r="F5" s="17"/>
      <c r="G5" s="19"/>
      <c r="H5" s="17"/>
      <c r="I5" s="17"/>
      <c r="J5" s="35" t="s">
        <v>531</v>
      </c>
      <c r="K5" s="17"/>
      <c r="L5" s="35" t="s">
        <v>531</v>
      </c>
      <c r="M5" s="32" t="s">
        <v>532</v>
      </c>
      <c r="N5" s="21"/>
      <c r="O5" s="30" t="s">
        <v>532</v>
      </c>
      <c r="P5" s="30"/>
      <c r="Q5" s="36"/>
      <c r="R5" s="37" t="s">
        <v>533</v>
      </c>
      <c r="S5" s="37" t="s">
        <v>531</v>
      </c>
      <c r="T5" s="37"/>
      <c r="U5" s="37"/>
      <c r="V5" s="37"/>
      <c r="W5" s="37"/>
    </row>
    <row r="6" spans="1:25" x14ac:dyDescent="0.2">
      <c r="A6" s="33"/>
      <c r="B6" s="17" t="s">
        <v>534</v>
      </c>
      <c r="C6" s="17"/>
      <c r="D6" s="17"/>
      <c r="E6" s="17" t="s">
        <v>528</v>
      </c>
      <c r="F6" s="17"/>
      <c r="G6" s="19" t="s">
        <v>535</v>
      </c>
      <c r="H6" s="17"/>
      <c r="I6" s="17"/>
      <c r="J6" s="35" t="s">
        <v>536</v>
      </c>
      <c r="K6" s="17"/>
      <c r="L6" s="35" t="s">
        <v>537</v>
      </c>
      <c r="M6" s="32" t="s">
        <v>538</v>
      </c>
      <c r="N6" s="21"/>
      <c r="O6" s="30" t="s">
        <v>538</v>
      </c>
      <c r="P6" s="30"/>
      <c r="Q6" s="36" t="s">
        <v>539</v>
      </c>
      <c r="R6" s="37" t="s">
        <v>536</v>
      </c>
      <c r="S6" s="37" t="s">
        <v>536</v>
      </c>
      <c r="T6" s="37" t="s">
        <v>540</v>
      </c>
      <c r="U6" s="37" t="s">
        <v>540</v>
      </c>
      <c r="V6" s="37" t="s">
        <v>541</v>
      </c>
      <c r="W6" s="36"/>
    </row>
    <row r="7" spans="1:25" x14ac:dyDescent="0.2">
      <c r="A7" s="33"/>
      <c r="B7" s="17" t="s">
        <v>542</v>
      </c>
      <c r="C7" s="17" t="s">
        <v>543</v>
      </c>
      <c r="D7" s="17" t="s">
        <v>532</v>
      </c>
      <c r="E7" s="17" t="s">
        <v>544</v>
      </c>
      <c r="F7" s="17" t="s">
        <v>545</v>
      </c>
      <c r="G7" s="19" t="s">
        <v>546</v>
      </c>
      <c r="H7" s="17" t="s">
        <v>531</v>
      </c>
      <c r="I7" s="17" t="s">
        <v>531</v>
      </c>
      <c r="J7" s="35" t="s">
        <v>547</v>
      </c>
      <c r="K7" s="17" t="s">
        <v>531</v>
      </c>
      <c r="L7" s="35" t="s">
        <v>548</v>
      </c>
      <c r="M7" s="32" t="s">
        <v>549</v>
      </c>
      <c r="N7" s="21"/>
      <c r="O7" s="30" t="s">
        <v>550</v>
      </c>
      <c r="P7" s="30"/>
      <c r="Q7" s="36" t="s">
        <v>551</v>
      </c>
      <c r="R7" s="37" t="s">
        <v>552</v>
      </c>
      <c r="S7" s="37" t="s">
        <v>552</v>
      </c>
      <c r="T7" s="37" t="s">
        <v>553</v>
      </c>
      <c r="U7" s="37" t="s">
        <v>554</v>
      </c>
      <c r="V7" s="37" t="s">
        <v>555</v>
      </c>
      <c r="W7" s="36"/>
    </row>
    <row r="8" spans="1:25" ht="13.5" thickBot="1" x14ac:dyDescent="0.25">
      <c r="A8" s="33" t="s">
        <v>556</v>
      </c>
      <c r="B8" s="17" t="s">
        <v>557</v>
      </c>
      <c r="C8" s="17" t="s">
        <v>558</v>
      </c>
      <c r="D8" s="17" t="s">
        <v>559</v>
      </c>
      <c r="E8" s="17" t="s">
        <v>560</v>
      </c>
      <c r="F8" s="17" t="s">
        <v>561</v>
      </c>
      <c r="G8" s="19" t="s">
        <v>562</v>
      </c>
      <c r="H8" s="17" t="s">
        <v>528</v>
      </c>
      <c r="I8" s="17" t="s">
        <v>543</v>
      </c>
      <c r="J8" s="35" t="s">
        <v>528</v>
      </c>
      <c r="K8" s="17" t="s">
        <v>532</v>
      </c>
      <c r="L8" s="35" t="s">
        <v>532</v>
      </c>
      <c r="M8" s="38" t="s">
        <v>551</v>
      </c>
      <c r="N8" s="21"/>
      <c r="O8" s="30" t="s">
        <v>563</v>
      </c>
      <c r="P8" s="30"/>
      <c r="Q8" s="36" t="s">
        <v>564</v>
      </c>
      <c r="R8" s="37" t="s">
        <v>565</v>
      </c>
      <c r="S8" s="37" t="s">
        <v>565</v>
      </c>
      <c r="T8" s="37" t="s">
        <v>566</v>
      </c>
      <c r="U8" s="37" t="s">
        <v>566</v>
      </c>
      <c r="V8" s="37" t="s">
        <v>565</v>
      </c>
      <c r="W8" s="36"/>
    </row>
    <row r="9" spans="1:25" x14ac:dyDescent="0.2">
      <c r="A9" s="16">
        <v>1871.01</v>
      </c>
      <c r="B9" s="17">
        <v>4.4400000000000004</v>
      </c>
      <c r="C9" s="18">
        <v>0.26</v>
      </c>
      <c r="D9" s="17">
        <v>0.4</v>
      </c>
      <c r="E9" s="17">
        <v>12.46406116</v>
      </c>
      <c r="F9" s="18">
        <f>1871+1/24</f>
        <v>1871.0416666666667</v>
      </c>
      <c r="G9" s="19">
        <v>5.32</v>
      </c>
      <c r="H9" s="18">
        <f t="shared" ref="H9:H72" si="0">B9*$E$1853/E9</f>
        <v>112.14427080041709</v>
      </c>
      <c r="I9" s="18">
        <f t="shared" ref="I9:I72" si="1">C9*$E$1853/E9</f>
        <v>6.5670068486730724</v>
      </c>
      <c r="J9" s="20">
        <f>H9</f>
        <v>112.14427080041709</v>
      </c>
      <c r="K9" s="18">
        <f t="shared" ref="K9:K72" si="2">D9*$E$1853/E9</f>
        <v>10.103087459497035</v>
      </c>
      <c r="L9" s="20">
        <f t="shared" ref="L9:L72" si="3">K9*(J9/H9)</f>
        <v>10.103087459497035</v>
      </c>
      <c r="M9" s="39" t="s">
        <v>87</v>
      </c>
      <c r="N9" s="21"/>
      <c r="O9" s="22" t="s">
        <v>87</v>
      </c>
      <c r="P9" s="22"/>
      <c r="R9" s="19">
        <f t="shared" ref="R9:R72" si="4">((G9/G10+G9/1200+((1+G10/1200)^(-119))*(1-G9/G10)))</f>
        <v>1.0041769357097787</v>
      </c>
      <c r="S9" s="19">
        <v>1</v>
      </c>
      <c r="T9" s="25">
        <f t="shared" ref="T9:T72" si="5">(($J129/$J9)^(1/10)-1)</f>
        <v>0.13060944596425705</v>
      </c>
      <c r="U9" s="25">
        <f t="shared" ref="U9:U72" si="6">(($S129/$S9)^(1/10)-1)</f>
        <v>9.2503676352099218E-2</v>
      </c>
      <c r="V9" s="25">
        <f t="shared" ref="V9:V72" si="7">T9-U9</f>
        <v>3.8105769612157836E-2</v>
      </c>
      <c r="Y9" s="40"/>
    </row>
    <row r="10" spans="1:25" x14ac:dyDescent="0.2">
      <c r="A10" s="16">
        <v>1871.02</v>
      </c>
      <c r="B10" s="17">
        <v>4.5</v>
      </c>
      <c r="C10" s="18">
        <v>0.26</v>
      </c>
      <c r="D10" s="17">
        <v>0.4</v>
      </c>
      <c r="E10" s="17">
        <v>12.844641319999999</v>
      </c>
      <c r="F10" s="18">
        <f t="shared" ref="F10:F73" si="8">F9+1/12</f>
        <v>1871.125</v>
      </c>
      <c r="G10" s="19">
        <f>G9*11/12+G21*1/12</f>
        <v>5.3233333333333333</v>
      </c>
      <c r="H10" s="18">
        <f t="shared" si="0"/>
        <v>110.29205407193112</v>
      </c>
      <c r="I10" s="18">
        <f t="shared" si="1"/>
        <v>6.3724297908226868</v>
      </c>
      <c r="J10" s="20">
        <f t="shared" ref="J10:J73" si="9">J9*((H10+(I10/12))/H9)</f>
        <v>110.82308988783301</v>
      </c>
      <c r="K10" s="18">
        <f t="shared" si="2"/>
        <v>9.8037381397272103</v>
      </c>
      <c r="L10" s="20">
        <f t="shared" si="3"/>
        <v>9.8509413233629335</v>
      </c>
      <c r="M10" s="39" t="s">
        <v>87</v>
      </c>
      <c r="N10" s="21"/>
      <c r="O10" s="22" t="s">
        <v>87</v>
      </c>
      <c r="P10" s="22"/>
      <c r="R10" s="19">
        <f t="shared" si="4"/>
        <v>1.0041797523411402</v>
      </c>
      <c r="S10" s="19">
        <f t="shared" ref="S10:S73" si="10">S9*R9*E9/E10</f>
        <v>0.97442368613747099</v>
      </c>
      <c r="T10" s="25">
        <f t="shared" si="5"/>
        <v>0.13085848171395131</v>
      </c>
      <c r="U10" s="25">
        <f t="shared" si="6"/>
        <v>9.4634634344509472E-2</v>
      </c>
      <c r="V10" s="25">
        <f t="shared" si="7"/>
        <v>3.6223847369441842E-2</v>
      </c>
      <c r="Y10" s="40"/>
    </row>
    <row r="11" spans="1:25" x14ac:dyDescent="0.2">
      <c r="A11" s="16">
        <v>1871.03</v>
      </c>
      <c r="B11" s="17">
        <v>4.6100000000000003</v>
      </c>
      <c r="C11" s="18">
        <v>0.26</v>
      </c>
      <c r="D11" s="17">
        <v>0.4</v>
      </c>
      <c r="E11" s="17">
        <v>13.0349719</v>
      </c>
      <c r="F11" s="18">
        <f t="shared" si="8"/>
        <v>1871.2083333333333</v>
      </c>
      <c r="G11" s="19">
        <f>G9*10/12+G21*2/12</f>
        <v>5.3266666666666671</v>
      </c>
      <c r="H11" s="18">
        <f t="shared" si="0"/>
        <v>111.33828278525102</v>
      </c>
      <c r="I11" s="18">
        <f t="shared" si="1"/>
        <v>6.2793825432028774</v>
      </c>
      <c r="J11" s="20">
        <f t="shared" si="9"/>
        <v>112.40015738260314</v>
      </c>
      <c r="K11" s="18">
        <f t="shared" si="2"/>
        <v>9.6605885280044266</v>
      </c>
      <c r="L11" s="20">
        <f t="shared" si="3"/>
        <v>9.7527251525035261</v>
      </c>
      <c r="M11" s="39" t="s">
        <v>87</v>
      </c>
      <c r="N11" s="21"/>
      <c r="O11" s="22" t="s">
        <v>87</v>
      </c>
      <c r="P11" s="22"/>
      <c r="R11" s="19">
        <f t="shared" si="4"/>
        <v>1.0041825689642252</v>
      </c>
      <c r="S11" s="19">
        <f t="shared" si="10"/>
        <v>0.96420898578857406</v>
      </c>
      <c r="T11" s="25">
        <f t="shared" si="5"/>
        <v>0.13095087292935181</v>
      </c>
      <c r="U11" s="25">
        <f t="shared" si="6"/>
        <v>9.6185995634464394E-2</v>
      </c>
      <c r="V11" s="25">
        <f t="shared" si="7"/>
        <v>3.476487729488742E-2</v>
      </c>
      <c r="Y11" s="40"/>
    </row>
    <row r="12" spans="1:25" x14ac:dyDescent="0.2">
      <c r="A12" s="16">
        <v>1871.04</v>
      </c>
      <c r="B12" s="17">
        <v>4.74</v>
      </c>
      <c r="C12" s="18">
        <v>0.26</v>
      </c>
      <c r="D12" s="17">
        <v>0.4</v>
      </c>
      <c r="E12" s="17">
        <v>12.559226450000001</v>
      </c>
      <c r="F12" s="18">
        <f t="shared" si="8"/>
        <v>1871.2916666666665</v>
      </c>
      <c r="G12" s="19">
        <f>G9*9/12+G21*3/12</f>
        <v>5.33</v>
      </c>
      <c r="H12" s="18">
        <f t="shared" si="0"/>
        <v>118.81441750737767</v>
      </c>
      <c r="I12" s="18">
        <f t="shared" si="1"/>
        <v>6.5172465299405467</v>
      </c>
      <c r="J12" s="20">
        <f t="shared" si="9"/>
        <v>120.49587844221992</v>
      </c>
      <c r="K12" s="18">
        <f t="shared" si="2"/>
        <v>10.026533122985457</v>
      </c>
      <c r="L12" s="20">
        <f t="shared" si="3"/>
        <v>10.168428560524887</v>
      </c>
      <c r="M12" s="39" t="s">
        <v>87</v>
      </c>
      <c r="N12" s="21"/>
      <c r="O12" s="22" t="s">
        <v>87</v>
      </c>
      <c r="P12" s="22"/>
      <c r="R12" s="19">
        <f t="shared" si="4"/>
        <v>1.0041853855790357</v>
      </c>
      <c r="S12" s="19">
        <f t="shared" si="10"/>
        <v>1.004919008380089</v>
      </c>
      <c r="T12" s="25">
        <f t="shared" si="5"/>
        <v>0.12205603761969908</v>
      </c>
      <c r="U12" s="25">
        <f t="shared" si="6"/>
        <v>9.0971906239022626E-2</v>
      </c>
      <c r="V12" s="25">
        <f t="shared" si="7"/>
        <v>3.108413138067645E-2</v>
      </c>
      <c r="Y12" s="40"/>
    </row>
    <row r="13" spans="1:25" x14ac:dyDescent="0.2">
      <c r="A13" s="16">
        <v>1871.05</v>
      </c>
      <c r="B13" s="17">
        <v>4.8600000000000003</v>
      </c>
      <c r="C13" s="18">
        <v>0.26</v>
      </c>
      <c r="D13" s="17">
        <v>0.4</v>
      </c>
      <c r="E13" s="17">
        <v>12.273811569999999</v>
      </c>
      <c r="F13" s="18">
        <f t="shared" si="8"/>
        <v>1871.3749999999998</v>
      </c>
      <c r="G13" s="19">
        <f>G9*8/12+G21*4/12</f>
        <v>5.3333333333333339</v>
      </c>
      <c r="H13" s="18">
        <f t="shared" si="0"/>
        <v>124.65523169181265</v>
      </c>
      <c r="I13" s="18">
        <f t="shared" si="1"/>
        <v>6.6687984032656971</v>
      </c>
      <c r="J13" s="20">
        <f t="shared" si="9"/>
        <v>126.98294972773719</v>
      </c>
      <c r="K13" s="18">
        <f t="shared" si="2"/>
        <v>10.259689851177995</v>
      </c>
      <c r="L13" s="20">
        <f t="shared" si="3"/>
        <v>10.451271582529809</v>
      </c>
      <c r="M13" s="39" t="s">
        <v>87</v>
      </c>
      <c r="N13" s="21"/>
      <c r="O13" s="22" t="s">
        <v>87</v>
      </c>
      <c r="P13" s="22"/>
      <c r="R13" s="19">
        <f t="shared" si="4"/>
        <v>1.0041882021855737</v>
      </c>
      <c r="S13" s="19">
        <f t="shared" si="10"/>
        <v>1.0325911467539233</v>
      </c>
      <c r="T13" s="25">
        <f t="shared" si="5"/>
        <v>0.12263809890224753</v>
      </c>
      <c r="U13" s="25">
        <f t="shared" si="6"/>
        <v>8.9488437190410108E-2</v>
      </c>
      <c r="V13" s="25">
        <f t="shared" si="7"/>
        <v>3.3149661711837419E-2</v>
      </c>
      <c r="Y13" s="40"/>
    </row>
    <row r="14" spans="1:25" x14ac:dyDescent="0.2">
      <c r="A14" s="16">
        <v>1871.06</v>
      </c>
      <c r="B14" s="17">
        <v>4.82</v>
      </c>
      <c r="C14" s="18">
        <v>0.26</v>
      </c>
      <c r="D14" s="17">
        <v>0.4</v>
      </c>
      <c r="E14" s="17">
        <v>12.08348099</v>
      </c>
      <c r="F14" s="18">
        <f t="shared" si="8"/>
        <v>1871.458333333333</v>
      </c>
      <c r="G14" s="19">
        <f>G9*7/12+G21*5/12</f>
        <v>5.3366666666666669</v>
      </c>
      <c r="H14" s="18">
        <f t="shared" si="0"/>
        <v>125.57658478179977</v>
      </c>
      <c r="I14" s="18">
        <f t="shared" si="1"/>
        <v>6.7738406728771654</v>
      </c>
      <c r="J14" s="20">
        <f t="shared" si="9"/>
        <v>128.49653499553756</v>
      </c>
      <c r="K14" s="18">
        <f t="shared" si="2"/>
        <v>10.421293342887946</v>
      </c>
      <c r="L14" s="20">
        <f t="shared" si="3"/>
        <v>10.66361286270021</v>
      </c>
      <c r="M14" s="39" t="s">
        <v>87</v>
      </c>
      <c r="N14" s="21"/>
      <c r="O14" s="22" t="s">
        <v>87</v>
      </c>
      <c r="P14" s="22"/>
      <c r="R14" s="19">
        <f t="shared" si="4"/>
        <v>1.0041910187838414</v>
      </c>
      <c r="S14" s="19">
        <f t="shared" si="10"/>
        <v>1.0532486237736511</v>
      </c>
      <c r="T14" s="25">
        <f t="shared" si="5"/>
        <v>0.12309279994112088</v>
      </c>
      <c r="U14" s="25">
        <f t="shared" si="6"/>
        <v>8.7724911019543717E-2</v>
      </c>
      <c r="V14" s="25">
        <f t="shared" si="7"/>
        <v>3.5367888921577162E-2</v>
      </c>
      <c r="Y14" s="40"/>
    </row>
    <row r="15" spans="1:25" x14ac:dyDescent="0.2">
      <c r="A15" s="16">
        <v>1871.07</v>
      </c>
      <c r="B15" s="17">
        <v>4.7300000000000004</v>
      </c>
      <c r="C15" s="18">
        <v>0.26</v>
      </c>
      <c r="D15" s="17">
        <v>0.4</v>
      </c>
      <c r="E15" s="17">
        <v>12.08348099</v>
      </c>
      <c r="F15" s="18">
        <f t="shared" si="8"/>
        <v>1871.5416666666663</v>
      </c>
      <c r="G15" s="19">
        <f>G9*6/12+G21*6/12</f>
        <v>5.34</v>
      </c>
      <c r="H15" s="18">
        <f t="shared" si="0"/>
        <v>123.23179377964999</v>
      </c>
      <c r="I15" s="18">
        <f t="shared" si="1"/>
        <v>6.7738406728771654</v>
      </c>
      <c r="J15" s="20">
        <f t="shared" si="9"/>
        <v>126.67483446482628</v>
      </c>
      <c r="K15" s="18">
        <f t="shared" si="2"/>
        <v>10.421293342887946</v>
      </c>
      <c r="L15" s="20">
        <f t="shared" si="3"/>
        <v>10.712459574192494</v>
      </c>
      <c r="M15" s="39" t="s">
        <v>87</v>
      </c>
      <c r="N15" s="21"/>
      <c r="O15" s="22" t="s">
        <v>87</v>
      </c>
      <c r="P15" s="22"/>
      <c r="R15" s="19">
        <f t="shared" si="4"/>
        <v>1.0041938353738404</v>
      </c>
      <c r="S15" s="19">
        <f t="shared" si="10"/>
        <v>1.0576628085399415</v>
      </c>
      <c r="T15" s="25">
        <f t="shared" si="5"/>
        <v>0.12002181566560766</v>
      </c>
      <c r="U15" s="25">
        <f t="shared" si="6"/>
        <v>8.6580856149985452E-2</v>
      </c>
      <c r="V15" s="25">
        <f t="shared" si="7"/>
        <v>3.3440959515622204E-2</v>
      </c>
      <c r="Y15" s="40"/>
    </row>
    <row r="16" spans="1:25" x14ac:dyDescent="0.2">
      <c r="A16" s="16">
        <v>1871.08</v>
      </c>
      <c r="B16" s="17">
        <v>4.79</v>
      </c>
      <c r="C16" s="18">
        <v>0.26</v>
      </c>
      <c r="D16" s="17">
        <v>0.4</v>
      </c>
      <c r="E16" s="17">
        <v>11.893231399999999</v>
      </c>
      <c r="F16" s="18">
        <f t="shared" si="8"/>
        <v>1871.6249999999995</v>
      </c>
      <c r="G16" s="19">
        <f>G9*5/12+G21*7/12</f>
        <v>5.3433333333333337</v>
      </c>
      <c r="H16" s="18">
        <f t="shared" si="0"/>
        <v>126.79126570260802</v>
      </c>
      <c r="I16" s="18">
        <f t="shared" si="1"/>
        <v>6.8821981383461557</v>
      </c>
      <c r="J16" s="20">
        <f t="shared" si="9"/>
        <v>130.92329673033396</v>
      </c>
      <c r="K16" s="18">
        <f t="shared" si="2"/>
        <v>10.587997135917162</v>
      </c>
      <c r="L16" s="20">
        <f t="shared" si="3"/>
        <v>10.9330519190258</v>
      </c>
      <c r="M16" s="39" t="s">
        <v>87</v>
      </c>
      <c r="N16" s="21"/>
      <c r="O16" s="22" t="s">
        <v>87</v>
      </c>
      <c r="P16" s="22"/>
      <c r="R16" s="19">
        <f t="shared" si="4"/>
        <v>1.0041966519555729</v>
      </c>
      <c r="S16" s="19">
        <f t="shared" si="10"/>
        <v>1.0790882870419878</v>
      </c>
      <c r="T16" s="25">
        <f t="shared" si="5"/>
        <v>0.11193301028006664</v>
      </c>
      <c r="U16" s="25">
        <f t="shared" si="6"/>
        <v>8.2668610945189513E-2</v>
      </c>
      <c r="V16" s="25">
        <f t="shared" si="7"/>
        <v>2.9264399334877123E-2</v>
      </c>
      <c r="Y16" s="40"/>
    </row>
    <row r="17" spans="1:25" x14ac:dyDescent="0.2">
      <c r="A17" s="16">
        <v>1871.09</v>
      </c>
      <c r="B17" s="17">
        <v>4.84</v>
      </c>
      <c r="C17" s="18">
        <v>0.26</v>
      </c>
      <c r="D17" s="17">
        <v>0.4</v>
      </c>
      <c r="E17" s="17">
        <v>12.178646280000001</v>
      </c>
      <c r="F17" s="18">
        <f t="shared" si="8"/>
        <v>1871.7083333333328</v>
      </c>
      <c r="G17" s="19">
        <f>G9*4/12+G21*8/12</f>
        <v>5.3466666666666676</v>
      </c>
      <c r="H17" s="18">
        <f t="shared" si="0"/>
        <v>125.1123084592946</v>
      </c>
      <c r="I17" s="18">
        <f t="shared" si="1"/>
        <v>6.7209091321108669</v>
      </c>
      <c r="J17" s="20">
        <f t="shared" si="9"/>
        <v>129.76795175051984</v>
      </c>
      <c r="K17" s="18">
        <f t="shared" si="2"/>
        <v>10.339860203247486</v>
      </c>
      <c r="L17" s="20">
        <f t="shared" si="3"/>
        <v>10.72462411161321</v>
      </c>
      <c r="M17" s="39" t="s">
        <v>87</v>
      </c>
      <c r="N17" s="21"/>
      <c r="O17" s="22" t="s">
        <v>87</v>
      </c>
      <c r="P17" s="22"/>
      <c r="R17" s="19">
        <f t="shared" si="4"/>
        <v>1.0041994685290414</v>
      </c>
      <c r="S17" s="19">
        <f t="shared" si="10"/>
        <v>1.0582215453478223</v>
      </c>
      <c r="T17" s="25">
        <f t="shared" si="5"/>
        <v>0.11002820544053638</v>
      </c>
      <c r="U17" s="25">
        <f t="shared" si="6"/>
        <v>8.1047904784233182E-2</v>
      </c>
      <c r="V17" s="25">
        <f t="shared" si="7"/>
        <v>2.8980300656303193E-2</v>
      </c>
      <c r="Y17" s="40"/>
    </row>
    <row r="18" spans="1:25" x14ac:dyDescent="0.2">
      <c r="A18" s="16">
        <v>1871.1</v>
      </c>
      <c r="B18" s="17">
        <v>4.59</v>
      </c>
      <c r="C18" s="18">
        <v>0.26</v>
      </c>
      <c r="D18" s="17">
        <v>0.4</v>
      </c>
      <c r="E18" s="17">
        <v>12.368895869999999</v>
      </c>
      <c r="F18" s="18">
        <f t="shared" si="8"/>
        <v>1871.7916666666661</v>
      </c>
      <c r="G18" s="19">
        <f>G9*3/12+G21*9/12</f>
        <v>5.3500000000000005</v>
      </c>
      <c r="H18" s="18">
        <f t="shared" si="0"/>
        <v>116.82490722593502</v>
      </c>
      <c r="I18" s="18">
        <f t="shared" si="1"/>
        <v>6.6175328711858619</v>
      </c>
      <c r="J18" s="20">
        <f t="shared" si="9"/>
        <v>121.74414400619131</v>
      </c>
      <c r="K18" s="18">
        <f t="shared" si="2"/>
        <v>10.180819801824402</v>
      </c>
      <c r="L18" s="20">
        <f t="shared" si="3"/>
        <v>10.609511460234534</v>
      </c>
      <c r="M18" s="39" t="s">
        <v>87</v>
      </c>
      <c r="N18" s="21"/>
      <c r="O18" s="22" t="s">
        <v>87</v>
      </c>
      <c r="P18" s="22"/>
      <c r="R18" s="19">
        <f t="shared" si="4"/>
        <v>1.0042022850942474</v>
      </c>
      <c r="S18" s="19">
        <f t="shared" si="10"/>
        <v>1.0463203456452661</v>
      </c>
      <c r="T18" s="25">
        <f t="shared" si="5"/>
        <v>0.11476525767910162</v>
      </c>
      <c r="U18" s="25">
        <f t="shared" si="6"/>
        <v>8.1652652124726721E-2</v>
      </c>
      <c r="V18" s="25">
        <f t="shared" si="7"/>
        <v>3.3112605554374896E-2</v>
      </c>
      <c r="Y18" s="40"/>
    </row>
    <row r="19" spans="1:25" x14ac:dyDescent="0.2">
      <c r="A19" s="16">
        <v>1871.11</v>
      </c>
      <c r="B19" s="17">
        <v>4.6399999999999997</v>
      </c>
      <c r="C19" s="18">
        <v>0.26</v>
      </c>
      <c r="D19" s="17">
        <v>0.4</v>
      </c>
      <c r="E19" s="17">
        <v>12.368895869999999</v>
      </c>
      <c r="F19" s="18">
        <f t="shared" si="8"/>
        <v>1871.8749999999993</v>
      </c>
      <c r="G19" s="19">
        <f>G9*2/12+G21*10/12</f>
        <v>5.3533333333333335</v>
      </c>
      <c r="H19" s="18">
        <f t="shared" si="0"/>
        <v>118.09750970116306</v>
      </c>
      <c r="I19" s="18">
        <f t="shared" si="1"/>
        <v>6.6175328711858619</v>
      </c>
      <c r="J19" s="20">
        <f t="shared" si="9"/>
        <v>123.64501480948333</v>
      </c>
      <c r="K19" s="18">
        <f t="shared" si="2"/>
        <v>10.180819801824402</v>
      </c>
      <c r="L19" s="20">
        <f t="shared" si="3"/>
        <v>10.659053000817529</v>
      </c>
      <c r="M19" s="39" t="s">
        <v>87</v>
      </c>
      <c r="N19" s="21"/>
      <c r="O19" s="22" t="s">
        <v>87</v>
      </c>
      <c r="P19" s="22"/>
      <c r="R19" s="19">
        <f t="shared" si="4"/>
        <v>1.004205101651193</v>
      </c>
      <c r="S19" s="19">
        <f t="shared" si="10"/>
        <v>1.050717282037579</v>
      </c>
      <c r="T19" s="25">
        <f t="shared" si="5"/>
        <v>0.11526991934606401</v>
      </c>
      <c r="U19" s="25">
        <f t="shared" si="6"/>
        <v>8.2593250229019644E-2</v>
      </c>
      <c r="V19" s="25">
        <f t="shared" si="7"/>
        <v>3.2676669117044366E-2</v>
      </c>
      <c r="Y19" s="40"/>
    </row>
    <row r="20" spans="1:25" x14ac:dyDescent="0.2">
      <c r="A20" s="16">
        <v>1871.12</v>
      </c>
      <c r="B20" s="17">
        <v>4.74</v>
      </c>
      <c r="C20" s="18">
        <v>0.26</v>
      </c>
      <c r="D20" s="17">
        <v>0.4</v>
      </c>
      <c r="E20" s="17">
        <v>12.654391739999999</v>
      </c>
      <c r="F20" s="18">
        <f t="shared" si="8"/>
        <v>1871.9583333333326</v>
      </c>
      <c r="G20" s="19">
        <f>G9*1/12+G21*11/12</f>
        <v>5.3566666666666665</v>
      </c>
      <c r="H20" s="18">
        <f t="shared" si="0"/>
        <v>117.92089305115829</v>
      </c>
      <c r="I20" s="18">
        <f t="shared" si="1"/>
        <v>6.4682346399369521</v>
      </c>
      <c r="J20" s="20">
        <f t="shared" si="9"/>
        <v>124.02444120434801</v>
      </c>
      <c r="K20" s="18">
        <f t="shared" si="2"/>
        <v>9.951130215287618</v>
      </c>
      <c r="L20" s="20">
        <f t="shared" si="3"/>
        <v>10.466197569987173</v>
      </c>
      <c r="M20" s="39" t="s">
        <v>87</v>
      </c>
      <c r="N20" s="21"/>
      <c r="O20" s="22" t="s">
        <v>87</v>
      </c>
      <c r="P20" s="22"/>
      <c r="R20" s="19">
        <f t="shared" si="4"/>
        <v>1.0042079181998806</v>
      </c>
      <c r="S20" s="19">
        <f t="shared" si="10"/>
        <v>1.0313307279996851</v>
      </c>
      <c r="T20" s="25">
        <f t="shared" si="5"/>
        <v>0.11213517395572437</v>
      </c>
      <c r="U20" s="25">
        <f t="shared" si="6"/>
        <v>8.4999177747215882E-2</v>
      </c>
      <c r="V20" s="25">
        <f t="shared" si="7"/>
        <v>2.7135996208508484E-2</v>
      </c>
      <c r="Y20" s="40"/>
    </row>
    <row r="21" spans="1:25" x14ac:dyDescent="0.2">
      <c r="A21" s="16">
        <v>1872.01</v>
      </c>
      <c r="B21" s="17">
        <v>4.8600000000000003</v>
      </c>
      <c r="C21" s="18">
        <v>0.26329999999999998</v>
      </c>
      <c r="D21" s="17">
        <v>0.40250000000000002</v>
      </c>
      <c r="E21" s="17">
        <v>12.654391739999999</v>
      </c>
      <c r="F21" s="18">
        <f t="shared" si="8"/>
        <v>1872.0416666666658</v>
      </c>
      <c r="G21" s="19">
        <v>5.36</v>
      </c>
      <c r="H21" s="18">
        <f t="shared" si="0"/>
        <v>120.90623211574456</v>
      </c>
      <c r="I21" s="18">
        <f t="shared" si="1"/>
        <v>6.5503314642130741</v>
      </c>
      <c r="J21" s="20">
        <f t="shared" si="9"/>
        <v>127.73841502121448</v>
      </c>
      <c r="K21" s="18">
        <f t="shared" si="2"/>
        <v>10.013324779133166</v>
      </c>
      <c r="L21" s="20">
        <f t="shared" si="3"/>
        <v>10.579158857209636</v>
      </c>
      <c r="M21" s="39" t="s">
        <v>87</v>
      </c>
      <c r="N21" s="21"/>
      <c r="O21" s="22" t="s">
        <v>87</v>
      </c>
      <c r="P21" s="22"/>
      <c r="R21" s="19">
        <f t="shared" si="4"/>
        <v>1.0030599998857486</v>
      </c>
      <c r="S21" s="19">
        <f t="shared" si="10"/>
        <v>1.0356704833401311</v>
      </c>
      <c r="T21" s="25">
        <f t="shared" si="5"/>
        <v>0.10768446401001164</v>
      </c>
      <c r="U21" s="25">
        <f t="shared" si="6"/>
        <v>8.4930989181411398E-2</v>
      </c>
      <c r="V21" s="25">
        <f t="shared" si="7"/>
        <v>2.275347482860024E-2</v>
      </c>
      <c r="Y21" s="40"/>
    </row>
    <row r="22" spans="1:25" x14ac:dyDescent="0.2">
      <c r="A22" s="16">
        <v>1872.02</v>
      </c>
      <c r="B22" s="17">
        <v>4.88</v>
      </c>
      <c r="C22" s="18">
        <v>0.26669999999999999</v>
      </c>
      <c r="D22" s="17">
        <v>0.40500000000000003</v>
      </c>
      <c r="E22" s="17">
        <v>12.654391739999999</v>
      </c>
      <c r="F22" s="18">
        <f t="shared" si="8"/>
        <v>1872.1249999999991</v>
      </c>
      <c r="G22" s="19">
        <f>G21*11/12+G33*1/12</f>
        <v>5.378333333333333</v>
      </c>
      <c r="H22" s="18">
        <f t="shared" si="0"/>
        <v>121.40378862650894</v>
      </c>
      <c r="I22" s="18">
        <f t="shared" si="1"/>
        <v>6.6349160710430199</v>
      </c>
      <c r="J22" s="20">
        <f t="shared" si="9"/>
        <v>128.84824106530311</v>
      </c>
      <c r="K22" s="18">
        <f t="shared" si="2"/>
        <v>10.075519342978714</v>
      </c>
      <c r="L22" s="20">
        <f t="shared" si="3"/>
        <v>10.693347875296674</v>
      </c>
      <c r="M22" s="39" t="s">
        <v>87</v>
      </c>
      <c r="N22" s="21"/>
      <c r="O22" s="22" t="s">
        <v>87</v>
      </c>
      <c r="P22" s="22"/>
      <c r="R22" s="19">
        <f t="shared" si="4"/>
        <v>1.0030764483003818</v>
      </c>
      <c r="S22" s="19">
        <f t="shared" si="10"/>
        <v>1.0388396349008251</v>
      </c>
      <c r="T22" s="25">
        <f t="shared" si="5"/>
        <v>0.10375207603565961</v>
      </c>
      <c r="U22" s="25">
        <f t="shared" si="6"/>
        <v>8.3909829002996705E-2</v>
      </c>
      <c r="V22" s="25">
        <f t="shared" si="7"/>
        <v>1.9842247032662907E-2</v>
      </c>
      <c r="Y22" s="40"/>
    </row>
    <row r="23" spans="1:25" x14ac:dyDescent="0.2">
      <c r="A23" s="16">
        <v>1872.03</v>
      </c>
      <c r="B23" s="17">
        <v>5.04</v>
      </c>
      <c r="C23" s="18">
        <v>0.27</v>
      </c>
      <c r="D23" s="17">
        <v>0.40749999999999997</v>
      </c>
      <c r="E23" s="17">
        <v>12.844641319999999</v>
      </c>
      <c r="F23" s="18">
        <f t="shared" si="8"/>
        <v>1872.2083333333323</v>
      </c>
      <c r="G23" s="19">
        <f>G21*10/12+G33*2/12</f>
        <v>5.3966666666666665</v>
      </c>
      <c r="H23" s="18">
        <f t="shared" si="0"/>
        <v>123.52710056056286</v>
      </c>
      <c r="I23" s="18">
        <f t="shared" si="1"/>
        <v>6.6175232443158674</v>
      </c>
      <c r="J23" s="20">
        <f t="shared" si="9"/>
        <v>131.68702968704301</v>
      </c>
      <c r="K23" s="18">
        <f t="shared" si="2"/>
        <v>9.987558229847096</v>
      </c>
      <c r="L23" s="20">
        <f t="shared" si="3"/>
        <v>10.647314404259927</v>
      </c>
      <c r="M23" s="39" t="s">
        <v>87</v>
      </c>
      <c r="N23" s="21"/>
      <c r="O23" s="22" t="s">
        <v>87</v>
      </c>
      <c r="P23" s="22"/>
      <c r="R23" s="19">
        <f t="shared" si="4"/>
        <v>1.0030928953450977</v>
      </c>
      <c r="S23" s="19">
        <f t="shared" si="10"/>
        <v>1.0266013661348654</v>
      </c>
      <c r="T23" s="25">
        <f t="shared" si="5"/>
        <v>0.10166592292535226</v>
      </c>
      <c r="U23" s="25">
        <f t="shared" si="6"/>
        <v>8.5514588498155408E-2</v>
      </c>
      <c r="V23" s="25">
        <f t="shared" si="7"/>
        <v>1.6151334427196851E-2</v>
      </c>
      <c r="Y23" s="40"/>
    </row>
    <row r="24" spans="1:25" x14ac:dyDescent="0.2">
      <c r="A24" s="16">
        <v>1872.04</v>
      </c>
      <c r="B24" s="17">
        <v>5.18</v>
      </c>
      <c r="C24" s="18">
        <v>0.27329999999999999</v>
      </c>
      <c r="D24" s="17">
        <v>0.41</v>
      </c>
      <c r="E24" s="17">
        <v>13.130137189999999</v>
      </c>
      <c r="F24" s="18">
        <f t="shared" si="8"/>
        <v>1872.2916666666656</v>
      </c>
      <c r="G24" s="19">
        <f>G21*9/12+G33*3/12</f>
        <v>5.4150000000000009</v>
      </c>
      <c r="H24" s="18">
        <f t="shared" si="0"/>
        <v>124.19788166737355</v>
      </c>
      <c r="I24" s="18">
        <f t="shared" si="1"/>
        <v>6.5527569613307328</v>
      </c>
      <c r="J24" s="20">
        <f t="shared" si="9"/>
        <v>132.98425593003319</v>
      </c>
      <c r="K24" s="18">
        <f t="shared" si="2"/>
        <v>9.830334263247714</v>
      </c>
      <c r="L24" s="20">
        <f t="shared" si="3"/>
        <v>10.525780874770968</v>
      </c>
      <c r="M24" s="39" t="s">
        <v>87</v>
      </c>
      <c r="N24" s="21"/>
      <c r="O24" s="22" t="s">
        <v>87</v>
      </c>
      <c r="P24" s="22"/>
      <c r="R24" s="19">
        <f t="shared" si="4"/>
        <v>1.0031093410217495</v>
      </c>
      <c r="S24" s="19">
        <f t="shared" si="10"/>
        <v>1.0073855331848895</v>
      </c>
      <c r="T24" s="25">
        <f t="shared" si="5"/>
        <v>0.10007866793276321</v>
      </c>
      <c r="U24" s="25">
        <f t="shared" si="6"/>
        <v>8.6885497930643041E-2</v>
      </c>
      <c r="V24" s="25">
        <f t="shared" si="7"/>
        <v>1.3193170002120169E-2</v>
      </c>
      <c r="Y24" s="40"/>
    </row>
    <row r="25" spans="1:25" x14ac:dyDescent="0.2">
      <c r="A25" s="16">
        <v>1872.05</v>
      </c>
      <c r="B25" s="17">
        <v>5.18</v>
      </c>
      <c r="C25" s="18">
        <v>0.2767</v>
      </c>
      <c r="D25" s="17">
        <v>0.41249999999999998</v>
      </c>
      <c r="E25" s="17">
        <v>13.130137189999999</v>
      </c>
      <c r="F25" s="18">
        <f t="shared" si="8"/>
        <v>1872.3749999999989</v>
      </c>
      <c r="G25" s="19">
        <f>G21*8/12+G33*4/12</f>
        <v>5.4333333333333336</v>
      </c>
      <c r="H25" s="18">
        <f t="shared" si="0"/>
        <v>124.19788166737355</v>
      </c>
      <c r="I25" s="18">
        <f t="shared" si="1"/>
        <v>6.6342768064405915</v>
      </c>
      <c r="J25" s="20">
        <f t="shared" si="9"/>
        <v>133.57622413492123</v>
      </c>
      <c r="K25" s="18">
        <f t="shared" si="2"/>
        <v>9.8902753258284939</v>
      </c>
      <c r="L25" s="20">
        <f t="shared" si="3"/>
        <v>10.637102790666992</v>
      </c>
      <c r="M25" s="39" t="s">
        <v>87</v>
      </c>
      <c r="N25" s="21"/>
      <c r="O25" s="22" t="s">
        <v>87</v>
      </c>
      <c r="P25" s="22"/>
      <c r="R25" s="19">
        <f t="shared" si="4"/>
        <v>1.0031257853321864</v>
      </c>
      <c r="S25" s="19">
        <f t="shared" si="10"/>
        <v>1.0105178383479383</v>
      </c>
      <c r="T25" s="25">
        <f t="shared" si="5"/>
        <v>9.7760663722721741E-2</v>
      </c>
      <c r="U25" s="25">
        <f t="shared" si="6"/>
        <v>8.587668085729061E-2</v>
      </c>
      <c r="V25" s="25">
        <f t="shared" si="7"/>
        <v>1.1883982865431131E-2</v>
      </c>
      <c r="Y25" s="40"/>
    </row>
    <row r="26" spans="1:25" x14ac:dyDescent="0.2">
      <c r="A26" s="16">
        <v>1872.06</v>
      </c>
      <c r="B26" s="17">
        <v>5.13</v>
      </c>
      <c r="C26" s="18">
        <v>0.28000000000000003</v>
      </c>
      <c r="D26" s="17">
        <v>0.41499999999999998</v>
      </c>
      <c r="E26" s="17">
        <v>13.0349719</v>
      </c>
      <c r="F26" s="18">
        <f t="shared" si="8"/>
        <v>1872.4583333333321</v>
      </c>
      <c r="G26" s="19">
        <f>G21*7/12+G33*5/12</f>
        <v>5.4516666666666662</v>
      </c>
      <c r="H26" s="18">
        <f t="shared" si="0"/>
        <v>123.89704787165675</v>
      </c>
      <c r="I26" s="18">
        <f t="shared" si="1"/>
        <v>6.7624119696030984</v>
      </c>
      <c r="J26" s="20">
        <f t="shared" si="9"/>
        <v>133.85876152673157</v>
      </c>
      <c r="K26" s="18">
        <f t="shared" si="2"/>
        <v>10.022860597804591</v>
      </c>
      <c r="L26" s="20">
        <f t="shared" si="3"/>
        <v>10.828730220973412</v>
      </c>
      <c r="M26" s="39" t="s">
        <v>87</v>
      </c>
      <c r="N26" s="21"/>
      <c r="O26" s="22" t="s">
        <v>87</v>
      </c>
      <c r="P26" s="22"/>
      <c r="R26" s="19">
        <f t="shared" si="4"/>
        <v>1.0031422282782549</v>
      </c>
      <c r="S26" s="19">
        <f t="shared" si="10"/>
        <v>1.0210771159167262</v>
      </c>
      <c r="T26" s="25">
        <f t="shared" si="5"/>
        <v>9.6471705622548809E-2</v>
      </c>
      <c r="U26" s="25">
        <f t="shared" si="6"/>
        <v>8.4086342005472936E-2</v>
      </c>
      <c r="V26" s="25">
        <f t="shared" si="7"/>
        <v>1.2385363617075873E-2</v>
      </c>
      <c r="Y26" s="40"/>
    </row>
    <row r="27" spans="1:25" x14ac:dyDescent="0.2">
      <c r="A27" s="16">
        <v>1872.07</v>
      </c>
      <c r="B27" s="17">
        <v>5.0999999999999996</v>
      </c>
      <c r="C27" s="18">
        <v>0.2833</v>
      </c>
      <c r="D27" s="17">
        <v>0.41749999999999998</v>
      </c>
      <c r="E27" s="17">
        <v>12.844641319999999</v>
      </c>
      <c r="F27" s="18">
        <f t="shared" si="8"/>
        <v>1872.5416666666654</v>
      </c>
      <c r="G27" s="19">
        <f>G21*6/12+G33*6/12</f>
        <v>5.4700000000000006</v>
      </c>
      <c r="H27" s="18">
        <f t="shared" si="0"/>
        <v>124.99766128152193</v>
      </c>
      <c r="I27" s="18">
        <f t="shared" si="1"/>
        <v>6.9434975374617967</v>
      </c>
      <c r="J27" s="20">
        <f t="shared" si="9"/>
        <v>135.67301578254046</v>
      </c>
      <c r="K27" s="18">
        <f t="shared" si="2"/>
        <v>10.232651683340276</v>
      </c>
      <c r="L27" s="20">
        <f t="shared" si="3"/>
        <v>11.106565507688362</v>
      </c>
      <c r="M27" s="39" t="s">
        <v>87</v>
      </c>
      <c r="N27" s="21"/>
      <c r="O27" s="22" t="s">
        <v>87</v>
      </c>
      <c r="P27" s="22"/>
      <c r="R27" s="19">
        <f t="shared" si="4"/>
        <v>1.0031586698618002</v>
      </c>
      <c r="S27" s="19">
        <f t="shared" si="10"/>
        <v>1.0394633320598912</v>
      </c>
      <c r="T27" s="25">
        <f t="shared" si="5"/>
        <v>0.10250040147031414</v>
      </c>
      <c r="U27" s="25">
        <f t="shared" si="6"/>
        <v>8.3452520669814678E-2</v>
      </c>
      <c r="V27" s="25">
        <f t="shared" si="7"/>
        <v>1.9047880800499462E-2</v>
      </c>
      <c r="Y27" s="40"/>
    </row>
    <row r="28" spans="1:25" x14ac:dyDescent="0.2">
      <c r="A28" s="16">
        <v>1872.08</v>
      </c>
      <c r="B28" s="17">
        <v>5.04</v>
      </c>
      <c r="C28" s="18">
        <v>0.28670000000000001</v>
      </c>
      <c r="D28" s="17">
        <v>0.42</v>
      </c>
      <c r="E28" s="17">
        <v>12.93980661</v>
      </c>
      <c r="F28" s="18">
        <f t="shared" si="8"/>
        <v>1872.6249999999986</v>
      </c>
      <c r="G28" s="19">
        <f>G21*5/12+G33*7/12</f>
        <v>5.4883333333333333</v>
      </c>
      <c r="H28" s="18">
        <f t="shared" si="0"/>
        <v>122.61862544172912</v>
      </c>
      <c r="I28" s="18">
        <f t="shared" si="1"/>
        <v>6.9751507766158216</v>
      </c>
      <c r="J28" s="20">
        <f t="shared" si="9"/>
        <v>133.7217046986209</v>
      </c>
      <c r="K28" s="18">
        <f t="shared" si="2"/>
        <v>10.218218786810761</v>
      </c>
      <c r="L28" s="20">
        <f t="shared" si="3"/>
        <v>11.143475391551743</v>
      </c>
      <c r="M28" s="39" t="s">
        <v>87</v>
      </c>
      <c r="N28" s="21"/>
      <c r="O28" s="22" t="s">
        <v>87</v>
      </c>
      <c r="P28" s="22"/>
      <c r="R28" s="19">
        <f t="shared" si="4"/>
        <v>1.0031751100846626</v>
      </c>
      <c r="S28" s="19">
        <f t="shared" si="10"/>
        <v>1.0350778150153286</v>
      </c>
      <c r="T28" s="25">
        <f t="shared" si="5"/>
        <v>0.10684171794485087</v>
      </c>
      <c r="U28" s="25">
        <f t="shared" si="6"/>
        <v>8.3249217682672683E-2</v>
      </c>
      <c r="V28" s="25">
        <f t="shared" si="7"/>
        <v>2.3592500262178184E-2</v>
      </c>
      <c r="Y28" s="40"/>
    </row>
    <row r="29" spans="1:25" x14ac:dyDescent="0.2">
      <c r="A29" s="16">
        <v>1872.09</v>
      </c>
      <c r="B29" s="17">
        <v>4.95</v>
      </c>
      <c r="C29" s="18">
        <v>0.28999999999999998</v>
      </c>
      <c r="D29" s="17">
        <v>0.42249999999999999</v>
      </c>
      <c r="E29" s="17">
        <v>13.0349719</v>
      </c>
      <c r="F29" s="18">
        <f t="shared" si="8"/>
        <v>1872.7083333333319</v>
      </c>
      <c r="G29" s="19">
        <f>G21*4/12+G33*8/12</f>
        <v>5.5066666666666668</v>
      </c>
      <c r="H29" s="18">
        <f t="shared" si="0"/>
        <v>119.54978303405477</v>
      </c>
      <c r="I29" s="18">
        <f t="shared" si="1"/>
        <v>7.0039266828032085</v>
      </c>
      <c r="J29" s="20">
        <f t="shared" si="9"/>
        <v>131.01149038677062</v>
      </c>
      <c r="K29" s="18">
        <f t="shared" si="2"/>
        <v>10.203996632704674</v>
      </c>
      <c r="L29" s="20">
        <f t="shared" si="3"/>
        <v>11.182293876446582</v>
      </c>
      <c r="M29" s="39" t="s">
        <v>87</v>
      </c>
      <c r="N29" s="21"/>
      <c r="O29" s="22" t="s">
        <v>87</v>
      </c>
      <c r="P29" s="22"/>
      <c r="R29" s="19">
        <f t="shared" si="4"/>
        <v>1.0031915489486818</v>
      </c>
      <c r="S29" s="19">
        <f t="shared" si="10"/>
        <v>1.0307834454158584</v>
      </c>
      <c r="T29" s="25">
        <f t="shared" si="5"/>
        <v>0.11370306084803916</v>
      </c>
      <c r="U29" s="25">
        <f t="shared" si="6"/>
        <v>8.6993117135232945E-2</v>
      </c>
      <c r="V29" s="25">
        <f t="shared" si="7"/>
        <v>2.6709943712806217E-2</v>
      </c>
      <c r="Y29" s="40"/>
    </row>
    <row r="30" spans="1:25" x14ac:dyDescent="0.2">
      <c r="A30" s="16">
        <v>1872.1</v>
      </c>
      <c r="B30" s="17">
        <v>4.97</v>
      </c>
      <c r="C30" s="18">
        <v>0.29330000000000001</v>
      </c>
      <c r="D30" s="17">
        <v>0.42499999999999999</v>
      </c>
      <c r="E30" s="17">
        <v>12.74947603</v>
      </c>
      <c r="F30" s="18">
        <f t="shared" si="8"/>
        <v>1872.7916666666652</v>
      </c>
      <c r="G30" s="19">
        <f>G21*3/12+G33*9/12</f>
        <v>5.5249999999999995</v>
      </c>
      <c r="H30" s="18">
        <f t="shared" si="0"/>
        <v>122.72067760419175</v>
      </c>
      <c r="I30" s="18">
        <f t="shared" si="1"/>
        <v>7.2422484388952606</v>
      </c>
      <c r="J30" s="20">
        <f t="shared" si="9"/>
        <v>135.14777368025861</v>
      </c>
      <c r="K30" s="18">
        <f t="shared" si="2"/>
        <v>10.494222933960058</v>
      </c>
      <c r="L30" s="20">
        <f t="shared" si="3"/>
        <v>11.556902175877244</v>
      </c>
      <c r="M30" s="39" t="s">
        <v>87</v>
      </c>
      <c r="N30" s="21"/>
      <c r="O30" s="22" t="s">
        <v>87</v>
      </c>
      <c r="P30" s="22"/>
      <c r="R30" s="19">
        <f t="shared" si="4"/>
        <v>1.0032079864556935</v>
      </c>
      <c r="S30" s="19">
        <f t="shared" si="10"/>
        <v>1.0572289881054313</v>
      </c>
      <c r="T30" s="25">
        <f t="shared" si="5"/>
        <v>0.10870071962282002</v>
      </c>
      <c r="U30" s="25">
        <f t="shared" si="6"/>
        <v>8.5572332702204434E-2</v>
      </c>
      <c r="V30" s="25">
        <f t="shared" si="7"/>
        <v>2.3128386920615585E-2</v>
      </c>
      <c r="Y30" s="40"/>
    </row>
    <row r="31" spans="1:25" x14ac:dyDescent="0.2">
      <c r="A31" s="16">
        <v>1872.11</v>
      </c>
      <c r="B31" s="17">
        <v>4.95</v>
      </c>
      <c r="C31" s="18">
        <v>0.29670000000000002</v>
      </c>
      <c r="D31" s="17">
        <v>0.42749999999999999</v>
      </c>
      <c r="E31" s="17">
        <v>13.130137189999999</v>
      </c>
      <c r="F31" s="18">
        <f t="shared" si="8"/>
        <v>1872.8749999999984</v>
      </c>
      <c r="G31" s="19">
        <f>G21*2/12+G33*10/12</f>
        <v>5.543333333333333</v>
      </c>
      <c r="H31" s="18">
        <f t="shared" si="0"/>
        <v>118.68330390994191</v>
      </c>
      <c r="I31" s="18">
        <f t="shared" si="1"/>
        <v>7.1138053070868219</v>
      </c>
      <c r="J31" s="20">
        <f t="shared" si="9"/>
        <v>131.35441006044616</v>
      </c>
      <c r="K31" s="18">
        <f t="shared" si="2"/>
        <v>10.249921701313166</v>
      </c>
      <c r="L31" s="20">
        <f t="shared" si="3"/>
        <v>11.344244505220351</v>
      </c>
      <c r="M31" s="39" t="s">
        <v>87</v>
      </c>
      <c r="N31" s="21"/>
      <c r="O31" s="22" t="s">
        <v>87</v>
      </c>
      <c r="P31" s="22"/>
      <c r="R31" s="19">
        <f t="shared" si="4"/>
        <v>1.0032244226075313</v>
      </c>
      <c r="S31" s="19">
        <f t="shared" si="10"/>
        <v>1.0298716812178139</v>
      </c>
      <c r="T31" s="25">
        <f t="shared" si="5"/>
        <v>0.10855245783606438</v>
      </c>
      <c r="U31" s="25">
        <f t="shared" si="6"/>
        <v>8.9766167685533693E-2</v>
      </c>
      <c r="V31" s="25">
        <f t="shared" si="7"/>
        <v>1.8786290150530682E-2</v>
      </c>
      <c r="Y31" s="40"/>
    </row>
    <row r="32" spans="1:25" x14ac:dyDescent="0.2">
      <c r="A32" s="16">
        <v>1872.12</v>
      </c>
      <c r="B32" s="17">
        <v>5.07</v>
      </c>
      <c r="C32" s="18">
        <v>0.3</v>
      </c>
      <c r="D32" s="17">
        <v>0.43</v>
      </c>
      <c r="E32" s="17">
        <v>12.93980661</v>
      </c>
      <c r="F32" s="18">
        <f t="shared" si="8"/>
        <v>1872.9583333333317</v>
      </c>
      <c r="G32" s="19">
        <f>G21*1/12+G33*11/12</f>
        <v>5.5616666666666665</v>
      </c>
      <c r="H32" s="18">
        <f t="shared" si="0"/>
        <v>123.34849821221563</v>
      </c>
      <c r="I32" s="18">
        <f t="shared" si="1"/>
        <v>7.2987277048648291</v>
      </c>
      <c r="J32" s="20">
        <f t="shared" si="9"/>
        <v>137.19084334039735</v>
      </c>
      <c r="K32" s="18">
        <f t="shared" si="2"/>
        <v>10.461509710306254</v>
      </c>
      <c r="L32" s="20">
        <f t="shared" si="3"/>
        <v>11.635515312893659</v>
      </c>
      <c r="M32" s="39" t="s">
        <v>87</v>
      </c>
      <c r="N32" s="21"/>
      <c r="O32" s="22" t="s">
        <v>87</v>
      </c>
      <c r="P32" s="22"/>
      <c r="R32" s="19">
        <f t="shared" si="4"/>
        <v>1.0032408574060259</v>
      </c>
      <c r="S32" s="19">
        <f t="shared" si="10"/>
        <v>1.0483895674210992</v>
      </c>
      <c r="T32" s="25">
        <f t="shared" si="5"/>
        <v>0.10586247483438749</v>
      </c>
      <c r="U32" s="25">
        <f t="shared" si="6"/>
        <v>8.9178020285641146E-2</v>
      </c>
      <c r="V32" s="25">
        <f t="shared" si="7"/>
        <v>1.6684454548746341E-2</v>
      </c>
      <c r="Y32" s="40"/>
    </row>
    <row r="33" spans="1:25" x14ac:dyDescent="0.2">
      <c r="A33" s="16">
        <v>1873.01</v>
      </c>
      <c r="B33" s="17">
        <v>5.1100000000000003</v>
      </c>
      <c r="C33" s="18">
        <v>0.30249999999999999</v>
      </c>
      <c r="D33" s="17">
        <v>0.4325</v>
      </c>
      <c r="E33" s="17">
        <v>12.93980661</v>
      </c>
      <c r="F33" s="18">
        <f t="shared" si="8"/>
        <v>1873.0416666666649</v>
      </c>
      <c r="G33" s="19">
        <v>5.58</v>
      </c>
      <c r="H33" s="18">
        <f t="shared" si="0"/>
        <v>124.32166190619759</v>
      </c>
      <c r="I33" s="18">
        <f t="shared" si="1"/>
        <v>7.3595504357387034</v>
      </c>
      <c r="J33" s="20">
        <f t="shared" si="9"/>
        <v>138.95533766837005</v>
      </c>
      <c r="K33" s="18">
        <f t="shared" si="2"/>
        <v>10.522332441180129</v>
      </c>
      <c r="L33" s="20">
        <f t="shared" si="3"/>
        <v>11.760896974866938</v>
      </c>
      <c r="M33" s="39" t="s">
        <v>87</v>
      </c>
      <c r="N33" s="21"/>
      <c r="O33" s="22" t="s">
        <v>87</v>
      </c>
      <c r="P33" s="22"/>
      <c r="R33" s="19">
        <f t="shared" si="4"/>
        <v>1.0053472215787504</v>
      </c>
      <c r="S33" s="19">
        <f t="shared" si="10"/>
        <v>1.0517872485150761</v>
      </c>
      <c r="T33" s="25">
        <f t="shared" si="5"/>
        <v>0.1043883357395603</v>
      </c>
      <c r="U33" s="25">
        <f t="shared" si="6"/>
        <v>8.9146981124955227E-2</v>
      </c>
      <c r="V33" s="25">
        <f t="shared" si="7"/>
        <v>1.5241354614605074E-2</v>
      </c>
      <c r="Y33" s="40"/>
    </row>
    <row r="34" spans="1:25" x14ac:dyDescent="0.2">
      <c r="A34" s="16">
        <v>1873.02</v>
      </c>
      <c r="B34" s="17">
        <v>5.15</v>
      </c>
      <c r="C34" s="18">
        <v>0.30499999999999999</v>
      </c>
      <c r="D34" s="17">
        <v>0.435</v>
      </c>
      <c r="E34" s="17">
        <v>13.225221489999999</v>
      </c>
      <c r="F34" s="18">
        <f t="shared" si="8"/>
        <v>1873.1249999999982</v>
      </c>
      <c r="G34" s="19">
        <f>G33*11/12+G45*1/12</f>
        <v>5.5708333333333337</v>
      </c>
      <c r="H34" s="18">
        <f t="shared" si="0"/>
        <v>122.59082494201773</v>
      </c>
      <c r="I34" s="18">
        <f t="shared" si="1"/>
        <v>7.2602333218088164</v>
      </c>
      <c r="J34" s="20">
        <f t="shared" si="9"/>
        <v>137.69700222350377</v>
      </c>
      <c r="K34" s="18">
        <f t="shared" si="2"/>
        <v>10.354758999956838</v>
      </c>
      <c r="L34" s="20">
        <f t="shared" si="3"/>
        <v>11.630717663538668</v>
      </c>
      <c r="M34" s="39" t="s">
        <v>87</v>
      </c>
      <c r="N34" s="21"/>
      <c r="O34" s="22" t="s">
        <v>87</v>
      </c>
      <c r="P34" s="22"/>
      <c r="R34" s="19">
        <f t="shared" si="4"/>
        <v>1.0053398720295676</v>
      </c>
      <c r="S34" s="19">
        <f t="shared" si="10"/>
        <v>1.0345912828835473</v>
      </c>
      <c r="T34" s="25">
        <f t="shared" si="5"/>
        <v>0.10236955495561761</v>
      </c>
      <c r="U34" s="25">
        <f t="shared" si="6"/>
        <v>9.0247718971019575E-2</v>
      </c>
      <c r="V34" s="25">
        <f t="shared" si="7"/>
        <v>1.2121835984598039E-2</v>
      </c>
      <c r="Y34" s="40"/>
    </row>
    <row r="35" spans="1:25" x14ac:dyDescent="0.2">
      <c r="A35" s="16">
        <v>1873.03</v>
      </c>
      <c r="B35" s="17">
        <v>5.1100000000000003</v>
      </c>
      <c r="C35" s="18">
        <v>0.3075</v>
      </c>
      <c r="D35" s="17">
        <v>0.4375</v>
      </c>
      <c r="E35" s="17">
        <v>13.225221489999999</v>
      </c>
      <c r="F35" s="18">
        <f t="shared" si="8"/>
        <v>1873.2083333333314</v>
      </c>
      <c r="G35" s="19">
        <f>G33*10/12+G45*2/12</f>
        <v>5.5616666666666656</v>
      </c>
      <c r="H35" s="18">
        <f t="shared" si="0"/>
        <v>121.63866319489526</v>
      </c>
      <c r="I35" s="18">
        <f t="shared" si="1"/>
        <v>7.3197434310039711</v>
      </c>
      <c r="J35" s="20">
        <f t="shared" si="9"/>
        <v>137.31265379496728</v>
      </c>
      <c r="K35" s="18">
        <f t="shared" si="2"/>
        <v>10.414269109151991</v>
      </c>
      <c r="L35" s="20">
        <f t="shared" si="3"/>
        <v>11.756220359158156</v>
      </c>
      <c r="M35" s="39" t="s">
        <v>87</v>
      </c>
      <c r="N35" s="21"/>
      <c r="O35" s="22" t="s">
        <v>87</v>
      </c>
      <c r="P35" s="22"/>
      <c r="R35" s="19">
        <f t="shared" si="4"/>
        <v>1.0053325226495526</v>
      </c>
      <c r="S35" s="19">
        <f t="shared" si="10"/>
        <v>1.0401158679370517</v>
      </c>
      <c r="T35" s="25">
        <f t="shared" si="5"/>
        <v>0.10559090483294375</v>
      </c>
      <c r="U35" s="25">
        <f t="shared" si="6"/>
        <v>9.1036886852623455E-2</v>
      </c>
      <c r="V35" s="25">
        <f t="shared" si="7"/>
        <v>1.45540179803203E-2</v>
      </c>
      <c r="Y35" s="40"/>
    </row>
    <row r="36" spans="1:25" x14ac:dyDescent="0.2">
      <c r="A36" s="16">
        <v>1873.04</v>
      </c>
      <c r="B36" s="17">
        <v>5.04</v>
      </c>
      <c r="C36" s="18">
        <v>0.31</v>
      </c>
      <c r="D36" s="17">
        <v>0.44</v>
      </c>
      <c r="E36" s="17">
        <v>13.225221489999999</v>
      </c>
      <c r="F36" s="18">
        <f t="shared" si="8"/>
        <v>1873.2916666666647</v>
      </c>
      <c r="G36" s="19">
        <f>G33*9/12+G45*3/12</f>
        <v>5.5524999999999993</v>
      </c>
      <c r="H36" s="18">
        <f t="shared" si="0"/>
        <v>119.97238013743093</v>
      </c>
      <c r="I36" s="18">
        <f t="shared" si="1"/>
        <v>7.3792535401991257</v>
      </c>
      <c r="J36" s="20">
        <f t="shared" si="9"/>
        <v>136.12583535870939</v>
      </c>
      <c r="K36" s="18">
        <f t="shared" si="2"/>
        <v>10.473779218347147</v>
      </c>
      <c r="L36" s="20">
        <f t="shared" si="3"/>
        <v>11.88400149956987</v>
      </c>
      <c r="M36" s="39" t="s">
        <v>87</v>
      </c>
      <c r="N36" s="21"/>
      <c r="O36" s="22" t="s">
        <v>87</v>
      </c>
      <c r="P36" s="22"/>
      <c r="R36" s="19">
        <f t="shared" si="4"/>
        <v>1.0053251734388198</v>
      </c>
      <c r="S36" s="19">
        <f t="shared" si="10"/>
        <v>1.0456623093609851</v>
      </c>
      <c r="T36" s="25">
        <f t="shared" si="5"/>
        <v>0.11040916305818338</v>
      </c>
      <c r="U36" s="25">
        <f t="shared" si="6"/>
        <v>9.1838133322106108E-2</v>
      </c>
      <c r="V36" s="25">
        <f t="shared" si="7"/>
        <v>1.8571029736077271E-2</v>
      </c>
      <c r="Y36" s="40"/>
    </row>
    <row r="37" spans="1:25" x14ac:dyDescent="0.2">
      <c r="A37" s="16">
        <v>1873.05</v>
      </c>
      <c r="B37" s="17">
        <v>5.05</v>
      </c>
      <c r="C37" s="18">
        <v>0.3125</v>
      </c>
      <c r="D37" s="17">
        <v>0.4425</v>
      </c>
      <c r="E37" s="17">
        <v>12.93980661</v>
      </c>
      <c r="F37" s="18">
        <f t="shared" si="8"/>
        <v>1873.374999999998</v>
      </c>
      <c r="G37" s="19">
        <f>G33*8/12+G45*4/12</f>
        <v>5.543333333333333</v>
      </c>
      <c r="H37" s="18">
        <f t="shared" si="0"/>
        <v>122.86191636522463</v>
      </c>
      <c r="I37" s="18">
        <f t="shared" si="1"/>
        <v>7.6028413592341977</v>
      </c>
      <c r="J37" s="20">
        <f t="shared" si="9"/>
        <v>140.12330371922221</v>
      </c>
      <c r="K37" s="18">
        <f t="shared" si="2"/>
        <v>10.765623364675623</v>
      </c>
      <c r="L37" s="20">
        <f t="shared" si="3"/>
        <v>12.2781310684665</v>
      </c>
      <c r="M37" s="39" t="s">
        <v>87</v>
      </c>
      <c r="N37" s="21"/>
      <c r="O37" s="22" t="s">
        <v>87</v>
      </c>
      <c r="P37" s="22"/>
      <c r="R37" s="19">
        <f t="shared" si="4"/>
        <v>1.0053178243974839</v>
      </c>
      <c r="S37" s="19">
        <f t="shared" si="10"/>
        <v>1.0744177639884591</v>
      </c>
      <c r="T37" s="25">
        <f t="shared" si="5"/>
        <v>0.10688473560051959</v>
      </c>
      <c r="U37" s="25">
        <f t="shared" si="6"/>
        <v>9.0269518999617882E-2</v>
      </c>
      <c r="V37" s="25">
        <f t="shared" si="7"/>
        <v>1.6615216600901705E-2</v>
      </c>
      <c r="Y37" s="40"/>
    </row>
    <row r="38" spans="1:25" x14ac:dyDescent="0.2">
      <c r="A38" s="16">
        <v>1873.06</v>
      </c>
      <c r="B38" s="17">
        <v>4.9800000000000004</v>
      </c>
      <c r="C38" s="18">
        <v>0.315</v>
      </c>
      <c r="D38" s="17">
        <v>0.44500000000000001</v>
      </c>
      <c r="E38" s="17">
        <v>12.559226450000001</v>
      </c>
      <c r="F38" s="18">
        <f t="shared" si="8"/>
        <v>1873.4583333333312</v>
      </c>
      <c r="G38" s="19">
        <f>G33*7/12+G45*5/12</f>
        <v>5.5341666666666667</v>
      </c>
      <c r="H38" s="18">
        <f t="shared" si="0"/>
        <v>124.83033738116895</v>
      </c>
      <c r="I38" s="18">
        <f t="shared" si="1"/>
        <v>7.8958948343510471</v>
      </c>
      <c r="J38" s="20">
        <f t="shared" si="9"/>
        <v>143.11871167464216</v>
      </c>
      <c r="K38" s="18">
        <f t="shared" si="2"/>
        <v>11.15451809932132</v>
      </c>
      <c r="L38" s="20">
        <f t="shared" si="3"/>
        <v>12.788720219922842</v>
      </c>
      <c r="M38" s="39" t="s">
        <v>87</v>
      </c>
      <c r="N38" s="21"/>
      <c r="O38" s="22" t="s">
        <v>87</v>
      </c>
      <c r="P38" s="22"/>
      <c r="R38" s="19">
        <f t="shared" si="4"/>
        <v>1.005310475525659</v>
      </c>
      <c r="S38" s="19">
        <f t="shared" si="10"/>
        <v>1.1128623698390758</v>
      </c>
      <c r="T38" s="25">
        <f t="shared" si="5"/>
        <v>0.10928658872736308</v>
      </c>
      <c r="U38" s="25">
        <f t="shared" si="6"/>
        <v>8.9995542543321427E-2</v>
      </c>
      <c r="V38" s="25">
        <f t="shared" si="7"/>
        <v>1.9291046184041649E-2</v>
      </c>
      <c r="Y38" s="40"/>
    </row>
    <row r="39" spans="1:25" x14ac:dyDescent="0.2">
      <c r="A39" s="16">
        <v>1873.07</v>
      </c>
      <c r="B39" s="17">
        <v>4.97</v>
      </c>
      <c r="C39" s="18">
        <v>0.3175</v>
      </c>
      <c r="D39" s="17">
        <v>0.44750000000000001</v>
      </c>
      <c r="E39" s="17">
        <v>12.559226450000001</v>
      </c>
      <c r="F39" s="18">
        <f t="shared" si="8"/>
        <v>1873.5416666666645</v>
      </c>
      <c r="G39" s="19">
        <f>G33*6/12+G45*6/12</f>
        <v>5.5250000000000004</v>
      </c>
      <c r="H39" s="18">
        <f t="shared" si="0"/>
        <v>124.57967405309429</v>
      </c>
      <c r="I39" s="18">
        <f t="shared" si="1"/>
        <v>7.9585606663697064</v>
      </c>
      <c r="J39" s="20">
        <f t="shared" si="9"/>
        <v>143.59170273146512</v>
      </c>
      <c r="K39" s="18">
        <f t="shared" si="2"/>
        <v>11.21718393133998</v>
      </c>
      <c r="L39" s="20">
        <f t="shared" si="3"/>
        <v>12.929031583969948</v>
      </c>
      <c r="M39" s="39" t="s">
        <v>87</v>
      </c>
      <c r="N39" s="21"/>
      <c r="O39" s="22" t="s">
        <v>87</v>
      </c>
      <c r="P39" s="22"/>
      <c r="R39" s="19">
        <f t="shared" si="4"/>
        <v>1.0053031268234605</v>
      </c>
      <c r="S39" s="19">
        <f t="shared" si="10"/>
        <v>1.1187721982175332</v>
      </c>
      <c r="T39" s="25">
        <f t="shared" si="5"/>
        <v>0.10995788113977456</v>
      </c>
      <c r="U39" s="25">
        <f t="shared" si="6"/>
        <v>9.1958923783486357E-2</v>
      </c>
      <c r="V39" s="25">
        <f t="shared" si="7"/>
        <v>1.7998957356288203E-2</v>
      </c>
      <c r="Y39" s="40"/>
    </row>
    <row r="40" spans="1:25" x14ac:dyDescent="0.2">
      <c r="A40" s="16">
        <v>1873.08</v>
      </c>
      <c r="B40" s="17">
        <v>4.97</v>
      </c>
      <c r="C40" s="18">
        <v>0.32</v>
      </c>
      <c r="D40" s="17">
        <v>0.45</v>
      </c>
      <c r="E40" s="17">
        <v>12.559226450000001</v>
      </c>
      <c r="F40" s="18">
        <f t="shared" si="8"/>
        <v>1873.6249999999977</v>
      </c>
      <c r="G40" s="19">
        <f>G33*5/12+G45*7/12</f>
        <v>5.5158333333333331</v>
      </c>
      <c r="H40" s="18">
        <f t="shared" si="0"/>
        <v>124.57967405309429</v>
      </c>
      <c r="I40" s="18">
        <f t="shared" si="1"/>
        <v>8.0212264983883657</v>
      </c>
      <c r="J40" s="20">
        <f t="shared" si="9"/>
        <v>144.3621478165434</v>
      </c>
      <c r="K40" s="18">
        <f t="shared" si="2"/>
        <v>11.279849763358639</v>
      </c>
      <c r="L40" s="20">
        <f t="shared" si="3"/>
        <v>13.071019420008959</v>
      </c>
      <c r="M40" s="39" t="s">
        <v>87</v>
      </c>
      <c r="N40" s="21"/>
      <c r="O40" s="22" t="s">
        <v>87</v>
      </c>
      <c r="P40" s="22"/>
      <c r="R40" s="19">
        <f t="shared" si="4"/>
        <v>1.0052957782910019</v>
      </c>
      <c r="S40" s="19">
        <f t="shared" si="10"/>
        <v>1.1247051890712423</v>
      </c>
      <c r="T40" s="25">
        <f t="shared" si="5"/>
        <v>0.10477284115871544</v>
      </c>
      <c r="U40" s="25">
        <f t="shared" si="6"/>
        <v>9.1718313746155467E-2</v>
      </c>
      <c r="V40" s="25">
        <f t="shared" si="7"/>
        <v>1.3054527412559969E-2</v>
      </c>
      <c r="Y40" s="40"/>
    </row>
    <row r="41" spans="1:25" x14ac:dyDescent="0.2">
      <c r="A41" s="16">
        <v>1873.09</v>
      </c>
      <c r="B41" s="17">
        <v>4.59</v>
      </c>
      <c r="C41" s="18">
        <v>0.32250000000000001</v>
      </c>
      <c r="D41" s="17">
        <v>0.45250000000000001</v>
      </c>
      <c r="E41" s="17">
        <v>12.559226450000001</v>
      </c>
      <c r="F41" s="18">
        <f t="shared" si="8"/>
        <v>1873.708333333331</v>
      </c>
      <c r="G41" s="19">
        <f>G33*4/12+G45*8/12</f>
        <v>5.5066666666666668</v>
      </c>
      <c r="H41" s="18">
        <f t="shared" si="0"/>
        <v>115.05446758625811</v>
      </c>
      <c r="I41" s="18">
        <f t="shared" si="1"/>
        <v>8.0838923304070249</v>
      </c>
      <c r="J41" s="20">
        <f t="shared" si="9"/>
        <v>134.10502841056416</v>
      </c>
      <c r="K41" s="18">
        <f t="shared" si="2"/>
        <v>11.342515595377296</v>
      </c>
      <c r="L41" s="20">
        <f t="shared" si="3"/>
        <v>13.220593759429253</v>
      </c>
      <c r="M41" s="39" t="s">
        <v>87</v>
      </c>
      <c r="N41" s="21"/>
      <c r="O41" s="22" t="s">
        <v>87</v>
      </c>
      <c r="P41" s="22"/>
      <c r="R41" s="19">
        <f t="shared" si="4"/>
        <v>1.0052884299283993</v>
      </c>
      <c r="S41" s="19">
        <f t="shared" si="10"/>
        <v>1.130661378395303</v>
      </c>
      <c r="T41" s="25">
        <f t="shared" si="5"/>
        <v>0.11585285902884657</v>
      </c>
      <c r="U41" s="25">
        <f t="shared" si="6"/>
        <v>9.2598763330255851E-2</v>
      </c>
      <c r="V41" s="25">
        <f t="shared" si="7"/>
        <v>2.3254095698590715E-2</v>
      </c>
      <c r="Y41" s="40"/>
    </row>
    <row r="42" spans="1:25" x14ac:dyDescent="0.2">
      <c r="A42" s="16">
        <v>1873.1</v>
      </c>
      <c r="B42" s="17">
        <v>4.1900000000000004</v>
      </c>
      <c r="C42" s="18">
        <v>0.32500000000000001</v>
      </c>
      <c r="D42" s="17">
        <v>0.45500000000000002</v>
      </c>
      <c r="E42" s="17">
        <v>12.273811569999999</v>
      </c>
      <c r="F42" s="18">
        <f t="shared" si="8"/>
        <v>1873.7916666666642</v>
      </c>
      <c r="G42" s="19">
        <f>G33*3/12+G45*9/12</f>
        <v>5.4975000000000005</v>
      </c>
      <c r="H42" s="18">
        <f t="shared" si="0"/>
        <v>107.4702511910895</v>
      </c>
      <c r="I42" s="18">
        <f t="shared" si="1"/>
        <v>8.3359980040821213</v>
      </c>
      <c r="J42" s="20">
        <f t="shared" si="9"/>
        <v>126.07471630043869</v>
      </c>
      <c r="K42" s="18">
        <f t="shared" si="2"/>
        <v>11.670397205714972</v>
      </c>
      <c r="L42" s="20">
        <f t="shared" si="3"/>
        <v>13.690691149570315</v>
      </c>
      <c r="M42" s="39" t="s">
        <v>87</v>
      </c>
      <c r="N42" s="21"/>
      <c r="O42" s="22" t="s">
        <v>87</v>
      </c>
      <c r="P42" s="22"/>
      <c r="R42" s="19">
        <f t="shared" si="4"/>
        <v>1.0052810817357669</v>
      </c>
      <c r="S42" s="19">
        <f t="shared" si="10"/>
        <v>1.1630722161205505</v>
      </c>
      <c r="T42" s="25">
        <f t="shared" si="5"/>
        <v>0.12024919033565884</v>
      </c>
      <c r="U42" s="25">
        <f t="shared" si="6"/>
        <v>8.9851257398516404E-2</v>
      </c>
      <c r="V42" s="25">
        <f t="shared" si="7"/>
        <v>3.0397932937142436E-2</v>
      </c>
      <c r="Y42" s="40"/>
    </row>
    <row r="43" spans="1:25" x14ac:dyDescent="0.2">
      <c r="A43" s="16">
        <v>1873.11</v>
      </c>
      <c r="B43" s="17">
        <v>4.04</v>
      </c>
      <c r="C43" s="18">
        <v>0.32750000000000001</v>
      </c>
      <c r="D43" s="17">
        <v>0.45750000000000002</v>
      </c>
      <c r="E43" s="17">
        <v>11.893231399999999</v>
      </c>
      <c r="F43" s="18">
        <f t="shared" si="8"/>
        <v>1873.8749999999975</v>
      </c>
      <c r="G43" s="19">
        <f>G33*2/12+G45*10/12</f>
        <v>5.4883333333333324</v>
      </c>
      <c r="H43" s="18">
        <f t="shared" si="0"/>
        <v>106.93877107276334</v>
      </c>
      <c r="I43" s="18">
        <f t="shared" si="1"/>
        <v>8.6689226550321763</v>
      </c>
      <c r="J43" s="20">
        <f t="shared" si="9"/>
        <v>126.29869882856059</v>
      </c>
      <c r="K43" s="18">
        <f t="shared" si="2"/>
        <v>12.110021724205254</v>
      </c>
      <c r="L43" s="20">
        <f t="shared" si="3"/>
        <v>14.30238978070952</v>
      </c>
      <c r="M43" s="39" t="s">
        <v>87</v>
      </c>
      <c r="N43" s="21"/>
      <c r="O43" s="22" t="s">
        <v>87</v>
      </c>
      <c r="P43" s="22"/>
      <c r="R43" s="19">
        <f t="shared" si="4"/>
        <v>1.0052737337132196</v>
      </c>
      <c r="S43" s="19">
        <f t="shared" si="10"/>
        <v>1.2066290414056366</v>
      </c>
      <c r="T43" s="25">
        <f t="shared" si="5"/>
        <v>0.12342998034291397</v>
      </c>
      <c r="U43" s="25">
        <f t="shared" si="6"/>
        <v>8.7312017371285355E-2</v>
      </c>
      <c r="V43" s="25">
        <f t="shared" si="7"/>
        <v>3.6117962971628614E-2</v>
      </c>
      <c r="Y43" s="40"/>
    </row>
    <row r="44" spans="1:25" x14ac:dyDescent="0.2">
      <c r="A44" s="16">
        <v>1873.12</v>
      </c>
      <c r="B44" s="17">
        <v>4.42</v>
      </c>
      <c r="C44" s="18">
        <v>0.33</v>
      </c>
      <c r="D44" s="17">
        <v>0.46</v>
      </c>
      <c r="E44" s="17">
        <v>12.178646280000001</v>
      </c>
      <c r="F44" s="18">
        <f t="shared" si="8"/>
        <v>1873.9583333333308</v>
      </c>
      <c r="G44" s="19">
        <f>G33*1/12+G45*11/12</f>
        <v>5.4791666666666661</v>
      </c>
      <c r="H44" s="18">
        <f t="shared" si="0"/>
        <v>114.25545524588472</v>
      </c>
      <c r="I44" s="18">
        <f t="shared" si="1"/>
        <v>8.5303846676791775</v>
      </c>
      <c r="J44" s="20">
        <f t="shared" si="9"/>
        <v>135.77953589358049</v>
      </c>
      <c r="K44" s="18">
        <f t="shared" si="2"/>
        <v>11.890839233734612</v>
      </c>
      <c r="L44" s="20">
        <f t="shared" si="3"/>
        <v>14.130901925576255</v>
      </c>
      <c r="M44" s="39" t="s">
        <v>87</v>
      </c>
      <c r="N44" s="21"/>
      <c r="O44" s="22" t="s">
        <v>87</v>
      </c>
      <c r="P44" s="22"/>
      <c r="R44" s="19">
        <f t="shared" si="4"/>
        <v>1.0052663858608724</v>
      </c>
      <c r="S44" s="19">
        <f t="shared" si="10"/>
        <v>1.1845651757323503</v>
      </c>
      <c r="T44" s="25">
        <f t="shared" si="5"/>
        <v>0.11227108128967789</v>
      </c>
      <c r="U44" s="25">
        <f t="shared" si="6"/>
        <v>8.8528455328220845E-2</v>
      </c>
      <c r="V44" s="25">
        <f t="shared" si="7"/>
        <v>2.3742625961457042E-2</v>
      </c>
      <c r="Y44" s="40"/>
    </row>
    <row r="45" spans="1:25" x14ac:dyDescent="0.2">
      <c r="A45" s="16">
        <v>1874.01</v>
      </c>
      <c r="B45" s="17">
        <v>4.66</v>
      </c>
      <c r="C45" s="18">
        <v>0.33</v>
      </c>
      <c r="D45" s="17">
        <v>0.46</v>
      </c>
      <c r="E45" s="17">
        <v>12.368895869999999</v>
      </c>
      <c r="F45" s="18">
        <f t="shared" si="8"/>
        <v>1874.041666666664</v>
      </c>
      <c r="G45" s="19">
        <v>5.47</v>
      </c>
      <c r="H45" s="18">
        <f t="shared" si="0"/>
        <v>118.60655069125428</v>
      </c>
      <c r="I45" s="18">
        <f t="shared" si="1"/>
        <v>8.399176336505132</v>
      </c>
      <c r="J45" s="20">
        <f t="shared" si="9"/>
        <v>141.7821033344955</v>
      </c>
      <c r="K45" s="18">
        <f t="shared" si="2"/>
        <v>11.707942772098063</v>
      </c>
      <c r="L45" s="20">
        <f t="shared" si="3"/>
        <v>13.995658269070372</v>
      </c>
      <c r="M45" s="39" t="s">
        <v>87</v>
      </c>
      <c r="N45" s="21"/>
      <c r="O45" s="22" t="s">
        <v>87</v>
      </c>
      <c r="P45" s="22"/>
      <c r="R45" s="19">
        <f t="shared" si="4"/>
        <v>1.0071091456603121</v>
      </c>
      <c r="S45" s="19">
        <f t="shared" si="10"/>
        <v>1.1724874567369146</v>
      </c>
      <c r="T45" s="25">
        <f t="shared" si="5"/>
        <v>0.10468779814198337</v>
      </c>
      <c r="U45" s="25">
        <f t="shared" si="6"/>
        <v>8.9980452646566844E-2</v>
      </c>
      <c r="V45" s="25">
        <f t="shared" si="7"/>
        <v>1.4707345495416524E-2</v>
      </c>
      <c r="Y45" s="40"/>
    </row>
    <row r="46" spans="1:25" x14ac:dyDescent="0.2">
      <c r="A46" s="16">
        <v>1874.02</v>
      </c>
      <c r="B46" s="17">
        <v>4.8</v>
      </c>
      <c r="C46" s="18">
        <v>0.33</v>
      </c>
      <c r="D46" s="17">
        <v>0.46</v>
      </c>
      <c r="E46" s="17">
        <v>12.368895869999999</v>
      </c>
      <c r="F46" s="18">
        <f t="shared" si="8"/>
        <v>1874.1249999999973</v>
      </c>
      <c r="G46" s="19">
        <f>G45*11/12+G57*1/12</f>
        <v>5.4366666666666665</v>
      </c>
      <c r="H46" s="18">
        <f t="shared" si="0"/>
        <v>122.16983762189282</v>
      </c>
      <c r="I46" s="18">
        <f t="shared" si="1"/>
        <v>8.399176336505132</v>
      </c>
      <c r="J46" s="20">
        <f t="shared" si="9"/>
        <v>146.8783484650809</v>
      </c>
      <c r="K46" s="18">
        <f t="shared" si="2"/>
        <v>11.707942772098063</v>
      </c>
      <c r="L46" s="20">
        <f t="shared" si="3"/>
        <v>14.075841727903587</v>
      </c>
      <c r="M46" s="39" t="s">
        <v>87</v>
      </c>
      <c r="N46" s="21"/>
      <c r="O46" s="22" t="s">
        <v>87</v>
      </c>
      <c r="P46" s="22"/>
      <c r="R46" s="19">
        <f t="shared" si="4"/>
        <v>1.0070852297331554</v>
      </c>
      <c r="S46" s="19">
        <f t="shared" si="10"/>
        <v>1.180822840851746</v>
      </c>
      <c r="T46" s="25">
        <f t="shared" si="5"/>
        <v>0.10429674065200856</v>
      </c>
      <c r="U46" s="25">
        <f t="shared" si="6"/>
        <v>8.9612050368849561E-2</v>
      </c>
      <c r="V46" s="25">
        <f t="shared" si="7"/>
        <v>1.4684690283158996E-2</v>
      </c>
      <c r="Y46" s="40"/>
    </row>
    <row r="47" spans="1:25" x14ac:dyDescent="0.2">
      <c r="A47" s="16">
        <v>1874.03</v>
      </c>
      <c r="B47" s="17">
        <v>4.7300000000000004</v>
      </c>
      <c r="C47" s="18">
        <v>0.33</v>
      </c>
      <c r="D47" s="17">
        <v>0.46</v>
      </c>
      <c r="E47" s="17">
        <v>12.368895869999999</v>
      </c>
      <c r="F47" s="18">
        <f t="shared" si="8"/>
        <v>1874.2083333333305</v>
      </c>
      <c r="G47" s="19">
        <f>G45*10/12+G57*2/12</f>
        <v>5.4033333333333324</v>
      </c>
      <c r="H47" s="18">
        <f t="shared" si="0"/>
        <v>120.38819415657356</v>
      </c>
      <c r="I47" s="18">
        <f t="shared" si="1"/>
        <v>8.399176336505132</v>
      </c>
      <c r="J47" s="20">
        <f t="shared" si="9"/>
        <v>145.57786308804634</v>
      </c>
      <c r="K47" s="18">
        <f t="shared" si="2"/>
        <v>11.707942772098063</v>
      </c>
      <c r="L47" s="20">
        <f t="shared" si="3"/>
        <v>14.157678017019306</v>
      </c>
      <c r="M47" s="39" t="s">
        <v>87</v>
      </c>
      <c r="N47" s="21"/>
      <c r="O47" s="22" t="s">
        <v>87</v>
      </c>
      <c r="P47" s="22"/>
      <c r="R47" s="19">
        <f t="shared" si="4"/>
        <v>1.0070613220358624</v>
      </c>
      <c r="S47" s="19">
        <f t="shared" si="10"/>
        <v>1.1891892419533379</v>
      </c>
      <c r="T47" s="25">
        <f t="shared" si="5"/>
        <v>0.10542636932176075</v>
      </c>
      <c r="U47" s="25">
        <f t="shared" si="6"/>
        <v>8.9245635090707376E-2</v>
      </c>
      <c r="V47" s="25">
        <f t="shared" si="7"/>
        <v>1.6180734231053373E-2</v>
      </c>
      <c r="Y47" s="40"/>
    </row>
    <row r="48" spans="1:25" x14ac:dyDescent="0.2">
      <c r="A48" s="16">
        <v>1874.04</v>
      </c>
      <c r="B48" s="17">
        <v>4.5999999999999996</v>
      </c>
      <c r="C48" s="18">
        <v>0.33</v>
      </c>
      <c r="D48" s="17">
        <v>0.46</v>
      </c>
      <c r="E48" s="17">
        <v>12.178646280000001</v>
      </c>
      <c r="F48" s="18">
        <f t="shared" si="8"/>
        <v>1874.2916666666638</v>
      </c>
      <c r="G48" s="19">
        <f>G45*9/12+G57*3/12</f>
        <v>5.37</v>
      </c>
      <c r="H48" s="18">
        <f t="shared" si="0"/>
        <v>118.90839233734609</v>
      </c>
      <c r="I48" s="18">
        <f t="shared" si="1"/>
        <v>8.5303846676791775</v>
      </c>
      <c r="J48" s="20">
        <f t="shared" si="9"/>
        <v>144.64803667814627</v>
      </c>
      <c r="K48" s="18">
        <f t="shared" si="2"/>
        <v>11.890839233734612</v>
      </c>
      <c r="L48" s="20">
        <f t="shared" si="3"/>
        <v>14.464803667814632</v>
      </c>
      <c r="M48" s="39" t="s">
        <v>87</v>
      </c>
      <c r="N48" s="21"/>
      <c r="O48" s="22" t="s">
        <v>87</v>
      </c>
      <c r="P48" s="22"/>
      <c r="R48" s="19">
        <f t="shared" si="4"/>
        <v>1.0070374225887071</v>
      </c>
      <c r="S48" s="19">
        <f t="shared" si="10"/>
        <v>1.2162946727781339</v>
      </c>
      <c r="T48" s="25">
        <f t="shared" si="5"/>
        <v>0.10390272399850331</v>
      </c>
      <c r="U48" s="25">
        <f t="shared" si="6"/>
        <v>8.9461596274408972E-2</v>
      </c>
      <c r="V48" s="25">
        <f t="shared" si="7"/>
        <v>1.4441127724094338E-2</v>
      </c>
      <c r="Y48" s="40"/>
    </row>
    <row r="49" spans="1:25" x14ac:dyDescent="0.2">
      <c r="A49" s="16">
        <v>1874.05</v>
      </c>
      <c r="B49" s="17">
        <v>4.4800000000000004</v>
      </c>
      <c r="C49" s="18">
        <v>0.33</v>
      </c>
      <c r="D49" s="17">
        <v>0.46</v>
      </c>
      <c r="E49" s="17">
        <v>12.08348099</v>
      </c>
      <c r="F49" s="18">
        <f t="shared" si="8"/>
        <v>1874.374999999997</v>
      </c>
      <c r="G49" s="19">
        <f>G45*8/12+G57*4/12</f>
        <v>5.3366666666666669</v>
      </c>
      <c r="H49" s="18">
        <f t="shared" si="0"/>
        <v>116.71848544034502</v>
      </c>
      <c r="I49" s="18">
        <f t="shared" si="1"/>
        <v>8.5975670078825566</v>
      </c>
      <c r="J49" s="20">
        <f t="shared" si="9"/>
        <v>142.85564313906877</v>
      </c>
      <c r="K49" s="18">
        <f t="shared" si="2"/>
        <v>11.98448734432114</v>
      </c>
      <c r="L49" s="20">
        <f t="shared" si="3"/>
        <v>14.668213358029384</v>
      </c>
      <c r="M49" s="39" t="s">
        <v>87</v>
      </c>
      <c r="N49" s="21"/>
      <c r="O49" s="22" t="s">
        <v>87</v>
      </c>
      <c r="P49" s="22"/>
      <c r="R49" s="19">
        <f t="shared" si="4"/>
        <v>1.0070135314120179</v>
      </c>
      <c r="S49" s="19">
        <f t="shared" si="10"/>
        <v>1.2345007781010944</v>
      </c>
      <c r="T49" s="25">
        <f t="shared" si="5"/>
        <v>9.8946329803004218E-2</v>
      </c>
      <c r="U49" s="25">
        <f t="shared" si="6"/>
        <v>9.0563362731595376E-2</v>
      </c>
      <c r="V49" s="25">
        <f t="shared" si="7"/>
        <v>8.3829670714088422E-3</v>
      </c>
      <c r="Y49" s="40"/>
    </row>
    <row r="50" spans="1:25" x14ac:dyDescent="0.2">
      <c r="A50" s="16">
        <v>1874.06</v>
      </c>
      <c r="B50" s="17">
        <v>4.46</v>
      </c>
      <c r="C50" s="18">
        <v>0.33</v>
      </c>
      <c r="D50" s="17">
        <v>0.46</v>
      </c>
      <c r="E50" s="17">
        <v>11.79806612</v>
      </c>
      <c r="F50" s="18">
        <f t="shared" si="8"/>
        <v>1874.4583333333303</v>
      </c>
      <c r="G50" s="19">
        <f>G45*7/12+G57*5/12</f>
        <v>5.3033333333333337</v>
      </c>
      <c r="H50" s="18">
        <f t="shared" si="0"/>
        <v>119.00842991715668</v>
      </c>
      <c r="I50" s="18">
        <f t="shared" si="1"/>
        <v>8.8055564736909666</v>
      </c>
      <c r="J50" s="20">
        <f t="shared" si="9"/>
        <v>146.5565003094525</v>
      </c>
      <c r="K50" s="18">
        <f t="shared" si="2"/>
        <v>12.274412054235892</v>
      </c>
      <c r="L50" s="20">
        <f t="shared" si="3"/>
        <v>15.115692857028735</v>
      </c>
      <c r="M50" s="39" t="s">
        <v>87</v>
      </c>
      <c r="N50" s="21"/>
      <c r="O50" s="22" t="s">
        <v>87</v>
      </c>
      <c r="P50" s="22"/>
      <c r="R50" s="19">
        <f t="shared" si="4"/>
        <v>1.0069896485261771</v>
      </c>
      <c r="S50" s="19">
        <f t="shared" si="10"/>
        <v>1.2732330745820959</v>
      </c>
      <c r="T50" s="25">
        <f t="shared" si="5"/>
        <v>9.2226727131259789E-2</v>
      </c>
      <c r="U50" s="25">
        <f t="shared" si="6"/>
        <v>8.7599342363323007E-2</v>
      </c>
      <c r="V50" s="25">
        <f t="shared" si="7"/>
        <v>4.6273847679367819E-3</v>
      </c>
      <c r="Y50" s="40"/>
    </row>
    <row r="51" spans="1:25" x14ac:dyDescent="0.2">
      <c r="A51" s="16">
        <v>1874.07</v>
      </c>
      <c r="B51" s="17">
        <v>4.46</v>
      </c>
      <c r="C51" s="18">
        <v>0.33</v>
      </c>
      <c r="D51" s="17">
        <v>0.46</v>
      </c>
      <c r="E51" s="17">
        <v>11.893231399999999</v>
      </c>
      <c r="F51" s="18">
        <f t="shared" si="8"/>
        <v>1874.5416666666636</v>
      </c>
      <c r="G51" s="19">
        <f>G45*6/12+G57*6/12</f>
        <v>5.27</v>
      </c>
      <c r="H51" s="18">
        <f t="shared" si="0"/>
        <v>118.05616806547636</v>
      </c>
      <c r="I51" s="18">
        <f t="shared" si="1"/>
        <v>8.7350976371316591</v>
      </c>
      <c r="J51" s="20">
        <f t="shared" si="9"/>
        <v>146.28023372267873</v>
      </c>
      <c r="K51" s="18">
        <f t="shared" si="2"/>
        <v>12.176196706304738</v>
      </c>
      <c r="L51" s="20">
        <f t="shared" si="3"/>
        <v>15.087198993818886</v>
      </c>
      <c r="M51" s="39" t="s">
        <v>87</v>
      </c>
      <c r="N51" s="21"/>
      <c r="O51" s="22" t="s">
        <v>87</v>
      </c>
      <c r="P51" s="22"/>
      <c r="R51" s="19">
        <f t="shared" si="4"/>
        <v>1.006965773951622</v>
      </c>
      <c r="S51" s="19">
        <f t="shared" si="10"/>
        <v>1.2718733715616586</v>
      </c>
      <c r="T51" s="25">
        <f t="shared" si="5"/>
        <v>9.4262400013793934E-2</v>
      </c>
      <c r="U51" s="25">
        <f t="shared" si="6"/>
        <v>8.9291081935029215E-2</v>
      </c>
      <c r="V51" s="25">
        <f t="shared" si="7"/>
        <v>4.9713180787647193E-3</v>
      </c>
      <c r="Y51" s="40"/>
    </row>
    <row r="52" spans="1:25" x14ac:dyDescent="0.2">
      <c r="A52" s="16">
        <v>1874.08</v>
      </c>
      <c r="B52" s="17">
        <v>4.47</v>
      </c>
      <c r="C52" s="18">
        <v>0.33</v>
      </c>
      <c r="D52" s="17">
        <v>0.46</v>
      </c>
      <c r="E52" s="17">
        <v>11.79806612</v>
      </c>
      <c r="F52" s="18">
        <f t="shared" si="8"/>
        <v>1874.6249999999968</v>
      </c>
      <c r="G52" s="19">
        <f>G45*5/12+G57*7/12</f>
        <v>5.2366666666666664</v>
      </c>
      <c r="H52" s="18">
        <f t="shared" si="0"/>
        <v>119.27526496181397</v>
      </c>
      <c r="I52" s="18">
        <f t="shared" si="1"/>
        <v>8.8055564736909666</v>
      </c>
      <c r="J52" s="20">
        <f t="shared" si="9"/>
        <v>148.70001143126541</v>
      </c>
      <c r="K52" s="18">
        <f t="shared" si="2"/>
        <v>12.274412054235892</v>
      </c>
      <c r="L52" s="20">
        <f t="shared" si="3"/>
        <v>15.30246202648369</v>
      </c>
      <c r="M52" s="39" t="s">
        <v>87</v>
      </c>
      <c r="N52" s="21"/>
      <c r="O52" s="22" t="s">
        <v>87</v>
      </c>
      <c r="P52" s="22"/>
      <c r="R52" s="19">
        <f t="shared" si="4"/>
        <v>1.0069419077088448</v>
      </c>
      <c r="S52" s="19">
        <f t="shared" si="10"/>
        <v>1.2910635716193151</v>
      </c>
      <c r="T52" s="25">
        <f t="shared" si="5"/>
        <v>9.975115768984244E-2</v>
      </c>
      <c r="U52" s="25">
        <f t="shared" si="6"/>
        <v>8.8059593459123064E-2</v>
      </c>
      <c r="V52" s="25">
        <f t="shared" si="7"/>
        <v>1.1691564230719376E-2</v>
      </c>
      <c r="Y52" s="40"/>
    </row>
    <row r="53" spans="1:25" x14ac:dyDescent="0.2">
      <c r="A53" s="16">
        <v>1874.09</v>
      </c>
      <c r="B53" s="17">
        <v>4.54</v>
      </c>
      <c r="C53" s="18">
        <v>0.33</v>
      </c>
      <c r="D53" s="17">
        <v>0.46</v>
      </c>
      <c r="E53" s="17">
        <v>11.79806612</v>
      </c>
      <c r="F53" s="18">
        <f t="shared" si="8"/>
        <v>1874.7083333333301</v>
      </c>
      <c r="G53" s="19">
        <f>G45*4/12+G57*8/12</f>
        <v>5.2033333333333331</v>
      </c>
      <c r="H53" s="18">
        <f t="shared" si="0"/>
        <v>121.14311027441509</v>
      </c>
      <c r="I53" s="18">
        <f t="shared" si="1"/>
        <v>8.8055564736909666</v>
      </c>
      <c r="J53" s="20">
        <f t="shared" si="9"/>
        <v>151.94346805644403</v>
      </c>
      <c r="K53" s="18">
        <f t="shared" si="2"/>
        <v>12.274412054235892</v>
      </c>
      <c r="L53" s="20">
        <f t="shared" si="3"/>
        <v>15.395153151093449</v>
      </c>
      <c r="M53" s="39" t="s">
        <v>87</v>
      </c>
      <c r="N53" s="21"/>
      <c r="O53" s="22" t="s">
        <v>87</v>
      </c>
      <c r="P53" s="22"/>
      <c r="R53" s="19">
        <f t="shared" si="4"/>
        <v>1.0069180498183923</v>
      </c>
      <c r="S53" s="19">
        <f t="shared" si="10"/>
        <v>1.3000260157797479</v>
      </c>
      <c r="T53" s="25">
        <f t="shared" si="5"/>
        <v>9.5678558811523207E-2</v>
      </c>
      <c r="U53" s="25">
        <f t="shared" si="6"/>
        <v>8.8894495766643322E-2</v>
      </c>
      <c r="V53" s="25">
        <f t="shared" si="7"/>
        <v>6.7840630448798844E-3</v>
      </c>
      <c r="Y53" s="40"/>
    </row>
    <row r="54" spans="1:25" x14ac:dyDescent="0.2">
      <c r="A54" s="16">
        <v>1874.1</v>
      </c>
      <c r="B54" s="17">
        <v>4.53</v>
      </c>
      <c r="C54" s="18">
        <v>0.33</v>
      </c>
      <c r="D54" s="17">
        <v>0.46</v>
      </c>
      <c r="E54" s="17">
        <v>11.60773554</v>
      </c>
      <c r="F54" s="18">
        <f t="shared" si="8"/>
        <v>1874.7916666666633</v>
      </c>
      <c r="G54" s="19">
        <f>G45*3/12+G57*9/12</f>
        <v>5.17</v>
      </c>
      <c r="H54" s="18">
        <f t="shared" si="0"/>
        <v>122.85826831475183</v>
      </c>
      <c r="I54" s="18">
        <f t="shared" si="1"/>
        <v>8.9499400759090744</v>
      </c>
      <c r="J54" s="20">
        <f t="shared" si="9"/>
        <v>155.0301545759597</v>
      </c>
      <c r="K54" s="18">
        <f t="shared" si="2"/>
        <v>12.475674045206588</v>
      </c>
      <c r="L54" s="20">
        <f t="shared" si="3"/>
        <v>15.742576402856836</v>
      </c>
      <c r="M54" s="39" t="s">
        <v>87</v>
      </c>
      <c r="N54" s="21"/>
      <c r="O54" s="22" t="s">
        <v>87</v>
      </c>
      <c r="P54" s="22"/>
      <c r="R54" s="19">
        <f t="shared" si="4"/>
        <v>1.0068942003008658</v>
      </c>
      <c r="S54" s="19">
        <f t="shared" si="10"/>
        <v>1.3304834912891119</v>
      </c>
      <c r="T54" s="25">
        <f t="shared" si="5"/>
        <v>9.1695180263305032E-2</v>
      </c>
      <c r="U54" s="25">
        <f t="shared" si="6"/>
        <v>8.7974152302882525E-2</v>
      </c>
      <c r="V54" s="25">
        <f t="shared" si="7"/>
        <v>3.7210279604225072E-3</v>
      </c>
      <c r="Y54" s="40"/>
    </row>
    <row r="55" spans="1:25" x14ac:dyDescent="0.2">
      <c r="A55" s="16">
        <v>1874.11</v>
      </c>
      <c r="B55" s="17">
        <v>4.57</v>
      </c>
      <c r="C55" s="18">
        <v>0.33</v>
      </c>
      <c r="D55" s="17">
        <v>0.46</v>
      </c>
      <c r="E55" s="17">
        <v>11.51265124</v>
      </c>
      <c r="F55" s="18">
        <f t="shared" si="8"/>
        <v>1874.8749999999966</v>
      </c>
      <c r="G55" s="19">
        <f>G45*2/12+G57*10/12</f>
        <v>5.1366666666666667</v>
      </c>
      <c r="H55" s="18">
        <f t="shared" si="0"/>
        <v>124.96676981765329</v>
      </c>
      <c r="I55" s="18">
        <f t="shared" si="1"/>
        <v>9.0238586520406088</v>
      </c>
      <c r="J55" s="20">
        <f t="shared" si="9"/>
        <v>158.63969726399273</v>
      </c>
      <c r="K55" s="18">
        <f t="shared" si="2"/>
        <v>12.578712060420244</v>
      </c>
      <c r="L55" s="20">
        <f t="shared" si="3"/>
        <v>15.968109571430341</v>
      </c>
      <c r="M55" s="39" t="s">
        <v>87</v>
      </c>
      <c r="N55" s="21"/>
      <c r="O55" s="22" t="s">
        <v>87</v>
      </c>
      <c r="P55" s="22"/>
      <c r="R55" s="19">
        <f t="shared" si="4"/>
        <v>1.0068703591769228</v>
      </c>
      <c r="S55" s="19">
        <f t="shared" si="10"/>
        <v>1.3507204836288711</v>
      </c>
      <c r="T55" s="25">
        <f t="shared" si="5"/>
        <v>9.0050902757926377E-2</v>
      </c>
      <c r="U55" s="25">
        <f t="shared" si="6"/>
        <v>8.9173310411911455E-2</v>
      </c>
      <c r="V55" s="25">
        <f t="shared" si="7"/>
        <v>8.7759234601492153E-4</v>
      </c>
      <c r="Y55" s="40"/>
    </row>
    <row r="56" spans="1:25" x14ac:dyDescent="0.2">
      <c r="A56" s="16">
        <v>1874.12</v>
      </c>
      <c r="B56" s="17">
        <v>4.54</v>
      </c>
      <c r="C56" s="18">
        <v>0.33</v>
      </c>
      <c r="D56" s="17">
        <v>0.46</v>
      </c>
      <c r="E56" s="17">
        <v>11.51265124</v>
      </c>
      <c r="F56" s="18">
        <f t="shared" si="8"/>
        <v>1874.9583333333298</v>
      </c>
      <c r="G56" s="19">
        <f>G45*1/12+G57*11/12</f>
        <v>5.1033333333333335</v>
      </c>
      <c r="H56" s="18">
        <f t="shared" si="0"/>
        <v>124.14641903110413</v>
      </c>
      <c r="I56" s="18">
        <f t="shared" si="1"/>
        <v>9.0238586520406088</v>
      </c>
      <c r="J56" s="20">
        <f t="shared" si="9"/>
        <v>158.55291405980014</v>
      </c>
      <c r="K56" s="18">
        <f t="shared" si="2"/>
        <v>12.578712060420244</v>
      </c>
      <c r="L56" s="20">
        <f t="shared" si="3"/>
        <v>16.064832702094289</v>
      </c>
      <c r="M56" s="39" t="s">
        <v>87</v>
      </c>
      <c r="N56" s="21"/>
      <c r="O56" s="22" t="s">
        <v>87</v>
      </c>
      <c r="P56" s="22"/>
      <c r="R56" s="19">
        <f t="shared" si="4"/>
        <v>1.0068465264672748</v>
      </c>
      <c r="S56" s="19">
        <f t="shared" si="10"/>
        <v>1.3600004184990284</v>
      </c>
      <c r="T56" s="25">
        <f t="shared" si="5"/>
        <v>9.1753960910075039E-2</v>
      </c>
      <c r="U56" s="25">
        <f t="shared" si="6"/>
        <v>9.0069110799300578E-2</v>
      </c>
      <c r="V56" s="25">
        <f t="shared" si="7"/>
        <v>1.6848501107744607E-3</v>
      </c>
      <c r="Y56" s="40"/>
    </row>
    <row r="57" spans="1:25" x14ac:dyDescent="0.2">
      <c r="A57" s="16">
        <v>1875.01</v>
      </c>
      <c r="B57" s="17">
        <v>4.54</v>
      </c>
      <c r="C57" s="18">
        <v>0.32750000000000001</v>
      </c>
      <c r="D57" s="17">
        <v>0.45169999999999999</v>
      </c>
      <c r="E57" s="17">
        <v>11.51265124</v>
      </c>
      <c r="F57" s="18">
        <f t="shared" si="8"/>
        <v>1875.0416666666631</v>
      </c>
      <c r="G57" s="19">
        <v>5.07</v>
      </c>
      <c r="H57" s="18">
        <f t="shared" si="0"/>
        <v>124.14641903110413</v>
      </c>
      <c r="I57" s="18">
        <f t="shared" si="1"/>
        <v>8.955496086494847</v>
      </c>
      <c r="J57" s="20">
        <f t="shared" si="9"/>
        <v>159.50603592754217</v>
      </c>
      <c r="K57" s="18">
        <f t="shared" si="2"/>
        <v>12.351748342808312</v>
      </c>
      <c r="L57" s="20">
        <f t="shared" si="3"/>
        <v>15.869796570147754</v>
      </c>
      <c r="M57" s="39" t="s">
        <v>87</v>
      </c>
      <c r="N57" s="21"/>
      <c r="O57" s="22" t="s">
        <v>87</v>
      </c>
      <c r="P57" s="22"/>
      <c r="R57" s="19">
        <f t="shared" si="4"/>
        <v>1.0073431926888408</v>
      </c>
      <c r="S57" s="19">
        <f t="shared" si="10"/>
        <v>1.3693116973597868</v>
      </c>
      <c r="T57" s="25">
        <f t="shared" si="5"/>
        <v>8.9208398274062795E-2</v>
      </c>
      <c r="U57" s="25">
        <f t="shared" si="6"/>
        <v>8.972112928294762E-2</v>
      </c>
      <c r="V57" s="25">
        <f t="shared" si="7"/>
        <v>-5.1273100888482581E-4</v>
      </c>
      <c r="Y57" s="40"/>
    </row>
    <row r="58" spans="1:25" x14ac:dyDescent="0.2">
      <c r="A58" s="16">
        <v>1875.02</v>
      </c>
      <c r="B58" s="17">
        <v>4.53</v>
      </c>
      <c r="C58" s="18">
        <v>0.32500000000000001</v>
      </c>
      <c r="D58" s="17">
        <v>0.44330000000000003</v>
      </c>
      <c r="E58" s="17">
        <v>11.51265124</v>
      </c>
      <c r="F58" s="18">
        <f t="shared" si="8"/>
        <v>1875.1249999999964</v>
      </c>
      <c r="G58" s="19">
        <f>G57*11/12+G69*1/12</f>
        <v>5.03</v>
      </c>
      <c r="H58" s="18">
        <f t="shared" si="0"/>
        <v>123.87296876892108</v>
      </c>
      <c r="I58" s="18">
        <f t="shared" si="1"/>
        <v>8.8871335209490852</v>
      </c>
      <c r="J58" s="20">
        <f t="shared" si="9"/>
        <v>160.10623301574236</v>
      </c>
      <c r="K58" s="18">
        <f t="shared" si="2"/>
        <v>12.122050122574553</v>
      </c>
      <c r="L58" s="20">
        <f t="shared" si="3"/>
        <v>15.667790970392627</v>
      </c>
      <c r="M58" s="39" t="s">
        <v>87</v>
      </c>
      <c r="N58" s="21"/>
      <c r="O58" s="22" t="s">
        <v>87</v>
      </c>
      <c r="P58" s="22"/>
      <c r="R58" s="19">
        <f t="shared" si="4"/>
        <v>1.0073155682359349</v>
      </c>
      <c r="S58" s="19">
        <f t="shared" si="10"/>
        <v>1.3793668170045832</v>
      </c>
      <c r="T58" s="25">
        <f t="shared" si="5"/>
        <v>9.1463780582804244E-2</v>
      </c>
      <c r="U58" s="25">
        <f t="shared" si="6"/>
        <v>8.811211747288672E-2</v>
      </c>
      <c r="V58" s="25">
        <f t="shared" si="7"/>
        <v>3.3516631099175243E-3</v>
      </c>
      <c r="Y58" s="40"/>
    </row>
    <row r="59" spans="1:25" x14ac:dyDescent="0.2">
      <c r="A59" s="16">
        <v>1875.03</v>
      </c>
      <c r="B59" s="17">
        <v>4.59</v>
      </c>
      <c r="C59" s="18">
        <v>0.32250000000000001</v>
      </c>
      <c r="D59" s="17">
        <v>0.435</v>
      </c>
      <c r="E59" s="17">
        <v>11.51265124</v>
      </c>
      <c r="F59" s="18">
        <f t="shared" si="8"/>
        <v>1875.2083333333296</v>
      </c>
      <c r="G59" s="19">
        <f>G57*10/12+G69*2/12</f>
        <v>4.99</v>
      </c>
      <c r="H59" s="18">
        <f t="shared" si="0"/>
        <v>125.51367034201938</v>
      </c>
      <c r="I59" s="18">
        <f t="shared" si="1"/>
        <v>8.8187709554033216</v>
      </c>
      <c r="J59" s="20">
        <f t="shared" si="9"/>
        <v>163.17670299217562</v>
      </c>
      <c r="K59" s="18">
        <f t="shared" si="2"/>
        <v>11.895086404962621</v>
      </c>
      <c r="L59" s="20">
        <f t="shared" si="3"/>
        <v>15.464458780304225</v>
      </c>
      <c r="M59" s="39" t="s">
        <v>87</v>
      </c>
      <c r="N59" s="21"/>
      <c r="O59" s="22" t="s">
        <v>87</v>
      </c>
      <c r="P59" s="22"/>
      <c r="R59" s="19">
        <f t="shared" si="4"/>
        <v>1.0072879584453418</v>
      </c>
      <c r="S59" s="19">
        <f t="shared" si="10"/>
        <v>1.3894576690767646</v>
      </c>
      <c r="T59" s="25">
        <f t="shared" si="5"/>
        <v>9.2756125299535475E-2</v>
      </c>
      <c r="U59" s="25">
        <f t="shared" si="6"/>
        <v>9.0254177086700693E-2</v>
      </c>
      <c r="V59" s="25">
        <f t="shared" si="7"/>
        <v>2.5019482128347814E-3</v>
      </c>
      <c r="Y59" s="40"/>
    </row>
    <row r="60" spans="1:25" x14ac:dyDescent="0.2">
      <c r="A60" s="16">
        <v>1875.04</v>
      </c>
      <c r="B60" s="17">
        <v>4.6500000000000004</v>
      </c>
      <c r="C60" s="18">
        <v>0.32</v>
      </c>
      <c r="D60" s="17">
        <v>0.42670000000000002</v>
      </c>
      <c r="E60" s="17">
        <v>11.60773554</v>
      </c>
      <c r="F60" s="18">
        <f t="shared" si="8"/>
        <v>1875.2916666666629</v>
      </c>
      <c r="G60" s="19">
        <f>G57*9/12+G69*3/12</f>
        <v>4.95</v>
      </c>
      <c r="H60" s="18">
        <f t="shared" si="0"/>
        <v>126.11279197871876</v>
      </c>
      <c r="I60" s="18">
        <f t="shared" si="1"/>
        <v>8.6787297705784958</v>
      </c>
      <c r="J60" s="20">
        <f t="shared" si="9"/>
        <v>164.89585094333893</v>
      </c>
      <c r="K60" s="18">
        <f t="shared" si="2"/>
        <v>11.572543728455763</v>
      </c>
      <c r="L60" s="20">
        <f t="shared" si="3"/>
        <v>15.13141066613392</v>
      </c>
      <c r="M60" s="39" t="s">
        <v>87</v>
      </c>
      <c r="N60" s="21"/>
      <c r="O60" s="22" t="s">
        <v>87</v>
      </c>
      <c r="P60" s="22"/>
      <c r="R60" s="19">
        <f t="shared" si="4"/>
        <v>1.0072603633605304</v>
      </c>
      <c r="S60" s="19">
        <f t="shared" si="10"/>
        <v>1.3881193428160883</v>
      </c>
      <c r="T60" s="25">
        <f t="shared" si="5"/>
        <v>9.0695274841059437E-2</v>
      </c>
      <c r="U60" s="25">
        <f t="shared" si="6"/>
        <v>8.9529622959025668E-2</v>
      </c>
      <c r="V60" s="25">
        <f t="shared" si="7"/>
        <v>1.1656518820337691E-3</v>
      </c>
      <c r="Y60" s="40"/>
    </row>
    <row r="61" spans="1:25" x14ac:dyDescent="0.2">
      <c r="A61" s="16">
        <v>1875.05</v>
      </c>
      <c r="B61" s="17">
        <v>4.47</v>
      </c>
      <c r="C61" s="18">
        <v>0.3175</v>
      </c>
      <c r="D61" s="17">
        <v>0.41830000000000001</v>
      </c>
      <c r="E61" s="17">
        <v>11.322320660000001</v>
      </c>
      <c r="F61" s="18">
        <f t="shared" si="8"/>
        <v>1875.3749999999961</v>
      </c>
      <c r="G61" s="19">
        <f>G57*8/12+G69*4/12</f>
        <v>4.91</v>
      </c>
      <c r="H61" s="18">
        <f t="shared" si="0"/>
        <v>124.28701718999012</v>
      </c>
      <c r="I61" s="18">
        <f t="shared" si="1"/>
        <v>8.8279928317274887</v>
      </c>
      <c r="J61" s="20">
        <f t="shared" si="9"/>
        <v>163.47050461574736</v>
      </c>
      <c r="K61" s="18">
        <f t="shared" si="2"/>
        <v>11.630706776414515</v>
      </c>
      <c r="L61" s="20">
        <f t="shared" si="3"/>
        <v>15.297474738426653</v>
      </c>
      <c r="M61" s="39" t="s">
        <v>87</v>
      </c>
      <c r="N61" s="21"/>
      <c r="O61" s="22" t="s">
        <v>87</v>
      </c>
      <c r="P61" s="22"/>
      <c r="R61" s="19">
        <f t="shared" si="4"/>
        <v>1.0072327830251093</v>
      </c>
      <c r="S61" s="19">
        <f t="shared" si="10"/>
        <v>1.4334435834246131</v>
      </c>
      <c r="T61" s="25">
        <f t="shared" si="5"/>
        <v>9.351657903820465E-2</v>
      </c>
      <c r="U61" s="25">
        <f t="shared" si="6"/>
        <v>8.8992586834211185E-2</v>
      </c>
      <c r="V61" s="25">
        <f t="shared" si="7"/>
        <v>4.5239922039934655E-3</v>
      </c>
      <c r="Y61" s="40"/>
    </row>
    <row r="62" spans="1:25" x14ac:dyDescent="0.2">
      <c r="A62" s="16">
        <v>1875.06</v>
      </c>
      <c r="B62" s="17">
        <v>4.38</v>
      </c>
      <c r="C62" s="18">
        <v>0.315</v>
      </c>
      <c r="D62" s="17">
        <v>0.41</v>
      </c>
      <c r="E62" s="17">
        <v>11.13207107</v>
      </c>
      <c r="F62" s="18">
        <f t="shared" si="8"/>
        <v>1875.4583333333294</v>
      </c>
      <c r="G62" s="19">
        <f>G57*7/12+G69*5/12</f>
        <v>4.87</v>
      </c>
      <c r="H62" s="18">
        <f t="shared" si="0"/>
        <v>123.86592003674664</v>
      </c>
      <c r="I62" s="18">
        <f t="shared" si="1"/>
        <v>8.9081654820947929</v>
      </c>
      <c r="J62" s="20">
        <f t="shared" si="9"/>
        <v>163.89303382221019</v>
      </c>
      <c r="K62" s="18">
        <f t="shared" si="2"/>
        <v>11.594755071932903</v>
      </c>
      <c r="L62" s="20">
        <f t="shared" si="3"/>
        <v>15.341585357786798</v>
      </c>
      <c r="M62" s="39" t="s">
        <v>87</v>
      </c>
      <c r="N62" s="21"/>
      <c r="O62" s="22" t="s">
        <v>87</v>
      </c>
      <c r="P62" s="22"/>
      <c r="R62" s="19">
        <f t="shared" si="4"/>
        <v>1.0072052174828279</v>
      </c>
      <c r="S62" s="19">
        <f t="shared" si="10"/>
        <v>1.4684864298039291</v>
      </c>
      <c r="T62" s="25">
        <f t="shared" si="5"/>
        <v>9.5914444065068993E-2</v>
      </c>
      <c r="U62" s="25">
        <f t="shared" si="6"/>
        <v>8.9383604061397115E-2</v>
      </c>
      <c r="V62" s="25">
        <f t="shared" si="7"/>
        <v>6.5308400036718783E-3</v>
      </c>
      <c r="Y62" s="40"/>
    </row>
    <row r="63" spans="1:25" x14ac:dyDescent="0.2">
      <c r="A63" s="16">
        <v>1875.07</v>
      </c>
      <c r="B63" s="17">
        <v>4.3899999999999997</v>
      </c>
      <c r="C63" s="18">
        <v>0.3125</v>
      </c>
      <c r="D63" s="17">
        <v>0.4017</v>
      </c>
      <c r="E63" s="17">
        <v>11.13207107</v>
      </c>
      <c r="F63" s="18">
        <f t="shared" si="8"/>
        <v>1875.5416666666626</v>
      </c>
      <c r="G63" s="19">
        <f>G57*6/12+G69*6/12</f>
        <v>4.83</v>
      </c>
      <c r="H63" s="18">
        <f t="shared" si="0"/>
        <v>124.14871894094011</v>
      </c>
      <c r="I63" s="18">
        <f t="shared" si="1"/>
        <v>8.8374657560464218</v>
      </c>
      <c r="J63" s="20">
        <f t="shared" si="9"/>
        <v>165.24165895782863</v>
      </c>
      <c r="K63" s="18">
        <f t="shared" si="2"/>
        <v>11.360031981452313</v>
      </c>
      <c r="L63" s="20">
        <f t="shared" si="3"/>
        <v>15.120176401676485</v>
      </c>
      <c r="M63" s="39" t="s">
        <v>87</v>
      </c>
      <c r="N63" s="21"/>
      <c r="O63" s="22" t="s">
        <v>87</v>
      </c>
      <c r="P63" s="22"/>
      <c r="R63" s="19">
        <f t="shared" si="4"/>
        <v>1.0071776667775758</v>
      </c>
      <c r="S63" s="19">
        <f t="shared" si="10"/>
        <v>1.4790671939012479</v>
      </c>
      <c r="T63" s="25">
        <f t="shared" si="5"/>
        <v>9.8260060266824878E-2</v>
      </c>
      <c r="U63" s="25">
        <f t="shared" si="6"/>
        <v>8.7725444828712584E-2</v>
      </c>
      <c r="V63" s="25">
        <f t="shared" si="7"/>
        <v>1.0534615438112294E-2</v>
      </c>
      <c r="Y63" s="40"/>
    </row>
    <row r="64" spans="1:25" x14ac:dyDescent="0.2">
      <c r="A64" s="16">
        <v>1875.08</v>
      </c>
      <c r="B64" s="17">
        <v>4.41</v>
      </c>
      <c r="C64" s="18">
        <v>0.31</v>
      </c>
      <c r="D64" s="17">
        <v>0.39329999999999998</v>
      </c>
      <c r="E64" s="17">
        <v>11.22715537</v>
      </c>
      <c r="F64" s="18">
        <f t="shared" si="8"/>
        <v>1875.6249999999959</v>
      </c>
      <c r="G64" s="19">
        <f>G57*5/12+G69*7/12</f>
        <v>4.79</v>
      </c>
      <c r="H64" s="18">
        <f t="shared" si="0"/>
        <v>123.65809430318774</v>
      </c>
      <c r="I64" s="18">
        <f t="shared" si="1"/>
        <v>8.6925191006775968</v>
      </c>
      <c r="J64" s="20">
        <f t="shared" si="9"/>
        <v>165.55278227016129</v>
      </c>
      <c r="K64" s="18">
        <f t="shared" si="2"/>
        <v>11.028283104182252</v>
      </c>
      <c r="L64" s="20">
        <f t="shared" si="3"/>
        <v>14.764605275930709</v>
      </c>
      <c r="M64" s="39" t="s">
        <v>87</v>
      </c>
      <c r="N64" s="21"/>
      <c r="O64" s="22" t="s">
        <v>87</v>
      </c>
      <c r="P64" s="22"/>
      <c r="R64" s="19">
        <f t="shared" si="4"/>
        <v>1.0071501309533841</v>
      </c>
      <c r="S64" s="19">
        <f t="shared" si="10"/>
        <v>1.4770671144241894</v>
      </c>
      <c r="T64" s="25">
        <f t="shared" si="5"/>
        <v>0.10457179338880351</v>
      </c>
      <c r="U64" s="25">
        <f t="shared" si="6"/>
        <v>8.8298362154796584E-2</v>
      </c>
      <c r="V64" s="25">
        <f t="shared" si="7"/>
        <v>1.627343123400693E-2</v>
      </c>
      <c r="Y64" s="40"/>
    </row>
    <row r="65" spans="1:25" x14ac:dyDescent="0.2">
      <c r="A65" s="16">
        <v>1875.09</v>
      </c>
      <c r="B65" s="17">
        <v>4.37</v>
      </c>
      <c r="C65" s="18">
        <v>0.3075</v>
      </c>
      <c r="D65" s="17">
        <v>0.38500000000000001</v>
      </c>
      <c r="E65" s="17">
        <v>11.13207107</v>
      </c>
      <c r="F65" s="18">
        <f t="shared" si="8"/>
        <v>1875.7083333333292</v>
      </c>
      <c r="G65" s="19">
        <f>G57*4/12+G69*8/12</f>
        <v>4.75</v>
      </c>
      <c r="H65" s="18">
        <f t="shared" si="0"/>
        <v>123.58312113255315</v>
      </c>
      <c r="I65" s="18">
        <f t="shared" si="1"/>
        <v>8.6960663039496779</v>
      </c>
      <c r="J65" s="20">
        <f t="shared" si="9"/>
        <v>166.42259577675497</v>
      </c>
      <c r="K65" s="18">
        <f t="shared" si="2"/>
        <v>10.887757811449191</v>
      </c>
      <c r="L65" s="20">
        <f t="shared" si="3"/>
        <v>14.6619449368537</v>
      </c>
      <c r="M65" s="39" t="s">
        <v>87</v>
      </c>
      <c r="N65" s="21"/>
      <c r="O65" s="22" t="s">
        <v>87</v>
      </c>
      <c r="P65" s="22"/>
      <c r="R65" s="19">
        <f t="shared" si="4"/>
        <v>1.0071226100544257</v>
      </c>
      <c r="S65" s="19">
        <f t="shared" si="10"/>
        <v>1.5003348770741327</v>
      </c>
      <c r="T65" s="25">
        <f t="shared" si="5"/>
        <v>0.10440819145589186</v>
      </c>
      <c r="U65" s="25">
        <f t="shared" si="6"/>
        <v>8.8325407366840913E-2</v>
      </c>
      <c r="V65" s="25">
        <f t="shared" si="7"/>
        <v>1.608278408905095E-2</v>
      </c>
      <c r="Y65" s="40"/>
    </row>
    <row r="66" spans="1:25" x14ac:dyDescent="0.2">
      <c r="A66" s="16">
        <v>1875.1</v>
      </c>
      <c r="B66" s="17">
        <v>4.3</v>
      </c>
      <c r="C66" s="18">
        <v>0.30499999999999999</v>
      </c>
      <c r="D66" s="17">
        <v>0.37669999999999998</v>
      </c>
      <c r="E66" s="17">
        <v>11.13207107</v>
      </c>
      <c r="F66" s="18">
        <f t="shared" si="8"/>
        <v>1875.7916666666624</v>
      </c>
      <c r="G66" s="19">
        <f>G57*3/12+G69*9/12</f>
        <v>4.7100000000000009</v>
      </c>
      <c r="H66" s="18">
        <f t="shared" si="0"/>
        <v>121.60352880319874</v>
      </c>
      <c r="I66" s="18">
        <f t="shared" si="1"/>
        <v>8.6253665779013069</v>
      </c>
      <c r="J66" s="20">
        <f t="shared" si="9"/>
        <v>164.72472985874271</v>
      </c>
      <c r="K66" s="18">
        <f t="shared" si="2"/>
        <v>10.653034720968597</v>
      </c>
      <c r="L66" s="20">
        <f t="shared" si="3"/>
        <v>14.430652497160088</v>
      </c>
      <c r="M66" s="39" t="s">
        <v>87</v>
      </c>
      <c r="N66" s="21"/>
      <c r="O66" s="22" t="s">
        <v>87</v>
      </c>
      <c r="P66" s="22"/>
      <c r="R66" s="19">
        <f t="shared" si="4"/>
        <v>1.0070951041250158</v>
      </c>
      <c r="S66" s="19">
        <f t="shared" si="10"/>
        <v>1.5110211773545867</v>
      </c>
      <c r="T66" s="25">
        <f t="shared" si="5"/>
        <v>0.11227183026903442</v>
      </c>
      <c r="U66" s="25">
        <f t="shared" si="6"/>
        <v>8.7976727736581273E-2</v>
      </c>
      <c r="V66" s="25">
        <f t="shared" si="7"/>
        <v>2.429510253245315E-2</v>
      </c>
      <c r="Y66" s="40"/>
    </row>
    <row r="67" spans="1:25" x14ac:dyDescent="0.2">
      <c r="A67" s="16">
        <v>1875.11</v>
      </c>
      <c r="B67" s="17">
        <v>4.37</v>
      </c>
      <c r="C67" s="18">
        <v>0.30249999999999999</v>
      </c>
      <c r="D67" s="17">
        <v>0.36830000000000002</v>
      </c>
      <c r="E67" s="17">
        <v>11.03690579</v>
      </c>
      <c r="F67" s="18">
        <f t="shared" si="8"/>
        <v>1875.8749999999957</v>
      </c>
      <c r="G67" s="19">
        <f>G57*2/12+G69*10/12</f>
        <v>4.67</v>
      </c>
      <c r="H67" s="18">
        <f t="shared" si="0"/>
        <v>124.6487116657721</v>
      </c>
      <c r="I67" s="18">
        <f t="shared" si="1"/>
        <v>8.6284291256055052</v>
      </c>
      <c r="J67" s="20">
        <f t="shared" si="9"/>
        <v>169.82375866088449</v>
      </c>
      <c r="K67" s="18">
        <f t="shared" si="2"/>
        <v>10.505290733753744</v>
      </c>
      <c r="L67" s="20">
        <f t="shared" si="3"/>
        <v>14.312606479360127</v>
      </c>
      <c r="M67" s="39" t="s">
        <v>87</v>
      </c>
      <c r="N67" s="21"/>
      <c r="O67" s="22" t="s">
        <v>87</v>
      </c>
      <c r="P67" s="22"/>
      <c r="R67" s="19">
        <f t="shared" si="4"/>
        <v>1.0070676132096117</v>
      </c>
      <c r="S67" s="19">
        <f t="shared" si="10"/>
        <v>1.5348631899060345</v>
      </c>
      <c r="T67" s="25">
        <f t="shared" si="5"/>
        <v>0.11499503759337615</v>
      </c>
      <c r="U67" s="25">
        <f t="shared" si="6"/>
        <v>8.5396078743462667E-2</v>
      </c>
      <c r="V67" s="25">
        <f t="shared" si="7"/>
        <v>2.9598958849913481E-2</v>
      </c>
      <c r="Y67" s="40"/>
    </row>
    <row r="68" spans="1:25" x14ac:dyDescent="0.2">
      <c r="A68" s="16">
        <v>1875.12</v>
      </c>
      <c r="B68" s="17">
        <v>4.37</v>
      </c>
      <c r="C68" s="18">
        <v>0.3</v>
      </c>
      <c r="D68" s="17">
        <v>0.36</v>
      </c>
      <c r="E68" s="17">
        <v>10.9417405</v>
      </c>
      <c r="F68" s="18">
        <f t="shared" si="8"/>
        <v>1875.9583333333289</v>
      </c>
      <c r="G68" s="19">
        <f>G57*1/12+G69*11/12</f>
        <v>4.63</v>
      </c>
      <c r="H68" s="18">
        <f t="shared" si="0"/>
        <v>125.73283816226501</v>
      </c>
      <c r="I68" s="18">
        <f t="shared" si="1"/>
        <v>8.6315449539312361</v>
      </c>
      <c r="J68" s="20">
        <f t="shared" si="9"/>
        <v>172.28077472626833</v>
      </c>
      <c r="K68" s="18">
        <f t="shared" si="2"/>
        <v>10.357853944717483</v>
      </c>
      <c r="L68" s="20">
        <f t="shared" si="3"/>
        <v>14.192466567839038</v>
      </c>
      <c r="M68" s="39" t="s">
        <v>87</v>
      </c>
      <c r="N68" s="21"/>
      <c r="O68" s="22" t="s">
        <v>87</v>
      </c>
      <c r="P68" s="22"/>
      <c r="R68" s="19">
        <f t="shared" si="4"/>
        <v>1.0070401373528144</v>
      </c>
      <c r="S68" s="19">
        <f t="shared" si="10"/>
        <v>1.5591547604140388</v>
      </c>
      <c r="T68" s="25">
        <f t="shared" si="5"/>
        <v>0.11035320886148181</v>
      </c>
      <c r="U68" s="25">
        <f t="shared" si="6"/>
        <v>8.1565062593567994E-2</v>
      </c>
      <c r="V68" s="25">
        <f t="shared" si="7"/>
        <v>2.8788146267913817E-2</v>
      </c>
      <c r="Y68" s="40"/>
    </row>
    <row r="69" spans="1:25" x14ac:dyDescent="0.2">
      <c r="A69" s="16">
        <v>1876.01</v>
      </c>
      <c r="B69" s="17">
        <v>4.46</v>
      </c>
      <c r="C69" s="18">
        <v>0.3</v>
      </c>
      <c r="D69" s="17">
        <v>0.3533</v>
      </c>
      <c r="E69" s="17">
        <v>10.846575209999999</v>
      </c>
      <c r="F69" s="18">
        <f t="shared" si="8"/>
        <v>1876.0416666666622</v>
      </c>
      <c r="G69" s="19">
        <v>4.59</v>
      </c>
      <c r="H69" s="18">
        <f t="shared" si="0"/>
        <v>129.44817122602154</v>
      </c>
      <c r="I69" s="18">
        <f t="shared" si="1"/>
        <v>8.7072760914364284</v>
      </c>
      <c r="J69" s="20">
        <f t="shared" si="9"/>
        <v>178.36580781975812</v>
      </c>
      <c r="K69" s="18">
        <f t="shared" si="2"/>
        <v>10.2542688103483</v>
      </c>
      <c r="L69" s="20">
        <f t="shared" si="3"/>
        <v>14.129291458009092</v>
      </c>
      <c r="M69" s="39" t="s">
        <v>87</v>
      </c>
      <c r="N69" s="21"/>
      <c r="O69" s="22" t="s">
        <v>87</v>
      </c>
      <c r="P69" s="22"/>
      <c r="R69" s="19">
        <f t="shared" si="4"/>
        <v>1.0047535252938302</v>
      </c>
      <c r="S69" s="19">
        <f t="shared" si="10"/>
        <v>1.5839073864861757</v>
      </c>
      <c r="T69" s="25">
        <f t="shared" si="5"/>
        <v>0.10953518207915169</v>
      </c>
      <c r="U69" s="25">
        <f t="shared" si="6"/>
        <v>8.2824970216905935E-2</v>
      </c>
      <c r="V69" s="25">
        <f t="shared" si="7"/>
        <v>2.6710211862245758E-2</v>
      </c>
      <c r="Y69" s="40"/>
    </row>
    <row r="70" spans="1:25" x14ac:dyDescent="0.2">
      <c r="A70" s="16">
        <v>1876.02</v>
      </c>
      <c r="B70" s="17">
        <v>4.5199999999999996</v>
      </c>
      <c r="C70" s="18">
        <v>0.3</v>
      </c>
      <c r="D70" s="17">
        <v>0.34670000000000001</v>
      </c>
      <c r="E70" s="17">
        <v>10.846575209999999</v>
      </c>
      <c r="F70" s="18">
        <f t="shared" si="8"/>
        <v>1876.1249999999955</v>
      </c>
      <c r="G70" s="19">
        <f>G69*11/12+G81*1/12</f>
        <v>4.5783333333333331</v>
      </c>
      <c r="H70" s="18">
        <f t="shared" si="0"/>
        <v>131.18962644430883</v>
      </c>
      <c r="I70" s="18">
        <f t="shared" si="1"/>
        <v>8.7072760914364284</v>
      </c>
      <c r="J70" s="20">
        <f t="shared" si="9"/>
        <v>181.76515617506743</v>
      </c>
      <c r="K70" s="18">
        <f t="shared" si="2"/>
        <v>10.062708736336699</v>
      </c>
      <c r="L70" s="20">
        <f t="shared" si="3"/>
        <v>13.94203089510971</v>
      </c>
      <c r="M70" s="39" t="s">
        <v>87</v>
      </c>
      <c r="N70" s="21"/>
      <c r="O70" s="22" t="s">
        <v>87</v>
      </c>
      <c r="P70" s="22"/>
      <c r="R70" s="19">
        <f t="shared" si="4"/>
        <v>1.0047443025681573</v>
      </c>
      <c r="S70" s="19">
        <f t="shared" si="10"/>
        <v>1.5914365303109221</v>
      </c>
      <c r="T70" s="25">
        <f t="shared" si="5"/>
        <v>0.109966211808318</v>
      </c>
      <c r="U70" s="25">
        <f t="shared" si="6"/>
        <v>8.2501543111416442E-2</v>
      </c>
      <c r="V70" s="25">
        <f t="shared" si="7"/>
        <v>2.7464668696901562E-2</v>
      </c>
      <c r="Y70" s="40"/>
    </row>
    <row r="71" spans="1:25" x14ac:dyDescent="0.2">
      <c r="A71" s="16">
        <v>1876.03</v>
      </c>
      <c r="B71" s="17">
        <v>4.51</v>
      </c>
      <c r="C71" s="18">
        <v>0.3</v>
      </c>
      <c r="D71" s="17">
        <v>0.34</v>
      </c>
      <c r="E71" s="17">
        <v>10.846575209999999</v>
      </c>
      <c r="F71" s="18">
        <f t="shared" si="8"/>
        <v>1876.2083333333287</v>
      </c>
      <c r="G71" s="19">
        <f>G69*10/12+G81*2/12</f>
        <v>4.5666666666666664</v>
      </c>
      <c r="H71" s="18">
        <f t="shared" si="0"/>
        <v>130.89938390792761</v>
      </c>
      <c r="I71" s="18">
        <f t="shared" si="1"/>
        <v>8.7072760914364284</v>
      </c>
      <c r="J71" s="20">
        <f t="shared" si="9"/>
        <v>182.36835912697586</v>
      </c>
      <c r="K71" s="18">
        <f t="shared" si="2"/>
        <v>9.8682462369612853</v>
      </c>
      <c r="L71" s="20">
        <f t="shared" si="3"/>
        <v>13.748390710237651</v>
      </c>
      <c r="M71" s="39" t="s">
        <v>87</v>
      </c>
      <c r="N71" s="21"/>
      <c r="O71" s="22" t="s">
        <v>87</v>
      </c>
      <c r="P71" s="22"/>
      <c r="R71" s="19">
        <f t="shared" si="4"/>
        <v>1.0047350802178763</v>
      </c>
      <c r="S71" s="19">
        <f t="shared" si="10"/>
        <v>1.5989867867287357</v>
      </c>
      <c r="T71" s="25">
        <f t="shared" si="5"/>
        <v>0.10901821433350989</v>
      </c>
      <c r="U71" s="25">
        <f t="shared" si="6"/>
        <v>8.3477150939624822E-2</v>
      </c>
      <c r="V71" s="25">
        <f t="shared" si="7"/>
        <v>2.5541063393885066E-2</v>
      </c>
      <c r="Y71" s="40"/>
    </row>
    <row r="72" spans="1:25" x14ac:dyDescent="0.2">
      <c r="A72" s="16">
        <v>1876.04</v>
      </c>
      <c r="B72" s="17">
        <v>4.34</v>
      </c>
      <c r="C72" s="18">
        <v>0.3</v>
      </c>
      <c r="D72" s="17">
        <v>0.33329999999999999</v>
      </c>
      <c r="E72" s="17">
        <v>10.751490909999999</v>
      </c>
      <c r="F72" s="18">
        <f t="shared" si="8"/>
        <v>1876.291666666662</v>
      </c>
      <c r="G72" s="19">
        <f>G69*9/12+G81*3/12</f>
        <v>4.5550000000000006</v>
      </c>
      <c r="H72" s="18">
        <f t="shared" si="0"/>
        <v>127.07927546394593</v>
      </c>
      <c r="I72" s="18">
        <f t="shared" si="1"/>
        <v>8.784281714097645</v>
      </c>
      <c r="J72" s="20">
        <f t="shared" si="9"/>
        <v>178.06605477984661</v>
      </c>
      <c r="K72" s="18">
        <f t="shared" si="2"/>
        <v>9.7593369843624842</v>
      </c>
      <c r="L72" s="20">
        <f t="shared" si="3"/>
        <v>13.674980658553659</v>
      </c>
      <c r="M72" s="39" t="s">
        <v>87</v>
      </c>
      <c r="N72" s="21"/>
      <c r="O72" s="22" t="s">
        <v>87</v>
      </c>
      <c r="P72" s="22"/>
      <c r="R72" s="19">
        <f t="shared" si="4"/>
        <v>1.0047258582433127</v>
      </c>
      <c r="S72" s="19">
        <f t="shared" si="10"/>
        <v>1.6207662356618915</v>
      </c>
      <c r="T72" s="25">
        <f t="shared" si="5"/>
        <v>0.11192838192299148</v>
      </c>
      <c r="U72" s="25">
        <f t="shared" si="6"/>
        <v>8.3517230858883851E-2</v>
      </c>
      <c r="V72" s="25">
        <f t="shared" si="7"/>
        <v>2.8411151064107631E-2</v>
      </c>
      <c r="Y72" s="40"/>
    </row>
    <row r="73" spans="1:25" x14ac:dyDescent="0.2">
      <c r="A73" s="16">
        <v>1876.05</v>
      </c>
      <c r="B73" s="17">
        <v>4.18</v>
      </c>
      <c r="C73" s="18">
        <v>0.3</v>
      </c>
      <c r="D73" s="17">
        <v>0.32669999999999999</v>
      </c>
      <c r="E73" s="17">
        <v>10.370910739999999</v>
      </c>
      <c r="F73" s="18">
        <f t="shared" si="8"/>
        <v>1876.3749999999952</v>
      </c>
      <c r="G73" s="19">
        <f>G69*8/12+G81*4/12</f>
        <v>4.543333333333333</v>
      </c>
      <c r="H73" s="18">
        <f t="shared" ref="H73:H136" si="11">B73*$E$1853/E73</f>
        <v>126.88581629813551</v>
      </c>
      <c r="I73" s="18">
        <f t="shared" ref="I73:I136" si="12">C73*$E$1853/E73</f>
        <v>9.1066375333590077</v>
      </c>
      <c r="J73" s="20">
        <f t="shared" si="9"/>
        <v>178.85834295879502</v>
      </c>
      <c r="K73" s="18">
        <f t="shared" ref="K73:K136" si="13">D73*$E$1853/E73</f>
        <v>9.9171282738279611</v>
      </c>
      <c r="L73" s="20">
        <f t="shared" ref="L73:L136" si="14">K73*(J73/H73)</f>
        <v>13.979191541779507</v>
      </c>
      <c r="M73" s="39" t="s">
        <v>87</v>
      </c>
      <c r="N73" s="21"/>
      <c r="O73" s="22" t="s">
        <v>87</v>
      </c>
      <c r="P73" s="22"/>
      <c r="R73" s="19">
        <f t="shared" ref="R73:R136" si="15">((G73/G74+G73/1200+((1+G74/1200)^(-119))*(1-G73/G74)))</f>
        <v>1.0047166366447913</v>
      </c>
      <c r="S73" s="19">
        <f t="shared" si="10"/>
        <v>1.6881839075548075</v>
      </c>
      <c r="T73" s="25">
        <f t="shared" ref="T73:T136" si="16">(($J193/$J73)^(1/10)-1)</f>
        <v>0.11241410249312955</v>
      </c>
      <c r="U73" s="25">
        <f t="shared" ref="U73:U136" si="17">(($S193/$S73)^(1/10)-1)</f>
        <v>8.1971734677914743E-2</v>
      </c>
      <c r="V73" s="25">
        <f t="shared" ref="V73:V136" si="18">T73-U73</f>
        <v>3.044236781521481E-2</v>
      </c>
      <c r="Y73" s="40"/>
    </row>
    <row r="74" spans="1:25" x14ac:dyDescent="0.2">
      <c r="A74" s="16">
        <v>1876.06</v>
      </c>
      <c r="B74" s="17">
        <v>4.1500000000000004</v>
      </c>
      <c r="C74" s="18">
        <v>0.3</v>
      </c>
      <c r="D74" s="17">
        <v>0.32</v>
      </c>
      <c r="E74" s="17">
        <v>10.08541488</v>
      </c>
      <c r="F74" s="18">
        <f t="shared" ref="F74:F137" si="19">F73+1/12</f>
        <v>1876.4583333333285</v>
      </c>
      <c r="G74" s="19">
        <f>G69*7/12+G81*5/12</f>
        <v>4.5316666666666663</v>
      </c>
      <c r="H74" s="18">
        <f t="shared" si="11"/>
        <v>129.54123137669086</v>
      </c>
      <c r="I74" s="18">
        <f t="shared" si="12"/>
        <v>9.3644263645800603</v>
      </c>
      <c r="J74" s="20">
        <f t="shared" ref="J74:J137" si="20">J73*((H74+(I74/12))/H73)</f>
        <v>183.70142661154165</v>
      </c>
      <c r="K74" s="18">
        <f t="shared" si="13"/>
        <v>9.9887214555520654</v>
      </c>
      <c r="L74" s="20">
        <f t="shared" si="14"/>
        <v>14.164929280889957</v>
      </c>
      <c r="M74" s="39" t="s">
        <v>87</v>
      </c>
      <c r="N74" s="21"/>
      <c r="O74" s="22" t="s">
        <v>87</v>
      </c>
      <c r="P74" s="22"/>
      <c r="R74" s="19">
        <f t="shared" si="15"/>
        <v>1.0047074154226387</v>
      </c>
      <c r="S74" s="19">
        <f t="shared" ref="S74:S137" si="21">S73*R73*E73/E74</f>
        <v>1.7441606243682406</v>
      </c>
      <c r="T74" s="25">
        <f t="shared" si="16"/>
        <v>0.11623666750572359</v>
      </c>
      <c r="U74" s="25">
        <f t="shared" si="17"/>
        <v>7.9999817603011891E-2</v>
      </c>
      <c r="V74" s="25">
        <f t="shared" si="18"/>
        <v>3.6236849902711699E-2</v>
      </c>
      <c r="Y74" s="40"/>
    </row>
    <row r="75" spans="1:25" x14ac:dyDescent="0.2">
      <c r="A75" s="16">
        <v>1876.07</v>
      </c>
      <c r="B75" s="17">
        <v>4.0999999999999996</v>
      </c>
      <c r="C75" s="18">
        <v>0.3</v>
      </c>
      <c r="D75" s="17">
        <v>0.31330000000000002</v>
      </c>
      <c r="E75" s="17">
        <v>10.08541488</v>
      </c>
      <c r="F75" s="18">
        <f t="shared" si="19"/>
        <v>1876.5416666666617</v>
      </c>
      <c r="G75" s="19">
        <f>G69*6/12+G81*6/12</f>
        <v>4.5199999999999996</v>
      </c>
      <c r="H75" s="18">
        <f t="shared" si="11"/>
        <v>127.98049364926081</v>
      </c>
      <c r="I75" s="18">
        <f t="shared" si="12"/>
        <v>9.3644263645800603</v>
      </c>
      <c r="J75" s="20">
        <f t="shared" si="20"/>
        <v>182.59479151147207</v>
      </c>
      <c r="K75" s="18">
        <f t="shared" si="13"/>
        <v>9.7795826000764432</v>
      </c>
      <c r="L75" s="20">
        <f t="shared" si="14"/>
        <v>13.952914190376637</v>
      </c>
      <c r="M75" s="39" t="s">
        <v>87</v>
      </c>
      <c r="N75" s="21"/>
      <c r="O75" s="22" t="s">
        <v>87</v>
      </c>
      <c r="P75" s="22"/>
      <c r="R75" s="19">
        <f t="shared" si="15"/>
        <v>1.0046981945771802</v>
      </c>
      <c r="S75" s="19">
        <f t="shared" si="21"/>
        <v>1.7523711129909509</v>
      </c>
      <c r="T75" s="25">
        <f t="shared" si="16"/>
        <v>0.11759364095515057</v>
      </c>
      <c r="U75" s="25">
        <f t="shared" si="17"/>
        <v>7.8330823946356265E-2</v>
      </c>
      <c r="V75" s="25">
        <f t="shared" si="18"/>
        <v>3.9262817008794304E-2</v>
      </c>
      <c r="Y75" s="40"/>
    </row>
    <row r="76" spans="1:25" x14ac:dyDescent="0.2">
      <c r="A76" s="16">
        <v>1876.08</v>
      </c>
      <c r="B76" s="17">
        <v>3.93</v>
      </c>
      <c r="C76" s="18">
        <v>0.3</v>
      </c>
      <c r="D76" s="17">
        <v>0.30669999999999997</v>
      </c>
      <c r="E76" s="17">
        <v>10.180580170000001</v>
      </c>
      <c r="F76" s="18">
        <f t="shared" si="19"/>
        <v>1876.624999999995</v>
      </c>
      <c r="G76" s="19">
        <f>G69*5/12+G81*7/12</f>
        <v>4.5083333333333337</v>
      </c>
      <c r="H76" s="18">
        <f t="shared" si="11"/>
        <v>121.52726237997892</v>
      </c>
      <c r="I76" s="18">
        <f t="shared" si="12"/>
        <v>9.2768902580136583</v>
      </c>
      <c r="J76" s="20">
        <f t="shared" si="20"/>
        <v>174.49068854699325</v>
      </c>
      <c r="K76" s="18">
        <f t="shared" si="13"/>
        <v>9.4840741404426296</v>
      </c>
      <c r="L76" s="20">
        <f t="shared" si="14"/>
        <v>13.617377653272985</v>
      </c>
      <c r="M76" s="39" t="s">
        <v>87</v>
      </c>
      <c r="N76" s="21"/>
      <c r="O76" s="22" t="s">
        <v>87</v>
      </c>
      <c r="P76" s="22"/>
      <c r="R76" s="19">
        <f t="shared" si="15"/>
        <v>1.0046889741087426</v>
      </c>
      <c r="S76" s="19">
        <f t="shared" si="21"/>
        <v>1.7441464460155387</v>
      </c>
      <c r="T76" s="25">
        <f t="shared" si="16"/>
        <v>0.12251791865412565</v>
      </c>
      <c r="U76" s="25">
        <f t="shared" si="17"/>
        <v>7.7695185070670192E-2</v>
      </c>
      <c r="V76" s="25">
        <f t="shared" si="18"/>
        <v>4.4822733583455454E-2</v>
      </c>
      <c r="Y76" s="40"/>
    </row>
    <row r="77" spans="1:25" x14ac:dyDescent="0.2">
      <c r="A77" s="16">
        <v>1876.09</v>
      </c>
      <c r="B77" s="17">
        <v>3.69</v>
      </c>
      <c r="C77" s="18">
        <v>0.3</v>
      </c>
      <c r="D77" s="17">
        <v>0.3</v>
      </c>
      <c r="E77" s="17">
        <v>10.275745450000001</v>
      </c>
      <c r="F77" s="18">
        <f t="shared" si="19"/>
        <v>1876.7083333333283</v>
      </c>
      <c r="G77" s="19">
        <f>G69*4/12+G81*8/12</f>
        <v>4.496666666666667</v>
      </c>
      <c r="H77" s="18">
        <f t="shared" si="11"/>
        <v>113.04899903879971</v>
      </c>
      <c r="I77" s="18">
        <f t="shared" si="12"/>
        <v>9.1909755316097321</v>
      </c>
      <c r="J77" s="20">
        <f t="shared" si="20"/>
        <v>163.41718116283695</v>
      </c>
      <c r="K77" s="18">
        <f t="shared" si="13"/>
        <v>9.1909755316097321</v>
      </c>
      <c r="L77" s="20">
        <f t="shared" si="14"/>
        <v>13.285949688035524</v>
      </c>
      <c r="M77" s="39" t="s">
        <v>87</v>
      </c>
      <c r="N77" s="21"/>
      <c r="O77" s="22" t="s">
        <v>87</v>
      </c>
      <c r="P77" s="22"/>
      <c r="R77" s="19">
        <f t="shared" si="15"/>
        <v>1.004679754017652</v>
      </c>
      <c r="S77" s="19">
        <f t="shared" si="21"/>
        <v>1.7360961513783471</v>
      </c>
      <c r="T77" s="25">
        <f t="shared" si="16"/>
        <v>0.13319853175354224</v>
      </c>
      <c r="U77" s="25">
        <f t="shared" si="17"/>
        <v>7.8391420705782089E-2</v>
      </c>
      <c r="V77" s="25">
        <f t="shared" si="18"/>
        <v>5.4807111047760149E-2</v>
      </c>
      <c r="Y77" s="40"/>
    </row>
    <row r="78" spans="1:25" x14ac:dyDescent="0.2">
      <c r="A78" s="16">
        <v>1876.1</v>
      </c>
      <c r="B78" s="17">
        <v>3.67</v>
      </c>
      <c r="C78" s="18">
        <v>0.3</v>
      </c>
      <c r="D78" s="17">
        <v>0.29330000000000001</v>
      </c>
      <c r="E78" s="17">
        <v>10.465995039999999</v>
      </c>
      <c r="F78" s="18">
        <f t="shared" si="19"/>
        <v>1876.7916666666615</v>
      </c>
      <c r="G78" s="19">
        <f>G69*3/12+G81*9/12</f>
        <v>4.4850000000000003</v>
      </c>
      <c r="H78" s="18">
        <f t="shared" si="11"/>
        <v>110.39241448943021</v>
      </c>
      <c r="I78" s="18">
        <f t="shared" si="12"/>
        <v>9.0239030917790348</v>
      </c>
      <c r="J78" s="20">
        <f t="shared" si="20"/>
        <v>160.66401076153934</v>
      </c>
      <c r="K78" s="18">
        <f t="shared" si="13"/>
        <v>8.8223692560626379</v>
      </c>
      <c r="L78" s="20">
        <f t="shared" si="14"/>
        <v>12.839987563040733</v>
      </c>
      <c r="M78" s="39" t="s">
        <v>87</v>
      </c>
      <c r="N78" s="21"/>
      <c r="O78" s="22" t="s">
        <v>87</v>
      </c>
      <c r="P78" s="22"/>
      <c r="R78" s="19">
        <f t="shared" si="15"/>
        <v>1.0046705343042359</v>
      </c>
      <c r="S78" s="19">
        <f t="shared" si="21"/>
        <v>1.7125144225562385</v>
      </c>
      <c r="T78" s="25">
        <f t="shared" si="16"/>
        <v>0.13835154000468108</v>
      </c>
      <c r="U78" s="25">
        <f t="shared" si="17"/>
        <v>8.0066311899993803E-2</v>
      </c>
      <c r="V78" s="25">
        <f t="shared" si="18"/>
        <v>5.8285228104687281E-2</v>
      </c>
      <c r="Y78" s="40"/>
    </row>
    <row r="79" spans="1:25" x14ac:dyDescent="0.2">
      <c r="A79" s="16">
        <v>1876.11</v>
      </c>
      <c r="B79" s="17">
        <v>3.6</v>
      </c>
      <c r="C79" s="18">
        <v>0.3</v>
      </c>
      <c r="D79" s="17">
        <v>0.28670000000000001</v>
      </c>
      <c r="E79" s="17">
        <v>10.56116033</v>
      </c>
      <c r="F79" s="18">
        <f t="shared" si="19"/>
        <v>1876.8749999999948</v>
      </c>
      <c r="G79" s="19">
        <f>G69*2/12+G81*10/12</f>
        <v>4.4733333333333336</v>
      </c>
      <c r="H79" s="18">
        <f t="shared" si="11"/>
        <v>107.31107800538433</v>
      </c>
      <c r="I79" s="18">
        <f t="shared" si="12"/>
        <v>8.9425898337820282</v>
      </c>
      <c r="J79" s="20">
        <f t="shared" si="20"/>
        <v>157.2640442210149</v>
      </c>
      <c r="K79" s="18">
        <f t="shared" si="13"/>
        <v>8.5461350178176918</v>
      </c>
      <c r="L79" s="20">
        <f t="shared" si="14"/>
        <v>12.524333743934715</v>
      </c>
      <c r="M79" s="39" t="s">
        <v>87</v>
      </c>
      <c r="N79" s="21"/>
      <c r="O79" s="22" t="s">
        <v>87</v>
      </c>
      <c r="P79" s="22"/>
      <c r="R79" s="19">
        <f t="shared" si="15"/>
        <v>1.0046613149688211</v>
      </c>
      <c r="S79" s="19">
        <f t="shared" si="21"/>
        <v>1.7050094552280191</v>
      </c>
      <c r="T79" s="25">
        <f t="shared" si="16"/>
        <v>0.14394905408238179</v>
      </c>
      <c r="U79" s="25">
        <f t="shared" si="17"/>
        <v>8.074114453889969E-2</v>
      </c>
      <c r="V79" s="25">
        <f t="shared" si="18"/>
        <v>6.3207909543482099E-2</v>
      </c>
      <c r="Y79" s="40"/>
    </row>
    <row r="80" spans="1:25" x14ac:dyDescent="0.2">
      <c r="A80" s="16">
        <v>1876.12</v>
      </c>
      <c r="B80" s="17">
        <v>3.58</v>
      </c>
      <c r="C80" s="18">
        <v>0.3</v>
      </c>
      <c r="D80" s="17">
        <v>0.28000000000000003</v>
      </c>
      <c r="E80" s="17">
        <v>10.751490909999999</v>
      </c>
      <c r="F80" s="18">
        <f t="shared" si="19"/>
        <v>1876.958333333328</v>
      </c>
      <c r="G80" s="19">
        <f>G69*1/12+G81*11/12</f>
        <v>4.4616666666666669</v>
      </c>
      <c r="H80" s="18">
        <f t="shared" si="11"/>
        <v>104.8257617882319</v>
      </c>
      <c r="I80" s="18">
        <f t="shared" si="12"/>
        <v>8.784281714097645</v>
      </c>
      <c r="J80" s="20">
        <f t="shared" si="20"/>
        <v>154.69459927390838</v>
      </c>
      <c r="K80" s="18">
        <f t="shared" si="13"/>
        <v>8.1986629331578023</v>
      </c>
      <c r="L80" s="20">
        <f t="shared" si="14"/>
        <v>12.09901893762412</v>
      </c>
      <c r="M80" s="39" t="s">
        <v>87</v>
      </c>
      <c r="N80" s="21"/>
      <c r="O80" s="22" t="s">
        <v>87</v>
      </c>
      <c r="P80" s="22"/>
      <c r="R80" s="19">
        <f t="shared" si="15"/>
        <v>1.0046520960117353</v>
      </c>
      <c r="S80" s="19">
        <f t="shared" si="21"/>
        <v>1.6826330509190333</v>
      </c>
      <c r="T80" s="25">
        <f t="shared" si="16"/>
        <v>0.1418004398096202</v>
      </c>
      <c r="U80" s="25">
        <f t="shared" si="17"/>
        <v>8.1044370213336769E-2</v>
      </c>
      <c r="V80" s="25">
        <f t="shared" si="18"/>
        <v>6.0756069596283435E-2</v>
      </c>
      <c r="Y80" s="40"/>
    </row>
    <row r="81" spans="1:25" x14ac:dyDescent="0.2">
      <c r="A81" s="16">
        <v>1877.01</v>
      </c>
      <c r="B81" s="17">
        <v>3.55</v>
      </c>
      <c r="C81" s="18">
        <v>0.2908</v>
      </c>
      <c r="D81" s="17">
        <v>0.28170000000000001</v>
      </c>
      <c r="E81" s="17">
        <v>10.9417405</v>
      </c>
      <c r="F81" s="18">
        <f t="shared" si="19"/>
        <v>1877.0416666666613</v>
      </c>
      <c r="G81" s="19">
        <v>4.45</v>
      </c>
      <c r="H81" s="18">
        <f t="shared" si="11"/>
        <v>102.13994862151962</v>
      </c>
      <c r="I81" s="18">
        <f t="shared" si="12"/>
        <v>8.3668442420106786</v>
      </c>
      <c r="J81" s="20">
        <f t="shared" si="20"/>
        <v>151.75999632070645</v>
      </c>
      <c r="K81" s="18">
        <f t="shared" si="13"/>
        <v>8.1050207117414299</v>
      </c>
      <c r="L81" s="20">
        <f t="shared" si="14"/>
        <v>12.042476327758592</v>
      </c>
      <c r="M81" s="39" t="s">
        <v>87</v>
      </c>
      <c r="N81" s="21"/>
      <c r="O81" s="22" t="s">
        <v>87</v>
      </c>
      <c r="P81" s="22"/>
      <c r="R81" s="19">
        <f t="shared" si="15"/>
        <v>1.004442533161084</v>
      </c>
      <c r="S81" s="19">
        <f t="shared" si="21"/>
        <v>1.6610679219869882</v>
      </c>
      <c r="T81" s="25">
        <f t="shared" si="16"/>
        <v>0.14039429114462587</v>
      </c>
      <c r="U81" s="25">
        <f t="shared" si="17"/>
        <v>8.0037070033219582E-2</v>
      </c>
      <c r="V81" s="25">
        <f t="shared" si="18"/>
        <v>6.035722111140629E-2</v>
      </c>
      <c r="Y81" s="40"/>
    </row>
    <row r="82" spans="1:25" x14ac:dyDescent="0.2">
      <c r="A82" s="16">
        <v>1877.02</v>
      </c>
      <c r="B82" s="17">
        <v>3.34</v>
      </c>
      <c r="C82" s="18">
        <v>0.28170000000000001</v>
      </c>
      <c r="D82" s="17">
        <v>0.2833</v>
      </c>
      <c r="E82" s="17">
        <v>10.65632562</v>
      </c>
      <c r="F82" s="18">
        <f t="shared" si="19"/>
        <v>1877.1249999999945</v>
      </c>
      <c r="G82" s="19">
        <f>G81*11/12+G93*1/12</f>
        <v>4.440833333333333</v>
      </c>
      <c r="H82" s="18">
        <f t="shared" si="11"/>
        <v>98.671715044683509</v>
      </c>
      <c r="I82" s="18">
        <f t="shared" si="12"/>
        <v>8.3221024335590865</v>
      </c>
      <c r="J82" s="20">
        <f t="shared" si="20"/>
        <v>147.6372973410065</v>
      </c>
      <c r="K82" s="18">
        <f t="shared" si="13"/>
        <v>8.3693703210056416</v>
      </c>
      <c r="L82" s="20">
        <f t="shared" si="14"/>
        <v>12.522648603804535</v>
      </c>
      <c r="M82" s="39" t="s">
        <v>87</v>
      </c>
      <c r="N82" s="21"/>
      <c r="O82" s="22" t="s">
        <v>87</v>
      </c>
      <c r="P82" s="22"/>
      <c r="R82" s="19">
        <f t="shared" si="15"/>
        <v>1.0044352053538859</v>
      </c>
      <c r="S82" s="19">
        <f t="shared" si="21"/>
        <v>1.7131343139871542</v>
      </c>
      <c r="T82" s="25">
        <f t="shared" si="16"/>
        <v>0.14175117808280069</v>
      </c>
      <c r="U82" s="25">
        <f t="shared" si="17"/>
        <v>7.5638237390101226E-2</v>
      </c>
      <c r="V82" s="25">
        <f t="shared" si="18"/>
        <v>6.6112940692699462E-2</v>
      </c>
      <c r="Y82" s="40"/>
    </row>
    <row r="83" spans="1:25" x14ac:dyDescent="0.2">
      <c r="A83" s="16">
        <v>1877.03</v>
      </c>
      <c r="B83" s="17">
        <v>3.17</v>
      </c>
      <c r="C83" s="18">
        <v>0.27250000000000002</v>
      </c>
      <c r="D83" s="17">
        <v>0.28499999999999998</v>
      </c>
      <c r="E83" s="17">
        <v>10.180580170000001</v>
      </c>
      <c r="F83" s="18">
        <f t="shared" si="19"/>
        <v>1877.2083333333278</v>
      </c>
      <c r="G83" s="19">
        <f>G81*10/12+G93*2/12</f>
        <v>4.4316666666666666</v>
      </c>
      <c r="H83" s="18">
        <f t="shared" si="11"/>
        <v>98.025807059677661</v>
      </c>
      <c r="I83" s="18">
        <f t="shared" si="12"/>
        <v>8.4265086510290743</v>
      </c>
      <c r="J83" s="20">
        <f t="shared" si="20"/>
        <v>147.72153766962762</v>
      </c>
      <c r="K83" s="18">
        <f t="shared" si="13"/>
        <v>8.8130457451129747</v>
      </c>
      <c r="L83" s="20">
        <f t="shared" si="14"/>
        <v>13.280958434020148</v>
      </c>
      <c r="M83" s="39" t="s">
        <v>87</v>
      </c>
      <c r="N83" s="21"/>
      <c r="O83" s="22" t="s">
        <v>87</v>
      </c>
      <c r="P83" s="22"/>
      <c r="R83" s="19">
        <f t="shared" si="15"/>
        <v>1.0044278777306086</v>
      </c>
      <c r="S83" s="19">
        <f t="shared" si="21"/>
        <v>1.8011434150689984</v>
      </c>
      <c r="T83" s="25">
        <f t="shared" si="16"/>
        <v>0.14471927044295541</v>
      </c>
      <c r="U83" s="25">
        <f t="shared" si="17"/>
        <v>7.0466246038505931E-2</v>
      </c>
      <c r="V83" s="25">
        <f t="shared" si="18"/>
        <v>7.4253024404449475E-2</v>
      </c>
      <c r="Y83" s="40"/>
    </row>
    <row r="84" spans="1:25" x14ac:dyDescent="0.2">
      <c r="A84" s="16">
        <v>1877.04</v>
      </c>
      <c r="B84" s="17">
        <v>2.94</v>
      </c>
      <c r="C84" s="18">
        <v>0.26329999999999998</v>
      </c>
      <c r="D84" s="17">
        <v>0.28670000000000001</v>
      </c>
      <c r="E84" s="17">
        <v>10.465995039999999</v>
      </c>
      <c r="F84" s="18">
        <f t="shared" si="19"/>
        <v>1877.2916666666611</v>
      </c>
      <c r="G84" s="19">
        <f>G81*9/12+G93*3/12</f>
        <v>4.4225000000000003</v>
      </c>
      <c r="H84" s="18">
        <f t="shared" si="11"/>
        <v>88.434250299434552</v>
      </c>
      <c r="I84" s="18">
        <f t="shared" si="12"/>
        <v>7.9199789468847328</v>
      </c>
      <c r="J84" s="20">
        <f t="shared" si="20"/>
        <v>134.26198454633652</v>
      </c>
      <c r="K84" s="18">
        <f t="shared" si="13"/>
        <v>8.6238433880434986</v>
      </c>
      <c r="L84" s="20">
        <f t="shared" si="14"/>
        <v>13.092826860351932</v>
      </c>
      <c r="M84" s="39" t="s">
        <v>87</v>
      </c>
      <c r="N84" s="21"/>
      <c r="O84" s="22" t="s">
        <v>87</v>
      </c>
      <c r="P84" s="22"/>
      <c r="R84" s="19">
        <f t="shared" si="15"/>
        <v>1.0044205502913774</v>
      </c>
      <c r="S84" s="19">
        <f t="shared" si="21"/>
        <v>1.7597827500645762</v>
      </c>
      <c r="T84" s="25">
        <f t="shared" si="16"/>
        <v>0.15871290353602863</v>
      </c>
      <c r="U84" s="25">
        <f t="shared" si="17"/>
        <v>7.3160830614048544E-2</v>
      </c>
      <c r="V84" s="25">
        <f t="shared" si="18"/>
        <v>8.5552072921980082E-2</v>
      </c>
      <c r="Y84" s="40"/>
    </row>
    <row r="85" spans="1:25" x14ac:dyDescent="0.2">
      <c r="A85" s="16">
        <v>1877.05</v>
      </c>
      <c r="B85" s="17">
        <v>2.94</v>
      </c>
      <c r="C85" s="18">
        <v>0.25419999999999998</v>
      </c>
      <c r="D85" s="17">
        <v>0.2883</v>
      </c>
      <c r="E85" s="17">
        <v>10.65632562</v>
      </c>
      <c r="F85" s="18">
        <f t="shared" si="19"/>
        <v>1877.3749999999943</v>
      </c>
      <c r="G85" s="19">
        <f>G81*8/12+G93*4/12</f>
        <v>4.4133333333333331</v>
      </c>
      <c r="H85" s="18">
        <f t="shared" si="11"/>
        <v>86.854743183044775</v>
      </c>
      <c r="I85" s="18">
        <f t="shared" si="12"/>
        <v>7.5096856180714218</v>
      </c>
      <c r="J85" s="20">
        <f t="shared" si="20"/>
        <v>132.81406530971478</v>
      </c>
      <c r="K85" s="18">
        <f t="shared" si="13"/>
        <v>8.517082469276124</v>
      </c>
      <c r="L85" s="20">
        <f t="shared" si="14"/>
        <v>13.023909873738356</v>
      </c>
      <c r="M85" s="39" t="s">
        <v>87</v>
      </c>
      <c r="N85" s="21"/>
      <c r="O85" s="22" t="s">
        <v>87</v>
      </c>
      <c r="P85" s="22"/>
      <c r="R85" s="19">
        <f t="shared" si="15"/>
        <v>1.0044132230363174</v>
      </c>
      <c r="S85" s="19">
        <f t="shared" si="21"/>
        <v>1.7359918744254137</v>
      </c>
      <c r="T85" s="25">
        <f t="shared" si="16"/>
        <v>0.16233557057379433</v>
      </c>
      <c r="U85" s="25">
        <f t="shared" si="17"/>
        <v>7.482890996850311E-2</v>
      </c>
      <c r="V85" s="25">
        <f t="shared" si="18"/>
        <v>8.750666060529122E-2</v>
      </c>
      <c r="Y85" s="40"/>
    </row>
    <row r="86" spans="1:25" x14ac:dyDescent="0.2">
      <c r="A86" s="16">
        <v>1877.06</v>
      </c>
      <c r="B86" s="17">
        <v>2.73</v>
      </c>
      <c r="C86" s="18">
        <v>0.245</v>
      </c>
      <c r="D86" s="17">
        <v>0.28999999999999998</v>
      </c>
      <c r="E86" s="17">
        <v>10.08541488</v>
      </c>
      <c r="F86" s="18">
        <f t="shared" si="19"/>
        <v>1877.4583333333276</v>
      </c>
      <c r="G86" s="19">
        <f>G81*7/12+G93*5/12</f>
        <v>4.4041666666666668</v>
      </c>
      <c r="H86" s="18">
        <f t="shared" si="11"/>
        <v>85.216279917678548</v>
      </c>
      <c r="I86" s="18">
        <f t="shared" si="12"/>
        <v>7.6476148644070499</v>
      </c>
      <c r="J86" s="20">
        <f t="shared" si="20"/>
        <v>131.28313684314907</v>
      </c>
      <c r="K86" s="18">
        <f t="shared" si="13"/>
        <v>9.0522788190940577</v>
      </c>
      <c r="L86" s="20">
        <f t="shared" si="14"/>
        <v>13.945827723264918</v>
      </c>
      <c r="M86" s="39" t="s">
        <v>87</v>
      </c>
      <c r="N86" s="21"/>
      <c r="O86" s="22" t="s">
        <v>87</v>
      </c>
      <c r="P86" s="22"/>
      <c r="R86" s="19">
        <f t="shared" si="15"/>
        <v>1.0044058959655546</v>
      </c>
      <c r="S86" s="19">
        <f t="shared" si="21"/>
        <v>1.8423571486255097</v>
      </c>
      <c r="T86" s="25">
        <f t="shared" si="16"/>
        <v>0.16205707677969516</v>
      </c>
      <c r="U86" s="25">
        <f t="shared" si="17"/>
        <v>6.9928055828592628E-2</v>
      </c>
      <c r="V86" s="25">
        <f t="shared" si="18"/>
        <v>9.2129020951102536E-2</v>
      </c>
      <c r="Y86" s="40"/>
    </row>
    <row r="87" spans="1:25" x14ac:dyDescent="0.2">
      <c r="A87" s="16">
        <v>1877.07</v>
      </c>
      <c r="B87" s="17">
        <v>2.85</v>
      </c>
      <c r="C87" s="18">
        <v>0.23580000000000001</v>
      </c>
      <c r="D87" s="17">
        <v>0.29170000000000001</v>
      </c>
      <c r="E87" s="17">
        <v>10.180580170000001</v>
      </c>
      <c r="F87" s="18">
        <f t="shared" si="19"/>
        <v>1877.5416666666608</v>
      </c>
      <c r="G87" s="19">
        <f>G81*6/12+G93*6/12</f>
        <v>4.3949999999999996</v>
      </c>
      <c r="H87" s="18">
        <f t="shared" si="11"/>
        <v>88.130457451129757</v>
      </c>
      <c r="I87" s="18">
        <f t="shared" si="12"/>
        <v>7.2916357427987357</v>
      </c>
      <c r="J87" s="20">
        <f t="shared" si="20"/>
        <v>136.7087992804436</v>
      </c>
      <c r="K87" s="18">
        <f t="shared" si="13"/>
        <v>9.0202296275419478</v>
      </c>
      <c r="L87" s="20">
        <f t="shared" si="14"/>
        <v>13.992265526352773</v>
      </c>
      <c r="M87" s="39" t="s">
        <v>87</v>
      </c>
      <c r="N87" s="21"/>
      <c r="O87" s="22" t="s">
        <v>87</v>
      </c>
      <c r="P87" s="22"/>
      <c r="R87" s="19">
        <f t="shared" si="15"/>
        <v>1.0043985690792139</v>
      </c>
      <c r="S87" s="19">
        <f t="shared" si="21"/>
        <v>1.8331766521383228</v>
      </c>
      <c r="T87" s="25">
        <f t="shared" si="16"/>
        <v>0.15629330873783331</v>
      </c>
      <c r="U87" s="25">
        <f t="shared" si="17"/>
        <v>7.1953547612414237E-2</v>
      </c>
      <c r="V87" s="25">
        <f t="shared" si="18"/>
        <v>8.4339761125419077E-2</v>
      </c>
      <c r="Y87" s="40"/>
    </row>
    <row r="88" spans="1:25" x14ac:dyDescent="0.2">
      <c r="A88" s="16">
        <v>1877.08</v>
      </c>
      <c r="B88" s="17">
        <v>3.05</v>
      </c>
      <c r="C88" s="18">
        <v>0.22670000000000001</v>
      </c>
      <c r="D88" s="17">
        <v>0.29330000000000001</v>
      </c>
      <c r="E88" s="17">
        <v>9.8000000000000007</v>
      </c>
      <c r="F88" s="18">
        <f t="shared" si="19"/>
        <v>1877.6249999999941</v>
      </c>
      <c r="G88" s="19">
        <f>G81*5/12+G93*7/12</f>
        <v>4.3858333333333333</v>
      </c>
      <c r="H88" s="18">
        <f t="shared" si="11"/>
        <v>97.977748724489828</v>
      </c>
      <c r="I88" s="18">
        <f t="shared" si="12"/>
        <v>7.2824772576530643</v>
      </c>
      <c r="J88" s="20">
        <f t="shared" si="20"/>
        <v>152.92539795646616</v>
      </c>
      <c r="K88" s="18">
        <f t="shared" si="13"/>
        <v>9.4219258035714333</v>
      </c>
      <c r="L88" s="20">
        <f t="shared" si="14"/>
        <v>14.705907941190667</v>
      </c>
      <c r="M88" s="39" t="s">
        <v>87</v>
      </c>
      <c r="N88" s="21"/>
      <c r="O88" s="22" t="s">
        <v>87</v>
      </c>
      <c r="P88" s="22"/>
      <c r="R88" s="19">
        <f t="shared" si="15"/>
        <v>1.0043912423774213</v>
      </c>
      <c r="S88" s="19">
        <f t="shared" si="21"/>
        <v>1.9127440302159064</v>
      </c>
      <c r="T88" s="25">
        <f t="shared" si="16"/>
        <v>0.13955989189381057</v>
      </c>
      <c r="U88" s="25">
        <f t="shared" si="17"/>
        <v>6.6339364450650917E-2</v>
      </c>
      <c r="V88" s="25">
        <f t="shared" si="18"/>
        <v>7.3220527443159655E-2</v>
      </c>
      <c r="Y88" s="40"/>
    </row>
    <row r="89" spans="1:25" x14ac:dyDescent="0.2">
      <c r="A89" s="16">
        <v>1877.09</v>
      </c>
      <c r="B89" s="17">
        <v>3.24</v>
      </c>
      <c r="C89" s="18">
        <v>0.2175</v>
      </c>
      <c r="D89" s="17">
        <v>0.29499999999999998</v>
      </c>
      <c r="E89" s="17">
        <v>9.7048347110000002</v>
      </c>
      <c r="F89" s="18">
        <f t="shared" si="19"/>
        <v>1877.7083333333273</v>
      </c>
      <c r="G89" s="19">
        <f>G81*4/12+G93*8/12</f>
        <v>4.3766666666666669</v>
      </c>
      <c r="H89" s="18">
        <f t="shared" si="11"/>
        <v>105.10189821614165</v>
      </c>
      <c r="I89" s="18">
        <f t="shared" si="12"/>
        <v>7.0554515006206202</v>
      </c>
      <c r="J89" s="20">
        <f t="shared" si="20"/>
        <v>164.96258553739153</v>
      </c>
      <c r="K89" s="18">
        <f t="shared" si="13"/>
        <v>9.5694629548647487</v>
      </c>
      <c r="L89" s="20">
        <f t="shared" si="14"/>
        <v>15.019741584422995</v>
      </c>
      <c r="M89" s="39" t="s">
        <v>87</v>
      </c>
      <c r="N89" s="21"/>
      <c r="O89" s="22" t="s">
        <v>87</v>
      </c>
      <c r="P89" s="22"/>
      <c r="R89" s="19">
        <f t="shared" si="15"/>
        <v>1.0043839158603021</v>
      </c>
      <c r="S89" s="19">
        <f t="shared" si="21"/>
        <v>1.9399820211954759</v>
      </c>
      <c r="T89" s="25">
        <f t="shared" si="16"/>
        <v>0.13127468006042053</v>
      </c>
      <c r="U89" s="25">
        <f t="shared" si="17"/>
        <v>6.6318028704753784E-2</v>
      </c>
      <c r="V89" s="25">
        <f t="shared" si="18"/>
        <v>6.495665135566675E-2</v>
      </c>
      <c r="Y89" s="40"/>
    </row>
    <row r="90" spans="1:25" x14ac:dyDescent="0.2">
      <c r="A90" s="16">
        <v>1877.1</v>
      </c>
      <c r="B90" s="17">
        <v>3.31</v>
      </c>
      <c r="C90" s="18">
        <v>0.20830000000000001</v>
      </c>
      <c r="D90" s="17">
        <v>0.29670000000000002</v>
      </c>
      <c r="E90" s="17">
        <v>9.7048347110000002</v>
      </c>
      <c r="F90" s="18">
        <f t="shared" si="19"/>
        <v>1877.7916666666606</v>
      </c>
      <c r="G90" s="19">
        <f>G81*3/12+G93*9/12</f>
        <v>4.3675000000000006</v>
      </c>
      <c r="H90" s="18">
        <f t="shared" si="11"/>
        <v>107.37261823932988</v>
      </c>
      <c r="I90" s="18">
        <f t="shared" si="12"/>
        <v>6.7570140118587361</v>
      </c>
      <c r="J90" s="20">
        <f t="shared" si="20"/>
        <v>169.41038076421373</v>
      </c>
      <c r="K90" s="18">
        <f t="shared" si="13"/>
        <v>9.6246090125707493</v>
      </c>
      <c r="L90" s="20">
        <f t="shared" si="14"/>
        <v>15.185516608079221</v>
      </c>
      <c r="M90" s="39" t="s">
        <v>87</v>
      </c>
      <c r="N90" s="21"/>
      <c r="O90" s="22" t="s">
        <v>87</v>
      </c>
      <c r="P90" s="22"/>
      <c r="R90" s="19">
        <f t="shared" si="15"/>
        <v>1.0043765895279828</v>
      </c>
      <c r="S90" s="19">
        <f t="shared" si="21"/>
        <v>1.9484867391468959</v>
      </c>
      <c r="T90" s="25">
        <f t="shared" si="16"/>
        <v>0.12353034304649135</v>
      </c>
      <c r="U90" s="25">
        <f t="shared" si="17"/>
        <v>6.4786319405561565E-2</v>
      </c>
      <c r="V90" s="25">
        <f t="shared" si="18"/>
        <v>5.8744023640929788E-2</v>
      </c>
      <c r="Y90" s="40"/>
    </row>
    <row r="91" spans="1:25" x14ac:dyDescent="0.2">
      <c r="A91" s="16">
        <v>1877.11</v>
      </c>
      <c r="B91" s="17">
        <v>3.26</v>
      </c>
      <c r="C91" s="18">
        <v>0.19919999999999999</v>
      </c>
      <c r="D91" s="17">
        <v>0.29830000000000001</v>
      </c>
      <c r="E91" s="17">
        <v>9.5145851239999999</v>
      </c>
      <c r="F91" s="18">
        <f t="shared" si="19"/>
        <v>1877.8749999999939</v>
      </c>
      <c r="G91" s="19">
        <f>G81*2/12+G93*10/12</f>
        <v>4.3583333333333334</v>
      </c>
      <c r="H91" s="18">
        <f t="shared" si="11"/>
        <v>107.86522077680877</v>
      </c>
      <c r="I91" s="18">
        <f t="shared" si="12"/>
        <v>6.5910282143375172</v>
      </c>
      <c r="J91" s="20">
        <f t="shared" si="20"/>
        <v>171.05419867873874</v>
      </c>
      <c r="K91" s="18">
        <f t="shared" si="13"/>
        <v>9.8699985759883599</v>
      </c>
      <c r="L91" s="20">
        <f t="shared" si="14"/>
        <v>15.651983885235509</v>
      </c>
      <c r="M91" s="39" t="s">
        <v>87</v>
      </c>
      <c r="N91" s="21"/>
      <c r="O91" s="22" t="s">
        <v>87</v>
      </c>
      <c r="P91" s="22"/>
      <c r="R91" s="19">
        <f t="shared" si="15"/>
        <v>1.0043692633805883</v>
      </c>
      <c r="S91" s="19">
        <f t="shared" si="21"/>
        <v>1.9961460925673595</v>
      </c>
      <c r="T91" s="25">
        <f t="shared" si="16"/>
        <v>0.12369224054914896</v>
      </c>
      <c r="U91" s="25">
        <f t="shared" si="17"/>
        <v>6.1170700598773164E-2</v>
      </c>
      <c r="V91" s="25">
        <f t="shared" si="18"/>
        <v>6.2521539950375793E-2</v>
      </c>
      <c r="Y91" s="40"/>
    </row>
    <row r="92" spans="1:25" x14ac:dyDescent="0.2">
      <c r="A92" s="16">
        <v>1877.12</v>
      </c>
      <c r="B92" s="17">
        <v>3.25</v>
      </c>
      <c r="C92" s="18">
        <v>0.19</v>
      </c>
      <c r="D92" s="17">
        <v>0.3</v>
      </c>
      <c r="E92" s="17">
        <v>9.5145851239999999</v>
      </c>
      <c r="F92" s="18">
        <f t="shared" si="19"/>
        <v>1877.9583333333271</v>
      </c>
      <c r="G92" s="19">
        <f>G81*1/12+G93*11/12</f>
        <v>4.3491666666666662</v>
      </c>
      <c r="H92" s="18">
        <f t="shared" si="11"/>
        <v>107.53434586645047</v>
      </c>
      <c r="I92" s="18">
        <f t="shared" si="12"/>
        <v>6.286623296807873</v>
      </c>
      <c r="J92" s="20">
        <f t="shared" si="20"/>
        <v>171.36027725510664</v>
      </c>
      <c r="K92" s="18">
        <f t="shared" si="13"/>
        <v>9.9262473107492735</v>
      </c>
      <c r="L92" s="20">
        <f t="shared" si="14"/>
        <v>15.817871746625229</v>
      </c>
      <c r="M92" s="39" t="s">
        <v>87</v>
      </c>
      <c r="N92" s="21"/>
      <c r="O92" s="22" t="s">
        <v>87</v>
      </c>
      <c r="P92" s="22"/>
      <c r="R92" s="19">
        <f t="shared" si="15"/>
        <v>1.0043619374182455</v>
      </c>
      <c r="S92" s="19">
        <f t="shared" si="21"/>
        <v>2.0048677805919186</v>
      </c>
      <c r="T92" s="25">
        <f t="shared" si="16"/>
        <v>0.12068740905577835</v>
      </c>
      <c r="U92" s="25">
        <f t="shared" si="17"/>
        <v>5.8455430646356277E-2</v>
      </c>
      <c r="V92" s="25">
        <f t="shared" si="18"/>
        <v>6.2231978409422073E-2</v>
      </c>
      <c r="Y92" s="40"/>
    </row>
    <row r="93" spans="1:25" x14ac:dyDescent="0.2">
      <c r="A93" s="16">
        <v>1878.01</v>
      </c>
      <c r="B93" s="17">
        <v>3.25</v>
      </c>
      <c r="C93" s="18">
        <v>0.18920000000000001</v>
      </c>
      <c r="D93" s="17">
        <v>0.30080000000000001</v>
      </c>
      <c r="E93" s="17">
        <v>9.229089256</v>
      </c>
      <c r="F93" s="18">
        <f t="shared" si="19"/>
        <v>1878.0416666666604</v>
      </c>
      <c r="G93" s="19">
        <v>4.34</v>
      </c>
      <c r="H93" s="18">
        <f t="shared" si="11"/>
        <v>110.86085085100194</v>
      </c>
      <c r="I93" s="18">
        <f t="shared" si="12"/>
        <v>6.4538070710798667</v>
      </c>
      <c r="J93" s="20">
        <f t="shared" si="20"/>
        <v>177.51822916521758</v>
      </c>
      <c r="K93" s="18">
        <f t="shared" si="13"/>
        <v>10.260598134148118</v>
      </c>
      <c r="L93" s="20">
        <f t="shared" si="14"/>
        <v>16.429994871660753</v>
      </c>
      <c r="M93" s="39" t="s">
        <v>87</v>
      </c>
      <c r="N93" s="21"/>
      <c r="O93" s="22" t="s">
        <v>87</v>
      </c>
      <c r="P93" s="22"/>
      <c r="R93" s="19">
        <f t="shared" si="15"/>
        <v>1.0044217286102688</v>
      </c>
      <c r="S93" s="19">
        <f t="shared" si="21"/>
        <v>2.0759026922234454</v>
      </c>
      <c r="T93" s="25">
        <f t="shared" si="16"/>
        <v>0.11673997892457577</v>
      </c>
      <c r="U93" s="25">
        <f t="shared" si="17"/>
        <v>5.3783076352889481E-2</v>
      </c>
      <c r="V93" s="25">
        <f t="shared" si="18"/>
        <v>6.2956902571686291E-2</v>
      </c>
      <c r="Y93" s="40"/>
    </row>
    <row r="94" spans="1:25" x14ac:dyDescent="0.2">
      <c r="A94" s="16">
        <v>1878.02</v>
      </c>
      <c r="B94" s="17">
        <v>3.18</v>
      </c>
      <c r="C94" s="18">
        <v>0.1883</v>
      </c>
      <c r="D94" s="17">
        <v>0.30170000000000002</v>
      </c>
      <c r="E94" s="17">
        <v>9.1340049590000003</v>
      </c>
      <c r="F94" s="18">
        <f t="shared" si="19"/>
        <v>1878.1249999999936</v>
      </c>
      <c r="G94" s="19">
        <f>G93*11/12+G105*1/12</f>
        <v>4.33</v>
      </c>
      <c r="H94" s="18">
        <f t="shared" si="11"/>
        <v>109.60227517870788</v>
      </c>
      <c r="I94" s="18">
        <f t="shared" si="12"/>
        <v>6.4899712000473881</v>
      </c>
      <c r="J94" s="20">
        <f t="shared" si="20"/>
        <v>176.36892556458488</v>
      </c>
      <c r="K94" s="18">
        <f t="shared" si="13"/>
        <v>10.398429692269236</v>
      </c>
      <c r="L94" s="20">
        <f t="shared" si="14"/>
        <v>16.732863158124296</v>
      </c>
      <c r="M94" s="39" t="s">
        <v>87</v>
      </c>
      <c r="N94" s="21"/>
      <c r="O94" s="22" t="s">
        <v>87</v>
      </c>
      <c r="P94" s="22"/>
      <c r="R94" s="19">
        <f t="shared" si="15"/>
        <v>1.0044137681563745</v>
      </c>
      <c r="S94" s="19">
        <f t="shared" si="21"/>
        <v>2.1067873132148214</v>
      </c>
      <c r="T94" s="25">
        <f t="shared" si="16"/>
        <v>0.11854460093593122</v>
      </c>
      <c r="U94" s="25">
        <f t="shared" si="17"/>
        <v>5.3913136018938435E-2</v>
      </c>
      <c r="V94" s="25">
        <f t="shared" si="18"/>
        <v>6.4631464916992787E-2</v>
      </c>
      <c r="Y94" s="40"/>
    </row>
    <row r="95" spans="1:25" x14ac:dyDescent="0.2">
      <c r="A95" s="16">
        <v>1878.03</v>
      </c>
      <c r="B95" s="17">
        <v>3.24</v>
      </c>
      <c r="C95" s="18">
        <v>0.1875</v>
      </c>
      <c r="D95" s="17">
        <v>0.30249999999999999</v>
      </c>
      <c r="E95" s="17">
        <v>8.9436743799999991</v>
      </c>
      <c r="F95" s="18">
        <f t="shared" si="19"/>
        <v>1878.2083333333269</v>
      </c>
      <c r="G95" s="19">
        <f>G93*10/12+G105*2/12</f>
        <v>4.32</v>
      </c>
      <c r="H95" s="18">
        <f t="shared" si="11"/>
        <v>114.04670012147743</v>
      </c>
      <c r="I95" s="18">
        <f t="shared" si="12"/>
        <v>6.5999247755484625</v>
      </c>
      <c r="J95" s="20">
        <f t="shared" si="20"/>
        <v>184.40580485316107</v>
      </c>
      <c r="K95" s="18">
        <f t="shared" si="13"/>
        <v>10.647878637884853</v>
      </c>
      <c r="L95" s="20">
        <f t="shared" si="14"/>
        <v>17.216899990148526</v>
      </c>
      <c r="M95" s="39" t="s">
        <v>87</v>
      </c>
      <c r="N95" s="21"/>
      <c r="O95" s="22" t="s">
        <v>87</v>
      </c>
      <c r="P95" s="22"/>
      <c r="R95" s="19">
        <f t="shared" si="15"/>
        <v>1.0044058079432483</v>
      </c>
      <c r="S95" s="19">
        <f t="shared" si="21"/>
        <v>2.1611186719048097</v>
      </c>
      <c r="T95" s="25">
        <f t="shared" si="16"/>
        <v>0.10972463559295131</v>
      </c>
      <c r="U95" s="25">
        <f t="shared" si="17"/>
        <v>5.1712284110447371E-2</v>
      </c>
      <c r="V95" s="25">
        <f t="shared" si="18"/>
        <v>5.8012351482503943E-2</v>
      </c>
      <c r="Y95" s="40"/>
    </row>
    <row r="96" spans="1:25" x14ac:dyDescent="0.2">
      <c r="A96" s="16">
        <v>1878.04</v>
      </c>
      <c r="B96" s="17">
        <v>3.33</v>
      </c>
      <c r="C96" s="18">
        <v>0.1867</v>
      </c>
      <c r="D96" s="17">
        <v>0.30330000000000001</v>
      </c>
      <c r="E96" s="17">
        <v>8.8485090910000004</v>
      </c>
      <c r="F96" s="18">
        <f t="shared" si="19"/>
        <v>1878.2916666666601</v>
      </c>
      <c r="G96" s="19">
        <f>G93*9/12+G105*3/12</f>
        <v>4.3100000000000005</v>
      </c>
      <c r="H96" s="18">
        <f t="shared" si="11"/>
        <v>118.47530207843468</v>
      </c>
      <c r="I96" s="18">
        <f t="shared" si="12"/>
        <v>6.6424441135266523</v>
      </c>
      <c r="J96" s="20">
        <f t="shared" si="20"/>
        <v>192.4615867829668</v>
      </c>
      <c r="K96" s="18">
        <f t="shared" si="13"/>
        <v>10.790858594711484</v>
      </c>
      <c r="L96" s="20">
        <f t="shared" si="14"/>
        <v>17.529609390772922</v>
      </c>
      <c r="M96" s="39" t="s">
        <v>87</v>
      </c>
      <c r="N96" s="21"/>
      <c r="O96" s="22" t="s">
        <v>87</v>
      </c>
      <c r="P96" s="22"/>
      <c r="R96" s="19">
        <f t="shared" si="15"/>
        <v>1.0043978479710691</v>
      </c>
      <c r="S96" s="19">
        <f t="shared" si="21"/>
        <v>2.1939852759131644</v>
      </c>
      <c r="T96" s="25">
        <f t="shared" si="16"/>
        <v>0.10714224225389746</v>
      </c>
      <c r="U96" s="25">
        <f t="shared" si="17"/>
        <v>5.1818822714418289E-2</v>
      </c>
      <c r="V96" s="25">
        <f t="shared" si="18"/>
        <v>5.5323419539479168E-2</v>
      </c>
      <c r="Y96" s="40"/>
    </row>
    <row r="97" spans="1:25" x14ac:dyDescent="0.2">
      <c r="A97" s="16">
        <v>1878.05</v>
      </c>
      <c r="B97" s="17">
        <v>3.34</v>
      </c>
      <c r="C97" s="18">
        <v>0.18579999999999999</v>
      </c>
      <c r="D97" s="17">
        <v>0.30420000000000003</v>
      </c>
      <c r="E97" s="17">
        <v>8.5630942149999996</v>
      </c>
      <c r="F97" s="18">
        <f t="shared" si="19"/>
        <v>1878.3749999999934</v>
      </c>
      <c r="G97" s="19">
        <f>G93*8/12+G105*4/12</f>
        <v>4.3</v>
      </c>
      <c r="H97" s="18">
        <f t="shared" si="11"/>
        <v>122.79182017618388</v>
      </c>
      <c r="I97" s="18">
        <f t="shared" si="12"/>
        <v>6.830754547525439</v>
      </c>
      <c r="J97" s="20">
        <f t="shared" si="20"/>
        <v>200.39842026276517</v>
      </c>
      <c r="K97" s="18">
        <f t="shared" si="13"/>
        <v>11.183614280717109</v>
      </c>
      <c r="L97" s="20">
        <f t="shared" si="14"/>
        <v>18.251856120938076</v>
      </c>
      <c r="M97" s="39" t="s">
        <v>87</v>
      </c>
      <c r="N97" s="21"/>
      <c r="O97" s="22" t="s">
        <v>87</v>
      </c>
      <c r="P97" s="22"/>
      <c r="R97" s="19">
        <f t="shared" si="15"/>
        <v>1.0043898882400162</v>
      </c>
      <c r="S97" s="19">
        <f t="shared" si="21"/>
        <v>2.2770830012558188</v>
      </c>
      <c r="T97" s="25">
        <f t="shared" si="16"/>
        <v>0.10590338286570189</v>
      </c>
      <c r="U97" s="25">
        <f t="shared" si="17"/>
        <v>4.9617399723885347E-2</v>
      </c>
      <c r="V97" s="25">
        <f t="shared" si="18"/>
        <v>5.6285983141816542E-2</v>
      </c>
      <c r="Y97" s="40"/>
    </row>
    <row r="98" spans="1:25" x14ac:dyDescent="0.2">
      <c r="A98" s="16">
        <v>1878.06</v>
      </c>
      <c r="B98" s="17">
        <v>3.41</v>
      </c>
      <c r="C98" s="18">
        <v>0.185</v>
      </c>
      <c r="D98" s="17">
        <v>0.30499999999999999</v>
      </c>
      <c r="E98" s="17">
        <v>8.3728446279999993</v>
      </c>
      <c r="F98" s="18">
        <f t="shared" si="19"/>
        <v>1878.4583333333267</v>
      </c>
      <c r="G98" s="19">
        <f>G93*7/12+G105*5/12</f>
        <v>4.29</v>
      </c>
      <c r="H98" s="18">
        <f t="shared" si="11"/>
        <v>128.21387893787158</v>
      </c>
      <c r="I98" s="18">
        <f t="shared" si="12"/>
        <v>6.9558849277144423</v>
      </c>
      <c r="J98" s="20">
        <f t="shared" si="20"/>
        <v>210.19332656251186</v>
      </c>
      <c r="K98" s="18">
        <f t="shared" si="13"/>
        <v>11.467810286231916</v>
      </c>
      <c r="L98" s="20">
        <f t="shared" si="14"/>
        <v>18.800282874359567</v>
      </c>
      <c r="M98" s="39" t="s">
        <v>87</v>
      </c>
      <c r="N98" s="21"/>
      <c r="O98" s="22" t="s">
        <v>87</v>
      </c>
      <c r="P98" s="22"/>
      <c r="R98" s="19">
        <f t="shared" si="15"/>
        <v>1.0043819287502689</v>
      </c>
      <c r="S98" s="19">
        <f t="shared" si="21"/>
        <v>2.3390466481712737</v>
      </c>
      <c r="T98" s="25">
        <f t="shared" si="16"/>
        <v>9.892094350792946E-2</v>
      </c>
      <c r="U98" s="25">
        <f t="shared" si="17"/>
        <v>4.8516120025503318E-2</v>
      </c>
      <c r="V98" s="25">
        <f t="shared" si="18"/>
        <v>5.0404823482426142E-2</v>
      </c>
      <c r="Y98" s="40"/>
    </row>
    <row r="99" spans="1:25" x14ac:dyDescent="0.2">
      <c r="A99" s="16">
        <v>1878.07</v>
      </c>
      <c r="B99" s="17">
        <v>3.48</v>
      </c>
      <c r="C99" s="18">
        <v>0.1842</v>
      </c>
      <c r="D99" s="17">
        <v>0.30580000000000002</v>
      </c>
      <c r="E99" s="17">
        <v>8.4679289260000008</v>
      </c>
      <c r="F99" s="18">
        <f t="shared" si="19"/>
        <v>1878.5416666666599</v>
      </c>
      <c r="G99" s="19">
        <f>G93*6/12+G105*6/12</f>
        <v>4.2799999999999994</v>
      </c>
      <c r="H99" s="18">
        <f t="shared" si="11"/>
        <v>129.37659958814828</v>
      </c>
      <c r="I99" s="18">
        <f t="shared" si="12"/>
        <v>6.8480372540623309</v>
      </c>
      <c r="J99" s="20">
        <f t="shared" si="20"/>
        <v>213.03503997087395</v>
      </c>
      <c r="K99" s="18">
        <f t="shared" si="13"/>
        <v>11.368782802889582</v>
      </c>
      <c r="L99" s="20">
        <f t="shared" si="14"/>
        <v>18.720148052613002</v>
      </c>
      <c r="M99" s="39" t="s">
        <v>87</v>
      </c>
      <c r="N99" s="21"/>
      <c r="O99" s="22" t="s">
        <v>87</v>
      </c>
      <c r="P99" s="22"/>
      <c r="R99" s="19">
        <f t="shared" si="15"/>
        <v>1.0043739695020064</v>
      </c>
      <c r="S99" s="19">
        <f t="shared" si="21"/>
        <v>2.3229165130070015</v>
      </c>
      <c r="T99" s="25">
        <f t="shared" si="16"/>
        <v>9.9383617716456873E-2</v>
      </c>
      <c r="U99" s="25">
        <f t="shared" si="17"/>
        <v>4.8472788674609246E-2</v>
      </c>
      <c r="V99" s="25">
        <f t="shared" si="18"/>
        <v>5.0910829041847627E-2</v>
      </c>
      <c r="Y99" s="40"/>
    </row>
    <row r="100" spans="1:25" x14ac:dyDescent="0.2">
      <c r="A100" s="16">
        <v>1878.08</v>
      </c>
      <c r="B100" s="17">
        <v>3.45</v>
      </c>
      <c r="C100" s="18">
        <v>0.18329999999999999</v>
      </c>
      <c r="D100" s="17">
        <v>0.30669999999999997</v>
      </c>
      <c r="E100" s="17">
        <v>8.5630942149999996</v>
      </c>
      <c r="F100" s="18">
        <f t="shared" si="19"/>
        <v>1878.6249999999932</v>
      </c>
      <c r="G100" s="19">
        <f>G93*5/12+G105*7/12</f>
        <v>4.2699999999999996</v>
      </c>
      <c r="H100" s="18">
        <f t="shared" si="11"/>
        <v>126.83586215803426</v>
      </c>
      <c r="I100" s="18">
        <f t="shared" si="12"/>
        <v>6.738844502483385</v>
      </c>
      <c r="J100" s="20">
        <f t="shared" si="20"/>
        <v>209.77608948065108</v>
      </c>
      <c r="K100" s="18">
        <f t="shared" si="13"/>
        <v>11.275524325759161</v>
      </c>
      <c r="L100" s="20">
        <f t="shared" si="14"/>
        <v>18.64879033151179</v>
      </c>
      <c r="M100" s="39" t="s">
        <v>87</v>
      </c>
      <c r="N100" s="21"/>
      <c r="O100" s="22" t="s">
        <v>87</v>
      </c>
      <c r="P100" s="22"/>
      <c r="R100" s="19">
        <f t="shared" si="15"/>
        <v>1.0043660104954082</v>
      </c>
      <c r="S100" s="19">
        <f t="shared" si="21"/>
        <v>2.3071484085249341</v>
      </c>
      <c r="T100" s="25">
        <f t="shared" si="16"/>
        <v>0.10382760299540661</v>
      </c>
      <c r="U100" s="25">
        <f t="shared" si="17"/>
        <v>4.9658128364912901E-2</v>
      </c>
      <c r="V100" s="25">
        <f t="shared" si="18"/>
        <v>5.4169474630493708E-2</v>
      </c>
      <c r="Y100" s="40"/>
    </row>
    <row r="101" spans="1:25" x14ac:dyDescent="0.2">
      <c r="A101" s="16">
        <v>1878.09</v>
      </c>
      <c r="B101" s="17">
        <v>3.52</v>
      </c>
      <c r="C101" s="18">
        <v>0.1825</v>
      </c>
      <c r="D101" s="17">
        <v>0.3075</v>
      </c>
      <c r="E101" s="17">
        <v>8.5630942149999996</v>
      </c>
      <c r="F101" s="18">
        <f t="shared" si="19"/>
        <v>1878.7083333333264</v>
      </c>
      <c r="G101" s="19">
        <f>G93*4/12+G105*8/12</f>
        <v>4.26</v>
      </c>
      <c r="H101" s="18">
        <f t="shared" si="11"/>
        <v>129.40934341921178</v>
      </c>
      <c r="I101" s="18">
        <f t="shared" si="12"/>
        <v>6.7094332880699277</v>
      </c>
      <c r="J101" s="20">
        <f t="shared" si="20"/>
        <v>214.95715352639905</v>
      </c>
      <c r="K101" s="18">
        <f t="shared" si="13"/>
        <v>11.304935540172618</v>
      </c>
      <c r="L101" s="20">
        <f t="shared" si="14"/>
        <v>18.778217246979459</v>
      </c>
      <c r="M101" s="39" t="s">
        <v>87</v>
      </c>
      <c r="N101" s="21"/>
      <c r="O101" s="22" t="s">
        <v>87</v>
      </c>
      <c r="P101" s="22"/>
      <c r="R101" s="19">
        <f t="shared" si="15"/>
        <v>1.0043580517306545</v>
      </c>
      <c r="S101" s="19">
        <f t="shared" si="21"/>
        <v>2.317221442691018</v>
      </c>
      <c r="T101" s="25">
        <f t="shared" si="16"/>
        <v>0.10423562132954323</v>
      </c>
      <c r="U101" s="25">
        <f t="shared" si="17"/>
        <v>4.9670451105291447E-2</v>
      </c>
      <c r="V101" s="25">
        <f t="shared" si="18"/>
        <v>5.456517022425178E-2</v>
      </c>
      <c r="Y101" s="40"/>
    </row>
    <row r="102" spans="1:25" x14ac:dyDescent="0.2">
      <c r="A102" s="16">
        <v>1878.1</v>
      </c>
      <c r="B102" s="17">
        <v>3.48</v>
      </c>
      <c r="C102" s="18">
        <v>0.1817</v>
      </c>
      <c r="D102" s="17">
        <v>0.30830000000000002</v>
      </c>
      <c r="E102" s="17">
        <v>8.4679289260000008</v>
      </c>
      <c r="F102" s="18">
        <f t="shared" si="19"/>
        <v>1878.7916666666597</v>
      </c>
      <c r="G102" s="19">
        <f>G93*3/12+G105*9/12</f>
        <v>4.25</v>
      </c>
      <c r="H102" s="18">
        <f t="shared" si="11"/>
        <v>129.37659958814828</v>
      </c>
      <c r="I102" s="18">
        <f t="shared" si="12"/>
        <v>6.7550942945880861</v>
      </c>
      <c r="J102" s="20">
        <f t="shared" si="20"/>
        <v>215.83781739281798</v>
      </c>
      <c r="K102" s="18">
        <f t="shared" si="13"/>
        <v>11.461725762363825</v>
      </c>
      <c r="L102" s="20">
        <f t="shared" si="14"/>
        <v>19.121493994886716</v>
      </c>
      <c r="M102" s="39" t="s">
        <v>87</v>
      </c>
      <c r="N102" s="21"/>
      <c r="O102" s="22" t="s">
        <v>87</v>
      </c>
      <c r="P102" s="22"/>
      <c r="R102" s="19">
        <f t="shared" si="15"/>
        <v>1.004350093207925</v>
      </c>
      <c r="S102" s="19">
        <f t="shared" si="21"/>
        <v>2.3534751790138597</v>
      </c>
      <c r="T102" s="25">
        <f t="shared" si="16"/>
        <v>0.1022776192460364</v>
      </c>
      <c r="U102" s="25">
        <f t="shared" si="17"/>
        <v>4.7284254876306386E-2</v>
      </c>
      <c r="V102" s="25">
        <f t="shared" si="18"/>
        <v>5.4993364369730013E-2</v>
      </c>
      <c r="Y102" s="40"/>
    </row>
    <row r="103" spans="1:25" x14ac:dyDescent="0.2">
      <c r="A103" s="16">
        <v>1878.11</v>
      </c>
      <c r="B103" s="17">
        <v>3.47</v>
      </c>
      <c r="C103" s="18">
        <v>0.18079999999999999</v>
      </c>
      <c r="D103" s="17">
        <v>0.30919999999999997</v>
      </c>
      <c r="E103" s="17">
        <v>8.3728446279999993</v>
      </c>
      <c r="F103" s="18">
        <f t="shared" si="19"/>
        <v>1878.874999999993</v>
      </c>
      <c r="G103" s="19">
        <f>G93*2/12+G105*10/12</f>
        <v>4.2399999999999993</v>
      </c>
      <c r="H103" s="18">
        <f t="shared" si="11"/>
        <v>130.46984161713033</v>
      </c>
      <c r="I103" s="18">
        <f t="shared" si="12"/>
        <v>6.7979675401663293</v>
      </c>
      <c r="J103" s="20">
        <f t="shared" si="20"/>
        <v>218.60674557822941</v>
      </c>
      <c r="K103" s="18">
        <f t="shared" si="13"/>
        <v>11.625727673780027</v>
      </c>
      <c r="L103" s="20">
        <f t="shared" si="14"/>
        <v>19.479310009449144</v>
      </c>
      <c r="M103" s="39" t="s">
        <v>87</v>
      </c>
      <c r="N103" s="21"/>
      <c r="O103" s="22" t="s">
        <v>87</v>
      </c>
      <c r="P103" s="22"/>
      <c r="R103" s="19">
        <f t="shared" si="15"/>
        <v>1.0043421349273991</v>
      </c>
      <c r="S103" s="19">
        <f t="shared" si="21"/>
        <v>2.3905559824884408</v>
      </c>
      <c r="T103" s="25">
        <f t="shared" si="16"/>
        <v>9.7722810529392579E-2</v>
      </c>
      <c r="U103" s="25">
        <f t="shared" si="17"/>
        <v>4.490438843299871E-2</v>
      </c>
      <c r="V103" s="25">
        <f t="shared" si="18"/>
        <v>5.2818422096393869E-2</v>
      </c>
      <c r="Y103" s="40"/>
    </row>
    <row r="104" spans="1:25" x14ac:dyDescent="0.2">
      <c r="A104" s="16">
        <v>1878.12</v>
      </c>
      <c r="B104" s="17">
        <v>3.45</v>
      </c>
      <c r="C104" s="18">
        <v>0.18</v>
      </c>
      <c r="D104" s="17">
        <v>0.31</v>
      </c>
      <c r="E104" s="17">
        <v>8.18251405</v>
      </c>
      <c r="F104" s="18">
        <f t="shared" si="19"/>
        <v>1878.9583333333262</v>
      </c>
      <c r="G104" s="19">
        <f>G93*1/12+G105*11/12</f>
        <v>4.2299999999999995</v>
      </c>
      <c r="H104" s="18">
        <f t="shared" si="11"/>
        <v>132.73517538292532</v>
      </c>
      <c r="I104" s="18">
        <f t="shared" si="12"/>
        <v>6.9253134982395812</v>
      </c>
      <c r="J104" s="20">
        <f t="shared" si="20"/>
        <v>223.36935780327508</v>
      </c>
      <c r="K104" s="18">
        <f t="shared" si="13"/>
        <v>11.926928802523724</v>
      </c>
      <c r="L104" s="20">
        <f t="shared" si="14"/>
        <v>20.070869831598628</v>
      </c>
      <c r="M104" s="39" t="s">
        <v>87</v>
      </c>
      <c r="N104" s="21"/>
      <c r="O104" s="22" t="s">
        <v>87</v>
      </c>
      <c r="P104" s="22"/>
      <c r="R104" s="19">
        <f t="shared" si="15"/>
        <v>1.0043341768892575</v>
      </c>
      <c r="S104" s="19">
        <f t="shared" si="21"/>
        <v>2.4567834282733547</v>
      </c>
      <c r="T104" s="25">
        <f t="shared" si="16"/>
        <v>9.3657945065172443E-2</v>
      </c>
      <c r="U104" s="25">
        <f t="shared" si="17"/>
        <v>4.2514842079854676E-2</v>
      </c>
      <c r="V104" s="25">
        <f t="shared" si="18"/>
        <v>5.1143102985317768E-2</v>
      </c>
      <c r="Y104" s="40"/>
    </row>
    <row r="105" spans="1:25" x14ac:dyDescent="0.2">
      <c r="A105" s="16">
        <v>1879.01</v>
      </c>
      <c r="B105" s="17">
        <v>3.58</v>
      </c>
      <c r="C105" s="18">
        <v>0.1817</v>
      </c>
      <c r="D105" s="17">
        <v>0.31580000000000003</v>
      </c>
      <c r="E105" s="17">
        <v>8.2776793390000005</v>
      </c>
      <c r="F105" s="18">
        <f t="shared" si="19"/>
        <v>1879.0416666666595</v>
      </c>
      <c r="G105" s="19">
        <v>4.22</v>
      </c>
      <c r="H105" s="18">
        <f t="shared" si="11"/>
        <v>136.15328389081495</v>
      </c>
      <c r="I105" s="18">
        <f t="shared" si="12"/>
        <v>6.9103496321120321</v>
      </c>
      <c r="J105" s="20">
        <f t="shared" si="20"/>
        <v>230.09049053765091</v>
      </c>
      <c r="K105" s="18">
        <f t="shared" si="13"/>
        <v>12.010393031485856</v>
      </c>
      <c r="L105" s="20">
        <f t="shared" si="14"/>
        <v>20.296809193237479</v>
      </c>
      <c r="M105" s="39" t="s">
        <v>87</v>
      </c>
      <c r="N105" s="21"/>
      <c r="O105" s="22" t="s">
        <v>87</v>
      </c>
      <c r="P105" s="22"/>
      <c r="R105" s="19">
        <f t="shared" si="15"/>
        <v>1.0048663382006082</v>
      </c>
      <c r="S105" s="19">
        <f t="shared" si="21"/>
        <v>2.4390644525498382</v>
      </c>
      <c r="T105" s="25">
        <f t="shared" si="16"/>
        <v>9.6763243245123087E-2</v>
      </c>
      <c r="U105" s="25">
        <f t="shared" si="17"/>
        <v>4.7399937053232533E-2</v>
      </c>
      <c r="V105" s="25">
        <f t="shared" si="18"/>
        <v>4.9363306191890555E-2</v>
      </c>
      <c r="Y105" s="40"/>
    </row>
    <row r="106" spans="1:25" x14ac:dyDescent="0.2">
      <c r="A106" s="16">
        <v>1879.02</v>
      </c>
      <c r="B106" s="17">
        <v>3.71</v>
      </c>
      <c r="C106" s="18">
        <v>0.18329999999999999</v>
      </c>
      <c r="D106" s="17">
        <v>0.32169999999999999</v>
      </c>
      <c r="E106" s="17">
        <v>8.3728446279999993</v>
      </c>
      <c r="F106" s="18">
        <f t="shared" si="19"/>
        <v>1879.1249999999927</v>
      </c>
      <c r="G106" s="19">
        <f>G105*11/12+G117*1/12</f>
        <v>4.2033333333333331</v>
      </c>
      <c r="H106" s="18">
        <f t="shared" si="11"/>
        <v>139.49369233416527</v>
      </c>
      <c r="I106" s="18">
        <f t="shared" si="12"/>
        <v>6.8919659851354442</v>
      </c>
      <c r="J106" s="20">
        <f t="shared" si="20"/>
        <v>236.70615325085905</v>
      </c>
      <c r="K106" s="18">
        <f t="shared" si="13"/>
        <v>12.095719898625598</v>
      </c>
      <c r="L106" s="20">
        <f t="shared" si="14"/>
        <v>20.525166981348075</v>
      </c>
      <c r="M106" s="39" t="s">
        <v>87</v>
      </c>
      <c r="N106" s="21"/>
      <c r="O106" s="22" t="s">
        <v>87</v>
      </c>
      <c r="P106" s="22"/>
      <c r="R106" s="19">
        <f t="shared" si="15"/>
        <v>1.004853493821275</v>
      </c>
      <c r="S106" s="19">
        <f t="shared" si="21"/>
        <v>2.4230765874387807</v>
      </c>
      <c r="T106" s="25">
        <f t="shared" si="16"/>
        <v>9.6609408759285254E-2</v>
      </c>
      <c r="U106" s="25">
        <f t="shared" si="17"/>
        <v>4.9668133462527964E-2</v>
      </c>
      <c r="V106" s="25">
        <f t="shared" si="18"/>
        <v>4.694127529675729E-2</v>
      </c>
      <c r="Y106" s="40"/>
    </row>
    <row r="107" spans="1:25" x14ac:dyDescent="0.2">
      <c r="A107" s="16">
        <v>1879.03</v>
      </c>
      <c r="B107" s="17">
        <v>3.65</v>
      </c>
      <c r="C107" s="18">
        <v>0.185</v>
      </c>
      <c r="D107" s="17">
        <v>0.32750000000000001</v>
      </c>
      <c r="E107" s="17">
        <v>8.2776793390000005</v>
      </c>
      <c r="F107" s="18">
        <f t="shared" si="19"/>
        <v>1879.208333333326</v>
      </c>
      <c r="G107" s="19">
        <f>G105*10/12+G117*2/12</f>
        <v>4.1866666666666656</v>
      </c>
      <c r="H107" s="18">
        <f t="shared" si="11"/>
        <v>138.81549893895937</v>
      </c>
      <c r="I107" s="18">
        <f t="shared" si="12"/>
        <v>7.0358540558102698</v>
      </c>
      <c r="J107" s="20">
        <f t="shared" si="20"/>
        <v>236.55025573073948</v>
      </c>
      <c r="K107" s="18">
        <f t="shared" si="13"/>
        <v>12.455363260961423</v>
      </c>
      <c r="L107" s="20">
        <f t="shared" si="14"/>
        <v>21.224714726525256</v>
      </c>
      <c r="M107" s="39" t="s">
        <v>87</v>
      </c>
      <c r="N107" s="21"/>
      <c r="O107" s="22" t="s">
        <v>87</v>
      </c>
      <c r="P107" s="22"/>
      <c r="R107" s="19">
        <f t="shared" si="15"/>
        <v>1.0048406505677119</v>
      </c>
      <c r="S107" s="19">
        <f t="shared" si="21"/>
        <v>2.4628293569541437</v>
      </c>
      <c r="T107" s="25">
        <f t="shared" si="16"/>
        <v>9.6110971247693522E-2</v>
      </c>
      <c r="U107" s="25">
        <f t="shared" si="17"/>
        <v>4.9555504087045454E-2</v>
      </c>
      <c r="V107" s="25">
        <f t="shared" si="18"/>
        <v>4.6555467160648067E-2</v>
      </c>
      <c r="Y107" s="40"/>
    </row>
    <row r="108" spans="1:25" x14ac:dyDescent="0.2">
      <c r="A108" s="16">
        <v>1879.04</v>
      </c>
      <c r="B108" s="17">
        <v>3.77</v>
      </c>
      <c r="C108" s="18">
        <v>0.1867</v>
      </c>
      <c r="D108" s="17">
        <v>0.33329999999999999</v>
      </c>
      <c r="E108" s="17">
        <v>8.18251405</v>
      </c>
      <c r="F108" s="18">
        <f t="shared" si="19"/>
        <v>1879.2916666666592</v>
      </c>
      <c r="G108" s="19">
        <f>G105*9/12+G117*3/12</f>
        <v>4.17</v>
      </c>
      <c r="H108" s="18">
        <f t="shared" si="11"/>
        <v>145.04684382424011</v>
      </c>
      <c r="I108" s="18">
        <f t="shared" si="12"/>
        <v>7.1830890562296101</v>
      </c>
      <c r="J108" s="20">
        <f t="shared" si="20"/>
        <v>248.18889143502065</v>
      </c>
      <c r="K108" s="18">
        <f t="shared" si="13"/>
        <v>12.823372160906958</v>
      </c>
      <c r="L108" s="20">
        <f t="shared" si="14"/>
        <v>21.942004645966151</v>
      </c>
      <c r="M108" s="39" t="s">
        <v>87</v>
      </c>
      <c r="N108" s="21"/>
      <c r="O108" s="22" t="s">
        <v>87</v>
      </c>
      <c r="P108" s="22"/>
      <c r="R108" s="19">
        <f t="shared" si="15"/>
        <v>1.004827808441316</v>
      </c>
      <c r="S108" s="19">
        <f t="shared" si="21"/>
        <v>2.5035332096859122</v>
      </c>
      <c r="T108" s="25">
        <f t="shared" si="16"/>
        <v>9.1045780350762939E-2</v>
      </c>
      <c r="U108" s="25">
        <f t="shared" si="17"/>
        <v>4.8158813833927505E-2</v>
      </c>
      <c r="V108" s="25">
        <f t="shared" si="18"/>
        <v>4.2886966516835434E-2</v>
      </c>
      <c r="Y108" s="40"/>
    </row>
    <row r="109" spans="1:25" x14ac:dyDescent="0.2">
      <c r="A109" s="16">
        <v>1879.05</v>
      </c>
      <c r="B109" s="17">
        <v>3.94</v>
      </c>
      <c r="C109" s="18">
        <v>0.1883</v>
      </c>
      <c r="D109" s="17">
        <v>0.3392</v>
      </c>
      <c r="E109" s="17">
        <v>8.18251405</v>
      </c>
      <c r="F109" s="18">
        <f t="shared" si="19"/>
        <v>1879.3749999999925</v>
      </c>
      <c r="G109" s="19">
        <f>G105*8/12+G117*4/12</f>
        <v>4.1533333333333324</v>
      </c>
      <c r="H109" s="18">
        <f t="shared" si="11"/>
        <v>151.58741768368861</v>
      </c>
      <c r="I109" s="18">
        <f t="shared" si="12"/>
        <v>7.244647398436185</v>
      </c>
      <c r="J109" s="20">
        <f t="shared" si="20"/>
        <v>260.4134561296417</v>
      </c>
      <c r="K109" s="18">
        <f t="shared" si="13"/>
        <v>13.050368547793699</v>
      </c>
      <c r="L109" s="20">
        <f t="shared" si="14"/>
        <v>22.419351350044277</v>
      </c>
      <c r="M109" s="39" t="s">
        <v>87</v>
      </c>
      <c r="N109" s="21"/>
      <c r="O109" s="22" t="s">
        <v>87</v>
      </c>
      <c r="P109" s="22"/>
      <c r="R109" s="19">
        <f t="shared" si="15"/>
        <v>1.0048149674434854</v>
      </c>
      <c r="S109" s="19">
        <f t="shared" si="21"/>
        <v>2.515619788448749</v>
      </c>
      <c r="T109" s="25">
        <f t="shared" si="16"/>
        <v>9.1789140645424094E-2</v>
      </c>
      <c r="U109" s="25">
        <f t="shared" si="17"/>
        <v>5.0567110086689793E-2</v>
      </c>
      <c r="V109" s="25">
        <f t="shared" si="18"/>
        <v>4.1222030558734302E-2</v>
      </c>
      <c r="Y109" s="40"/>
    </row>
    <row r="110" spans="1:25" x14ac:dyDescent="0.2">
      <c r="A110" s="16">
        <v>1879.06</v>
      </c>
      <c r="B110" s="17">
        <v>3.96</v>
      </c>
      <c r="C110" s="18">
        <v>0.19</v>
      </c>
      <c r="D110" s="17">
        <v>0.34499999999999997</v>
      </c>
      <c r="E110" s="17">
        <v>8.0873811569999994</v>
      </c>
      <c r="F110" s="18">
        <f t="shared" si="19"/>
        <v>1879.4583333333258</v>
      </c>
      <c r="G110" s="19">
        <f>G105*7/12+G117*5/12</f>
        <v>4.1366666666666667</v>
      </c>
      <c r="H110" s="18">
        <f t="shared" si="11"/>
        <v>154.14909051503736</v>
      </c>
      <c r="I110" s="18">
        <f t="shared" si="12"/>
        <v>7.3960422216810855</v>
      </c>
      <c r="J110" s="20">
        <f t="shared" si="20"/>
        <v>265.87298897115301</v>
      </c>
      <c r="K110" s="18">
        <f t="shared" si="13"/>
        <v>13.429655613052498</v>
      </c>
      <c r="L110" s="20">
        <f t="shared" si="14"/>
        <v>23.163177069456516</v>
      </c>
      <c r="M110" s="39" t="s">
        <v>87</v>
      </c>
      <c r="N110" s="21"/>
      <c r="O110" s="22" t="s">
        <v>87</v>
      </c>
      <c r="P110" s="22"/>
      <c r="R110" s="19">
        <f t="shared" si="15"/>
        <v>1.00480212757562</v>
      </c>
      <c r="S110" s="19">
        <f t="shared" si="21"/>
        <v>2.5574664536825686</v>
      </c>
      <c r="T110" s="25">
        <f t="shared" si="16"/>
        <v>9.1733185230576941E-2</v>
      </c>
      <c r="U110" s="25">
        <f t="shared" si="17"/>
        <v>4.9157552491394085E-2</v>
      </c>
      <c r="V110" s="25">
        <f t="shared" si="18"/>
        <v>4.2575632739182856E-2</v>
      </c>
      <c r="Y110" s="40"/>
    </row>
    <row r="111" spans="1:25" x14ac:dyDescent="0.2">
      <c r="A111" s="16">
        <v>1879.07</v>
      </c>
      <c r="B111" s="17">
        <v>4.04</v>
      </c>
      <c r="C111" s="18">
        <v>0.19170000000000001</v>
      </c>
      <c r="D111" s="17">
        <v>0.3508</v>
      </c>
      <c r="E111" s="17">
        <v>8.18251405</v>
      </c>
      <c r="F111" s="18">
        <f t="shared" si="19"/>
        <v>1879.541666666659</v>
      </c>
      <c r="G111" s="19">
        <f>G105*6/12+G117*6/12</f>
        <v>4.1199999999999992</v>
      </c>
      <c r="H111" s="18">
        <f t="shared" si="11"/>
        <v>155.4348140715995</v>
      </c>
      <c r="I111" s="18">
        <f t="shared" si="12"/>
        <v>7.3754588756251538</v>
      </c>
      <c r="J111" s="20">
        <f t="shared" si="20"/>
        <v>269.15066279963315</v>
      </c>
      <c r="K111" s="18">
        <f t="shared" si="13"/>
        <v>13.496666528791362</v>
      </c>
      <c r="L111" s="20">
        <f t="shared" si="14"/>
        <v>23.370805076760224</v>
      </c>
      <c r="M111" s="39" t="s">
        <v>87</v>
      </c>
      <c r="N111" s="21"/>
      <c r="O111" s="22" t="s">
        <v>87</v>
      </c>
      <c r="P111" s="22"/>
      <c r="R111" s="19">
        <f t="shared" si="15"/>
        <v>1.0047892888391219</v>
      </c>
      <c r="S111" s="19">
        <f t="shared" si="21"/>
        <v>2.5398709093681653</v>
      </c>
      <c r="T111" s="25">
        <f t="shared" si="16"/>
        <v>8.8541710736451451E-2</v>
      </c>
      <c r="U111" s="25">
        <f t="shared" si="17"/>
        <v>5.0204458524767626E-2</v>
      </c>
      <c r="V111" s="25">
        <f t="shared" si="18"/>
        <v>3.8337252211683825E-2</v>
      </c>
      <c r="Y111" s="40"/>
    </row>
    <row r="112" spans="1:25" x14ac:dyDescent="0.2">
      <c r="A112" s="16">
        <v>1879.08</v>
      </c>
      <c r="B112" s="17">
        <v>4.07</v>
      </c>
      <c r="C112" s="18">
        <v>0.1933</v>
      </c>
      <c r="D112" s="17">
        <v>0.35670000000000002</v>
      </c>
      <c r="E112" s="17">
        <v>8.18251405</v>
      </c>
      <c r="F112" s="18">
        <f t="shared" si="19"/>
        <v>1879.6249999999923</v>
      </c>
      <c r="G112" s="19">
        <f>G105*5/12+G117*7/12</f>
        <v>4.1033333333333326</v>
      </c>
      <c r="H112" s="18">
        <f t="shared" si="11"/>
        <v>156.58903298797276</v>
      </c>
      <c r="I112" s="18">
        <f t="shared" si="12"/>
        <v>7.4370172178317286</v>
      </c>
      <c r="J112" s="20">
        <f t="shared" si="20"/>
        <v>272.22246687816113</v>
      </c>
      <c r="K112" s="18">
        <f t="shared" si="13"/>
        <v>13.723662915678105</v>
      </c>
      <c r="L112" s="20">
        <f t="shared" si="14"/>
        <v>23.857924799862428</v>
      </c>
      <c r="M112" s="39" t="s">
        <v>87</v>
      </c>
      <c r="N112" s="21"/>
      <c r="O112" s="22" t="s">
        <v>87</v>
      </c>
      <c r="P112" s="22"/>
      <c r="R112" s="19">
        <f t="shared" si="15"/>
        <v>1.0047764512353945</v>
      </c>
      <c r="S112" s="19">
        <f t="shared" si="21"/>
        <v>2.5520350847672124</v>
      </c>
      <c r="T112" s="25">
        <f t="shared" si="16"/>
        <v>8.9111386893727218E-2</v>
      </c>
      <c r="U112" s="25">
        <f t="shared" si="17"/>
        <v>5.0024868987590176E-2</v>
      </c>
      <c r="V112" s="25">
        <f t="shared" si="18"/>
        <v>3.9086517906137042E-2</v>
      </c>
      <c r="Y112" s="40"/>
    </row>
    <row r="113" spans="1:25" x14ac:dyDescent="0.2">
      <c r="A113" s="16">
        <v>1879.09</v>
      </c>
      <c r="B113" s="17">
        <v>4.22</v>
      </c>
      <c r="C113" s="18">
        <v>0.19500000000000001</v>
      </c>
      <c r="D113" s="17">
        <v>0.36249999999999999</v>
      </c>
      <c r="E113" s="17">
        <v>8.4679289260000008</v>
      </c>
      <c r="F113" s="18">
        <f t="shared" si="19"/>
        <v>1879.7083333333255</v>
      </c>
      <c r="G113" s="19">
        <f>G105*4/12+G117*8/12</f>
        <v>4.086666666666666</v>
      </c>
      <c r="H113" s="18">
        <f t="shared" si="11"/>
        <v>156.88771559252461</v>
      </c>
      <c r="I113" s="18">
        <f t="shared" si="12"/>
        <v>7.2495508389910661</v>
      </c>
      <c r="J113" s="20">
        <f t="shared" si="20"/>
        <v>273.79196163670724</v>
      </c>
      <c r="K113" s="18">
        <f t="shared" si="13"/>
        <v>13.476729123765443</v>
      </c>
      <c r="L113" s="20">
        <f t="shared" si="14"/>
        <v>23.518859263816672</v>
      </c>
      <c r="M113" s="39" t="s">
        <v>87</v>
      </c>
      <c r="N113" s="21"/>
      <c r="O113" s="22" t="s">
        <v>87</v>
      </c>
      <c r="P113" s="22"/>
      <c r="R113" s="19">
        <f t="shared" si="15"/>
        <v>1.0047636147658443</v>
      </c>
      <c r="S113" s="19">
        <f t="shared" si="21"/>
        <v>2.4777965516564411</v>
      </c>
      <c r="T113" s="25">
        <f t="shared" si="16"/>
        <v>9.0104551557638191E-2</v>
      </c>
      <c r="U113" s="25">
        <f t="shared" si="17"/>
        <v>5.2144394527997129E-2</v>
      </c>
      <c r="V113" s="25">
        <f t="shared" si="18"/>
        <v>3.7960157029641062E-2</v>
      </c>
      <c r="Y113" s="40"/>
    </row>
    <row r="114" spans="1:25" x14ac:dyDescent="0.2">
      <c r="A114" s="16">
        <v>1879.1</v>
      </c>
      <c r="B114" s="17">
        <v>4.68</v>
      </c>
      <c r="C114" s="18">
        <v>0.19670000000000001</v>
      </c>
      <c r="D114" s="17">
        <v>0.36830000000000002</v>
      </c>
      <c r="E114" s="17">
        <v>8.9436743799999991</v>
      </c>
      <c r="F114" s="18">
        <f t="shared" si="19"/>
        <v>1879.7916666666588</v>
      </c>
      <c r="G114" s="19">
        <f>G105*3/12+G117*9/12</f>
        <v>4.0699999999999994</v>
      </c>
      <c r="H114" s="18">
        <f t="shared" si="11"/>
        <v>164.73412239768962</v>
      </c>
      <c r="I114" s="18">
        <f t="shared" si="12"/>
        <v>6.9237610845353732</v>
      </c>
      <c r="J114" s="20">
        <f t="shared" si="20"/>
        <v>288.49200117164156</v>
      </c>
      <c r="K114" s="18">
        <f t="shared" si="13"/>
        <v>12.964012239117327</v>
      </c>
      <c r="L114" s="20">
        <f t="shared" si="14"/>
        <v>22.703334194768292</v>
      </c>
      <c r="M114" s="39" t="s">
        <v>87</v>
      </c>
      <c r="N114" s="21"/>
      <c r="O114" s="22" t="s">
        <v>87</v>
      </c>
      <c r="P114" s="22"/>
      <c r="R114" s="19">
        <f t="shared" si="15"/>
        <v>1.004750779431878</v>
      </c>
      <c r="S114" s="19">
        <f t="shared" si="21"/>
        <v>2.3571692610154491</v>
      </c>
      <c r="T114" s="25">
        <f t="shared" si="16"/>
        <v>8.2800089835030732E-2</v>
      </c>
      <c r="U114" s="25">
        <f t="shared" si="17"/>
        <v>5.7732581236854985E-2</v>
      </c>
      <c r="V114" s="25">
        <f t="shared" si="18"/>
        <v>2.5067508598175747E-2</v>
      </c>
      <c r="Y114" s="40"/>
    </row>
    <row r="115" spans="1:25" x14ac:dyDescent="0.2">
      <c r="A115" s="16">
        <v>1879.11</v>
      </c>
      <c r="B115" s="17">
        <v>4.93</v>
      </c>
      <c r="C115" s="18">
        <v>0.1983</v>
      </c>
      <c r="D115" s="17">
        <v>0.37419999999999998</v>
      </c>
      <c r="E115" s="17">
        <v>9.4194198349999994</v>
      </c>
      <c r="F115" s="18">
        <f t="shared" si="19"/>
        <v>1879.874999999992</v>
      </c>
      <c r="G115" s="19">
        <f>G105*2/12+G117*10/12</f>
        <v>4.0533333333333328</v>
      </c>
      <c r="H115" s="18">
        <f t="shared" si="11"/>
        <v>164.76936103145897</v>
      </c>
      <c r="I115" s="18">
        <f t="shared" si="12"/>
        <v>6.6275383960523975</v>
      </c>
      <c r="J115" s="20">
        <f t="shared" si="20"/>
        <v>289.5209240974703</v>
      </c>
      <c r="K115" s="18">
        <f t="shared" si="13"/>
        <v>12.506428985389848</v>
      </c>
      <c r="L115" s="20">
        <f t="shared" si="14"/>
        <v>21.975401581597037</v>
      </c>
      <c r="M115" s="39" t="s">
        <v>87</v>
      </c>
      <c r="N115" s="21"/>
      <c r="O115" s="22" t="s">
        <v>87</v>
      </c>
      <c r="P115" s="22"/>
      <c r="R115" s="19">
        <f t="shared" si="15"/>
        <v>1.0047379452349057</v>
      </c>
      <c r="S115" s="19">
        <f t="shared" si="21"/>
        <v>2.2487488045936366</v>
      </c>
      <c r="T115" s="25">
        <f t="shared" si="16"/>
        <v>8.1779571543002527E-2</v>
      </c>
      <c r="U115" s="25">
        <f t="shared" si="17"/>
        <v>6.305032386033349E-2</v>
      </c>
      <c r="V115" s="25">
        <f t="shared" si="18"/>
        <v>1.8729247682669037E-2</v>
      </c>
      <c r="Y115" s="40"/>
    </row>
    <row r="116" spans="1:25" x14ac:dyDescent="0.2">
      <c r="A116" s="16">
        <v>1879.12</v>
      </c>
      <c r="B116" s="17">
        <v>4.92</v>
      </c>
      <c r="C116" s="18">
        <v>0.2</v>
      </c>
      <c r="D116" s="17">
        <v>0.38</v>
      </c>
      <c r="E116" s="17">
        <v>9.7048347110000002</v>
      </c>
      <c r="F116" s="18">
        <f t="shared" si="19"/>
        <v>1879.9583333333253</v>
      </c>
      <c r="G116" s="19">
        <f>G105*1/12+G117*11/12</f>
        <v>4.0366666666666671</v>
      </c>
      <c r="H116" s="18">
        <f t="shared" si="11"/>
        <v>159.59917877265954</v>
      </c>
      <c r="I116" s="18">
        <f t="shared" si="12"/>
        <v>6.4877714948235585</v>
      </c>
      <c r="J116" s="20">
        <f t="shared" si="20"/>
        <v>281.38623730222423</v>
      </c>
      <c r="K116" s="18">
        <f t="shared" si="13"/>
        <v>12.326765840164761</v>
      </c>
      <c r="L116" s="20">
        <f t="shared" si="14"/>
        <v>21.733083368870975</v>
      </c>
      <c r="M116" s="39" t="s">
        <v>87</v>
      </c>
      <c r="N116" s="21"/>
      <c r="O116" s="22" t="s">
        <v>87</v>
      </c>
      <c r="P116" s="22"/>
      <c r="R116" s="19">
        <f t="shared" si="15"/>
        <v>1.004725112176339</v>
      </c>
      <c r="S116" s="19">
        <f t="shared" si="21"/>
        <v>2.1929552076819072</v>
      </c>
      <c r="T116" s="25">
        <f t="shared" si="16"/>
        <v>8.3300077284706786E-2</v>
      </c>
      <c r="U116" s="25">
        <f t="shared" si="17"/>
        <v>6.4743286223947427E-2</v>
      </c>
      <c r="V116" s="25">
        <f t="shared" si="18"/>
        <v>1.8556791060759359E-2</v>
      </c>
      <c r="Y116" s="40"/>
    </row>
    <row r="117" spans="1:25" x14ac:dyDescent="0.2">
      <c r="A117" s="16">
        <v>1880.01</v>
      </c>
      <c r="B117" s="17">
        <v>5.1100000000000003</v>
      </c>
      <c r="C117" s="18">
        <v>0.20499999999999999</v>
      </c>
      <c r="D117" s="17">
        <v>0.38919999999999999</v>
      </c>
      <c r="E117" s="17">
        <v>9.9903305790000001</v>
      </c>
      <c r="F117" s="18">
        <f t="shared" si="19"/>
        <v>1880.0416666666586</v>
      </c>
      <c r="G117" s="19">
        <v>4.0199999999999996</v>
      </c>
      <c r="H117" s="18">
        <f t="shared" si="11"/>
        <v>161.02552861279054</v>
      </c>
      <c r="I117" s="18">
        <f t="shared" si="12"/>
        <v>6.4599282515894432</v>
      </c>
      <c r="J117" s="20">
        <f t="shared" si="20"/>
        <v>284.85012181281854</v>
      </c>
      <c r="K117" s="18">
        <f t="shared" si="13"/>
        <v>12.264410124481032</v>
      </c>
      <c r="L117" s="20">
        <f t="shared" si="14"/>
        <v>21.695433935332478</v>
      </c>
      <c r="M117" s="39" t="s">
        <v>87</v>
      </c>
      <c r="N117" s="21"/>
      <c r="O117" s="22" t="s">
        <v>87</v>
      </c>
      <c r="P117" s="22"/>
      <c r="R117" s="19">
        <f t="shared" si="15"/>
        <v>1.0055306639798018</v>
      </c>
      <c r="S117" s="19">
        <f t="shared" si="21"/>
        <v>2.1403524891297896</v>
      </c>
      <c r="T117" s="25">
        <f t="shared" si="16"/>
        <v>8.6237032044705453E-2</v>
      </c>
      <c r="U117" s="25">
        <f t="shared" si="17"/>
        <v>7.0297515736478022E-2</v>
      </c>
      <c r="V117" s="25">
        <f t="shared" si="18"/>
        <v>1.593951630822743E-2</v>
      </c>
      <c r="Y117" s="40"/>
    </row>
    <row r="118" spans="1:25" x14ac:dyDescent="0.2">
      <c r="A118" s="16">
        <v>1880.02</v>
      </c>
      <c r="B118" s="17">
        <v>5.2</v>
      </c>
      <c r="C118" s="18">
        <v>0.21</v>
      </c>
      <c r="D118" s="17">
        <v>0.39829999999999999</v>
      </c>
      <c r="E118" s="17">
        <v>9.9903305790000001</v>
      </c>
      <c r="F118" s="18">
        <f t="shared" si="19"/>
        <v>1880.1249999999918</v>
      </c>
      <c r="G118" s="19">
        <f>G117*11/12+G129*1/12</f>
        <v>3.9933333333333332</v>
      </c>
      <c r="H118" s="18">
        <f t="shared" si="11"/>
        <v>163.86159467446396</v>
      </c>
      <c r="I118" s="18">
        <f t="shared" si="12"/>
        <v>6.617487477237967</v>
      </c>
      <c r="J118" s="20">
        <f t="shared" si="20"/>
        <v>290.84256566700213</v>
      </c>
      <c r="K118" s="18">
        <f t="shared" si="13"/>
        <v>12.551167915161344</v>
      </c>
      <c r="L118" s="20">
        <f t="shared" si="14"/>
        <v>22.277421904839795</v>
      </c>
      <c r="M118" s="39" t="s">
        <v>87</v>
      </c>
      <c r="N118" s="21"/>
      <c r="O118" s="22" t="s">
        <v>87</v>
      </c>
      <c r="P118" s="22"/>
      <c r="R118" s="19">
        <f t="shared" si="15"/>
        <v>1.0055111531554377</v>
      </c>
      <c r="S118" s="19">
        <f t="shared" si="21"/>
        <v>2.1521900595454988</v>
      </c>
      <c r="T118" s="25">
        <f t="shared" si="16"/>
        <v>8.3135500088081127E-2</v>
      </c>
      <c r="U118" s="25">
        <f t="shared" si="17"/>
        <v>6.9862487185594402E-2</v>
      </c>
      <c r="V118" s="25">
        <f t="shared" si="18"/>
        <v>1.3273012902486725E-2</v>
      </c>
      <c r="Y118" s="40"/>
    </row>
    <row r="119" spans="1:25" x14ac:dyDescent="0.2">
      <c r="A119" s="16">
        <v>1880.03</v>
      </c>
      <c r="B119" s="17">
        <v>5.3</v>
      </c>
      <c r="C119" s="18">
        <v>0.215</v>
      </c>
      <c r="D119" s="17">
        <v>0.40749999999999997</v>
      </c>
      <c r="E119" s="17">
        <v>10.08541488</v>
      </c>
      <c r="F119" s="18">
        <f t="shared" si="19"/>
        <v>1880.2083333333251</v>
      </c>
      <c r="G119" s="19">
        <f>G117*10/12+G129*2/12</f>
        <v>3.9666666666666663</v>
      </c>
      <c r="H119" s="18">
        <f t="shared" si="11"/>
        <v>165.43819910758106</v>
      </c>
      <c r="I119" s="18">
        <f t="shared" si="12"/>
        <v>6.7111722279490431</v>
      </c>
      <c r="J119" s="20">
        <f t="shared" si="20"/>
        <v>294.63357941077379</v>
      </c>
      <c r="K119" s="18">
        <f t="shared" si="13"/>
        <v>12.720012478554581</v>
      </c>
      <c r="L119" s="20">
        <f t="shared" si="14"/>
        <v>22.653430869790625</v>
      </c>
      <c r="M119" s="39" t="s">
        <v>87</v>
      </c>
      <c r="N119" s="21"/>
      <c r="O119" s="22" t="s">
        <v>87</v>
      </c>
      <c r="P119" s="22"/>
      <c r="R119" s="19">
        <f t="shared" si="15"/>
        <v>1.0054916470183479</v>
      </c>
      <c r="S119" s="19">
        <f t="shared" si="21"/>
        <v>2.143648647263011</v>
      </c>
      <c r="T119" s="25">
        <f t="shared" si="16"/>
        <v>8.1292342077649238E-2</v>
      </c>
      <c r="U119" s="25">
        <f t="shared" si="17"/>
        <v>7.0444823014995439E-2</v>
      </c>
      <c r="V119" s="25">
        <f t="shared" si="18"/>
        <v>1.0847519062653799E-2</v>
      </c>
      <c r="Y119" s="40"/>
    </row>
    <row r="120" spans="1:25" x14ac:dyDescent="0.2">
      <c r="A120" s="16">
        <v>1880.04</v>
      </c>
      <c r="B120" s="17">
        <v>5.18</v>
      </c>
      <c r="C120" s="18">
        <v>0.22</v>
      </c>
      <c r="D120" s="17">
        <v>0.41670000000000001</v>
      </c>
      <c r="E120" s="17">
        <v>9.7048347110000002</v>
      </c>
      <c r="F120" s="18">
        <f t="shared" si="19"/>
        <v>1880.2916666666583</v>
      </c>
      <c r="G120" s="19">
        <f>G117*9/12+G129*3/12</f>
        <v>3.9399999999999995</v>
      </c>
      <c r="H120" s="18">
        <f t="shared" si="11"/>
        <v>168.03328171593014</v>
      </c>
      <c r="I120" s="18">
        <f t="shared" si="12"/>
        <v>7.1365486443059147</v>
      </c>
      <c r="J120" s="20">
        <f t="shared" si="20"/>
        <v>300.31437575734566</v>
      </c>
      <c r="K120" s="18">
        <f t="shared" si="13"/>
        <v>13.517271909464885</v>
      </c>
      <c r="L120" s="20">
        <f t="shared" si="14"/>
        <v>24.158494281483776</v>
      </c>
      <c r="M120" s="39" t="s">
        <v>87</v>
      </c>
      <c r="N120" s="21"/>
      <c r="O120" s="22" t="s">
        <v>87</v>
      </c>
      <c r="P120" s="22"/>
      <c r="R120" s="19">
        <f t="shared" si="15"/>
        <v>1.005472145577851</v>
      </c>
      <c r="S120" s="19">
        <f t="shared" si="21"/>
        <v>2.2399467633136738</v>
      </c>
      <c r="T120" s="25">
        <f t="shared" si="16"/>
        <v>8.1824199605325498E-2</v>
      </c>
      <c r="U120" s="25">
        <f t="shared" si="17"/>
        <v>6.5909053785043969E-2</v>
      </c>
      <c r="V120" s="25">
        <f t="shared" si="18"/>
        <v>1.5915145820281529E-2</v>
      </c>
      <c r="Y120" s="40"/>
    </row>
    <row r="121" spans="1:25" x14ac:dyDescent="0.2">
      <c r="A121" s="16">
        <v>1880.05</v>
      </c>
      <c r="B121" s="17">
        <v>4.7699999999999996</v>
      </c>
      <c r="C121" s="18">
        <v>0.22500000000000001</v>
      </c>
      <c r="D121" s="17">
        <v>0.42580000000000001</v>
      </c>
      <c r="E121" s="17">
        <v>9.4194198349999994</v>
      </c>
      <c r="F121" s="18">
        <f t="shared" si="19"/>
        <v>1880.3749999999916</v>
      </c>
      <c r="G121" s="19">
        <f>G117*8/12+G129*4/12</f>
        <v>3.9133333333333331</v>
      </c>
      <c r="H121" s="18">
        <f t="shared" si="11"/>
        <v>159.42187669778079</v>
      </c>
      <c r="I121" s="18">
        <f t="shared" si="12"/>
        <v>7.5198998442349438</v>
      </c>
      <c r="J121" s="20">
        <f t="shared" si="20"/>
        <v>286.04378486224482</v>
      </c>
      <c r="K121" s="18">
        <f t="shared" si="13"/>
        <v>14.230992683001062</v>
      </c>
      <c r="L121" s="20">
        <f t="shared" si="14"/>
        <v>25.534055260868733</v>
      </c>
      <c r="M121" s="39" t="s">
        <v>87</v>
      </c>
      <c r="N121" s="21"/>
      <c r="O121" s="22" t="s">
        <v>87</v>
      </c>
      <c r="P121" s="22"/>
      <c r="R121" s="19">
        <f t="shared" si="15"/>
        <v>1.0054526488432851</v>
      </c>
      <c r="S121" s="19">
        <f t="shared" si="21"/>
        <v>2.320447405059896</v>
      </c>
      <c r="T121" s="25">
        <f t="shared" si="16"/>
        <v>9.0655952439658405E-2</v>
      </c>
      <c r="U121" s="25">
        <f t="shared" si="17"/>
        <v>6.0992209032631806E-2</v>
      </c>
      <c r="V121" s="25">
        <f t="shared" si="18"/>
        <v>2.9663743407026599E-2</v>
      </c>
      <c r="Y121" s="40"/>
    </row>
    <row r="122" spans="1:25" x14ac:dyDescent="0.2">
      <c r="A122" s="16">
        <v>1880.06</v>
      </c>
      <c r="B122" s="17">
        <v>4.79</v>
      </c>
      <c r="C122" s="18">
        <v>0.23</v>
      </c>
      <c r="D122" s="17">
        <v>0.435</v>
      </c>
      <c r="E122" s="17">
        <v>9.229089256</v>
      </c>
      <c r="F122" s="18">
        <f t="shared" si="19"/>
        <v>1880.4583333333248</v>
      </c>
      <c r="G122" s="19">
        <f>G117*7/12+G129*5/12</f>
        <v>3.8866666666666667</v>
      </c>
      <c r="H122" s="18">
        <f t="shared" si="11"/>
        <v>163.39183863886132</v>
      </c>
      <c r="I122" s="18">
        <f t="shared" si="12"/>
        <v>7.8455371371478302</v>
      </c>
      <c r="J122" s="20">
        <f t="shared" si="20"/>
        <v>294.33999172458954</v>
      </c>
      <c r="K122" s="18">
        <f t="shared" si="13"/>
        <v>14.838298498518721</v>
      </c>
      <c r="L122" s="20">
        <f t="shared" si="14"/>
        <v>26.730249770395918</v>
      </c>
      <c r="M122" s="39" t="s">
        <v>87</v>
      </c>
      <c r="N122" s="21"/>
      <c r="O122" s="22" t="s">
        <v>87</v>
      </c>
      <c r="P122" s="22"/>
      <c r="R122" s="19">
        <f t="shared" si="15"/>
        <v>1.0054331568240089</v>
      </c>
      <c r="S122" s="19">
        <f t="shared" si="21"/>
        <v>2.3812152762304288</v>
      </c>
      <c r="T122" s="25">
        <f t="shared" si="16"/>
        <v>8.712214361342796E-2</v>
      </c>
      <c r="U122" s="25">
        <f t="shared" si="17"/>
        <v>5.8412780526710506E-2</v>
      </c>
      <c r="V122" s="25">
        <f t="shared" si="18"/>
        <v>2.8709363086717454E-2</v>
      </c>
      <c r="Y122" s="40"/>
    </row>
    <row r="123" spans="1:25" x14ac:dyDescent="0.2">
      <c r="A123" s="16">
        <v>1880.07</v>
      </c>
      <c r="B123" s="17">
        <v>5.01</v>
      </c>
      <c r="C123" s="18">
        <v>0.23499999999999999</v>
      </c>
      <c r="D123" s="17">
        <v>0.44419999999999998</v>
      </c>
      <c r="E123" s="17">
        <v>9.229089256</v>
      </c>
      <c r="F123" s="18">
        <f t="shared" si="19"/>
        <v>1880.5416666666581</v>
      </c>
      <c r="G123" s="19">
        <f>G117*6/12+G129*6/12</f>
        <v>3.8600000000000003</v>
      </c>
      <c r="H123" s="18">
        <f t="shared" si="11"/>
        <v>170.89626546569838</v>
      </c>
      <c r="I123" s="18">
        <f t="shared" si="12"/>
        <v>8.0160922923032167</v>
      </c>
      <c r="J123" s="20">
        <f t="shared" si="20"/>
        <v>309.062112048323</v>
      </c>
      <c r="K123" s="18">
        <f t="shared" si="13"/>
        <v>15.152119984004635</v>
      </c>
      <c r="L123" s="20">
        <f t="shared" si="14"/>
        <v>27.402273487398219</v>
      </c>
      <c r="M123" s="39" t="s">
        <v>87</v>
      </c>
      <c r="N123" s="21"/>
      <c r="O123" s="22" t="s">
        <v>87</v>
      </c>
      <c r="P123" s="22"/>
      <c r="R123" s="19">
        <f t="shared" si="15"/>
        <v>1.0054136695294011</v>
      </c>
      <c r="S123" s="19">
        <f t="shared" si="21"/>
        <v>2.3941527922579144</v>
      </c>
      <c r="T123" s="25">
        <f t="shared" si="16"/>
        <v>8.140838182329424E-2</v>
      </c>
      <c r="U123" s="25">
        <f t="shared" si="17"/>
        <v>5.8000756739075454E-2</v>
      </c>
      <c r="V123" s="25">
        <f t="shared" si="18"/>
        <v>2.3407625084218786E-2</v>
      </c>
      <c r="Y123" s="40"/>
    </row>
    <row r="124" spans="1:25" x14ac:dyDescent="0.2">
      <c r="A124" s="16">
        <v>1880.08</v>
      </c>
      <c r="B124" s="17">
        <v>5.19</v>
      </c>
      <c r="C124" s="18">
        <v>0.24</v>
      </c>
      <c r="D124" s="17">
        <v>0.45329999999999998</v>
      </c>
      <c r="E124" s="17">
        <v>9.229089256</v>
      </c>
      <c r="F124" s="18">
        <f t="shared" si="19"/>
        <v>1880.6249999999914</v>
      </c>
      <c r="G124" s="19">
        <f>G117*5/12+G129*7/12</f>
        <v>3.8333333333333335</v>
      </c>
      <c r="H124" s="18">
        <f t="shared" si="11"/>
        <v>177.03625105129234</v>
      </c>
      <c r="I124" s="18">
        <f t="shared" si="12"/>
        <v>8.1866474474586042</v>
      </c>
      <c r="J124" s="20">
        <f t="shared" si="20"/>
        <v>321.39992091252759</v>
      </c>
      <c r="K124" s="18">
        <f t="shared" si="13"/>
        <v>15.46253036638744</v>
      </c>
      <c r="L124" s="20">
        <f t="shared" si="14"/>
        <v>28.071403497042148</v>
      </c>
      <c r="M124" s="39" t="s">
        <v>87</v>
      </c>
      <c r="N124" s="21"/>
      <c r="O124" s="22" t="s">
        <v>87</v>
      </c>
      <c r="P124" s="22"/>
      <c r="R124" s="19">
        <f t="shared" si="15"/>
        <v>1.0053941869688605</v>
      </c>
      <c r="S124" s="19">
        <f t="shared" si="21"/>
        <v>2.407113944278092</v>
      </c>
      <c r="T124" s="25">
        <f t="shared" si="16"/>
        <v>7.1090003978579341E-2</v>
      </c>
      <c r="U124" s="25">
        <f t="shared" si="17"/>
        <v>5.375326390602253E-2</v>
      </c>
      <c r="V124" s="25">
        <f t="shared" si="18"/>
        <v>1.7336740072556811E-2</v>
      </c>
      <c r="Y124" s="40"/>
    </row>
    <row r="125" spans="1:25" x14ac:dyDescent="0.2">
      <c r="A125" s="16">
        <v>1880.09</v>
      </c>
      <c r="B125" s="17">
        <v>5.18</v>
      </c>
      <c r="C125" s="18">
        <v>0.245</v>
      </c>
      <c r="D125" s="17">
        <v>0.46250000000000002</v>
      </c>
      <c r="E125" s="17">
        <v>9.3242545450000005</v>
      </c>
      <c r="F125" s="18">
        <f t="shared" si="19"/>
        <v>1880.7083333333246</v>
      </c>
      <c r="G125" s="19">
        <f>G117*4/12+G129*8/12</f>
        <v>3.8066666666666666</v>
      </c>
      <c r="H125" s="18">
        <f t="shared" si="11"/>
        <v>174.89175323666589</v>
      </c>
      <c r="I125" s="18">
        <f t="shared" si="12"/>
        <v>8.2719072476801454</v>
      </c>
      <c r="J125" s="20">
        <f t="shared" si="20"/>
        <v>318.75813296999758</v>
      </c>
      <c r="K125" s="18">
        <f t="shared" si="13"/>
        <v>15.6153351104166</v>
      </c>
      <c r="L125" s="20">
        <f t="shared" si="14"/>
        <v>28.460547586606932</v>
      </c>
      <c r="M125" s="39" t="s">
        <v>87</v>
      </c>
      <c r="N125" s="21"/>
      <c r="O125" s="22" t="s">
        <v>87</v>
      </c>
      <c r="P125" s="22"/>
      <c r="R125" s="19">
        <f t="shared" si="15"/>
        <v>1.0053747091518059</v>
      </c>
      <c r="S125" s="19">
        <f t="shared" si="21"/>
        <v>2.3953983376449153</v>
      </c>
      <c r="T125" s="25">
        <f t="shared" si="16"/>
        <v>6.9279584626232404E-2</v>
      </c>
      <c r="U125" s="25">
        <f t="shared" si="17"/>
        <v>5.3184267575099975E-2</v>
      </c>
      <c r="V125" s="25">
        <f t="shared" si="18"/>
        <v>1.6095317051132429E-2</v>
      </c>
      <c r="Y125" s="40"/>
    </row>
    <row r="126" spans="1:25" x14ac:dyDescent="0.2">
      <c r="A126" s="16">
        <v>1880.1</v>
      </c>
      <c r="B126" s="17">
        <v>5.33</v>
      </c>
      <c r="C126" s="18">
        <v>0.25</v>
      </c>
      <c r="D126" s="17">
        <v>0.47170000000000001</v>
      </c>
      <c r="E126" s="17">
        <v>9.3242545450000005</v>
      </c>
      <c r="F126" s="18">
        <f t="shared" si="19"/>
        <v>1880.7916666666579</v>
      </c>
      <c r="G126" s="19">
        <f>G117*3/12+G129*9/12</f>
        <v>3.7800000000000002</v>
      </c>
      <c r="H126" s="18">
        <f t="shared" si="11"/>
        <v>179.95618624544969</v>
      </c>
      <c r="I126" s="18">
        <f t="shared" si="12"/>
        <v>8.44072168130627</v>
      </c>
      <c r="J126" s="20">
        <f t="shared" si="20"/>
        <v>329.27058748396956</v>
      </c>
      <c r="K126" s="18">
        <f t="shared" si="13"/>
        <v>15.925953668288672</v>
      </c>
      <c r="L126" s="20">
        <f t="shared" si="14"/>
        <v>29.140138108102899</v>
      </c>
      <c r="M126" s="39" t="s">
        <v>87</v>
      </c>
      <c r="N126" s="21"/>
      <c r="O126" s="22" t="s">
        <v>87</v>
      </c>
      <c r="P126" s="22"/>
      <c r="R126" s="19">
        <f t="shared" si="15"/>
        <v>1.0053552360876774</v>
      </c>
      <c r="S126" s="19">
        <f t="shared" si="21"/>
        <v>2.408272907012476</v>
      </c>
      <c r="T126" s="25">
        <f t="shared" si="16"/>
        <v>6.1289257063371183E-2</v>
      </c>
      <c r="U126" s="25">
        <f t="shared" si="17"/>
        <v>5.278512270498581E-2</v>
      </c>
      <c r="V126" s="25">
        <f t="shared" si="18"/>
        <v>8.5041343583853735E-3</v>
      </c>
      <c r="Y126" s="40"/>
    </row>
    <row r="127" spans="1:25" x14ac:dyDescent="0.2">
      <c r="A127" s="16">
        <v>1880.11</v>
      </c>
      <c r="B127" s="17">
        <v>5.61</v>
      </c>
      <c r="C127" s="18">
        <v>0.255</v>
      </c>
      <c r="D127" s="17">
        <v>0.48080000000000001</v>
      </c>
      <c r="E127" s="17">
        <v>9.4194198349999994</v>
      </c>
      <c r="F127" s="18">
        <f t="shared" si="19"/>
        <v>1880.8749999999911</v>
      </c>
      <c r="G127" s="19">
        <f>G117*2/12+G129*10/12</f>
        <v>3.7533333333333334</v>
      </c>
      <c r="H127" s="18">
        <f t="shared" si="11"/>
        <v>187.49616944959126</v>
      </c>
      <c r="I127" s="18">
        <f t="shared" si="12"/>
        <v>8.5225531567996011</v>
      </c>
      <c r="J127" s="20">
        <f t="shared" si="20"/>
        <v>344.36618897263031</v>
      </c>
      <c r="K127" s="18">
        <f t="shared" si="13"/>
        <v>16.069190422702938</v>
      </c>
      <c r="L127" s="20">
        <f t="shared" si="14"/>
        <v>29.513594234944858</v>
      </c>
      <c r="M127" s="39" t="s">
        <v>87</v>
      </c>
      <c r="N127" s="21"/>
      <c r="O127" s="22" t="s">
        <v>87</v>
      </c>
      <c r="P127" s="22"/>
      <c r="R127" s="19">
        <f t="shared" si="15"/>
        <v>1.0053357677859338</v>
      </c>
      <c r="S127" s="19">
        <f t="shared" si="21"/>
        <v>2.3967084696086709</v>
      </c>
      <c r="T127" s="25">
        <f t="shared" si="16"/>
        <v>5.1490916591568903E-2</v>
      </c>
      <c r="U127" s="25">
        <f t="shared" si="17"/>
        <v>5.5970256736687318E-2</v>
      </c>
      <c r="V127" s="25">
        <f t="shared" si="18"/>
        <v>-4.4793401451184156E-3</v>
      </c>
      <c r="Y127" s="40"/>
    </row>
    <row r="128" spans="1:25" x14ac:dyDescent="0.2">
      <c r="A128" s="16">
        <v>1880.12</v>
      </c>
      <c r="B128" s="17">
        <v>5.84</v>
      </c>
      <c r="C128" s="18">
        <v>0.26</v>
      </c>
      <c r="D128" s="17">
        <v>0.49</v>
      </c>
      <c r="E128" s="17">
        <v>9.5145851239999999</v>
      </c>
      <c r="F128" s="18">
        <f t="shared" si="19"/>
        <v>1880.9583333333244</v>
      </c>
      <c r="G128" s="19">
        <f>G117*1/12+G129*11/12</f>
        <v>3.726666666666667</v>
      </c>
      <c r="H128" s="18">
        <f t="shared" si="11"/>
        <v>193.23094764925253</v>
      </c>
      <c r="I128" s="18">
        <f t="shared" si="12"/>
        <v>8.6027476693160381</v>
      </c>
      <c r="J128" s="20">
        <f t="shared" si="20"/>
        <v>356.21570215934793</v>
      </c>
      <c r="K128" s="18">
        <f t="shared" si="13"/>
        <v>16.212870607557146</v>
      </c>
      <c r="L128" s="20">
        <f t="shared" si="14"/>
        <v>29.887961311315152</v>
      </c>
      <c r="M128" s="39" t="s">
        <v>87</v>
      </c>
      <c r="N128" s="21"/>
      <c r="O128" s="22" t="s">
        <v>87</v>
      </c>
      <c r="P128" s="22"/>
      <c r="R128" s="19">
        <f t="shared" si="15"/>
        <v>1.0053163042560556</v>
      </c>
      <c r="S128" s="19">
        <f t="shared" si="21"/>
        <v>2.3853968594927881</v>
      </c>
      <c r="T128" s="25">
        <f t="shared" si="16"/>
        <v>4.5882043257926775E-2</v>
      </c>
      <c r="U128" s="25">
        <f t="shared" si="17"/>
        <v>5.663894316368645E-2</v>
      </c>
      <c r="V128" s="25">
        <f t="shared" si="18"/>
        <v>-1.0756899905759676E-2</v>
      </c>
      <c r="Y128" s="40"/>
    </row>
    <row r="129" spans="1:26" x14ac:dyDescent="0.2">
      <c r="A129" s="16">
        <v>1881.01</v>
      </c>
      <c r="B129" s="17">
        <v>6.19</v>
      </c>
      <c r="C129" s="18">
        <v>0.26500000000000001</v>
      </c>
      <c r="D129" s="17">
        <v>0.48580000000000001</v>
      </c>
      <c r="E129" s="17">
        <v>9.4194198349999994</v>
      </c>
      <c r="F129" s="18">
        <f t="shared" si="19"/>
        <v>1881.0416666666576</v>
      </c>
      <c r="G129" s="19">
        <v>3.7</v>
      </c>
      <c r="H129" s="18">
        <f t="shared" si="11"/>
        <v>206.88080015917467</v>
      </c>
      <c r="I129" s="18">
        <f t="shared" si="12"/>
        <v>8.8567709276544893</v>
      </c>
      <c r="J129" s="20">
        <f t="shared" si="20"/>
        <v>382.73941345636791</v>
      </c>
      <c r="K129" s="18">
        <f t="shared" si="13"/>
        <v>16.236299308130381</v>
      </c>
      <c r="L129" s="20">
        <f t="shared" si="14"/>
        <v>30.037933288708164</v>
      </c>
      <c r="M129" s="39">
        <f t="shared" ref="M129:M192" si="22">H129/AVERAGE(K9:K128)</f>
        <v>18.473952301404932</v>
      </c>
      <c r="N129" s="21"/>
      <c r="O129" s="22">
        <f t="shared" ref="O129:O192" si="23">J129/AVERAGE(L9:L128)</f>
        <v>24.135057421965037</v>
      </c>
      <c r="P129" s="22"/>
      <c r="Q129" s="41">
        <f t="shared" ref="Q129:Q192" si="24">1/M129-(G129/100-(((E129/E9)^(1/10))-1))</f>
        <v>-1.0488744813437062E-2</v>
      </c>
      <c r="R129" s="19">
        <f t="shared" si="15"/>
        <v>1.003636193113409</v>
      </c>
      <c r="S129" s="19">
        <f t="shared" si="21"/>
        <v>2.422306367277153</v>
      </c>
      <c r="T129" s="25">
        <f t="shared" si="16"/>
        <v>4.5353276058498038E-2</v>
      </c>
      <c r="U129" s="25">
        <f t="shared" si="17"/>
        <v>5.6467965502210449E-2</v>
      </c>
      <c r="V129" s="25">
        <f t="shared" si="18"/>
        <v>-1.1114689443712411E-2</v>
      </c>
      <c r="Y129" s="40"/>
      <c r="Z129" s="40"/>
    </row>
    <row r="130" spans="1:26" x14ac:dyDescent="0.2">
      <c r="A130" s="16">
        <v>1881.02</v>
      </c>
      <c r="B130" s="17">
        <v>6.17</v>
      </c>
      <c r="C130" s="18">
        <v>0.27</v>
      </c>
      <c r="D130" s="17">
        <v>0.48170000000000002</v>
      </c>
      <c r="E130" s="17">
        <v>9.5145851239999999</v>
      </c>
      <c r="F130" s="18">
        <f t="shared" si="19"/>
        <v>1881.1249999999909</v>
      </c>
      <c r="G130" s="19">
        <f>G129*11/12+G141*1/12</f>
        <v>3.6933333333333338</v>
      </c>
      <c r="H130" s="18">
        <f t="shared" si="11"/>
        <v>204.14981969107671</v>
      </c>
      <c r="I130" s="18">
        <f t="shared" si="12"/>
        <v>8.9336225796743474</v>
      </c>
      <c r="J130" s="20">
        <f t="shared" si="20"/>
        <v>379.06427102449317</v>
      </c>
      <c r="K130" s="18">
        <f t="shared" si="13"/>
        <v>15.938244431959751</v>
      </c>
      <c r="L130" s="20">
        <f t="shared" si="14"/>
        <v>29.594045275931666</v>
      </c>
      <c r="M130" s="39">
        <f t="shared" si="22"/>
        <v>18.14725816499023</v>
      </c>
      <c r="N130" s="21"/>
      <c r="O130" s="22">
        <f t="shared" si="23"/>
        <v>23.655503266150113</v>
      </c>
      <c r="P130" s="22"/>
      <c r="Q130" s="41">
        <f t="shared" si="24"/>
        <v>-1.1392839551264043E-2</v>
      </c>
      <c r="R130" s="19">
        <f t="shared" si="15"/>
        <v>1.0036308102375502</v>
      </c>
      <c r="S130" s="19">
        <f t="shared" si="21"/>
        <v>2.4067982309690459</v>
      </c>
      <c r="T130" s="25">
        <f t="shared" si="16"/>
        <v>4.6774019030632719E-2</v>
      </c>
      <c r="U130" s="25">
        <f t="shared" si="17"/>
        <v>5.619874876652009E-2</v>
      </c>
      <c r="V130" s="25">
        <f t="shared" si="18"/>
        <v>-9.4247297358873716E-3</v>
      </c>
      <c r="Y130" s="40"/>
      <c r="Z130" s="40"/>
    </row>
    <row r="131" spans="1:26" x14ac:dyDescent="0.2">
      <c r="A131" s="16">
        <v>1881.03</v>
      </c>
      <c r="B131" s="17">
        <v>6.24</v>
      </c>
      <c r="C131" s="18">
        <v>0.27500000000000002</v>
      </c>
      <c r="D131" s="17">
        <v>0.47749999999999998</v>
      </c>
      <c r="E131" s="17">
        <v>9.5145851239999999</v>
      </c>
      <c r="F131" s="18">
        <f t="shared" si="19"/>
        <v>1881.2083333333242</v>
      </c>
      <c r="G131" s="19">
        <f>G129*10/12+G141*2/12</f>
        <v>3.686666666666667</v>
      </c>
      <c r="H131" s="18">
        <f t="shared" si="11"/>
        <v>206.46594406358489</v>
      </c>
      <c r="I131" s="18">
        <f t="shared" si="12"/>
        <v>9.0990600348535011</v>
      </c>
      <c r="J131" s="20">
        <f t="shared" si="20"/>
        <v>384.77276186987825</v>
      </c>
      <c r="K131" s="18">
        <f t="shared" si="13"/>
        <v>15.799276969609261</v>
      </c>
      <c r="L131" s="20">
        <f t="shared" si="14"/>
        <v>29.443749005267129</v>
      </c>
      <c r="M131" s="39">
        <f t="shared" si="22"/>
        <v>18.270119140204987</v>
      </c>
      <c r="N131" s="21"/>
      <c r="O131" s="22">
        <f t="shared" si="23"/>
        <v>23.767712891469273</v>
      </c>
      <c r="P131" s="22"/>
      <c r="Q131" s="41">
        <f t="shared" si="24"/>
        <v>-1.3123118077292328E-2</v>
      </c>
      <c r="R131" s="19">
        <f t="shared" si="15"/>
        <v>1.0036254274364746</v>
      </c>
      <c r="S131" s="19">
        <f t="shared" si="21"/>
        <v>2.4155368586257659</v>
      </c>
      <c r="T131" s="25">
        <f t="shared" si="16"/>
        <v>4.2422581098677137E-2</v>
      </c>
      <c r="U131" s="25">
        <f t="shared" si="17"/>
        <v>5.4884513803230339E-2</v>
      </c>
      <c r="V131" s="25">
        <f t="shared" si="18"/>
        <v>-1.2461932704553202E-2</v>
      </c>
      <c r="Y131" s="40"/>
      <c r="Z131" s="40"/>
    </row>
    <row r="132" spans="1:26" x14ac:dyDescent="0.2">
      <c r="A132" s="16">
        <v>1881.04</v>
      </c>
      <c r="B132" s="17">
        <v>6.22</v>
      </c>
      <c r="C132" s="18">
        <v>0.28000000000000003</v>
      </c>
      <c r="D132" s="17">
        <v>0.4733</v>
      </c>
      <c r="E132" s="17">
        <v>9.6096694209999995</v>
      </c>
      <c r="F132" s="18">
        <f t="shared" si="19"/>
        <v>1881.2916666666574</v>
      </c>
      <c r="G132" s="19">
        <f>G129*9/12+G141*3/12</f>
        <v>3.68</v>
      </c>
      <c r="H132" s="18">
        <f t="shared" si="11"/>
        <v>203.76783416928751</v>
      </c>
      <c r="I132" s="18">
        <f t="shared" si="12"/>
        <v>9.1728285478135856</v>
      </c>
      <c r="J132" s="20">
        <f t="shared" si="20"/>
        <v>381.16907805320801</v>
      </c>
      <c r="K132" s="18">
        <f t="shared" si="13"/>
        <v>15.505356256000608</v>
      </c>
      <c r="L132" s="20">
        <f t="shared" si="14"/>
        <v>29.004393029354237</v>
      </c>
      <c r="M132" s="39">
        <f t="shared" si="22"/>
        <v>17.950108278222888</v>
      </c>
      <c r="N132" s="21"/>
      <c r="O132" s="22">
        <f t="shared" si="23"/>
        <v>23.30885011714151</v>
      </c>
      <c r="P132" s="22"/>
      <c r="Q132" s="41">
        <f t="shared" si="24"/>
        <v>-7.5035017219817549E-3</v>
      </c>
      <c r="R132" s="19">
        <f t="shared" si="15"/>
        <v>1.0036200447102193</v>
      </c>
      <c r="S132" s="19">
        <f t="shared" si="21"/>
        <v>2.4003066741761567</v>
      </c>
      <c r="T132" s="25">
        <f t="shared" si="16"/>
        <v>4.5970733040427092E-2</v>
      </c>
      <c r="U132" s="25">
        <f t="shared" si="17"/>
        <v>5.4635360559144752E-2</v>
      </c>
      <c r="V132" s="25">
        <f t="shared" si="18"/>
        <v>-8.6646275187176602E-3</v>
      </c>
      <c r="Y132" s="40"/>
      <c r="Z132" s="40"/>
    </row>
    <row r="133" spans="1:26" x14ac:dyDescent="0.2">
      <c r="A133" s="16">
        <v>1881.05</v>
      </c>
      <c r="B133" s="17">
        <v>6.5</v>
      </c>
      <c r="C133" s="18">
        <v>0.28499999999999998</v>
      </c>
      <c r="D133" s="17">
        <v>0.46920000000000001</v>
      </c>
      <c r="E133" s="17">
        <v>9.5145851239999999</v>
      </c>
      <c r="F133" s="18">
        <f t="shared" si="19"/>
        <v>1881.3749999999907</v>
      </c>
      <c r="G133" s="19">
        <f>G129*8/12+G141*4/12</f>
        <v>3.6733333333333338</v>
      </c>
      <c r="H133" s="18">
        <f t="shared" si="11"/>
        <v>215.06869173290093</v>
      </c>
      <c r="I133" s="18">
        <f t="shared" si="12"/>
        <v>9.4299349452118086</v>
      </c>
      <c r="J133" s="20">
        <f t="shared" si="20"/>
        <v>403.77848928967268</v>
      </c>
      <c r="K133" s="18">
        <f t="shared" si="13"/>
        <v>15.524650794011862</v>
      </c>
      <c r="L133" s="20">
        <f t="shared" si="14"/>
        <v>29.146594949956061</v>
      </c>
      <c r="M133" s="39">
        <f t="shared" si="22"/>
        <v>18.869718693152592</v>
      </c>
      <c r="N133" s="21"/>
      <c r="O133" s="22">
        <f t="shared" si="23"/>
        <v>24.456686047737911</v>
      </c>
      <c r="P133" s="22"/>
      <c r="Q133" s="41">
        <f t="shared" si="24"/>
        <v>-8.8810899862742099E-3</v>
      </c>
      <c r="R133" s="19">
        <f t="shared" si="15"/>
        <v>1.0036146620588215</v>
      </c>
      <c r="S133" s="19">
        <f t="shared" si="21"/>
        <v>2.4330702656658305</v>
      </c>
      <c r="T133" s="25">
        <f t="shared" si="16"/>
        <v>4.1157417335912827E-2</v>
      </c>
      <c r="U133" s="25">
        <f t="shared" si="17"/>
        <v>5.4785523143780823E-2</v>
      </c>
      <c r="V133" s="25">
        <f t="shared" si="18"/>
        <v>-1.3628105807867996E-2</v>
      </c>
      <c r="Y133" s="40"/>
      <c r="Z133" s="40"/>
    </row>
    <row r="134" spans="1:26" x14ac:dyDescent="0.2">
      <c r="A134" s="16">
        <v>1881.06</v>
      </c>
      <c r="B134" s="17">
        <v>6.58</v>
      </c>
      <c r="C134" s="18">
        <v>0.28999999999999998</v>
      </c>
      <c r="D134" s="17">
        <v>0.46500000000000002</v>
      </c>
      <c r="E134" s="17">
        <v>9.5145851239999999</v>
      </c>
      <c r="F134" s="18">
        <f t="shared" si="19"/>
        <v>1881.4583333333239</v>
      </c>
      <c r="G134" s="19">
        <f>G129*7/12+G141*5/12</f>
        <v>3.666666666666667</v>
      </c>
      <c r="H134" s="18">
        <f t="shared" si="11"/>
        <v>217.71569101576739</v>
      </c>
      <c r="I134" s="18">
        <f t="shared" si="12"/>
        <v>9.5953724003909642</v>
      </c>
      <c r="J134" s="20">
        <f t="shared" si="20"/>
        <v>410.24929841290458</v>
      </c>
      <c r="K134" s="18">
        <f t="shared" si="13"/>
        <v>15.385683331661374</v>
      </c>
      <c r="L134" s="20">
        <f t="shared" si="14"/>
        <v>28.991781726747817</v>
      </c>
      <c r="M134" s="39">
        <f t="shared" si="22"/>
        <v>19.028710731115776</v>
      </c>
      <c r="N134" s="21"/>
      <c r="O134" s="22">
        <f t="shared" si="23"/>
        <v>24.616330670871371</v>
      </c>
      <c r="P134" s="22"/>
      <c r="Q134" s="41">
        <f t="shared" si="24"/>
        <v>-7.7324654335101939E-3</v>
      </c>
      <c r="R134" s="19">
        <f t="shared" si="15"/>
        <v>1.0036092794823186</v>
      </c>
      <c r="S134" s="19">
        <f t="shared" si="21"/>
        <v>2.4418649924415798</v>
      </c>
      <c r="T134" s="25">
        <f t="shared" si="16"/>
        <v>4.0279351615211789E-2</v>
      </c>
      <c r="U134" s="25">
        <f t="shared" si="17"/>
        <v>5.7281368771541885E-2</v>
      </c>
      <c r="V134" s="25">
        <f t="shared" si="18"/>
        <v>-1.7002017156330096E-2</v>
      </c>
      <c r="Y134" s="40"/>
      <c r="Z134" s="40"/>
    </row>
    <row r="135" spans="1:26" x14ac:dyDescent="0.2">
      <c r="A135" s="16">
        <v>1881.07</v>
      </c>
      <c r="B135" s="17">
        <v>6.35</v>
      </c>
      <c r="C135" s="18">
        <v>0.29499999999999998</v>
      </c>
      <c r="D135" s="17">
        <v>0.46079999999999999</v>
      </c>
      <c r="E135" s="17">
        <v>9.6096694209999995</v>
      </c>
      <c r="F135" s="18">
        <f t="shared" si="19"/>
        <v>1881.5416666666572</v>
      </c>
      <c r="G135" s="19">
        <f>G129*6/12+G141*6/12</f>
        <v>3.66</v>
      </c>
      <c r="H135" s="18">
        <f t="shared" si="11"/>
        <v>208.0266474236295</v>
      </c>
      <c r="I135" s="18">
        <f t="shared" si="12"/>
        <v>9.6642300771607399</v>
      </c>
      <c r="J135" s="20">
        <f t="shared" si="20"/>
        <v>393.50944829817553</v>
      </c>
      <c r="K135" s="18">
        <f t="shared" si="13"/>
        <v>15.095854981544644</v>
      </c>
      <c r="L135" s="20">
        <f t="shared" si="14"/>
        <v>28.555772248157375</v>
      </c>
      <c r="M135" s="39">
        <f t="shared" si="22"/>
        <v>18.116367187389738</v>
      </c>
      <c r="N135" s="21"/>
      <c r="O135" s="22">
        <f t="shared" si="23"/>
        <v>23.397455434510505</v>
      </c>
      <c r="P135" s="22"/>
      <c r="Q135" s="41">
        <f t="shared" si="24"/>
        <v>-4.0478721406956852E-3</v>
      </c>
      <c r="R135" s="19">
        <f t="shared" si="15"/>
        <v>1.0036038969807477</v>
      </c>
      <c r="S135" s="19">
        <f t="shared" si="21"/>
        <v>2.4264297656938569</v>
      </c>
      <c r="T135" s="25">
        <f t="shared" si="16"/>
        <v>4.4567268499419832E-2</v>
      </c>
      <c r="U135" s="25">
        <f t="shared" si="17"/>
        <v>5.9584011133140269E-2</v>
      </c>
      <c r="V135" s="25">
        <f t="shared" si="18"/>
        <v>-1.5016742633720437E-2</v>
      </c>
      <c r="Y135" s="40"/>
      <c r="Z135" s="40"/>
    </row>
    <row r="136" spans="1:26" x14ac:dyDescent="0.2">
      <c r="A136" s="16">
        <v>1881.08</v>
      </c>
      <c r="B136" s="17">
        <v>6.2</v>
      </c>
      <c r="C136" s="18">
        <v>0.3</v>
      </c>
      <c r="D136" s="17">
        <v>0.45669999999999999</v>
      </c>
      <c r="E136" s="17">
        <v>9.8000000000000007</v>
      </c>
      <c r="F136" s="18">
        <f t="shared" si="19"/>
        <v>1881.6249999999905</v>
      </c>
      <c r="G136" s="19">
        <f>G129*5/12+G141*7/12</f>
        <v>3.6533333333333333</v>
      </c>
      <c r="H136" s="18">
        <f t="shared" si="11"/>
        <v>199.1678826530613</v>
      </c>
      <c r="I136" s="18">
        <f t="shared" si="12"/>
        <v>9.6371556122449018</v>
      </c>
      <c r="J136" s="20">
        <f t="shared" si="20"/>
        <v>378.27110410340828</v>
      </c>
      <c r="K136" s="18">
        <f t="shared" si="13"/>
        <v>14.670963227040822</v>
      </c>
      <c r="L136" s="20">
        <f t="shared" si="14"/>
        <v>27.863937620004286</v>
      </c>
      <c r="M136" s="39">
        <f t="shared" si="22"/>
        <v>17.286243553973449</v>
      </c>
      <c r="N136" s="21"/>
      <c r="O136" s="22">
        <f t="shared" si="23"/>
        <v>22.294300579943219</v>
      </c>
      <c r="P136" s="22"/>
      <c r="Q136" s="41">
        <f t="shared" si="24"/>
        <v>2.1436052233798214E-3</v>
      </c>
      <c r="R136" s="19">
        <f t="shared" si="15"/>
        <v>1.0035985145541462</v>
      </c>
      <c r="S136" s="19">
        <f t="shared" si="21"/>
        <v>2.3878796596676124</v>
      </c>
      <c r="T136" s="25">
        <f t="shared" si="16"/>
        <v>5.2557110986098721E-2</v>
      </c>
      <c r="U136" s="25">
        <f t="shared" si="17"/>
        <v>6.1615833877553872E-2</v>
      </c>
      <c r="V136" s="25">
        <f t="shared" si="18"/>
        <v>-9.058722891455151E-3</v>
      </c>
      <c r="Y136" s="40"/>
      <c r="Z136" s="40"/>
    </row>
    <row r="137" spans="1:26" x14ac:dyDescent="0.2">
      <c r="A137" s="16">
        <v>1881.09</v>
      </c>
      <c r="B137" s="17">
        <v>6.25</v>
      </c>
      <c r="C137" s="18">
        <v>0.30499999999999999</v>
      </c>
      <c r="D137" s="17">
        <v>0.45250000000000001</v>
      </c>
      <c r="E137" s="17">
        <v>10.180580170000001</v>
      </c>
      <c r="F137" s="18">
        <f t="shared" si="19"/>
        <v>1881.7083333333237</v>
      </c>
      <c r="G137" s="19">
        <f>G129*4/12+G141*8/12</f>
        <v>3.6466666666666669</v>
      </c>
      <c r="H137" s="18">
        <f t="shared" ref="H137:H200" si="25">B137*$E$1853/E137</f>
        <v>193.26854704195122</v>
      </c>
      <c r="I137" s="18">
        <f t="shared" ref="I137:I200" si="26">C137*$E$1853/E137</f>
        <v>9.4315050956472195</v>
      </c>
      <c r="J137" s="20">
        <f t="shared" si="20"/>
        <v>368.5594845281617</v>
      </c>
      <c r="K137" s="18">
        <f t="shared" ref="K137:K200" si="27">D137*$E$1853/E137</f>
        <v>13.992642805837267</v>
      </c>
      <c r="L137" s="20">
        <f t="shared" ref="L137:L200" si="28">K137*(J137/H137)</f>
        <v>26.683706679838902</v>
      </c>
      <c r="M137" s="39">
        <f t="shared" si="22"/>
        <v>16.7248366487729</v>
      </c>
      <c r="N137" s="21"/>
      <c r="O137" s="22">
        <f t="shared" si="23"/>
        <v>21.542784022650451</v>
      </c>
      <c r="P137" s="22"/>
      <c r="Q137" s="41">
        <f t="shared" si="24"/>
        <v>5.5640506219197319E-3</v>
      </c>
      <c r="R137" s="19">
        <f t="shared" ref="R137:R200" si="29">((G137/G138+G137/1200+((1+G138/1200)^(-119))*(1-G137/G138)))</f>
        <v>1.0035931322025515</v>
      </c>
      <c r="S137" s="19">
        <f t="shared" si="21"/>
        <v>2.3068852566080684</v>
      </c>
      <c r="T137" s="25">
        <f t="shared" ref="T137:T200" si="30">(($J257/$J137)^(1/10)-1)</f>
        <v>6.52507750753617E-2</v>
      </c>
      <c r="U137" s="25">
        <f t="shared" ref="U137:U200" si="31">(($S257/$S137)^(1/10)-1)</f>
        <v>6.6944701713953059E-2</v>
      </c>
      <c r="V137" s="25">
        <f t="shared" ref="V137:V200" si="32">T137-U137</f>
        <v>-1.6939266385913587E-3</v>
      </c>
      <c r="Y137" s="40"/>
      <c r="Z137" s="40"/>
    </row>
    <row r="138" spans="1:26" x14ac:dyDescent="0.2">
      <c r="A138" s="16">
        <v>1881.1</v>
      </c>
      <c r="B138" s="17">
        <v>6.15</v>
      </c>
      <c r="C138" s="18">
        <v>0.31</v>
      </c>
      <c r="D138" s="17">
        <v>0.44829999999999998</v>
      </c>
      <c r="E138" s="17">
        <v>10.275745450000001</v>
      </c>
      <c r="F138" s="18">
        <f t="shared" ref="F138:F201" si="33">F137+1/12</f>
        <v>1881.791666666657</v>
      </c>
      <c r="G138" s="19">
        <f>G129*3/12+G141*9/12</f>
        <v>3.64</v>
      </c>
      <c r="H138" s="18">
        <f t="shared" si="25"/>
        <v>188.41499839799954</v>
      </c>
      <c r="I138" s="18">
        <f t="shared" si="26"/>
        <v>9.4973413826633895</v>
      </c>
      <c r="J138" s="20">
        <f t="shared" ref="J138:J201" si="34">J137*((H138+(I138/12))/H137)</f>
        <v>360.81312949231778</v>
      </c>
      <c r="K138" s="18">
        <f t="shared" si="27"/>
        <v>13.734381102735476</v>
      </c>
      <c r="L138" s="20">
        <f t="shared" si="28"/>
        <v>26.301223731935938</v>
      </c>
      <c r="M138" s="39">
        <f t="shared" si="22"/>
        <v>16.26198941118135</v>
      </c>
      <c r="N138" s="21"/>
      <c r="O138" s="22">
        <f t="shared" si="23"/>
        <v>20.927319306516637</v>
      </c>
      <c r="P138" s="22"/>
      <c r="Q138" s="41">
        <f t="shared" si="24"/>
        <v>6.7240357476537477E-3</v>
      </c>
      <c r="R138" s="19">
        <f t="shared" si="29"/>
        <v>1.0035877499260009</v>
      </c>
      <c r="S138" s="19">
        <f t="shared" ref="S138:S201" si="35">S137*R137*E137/E138</f>
        <v>2.2937330112418839</v>
      </c>
      <c r="T138" s="25">
        <f t="shared" si="30"/>
        <v>6.7882600876726373E-2</v>
      </c>
      <c r="U138" s="25">
        <f t="shared" si="31"/>
        <v>6.7890115979221566E-2</v>
      </c>
      <c r="V138" s="25">
        <f t="shared" si="32"/>
        <v>-7.5151024951924938E-6</v>
      </c>
      <c r="Y138" s="40"/>
      <c r="Z138" s="40"/>
    </row>
    <row r="139" spans="1:26" x14ac:dyDescent="0.2">
      <c r="A139" s="16">
        <v>1881.11</v>
      </c>
      <c r="B139" s="17">
        <v>6.19</v>
      </c>
      <c r="C139" s="18">
        <v>0.315</v>
      </c>
      <c r="D139" s="17">
        <v>0.44419999999999998</v>
      </c>
      <c r="E139" s="17">
        <v>10.180580170000001</v>
      </c>
      <c r="F139" s="18">
        <f t="shared" si="33"/>
        <v>1881.8749999999902</v>
      </c>
      <c r="G139" s="19">
        <f>G129*2/12+G141*10/12</f>
        <v>3.6333333333333337</v>
      </c>
      <c r="H139" s="18">
        <f t="shared" si="25"/>
        <v>191.41316899034848</v>
      </c>
      <c r="I139" s="18">
        <f t="shared" si="26"/>
        <v>9.7407347709143419</v>
      </c>
      <c r="J139" s="20">
        <f t="shared" si="34"/>
        <v>368.10905290014631</v>
      </c>
      <c r="K139" s="18">
        <f t="shared" si="27"/>
        <v>13.735982175365557</v>
      </c>
      <c r="L139" s="20">
        <f t="shared" si="28"/>
        <v>26.415838658844102</v>
      </c>
      <c r="M139" s="39">
        <f t="shared" si="22"/>
        <v>16.478642316644866</v>
      </c>
      <c r="N139" s="21"/>
      <c r="O139" s="22">
        <f t="shared" si="23"/>
        <v>21.189774650457199</v>
      </c>
      <c r="P139" s="22"/>
      <c r="Q139" s="41">
        <f t="shared" si="24"/>
        <v>5.06930736565845E-3</v>
      </c>
      <c r="R139" s="19">
        <f t="shared" si="29"/>
        <v>1.0035823677245315</v>
      </c>
      <c r="S139" s="19">
        <f t="shared" si="35"/>
        <v>2.3234804663770237</v>
      </c>
      <c r="T139" s="25">
        <f t="shared" si="30"/>
        <v>6.5847343483768306E-2</v>
      </c>
      <c r="U139" s="25">
        <f t="shared" si="31"/>
        <v>6.8192546948356636E-2</v>
      </c>
      <c r="V139" s="25">
        <f t="shared" si="32"/>
        <v>-2.3452034645883302E-3</v>
      </c>
      <c r="Y139" s="40"/>
      <c r="Z139" s="40"/>
    </row>
    <row r="140" spans="1:26" x14ac:dyDescent="0.2">
      <c r="A140" s="16">
        <v>1881.12</v>
      </c>
      <c r="B140" s="17">
        <v>6.01</v>
      </c>
      <c r="C140" s="18">
        <v>0.32</v>
      </c>
      <c r="D140" s="17">
        <v>0.44</v>
      </c>
      <c r="E140" s="17">
        <v>10.180580170000001</v>
      </c>
      <c r="F140" s="18">
        <f t="shared" si="33"/>
        <v>1881.9583333333235</v>
      </c>
      <c r="G140" s="19">
        <f>G129*1/12+G141*11/12</f>
        <v>3.6266666666666669</v>
      </c>
      <c r="H140" s="18">
        <f t="shared" si="25"/>
        <v>185.84703483554028</v>
      </c>
      <c r="I140" s="18">
        <f t="shared" si="26"/>
        <v>9.8953496085479031</v>
      </c>
      <c r="J140" s="20">
        <f t="shared" si="34"/>
        <v>358.99057339911951</v>
      </c>
      <c r="K140" s="18">
        <f t="shared" si="27"/>
        <v>13.606105711753367</v>
      </c>
      <c r="L140" s="20">
        <f t="shared" si="28"/>
        <v>26.282171762997105</v>
      </c>
      <c r="M140" s="39">
        <f t="shared" si="22"/>
        <v>15.958754206105073</v>
      </c>
      <c r="N140" s="21"/>
      <c r="O140" s="22">
        <f t="shared" si="23"/>
        <v>20.509855894384824</v>
      </c>
      <c r="P140" s="22"/>
      <c r="Q140" s="41">
        <f t="shared" si="24"/>
        <v>4.8775071089471322E-3</v>
      </c>
      <c r="R140" s="19">
        <f t="shared" si="29"/>
        <v>1.0035769855981806</v>
      </c>
      <c r="S140" s="19">
        <f t="shared" si="35"/>
        <v>2.3318040278083521</v>
      </c>
      <c r="T140" s="25">
        <f t="shared" si="30"/>
        <v>7.2099449277684302E-2</v>
      </c>
      <c r="U140" s="25">
        <f t="shared" si="31"/>
        <v>6.8145621975638226E-2</v>
      </c>
      <c r="V140" s="25">
        <f t="shared" si="32"/>
        <v>3.9538273020460757E-3</v>
      </c>
      <c r="Y140" s="40"/>
      <c r="Z140" s="40"/>
    </row>
    <row r="141" spans="1:26" x14ac:dyDescent="0.2">
      <c r="A141" s="16">
        <v>1882.01</v>
      </c>
      <c r="B141" s="17">
        <v>5.92</v>
      </c>
      <c r="C141" s="18">
        <v>0.32</v>
      </c>
      <c r="D141" s="17">
        <v>0.43919999999999998</v>
      </c>
      <c r="E141" s="17">
        <v>10.180580170000001</v>
      </c>
      <c r="F141" s="18">
        <f t="shared" si="33"/>
        <v>1882.0416666666567</v>
      </c>
      <c r="G141" s="19">
        <v>3.62</v>
      </c>
      <c r="H141" s="18">
        <f t="shared" si="25"/>
        <v>183.06396775813622</v>
      </c>
      <c r="I141" s="18">
        <f t="shared" si="26"/>
        <v>9.8953496085479031</v>
      </c>
      <c r="J141" s="20">
        <f t="shared" si="34"/>
        <v>355.20753352414272</v>
      </c>
      <c r="K141" s="18">
        <f t="shared" si="27"/>
        <v>13.581367337731995</v>
      </c>
      <c r="L141" s="20">
        <f t="shared" si="28"/>
        <v>26.352558906047882</v>
      </c>
      <c r="M141" s="39">
        <f t="shared" si="22"/>
        <v>15.678764160028742</v>
      </c>
      <c r="N141" s="21"/>
      <c r="O141" s="22">
        <f t="shared" si="23"/>
        <v>20.142053775383275</v>
      </c>
      <c r="P141" s="22"/>
      <c r="Q141" s="41">
        <f t="shared" si="24"/>
        <v>6.0631781355543687E-3</v>
      </c>
      <c r="R141" s="19">
        <f t="shared" si="29"/>
        <v>1.0029473239550168</v>
      </c>
      <c r="S141" s="19">
        <f t="shared" si="35"/>
        <v>2.3401448572336023</v>
      </c>
      <c r="T141" s="25">
        <f t="shared" si="30"/>
        <v>7.8324813670879845E-2</v>
      </c>
      <c r="U141" s="25">
        <f t="shared" si="31"/>
        <v>7.0841489005616154E-2</v>
      </c>
      <c r="V141" s="25">
        <f t="shared" si="32"/>
        <v>7.4833246652636909E-3</v>
      </c>
      <c r="Y141" s="40"/>
      <c r="Z141" s="40"/>
    </row>
    <row r="142" spans="1:26" x14ac:dyDescent="0.2">
      <c r="A142" s="16">
        <v>1882.02</v>
      </c>
      <c r="B142" s="17">
        <v>5.79</v>
      </c>
      <c r="C142" s="18">
        <v>0.32</v>
      </c>
      <c r="D142" s="17">
        <v>0.43830000000000002</v>
      </c>
      <c r="E142" s="17">
        <v>10.275745450000001</v>
      </c>
      <c r="F142" s="18">
        <f t="shared" si="33"/>
        <v>1882.12499999999</v>
      </c>
      <c r="G142" s="19">
        <f>G141*11/12+G153*1/12</f>
        <v>3.6208333333333336</v>
      </c>
      <c r="H142" s="18">
        <f t="shared" si="25"/>
        <v>177.38582776006783</v>
      </c>
      <c r="I142" s="18">
        <f t="shared" si="26"/>
        <v>9.8037072337170486</v>
      </c>
      <c r="J142" s="20">
        <f t="shared" si="34"/>
        <v>345.77519008681185</v>
      </c>
      <c r="K142" s="18">
        <f t="shared" si="27"/>
        <v>13.428015251681821</v>
      </c>
      <c r="L142" s="20">
        <f t="shared" si="28"/>
        <v>26.175002731442081</v>
      </c>
      <c r="M142" s="39">
        <f t="shared" si="22"/>
        <v>15.153861528363036</v>
      </c>
      <c r="N142" s="21"/>
      <c r="O142" s="22">
        <f t="shared" si="23"/>
        <v>19.462129672651731</v>
      </c>
      <c r="P142" s="22"/>
      <c r="Q142" s="41">
        <f t="shared" si="24"/>
        <v>9.1749223696453927E-3</v>
      </c>
      <c r="R142" s="19">
        <f t="shared" si="29"/>
        <v>1.0029480211096595</v>
      </c>
      <c r="S142" s="19">
        <f t="shared" si="35"/>
        <v>2.3253057002951274</v>
      </c>
      <c r="T142" s="25">
        <f t="shared" si="30"/>
        <v>8.1790936593133301E-2</v>
      </c>
      <c r="U142" s="25">
        <f t="shared" si="31"/>
        <v>7.1732676963995434E-2</v>
      </c>
      <c r="V142" s="25">
        <f t="shared" si="32"/>
        <v>1.0058259629137867E-2</v>
      </c>
      <c r="Y142" s="40"/>
      <c r="Z142" s="40"/>
    </row>
    <row r="143" spans="1:26" x14ac:dyDescent="0.2">
      <c r="A143" s="16">
        <v>1882.03</v>
      </c>
      <c r="B143" s="17">
        <v>5.78</v>
      </c>
      <c r="C143" s="18">
        <v>0.32</v>
      </c>
      <c r="D143" s="17">
        <v>0.4375</v>
      </c>
      <c r="E143" s="17">
        <v>10.275745450000001</v>
      </c>
      <c r="F143" s="18">
        <f t="shared" si="33"/>
        <v>1882.2083333333233</v>
      </c>
      <c r="G143" s="19">
        <f>G141*10/12+G153*2/12</f>
        <v>3.621666666666667</v>
      </c>
      <c r="H143" s="18">
        <f t="shared" si="25"/>
        <v>177.07946190901419</v>
      </c>
      <c r="I143" s="18">
        <f t="shared" si="26"/>
        <v>9.8037072337170486</v>
      </c>
      <c r="J143" s="20">
        <f t="shared" si="34"/>
        <v>346.77051302891556</v>
      </c>
      <c r="K143" s="18">
        <f t="shared" si="27"/>
        <v>13.403505983597526</v>
      </c>
      <c r="L143" s="20">
        <f t="shared" si="28"/>
        <v>26.247768070960305</v>
      </c>
      <c r="M143" s="39">
        <f t="shared" si="22"/>
        <v>15.091670299486742</v>
      </c>
      <c r="N143" s="21"/>
      <c r="O143" s="22">
        <f t="shared" si="23"/>
        <v>19.377440588099812</v>
      </c>
      <c r="P143" s="22"/>
      <c r="Q143" s="41">
        <f t="shared" si="24"/>
        <v>7.9781280657485812E-3</v>
      </c>
      <c r="R143" s="19">
        <f t="shared" si="29"/>
        <v>1.0029487182641554</v>
      </c>
      <c r="S143" s="19">
        <f t="shared" si="35"/>
        <v>2.3321607505860089</v>
      </c>
      <c r="T143" s="25">
        <f t="shared" si="30"/>
        <v>8.5867023255433939E-2</v>
      </c>
      <c r="U143" s="25">
        <f t="shared" si="31"/>
        <v>7.4452106489965031E-2</v>
      </c>
      <c r="V143" s="25">
        <f t="shared" si="32"/>
        <v>1.1414916765468908E-2</v>
      </c>
      <c r="Y143" s="40"/>
      <c r="Z143" s="40"/>
    </row>
    <row r="144" spans="1:26" x14ac:dyDescent="0.2">
      <c r="A144" s="16">
        <v>1882.04</v>
      </c>
      <c r="B144" s="17">
        <v>5.78</v>
      </c>
      <c r="C144" s="18">
        <v>0.32</v>
      </c>
      <c r="D144" s="17">
        <v>0.43669999999999998</v>
      </c>
      <c r="E144" s="17">
        <v>10.370910739999999</v>
      </c>
      <c r="F144" s="18">
        <f t="shared" si="33"/>
        <v>1882.2916666666565</v>
      </c>
      <c r="G144" s="19">
        <f>G141*9/12+G153*3/12</f>
        <v>3.6225000000000001</v>
      </c>
      <c r="H144" s="18">
        <f t="shared" si="25"/>
        <v>175.45454980938356</v>
      </c>
      <c r="I144" s="18">
        <f t="shared" si="26"/>
        <v>9.71374670224961</v>
      </c>
      <c r="J144" s="20">
        <f t="shared" si="34"/>
        <v>345.17366950593964</v>
      </c>
      <c r="K144" s="18">
        <f t="shared" si="27"/>
        <v>13.256228702726263</v>
      </c>
      <c r="L144" s="20">
        <f t="shared" si="28"/>
        <v>26.079124822360523</v>
      </c>
      <c r="M144" s="39">
        <f t="shared" si="22"/>
        <v>14.916997168375298</v>
      </c>
      <c r="N144" s="21"/>
      <c r="O144" s="22">
        <f t="shared" si="23"/>
        <v>19.149099336903042</v>
      </c>
      <c r="P144" s="22"/>
      <c r="Q144" s="41">
        <f t="shared" si="24"/>
        <v>7.4981727357587916E-3</v>
      </c>
      <c r="R144" s="19">
        <f t="shared" si="29"/>
        <v>1.0029494154185046</v>
      </c>
      <c r="S144" s="19">
        <f t="shared" si="35"/>
        <v>2.317574217329899</v>
      </c>
      <c r="T144" s="25">
        <f t="shared" si="30"/>
        <v>8.8000811534221235E-2</v>
      </c>
      <c r="U144" s="25">
        <f t="shared" si="31"/>
        <v>7.6783745334904951E-2</v>
      </c>
      <c r="V144" s="25">
        <f t="shared" si="32"/>
        <v>1.1217066199316283E-2</v>
      </c>
      <c r="Y144" s="40"/>
      <c r="Z144" s="40"/>
    </row>
    <row r="145" spans="1:26" x14ac:dyDescent="0.2">
      <c r="A145" s="16">
        <v>1882.05</v>
      </c>
      <c r="B145" s="17">
        <v>5.71</v>
      </c>
      <c r="C145" s="18">
        <v>0.32</v>
      </c>
      <c r="D145" s="17">
        <v>0.43580000000000002</v>
      </c>
      <c r="E145" s="17">
        <v>10.465995039999999</v>
      </c>
      <c r="F145" s="18">
        <f t="shared" si="33"/>
        <v>1882.3749999999898</v>
      </c>
      <c r="G145" s="19">
        <f>G141*8/12+G153*4/12</f>
        <v>3.6233333333333335</v>
      </c>
      <c r="H145" s="18">
        <f t="shared" si="25"/>
        <v>171.75495551352762</v>
      </c>
      <c r="I145" s="18">
        <f t="shared" si="26"/>
        <v>9.6254966312309715</v>
      </c>
      <c r="J145" s="20">
        <f t="shared" si="34"/>
        <v>339.47344567521645</v>
      </c>
      <c r="K145" s="18">
        <f t="shared" si="27"/>
        <v>13.10872322465768</v>
      </c>
      <c r="L145" s="20">
        <f t="shared" si="28"/>
        <v>25.909374365194285</v>
      </c>
      <c r="M145" s="39">
        <f t="shared" si="22"/>
        <v>14.567103202191756</v>
      </c>
      <c r="N145" s="21"/>
      <c r="O145" s="22">
        <f t="shared" si="23"/>
        <v>18.698420500259182</v>
      </c>
      <c r="P145" s="22"/>
      <c r="Q145" s="41">
        <f t="shared" si="24"/>
        <v>9.9918347756730655E-3</v>
      </c>
      <c r="R145" s="19">
        <f t="shared" si="29"/>
        <v>1.0029501125727069</v>
      </c>
      <c r="S145" s="19">
        <f t="shared" si="35"/>
        <v>2.3032922810258158</v>
      </c>
      <c r="T145" s="25">
        <f t="shared" si="30"/>
        <v>9.0185722671140223E-2</v>
      </c>
      <c r="U145" s="25">
        <f t="shared" si="31"/>
        <v>7.7664059676380237E-2</v>
      </c>
      <c r="V145" s="25">
        <f t="shared" si="32"/>
        <v>1.2521662994759986E-2</v>
      </c>
      <c r="Y145" s="40"/>
      <c r="Z145" s="40"/>
    </row>
    <row r="146" spans="1:26" x14ac:dyDescent="0.2">
      <c r="A146" s="16">
        <v>1882.06</v>
      </c>
      <c r="B146" s="17">
        <v>5.68</v>
      </c>
      <c r="C146" s="18">
        <v>0.32</v>
      </c>
      <c r="D146" s="17">
        <v>0.435</v>
      </c>
      <c r="E146" s="17">
        <v>10.56116033</v>
      </c>
      <c r="F146" s="18">
        <f t="shared" si="33"/>
        <v>1882.458333333323</v>
      </c>
      <c r="G146" s="19">
        <f>G141*7/12+G153*5/12</f>
        <v>3.6241666666666665</v>
      </c>
      <c r="H146" s="18">
        <f t="shared" si="25"/>
        <v>169.31303418627306</v>
      </c>
      <c r="I146" s="18">
        <f t="shared" si="26"/>
        <v>9.538762489367496</v>
      </c>
      <c r="J146" s="20">
        <f t="shared" si="34"/>
        <v>336.21810399062127</v>
      </c>
      <c r="K146" s="18">
        <f t="shared" si="27"/>
        <v>12.966755258983941</v>
      </c>
      <c r="L146" s="20">
        <f t="shared" si="28"/>
        <v>25.749097752802864</v>
      </c>
      <c r="M146" s="39">
        <f t="shared" si="22"/>
        <v>14.327404890131668</v>
      </c>
      <c r="N146" s="21"/>
      <c r="O146" s="22">
        <f t="shared" si="23"/>
        <v>18.390197818723454</v>
      </c>
      <c r="P146" s="22"/>
      <c r="Q146" s="41">
        <f t="shared" si="24"/>
        <v>1.2729276253183271E-2</v>
      </c>
      <c r="R146" s="19">
        <f t="shared" si="29"/>
        <v>1.0029508097267625</v>
      </c>
      <c r="S146" s="19">
        <f t="shared" si="35"/>
        <v>2.2892713462933485</v>
      </c>
      <c r="T146" s="25">
        <f t="shared" si="30"/>
        <v>9.102426945949138E-2</v>
      </c>
      <c r="U146" s="25">
        <f t="shared" si="31"/>
        <v>7.8538130082240531E-2</v>
      </c>
      <c r="V146" s="25">
        <f t="shared" si="32"/>
        <v>1.2486139377250849E-2</v>
      </c>
      <c r="Y146" s="40"/>
      <c r="Z146" s="40"/>
    </row>
    <row r="147" spans="1:26" x14ac:dyDescent="0.2">
      <c r="A147" s="16">
        <v>1882.07</v>
      </c>
      <c r="B147" s="17">
        <v>6</v>
      </c>
      <c r="C147" s="18">
        <v>0.32</v>
      </c>
      <c r="D147" s="17">
        <v>0.43419999999999997</v>
      </c>
      <c r="E147" s="17">
        <v>10.465995039999999</v>
      </c>
      <c r="F147" s="18">
        <f t="shared" si="33"/>
        <v>1882.5416666666563</v>
      </c>
      <c r="G147" s="19">
        <f>G141*6/12+G153*6/12</f>
        <v>3.625</v>
      </c>
      <c r="H147" s="18">
        <f t="shared" si="25"/>
        <v>180.47806183558072</v>
      </c>
      <c r="I147" s="18">
        <f t="shared" si="26"/>
        <v>9.6254966312309715</v>
      </c>
      <c r="J147" s="20">
        <f t="shared" si="34"/>
        <v>359.98221228191318</v>
      </c>
      <c r="K147" s="18">
        <f t="shared" si="27"/>
        <v>13.060595741501523</v>
      </c>
      <c r="L147" s="20">
        <f t="shared" si="28"/>
        <v>26.050712762134445</v>
      </c>
      <c r="M147" s="39">
        <f t="shared" si="22"/>
        <v>15.240559761217824</v>
      </c>
      <c r="N147" s="21"/>
      <c r="O147" s="22">
        <f t="shared" si="23"/>
        <v>19.55702412921714</v>
      </c>
      <c r="P147" s="22"/>
      <c r="Q147" s="41">
        <f t="shared" si="24"/>
        <v>9.0931419186627213E-3</v>
      </c>
      <c r="R147" s="19">
        <f t="shared" si="29"/>
        <v>1.0029515068806714</v>
      </c>
      <c r="S147" s="19">
        <f t="shared" si="35"/>
        <v>2.3169038804771618</v>
      </c>
      <c r="T147" s="25">
        <f t="shared" si="30"/>
        <v>8.1088598385692823E-2</v>
      </c>
      <c r="U147" s="25">
        <f t="shared" si="31"/>
        <v>7.45920020030304E-2</v>
      </c>
      <c r="V147" s="25">
        <f t="shared" si="32"/>
        <v>6.4965963826624229E-3</v>
      </c>
      <c r="Y147" s="40"/>
      <c r="Z147" s="40"/>
    </row>
    <row r="148" spans="1:26" x14ac:dyDescent="0.2">
      <c r="A148" s="16">
        <v>1882.08</v>
      </c>
      <c r="B148" s="17">
        <v>6.18</v>
      </c>
      <c r="C148" s="18">
        <v>0.32</v>
      </c>
      <c r="D148" s="17">
        <v>0.43330000000000002</v>
      </c>
      <c r="E148" s="17">
        <v>10.56116033</v>
      </c>
      <c r="F148" s="18">
        <f t="shared" si="33"/>
        <v>1882.6249999999895</v>
      </c>
      <c r="G148" s="19">
        <f>G141*5/12+G153*7/12</f>
        <v>3.6258333333333335</v>
      </c>
      <c r="H148" s="18">
        <f t="shared" si="25"/>
        <v>184.21735057590976</v>
      </c>
      <c r="I148" s="18">
        <f t="shared" si="26"/>
        <v>9.538762489367496</v>
      </c>
      <c r="J148" s="20">
        <f t="shared" si="34"/>
        <v>369.02611574465652</v>
      </c>
      <c r="K148" s="18">
        <f t="shared" si="27"/>
        <v>12.916080583259175</v>
      </c>
      <c r="L148" s="20">
        <f t="shared" si="28"/>
        <v>25.873627176724863</v>
      </c>
      <c r="M148" s="39">
        <f t="shared" si="22"/>
        <v>15.525429331463025</v>
      </c>
      <c r="N148" s="21"/>
      <c r="O148" s="22">
        <f t="shared" si="23"/>
        <v>19.91362976883271</v>
      </c>
      <c r="P148" s="22"/>
      <c r="Q148" s="41">
        <f t="shared" si="24"/>
        <v>8.0445140503407758E-3</v>
      </c>
      <c r="R148" s="19">
        <f t="shared" si="29"/>
        <v>1.0029522040344336</v>
      </c>
      <c r="S148" s="19">
        <f t="shared" si="35"/>
        <v>2.3028032886110448</v>
      </c>
      <c r="T148" s="25">
        <f t="shared" si="30"/>
        <v>7.8918475339219363E-2</v>
      </c>
      <c r="U148" s="25">
        <f t="shared" si="31"/>
        <v>7.4060927270700239E-2</v>
      </c>
      <c r="V148" s="25">
        <f t="shared" si="32"/>
        <v>4.8575480685191241E-3</v>
      </c>
      <c r="Y148" s="40"/>
      <c r="Z148" s="40"/>
    </row>
    <row r="149" spans="1:26" x14ac:dyDescent="0.2">
      <c r="A149" s="16">
        <v>1882.09</v>
      </c>
      <c r="B149" s="17">
        <v>6.24</v>
      </c>
      <c r="C149" s="18">
        <v>0.32</v>
      </c>
      <c r="D149" s="17">
        <v>0.4325</v>
      </c>
      <c r="E149" s="17">
        <v>10.275745450000001</v>
      </c>
      <c r="F149" s="18">
        <f t="shared" si="33"/>
        <v>1882.7083333333228</v>
      </c>
      <c r="G149" s="19">
        <f>G141*4/12+G153*8/12</f>
        <v>3.6266666666666669</v>
      </c>
      <c r="H149" s="18">
        <f t="shared" si="25"/>
        <v>191.17229105748243</v>
      </c>
      <c r="I149" s="18">
        <f t="shared" si="26"/>
        <v>9.8037072337170486</v>
      </c>
      <c r="J149" s="20">
        <f t="shared" si="34"/>
        <v>384.59489900826799</v>
      </c>
      <c r="K149" s="18">
        <f t="shared" si="27"/>
        <v>13.250323058070698</v>
      </c>
      <c r="L149" s="20">
        <f t="shared" si="28"/>
        <v>26.656617599531398</v>
      </c>
      <c r="M149" s="39">
        <f t="shared" si="22"/>
        <v>16.081106624462308</v>
      </c>
      <c r="N149" s="21"/>
      <c r="O149" s="22">
        <f t="shared" si="23"/>
        <v>20.617194705981788</v>
      </c>
      <c r="P149" s="22"/>
      <c r="Q149" s="41">
        <f t="shared" si="24"/>
        <v>2.4137828797116054E-3</v>
      </c>
      <c r="R149" s="19">
        <f t="shared" si="29"/>
        <v>1.0029529011880489</v>
      </c>
      <c r="S149" s="19">
        <f t="shared" si="35"/>
        <v>2.3737521789893026</v>
      </c>
      <c r="T149" s="25">
        <f t="shared" si="30"/>
        <v>7.214453292436529E-2</v>
      </c>
      <c r="U149" s="25">
        <f t="shared" si="31"/>
        <v>7.1024545572330622E-2</v>
      </c>
      <c r="V149" s="25">
        <f t="shared" si="32"/>
        <v>1.1199873520346681E-3</v>
      </c>
      <c r="Y149" s="40"/>
      <c r="Z149" s="40"/>
    </row>
    <row r="150" spans="1:26" x14ac:dyDescent="0.2">
      <c r="A150" s="16">
        <v>1882.1</v>
      </c>
      <c r="B150" s="17">
        <v>6.07</v>
      </c>
      <c r="C150" s="18">
        <v>0.32</v>
      </c>
      <c r="D150" s="17">
        <v>0.43169999999999997</v>
      </c>
      <c r="E150" s="17">
        <v>10.180580170000001</v>
      </c>
      <c r="F150" s="18">
        <f t="shared" si="33"/>
        <v>1882.7916666666561</v>
      </c>
      <c r="G150" s="19">
        <f>G141*3/12+G153*9/12</f>
        <v>3.6274999999999999</v>
      </c>
      <c r="H150" s="18">
        <f t="shared" si="25"/>
        <v>187.70241288714303</v>
      </c>
      <c r="I150" s="18">
        <f t="shared" si="26"/>
        <v>9.8953496085479031</v>
      </c>
      <c r="J150" s="20">
        <f t="shared" si="34"/>
        <v>379.27322979432216</v>
      </c>
      <c r="K150" s="18">
        <f t="shared" si="27"/>
        <v>13.349445081281655</v>
      </c>
      <c r="L150" s="20">
        <f t="shared" si="28"/>
        <v>26.974012076146437</v>
      </c>
      <c r="M150" s="39">
        <f t="shared" si="22"/>
        <v>15.755581030526546</v>
      </c>
      <c r="N150" s="21"/>
      <c r="O150" s="22">
        <f t="shared" si="23"/>
        <v>20.192326679272234</v>
      </c>
      <c r="P150" s="22"/>
      <c r="Q150" s="41">
        <f t="shared" si="24"/>
        <v>4.9450109153501565E-3</v>
      </c>
      <c r="R150" s="19">
        <f t="shared" si="29"/>
        <v>1.0029535983415176</v>
      </c>
      <c r="S150" s="19">
        <f t="shared" si="35"/>
        <v>2.4030163434652692</v>
      </c>
      <c r="T150" s="25">
        <f t="shared" si="30"/>
        <v>7.6154360316408098E-2</v>
      </c>
      <c r="U150" s="25">
        <f t="shared" si="31"/>
        <v>6.9931876531223347E-2</v>
      </c>
      <c r="V150" s="25">
        <f t="shared" si="32"/>
        <v>6.2224837851847514E-3</v>
      </c>
      <c r="Y150" s="40"/>
      <c r="Z150" s="40"/>
    </row>
    <row r="151" spans="1:26" x14ac:dyDescent="0.2">
      <c r="A151" s="16">
        <v>1882.11</v>
      </c>
      <c r="B151" s="17">
        <v>5.81</v>
      </c>
      <c r="C151" s="18">
        <v>0.32</v>
      </c>
      <c r="D151" s="17">
        <v>0.43080000000000002</v>
      </c>
      <c r="E151" s="17">
        <v>10.08541488</v>
      </c>
      <c r="F151" s="18">
        <f t="shared" si="33"/>
        <v>1882.8749999999893</v>
      </c>
      <c r="G151" s="19">
        <f>G141*2/12+G153*10/12</f>
        <v>3.6283333333333334</v>
      </c>
      <c r="H151" s="18">
        <f t="shared" si="25"/>
        <v>181.35772392736715</v>
      </c>
      <c r="I151" s="18">
        <f t="shared" si="26"/>
        <v>9.9887214555520654</v>
      </c>
      <c r="J151" s="20">
        <f t="shared" si="34"/>
        <v>368.13503456464935</v>
      </c>
      <c r="K151" s="18">
        <f t="shared" si="27"/>
        <v>13.447316259536967</v>
      </c>
      <c r="L151" s="20">
        <f t="shared" si="28"/>
        <v>27.296484146377104</v>
      </c>
      <c r="M151" s="39">
        <f t="shared" si="22"/>
        <v>15.192670313165333</v>
      </c>
      <c r="N151" s="21"/>
      <c r="O151" s="22">
        <f t="shared" si="23"/>
        <v>19.466185805701759</v>
      </c>
      <c r="P151" s="22"/>
      <c r="Q151" s="41">
        <f t="shared" si="24"/>
        <v>3.5008618493167776E-3</v>
      </c>
      <c r="R151" s="19">
        <f t="shared" si="29"/>
        <v>1.0029542954948398</v>
      </c>
      <c r="S151" s="19">
        <f t="shared" si="35"/>
        <v>2.4328555595556973</v>
      </c>
      <c r="T151" s="25">
        <f t="shared" si="30"/>
        <v>7.6599919710658382E-2</v>
      </c>
      <c r="U151" s="25">
        <f t="shared" si="31"/>
        <v>6.6094865782868828E-2</v>
      </c>
      <c r="V151" s="25">
        <f t="shared" si="32"/>
        <v>1.0505053927789554E-2</v>
      </c>
      <c r="Y151" s="40"/>
      <c r="Z151" s="40"/>
    </row>
    <row r="152" spans="1:26" x14ac:dyDescent="0.2">
      <c r="A152" s="16">
        <v>1882.12</v>
      </c>
      <c r="B152" s="17">
        <v>5.84</v>
      </c>
      <c r="C152" s="18">
        <v>0.32</v>
      </c>
      <c r="D152" s="17">
        <v>0.43</v>
      </c>
      <c r="E152" s="17">
        <v>9.9903305790000001</v>
      </c>
      <c r="F152" s="18">
        <f t="shared" si="33"/>
        <v>1882.9583333333226</v>
      </c>
      <c r="G152" s="19">
        <f>G141*1/12+G153*11/12</f>
        <v>3.6291666666666669</v>
      </c>
      <c r="H152" s="18">
        <f t="shared" si="25"/>
        <v>184.0291755574749</v>
      </c>
      <c r="I152" s="18">
        <f t="shared" si="26"/>
        <v>10.083790441505474</v>
      </c>
      <c r="J152" s="20">
        <f t="shared" si="34"/>
        <v>375.26351314325751</v>
      </c>
      <c r="K152" s="18">
        <f t="shared" si="27"/>
        <v>13.55009340577298</v>
      </c>
      <c r="L152" s="20">
        <f t="shared" si="28"/>
        <v>27.630703878698757</v>
      </c>
      <c r="M152" s="39">
        <f t="shared" si="22"/>
        <v>15.382128332081965</v>
      </c>
      <c r="N152" s="21"/>
      <c r="O152" s="22">
        <f t="shared" si="23"/>
        <v>19.704614063292869</v>
      </c>
      <c r="P152" s="22"/>
      <c r="Q152" s="41">
        <f t="shared" si="24"/>
        <v>3.181514310111655E-3</v>
      </c>
      <c r="R152" s="19">
        <f t="shared" si="29"/>
        <v>1.0029549926480152</v>
      </c>
      <c r="S152" s="19">
        <f t="shared" si="35"/>
        <v>2.4632663671671393</v>
      </c>
      <c r="T152" s="25">
        <f t="shared" si="30"/>
        <v>7.2413094622438168E-2</v>
      </c>
      <c r="U152" s="25">
        <f t="shared" si="31"/>
        <v>6.3652658861443445E-2</v>
      </c>
      <c r="V152" s="25">
        <f t="shared" si="32"/>
        <v>8.7604357609947225E-3</v>
      </c>
      <c r="Y152" s="40"/>
      <c r="Z152" s="40"/>
    </row>
    <row r="153" spans="1:26" x14ac:dyDescent="0.2">
      <c r="A153" s="16">
        <v>1883.01</v>
      </c>
      <c r="B153" s="17">
        <v>5.81</v>
      </c>
      <c r="C153" s="18">
        <v>0.32079999999999997</v>
      </c>
      <c r="D153" s="17">
        <v>0.42749999999999999</v>
      </c>
      <c r="E153" s="17">
        <v>9.9903305790000001</v>
      </c>
      <c r="F153" s="18">
        <f t="shared" si="33"/>
        <v>1883.0416666666558</v>
      </c>
      <c r="G153" s="19">
        <v>3.63</v>
      </c>
      <c r="H153" s="18">
        <f t="shared" si="25"/>
        <v>183.08382020358374</v>
      </c>
      <c r="I153" s="18">
        <f t="shared" si="26"/>
        <v>10.108999917609237</v>
      </c>
      <c r="J153" s="20">
        <f t="shared" si="34"/>
        <v>375.05360547038049</v>
      </c>
      <c r="K153" s="18">
        <f t="shared" si="27"/>
        <v>13.471313792948719</v>
      </c>
      <c r="L153" s="20">
        <f t="shared" si="28"/>
        <v>27.596457201133852</v>
      </c>
      <c r="M153" s="39">
        <f t="shared" si="22"/>
        <v>15.270259119098565</v>
      </c>
      <c r="N153" s="21"/>
      <c r="O153" s="22">
        <f t="shared" si="23"/>
        <v>19.556713466650201</v>
      </c>
      <c r="P153" s="22"/>
      <c r="Q153" s="41">
        <f t="shared" si="24"/>
        <v>3.6494449665530893E-3</v>
      </c>
      <c r="R153" s="19">
        <f t="shared" si="29"/>
        <v>1.0030943156162713</v>
      </c>
      <c r="S153" s="19">
        <f t="shared" si="35"/>
        <v>2.4705453011722214</v>
      </c>
      <c r="T153" s="25">
        <f t="shared" si="30"/>
        <v>7.0838011350810914E-2</v>
      </c>
      <c r="U153" s="25">
        <f t="shared" si="31"/>
        <v>5.9651685724352754E-2</v>
      </c>
      <c r="V153" s="25">
        <f t="shared" si="32"/>
        <v>1.118632562645816E-2</v>
      </c>
      <c r="Y153" s="40"/>
      <c r="Z153" s="40"/>
    </row>
    <row r="154" spans="1:26" x14ac:dyDescent="0.2">
      <c r="A154" s="16">
        <v>1883.02</v>
      </c>
      <c r="B154" s="17">
        <v>5.68</v>
      </c>
      <c r="C154" s="18">
        <v>0.32169999999999999</v>
      </c>
      <c r="D154" s="17">
        <v>0.42499999999999999</v>
      </c>
      <c r="E154" s="17">
        <v>10.08541488</v>
      </c>
      <c r="F154" s="18">
        <f t="shared" si="33"/>
        <v>1883.1249999999891</v>
      </c>
      <c r="G154" s="19">
        <f>G153*11/12+G165*1/12</f>
        <v>3.6291666666666669</v>
      </c>
      <c r="H154" s="18">
        <f t="shared" si="25"/>
        <v>177.29980583604913</v>
      </c>
      <c r="I154" s="18">
        <f t="shared" si="26"/>
        <v>10.041786538284684</v>
      </c>
      <c r="J154" s="20">
        <f t="shared" si="34"/>
        <v>364.91909575040182</v>
      </c>
      <c r="K154" s="18">
        <f t="shared" si="27"/>
        <v>13.266270683155083</v>
      </c>
      <c r="L154" s="20">
        <f t="shared" si="28"/>
        <v>27.304685861605765</v>
      </c>
      <c r="M154" s="39">
        <f t="shared" si="22"/>
        <v>14.757590146176218</v>
      </c>
      <c r="N154" s="21"/>
      <c r="O154" s="22">
        <f t="shared" si="23"/>
        <v>18.898222188468413</v>
      </c>
      <c r="P154" s="22"/>
      <c r="Q154" s="41">
        <f t="shared" si="24"/>
        <v>4.7305375556531276E-3</v>
      </c>
      <c r="R154" s="19">
        <f t="shared" si="29"/>
        <v>1.0030936238807047</v>
      </c>
      <c r="S154" s="19">
        <f t="shared" si="35"/>
        <v>2.4548258166309074</v>
      </c>
      <c r="T154" s="25">
        <f t="shared" si="30"/>
        <v>7.0953710792271529E-2</v>
      </c>
      <c r="U154" s="25">
        <f t="shared" si="31"/>
        <v>5.9426127509803583E-2</v>
      </c>
      <c r="V154" s="25">
        <f t="shared" si="32"/>
        <v>1.1527583282467946E-2</v>
      </c>
      <c r="Y154" s="40"/>
      <c r="Z154" s="40"/>
    </row>
    <row r="155" spans="1:26" x14ac:dyDescent="0.2">
      <c r="A155" s="16">
        <v>1883.03</v>
      </c>
      <c r="B155" s="17">
        <v>5.75</v>
      </c>
      <c r="C155" s="18">
        <v>0.32250000000000001</v>
      </c>
      <c r="D155" s="17">
        <v>0.42249999999999999</v>
      </c>
      <c r="E155" s="17">
        <v>9.9903305790000001</v>
      </c>
      <c r="F155" s="18">
        <f t="shared" si="33"/>
        <v>1883.2083333333223</v>
      </c>
      <c r="G155" s="19">
        <f>G153*10/12+G165*2/12</f>
        <v>3.6283333333333334</v>
      </c>
      <c r="H155" s="18">
        <f t="shared" si="25"/>
        <v>181.19310949580148</v>
      </c>
      <c r="I155" s="18">
        <f t="shared" si="26"/>
        <v>10.162570054329734</v>
      </c>
      <c r="J155" s="20">
        <f t="shared" si="34"/>
        <v>374.67536047050322</v>
      </c>
      <c r="K155" s="18">
        <f t="shared" si="27"/>
        <v>13.313754567300196</v>
      </c>
      <c r="L155" s="20">
        <f t="shared" si="28"/>
        <v>27.53049387805002</v>
      </c>
      <c r="M155" s="39">
        <f t="shared" si="22"/>
        <v>15.051254121401632</v>
      </c>
      <c r="N155" s="21"/>
      <c r="O155" s="22">
        <f t="shared" si="23"/>
        <v>19.273105236150084</v>
      </c>
      <c r="P155" s="22"/>
      <c r="Q155" s="41">
        <f t="shared" si="24"/>
        <v>2.4952795648935794E-3</v>
      </c>
      <c r="R155" s="19">
        <f t="shared" si="29"/>
        <v>1.0030929321452842</v>
      </c>
      <c r="S155" s="19">
        <f t="shared" si="35"/>
        <v>2.4858565356826419</v>
      </c>
      <c r="T155" s="25">
        <f t="shared" si="30"/>
        <v>6.7162709530532938E-2</v>
      </c>
      <c r="U155" s="25">
        <f t="shared" si="31"/>
        <v>6.1016058027777653E-2</v>
      </c>
      <c r="V155" s="25">
        <f t="shared" si="32"/>
        <v>6.1466515027552848E-3</v>
      </c>
      <c r="Y155" s="40"/>
      <c r="Z155" s="40"/>
    </row>
    <row r="156" spans="1:26" x14ac:dyDescent="0.2">
      <c r="A156" s="16">
        <v>1883.04</v>
      </c>
      <c r="B156" s="17">
        <v>5.87</v>
      </c>
      <c r="C156" s="18">
        <v>0.32329999999999998</v>
      </c>
      <c r="D156" s="17">
        <v>0.42</v>
      </c>
      <c r="E156" s="17">
        <v>9.8951652889999995</v>
      </c>
      <c r="F156" s="18">
        <f t="shared" si="33"/>
        <v>1883.2916666666556</v>
      </c>
      <c r="G156" s="19">
        <f>G153*9/12+G165*3/12</f>
        <v>3.6274999999999999</v>
      </c>
      <c r="H156" s="18">
        <f t="shared" si="25"/>
        <v>186.75349612949765</v>
      </c>
      <c r="I156" s="18">
        <f t="shared" si="26"/>
        <v>10.28575899466211</v>
      </c>
      <c r="J156" s="20">
        <f t="shared" si="34"/>
        <v>387.94568613545903</v>
      </c>
      <c r="K156" s="18">
        <f t="shared" si="27"/>
        <v>13.362260370424023</v>
      </c>
      <c r="L156" s="20">
        <f t="shared" si="28"/>
        <v>27.757612977324154</v>
      </c>
      <c r="M156" s="39">
        <f t="shared" si="22"/>
        <v>15.482067222036671</v>
      </c>
      <c r="N156" s="21"/>
      <c r="O156" s="22">
        <f t="shared" si="23"/>
        <v>19.821692820458196</v>
      </c>
      <c r="P156" s="22"/>
      <c r="Q156" s="41">
        <f t="shared" si="24"/>
        <v>-2.753950050816828E-4</v>
      </c>
      <c r="R156" s="19">
        <f t="shared" si="29"/>
        <v>1.0030922404100109</v>
      </c>
      <c r="S156" s="19">
        <f t="shared" si="35"/>
        <v>2.5175264230135626</v>
      </c>
      <c r="T156" s="25">
        <f t="shared" si="30"/>
        <v>6.5166438210077837E-2</v>
      </c>
      <c r="U156" s="25">
        <f t="shared" si="31"/>
        <v>6.1341614895081609E-2</v>
      </c>
      <c r="V156" s="25">
        <f t="shared" si="32"/>
        <v>3.8248233149962285E-3</v>
      </c>
      <c r="Y156" s="40"/>
      <c r="Z156" s="40"/>
    </row>
    <row r="157" spans="1:26" x14ac:dyDescent="0.2">
      <c r="A157" s="16">
        <v>1883.05</v>
      </c>
      <c r="B157" s="17">
        <v>5.77</v>
      </c>
      <c r="C157" s="18">
        <v>0.32419999999999999</v>
      </c>
      <c r="D157" s="17">
        <v>0.41749999999999998</v>
      </c>
      <c r="E157" s="17">
        <v>9.8000000000000007</v>
      </c>
      <c r="F157" s="18">
        <f t="shared" si="33"/>
        <v>1883.3749999999889</v>
      </c>
      <c r="G157" s="19">
        <f>G153*8/12+G165*4/12</f>
        <v>3.6266666666666669</v>
      </c>
      <c r="H157" s="18">
        <f t="shared" si="25"/>
        <v>185.35462627551027</v>
      </c>
      <c r="I157" s="18">
        <f t="shared" si="26"/>
        <v>10.414552831632657</v>
      </c>
      <c r="J157" s="20">
        <f t="shared" si="34"/>
        <v>386.84265214011134</v>
      </c>
      <c r="K157" s="18">
        <f t="shared" si="27"/>
        <v>13.411708227040821</v>
      </c>
      <c r="L157" s="20">
        <f t="shared" si="28"/>
        <v>27.990781155718629</v>
      </c>
      <c r="M157" s="39">
        <f t="shared" si="22"/>
        <v>15.335497637337062</v>
      </c>
      <c r="N157" s="21"/>
      <c r="O157" s="22">
        <f t="shared" si="23"/>
        <v>19.632642919503567</v>
      </c>
      <c r="P157" s="22"/>
      <c r="Q157" s="41">
        <f t="shared" si="24"/>
        <v>1.5315856185122434E-3</v>
      </c>
      <c r="R157" s="19">
        <f t="shared" si="29"/>
        <v>1.0030915486748841</v>
      </c>
      <c r="S157" s="19">
        <f t="shared" si="35"/>
        <v>2.5498338701624506</v>
      </c>
      <c r="T157" s="25">
        <f t="shared" si="30"/>
        <v>5.7396602854010714E-2</v>
      </c>
      <c r="U157" s="25">
        <f t="shared" si="31"/>
        <v>6.167323542397618E-2</v>
      </c>
      <c r="V157" s="25">
        <f t="shared" si="32"/>
        <v>-4.2766325699654661E-3</v>
      </c>
      <c r="Y157" s="40"/>
      <c r="Z157" s="40"/>
    </row>
    <row r="158" spans="1:26" x14ac:dyDescent="0.2">
      <c r="A158" s="16">
        <v>1883.06</v>
      </c>
      <c r="B158" s="17">
        <v>5.82</v>
      </c>
      <c r="C158" s="18">
        <v>0.32500000000000001</v>
      </c>
      <c r="D158" s="17">
        <v>0.41499999999999998</v>
      </c>
      <c r="E158" s="17">
        <v>9.5145851239999999</v>
      </c>
      <c r="F158" s="18">
        <f t="shared" si="33"/>
        <v>1883.4583333333221</v>
      </c>
      <c r="G158" s="19">
        <f>G153*7/12+G165*5/12</f>
        <v>3.6258333333333335</v>
      </c>
      <c r="H158" s="18">
        <f t="shared" si="25"/>
        <v>192.56919782853592</v>
      </c>
      <c r="I158" s="18">
        <f t="shared" si="26"/>
        <v>10.753434586645046</v>
      </c>
      <c r="J158" s="20">
        <f t="shared" si="34"/>
        <v>403.76999471363564</v>
      </c>
      <c r="K158" s="18">
        <f t="shared" si="27"/>
        <v>13.731308779869828</v>
      </c>
      <c r="L158" s="20">
        <f t="shared" si="28"/>
        <v>28.791159416865771</v>
      </c>
      <c r="M158" s="39">
        <f t="shared" si="22"/>
        <v>15.903388388583789</v>
      </c>
      <c r="N158" s="21"/>
      <c r="O158" s="22">
        <f t="shared" si="23"/>
        <v>20.356448023345461</v>
      </c>
      <c r="P158" s="22"/>
      <c r="Q158" s="41">
        <f t="shared" si="24"/>
        <v>-7.5976968980637216E-4</v>
      </c>
      <c r="R158" s="19">
        <f t="shared" si="29"/>
        <v>1.0030908569399042</v>
      </c>
      <c r="S158" s="19">
        <f t="shared" si="35"/>
        <v>2.634442213616405</v>
      </c>
      <c r="T158" s="25">
        <f t="shared" si="30"/>
        <v>5.0884397746418619E-2</v>
      </c>
      <c r="U158" s="25">
        <f t="shared" si="31"/>
        <v>6.126186231879216E-2</v>
      </c>
      <c r="V158" s="25">
        <f t="shared" si="32"/>
        <v>-1.037746457237354E-2</v>
      </c>
      <c r="Y158" s="40"/>
      <c r="Z158" s="40"/>
    </row>
    <row r="159" spans="1:26" x14ac:dyDescent="0.2">
      <c r="A159" s="16">
        <v>1883.07</v>
      </c>
      <c r="B159" s="17">
        <v>5.73</v>
      </c>
      <c r="C159" s="18">
        <v>0.32579999999999998</v>
      </c>
      <c r="D159" s="17">
        <v>0.41249999999999998</v>
      </c>
      <c r="E159" s="17">
        <v>9.3242545450000005</v>
      </c>
      <c r="F159" s="18">
        <f t="shared" si="33"/>
        <v>1883.5416666666554</v>
      </c>
      <c r="G159" s="19">
        <f>G153*6/12+G165*6/12</f>
        <v>3.625</v>
      </c>
      <c r="H159" s="18">
        <f t="shared" si="25"/>
        <v>193.46134093553971</v>
      </c>
      <c r="I159" s="18">
        <f t="shared" si="26"/>
        <v>10.99994849507833</v>
      </c>
      <c r="J159" s="20">
        <f t="shared" si="34"/>
        <v>407.56261257763776</v>
      </c>
      <c r="K159" s="18">
        <f t="shared" si="27"/>
        <v>13.927190774155347</v>
      </c>
      <c r="L159" s="20">
        <f t="shared" si="28"/>
        <v>29.340240434254035</v>
      </c>
      <c r="M159" s="39">
        <f t="shared" si="22"/>
        <v>15.948783127017018</v>
      </c>
      <c r="N159" s="21"/>
      <c r="O159" s="22">
        <f t="shared" si="23"/>
        <v>20.410434017234657</v>
      </c>
      <c r="P159" s="22"/>
      <c r="Q159" s="41">
        <f t="shared" si="24"/>
        <v>-2.8937843102308514E-3</v>
      </c>
      <c r="R159" s="19">
        <f t="shared" si="29"/>
        <v>1.0030901652050708</v>
      </c>
      <c r="S159" s="19">
        <f t="shared" si="35"/>
        <v>2.6965264444908019</v>
      </c>
      <c r="T159" s="25">
        <f t="shared" si="30"/>
        <v>4.2886011694532877E-2</v>
      </c>
      <c r="U159" s="25">
        <f t="shared" si="31"/>
        <v>6.1912515956893621E-2</v>
      </c>
      <c r="V159" s="25">
        <f t="shared" si="32"/>
        <v>-1.9026504262360744E-2</v>
      </c>
      <c r="Y159" s="40"/>
      <c r="Z159" s="40"/>
    </row>
    <row r="160" spans="1:26" x14ac:dyDescent="0.2">
      <c r="A160" s="16">
        <v>1883.08</v>
      </c>
      <c r="B160" s="17">
        <v>5.47</v>
      </c>
      <c r="C160" s="18">
        <v>0.32669999999999999</v>
      </c>
      <c r="D160" s="17">
        <v>0.41</v>
      </c>
      <c r="E160" s="17">
        <v>9.3242545450000005</v>
      </c>
      <c r="F160" s="18">
        <f t="shared" si="33"/>
        <v>1883.6249999999886</v>
      </c>
      <c r="G160" s="19">
        <f>G153*5/12+G165*7/12</f>
        <v>3.6241666666666665</v>
      </c>
      <c r="H160" s="18">
        <f t="shared" si="25"/>
        <v>184.68299038698117</v>
      </c>
      <c r="I160" s="18">
        <f t="shared" si="26"/>
        <v>11.030335093131034</v>
      </c>
      <c r="J160" s="20">
        <f t="shared" si="34"/>
        <v>391.0058259907687</v>
      </c>
      <c r="K160" s="18">
        <f t="shared" si="27"/>
        <v>13.842783557342281</v>
      </c>
      <c r="L160" s="20">
        <f t="shared" si="28"/>
        <v>29.307566481940615</v>
      </c>
      <c r="M160" s="39">
        <f t="shared" si="22"/>
        <v>15.19681087662984</v>
      </c>
      <c r="N160" s="21"/>
      <c r="O160" s="22">
        <f t="shared" si="23"/>
        <v>19.448085508176302</v>
      </c>
      <c r="P160" s="22"/>
      <c r="Q160" s="41">
        <f t="shared" si="24"/>
        <v>2.171205541036253E-4</v>
      </c>
      <c r="R160" s="19">
        <f t="shared" si="29"/>
        <v>1.0030894734703844</v>
      </c>
      <c r="S160" s="19">
        <f t="shared" si="35"/>
        <v>2.7048591566841207</v>
      </c>
      <c r="T160" s="25">
        <f t="shared" si="30"/>
        <v>4.9430569783938338E-2</v>
      </c>
      <c r="U160" s="25">
        <f t="shared" si="31"/>
        <v>6.6236070497677879E-2</v>
      </c>
      <c r="V160" s="25">
        <f t="shared" si="32"/>
        <v>-1.6805500713739541E-2</v>
      </c>
      <c r="Y160" s="40"/>
      <c r="Z160" s="40"/>
    </row>
    <row r="161" spans="1:26" x14ac:dyDescent="0.2">
      <c r="A161" s="16">
        <v>1883.09</v>
      </c>
      <c r="B161" s="17">
        <v>5.53</v>
      </c>
      <c r="C161" s="18">
        <v>0.32750000000000001</v>
      </c>
      <c r="D161" s="17">
        <v>0.40749999999999997</v>
      </c>
      <c r="E161" s="17">
        <v>9.229089256</v>
      </c>
      <c r="F161" s="18">
        <f t="shared" si="33"/>
        <v>1883.7083333333219</v>
      </c>
      <c r="G161" s="19">
        <f>G153*4/12+G165*8/12</f>
        <v>3.6233333333333335</v>
      </c>
      <c r="H161" s="18">
        <f t="shared" si="25"/>
        <v>188.6340016018587</v>
      </c>
      <c r="I161" s="18">
        <f t="shared" si="26"/>
        <v>11.171362662677888</v>
      </c>
      <c r="J161" s="20">
        <f t="shared" si="34"/>
        <v>401.34177548284549</v>
      </c>
      <c r="K161" s="18">
        <f t="shared" si="27"/>
        <v>13.900245145164089</v>
      </c>
      <c r="L161" s="20">
        <f t="shared" si="28"/>
        <v>29.57446175574313</v>
      </c>
      <c r="M161" s="39">
        <f t="shared" si="22"/>
        <v>15.494692425793444</v>
      </c>
      <c r="N161" s="21"/>
      <c r="O161" s="22">
        <f t="shared" si="23"/>
        <v>19.828736618724502</v>
      </c>
      <c r="P161" s="22"/>
      <c r="Q161" s="41">
        <f t="shared" si="24"/>
        <v>-2.0348484115956522E-3</v>
      </c>
      <c r="R161" s="19">
        <f t="shared" si="29"/>
        <v>1.0030887817358447</v>
      </c>
      <c r="S161" s="19">
        <f t="shared" si="35"/>
        <v>2.741192934805083</v>
      </c>
      <c r="T161" s="25">
        <f t="shared" si="30"/>
        <v>5.0166423843972074E-2</v>
      </c>
      <c r="U161" s="25">
        <f t="shared" si="31"/>
        <v>6.0899350444703071E-2</v>
      </c>
      <c r="V161" s="25">
        <f t="shared" si="32"/>
        <v>-1.0732926600730996E-2</v>
      </c>
      <c r="Y161" s="40"/>
      <c r="Z161" s="40"/>
    </row>
    <row r="162" spans="1:26" x14ac:dyDescent="0.2">
      <c r="A162" s="16">
        <v>1883.1</v>
      </c>
      <c r="B162" s="17">
        <v>5.38</v>
      </c>
      <c r="C162" s="18">
        <v>0.32829999999999998</v>
      </c>
      <c r="D162" s="17">
        <v>0.40500000000000003</v>
      </c>
      <c r="E162" s="17">
        <v>9.229089256</v>
      </c>
      <c r="F162" s="18">
        <f t="shared" si="33"/>
        <v>1883.7916666666551</v>
      </c>
      <c r="G162" s="19">
        <f>G153*3/12+G165*9/12</f>
        <v>3.6225000000000001</v>
      </c>
      <c r="H162" s="18">
        <f t="shared" si="25"/>
        <v>183.51734694719704</v>
      </c>
      <c r="I162" s="18">
        <f t="shared" si="26"/>
        <v>11.198651487502749</v>
      </c>
      <c r="J162" s="20">
        <f t="shared" si="34"/>
        <v>392.44101160433274</v>
      </c>
      <c r="K162" s="18">
        <f t="shared" si="27"/>
        <v>13.814967567586397</v>
      </c>
      <c r="L162" s="20">
        <f t="shared" si="28"/>
        <v>29.542492509248103</v>
      </c>
      <c r="M162" s="39">
        <f t="shared" si="22"/>
        <v>15.048056270223828</v>
      </c>
      <c r="N162" s="21"/>
      <c r="O162" s="22">
        <f t="shared" si="23"/>
        <v>19.259308186439728</v>
      </c>
      <c r="P162" s="22"/>
      <c r="Q162" s="41">
        <f t="shared" si="24"/>
        <v>2.1206134844089924E-3</v>
      </c>
      <c r="R162" s="19">
        <f t="shared" si="29"/>
        <v>1.0030880900014516</v>
      </c>
      <c r="S162" s="19">
        <f t="shared" si="35"/>
        <v>2.7496598814765356</v>
      </c>
      <c r="T162" s="25">
        <f t="shared" si="30"/>
        <v>5.4719040933593366E-2</v>
      </c>
      <c r="U162" s="25">
        <f t="shared" si="31"/>
        <v>5.9550858290052133E-2</v>
      </c>
      <c r="V162" s="25">
        <f t="shared" si="32"/>
        <v>-4.8318173564587674E-3</v>
      </c>
      <c r="Y162" s="40"/>
      <c r="Z162" s="40"/>
    </row>
    <row r="163" spans="1:26" x14ac:dyDescent="0.2">
      <c r="A163" s="16">
        <v>1883.11</v>
      </c>
      <c r="B163" s="17">
        <v>5.46</v>
      </c>
      <c r="C163" s="18">
        <v>0.32919999999999999</v>
      </c>
      <c r="D163" s="17">
        <v>0.40250000000000002</v>
      </c>
      <c r="E163" s="17">
        <v>9.1340049590000003</v>
      </c>
      <c r="F163" s="18">
        <f t="shared" si="33"/>
        <v>1883.8749999999884</v>
      </c>
      <c r="G163" s="19">
        <f>G153*2/12+G165*10/12</f>
        <v>3.621666666666667</v>
      </c>
      <c r="H163" s="18">
        <f t="shared" si="25"/>
        <v>188.18503851438524</v>
      </c>
      <c r="I163" s="18">
        <f t="shared" si="26"/>
        <v>11.346248109695168</v>
      </c>
      <c r="J163" s="20">
        <f t="shared" si="34"/>
        <v>404.44453458259943</v>
      </c>
      <c r="K163" s="18">
        <f t="shared" si="27"/>
        <v>13.872615018688656</v>
      </c>
      <c r="L163" s="20">
        <f t="shared" si="28"/>
        <v>29.814821459614702</v>
      </c>
      <c r="M163" s="39">
        <f t="shared" si="22"/>
        <v>15.408218142448861</v>
      </c>
      <c r="N163" s="21"/>
      <c r="O163" s="22">
        <f t="shared" si="23"/>
        <v>19.720544543933187</v>
      </c>
      <c r="P163" s="22"/>
      <c r="Q163" s="41">
        <f t="shared" si="24"/>
        <v>2.6325881891270872E-3</v>
      </c>
      <c r="R163" s="19">
        <f t="shared" si="29"/>
        <v>1.0030873982672053</v>
      </c>
      <c r="S163" s="19">
        <f t="shared" si="35"/>
        <v>2.7868632216408189</v>
      </c>
      <c r="T163" s="25">
        <f t="shared" si="30"/>
        <v>5.6424677914184151E-2</v>
      </c>
      <c r="U163" s="25">
        <f t="shared" si="31"/>
        <v>6.1280485508864002E-2</v>
      </c>
      <c r="V163" s="25">
        <f t="shared" si="32"/>
        <v>-4.8558075946798507E-3</v>
      </c>
      <c r="Y163" s="40"/>
      <c r="Z163" s="40"/>
    </row>
    <row r="164" spans="1:26" x14ac:dyDescent="0.2">
      <c r="A164" s="16">
        <v>1883.12</v>
      </c>
      <c r="B164" s="17">
        <v>5.34</v>
      </c>
      <c r="C164" s="18">
        <v>0.33</v>
      </c>
      <c r="D164" s="17">
        <v>0.4</v>
      </c>
      <c r="E164" s="17">
        <v>9.229089256</v>
      </c>
      <c r="F164" s="18">
        <f t="shared" si="33"/>
        <v>1883.9583333333217</v>
      </c>
      <c r="G164" s="19">
        <f>G153*1/12+G165*11/12</f>
        <v>3.6208333333333336</v>
      </c>
      <c r="H164" s="18">
        <f t="shared" si="25"/>
        <v>182.15290570595394</v>
      </c>
      <c r="I164" s="18">
        <f t="shared" si="26"/>
        <v>11.256640240255583</v>
      </c>
      <c r="J164" s="20">
        <f t="shared" si="34"/>
        <v>393.49641346415154</v>
      </c>
      <c r="K164" s="18">
        <f t="shared" si="27"/>
        <v>13.644412412431008</v>
      </c>
      <c r="L164" s="20">
        <f t="shared" si="28"/>
        <v>29.475386776340944</v>
      </c>
      <c r="M164" s="39">
        <f t="shared" si="22"/>
        <v>14.896403941887154</v>
      </c>
      <c r="N164" s="21"/>
      <c r="O164" s="22">
        <f t="shared" si="23"/>
        <v>19.066539273012449</v>
      </c>
      <c r="P164" s="22"/>
      <c r="Q164" s="41">
        <f t="shared" si="24"/>
        <v>3.5706001324259662E-3</v>
      </c>
      <c r="R164" s="19">
        <f t="shared" si="29"/>
        <v>1.0030867065331059</v>
      </c>
      <c r="S164" s="19">
        <f t="shared" si="35"/>
        <v>2.7666665895248732</v>
      </c>
      <c r="T164" s="25">
        <f t="shared" si="30"/>
        <v>5.7475353446502897E-2</v>
      </c>
      <c r="U164" s="25">
        <f t="shared" si="31"/>
        <v>6.3844100093285894E-2</v>
      </c>
      <c r="V164" s="25">
        <f t="shared" si="32"/>
        <v>-6.3687466467829967E-3</v>
      </c>
      <c r="Y164" s="40"/>
      <c r="Z164" s="40"/>
    </row>
    <row r="165" spans="1:26" x14ac:dyDescent="0.2">
      <c r="A165" s="16">
        <v>1884.01</v>
      </c>
      <c r="B165" s="17">
        <v>5.18</v>
      </c>
      <c r="C165" s="18">
        <v>0.32829999999999998</v>
      </c>
      <c r="D165" s="17">
        <v>0.39250000000000002</v>
      </c>
      <c r="E165" s="17">
        <v>9.229089256</v>
      </c>
      <c r="F165" s="18">
        <f t="shared" si="33"/>
        <v>1884.0416666666549</v>
      </c>
      <c r="G165" s="19">
        <v>3.62</v>
      </c>
      <c r="H165" s="18">
        <f t="shared" si="25"/>
        <v>176.69514074098154</v>
      </c>
      <c r="I165" s="18">
        <f t="shared" si="26"/>
        <v>11.198651487502749</v>
      </c>
      <c r="J165" s="20">
        <f t="shared" si="34"/>
        <v>383.72225239500534</v>
      </c>
      <c r="K165" s="18">
        <f t="shared" si="27"/>
        <v>13.388579679697926</v>
      </c>
      <c r="L165" s="20">
        <f t="shared" si="28"/>
        <v>29.075479549235443</v>
      </c>
      <c r="M165" s="39">
        <f t="shared" si="22"/>
        <v>14.432821721970717</v>
      </c>
      <c r="N165" s="21"/>
      <c r="O165" s="22">
        <f t="shared" si="23"/>
        <v>18.478450440666563</v>
      </c>
      <c r="P165" s="22"/>
      <c r="Q165" s="41">
        <f t="shared" si="24"/>
        <v>4.2286421889660281E-3</v>
      </c>
      <c r="R165" s="19">
        <f t="shared" si="29"/>
        <v>1.0037103920018629</v>
      </c>
      <c r="S165" s="19">
        <f t="shared" si="35"/>
        <v>2.7752064773616856</v>
      </c>
      <c r="T165" s="25">
        <f t="shared" si="30"/>
        <v>6.136130363660941E-2</v>
      </c>
      <c r="U165" s="25">
        <f t="shared" si="31"/>
        <v>6.6799644147194748E-2</v>
      </c>
      <c r="V165" s="25">
        <f t="shared" si="32"/>
        <v>-5.4383405105853377E-3</v>
      </c>
      <c r="Y165" s="40"/>
      <c r="Z165" s="40"/>
    </row>
    <row r="166" spans="1:26" x14ac:dyDescent="0.2">
      <c r="A166" s="16">
        <v>1884.02</v>
      </c>
      <c r="B166" s="17">
        <v>5.32</v>
      </c>
      <c r="C166" s="18">
        <v>0.32669999999999999</v>
      </c>
      <c r="D166" s="17">
        <v>0.38500000000000001</v>
      </c>
      <c r="E166" s="17">
        <v>9.229089256</v>
      </c>
      <c r="F166" s="18">
        <f t="shared" si="33"/>
        <v>1884.1249999999882</v>
      </c>
      <c r="G166" s="19">
        <f>G165*11/12+G177*1/12</f>
        <v>3.6116666666666668</v>
      </c>
      <c r="H166" s="18">
        <f t="shared" si="25"/>
        <v>181.47068508533241</v>
      </c>
      <c r="I166" s="18">
        <f t="shared" si="26"/>
        <v>11.144073837853027</v>
      </c>
      <c r="J166" s="20">
        <f t="shared" si="34"/>
        <v>396.10988823607772</v>
      </c>
      <c r="K166" s="18">
        <f t="shared" si="27"/>
        <v>13.132746946964845</v>
      </c>
      <c r="L166" s="20">
        <f t="shared" si="28"/>
        <v>28.665847174979312</v>
      </c>
      <c r="M166" s="39">
        <f t="shared" si="22"/>
        <v>14.805960228816703</v>
      </c>
      <c r="N166" s="21"/>
      <c r="O166" s="22">
        <f t="shared" si="23"/>
        <v>18.960248831644897</v>
      </c>
      <c r="P166" s="22"/>
      <c r="Q166" s="41">
        <f t="shared" si="24"/>
        <v>2.5658227261833588E-3</v>
      </c>
      <c r="R166" s="19">
        <f t="shared" si="29"/>
        <v>1.0037037188195472</v>
      </c>
      <c r="S166" s="19">
        <f t="shared" si="35"/>
        <v>2.7855035812788063</v>
      </c>
      <c r="T166" s="25">
        <f t="shared" si="30"/>
        <v>6.1427589579871045E-2</v>
      </c>
      <c r="U166" s="25">
        <f t="shared" si="31"/>
        <v>6.8402515600217706E-2</v>
      </c>
      <c r="V166" s="25">
        <f t="shared" si="32"/>
        <v>-6.9749260203466612E-3</v>
      </c>
      <c r="Y166" s="40"/>
      <c r="Z166" s="40"/>
    </row>
    <row r="167" spans="1:26" x14ac:dyDescent="0.2">
      <c r="A167" s="16">
        <v>1884.03</v>
      </c>
      <c r="B167" s="17">
        <v>5.3</v>
      </c>
      <c r="C167" s="18">
        <v>0.32500000000000001</v>
      </c>
      <c r="D167" s="17">
        <v>0.3775</v>
      </c>
      <c r="E167" s="17">
        <v>9.229089256</v>
      </c>
      <c r="F167" s="18">
        <f t="shared" si="33"/>
        <v>1884.2083333333214</v>
      </c>
      <c r="G167" s="19">
        <f>G165*10/12+G177*2/12</f>
        <v>3.6033333333333335</v>
      </c>
      <c r="H167" s="18">
        <f t="shared" si="25"/>
        <v>180.78846446471087</v>
      </c>
      <c r="I167" s="18">
        <f t="shared" si="26"/>
        <v>11.086085085100194</v>
      </c>
      <c r="J167" s="20">
        <f t="shared" si="34"/>
        <v>396.6372901862668</v>
      </c>
      <c r="K167" s="18">
        <f t="shared" si="27"/>
        <v>12.876914214231764</v>
      </c>
      <c r="L167" s="20">
        <f t="shared" si="28"/>
        <v>28.251052272701074</v>
      </c>
      <c r="M167" s="39">
        <f t="shared" si="22"/>
        <v>14.736023454014468</v>
      </c>
      <c r="N167" s="21"/>
      <c r="O167" s="22">
        <f t="shared" si="23"/>
        <v>18.875642451992526</v>
      </c>
      <c r="P167" s="22"/>
      <c r="Q167" s="41">
        <f t="shared" si="24"/>
        <v>2.9697008462466201E-3</v>
      </c>
      <c r="R167" s="19">
        <f t="shared" si="29"/>
        <v>1.0036970457842034</v>
      </c>
      <c r="S167" s="19">
        <f t="shared" si="35"/>
        <v>2.7958203033147049</v>
      </c>
      <c r="T167" s="25">
        <f t="shared" si="30"/>
        <v>6.7913097106354403E-2</v>
      </c>
      <c r="U167" s="25">
        <f t="shared" si="31"/>
        <v>7.1568922197797535E-2</v>
      </c>
      <c r="V167" s="25">
        <f t="shared" si="32"/>
        <v>-3.6558250914431323E-3</v>
      </c>
      <c r="Y167" s="40"/>
      <c r="Z167" s="40"/>
    </row>
    <row r="168" spans="1:26" x14ac:dyDescent="0.2">
      <c r="A168" s="16">
        <v>1884.04</v>
      </c>
      <c r="B168" s="17">
        <v>5.0599999999999996</v>
      </c>
      <c r="C168" s="18">
        <v>0.32329999999999998</v>
      </c>
      <c r="D168" s="17">
        <v>0.37</v>
      </c>
      <c r="E168" s="17">
        <v>9.0388396689999997</v>
      </c>
      <c r="F168" s="18">
        <f t="shared" si="33"/>
        <v>1884.2916666666547</v>
      </c>
      <c r="G168" s="19">
        <f>G165*9/12+G177*3/12</f>
        <v>3.5949999999999998</v>
      </c>
      <c r="H168" s="18">
        <f t="shared" si="25"/>
        <v>176.23474177369002</v>
      </c>
      <c r="I168" s="18">
        <f t="shared" si="26"/>
        <v>11.260215813326873</v>
      </c>
      <c r="J168" s="20">
        <f t="shared" si="34"/>
        <v>388.70541738262193</v>
      </c>
      <c r="K168" s="18">
        <f t="shared" si="27"/>
        <v>12.886730129696701</v>
      </c>
      <c r="L168" s="20">
        <f t="shared" si="28"/>
        <v>28.423123405448642</v>
      </c>
      <c r="M168" s="39">
        <f t="shared" si="22"/>
        <v>14.353453682579469</v>
      </c>
      <c r="N168" s="21"/>
      <c r="O168" s="22">
        <f t="shared" si="23"/>
        <v>18.395357641018055</v>
      </c>
      <c r="P168" s="22"/>
      <c r="Q168" s="41">
        <f t="shared" si="24"/>
        <v>4.3444054785743008E-3</v>
      </c>
      <c r="R168" s="19">
        <f t="shared" si="29"/>
        <v>1.003690372895923</v>
      </c>
      <c r="S168" s="19">
        <f t="shared" si="35"/>
        <v>2.865220590486206</v>
      </c>
      <c r="T168" s="25">
        <f t="shared" si="30"/>
        <v>7.1949238312908559E-2</v>
      </c>
      <c r="U168" s="25">
        <f t="shared" si="31"/>
        <v>6.9447376007533146E-2</v>
      </c>
      <c r="V168" s="25">
        <f t="shared" si="32"/>
        <v>2.501862305375413E-3</v>
      </c>
      <c r="Y168" s="40"/>
      <c r="Z168" s="40"/>
    </row>
    <row r="169" spans="1:26" x14ac:dyDescent="0.2">
      <c r="A169" s="16">
        <v>1884.05</v>
      </c>
      <c r="B169" s="17">
        <v>4.6500000000000004</v>
      </c>
      <c r="C169" s="18">
        <v>0.32169999999999999</v>
      </c>
      <c r="D169" s="17">
        <v>0.36249999999999999</v>
      </c>
      <c r="E169" s="17">
        <v>8.8485090910000004</v>
      </c>
      <c r="F169" s="18">
        <f t="shared" si="33"/>
        <v>1884.3749999999879</v>
      </c>
      <c r="G169" s="19">
        <f>G165*8/12+G177*4/12</f>
        <v>3.5866666666666669</v>
      </c>
      <c r="H169" s="18">
        <f t="shared" si="25"/>
        <v>165.43848488430066</v>
      </c>
      <c r="I169" s="18">
        <f t="shared" si="26"/>
        <v>11.44549690049022</v>
      </c>
      <c r="J169" s="20">
        <f t="shared" si="34"/>
        <v>366.99675985932305</v>
      </c>
      <c r="K169" s="18">
        <f t="shared" si="27"/>
        <v>12.897086187216987</v>
      </c>
      <c r="L169" s="20">
        <f t="shared" si="28"/>
        <v>28.609962462151525</v>
      </c>
      <c r="M169" s="39">
        <f t="shared" si="22"/>
        <v>13.465050313804896</v>
      </c>
      <c r="N169" s="21"/>
      <c r="O169" s="22">
        <f t="shared" si="23"/>
        <v>17.272918948879877</v>
      </c>
      <c r="P169" s="22"/>
      <c r="Q169" s="41">
        <f t="shared" si="24"/>
        <v>7.7210795261653531E-3</v>
      </c>
      <c r="R169" s="19">
        <f t="shared" si="29"/>
        <v>1.0036837001547976</v>
      </c>
      <c r="S169" s="19">
        <f t="shared" si="35"/>
        <v>2.9376523816989404</v>
      </c>
      <c r="T169" s="25">
        <f t="shared" si="30"/>
        <v>7.4521666454081759E-2</v>
      </c>
      <c r="U169" s="25">
        <f t="shared" si="31"/>
        <v>6.7280863955631931E-2</v>
      </c>
      <c r="V169" s="25">
        <f t="shared" si="32"/>
        <v>7.2408024984498276E-3</v>
      </c>
      <c r="Y169" s="40"/>
      <c r="Z169" s="40"/>
    </row>
    <row r="170" spans="1:26" x14ac:dyDescent="0.2">
      <c r="A170" s="16">
        <v>1884.06</v>
      </c>
      <c r="B170" s="17">
        <v>4.46</v>
      </c>
      <c r="C170" s="18">
        <v>0.32</v>
      </c>
      <c r="D170" s="17">
        <v>0.35499999999999998</v>
      </c>
      <c r="E170" s="17">
        <v>8.8485090910000004</v>
      </c>
      <c r="F170" s="18">
        <f t="shared" si="33"/>
        <v>1884.4583333333212</v>
      </c>
      <c r="G170" s="19">
        <f>G165*7/12+G177*5/12</f>
        <v>3.5783333333333336</v>
      </c>
      <c r="H170" s="18">
        <f t="shared" si="25"/>
        <v>158.67863281375935</v>
      </c>
      <c r="I170" s="18">
        <f t="shared" si="26"/>
        <v>11.385014013543273</v>
      </c>
      <c r="J170" s="20">
        <f t="shared" si="34"/>
        <v>354.10583424419275</v>
      </c>
      <c r="K170" s="18">
        <f t="shared" si="27"/>
        <v>12.630249921274567</v>
      </c>
      <c r="L170" s="20">
        <f t="shared" si="28"/>
        <v>28.185554071006372</v>
      </c>
      <c r="M170" s="39">
        <f t="shared" si="22"/>
        <v>12.906876483666855</v>
      </c>
      <c r="N170" s="21"/>
      <c r="O170" s="22">
        <f t="shared" si="23"/>
        <v>16.575562457475304</v>
      </c>
      <c r="P170" s="22"/>
      <c r="Q170" s="41">
        <f t="shared" si="24"/>
        <v>1.3335959139286327E-2</v>
      </c>
      <c r="R170" s="19">
        <f t="shared" si="29"/>
        <v>1.0036770275609186</v>
      </c>
      <c r="S170" s="19">
        <f t="shared" si="35"/>
        <v>2.9484738122321463</v>
      </c>
      <c r="T170" s="25">
        <f t="shared" si="30"/>
        <v>7.7365766077723608E-2</v>
      </c>
      <c r="U170" s="25">
        <f t="shared" si="31"/>
        <v>6.7387027198885896E-2</v>
      </c>
      <c r="V170" s="25">
        <f t="shared" si="32"/>
        <v>9.9787388788377118E-3</v>
      </c>
      <c r="Y170" s="40"/>
      <c r="Z170" s="40"/>
    </row>
    <row r="171" spans="1:26" x14ac:dyDescent="0.2">
      <c r="A171" s="16">
        <v>1884.07</v>
      </c>
      <c r="B171" s="17">
        <v>4.46</v>
      </c>
      <c r="C171" s="18">
        <v>0.31830000000000003</v>
      </c>
      <c r="D171" s="17">
        <v>0.34749999999999998</v>
      </c>
      <c r="E171" s="17">
        <v>8.7534247930000006</v>
      </c>
      <c r="F171" s="18">
        <f t="shared" si="33"/>
        <v>1884.5416666666545</v>
      </c>
      <c r="G171" s="19">
        <f>G165*6/12+G177*6/12</f>
        <v>3.57</v>
      </c>
      <c r="H171" s="18">
        <f t="shared" si="25"/>
        <v>160.40228347227207</v>
      </c>
      <c r="I171" s="18">
        <f t="shared" si="26"/>
        <v>11.44754413211305</v>
      </c>
      <c r="J171" s="20">
        <f t="shared" si="34"/>
        <v>360.08117100699945</v>
      </c>
      <c r="K171" s="18">
        <f t="shared" si="27"/>
        <v>12.497711548568283</v>
      </c>
      <c r="L171" s="20">
        <f t="shared" si="28"/>
        <v>28.055651776890649</v>
      </c>
      <c r="M171" s="39">
        <f t="shared" si="22"/>
        <v>13.043931585991663</v>
      </c>
      <c r="N171" s="21"/>
      <c r="O171" s="22">
        <f t="shared" si="23"/>
        <v>16.769768530632781</v>
      </c>
      <c r="P171" s="22"/>
      <c r="Q171" s="41">
        <f t="shared" si="24"/>
        <v>1.0776582875225468E-2</v>
      </c>
      <c r="R171" s="19">
        <f t="shared" si="29"/>
        <v>1.0036703551143773</v>
      </c>
      <c r="S171" s="19">
        <f t="shared" si="35"/>
        <v>2.991461070356741</v>
      </c>
      <c r="T171" s="25">
        <f t="shared" si="30"/>
        <v>7.3789069696209797E-2</v>
      </c>
      <c r="U171" s="25">
        <f t="shared" si="31"/>
        <v>6.6339615262161589E-2</v>
      </c>
      <c r="V171" s="25">
        <f t="shared" si="32"/>
        <v>7.4494544340482083E-3</v>
      </c>
      <c r="Y171" s="40"/>
      <c r="Z171" s="40"/>
    </row>
    <row r="172" spans="1:26" x14ac:dyDescent="0.2">
      <c r="A172" s="16">
        <v>1884.08</v>
      </c>
      <c r="B172" s="17">
        <v>4.74</v>
      </c>
      <c r="C172" s="18">
        <v>0.31669999999999998</v>
      </c>
      <c r="D172" s="17">
        <v>0.34</v>
      </c>
      <c r="E172" s="17">
        <v>8.7534247930000006</v>
      </c>
      <c r="F172" s="18">
        <f t="shared" si="33"/>
        <v>1884.6249999999877</v>
      </c>
      <c r="G172" s="19">
        <f>G165*5/12+G177*7/12</f>
        <v>3.5616666666666665</v>
      </c>
      <c r="H172" s="18">
        <f t="shared" si="25"/>
        <v>170.47238198622637</v>
      </c>
      <c r="I172" s="18">
        <f t="shared" si="26"/>
        <v>11.390000712033311</v>
      </c>
      <c r="J172" s="20">
        <f t="shared" si="34"/>
        <v>384.81791318639841</v>
      </c>
      <c r="K172" s="18">
        <f t="shared" si="27"/>
        <v>12.22797676694451</v>
      </c>
      <c r="L172" s="20">
        <f t="shared" si="28"/>
        <v>27.602972675817611</v>
      </c>
      <c r="M172" s="39">
        <f t="shared" si="22"/>
        <v>13.859813341769316</v>
      </c>
      <c r="N172" s="21"/>
      <c r="O172" s="22">
        <f t="shared" si="23"/>
        <v>17.832062630600063</v>
      </c>
      <c r="P172" s="22"/>
      <c r="Q172" s="41">
        <f t="shared" si="24"/>
        <v>7.1264007069202912E-3</v>
      </c>
      <c r="R172" s="19">
        <f t="shared" si="29"/>
        <v>1.0036636828152661</v>
      </c>
      <c r="S172" s="19">
        <f t="shared" si="35"/>
        <v>3.0024407947957856</v>
      </c>
      <c r="T172" s="25">
        <f t="shared" si="30"/>
        <v>6.8022516804265409E-2</v>
      </c>
      <c r="U172" s="25">
        <f t="shared" si="31"/>
        <v>6.3401076592445316E-2</v>
      </c>
      <c r="V172" s="25">
        <f t="shared" si="32"/>
        <v>4.6214402118200937E-3</v>
      </c>
      <c r="Y172" s="40"/>
      <c r="Z172" s="40"/>
    </row>
    <row r="173" spans="1:26" x14ac:dyDescent="0.2">
      <c r="A173" s="16">
        <v>1884.09</v>
      </c>
      <c r="B173" s="17">
        <v>4.59</v>
      </c>
      <c r="C173" s="18">
        <v>0.315</v>
      </c>
      <c r="D173" s="17">
        <v>0.33250000000000002</v>
      </c>
      <c r="E173" s="17">
        <v>8.6582595040000001</v>
      </c>
      <c r="F173" s="18">
        <f t="shared" si="33"/>
        <v>1884.708333333321</v>
      </c>
      <c r="G173" s="19">
        <f>G165*4/12+G177*8/12</f>
        <v>3.5533333333333337</v>
      </c>
      <c r="H173" s="18">
        <f t="shared" si="25"/>
        <v>166.89210017699656</v>
      </c>
      <c r="I173" s="18">
        <f t="shared" si="26"/>
        <v>11.453379423911528</v>
      </c>
      <c r="J173" s="20">
        <f t="shared" si="34"/>
        <v>378.89045581605905</v>
      </c>
      <c r="K173" s="18">
        <f t="shared" si="27"/>
        <v>12.089678280795503</v>
      </c>
      <c r="L173" s="20">
        <f t="shared" si="28"/>
        <v>27.446857638091423</v>
      </c>
      <c r="M173" s="39">
        <f t="shared" si="22"/>
        <v>13.569154744335714</v>
      </c>
      <c r="N173" s="21"/>
      <c r="O173" s="22">
        <f t="shared" si="23"/>
        <v>17.474388100341251</v>
      </c>
      <c r="P173" s="22"/>
      <c r="Q173" s="41">
        <f t="shared" si="24"/>
        <v>7.6948439400387897E-3</v>
      </c>
      <c r="R173" s="19">
        <f t="shared" si="29"/>
        <v>1.0036570106636764</v>
      </c>
      <c r="S173" s="19">
        <f t="shared" si="35"/>
        <v>3.0465623341726928</v>
      </c>
      <c r="T173" s="25">
        <f t="shared" si="30"/>
        <v>7.0307305331770653E-2</v>
      </c>
      <c r="U173" s="25">
        <f t="shared" si="31"/>
        <v>6.0857558975657478E-2</v>
      </c>
      <c r="V173" s="25">
        <f t="shared" si="32"/>
        <v>9.4497463561131756E-3</v>
      </c>
      <c r="Y173" s="40"/>
      <c r="Z173" s="40"/>
    </row>
    <row r="174" spans="1:26" x14ac:dyDescent="0.2">
      <c r="A174" s="16">
        <v>1884.1</v>
      </c>
      <c r="B174" s="17">
        <v>4.4400000000000004</v>
      </c>
      <c r="C174" s="18">
        <v>0.31330000000000002</v>
      </c>
      <c r="D174" s="17">
        <v>0.32500000000000001</v>
      </c>
      <c r="E174" s="17">
        <v>8.5630942149999996</v>
      </c>
      <c r="F174" s="18">
        <f t="shared" si="33"/>
        <v>1884.7916666666542</v>
      </c>
      <c r="G174" s="19">
        <f>G165*3/12+G177*9/12</f>
        <v>3.5449999999999999</v>
      </c>
      <c r="H174" s="18">
        <f t="shared" si="25"/>
        <v>163.23223999468757</v>
      </c>
      <c r="I174" s="18">
        <f t="shared" si="26"/>
        <v>11.518166844670183</v>
      </c>
      <c r="J174" s="20">
        <f t="shared" si="34"/>
        <v>372.76069212771625</v>
      </c>
      <c r="K174" s="18">
        <f t="shared" si="27"/>
        <v>11.948305855466995</v>
      </c>
      <c r="L174" s="20">
        <f t="shared" si="28"/>
        <v>27.28541102286211</v>
      </c>
      <c r="M174" s="39">
        <f t="shared" si="22"/>
        <v>13.27325131913415</v>
      </c>
      <c r="N174" s="21"/>
      <c r="O174" s="22">
        <f t="shared" si="23"/>
        <v>17.112421679154785</v>
      </c>
      <c r="P174" s="22"/>
      <c r="Q174" s="41">
        <f t="shared" si="24"/>
        <v>9.9265400778954932E-3</v>
      </c>
      <c r="R174" s="19">
        <f t="shared" si="29"/>
        <v>1.0036503386596998</v>
      </c>
      <c r="S174" s="19">
        <f t="shared" si="35"/>
        <v>3.0916851994187473</v>
      </c>
      <c r="T174" s="25">
        <f t="shared" si="30"/>
        <v>7.2116021619816006E-2</v>
      </c>
      <c r="U174" s="25">
        <f t="shared" si="31"/>
        <v>6.2777294381323401E-2</v>
      </c>
      <c r="V174" s="25">
        <f t="shared" si="32"/>
        <v>9.3387272384926057E-3</v>
      </c>
      <c r="Y174" s="40"/>
      <c r="Z174" s="40"/>
    </row>
    <row r="175" spans="1:26" x14ac:dyDescent="0.2">
      <c r="A175" s="16">
        <v>1884.11</v>
      </c>
      <c r="B175" s="17">
        <v>4.3499999999999996</v>
      </c>
      <c r="C175" s="18">
        <v>0.31169999999999998</v>
      </c>
      <c r="D175" s="17">
        <v>0.3175</v>
      </c>
      <c r="E175" s="17">
        <v>8.3728446279999993</v>
      </c>
      <c r="F175" s="18">
        <f t="shared" si="33"/>
        <v>1884.8749999999875</v>
      </c>
      <c r="G175" s="19">
        <f>G165*2/12+G177*10/12</f>
        <v>3.5366666666666671</v>
      </c>
      <c r="H175" s="18">
        <f t="shared" si="25"/>
        <v>163.55729424625846</v>
      </c>
      <c r="I175" s="18">
        <f t="shared" si="26"/>
        <v>11.719726118749142</v>
      </c>
      <c r="J175" s="20">
        <f t="shared" si="34"/>
        <v>375.73327819756838</v>
      </c>
      <c r="K175" s="18">
        <f t="shared" si="27"/>
        <v>11.937802511077487</v>
      </c>
      <c r="L175" s="20">
        <f t="shared" si="28"/>
        <v>27.424210535109879</v>
      </c>
      <c r="M175" s="39">
        <f t="shared" si="22"/>
        <v>13.304437602119721</v>
      </c>
      <c r="N175" s="21"/>
      <c r="O175" s="22">
        <f t="shared" si="23"/>
        <v>17.173051638572854</v>
      </c>
      <c r="P175" s="22"/>
      <c r="Q175" s="41">
        <f t="shared" si="24"/>
        <v>8.4526608310660778E-3</v>
      </c>
      <c r="R175" s="19">
        <f t="shared" si="29"/>
        <v>1.0036436668034285</v>
      </c>
      <c r="S175" s="19">
        <f t="shared" si="35"/>
        <v>3.1734772734469385</v>
      </c>
      <c r="T175" s="25">
        <f t="shared" si="30"/>
        <v>7.1702733072092961E-2</v>
      </c>
      <c r="U175" s="25">
        <f t="shared" si="31"/>
        <v>6.0493170421616949E-2</v>
      </c>
      <c r="V175" s="25">
        <f t="shared" si="32"/>
        <v>1.1209562650476013E-2</v>
      </c>
      <c r="Y175" s="40"/>
      <c r="Z175" s="40"/>
    </row>
    <row r="176" spans="1:26" x14ac:dyDescent="0.2">
      <c r="A176" s="16">
        <v>1884.12</v>
      </c>
      <c r="B176" s="17">
        <v>4.34</v>
      </c>
      <c r="C176" s="18">
        <v>0.31</v>
      </c>
      <c r="D176" s="17">
        <v>0.31</v>
      </c>
      <c r="E176" s="17">
        <v>8.2776793390000005</v>
      </c>
      <c r="F176" s="18">
        <f t="shared" si="33"/>
        <v>1884.9583333333208</v>
      </c>
      <c r="G176" s="19">
        <f>G165*1/12+G177*11/12</f>
        <v>3.5283333333333333</v>
      </c>
      <c r="H176" s="18">
        <f t="shared" si="25"/>
        <v>165.05733298495443</v>
      </c>
      <c r="I176" s="18">
        <f t="shared" si="26"/>
        <v>11.789809498925317</v>
      </c>
      <c r="J176" s="20">
        <f t="shared" si="34"/>
        <v>381.43627333478821</v>
      </c>
      <c r="K176" s="18">
        <f t="shared" si="27"/>
        <v>11.789809498925317</v>
      </c>
      <c r="L176" s="20">
        <f t="shared" si="28"/>
        <v>27.245448095342017</v>
      </c>
      <c r="M176" s="39">
        <f t="shared" si="22"/>
        <v>13.432292746944755</v>
      </c>
      <c r="N176" s="21"/>
      <c r="O176" s="22">
        <f t="shared" si="23"/>
        <v>17.357970009963747</v>
      </c>
      <c r="P176" s="22"/>
      <c r="Q176" s="41">
        <f t="shared" si="24"/>
        <v>6.7139154078263014E-3</v>
      </c>
      <c r="R176" s="19">
        <f t="shared" si="29"/>
        <v>1.0036369950949544</v>
      </c>
      <c r="S176" s="19">
        <f t="shared" si="35"/>
        <v>3.2216575487722565</v>
      </c>
      <c r="T176" s="25">
        <f t="shared" si="30"/>
        <v>7.1073393965091158E-2</v>
      </c>
      <c r="U176" s="25">
        <f t="shared" si="31"/>
        <v>6.09069899599195E-2</v>
      </c>
      <c r="V176" s="25">
        <f t="shared" si="32"/>
        <v>1.0166404005171659E-2</v>
      </c>
      <c r="Y176" s="40"/>
      <c r="Z176" s="40"/>
    </row>
    <row r="177" spans="1:26" x14ac:dyDescent="0.2">
      <c r="A177" s="16">
        <v>1885.01</v>
      </c>
      <c r="B177" s="17">
        <v>4.24</v>
      </c>
      <c r="C177" s="18">
        <v>0.30420000000000003</v>
      </c>
      <c r="D177" s="17">
        <v>0.30669999999999997</v>
      </c>
      <c r="E177" s="17">
        <v>8.2776793390000005</v>
      </c>
      <c r="F177" s="18">
        <f t="shared" si="33"/>
        <v>1885.041666666654</v>
      </c>
      <c r="G177" s="19">
        <v>3.52</v>
      </c>
      <c r="H177" s="18">
        <f t="shared" si="25"/>
        <v>161.2541686304624</v>
      </c>
      <c r="I177" s="18">
        <f t="shared" si="26"/>
        <v>11.56922596636478</v>
      </c>
      <c r="J177" s="20">
        <f t="shared" si="34"/>
        <v>374.87539365634541</v>
      </c>
      <c r="K177" s="18">
        <f t="shared" si="27"/>
        <v>11.664305075227078</v>
      </c>
      <c r="L177" s="20">
        <f t="shared" si="28"/>
        <v>27.116576234528569</v>
      </c>
      <c r="M177" s="39">
        <f t="shared" si="22"/>
        <v>13.129817425635956</v>
      </c>
      <c r="N177" s="21"/>
      <c r="O177" s="22">
        <f t="shared" si="23"/>
        <v>16.987379177257107</v>
      </c>
      <c r="P177" s="22"/>
      <c r="Q177" s="41">
        <f t="shared" si="24"/>
        <v>8.5123158224836709E-3</v>
      </c>
      <c r="R177" s="19">
        <f t="shared" si="29"/>
        <v>1.0039790233810126</v>
      </c>
      <c r="S177" s="19">
        <f t="shared" si="35"/>
        <v>3.233374701474764</v>
      </c>
      <c r="T177" s="25">
        <f t="shared" si="30"/>
        <v>7.2116062306961215E-2</v>
      </c>
      <c r="U177" s="25">
        <f t="shared" si="31"/>
        <v>6.1006296117269265E-2</v>
      </c>
      <c r="V177" s="25">
        <f t="shared" si="32"/>
        <v>1.110976618969195E-2</v>
      </c>
      <c r="Y177" s="40"/>
      <c r="Z177" s="40"/>
    </row>
    <row r="178" spans="1:26" x14ac:dyDescent="0.2">
      <c r="A178" s="16">
        <v>1885.02</v>
      </c>
      <c r="B178" s="17">
        <v>4.37</v>
      </c>
      <c r="C178" s="18">
        <v>0.29830000000000001</v>
      </c>
      <c r="D178" s="17">
        <v>0.30330000000000001</v>
      </c>
      <c r="E178" s="17">
        <v>8.3728446279999993</v>
      </c>
      <c r="F178" s="18">
        <f t="shared" si="33"/>
        <v>1885.1249999999873</v>
      </c>
      <c r="G178" s="19">
        <f>G177*11/12+G189*1/12</f>
        <v>3.5074999999999998</v>
      </c>
      <c r="H178" s="18">
        <f t="shared" si="25"/>
        <v>164.3092818060114</v>
      </c>
      <c r="I178" s="18">
        <f t="shared" si="26"/>
        <v>11.215894453714691</v>
      </c>
      <c r="J178" s="20">
        <f t="shared" si="34"/>
        <v>384.15060808602539</v>
      </c>
      <c r="K178" s="18">
        <f t="shared" si="27"/>
        <v>11.403891343652921</v>
      </c>
      <c r="L178" s="20">
        <f t="shared" si="28"/>
        <v>26.661986140158241</v>
      </c>
      <c r="M178" s="39">
        <f t="shared" si="22"/>
        <v>13.384817593597962</v>
      </c>
      <c r="N178" s="21"/>
      <c r="O178" s="22">
        <f t="shared" si="23"/>
        <v>17.334064590871233</v>
      </c>
      <c r="P178" s="22"/>
      <c r="Q178" s="41">
        <f t="shared" si="24"/>
        <v>8.2929509633673099E-3</v>
      </c>
      <c r="R178" s="19">
        <f t="shared" si="29"/>
        <v>1.0039692212858526</v>
      </c>
      <c r="S178" s="19">
        <f t="shared" si="35"/>
        <v>3.2093437864353462</v>
      </c>
      <c r="T178" s="25">
        <f t="shared" si="30"/>
        <v>6.8417577629088955E-2</v>
      </c>
      <c r="U178" s="25">
        <f t="shared" si="31"/>
        <v>6.200026643535117E-2</v>
      </c>
      <c r="V178" s="25">
        <f t="shared" si="32"/>
        <v>6.4173111937377847E-3</v>
      </c>
      <c r="Y178" s="40"/>
      <c r="Z178" s="40"/>
    </row>
    <row r="179" spans="1:26" x14ac:dyDescent="0.2">
      <c r="A179" s="16">
        <v>1885.03</v>
      </c>
      <c r="B179" s="17">
        <v>4.38</v>
      </c>
      <c r="C179" s="18">
        <v>0.29249999999999998</v>
      </c>
      <c r="D179" s="17">
        <v>0.3</v>
      </c>
      <c r="E179" s="17">
        <v>8.18251405</v>
      </c>
      <c r="F179" s="18">
        <f t="shared" si="33"/>
        <v>1885.2083333333205</v>
      </c>
      <c r="G179" s="19">
        <f>G177*10/12+G189*2/12</f>
        <v>3.4950000000000001</v>
      </c>
      <c r="H179" s="18">
        <f t="shared" si="25"/>
        <v>168.5159617904965</v>
      </c>
      <c r="I179" s="18">
        <f t="shared" si="26"/>
        <v>11.25363443463932</v>
      </c>
      <c r="J179" s="20">
        <f t="shared" si="34"/>
        <v>396.17826833105158</v>
      </c>
      <c r="K179" s="18">
        <f t="shared" si="27"/>
        <v>11.542189163732635</v>
      </c>
      <c r="L179" s="20">
        <f t="shared" si="28"/>
        <v>27.135497830893936</v>
      </c>
      <c r="M179" s="39">
        <f t="shared" si="22"/>
        <v>13.734194093452512</v>
      </c>
      <c r="N179" s="21"/>
      <c r="O179" s="22">
        <f t="shared" si="23"/>
        <v>17.803189669171847</v>
      </c>
      <c r="P179" s="22"/>
      <c r="Q179" s="41">
        <f t="shared" si="24"/>
        <v>4.2926131988318822E-3</v>
      </c>
      <c r="R179" s="19">
        <f t="shared" si="29"/>
        <v>1.0039594196907509</v>
      </c>
      <c r="S179" s="19">
        <f t="shared" si="35"/>
        <v>3.297030105801086</v>
      </c>
      <c r="T179" s="25">
        <f t="shared" si="30"/>
        <v>6.5562237567803106E-2</v>
      </c>
      <c r="U179" s="25">
        <f t="shared" si="31"/>
        <v>5.934418850820089E-2</v>
      </c>
      <c r="V179" s="25">
        <f t="shared" si="32"/>
        <v>6.2180490596022153E-3</v>
      </c>
      <c r="Y179" s="40"/>
      <c r="Z179" s="40"/>
    </row>
    <row r="180" spans="1:26" x14ac:dyDescent="0.2">
      <c r="A180" s="16">
        <v>1885.04</v>
      </c>
      <c r="B180" s="17">
        <v>4.37</v>
      </c>
      <c r="C180" s="18">
        <v>0.28670000000000001</v>
      </c>
      <c r="D180" s="17">
        <v>0.29670000000000002</v>
      </c>
      <c r="E180" s="17">
        <v>8.2776793390000005</v>
      </c>
      <c r="F180" s="18">
        <f t="shared" si="33"/>
        <v>1885.2916666666538</v>
      </c>
      <c r="G180" s="19">
        <f>G177*9/12+G189*3/12</f>
        <v>3.4824999999999999</v>
      </c>
      <c r="H180" s="18">
        <f t="shared" si="25"/>
        <v>166.19828229130204</v>
      </c>
      <c r="I180" s="18">
        <f t="shared" si="26"/>
        <v>10.903672204328673</v>
      </c>
      <c r="J180" s="20">
        <f t="shared" si="34"/>
        <v>392.86563800070996</v>
      </c>
      <c r="K180" s="18">
        <f t="shared" si="27"/>
        <v>11.283988639777876</v>
      </c>
      <c r="L180" s="20">
        <f t="shared" si="28"/>
        <v>26.673509106363994</v>
      </c>
      <c r="M180" s="39">
        <f t="shared" si="22"/>
        <v>13.548548541030053</v>
      </c>
      <c r="N180" s="21"/>
      <c r="O180" s="22">
        <f t="shared" si="23"/>
        <v>17.577505686645949</v>
      </c>
      <c r="P180" s="22"/>
      <c r="Q180" s="41">
        <f t="shared" si="24"/>
        <v>5.737937472184762E-3</v>
      </c>
      <c r="R180" s="19">
        <f t="shared" si="29"/>
        <v>1.0039496185961747</v>
      </c>
      <c r="S180" s="19">
        <f t="shared" si="35"/>
        <v>3.272029666775143</v>
      </c>
      <c r="T180" s="25">
        <f t="shared" si="30"/>
        <v>6.6817085926330844E-2</v>
      </c>
      <c r="U180" s="25">
        <f t="shared" si="31"/>
        <v>5.5851711698121642E-2</v>
      </c>
      <c r="V180" s="25">
        <f t="shared" si="32"/>
        <v>1.0965374228209201E-2</v>
      </c>
      <c r="Y180" s="40"/>
      <c r="Z180" s="40"/>
    </row>
    <row r="181" spans="1:26" x14ac:dyDescent="0.2">
      <c r="A181" s="16">
        <v>1885.05</v>
      </c>
      <c r="B181" s="17">
        <v>4.32</v>
      </c>
      <c r="C181" s="18">
        <v>0.28079999999999999</v>
      </c>
      <c r="D181" s="17">
        <v>0.29330000000000001</v>
      </c>
      <c r="E181" s="17">
        <v>8.0873811569999994</v>
      </c>
      <c r="F181" s="18">
        <f t="shared" si="33"/>
        <v>1885.374999999987</v>
      </c>
      <c r="G181" s="19">
        <f>G177*8/12+G189*4/12</f>
        <v>3.4699999999999998</v>
      </c>
      <c r="H181" s="18">
        <f t="shared" si="25"/>
        <v>168.16264419822261</v>
      </c>
      <c r="I181" s="18">
        <f t="shared" si="26"/>
        <v>10.930571872884467</v>
      </c>
      <c r="J181" s="20">
        <f t="shared" si="34"/>
        <v>399.66224335246022</v>
      </c>
      <c r="K181" s="18">
        <f t="shared" si="27"/>
        <v>11.417153597995066</v>
      </c>
      <c r="L181" s="20">
        <f t="shared" si="28"/>
        <v>27.13447592020291</v>
      </c>
      <c r="M181" s="39">
        <f t="shared" si="22"/>
        <v>13.711371872561941</v>
      </c>
      <c r="N181" s="21"/>
      <c r="O181" s="22">
        <f t="shared" si="23"/>
        <v>17.804975054591758</v>
      </c>
      <c r="P181" s="22"/>
      <c r="Q181" s="41">
        <f t="shared" si="24"/>
        <v>5.1448214108692769E-3</v>
      </c>
      <c r="R181" s="19">
        <f t="shared" si="29"/>
        <v>1.003939818002592</v>
      </c>
      <c r="S181" s="19">
        <f t="shared" si="35"/>
        <v>3.3622487329327182</v>
      </c>
      <c r="T181" s="25">
        <f t="shared" si="30"/>
        <v>6.9611353143753218E-2</v>
      </c>
      <c r="U181" s="25">
        <f t="shared" si="31"/>
        <v>5.173573114962049E-2</v>
      </c>
      <c r="V181" s="25">
        <f t="shared" si="32"/>
        <v>1.7875621994132729E-2</v>
      </c>
      <c r="Y181" s="40"/>
      <c r="Z181" s="40"/>
    </row>
    <row r="182" spans="1:26" x14ac:dyDescent="0.2">
      <c r="A182" s="16">
        <v>1885.06</v>
      </c>
      <c r="B182" s="17">
        <v>4.3</v>
      </c>
      <c r="C182" s="18">
        <v>0.27500000000000002</v>
      </c>
      <c r="D182" s="17">
        <v>0.28999999999999998</v>
      </c>
      <c r="E182" s="17">
        <v>7.8970910740000004</v>
      </c>
      <c r="F182" s="18">
        <f t="shared" si="33"/>
        <v>1885.4583333333203</v>
      </c>
      <c r="G182" s="19">
        <f>G177*7/12+G189*5/12</f>
        <v>3.4575</v>
      </c>
      <c r="H182" s="18">
        <f t="shared" si="25"/>
        <v>171.41743868914642</v>
      </c>
      <c r="I182" s="18">
        <f t="shared" si="26"/>
        <v>10.962743171980295</v>
      </c>
      <c r="J182" s="20">
        <f t="shared" si="34"/>
        <v>409.56893033767625</v>
      </c>
      <c r="K182" s="18">
        <f t="shared" si="27"/>
        <v>11.560710981361037</v>
      </c>
      <c r="L182" s="20">
        <f t="shared" si="28"/>
        <v>27.622090650680487</v>
      </c>
      <c r="M182" s="39">
        <f t="shared" si="22"/>
        <v>13.978784368698348</v>
      </c>
      <c r="N182" s="21"/>
      <c r="O182" s="22">
        <f t="shared" si="23"/>
        <v>18.166486027738831</v>
      </c>
      <c r="P182" s="22"/>
      <c r="Q182" s="41">
        <f t="shared" si="24"/>
        <v>3.2111125845226407E-3</v>
      </c>
      <c r="R182" s="19">
        <f t="shared" si="29"/>
        <v>1.0039300179104702</v>
      </c>
      <c r="S182" s="19">
        <f t="shared" si="35"/>
        <v>3.4568320770515939</v>
      </c>
      <c r="T182" s="25">
        <f t="shared" si="30"/>
        <v>6.7985077548855521E-2</v>
      </c>
      <c r="U182" s="25">
        <f t="shared" si="31"/>
        <v>4.7599761094873738E-2</v>
      </c>
      <c r="V182" s="25">
        <f t="shared" si="32"/>
        <v>2.0385316453981783E-2</v>
      </c>
      <c r="Y182" s="40"/>
      <c r="Z182" s="40"/>
    </row>
    <row r="183" spans="1:26" x14ac:dyDescent="0.2">
      <c r="A183" s="16">
        <v>1885.07</v>
      </c>
      <c r="B183" s="17">
        <v>4.46</v>
      </c>
      <c r="C183" s="18">
        <v>0.26919999999999999</v>
      </c>
      <c r="D183" s="17">
        <v>0.28670000000000001</v>
      </c>
      <c r="E183" s="17">
        <v>7.9922320659999997</v>
      </c>
      <c r="F183" s="18">
        <f t="shared" si="33"/>
        <v>1885.5416666666536</v>
      </c>
      <c r="G183" s="19">
        <f>G177*6/12+G189*6/12</f>
        <v>3.4449999999999998</v>
      </c>
      <c r="H183" s="18">
        <f t="shared" si="25"/>
        <v>175.67924872615939</v>
      </c>
      <c r="I183" s="18">
        <f t="shared" si="26"/>
        <v>10.603778869300921</v>
      </c>
      <c r="J183" s="20">
        <f t="shared" si="34"/>
        <v>421.86301114044585</v>
      </c>
      <c r="K183" s="18">
        <f t="shared" si="27"/>
        <v>11.293103275737645</v>
      </c>
      <c r="L183" s="20">
        <f t="shared" si="28"/>
        <v>27.118413743041664</v>
      </c>
      <c r="M183" s="39">
        <f t="shared" si="22"/>
        <v>14.326658777089325</v>
      </c>
      <c r="N183" s="21"/>
      <c r="O183" s="22">
        <f t="shared" si="23"/>
        <v>18.627238981582366</v>
      </c>
      <c r="P183" s="22"/>
      <c r="Q183" s="41">
        <f t="shared" si="24"/>
        <v>2.7569141791608381E-3</v>
      </c>
      <c r="R183" s="19">
        <f t="shared" si="29"/>
        <v>1.0039202183202782</v>
      </c>
      <c r="S183" s="19">
        <f t="shared" si="35"/>
        <v>3.4291050046263361</v>
      </c>
      <c r="T183" s="25">
        <f t="shared" si="30"/>
        <v>6.7106572790171182E-2</v>
      </c>
      <c r="U183" s="25">
        <f t="shared" si="31"/>
        <v>5.0076419680159745E-2</v>
      </c>
      <c r="V183" s="25">
        <f t="shared" si="32"/>
        <v>1.7030153110011437E-2</v>
      </c>
      <c r="Y183" s="40"/>
      <c r="Z183" s="40"/>
    </row>
    <row r="184" spans="1:26" x14ac:dyDescent="0.2">
      <c r="A184" s="16">
        <v>1885.08</v>
      </c>
      <c r="B184" s="17">
        <v>4.71</v>
      </c>
      <c r="C184" s="18">
        <v>0.26329999999999998</v>
      </c>
      <c r="D184" s="17">
        <v>0.2833</v>
      </c>
      <c r="E184" s="17">
        <v>7.9922320659999997</v>
      </c>
      <c r="F184" s="18">
        <f t="shared" si="33"/>
        <v>1885.6249999999868</v>
      </c>
      <c r="G184" s="19">
        <f>G177*5/12+G189*7/12</f>
        <v>3.4325000000000001</v>
      </c>
      <c r="H184" s="18">
        <f t="shared" si="25"/>
        <v>185.52674024668403</v>
      </c>
      <c r="I184" s="18">
        <f t="shared" si="26"/>
        <v>10.371378069416538</v>
      </c>
      <c r="J184" s="20">
        <f t="shared" si="34"/>
        <v>447.58546189258743</v>
      </c>
      <c r="K184" s="18">
        <f t="shared" si="27"/>
        <v>11.15917739105851</v>
      </c>
      <c r="L184" s="20">
        <f t="shared" si="28"/>
        <v>26.921647845895968</v>
      </c>
      <c r="M184" s="39">
        <f t="shared" si="22"/>
        <v>15.130410796707155</v>
      </c>
      <c r="N184" s="21"/>
      <c r="O184" s="22">
        <f t="shared" si="23"/>
        <v>19.676139676121814</v>
      </c>
      <c r="P184" s="22"/>
      <c r="Q184" s="41">
        <f t="shared" si="24"/>
        <v>-1.6484217982207783E-3</v>
      </c>
      <c r="R184" s="19">
        <f t="shared" si="29"/>
        <v>1.003910419232485</v>
      </c>
      <c r="S184" s="19">
        <f t="shared" si="35"/>
        <v>3.4425478448876299</v>
      </c>
      <c r="T184" s="25">
        <f t="shared" si="30"/>
        <v>6.420211250971386E-2</v>
      </c>
      <c r="U184" s="25">
        <f t="shared" si="31"/>
        <v>5.132113952714179E-2</v>
      </c>
      <c r="V184" s="25">
        <f t="shared" si="32"/>
        <v>1.288097298257207E-2</v>
      </c>
      <c r="Y184" s="40"/>
      <c r="Z184" s="40"/>
    </row>
    <row r="185" spans="1:26" x14ac:dyDescent="0.2">
      <c r="A185" s="16">
        <v>1885.09</v>
      </c>
      <c r="B185" s="17">
        <v>4.6500000000000004</v>
      </c>
      <c r="C185" s="18">
        <v>0.25750000000000001</v>
      </c>
      <c r="D185" s="17">
        <v>0.28000000000000003</v>
      </c>
      <c r="E185" s="17">
        <v>7.8970910740000004</v>
      </c>
      <c r="F185" s="18">
        <f t="shared" si="33"/>
        <v>1885.7083333333201</v>
      </c>
      <c r="G185" s="19">
        <f>G177*4/12+G189*8/12</f>
        <v>3.42</v>
      </c>
      <c r="H185" s="18">
        <f t="shared" si="25"/>
        <v>185.37002090803045</v>
      </c>
      <c r="I185" s="18">
        <f t="shared" si="26"/>
        <v>10.265114061036094</v>
      </c>
      <c r="J185" s="20">
        <f t="shared" si="34"/>
        <v>449.2711004167403</v>
      </c>
      <c r="K185" s="18">
        <f t="shared" si="27"/>
        <v>11.162065775107211</v>
      </c>
      <c r="L185" s="20">
        <f t="shared" si="28"/>
        <v>27.052883465954256</v>
      </c>
      <c r="M185" s="39">
        <f t="shared" si="22"/>
        <v>15.116285028724242</v>
      </c>
      <c r="N185" s="21"/>
      <c r="O185" s="22">
        <f t="shared" si="23"/>
        <v>19.662671854522603</v>
      </c>
      <c r="P185" s="22"/>
      <c r="Q185" s="41">
        <f t="shared" si="24"/>
        <v>-1.7970460660680782E-3</v>
      </c>
      <c r="R185" s="19">
        <f t="shared" si="29"/>
        <v>1.0039006206475598</v>
      </c>
      <c r="S185" s="19">
        <f t="shared" si="35"/>
        <v>3.4976462709902125</v>
      </c>
      <c r="T185" s="25">
        <f t="shared" si="30"/>
        <v>6.4824876170400669E-2</v>
      </c>
      <c r="U185" s="25">
        <f t="shared" si="31"/>
        <v>4.986052009694153E-2</v>
      </c>
      <c r="V185" s="25">
        <f t="shared" si="32"/>
        <v>1.496435607345914E-2</v>
      </c>
      <c r="Y185" s="40"/>
      <c r="Z185" s="40"/>
    </row>
    <row r="186" spans="1:26" x14ac:dyDescent="0.2">
      <c r="A186" s="16">
        <v>1885.1</v>
      </c>
      <c r="B186" s="17">
        <v>4.92</v>
      </c>
      <c r="C186" s="18">
        <v>0.25169999999999998</v>
      </c>
      <c r="D186" s="17">
        <v>0.2767</v>
      </c>
      <c r="E186" s="17">
        <v>7.8970910740000004</v>
      </c>
      <c r="F186" s="18">
        <f t="shared" si="33"/>
        <v>1885.7916666666533</v>
      </c>
      <c r="G186" s="19">
        <f>G177*3/12+G189*9/12</f>
        <v>3.4075000000000002</v>
      </c>
      <c r="H186" s="18">
        <f t="shared" si="25"/>
        <v>196.13344147688383</v>
      </c>
      <c r="I186" s="18">
        <f t="shared" si="26"/>
        <v>10.033899841408871</v>
      </c>
      <c r="J186" s="20">
        <f t="shared" si="34"/>
        <v>477.38436029711903</v>
      </c>
      <c r="K186" s="18">
        <f t="shared" si="27"/>
        <v>11.030512857043446</v>
      </c>
      <c r="L186" s="20">
        <f t="shared" si="28"/>
        <v>26.848018799636751</v>
      </c>
      <c r="M186" s="39">
        <f t="shared" si="22"/>
        <v>15.991023962168981</v>
      </c>
      <c r="N186" s="21"/>
      <c r="O186" s="22">
        <f t="shared" si="23"/>
        <v>20.799074639680075</v>
      </c>
      <c r="P186" s="22"/>
      <c r="Q186" s="41">
        <f t="shared" si="24"/>
        <v>-5.2907838125080126E-3</v>
      </c>
      <c r="R186" s="19">
        <f t="shared" si="29"/>
        <v>1.0038908225659726</v>
      </c>
      <c r="S186" s="19">
        <f t="shared" si="35"/>
        <v>3.5112892622526974</v>
      </c>
      <c r="T186" s="25">
        <f t="shared" si="30"/>
        <v>5.7192090479622593E-2</v>
      </c>
      <c r="U186" s="25">
        <f t="shared" si="31"/>
        <v>4.9660305629274815E-2</v>
      </c>
      <c r="V186" s="25">
        <f t="shared" si="32"/>
        <v>7.531784850347778E-3</v>
      </c>
      <c r="Y186" s="40"/>
      <c r="Z186" s="40"/>
    </row>
    <row r="187" spans="1:26" x14ac:dyDescent="0.2">
      <c r="A187" s="16">
        <v>1885.11</v>
      </c>
      <c r="B187" s="17">
        <v>5.24</v>
      </c>
      <c r="C187" s="18">
        <v>0.24579999999999999</v>
      </c>
      <c r="D187" s="17">
        <v>0.27329999999999999</v>
      </c>
      <c r="E187" s="17">
        <v>7.9922320659999997</v>
      </c>
      <c r="F187" s="18">
        <f t="shared" si="33"/>
        <v>1885.8749999999866</v>
      </c>
      <c r="G187" s="19">
        <f>G177*2/12+G189*10/12</f>
        <v>3.3950000000000005</v>
      </c>
      <c r="H187" s="18">
        <f t="shared" si="25"/>
        <v>206.40342227019624</v>
      </c>
      <c r="I187" s="18">
        <f t="shared" si="26"/>
        <v>9.6820536629798148</v>
      </c>
      <c r="J187" s="20">
        <f t="shared" si="34"/>
        <v>504.34508622423925</v>
      </c>
      <c r="K187" s="18">
        <f t="shared" si="27"/>
        <v>10.765277730237525</v>
      </c>
      <c r="L187" s="20">
        <f t="shared" si="28"/>
        <v>26.304868714710796</v>
      </c>
      <c r="M187" s="39">
        <f t="shared" si="22"/>
        <v>16.824034498619017</v>
      </c>
      <c r="N187" s="21"/>
      <c r="O187" s="22">
        <f t="shared" si="23"/>
        <v>21.875099662394899</v>
      </c>
      <c r="P187" s="22"/>
      <c r="Q187" s="41">
        <f t="shared" si="24"/>
        <v>-6.2733324591975267E-3</v>
      </c>
      <c r="R187" s="19">
        <f t="shared" si="29"/>
        <v>1.003881024988194</v>
      </c>
      <c r="S187" s="19">
        <f t="shared" si="35"/>
        <v>3.4829894036788773</v>
      </c>
      <c r="T187" s="25">
        <f t="shared" si="30"/>
        <v>4.8167624512902352E-2</v>
      </c>
      <c r="U187" s="25">
        <f t="shared" si="31"/>
        <v>5.0719775080593887E-2</v>
      </c>
      <c r="V187" s="25">
        <f t="shared" si="32"/>
        <v>-2.5521505676915357E-3</v>
      </c>
      <c r="Y187" s="40"/>
      <c r="Z187" s="40"/>
    </row>
    <row r="188" spans="1:26" x14ac:dyDescent="0.2">
      <c r="A188" s="16">
        <v>1885.12</v>
      </c>
      <c r="B188" s="17">
        <v>5.2</v>
      </c>
      <c r="C188" s="18">
        <v>0.24</v>
      </c>
      <c r="D188" s="17">
        <v>0.27</v>
      </c>
      <c r="E188" s="17">
        <v>8.18251405</v>
      </c>
      <c r="F188" s="18">
        <f t="shared" si="33"/>
        <v>1885.9583333333198</v>
      </c>
      <c r="G188" s="19">
        <f>G177*1/12+G189*11/12</f>
        <v>3.3825000000000003</v>
      </c>
      <c r="H188" s="18">
        <f t="shared" si="25"/>
        <v>200.0646121713657</v>
      </c>
      <c r="I188" s="18">
        <f t="shared" si="26"/>
        <v>9.2337513309861077</v>
      </c>
      <c r="J188" s="20">
        <f t="shared" si="34"/>
        <v>490.73647158810775</v>
      </c>
      <c r="K188" s="18">
        <f t="shared" si="27"/>
        <v>10.387970247359373</v>
      </c>
      <c r="L188" s="20">
        <f t="shared" si="28"/>
        <v>25.480547563228676</v>
      </c>
      <c r="M188" s="39">
        <f t="shared" si="22"/>
        <v>16.304475952278523</v>
      </c>
      <c r="N188" s="21"/>
      <c r="O188" s="22">
        <f t="shared" si="23"/>
        <v>21.192987772511689</v>
      </c>
      <c r="P188" s="22"/>
      <c r="Q188" s="41">
        <f t="shared" si="24"/>
        <v>-1.1325526271279071E-3</v>
      </c>
      <c r="R188" s="19">
        <f t="shared" si="29"/>
        <v>1.0038712279146946</v>
      </c>
      <c r="S188" s="19">
        <f t="shared" si="35"/>
        <v>3.4151967200486206</v>
      </c>
      <c r="T188" s="25">
        <f t="shared" si="30"/>
        <v>4.65309136501042E-2</v>
      </c>
      <c r="U188" s="25">
        <f t="shared" si="31"/>
        <v>5.4472030734386889E-2</v>
      </c>
      <c r="V188" s="25">
        <f t="shared" si="32"/>
        <v>-7.9411170842826895E-3</v>
      </c>
      <c r="Y188" s="40"/>
      <c r="Z188" s="40"/>
    </row>
    <row r="189" spans="1:26" x14ac:dyDescent="0.2">
      <c r="A189" s="16">
        <v>1886.01</v>
      </c>
      <c r="B189" s="17">
        <v>5.2</v>
      </c>
      <c r="C189" s="18">
        <v>0.23830000000000001</v>
      </c>
      <c r="D189" s="17">
        <v>0.27500000000000002</v>
      </c>
      <c r="E189" s="17">
        <v>7.9922320659999997</v>
      </c>
      <c r="F189" s="18">
        <f t="shared" si="33"/>
        <v>1886.0416666666531</v>
      </c>
      <c r="G189" s="19">
        <v>3.37</v>
      </c>
      <c r="H189" s="18">
        <f t="shared" si="25"/>
        <v>204.82782362691228</v>
      </c>
      <c r="I189" s="18">
        <f t="shared" si="26"/>
        <v>9.386628917364078</v>
      </c>
      <c r="J189" s="20">
        <f t="shared" si="34"/>
        <v>504.33880227103998</v>
      </c>
      <c r="K189" s="18">
        <f t="shared" si="27"/>
        <v>10.832240672577091</v>
      </c>
      <c r="L189" s="20">
        <f t="shared" si="28"/>
        <v>26.671763581641535</v>
      </c>
      <c r="M189" s="39">
        <f t="shared" si="22"/>
        <v>16.692317470797651</v>
      </c>
      <c r="N189" s="21"/>
      <c r="O189" s="22">
        <f t="shared" si="23"/>
        <v>21.692296410859022</v>
      </c>
      <c r="P189" s="22"/>
      <c r="Q189" s="41">
        <f t="shared" si="24"/>
        <v>-3.8685591279262396E-3</v>
      </c>
      <c r="R189" s="19">
        <f t="shared" si="29"/>
        <v>1.001756475011806</v>
      </c>
      <c r="S189" s="19">
        <f t="shared" si="35"/>
        <v>3.5100427479843779</v>
      </c>
      <c r="T189" s="25">
        <f t="shared" si="30"/>
        <v>4.432382893878084E-2</v>
      </c>
      <c r="U189" s="25">
        <f t="shared" si="31"/>
        <v>5.3292581073839163E-2</v>
      </c>
      <c r="V189" s="25">
        <f t="shared" si="32"/>
        <v>-8.9687521350583221E-3</v>
      </c>
      <c r="Y189" s="40"/>
      <c r="Z189" s="40"/>
    </row>
    <row r="190" spans="1:26" x14ac:dyDescent="0.2">
      <c r="A190" s="16">
        <v>1886.02</v>
      </c>
      <c r="B190" s="17">
        <v>5.3</v>
      </c>
      <c r="C190" s="18">
        <v>0.23669999999999999</v>
      </c>
      <c r="D190" s="17">
        <v>0.28000000000000003</v>
      </c>
      <c r="E190" s="17">
        <v>7.9922320659999997</v>
      </c>
      <c r="F190" s="18">
        <f t="shared" si="33"/>
        <v>1886.1249999999864</v>
      </c>
      <c r="G190" s="19">
        <f>G189*11/12+G201*1/12</f>
        <v>3.3825000000000003</v>
      </c>
      <c r="H190" s="18">
        <f t="shared" si="25"/>
        <v>208.76682023512214</v>
      </c>
      <c r="I190" s="18">
        <f t="shared" si="26"/>
        <v>9.323604971632717</v>
      </c>
      <c r="J190" s="20">
        <f t="shared" si="34"/>
        <v>515.95071825217474</v>
      </c>
      <c r="K190" s="18">
        <f t="shared" si="27"/>
        <v>11.029190502987586</v>
      </c>
      <c r="L190" s="20">
        <f t="shared" si="28"/>
        <v>27.257773794454515</v>
      </c>
      <c r="M190" s="39">
        <f t="shared" si="22"/>
        <v>17.006648259460999</v>
      </c>
      <c r="N190" s="21"/>
      <c r="O190" s="22">
        <f t="shared" si="23"/>
        <v>22.092422581197667</v>
      </c>
      <c r="P190" s="22"/>
      <c r="Q190" s="41">
        <f t="shared" si="24"/>
        <v>-5.1008240881719943E-3</v>
      </c>
      <c r="R190" s="19">
        <f t="shared" si="29"/>
        <v>1.0017675107673607</v>
      </c>
      <c r="S190" s="19">
        <f t="shared" si="35"/>
        <v>3.5162080503615831</v>
      </c>
      <c r="T190" s="25">
        <f t="shared" si="30"/>
        <v>4.8135797710092909E-2</v>
      </c>
      <c r="U190" s="25">
        <f t="shared" si="31"/>
        <v>5.5086050760473126E-2</v>
      </c>
      <c r="V190" s="25">
        <f t="shared" si="32"/>
        <v>-6.9502530503802173E-3</v>
      </c>
      <c r="Y190" s="40"/>
      <c r="Z190" s="40"/>
    </row>
    <row r="191" spans="1:26" x14ac:dyDescent="0.2">
      <c r="A191" s="16">
        <v>1886.03</v>
      </c>
      <c r="B191" s="17">
        <v>5.19</v>
      </c>
      <c r="C191" s="18">
        <v>0.23499999999999999</v>
      </c>
      <c r="D191" s="17">
        <v>0.28499999999999998</v>
      </c>
      <c r="E191" s="17">
        <v>7.8970910740000004</v>
      </c>
      <c r="F191" s="18">
        <f t="shared" si="33"/>
        <v>1886.2083333333196</v>
      </c>
      <c r="G191" s="19">
        <f>G189*10/12+G201*2/12</f>
        <v>3.3950000000000005</v>
      </c>
      <c r="H191" s="18">
        <f t="shared" si="25"/>
        <v>206.89686204573721</v>
      </c>
      <c r="I191" s="18">
        <f t="shared" si="26"/>
        <v>9.3681623469649793</v>
      </c>
      <c r="J191" s="20">
        <f t="shared" si="34"/>
        <v>513.25865366716664</v>
      </c>
      <c r="K191" s="18">
        <f t="shared" si="27"/>
        <v>11.361388378234123</v>
      </c>
      <c r="L191" s="20">
        <f t="shared" si="28"/>
        <v>28.184723756289493</v>
      </c>
      <c r="M191" s="39">
        <f t="shared" si="22"/>
        <v>16.84326610157013</v>
      </c>
      <c r="N191" s="21"/>
      <c r="O191" s="22">
        <f t="shared" si="23"/>
        <v>21.87322355959159</v>
      </c>
      <c r="P191" s="22"/>
      <c r="Q191" s="41">
        <f t="shared" si="24"/>
        <v>-5.8162972749696701E-3</v>
      </c>
      <c r="R191" s="19">
        <f t="shared" si="29"/>
        <v>1.0017785460191069</v>
      </c>
      <c r="S191" s="19">
        <f t="shared" si="35"/>
        <v>3.564859728035608</v>
      </c>
      <c r="T191" s="25">
        <f t="shared" si="30"/>
        <v>4.7395757552545881E-2</v>
      </c>
      <c r="U191" s="25">
        <f t="shared" si="31"/>
        <v>5.4097412247031906E-2</v>
      </c>
      <c r="V191" s="25">
        <f t="shared" si="32"/>
        <v>-6.7016546944860256E-3</v>
      </c>
      <c r="Y191" s="40"/>
      <c r="Z191" s="40"/>
    </row>
    <row r="192" spans="1:26" x14ac:dyDescent="0.2">
      <c r="A192" s="16">
        <v>1886.04</v>
      </c>
      <c r="B192" s="17">
        <v>5.12</v>
      </c>
      <c r="C192" s="18">
        <v>0.23330000000000001</v>
      </c>
      <c r="D192" s="17">
        <v>0.28999999999999998</v>
      </c>
      <c r="E192" s="17">
        <v>7.8019419829999999</v>
      </c>
      <c r="F192" s="18">
        <f t="shared" si="33"/>
        <v>1886.2916666666529</v>
      </c>
      <c r="G192" s="19">
        <f>G189*9/12+G201*3/12</f>
        <v>3.4075000000000002</v>
      </c>
      <c r="H192" s="18">
        <f t="shared" si="25"/>
        <v>206.59553781765169</v>
      </c>
      <c r="I192" s="18">
        <f t="shared" si="26"/>
        <v>9.4138162056363548</v>
      </c>
      <c r="J192" s="20">
        <f t="shared" si="34"/>
        <v>514.45725224693615</v>
      </c>
      <c r="K192" s="18">
        <f t="shared" si="27"/>
        <v>11.701700384202926</v>
      </c>
      <c r="L192" s="20">
        <f t="shared" si="28"/>
        <v>29.139180303049116</v>
      </c>
      <c r="M192" s="39">
        <f t="shared" si="22"/>
        <v>16.801716131246305</v>
      </c>
      <c r="N192" s="21"/>
      <c r="O192" s="22">
        <f t="shared" si="23"/>
        <v>21.8124738072082</v>
      </c>
      <c r="P192" s="22"/>
      <c r="Q192" s="41">
        <f t="shared" si="24"/>
        <v>-6.1157463251582736E-3</v>
      </c>
      <c r="R192" s="19">
        <f t="shared" si="29"/>
        <v>1.001789580767515</v>
      </c>
      <c r="S192" s="19">
        <f t="shared" si="35"/>
        <v>3.6147527969742783</v>
      </c>
      <c r="T192" s="25">
        <f t="shared" si="30"/>
        <v>5.0004035610122122E-2</v>
      </c>
      <c r="U192" s="25">
        <f t="shared" si="31"/>
        <v>5.463036811154387E-2</v>
      </c>
      <c r="V192" s="25">
        <f t="shared" si="32"/>
        <v>-4.6263325014217482E-3</v>
      </c>
      <c r="Y192" s="40"/>
      <c r="Z192" s="40"/>
    </row>
    <row r="193" spans="1:26" x14ac:dyDescent="0.2">
      <c r="A193" s="16">
        <v>1886.05</v>
      </c>
      <c r="B193" s="17">
        <v>5.0199999999999996</v>
      </c>
      <c r="C193" s="18">
        <v>0.23169999999999999</v>
      </c>
      <c r="D193" s="17">
        <v>0.29499999999999998</v>
      </c>
      <c r="E193" s="17">
        <v>7.6116519010000001</v>
      </c>
      <c r="F193" s="18">
        <f t="shared" si="33"/>
        <v>1886.3749999999861</v>
      </c>
      <c r="G193" s="19">
        <f>G189*8/12+G201*4/12</f>
        <v>3.42</v>
      </c>
      <c r="H193" s="18">
        <f t="shared" si="25"/>
        <v>207.6244480902202</v>
      </c>
      <c r="I193" s="18">
        <f t="shared" si="26"/>
        <v>9.5829849845625557</v>
      </c>
      <c r="J193" s="20">
        <f t="shared" si="34"/>
        <v>519.00801217713149</v>
      </c>
      <c r="K193" s="18">
        <f t="shared" si="27"/>
        <v>12.201038284186248</v>
      </c>
      <c r="L193" s="20">
        <f t="shared" si="28"/>
        <v>30.499474819174065</v>
      </c>
      <c r="M193" s="39">
        <f t="shared" ref="M193:M256" si="36">H193/AVERAGE(K73:K192)</f>
        <v>16.863195515097825</v>
      </c>
      <c r="N193" s="21"/>
      <c r="O193" s="22">
        <f t="shared" ref="O193:O256" si="37">J193/AVERAGE(L73:L192)</f>
        <v>21.885839695764229</v>
      </c>
      <c r="P193" s="22"/>
      <c r="Q193" s="41">
        <f t="shared" ref="Q193:Q256" si="38">1/M193-(G193/100-(((E193/E73)^(1/10))-1))</f>
        <v>-5.3582071231189285E-3</v>
      </c>
      <c r="R193" s="19">
        <f t="shared" si="29"/>
        <v>1.0018006150130552</v>
      </c>
      <c r="S193" s="19">
        <f t="shared" si="35"/>
        <v>3.7117516530029881</v>
      </c>
      <c r="T193" s="25">
        <f t="shared" si="30"/>
        <v>5.0527738072549289E-2</v>
      </c>
      <c r="U193" s="25">
        <f t="shared" si="31"/>
        <v>5.3858307806657679E-2</v>
      </c>
      <c r="V193" s="25">
        <f t="shared" si="32"/>
        <v>-3.3305697341083906E-3</v>
      </c>
      <c r="Y193" s="40"/>
      <c r="Z193" s="40"/>
    </row>
    <row r="194" spans="1:26" x14ac:dyDescent="0.2">
      <c r="A194" s="16">
        <v>1886.06</v>
      </c>
      <c r="B194" s="17">
        <v>5.25</v>
      </c>
      <c r="C194" s="18">
        <v>0.23</v>
      </c>
      <c r="D194" s="17">
        <v>0.3</v>
      </c>
      <c r="E194" s="17">
        <v>7.5165028100000004</v>
      </c>
      <c r="F194" s="18">
        <f t="shared" si="33"/>
        <v>1886.4583333333194</v>
      </c>
      <c r="G194" s="19">
        <f>G189*7/12+G201*5/12</f>
        <v>3.4325000000000001</v>
      </c>
      <c r="H194" s="18">
        <f t="shared" si="25"/>
        <v>219.8857938696095</v>
      </c>
      <c r="I194" s="18">
        <f t="shared" si="26"/>
        <v>9.6330919219067042</v>
      </c>
      <c r="J194" s="20">
        <f t="shared" si="34"/>
        <v>551.6649291221438</v>
      </c>
      <c r="K194" s="18">
        <f t="shared" si="27"/>
        <v>12.564902506834828</v>
      </c>
      <c r="L194" s="20">
        <f t="shared" si="28"/>
        <v>31.523710235551075</v>
      </c>
      <c r="M194" s="39">
        <f t="shared" si="36"/>
        <v>17.831494055376879</v>
      </c>
      <c r="N194" s="21"/>
      <c r="O194" s="22">
        <f t="shared" si="37"/>
        <v>23.128666989576452</v>
      </c>
      <c r="P194" s="22"/>
      <c r="Q194" s="41">
        <f t="shared" si="38"/>
        <v>-7.2154380820541458E-3</v>
      </c>
      <c r="R194" s="19">
        <f t="shared" si="29"/>
        <v>1.0018116487561965</v>
      </c>
      <c r="S194" s="19">
        <f t="shared" si="35"/>
        <v>3.7655056117860193</v>
      </c>
      <c r="T194" s="25">
        <f t="shared" si="30"/>
        <v>4.4162914298999212E-2</v>
      </c>
      <c r="U194" s="25">
        <f t="shared" si="31"/>
        <v>5.4384063894723944E-2</v>
      </c>
      <c r="V194" s="25">
        <f t="shared" si="32"/>
        <v>-1.0221149595724732E-2</v>
      </c>
      <c r="Y194" s="40"/>
      <c r="Z194" s="40"/>
    </row>
    <row r="195" spans="1:26" x14ac:dyDescent="0.2">
      <c r="A195" s="16">
        <v>1886.07</v>
      </c>
      <c r="B195" s="17">
        <v>5.33</v>
      </c>
      <c r="C195" s="18">
        <v>0.2283</v>
      </c>
      <c r="D195" s="17">
        <v>0.30499999999999999</v>
      </c>
      <c r="E195" s="17">
        <v>7.6116519010000001</v>
      </c>
      <c r="F195" s="18">
        <f t="shared" si="33"/>
        <v>1886.5416666666526</v>
      </c>
      <c r="G195" s="19">
        <f>G189*6/12+G201*6/12</f>
        <v>3.4449999999999998</v>
      </c>
      <c r="H195" s="18">
        <f t="shared" si="25"/>
        <v>220.44587815156851</v>
      </c>
      <c r="I195" s="18">
        <f t="shared" si="26"/>
        <v>9.4423628484058337</v>
      </c>
      <c r="J195" s="20">
        <f t="shared" si="34"/>
        <v>555.04424653320518</v>
      </c>
      <c r="K195" s="18">
        <f t="shared" si="27"/>
        <v>12.614632802294256</v>
      </c>
      <c r="L195" s="20">
        <f t="shared" si="28"/>
        <v>31.76144375096202</v>
      </c>
      <c r="M195" s="39">
        <f t="shared" si="36"/>
        <v>17.845845041532208</v>
      </c>
      <c r="N195" s="21"/>
      <c r="O195" s="22">
        <f t="shared" si="37"/>
        <v>23.13006740187334</v>
      </c>
      <c r="P195" s="22"/>
      <c r="Q195" s="41">
        <f t="shared" si="38"/>
        <v>-6.1632867403133076E-3</v>
      </c>
      <c r="R195" s="19">
        <f t="shared" si="29"/>
        <v>1.0018226819974081</v>
      </c>
      <c r="S195" s="19">
        <f t="shared" si="35"/>
        <v>3.7251715870576572</v>
      </c>
      <c r="T195" s="25">
        <f t="shared" si="30"/>
        <v>3.6949247601741897E-2</v>
      </c>
      <c r="U195" s="25">
        <f t="shared" si="31"/>
        <v>5.5975824039454336E-2</v>
      </c>
      <c r="V195" s="25">
        <f t="shared" si="32"/>
        <v>-1.9026576437712439E-2</v>
      </c>
      <c r="Y195" s="40"/>
      <c r="Z195" s="40"/>
    </row>
    <row r="196" spans="1:26" x14ac:dyDescent="0.2">
      <c r="A196" s="16">
        <v>1886.08</v>
      </c>
      <c r="B196" s="17">
        <v>5.37</v>
      </c>
      <c r="C196" s="18">
        <v>0.22670000000000001</v>
      </c>
      <c r="D196" s="17">
        <v>0.31</v>
      </c>
      <c r="E196" s="17">
        <v>7.7067928930000003</v>
      </c>
      <c r="F196" s="18">
        <f t="shared" si="33"/>
        <v>1886.6249999999859</v>
      </c>
      <c r="G196" s="19">
        <f>G189*5/12+G201*7/12</f>
        <v>3.4575</v>
      </c>
      <c r="H196" s="18">
        <f t="shared" si="25"/>
        <v>219.35841029742861</v>
      </c>
      <c r="I196" s="18">
        <f t="shared" si="26"/>
        <v>9.2604379170255235</v>
      </c>
      <c r="J196" s="20">
        <f t="shared" si="34"/>
        <v>554.24920614348309</v>
      </c>
      <c r="K196" s="18">
        <f t="shared" si="27"/>
        <v>12.663148452924183</v>
      </c>
      <c r="L196" s="20">
        <f t="shared" si="28"/>
        <v>31.995764228022299</v>
      </c>
      <c r="M196" s="39">
        <f t="shared" si="36"/>
        <v>17.723912799619267</v>
      </c>
      <c r="N196" s="21"/>
      <c r="O196" s="22">
        <f t="shared" si="37"/>
        <v>22.954973839219772</v>
      </c>
      <c r="P196" s="22"/>
      <c r="Q196" s="41">
        <f t="shared" si="38"/>
        <v>-5.6081304491679002E-3</v>
      </c>
      <c r="R196" s="19">
        <f t="shared" si="29"/>
        <v>1.0018337147371585</v>
      </c>
      <c r="S196" s="19">
        <f t="shared" si="35"/>
        <v>3.6858900200017954</v>
      </c>
      <c r="T196" s="25">
        <f t="shared" si="30"/>
        <v>3.1449294316525878E-2</v>
      </c>
      <c r="U196" s="25">
        <f t="shared" si="31"/>
        <v>5.7550837080464268E-2</v>
      </c>
      <c r="V196" s="25">
        <f t="shared" si="32"/>
        <v>-2.610154276393839E-2</v>
      </c>
      <c r="Y196" s="40"/>
      <c r="Z196" s="40"/>
    </row>
    <row r="197" spans="1:26" x14ac:dyDescent="0.2">
      <c r="A197" s="16">
        <v>1886.09</v>
      </c>
      <c r="B197" s="17">
        <v>5.51</v>
      </c>
      <c r="C197" s="18">
        <v>0.22500000000000001</v>
      </c>
      <c r="D197" s="17">
        <v>0.315</v>
      </c>
      <c r="E197" s="17">
        <v>7.7067928930000003</v>
      </c>
      <c r="F197" s="18">
        <f t="shared" si="33"/>
        <v>1886.7083333333192</v>
      </c>
      <c r="G197" s="19">
        <f>G189*4/12+G201*8/12</f>
        <v>3.4699999999999998</v>
      </c>
      <c r="H197" s="18">
        <f t="shared" si="25"/>
        <v>225.07725153423306</v>
      </c>
      <c r="I197" s="18">
        <f t="shared" si="26"/>
        <v>9.1909948448643259</v>
      </c>
      <c r="J197" s="20">
        <f t="shared" si="34"/>
        <v>570.63413379251062</v>
      </c>
      <c r="K197" s="18">
        <f t="shared" si="27"/>
        <v>12.867392782810057</v>
      </c>
      <c r="L197" s="20">
        <f t="shared" si="28"/>
        <v>32.62245955438128</v>
      </c>
      <c r="M197" s="39">
        <f t="shared" si="36"/>
        <v>18.147143925800027</v>
      </c>
      <c r="N197" s="21"/>
      <c r="O197" s="22">
        <f t="shared" si="37"/>
        <v>23.484613598095891</v>
      </c>
      <c r="P197" s="22"/>
      <c r="Q197" s="41">
        <f t="shared" si="38"/>
        <v>-7.9534562704792408E-3</v>
      </c>
      <c r="R197" s="19">
        <f t="shared" si="29"/>
        <v>1.0018447469759157</v>
      </c>
      <c r="S197" s="19">
        <f t="shared" si="35"/>
        <v>3.6926488908510184</v>
      </c>
      <c r="T197" s="25">
        <f t="shared" si="30"/>
        <v>3.4115279701616652E-2</v>
      </c>
      <c r="U197" s="25">
        <f t="shared" si="31"/>
        <v>5.781086342808428E-2</v>
      </c>
      <c r="V197" s="25">
        <f t="shared" si="32"/>
        <v>-2.3695583726467628E-2</v>
      </c>
      <c r="Y197" s="40"/>
      <c r="Z197" s="40"/>
    </row>
    <row r="198" spans="1:26" x14ac:dyDescent="0.2">
      <c r="A198" s="16">
        <v>1886.1</v>
      </c>
      <c r="B198" s="17">
        <v>5.65</v>
      </c>
      <c r="C198" s="18">
        <v>0.2233</v>
      </c>
      <c r="D198" s="17">
        <v>0.32</v>
      </c>
      <c r="E198" s="17">
        <v>7.7067928930000003</v>
      </c>
      <c r="F198" s="18">
        <f t="shared" si="33"/>
        <v>1886.7916666666524</v>
      </c>
      <c r="G198" s="19">
        <f>G189*3/12+G201*9/12</f>
        <v>3.4824999999999999</v>
      </c>
      <c r="H198" s="18">
        <f t="shared" si="25"/>
        <v>230.79609277103756</v>
      </c>
      <c r="I198" s="18">
        <f t="shared" si="26"/>
        <v>9.1215517727031283</v>
      </c>
      <c r="J198" s="20">
        <f t="shared" si="34"/>
        <v>587.06014629776314</v>
      </c>
      <c r="K198" s="18">
        <f t="shared" si="27"/>
        <v>13.071637112695932</v>
      </c>
      <c r="L198" s="20">
        <f t="shared" si="28"/>
        <v>33.249424215094542</v>
      </c>
      <c r="M198" s="39">
        <f t="shared" si="36"/>
        <v>18.562381342866569</v>
      </c>
      <c r="N198" s="21"/>
      <c r="O198" s="22">
        <f t="shared" si="37"/>
        <v>24.00146128872791</v>
      </c>
      <c r="P198" s="22"/>
      <c r="Q198" s="41">
        <f t="shared" si="38"/>
        <v>-1.1092002599045275E-2</v>
      </c>
      <c r="R198" s="19">
        <f t="shared" si="29"/>
        <v>1.0018557787141473</v>
      </c>
      <c r="S198" s="19">
        <f t="shared" si="35"/>
        <v>3.6994608937255347</v>
      </c>
      <c r="T198" s="25">
        <f t="shared" si="30"/>
        <v>3.0775345256867315E-2</v>
      </c>
      <c r="U198" s="25">
        <f t="shared" si="31"/>
        <v>5.4914522982869363E-2</v>
      </c>
      <c r="V198" s="25">
        <f t="shared" si="32"/>
        <v>-2.4139177726002048E-2</v>
      </c>
      <c r="Y198" s="40"/>
      <c r="Z198" s="40"/>
    </row>
    <row r="199" spans="1:26" x14ac:dyDescent="0.2">
      <c r="A199" s="16">
        <v>1886.11</v>
      </c>
      <c r="B199" s="17">
        <v>5.79</v>
      </c>
      <c r="C199" s="18">
        <v>0.22170000000000001</v>
      </c>
      <c r="D199" s="17">
        <v>0.32500000000000001</v>
      </c>
      <c r="E199" s="17">
        <v>7.7067928930000003</v>
      </c>
      <c r="F199" s="18">
        <f t="shared" si="33"/>
        <v>1886.8749999999857</v>
      </c>
      <c r="G199" s="19">
        <f>G189*2/12+G201*10/12</f>
        <v>3.4950000000000001</v>
      </c>
      <c r="H199" s="18">
        <f t="shared" si="25"/>
        <v>236.51493400784202</v>
      </c>
      <c r="I199" s="18">
        <f t="shared" si="26"/>
        <v>9.0561935871396511</v>
      </c>
      <c r="J199" s="20">
        <f t="shared" si="34"/>
        <v>603.52640411803532</v>
      </c>
      <c r="K199" s="18">
        <f t="shared" si="27"/>
        <v>13.275881442581804</v>
      </c>
      <c r="L199" s="20">
        <f t="shared" si="28"/>
        <v>33.87669798590008</v>
      </c>
      <c r="M199" s="39">
        <f t="shared" si="36"/>
        <v>18.968312634942837</v>
      </c>
      <c r="N199" s="21"/>
      <c r="O199" s="22">
        <f t="shared" si="37"/>
        <v>24.504279362629457</v>
      </c>
      <c r="P199" s="22"/>
      <c r="Q199" s="41">
        <f t="shared" si="38"/>
        <v>-1.3247391881082073E-2</v>
      </c>
      <c r="R199" s="19">
        <f t="shared" si="29"/>
        <v>1.0018668099523205</v>
      </c>
      <c r="S199" s="19">
        <f t="shared" si="35"/>
        <v>3.7063262745059311</v>
      </c>
      <c r="T199" s="25">
        <f t="shared" si="30"/>
        <v>3.2100315192033158E-2</v>
      </c>
      <c r="U199" s="25">
        <f t="shared" si="31"/>
        <v>5.2114662125251066E-2</v>
      </c>
      <c r="V199" s="25">
        <f t="shared" si="32"/>
        <v>-2.0014346933217908E-2</v>
      </c>
      <c r="Y199" s="40"/>
      <c r="Z199" s="40"/>
    </row>
    <row r="200" spans="1:26" x14ac:dyDescent="0.2">
      <c r="A200" s="16">
        <v>1886.12</v>
      </c>
      <c r="B200" s="17">
        <v>5.64</v>
      </c>
      <c r="C200" s="18">
        <v>0.22</v>
      </c>
      <c r="D200" s="17">
        <v>0.33</v>
      </c>
      <c r="E200" s="17">
        <v>7.8019419829999999</v>
      </c>
      <c r="F200" s="18">
        <f t="shared" si="33"/>
        <v>1886.9583333333189</v>
      </c>
      <c r="G200" s="19">
        <f>G189*1/12+G201*11/12</f>
        <v>3.5074999999999998</v>
      </c>
      <c r="H200" s="18">
        <f t="shared" si="25"/>
        <v>227.5778971272569</v>
      </c>
      <c r="I200" s="18">
        <f t="shared" si="26"/>
        <v>8.8771520156022206</v>
      </c>
      <c r="J200" s="20">
        <f t="shared" si="34"/>
        <v>582.60902970417715</v>
      </c>
      <c r="K200" s="18">
        <f t="shared" si="27"/>
        <v>13.315728023403331</v>
      </c>
      <c r="L200" s="20">
        <f t="shared" si="28"/>
        <v>34.088826206095476</v>
      </c>
      <c r="M200" s="39">
        <f t="shared" si="36"/>
        <v>18.194057556886442</v>
      </c>
      <c r="N200" s="21"/>
      <c r="O200" s="22">
        <f t="shared" si="37"/>
        <v>23.4853248417397</v>
      </c>
      <c r="P200" s="22"/>
      <c r="Q200" s="41">
        <f t="shared" si="38"/>
        <v>-1.1670475276021268E-2</v>
      </c>
      <c r="R200" s="19">
        <f t="shared" si="29"/>
        <v>1.0018778406909017</v>
      </c>
      <c r="S200" s="19">
        <f t="shared" si="35"/>
        <v>3.6679601573689107</v>
      </c>
      <c r="T200" s="25">
        <f t="shared" si="30"/>
        <v>3.2266295589026939E-2</v>
      </c>
      <c r="U200" s="25">
        <f t="shared" si="31"/>
        <v>5.3657956475100743E-2</v>
      </c>
      <c r="V200" s="25">
        <f t="shared" si="32"/>
        <v>-2.1391660886073804E-2</v>
      </c>
      <c r="Y200" s="40"/>
      <c r="Z200" s="40"/>
    </row>
    <row r="201" spans="1:26" x14ac:dyDescent="0.2">
      <c r="A201" s="16">
        <v>1887.01</v>
      </c>
      <c r="B201" s="17">
        <v>5.58</v>
      </c>
      <c r="C201" s="18">
        <v>0.2225</v>
      </c>
      <c r="D201" s="17">
        <v>0.33250000000000002</v>
      </c>
      <c r="E201" s="17">
        <v>7.9922320659999997</v>
      </c>
      <c r="F201" s="18">
        <f t="shared" si="33"/>
        <v>1887.0416666666522</v>
      </c>
      <c r="G201" s="19">
        <v>3.52</v>
      </c>
      <c r="H201" s="18">
        <f t="shared" ref="H201:H264" si="39">B201*$E$1853/E201</f>
        <v>219.79601073810974</v>
      </c>
      <c r="I201" s="18">
        <f t="shared" ref="I201:I264" si="40">C201*$E$1853/E201</f>
        <v>8.7642674532669194</v>
      </c>
      <c r="J201" s="20">
        <f t="shared" si="34"/>
        <v>564.55681307612474</v>
      </c>
      <c r="K201" s="18">
        <f t="shared" ref="K201:K264" si="41">D201*$E$1853/E201</f>
        <v>13.097163722297756</v>
      </c>
      <c r="L201" s="20">
        <f t="shared" ref="L201:L264" si="42">K201*(J201/H201)</f>
        <v>33.640706155521762</v>
      </c>
      <c r="M201" s="39">
        <f t="shared" si="36"/>
        <v>17.512222096304956</v>
      </c>
      <c r="N201" s="21"/>
      <c r="O201" s="22">
        <f t="shared" si="37"/>
        <v>22.590754381510617</v>
      </c>
      <c r="P201" s="22"/>
      <c r="Q201" s="41">
        <f t="shared" si="38"/>
        <v>-9.0202886756547626E-3</v>
      </c>
      <c r="R201" s="19">
        <f t="shared" ref="R201:R264" si="43">((G201/G202+G201/1200+((1+G202/1200)^(-119))*(1-G201/G202)))</f>
        <v>1.0018888709303571</v>
      </c>
      <c r="S201" s="19">
        <f t="shared" si="35"/>
        <v>3.5873521530383266</v>
      </c>
      <c r="T201" s="25">
        <f t="shared" ref="T201:T264" si="44">(($J321/$J201)^(1/10)-1)</f>
        <v>3.8895116150687858E-2</v>
      </c>
      <c r="U201" s="25">
        <f t="shared" ref="U201:U264" si="45">(($S321/$S201)^(1/10)-1)</f>
        <v>5.9516530340948393E-2</v>
      </c>
      <c r="V201" s="25">
        <f t="shared" ref="V201:V264" si="46">T201-U201</f>
        <v>-2.0621414190260534E-2</v>
      </c>
      <c r="Y201" s="40"/>
      <c r="Z201" s="40"/>
    </row>
    <row r="202" spans="1:26" x14ac:dyDescent="0.2">
      <c r="A202" s="16">
        <v>1887.02</v>
      </c>
      <c r="B202" s="17">
        <v>5.54</v>
      </c>
      <c r="C202" s="18">
        <v>0.22500000000000001</v>
      </c>
      <c r="D202" s="17">
        <v>0.33500000000000002</v>
      </c>
      <c r="E202" s="17">
        <v>8.0873811569999994</v>
      </c>
      <c r="F202" s="18">
        <f t="shared" ref="F202:F265" si="47">F201+1/12</f>
        <v>1887.1249999999854</v>
      </c>
      <c r="G202" s="19">
        <f>G201*11/12+G213*1/12</f>
        <v>3.5324999999999998</v>
      </c>
      <c r="H202" s="18">
        <f t="shared" si="39"/>
        <v>215.65302056901692</v>
      </c>
      <c r="I202" s="18">
        <f t="shared" si="40"/>
        <v>8.7584710519907603</v>
      </c>
      <c r="J202" s="20">
        <f t="shared" ref="J202:J265" si="48">J201*((H202+(I202/12))/H201)</f>
        <v>555.79005348866167</v>
      </c>
      <c r="K202" s="18">
        <f t="shared" si="41"/>
        <v>13.04039023296402</v>
      </c>
      <c r="L202" s="20">
        <f t="shared" si="42"/>
        <v>33.60824330662485</v>
      </c>
      <c r="M202" s="39">
        <f t="shared" si="36"/>
        <v>17.125366596972313</v>
      </c>
      <c r="N202" s="21"/>
      <c r="O202" s="22">
        <f t="shared" si="37"/>
        <v>22.080922961887389</v>
      </c>
      <c r="P202" s="22"/>
      <c r="Q202" s="41">
        <f t="shared" si="38"/>
        <v>-4.1399718116107917E-3</v>
      </c>
      <c r="R202" s="19">
        <f t="shared" si="43"/>
        <v>1.0018999006711522</v>
      </c>
      <c r="S202" s="19">
        <f t="shared" ref="S202:S265" si="49">S201*R201*E201/E202</f>
        <v>3.5518428126023083</v>
      </c>
      <c r="T202" s="25">
        <f t="shared" si="44"/>
        <v>3.9904228913522521E-2</v>
      </c>
      <c r="U202" s="25">
        <f t="shared" si="45"/>
        <v>6.0908215040206715E-2</v>
      </c>
      <c r="V202" s="25">
        <f t="shared" si="46"/>
        <v>-2.1003986126684193E-2</v>
      </c>
      <c r="Y202" s="40"/>
      <c r="Z202" s="40"/>
    </row>
    <row r="203" spans="1:26" x14ac:dyDescent="0.2">
      <c r="A203" s="16">
        <v>1887.03</v>
      </c>
      <c r="B203" s="17">
        <v>5.67</v>
      </c>
      <c r="C203" s="18">
        <v>0.22750000000000001</v>
      </c>
      <c r="D203" s="17">
        <v>0.33750000000000002</v>
      </c>
      <c r="E203" s="17">
        <v>8.0873811569999994</v>
      </c>
      <c r="F203" s="18">
        <f t="shared" si="47"/>
        <v>1887.2083333333187</v>
      </c>
      <c r="G203" s="19">
        <f>G201*10/12+G213*2/12</f>
        <v>3.5450000000000004</v>
      </c>
      <c r="H203" s="18">
        <f t="shared" si="39"/>
        <v>220.71347051016716</v>
      </c>
      <c r="I203" s="18">
        <f t="shared" si="40"/>
        <v>8.8557873970128806</v>
      </c>
      <c r="J203" s="20">
        <f t="shared" si="48"/>
        <v>570.7340173967691</v>
      </c>
      <c r="K203" s="18">
        <f t="shared" si="41"/>
        <v>13.13770657798614</v>
      </c>
      <c r="L203" s="20">
        <f t="shared" si="42"/>
        <v>33.972262940283876</v>
      </c>
      <c r="M203" s="39">
        <f t="shared" si="36"/>
        <v>17.473213711513758</v>
      </c>
      <c r="N203" s="21"/>
      <c r="O203" s="22">
        <f t="shared" si="37"/>
        <v>22.517438233129692</v>
      </c>
      <c r="P203" s="22"/>
      <c r="Q203" s="41">
        <f t="shared" si="38"/>
        <v>-9.7436043927962013E-4</v>
      </c>
      <c r="R203" s="19">
        <f t="shared" si="43"/>
        <v>1.0019109299137525</v>
      </c>
      <c r="S203" s="19">
        <f t="shared" si="49"/>
        <v>3.5585909611457986</v>
      </c>
      <c r="T203" s="25">
        <f t="shared" si="44"/>
        <v>3.7767384509683755E-2</v>
      </c>
      <c r="U203" s="25">
        <f t="shared" si="45"/>
        <v>6.1043721247201255E-2</v>
      </c>
      <c r="V203" s="25">
        <f t="shared" si="46"/>
        <v>-2.32763367375175E-2</v>
      </c>
      <c r="Y203" s="40"/>
      <c r="Z203" s="40"/>
    </row>
    <row r="204" spans="1:26" x14ac:dyDescent="0.2">
      <c r="A204" s="16">
        <v>1887.04</v>
      </c>
      <c r="B204" s="17">
        <v>5.8</v>
      </c>
      <c r="C204" s="18">
        <v>0.23</v>
      </c>
      <c r="D204" s="17">
        <v>0.34</v>
      </c>
      <c r="E204" s="17">
        <v>8.0873811569999994</v>
      </c>
      <c r="F204" s="18">
        <f t="shared" si="47"/>
        <v>1887.291666666652</v>
      </c>
      <c r="G204" s="19">
        <f>G201*9/12+G213*3/12</f>
        <v>3.5575000000000001</v>
      </c>
      <c r="H204" s="18">
        <f t="shared" si="39"/>
        <v>225.77392045131734</v>
      </c>
      <c r="I204" s="18">
        <f t="shared" si="40"/>
        <v>8.9531037420349993</v>
      </c>
      <c r="J204" s="20">
        <f t="shared" si="48"/>
        <v>585.7489187950672</v>
      </c>
      <c r="K204" s="18">
        <f t="shared" si="41"/>
        <v>13.235022923008261</v>
      </c>
      <c r="L204" s="20">
        <f t="shared" si="42"/>
        <v>34.337005584538431</v>
      </c>
      <c r="M204" s="39">
        <f t="shared" si="36"/>
        <v>17.822983639100713</v>
      </c>
      <c r="N204" s="21"/>
      <c r="O204" s="22">
        <f t="shared" si="37"/>
        <v>22.953677448901985</v>
      </c>
      <c r="P204" s="22"/>
      <c r="Q204" s="41">
        <f t="shared" si="38"/>
        <v>-4.9207840008725148E-3</v>
      </c>
      <c r="R204" s="19">
        <f t="shared" si="43"/>
        <v>1.0019219586586225</v>
      </c>
      <c r="S204" s="19">
        <f t="shared" si="49"/>
        <v>3.5653911790642616</v>
      </c>
      <c r="T204" s="25">
        <f t="shared" si="44"/>
        <v>3.3729802457283409E-2</v>
      </c>
      <c r="U204" s="25">
        <f t="shared" si="45"/>
        <v>6.2751083190132118E-2</v>
      </c>
      <c r="V204" s="25">
        <f t="shared" si="46"/>
        <v>-2.9021280732848709E-2</v>
      </c>
      <c r="Y204" s="40"/>
      <c r="Z204" s="40"/>
    </row>
    <row r="205" spans="1:26" x14ac:dyDescent="0.2">
      <c r="A205" s="16">
        <v>1887.05</v>
      </c>
      <c r="B205" s="17">
        <v>5.9</v>
      </c>
      <c r="C205" s="18">
        <v>0.23250000000000001</v>
      </c>
      <c r="D205" s="17">
        <v>0.34250000000000003</v>
      </c>
      <c r="E205" s="17">
        <v>8.0873811569999994</v>
      </c>
      <c r="F205" s="18">
        <f t="shared" si="47"/>
        <v>1887.3749999999852</v>
      </c>
      <c r="G205" s="19">
        <f>G201*8/12+G213*4/12</f>
        <v>3.5700000000000003</v>
      </c>
      <c r="H205" s="18">
        <f t="shared" si="39"/>
        <v>229.66657425220217</v>
      </c>
      <c r="I205" s="18">
        <f t="shared" si="40"/>
        <v>9.0504200870571179</v>
      </c>
      <c r="J205" s="20">
        <f t="shared" si="48"/>
        <v>597.80474244699167</v>
      </c>
      <c r="K205" s="18">
        <f t="shared" si="41"/>
        <v>13.332339268030379</v>
      </c>
      <c r="L205" s="20">
        <f t="shared" si="42"/>
        <v>34.703071913236379</v>
      </c>
      <c r="M205" s="39">
        <f t="shared" si="36"/>
        <v>18.075445427458249</v>
      </c>
      <c r="N205" s="21"/>
      <c r="O205" s="22">
        <f t="shared" si="37"/>
        <v>23.264710044683625</v>
      </c>
      <c r="P205" s="22"/>
      <c r="Q205" s="41">
        <f t="shared" si="38"/>
        <v>-7.5842111504657583E-3</v>
      </c>
      <c r="R205" s="19">
        <f t="shared" si="43"/>
        <v>1.0019329869062263</v>
      </c>
      <c r="S205" s="19">
        <f t="shared" si="49"/>
        <v>3.5722437135122407</v>
      </c>
      <c r="T205" s="25">
        <f t="shared" si="44"/>
        <v>3.4065606033785611E-2</v>
      </c>
      <c r="U205" s="25">
        <f t="shared" si="45"/>
        <v>6.4483239640638068E-2</v>
      </c>
      <c r="V205" s="25">
        <f t="shared" si="46"/>
        <v>-3.0417633606852457E-2</v>
      </c>
      <c r="Y205" s="40"/>
      <c r="Z205" s="40"/>
    </row>
    <row r="206" spans="1:26" x14ac:dyDescent="0.2">
      <c r="A206" s="16">
        <v>1887.06</v>
      </c>
      <c r="B206" s="17">
        <v>5.73</v>
      </c>
      <c r="C206" s="18">
        <v>0.23499999999999999</v>
      </c>
      <c r="D206" s="17">
        <v>0.34499999999999997</v>
      </c>
      <c r="E206" s="17">
        <v>7.9922320659999997</v>
      </c>
      <c r="F206" s="18">
        <f t="shared" si="47"/>
        <v>1887.4583333333185</v>
      </c>
      <c r="G206" s="19">
        <f>G201*7/12+G213*5/12</f>
        <v>3.5825</v>
      </c>
      <c r="H206" s="18">
        <f t="shared" si="39"/>
        <v>225.70450565042449</v>
      </c>
      <c r="I206" s="18">
        <f t="shared" si="40"/>
        <v>9.2566420292931522</v>
      </c>
      <c r="J206" s="20">
        <f t="shared" si="48"/>
        <v>589.49963885250293</v>
      </c>
      <c r="K206" s="18">
        <f t="shared" si="41"/>
        <v>13.589538298323987</v>
      </c>
      <c r="L206" s="20">
        <f t="shared" si="42"/>
        <v>35.493433752899385</v>
      </c>
      <c r="M206" s="39">
        <f t="shared" si="36"/>
        <v>17.707695663272986</v>
      </c>
      <c r="N206" s="21"/>
      <c r="O206" s="22">
        <f t="shared" si="37"/>
        <v>22.781332053852893</v>
      </c>
      <c r="P206" s="22"/>
      <c r="Q206" s="41">
        <f t="shared" si="38"/>
        <v>-2.3459262036217773E-3</v>
      </c>
      <c r="R206" s="19">
        <f t="shared" si="43"/>
        <v>1.0019440146570282</v>
      </c>
      <c r="S206" s="19">
        <f t="shared" si="49"/>
        <v>3.6217592827738923</v>
      </c>
      <c r="T206" s="25">
        <f t="shared" si="44"/>
        <v>4.0602202850867686E-2</v>
      </c>
      <c r="U206" s="25">
        <f t="shared" si="45"/>
        <v>6.335538917605632E-2</v>
      </c>
      <c r="V206" s="25">
        <f t="shared" si="46"/>
        <v>-2.2753186325188635E-2</v>
      </c>
      <c r="Y206" s="40"/>
      <c r="Z206" s="40"/>
    </row>
    <row r="207" spans="1:26" x14ac:dyDescent="0.2">
      <c r="A207" s="16">
        <v>1887.07</v>
      </c>
      <c r="B207" s="17">
        <v>5.59</v>
      </c>
      <c r="C207" s="18">
        <v>0.23749999999999999</v>
      </c>
      <c r="D207" s="17">
        <v>0.34749999999999998</v>
      </c>
      <c r="E207" s="17">
        <v>7.8970910740000004</v>
      </c>
      <c r="F207" s="18">
        <f t="shared" si="47"/>
        <v>1887.5416666666517</v>
      </c>
      <c r="G207" s="19">
        <f>G201*6/12+G213*6/12</f>
        <v>3.5949999999999998</v>
      </c>
      <c r="H207" s="18">
        <f t="shared" si="39"/>
        <v>222.84267029589034</v>
      </c>
      <c r="I207" s="18">
        <f t="shared" si="40"/>
        <v>9.4678236485284355</v>
      </c>
      <c r="J207" s="20">
        <f t="shared" si="48"/>
        <v>584.0857267436686</v>
      </c>
      <c r="K207" s="18">
        <f t="shared" si="41"/>
        <v>13.852920917320555</v>
      </c>
      <c r="L207" s="20">
        <f t="shared" si="42"/>
        <v>36.309443657142189</v>
      </c>
      <c r="M207" s="39">
        <f t="shared" si="36"/>
        <v>17.431460535613073</v>
      </c>
      <c r="N207" s="21"/>
      <c r="O207" s="22">
        <f t="shared" si="37"/>
        <v>22.416555953423327</v>
      </c>
      <c r="P207" s="22"/>
      <c r="Q207" s="41">
        <f t="shared" si="38"/>
        <v>-3.6613784970699961E-3</v>
      </c>
      <c r="R207" s="19">
        <f t="shared" si="43"/>
        <v>1.0019550419114911</v>
      </c>
      <c r="S207" s="19">
        <f t="shared" si="49"/>
        <v>3.6725183661029361</v>
      </c>
      <c r="T207" s="25">
        <f t="shared" si="44"/>
        <v>4.6458361234887668E-2</v>
      </c>
      <c r="U207" s="25">
        <f t="shared" si="45"/>
        <v>6.2212256832081314E-2</v>
      </c>
      <c r="V207" s="25">
        <f t="shared" si="46"/>
        <v>-1.5753895597193646E-2</v>
      </c>
      <c r="Y207" s="40"/>
      <c r="Z207" s="40"/>
    </row>
    <row r="208" spans="1:26" x14ac:dyDescent="0.2">
      <c r="A208" s="16">
        <v>1887.08</v>
      </c>
      <c r="B208" s="17">
        <v>5.45</v>
      </c>
      <c r="C208" s="18">
        <v>0.24</v>
      </c>
      <c r="D208" s="17">
        <v>0.35</v>
      </c>
      <c r="E208" s="17">
        <v>7.9922320659999997</v>
      </c>
      <c r="F208" s="18">
        <f t="shared" si="47"/>
        <v>1887.624999999985</v>
      </c>
      <c r="G208" s="19">
        <f>G201*5/12+G213*7/12</f>
        <v>3.6074999999999999</v>
      </c>
      <c r="H208" s="18">
        <f t="shared" si="39"/>
        <v>214.67531514743692</v>
      </c>
      <c r="I208" s="18">
        <f t="shared" si="40"/>
        <v>9.4535918597036428</v>
      </c>
      <c r="J208" s="20">
        <f t="shared" si="48"/>
        <v>564.74341127766991</v>
      </c>
      <c r="K208" s="18">
        <f t="shared" si="41"/>
        <v>13.786488128734481</v>
      </c>
      <c r="L208" s="20">
        <f t="shared" si="42"/>
        <v>36.267925494896232</v>
      </c>
      <c r="M208" s="39">
        <f t="shared" si="36"/>
        <v>16.739849614820706</v>
      </c>
      <c r="N208" s="21"/>
      <c r="O208" s="22">
        <f t="shared" si="37"/>
        <v>21.520614675737029</v>
      </c>
      <c r="P208" s="22"/>
      <c r="Q208" s="41">
        <f t="shared" si="38"/>
        <v>3.4779576235530463E-3</v>
      </c>
      <c r="R208" s="19">
        <f t="shared" si="43"/>
        <v>1.0019660686700782</v>
      </c>
      <c r="S208" s="19">
        <f t="shared" si="49"/>
        <v>3.635894492062445</v>
      </c>
      <c r="T208" s="25">
        <f t="shared" si="44"/>
        <v>5.2268982363676164E-2</v>
      </c>
      <c r="U208" s="25">
        <f t="shared" si="45"/>
        <v>5.88957684251179E-2</v>
      </c>
      <c r="V208" s="25">
        <f t="shared" si="46"/>
        <v>-6.6267860614417362E-3</v>
      </c>
      <c r="Y208" s="40"/>
      <c r="Z208" s="40"/>
    </row>
    <row r="209" spans="1:26" x14ac:dyDescent="0.2">
      <c r="A209" s="16">
        <v>1887.09</v>
      </c>
      <c r="B209" s="17">
        <v>5.38</v>
      </c>
      <c r="C209" s="18">
        <v>0.24249999999999999</v>
      </c>
      <c r="D209" s="17">
        <v>0.35249999999999998</v>
      </c>
      <c r="E209" s="17">
        <v>7.8970910740000004</v>
      </c>
      <c r="F209" s="18">
        <f t="shared" si="47"/>
        <v>1887.7083333333183</v>
      </c>
      <c r="G209" s="19">
        <f>G201*4/12+G213*8/12</f>
        <v>3.62</v>
      </c>
      <c r="H209" s="18">
        <f t="shared" si="39"/>
        <v>214.47112096455996</v>
      </c>
      <c r="I209" s="18">
        <f t="shared" si="40"/>
        <v>9.6671462516553515</v>
      </c>
      <c r="J209" s="20">
        <f t="shared" si="48"/>
        <v>566.32550954075646</v>
      </c>
      <c r="K209" s="18">
        <f t="shared" si="41"/>
        <v>14.052243520447467</v>
      </c>
      <c r="L209" s="20">
        <f t="shared" si="42"/>
        <v>37.105900021025398</v>
      </c>
      <c r="M209" s="39">
        <f t="shared" si="36"/>
        <v>16.676629667380144</v>
      </c>
      <c r="N209" s="21"/>
      <c r="O209" s="22">
        <f t="shared" si="37"/>
        <v>21.434140136239701</v>
      </c>
      <c r="P209" s="22"/>
      <c r="Q209" s="41">
        <f t="shared" si="38"/>
        <v>3.3621784870726951E-3</v>
      </c>
      <c r="R209" s="19">
        <f t="shared" si="43"/>
        <v>1.0019770949332516</v>
      </c>
      <c r="S209" s="19">
        <f t="shared" si="49"/>
        <v>3.6869328329594402</v>
      </c>
      <c r="T209" s="25">
        <f t="shared" si="44"/>
        <v>5.4261979497677304E-2</v>
      </c>
      <c r="U209" s="25">
        <f t="shared" si="45"/>
        <v>5.4736357356398146E-2</v>
      </c>
      <c r="V209" s="25">
        <f t="shared" si="46"/>
        <v>-4.7437785872084248E-4</v>
      </c>
      <c r="Y209" s="40"/>
      <c r="Z209" s="40"/>
    </row>
    <row r="210" spans="1:26" x14ac:dyDescent="0.2">
      <c r="A210" s="16">
        <v>1887.1</v>
      </c>
      <c r="B210" s="17">
        <v>5.2</v>
      </c>
      <c r="C210" s="18">
        <v>0.245</v>
      </c>
      <c r="D210" s="17">
        <v>0.35499999999999998</v>
      </c>
      <c r="E210" s="17">
        <v>7.9922320659999997</v>
      </c>
      <c r="F210" s="18">
        <f t="shared" si="47"/>
        <v>1887.7916666666515</v>
      </c>
      <c r="G210" s="19">
        <f>G201*3/12+G213*9/12</f>
        <v>3.6324999999999998</v>
      </c>
      <c r="H210" s="18">
        <f t="shared" si="39"/>
        <v>204.82782362691228</v>
      </c>
      <c r="I210" s="18">
        <f t="shared" si="40"/>
        <v>9.650541690114137</v>
      </c>
      <c r="J210" s="20">
        <f t="shared" si="48"/>
        <v>542.98530600091954</v>
      </c>
      <c r="K210" s="18">
        <f t="shared" si="41"/>
        <v>13.983437959144974</v>
      </c>
      <c r="L210" s="20">
        <f t="shared" si="42"/>
        <v>37.069189159678167</v>
      </c>
      <c r="M210" s="39">
        <f t="shared" si="36"/>
        <v>15.880666812517312</v>
      </c>
      <c r="N210" s="21"/>
      <c r="O210" s="22">
        <f t="shared" si="37"/>
        <v>20.408601387649547</v>
      </c>
      <c r="P210" s="22"/>
      <c r="Q210" s="41">
        <f t="shared" si="38"/>
        <v>7.4165025414431318E-3</v>
      </c>
      <c r="R210" s="19">
        <f t="shared" si="43"/>
        <v>1.0019881207014731</v>
      </c>
      <c r="S210" s="19">
        <f t="shared" si="49"/>
        <v>3.6502455519905932</v>
      </c>
      <c r="T210" s="25">
        <f t="shared" si="44"/>
        <v>5.7083066914884073E-2</v>
      </c>
      <c r="U210" s="25">
        <f t="shared" si="45"/>
        <v>5.7623650152356376E-2</v>
      </c>
      <c r="V210" s="25">
        <f t="shared" si="46"/>
        <v>-5.4058323747230297E-4</v>
      </c>
      <c r="Y210" s="40"/>
      <c r="Z210" s="40"/>
    </row>
    <row r="211" spans="1:26" x14ac:dyDescent="0.2">
      <c r="A211" s="16">
        <v>1887.11</v>
      </c>
      <c r="B211" s="17">
        <v>5.3</v>
      </c>
      <c r="C211" s="18">
        <v>0.2475</v>
      </c>
      <c r="D211" s="17">
        <v>0.35749999999999998</v>
      </c>
      <c r="E211" s="17">
        <v>8.0873811569999994</v>
      </c>
      <c r="F211" s="18">
        <f t="shared" si="47"/>
        <v>1887.8749999999848</v>
      </c>
      <c r="G211" s="19">
        <f>G201*2/12+G213*10/12</f>
        <v>3.6450000000000005</v>
      </c>
      <c r="H211" s="18">
        <f t="shared" si="39"/>
        <v>206.31065144689344</v>
      </c>
      <c r="I211" s="18">
        <f t="shared" si="40"/>
        <v>9.6343181571898349</v>
      </c>
      <c r="J211" s="20">
        <f t="shared" si="48"/>
        <v>549.04451609744797</v>
      </c>
      <c r="K211" s="18">
        <f t="shared" si="41"/>
        <v>13.916237338163096</v>
      </c>
      <c r="L211" s="20">
        <f t="shared" si="42"/>
        <v>37.034606510346727</v>
      </c>
      <c r="M211" s="39">
        <f t="shared" si="36"/>
        <v>15.950712201066777</v>
      </c>
      <c r="N211" s="21"/>
      <c r="O211" s="22">
        <f t="shared" si="37"/>
        <v>20.495857279505177</v>
      </c>
      <c r="P211" s="22"/>
      <c r="Q211" s="41">
        <f t="shared" si="38"/>
        <v>1.0122384862189311E-2</v>
      </c>
      <c r="R211" s="19">
        <f t="shared" si="43"/>
        <v>1.0019991459752047</v>
      </c>
      <c r="S211" s="19">
        <f t="shared" si="49"/>
        <v>3.6144716860752424</v>
      </c>
      <c r="T211" s="25">
        <f t="shared" si="44"/>
        <v>5.2464919453968362E-2</v>
      </c>
      <c r="U211" s="25">
        <f t="shared" si="45"/>
        <v>5.8999124724486984E-2</v>
      </c>
      <c r="V211" s="25">
        <f t="shared" si="46"/>
        <v>-6.5342052705186227E-3</v>
      </c>
      <c r="Y211" s="40"/>
      <c r="Z211" s="40"/>
    </row>
    <row r="212" spans="1:26" x14ac:dyDescent="0.2">
      <c r="A212" s="16">
        <v>1887.12</v>
      </c>
      <c r="B212" s="17">
        <v>5.27</v>
      </c>
      <c r="C212" s="18">
        <v>0.25</v>
      </c>
      <c r="D212" s="17">
        <v>0.36</v>
      </c>
      <c r="E212" s="17">
        <v>8.2776793390000005</v>
      </c>
      <c r="F212" s="18">
        <f t="shared" si="47"/>
        <v>1887.958333333318</v>
      </c>
      <c r="G212" s="19">
        <f>G201*1/12+G213*11/12</f>
        <v>3.6574999999999998</v>
      </c>
      <c r="H212" s="18">
        <f t="shared" si="39"/>
        <v>200.42676148173035</v>
      </c>
      <c r="I212" s="18">
        <f t="shared" si="40"/>
        <v>9.5079108862300945</v>
      </c>
      <c r="J212" s="20">
        <f t="shared" si="48"/>
        <v>535.49458396943623</v>
      </c>
      <c r="K212" s="18">
        <f t="shared" si="41"/>
        <v>13.691391676171335</v>
      </c>
      <c r="L212" s="20">
        <f t="shared" si="42"/>
        <v>36.580275185767945</v>
      </c>
      <c r="M212" s="39">
        <f t="shared" si="36"/>
        <v>15.455513454469944</v>
      </c>
      <c r="N212" s="21"/>
      <c r="O212" s="22">
        <f t="shared" si="37"/>
        <v>19.857946875058182</v>
      </c>
      <c r="P212" s="22"/>
      <c r="Q212" s="41">
        <f t="shared" si="38"/>
        <v>1.4297028255089134E-2</v>
      </c>
      <c r="R212" s="19">
        <f t="shared" si="43"/>
        <v>1.0020101707549067</v>
      </c>
      <c r="S212" s="19">
        <f t="shared" si="49"/>
        <v>3.5384371951168614</v>
      </c>
      <c r="T212" s="25">
        <f t="shared" si="44"/>
        <v>5.7678975826847001E-2</v>
      </c>
      <c r="U212" s="25">
        <f t="shared" si="45"/>
        <v>6.1586799125739944E-2</v>
      </c>
      <c r="V212" s="25">
        <f t="shared" si="46"/>
        <v>-3.9078232988929429E-3</v>
      </c>
      <c r="Y212" s="40"/>
      <c r="Z212" s="40"/>
    </row>
    <row r="213" spans="1:26" x14ac:dyDescent="0.2">
      <c r="A213" s="16">
        <v>1888.01</v>
      </c>
      <c r="B213" s="17">
        <v>5.31</v>
      </c>
      <c r="C213" s="18">
        <v>0.24829999999999999</v>
      </c>
      <c r="D213" s="17">
        <v>0.35170000000000001</v>
      </c>
      <c r="E213" s="17">
        <v>8.3728446279999993</v>
      </c>
      <c r="F213" s="18">
        <f t="shared" si="47"/>
        <v>1888.0416666666513</v>
      </c>
      <c r="G213" s="19">
        <v>3.67</v>
      </c>
      <c r="H213" s="18">
        <f t="shared" si="39"/>
        <v>199.65269711439828</v>
      </c>
      <c r="I213" s="18">
        <f t="shared" si="40"/>
        <v>9.3359255543324089</v>
      </c>
      <c r="J213" s="20">
        <f t="shared" si="48"/>
        <v>535.50508250694838</v>
      </c>
      <c r="K213" s="18">
        <f t="shared" si="41"/>
        <v>13.223701238254968</v>
      </c>
      <c r="L213" s="20">
        <f t="shared" si="42"/>
        <v>35.468387479791666</v>
      </c>
      <c r="M213" s="39">
        <f t="shared" si="36"/>
        <v>15.358662514259905</v>
      </c>
      <c r="N213" s="21"/>
      <c r="O213" s="22">
        <f t="shared" si="37"/>
        <v>19.731734100274625</v>
      </c>
      <c r="P213" s="22"/>
      <c r="Q213" s="41">
        <f t="shared" si="38"/>
        <v>1.8720415575164698E-2</v>
      </c>
      <c r="R213" s="19">
        <f t="shared" si="43"/>
        <v>1.0045816690372138</v>
      </c>
      <c r="S213" s="19">
        <f t="shared" si="49"/>
        <v>3.5052515322032569</v>
      </c>
      <c r="T213" s="25">
        <f t="shared" si="44"/>
        <v>6.0865157184430307E-2</v>
      </c>
      <c r="U213" s="25">
        <f t="shared" si="45"/>
        <v>6.2921439888693254E-2</v>
      </c>
      <c r="V213" s="25">
        <f t="shared" si="46"/>
        <v>-2.0562827042629461E-3</v>
      </c>
      <c r="Y213" s="40"/>
      <c r="Z213" s="40"/>
    </row>
    <row r="214" spans="1:26" x14ac:dyDescent="0.2">
      <c r="A214" s="16">
        <v>1888.02</v>
      </c>
      <c r="B214" s="17">
        <v>5.28</v>
      </c>
      <c r="C214" s="18">
        <v>0.2467</v>
      </c>
      <c r="D214" s="17">
        <v>0.34329999999999999</v>
      </c>
      <c r="E214" s="17">
        <v>8.2776793390000005</v>
      </c>
      <c r="F214" s="18">
        <f t="shared" si="47"/>
        <v>1888.1249999999845</v>
      </c>
      <c r="G214" s="19">
        <f>G213*11/12+G225*1/12</f>
        <v>3.6516666666666664</v>
      </c>
      <c r="H214" s="18">
        <f t="shared" si="39"/>
        <v>200.80707791717961</v>
      </c>
      <c r="I214" s="18">
        <f t="shared" si="40"/>
        <v>9.382406462531856</v>
      </c>
      <c r="J214" s="20">
        <f t="shared" si="48"/>
        <v>540.69845411805034</v>
      </c>
      <c r="K214" s="18">
        <f t="shared" si="41"/>
        <v>13.056263228971165</v>
      </c>
      <c r="L214" s="20">
        <f t="shared" si="42"/>
        <v>35.155640018698229</v>
      </c>
      <c r="M214" s="39">
        <f t="shared" si="36"/>
        <v>15.418178318820535</v>
      </c>
      <c r="N214" s="21"/>
      <c r="O214" s="22">
        <f t="shared" si="37"/>
        <v>19.807302727374442</v>
      </c>
      <c r="P214" s="22"/>
      <c r="Q214" s="41">
        <f t="shared" si="38"/>
        <v>1.8545973596228928E-2</v>
      </c>
      <c r="R214" s="19">
        <f t="shared" si="43"/>
        <v>1.0045677011853911</v>
      </c>
      <c r="S214" s="19">
        <f t="shared" si="49"/>
        <v>3.5617945950055767</v>
      </c>
      <c r="T214" s="25">
        <f t="shared" si="44"/>
        <v>5.8453781626417234E-2</v>
      </c>
      <c r="U214" s="25">
        <f t="shared" si="45"/>
        <v>6.0198696369751392E-2</v>
      </c>
      <c r="V214" s="25">
        <f t="shared" si="46"/>
        <v>-1.7449147433341583E-3</v>
      </c>
      <c r="Y214" s="40"/>
      <c r="Z214" s="40"/>
    </row>
    <row r="215" spans="1:26" x14ac:dyDescent="0.2">
      <c r="A215" s="16">
        <v>1888.03</v>
      </c>
      <c r="B215" s="17">
        <v>5.08</v>
      </c>
      <c r="C215" s="18">
        <v>0.245</v>
      </c>
      <c r="D215" s="17">
        <v>0.33500000000000002</v>
      </c>
      <c r="E215" s="17">
        <v>8.2776793390000005</v>
      </c>
      <c r="F215" s="18">
        <f t="shared" si="47"/>
        <v>1888.2083333333178</v>
      </c>
      <c r="G215" s="19">
        <f>G213*10/12+G225*2/12</f>
        <v>3.6333333333333337</v>
      </c>
      <c r="H215" s="18">
        <f t="shared" si="39"/>
        <v>193.2007492081955</v>
      </c>
      <c r="I215" s="18">
        <f t="shared" si="40"/>
        <v>9.3177526685054932</v>
      </c>
      <c r="J215" s="20">
        <f t="shared" si="48"/>
        <v>522.30822102738739</v>
      </c>
      <c r="K215" s="18">
        <f t="shared" si="41"/>
        <v>12.740600587548327</v>
      </c>
      <c r="L215" s="20">
        <f t="shared" si="42"/>
        <v>34.443553945703698</v>
      </c>
      <c r="M215" s="39">
        <f t="shared" si="36"/>
        <v>14.808972366946566</v>
      </c>
      <c r="N215" s="21"/>
      <c r="O215" s="22">
        <f t="shared" si="37"/>
        <v>19.026611493191687</v>
      </c>
      <c r="P215" s="22"/>
      <c r="Q215" s="41">
        <f t="shared" si="38"/>
        <v>2.3484775724689676E-2</v>
      </c>
      <c r="R215" s="19">
        <f t="shared" si="43"/>
        <v>1.0045537348950258</v>
      </c>
      <c r="S215" s="19">
        <f t="shared" si="49"/>
        <v>3.5780638083993033</v>
      </c>
      <c r="T215" s="25">
        <f t="shared" si="44"/>
        <v>5.7574262323824676E-2</v>
      </c>
      <c r="U215" s="25">
        <f t="shared" si="45"/>
        <v>6.0195091247454258E-2</v>
      </c>
      <c r="V215" s="25">
        <f t="shared" si="46"/>
        <v>-2.6208289236295812E-3</v>
      </c>
      <c r="Y215" s="40"/>
      <c r="Z215" s="40"/>
    </row>
    <row r="216" spans="1:26" x14ac:dyDescent="0.2">
      <c r="A216" s="16">
        <v>1888.04</v>
      </c>
      <c r="B216" s="17">
        <v>5.0999999999999996</v>
      </c>
      <c r="C216" s="18">
        <v>0.24329999999999999</v>
      </c>
      <c r="D216" s="17">
        <v>0.32669999999999999</v>
      </c>
      <c r="E216" s="17">
        <v>8.18251405</v>
      </c>
      <c r="F216" s="18">
        <f t="shared" si="47"/>
        <v>1888.2916666666511</v>
      </c>
      <c r="G216" s="19">
        <f>G213*9/12+G225*3/12</f>
        <v>3.6150000000000002</v>
      </c>
      <c r="H216" s="18">
        <f t="shared" si="39"/>
        <v>196.2172157834548</v>
      </c>
      <c r="I216" s="18">
        <f t="shared" si="40"/>
        <v>9.3607154117871687</v>
      </c>
      <c r="J216" s="20">
        <f t="shared" si="48"/>
        <v>532.5719329955275</v>
      </c>
      <c r="K216" s="18">
        <f t="shared" si="41"/>
        <v>12.569443999304841</v>
      </c>
      <c r="L216" s="20">
        <f t="shared" si="42"/>
        <v>34.115931472478209</v>
      </c>
      <c r="M216" s="39">
        <f t="shared" si="36"/>
        <v>15.02010868184446</v>
      </c>
      <c r="N216" s="21"/>
      <c r="O216" s="22">
        <f t="shared" si="37"/>
        <v>19.299571616567643</v>
      </c>
      <c r="P216" s="22"/>
      <c r="Q216" s="41">
        <f t="shared" si="38"/>
        <v>2.2632996042627557E-2</v>
      </c>
      <c r="R216" s="19">
        <f t="shared" si="43"/>
        <v>1.0045397701682555</v>
      </c>
      <c r="S216" s="19">
        <f t="shared" si="49"/>
        <v>3.6361609028814996</v>
      </c>
      <c r="T216" s="25">
        <f t="shared" si="44"/>
        <v>5.404622858914121E-2</v>
      </c>
      <c r="U216" s="25">
        <f t="shared" si="45"/>
        <v>5.8966097231183623E-2</v>
      </c>
      <c r="V216" s="25">
        <f t="shared" si="46"/>
        <v>-4.9198686420424131E-3</v>
      </c>
      <c r="Y216" s="40"/>
      <c r="Z216" s="40"/>
    </row>
    <row r="217" spans="1:26" x14ac:dyDescent="0.2">
      <c r="A217" s="16">
        <v>1888.05</v>
      </c>
      <c r="B217" s="17">
        <v>5.17</v>
      </c>
      <c r="C217" s="18">
        <v>0.2417</v>
      </c>
      <c r="D217" s="17">
        <v>0.31830000000000003</v>
      </c>
      <c r="E217" s="17">
        <v>8.0873811569999994</v>
      </c>
      <c r="F217" s="18">
        <f t="shared" si="47"/>
        <v>1888.3749999999843</v>
      </c>
      <c r="G217" s="19">
        <f>G213*8/12+G225*4/12</f>
        <v>3.5966666666666667</v>
      </c>
      <c r="H217" s="18">
        <f t="shared" si="39"/>
        <v>201.25020150574323</v>
      </c>
      <c r="I217" s="18">
        <f t="shared" si="40"/>
        <v>9.4085442367385177</v>
      </c>
      <c r="J217" s="20">
        <f t="shared" si="48"/>
        <v>548.36049401309447</v>
      </c>
      <c r="K217" s="18">
        <f t="shared" si="41"/>
        <v>12.390317048216263</v>
      </c>
      <c r="L217" s="20">
        <f t="shared" si="42"/>
        <v>33.760763103359373</v>
      </c>
      <c r="M217" s="39">
        <f t="shared" si="36"/>
        <v>15.387916957229132</v>
      </c>
      <c r="N217" s="21"/>
      <c r="O217" s="22">
        <f t="shared" si="37"/>
        <v>19.772685839694226</v>
      </c>
      <c r="P217" s="22"/>
      <c r="Q217" s="41">
        <f t="shared" si="38"/>
        <v>2.3320027160848557E-2</v>
      </c>
      <c r="R217" s="19">
        <f t="shared" si="43"/>
        <v>1.0045258070072212</v>
      </c>
      <c r="S217" s="19">
        <f t="shared" si="49"/>
        <v>3.6956350386550132</v>
      </c>
      <c r="T217" s="25">
        <f t="shared" si="44"/>
        <v>5.0839347211230734E-2</v>
      </c>
      <c r="U217" s="25">
        <f t="shared" si="45"/>
        <v>5.055071098822439E-2</v>
      </c>
      <c r="V217" s="25">
        <f t="shared" si="46"/>
        <v>2.8863622300634439E-4</v>
      </c>
      <c r="Y217" s="40"/>
      <c r="Z217" s="40"/>
    </row>
    <row r="218" spans="1:26" x14ac:dyDescent="0.2">
      <c r="A218" s="16">
        <v>1888.06</v>
      </c>
      <c r="B218" s="17">
        <v>5.01</v>
      </c>
      <c r="C218" s="18">
        <v>0.24</v>
      </c>
      <c r="D218" s="17">
        <v>0.31</v>
      </c>
      <c r="E218" s="17">
        <v>7.9922320659999997</v>
      </c>
      <c r="F218" s="18">
        <f t="shared" si="47"/>
        <v>1888.4583333333176</v>
      </c>
      <c r="G218" s="19">
        <f>G213*7/12+G225*5/12</f>
        <v>3.5783333333333331</v>
      </c>
      <c r="H218" s="18">
        <f t="shared" si="39"/>
        <v>197.34373007131356</v>
      </c>
      <c r="I218" s="18">
        <f t="shared" si="40"/>
        <v>9.4535918597036428</v>
      </c>
      <c r="J218" s="20">
        <f t="shared" si="48"/>
        <v>539.86283007219993</v>
      </c>
      <c r="K218" s="18">
        <f t="shared" si="41"/>
        <v>12.21088948545054</v>
      </c>
      <c r="L218" s="20">
        <f t="shared" si="42"/>
        <v>33.404686092291811</v>
      </c>
      <c r="M218" s="39">
        <f t="shared" si="36"/>
        <v>15.07762881843469</v>
      </c>
      <c r="N218" s="21"/>
      <c r="O218" s="22">
        <f t="shared" si="37"/>
        <v>19.375983676114188</v>
      </c>
      <c r="P218" s="22"/>
      <c r="Q218" s="41">
        <f t="shared" si="38"/>
        <v>2.5898537334721236E-2</v>
      </c>
      <c r="R218" s="19">
        <f t="shared" si="43"/>
        <v>1.0045118454140671</v>
      </c>
      <c r="S218" s="19">
        <f t="shared" si="49"/>
        <v>3.7565571530193069</v>
      </c>
      <c r="T218" s="25">
        <f t="shared" si="44"/>
        <v>6.4064534325128486E-2</v>
      </c>
      <c r="U218" s="25">
        <f t="shared" si="45"/>
        <v>5.6469285824678916E-2</v>
      </c>
      <c r="V218" s="25">
        <f t="shared" si="46"/>
        <v>7.5952485004495696E-3</v>
      </c>
      <c r="Y218" s="40"/>
      <c r="Z218" s="40"/>
    </row>
    <row r="219" spans="1:26" x14ac:dyDescent="0.2">
      <c r="A219" s="16">
        <v>1888.07</v>
      </c>
      <c r="B219" s="17">
        <v>5.14</v>
      </c>
      <c r="C219" s="18">
        <v>0.23830000000000001</v>
      </c>
      <c r="D219" s="17">
        <v>0.30170000000000002</v>
      </c>
      <c r="E219" s="17">
        <v>8.0873811569999994</v>
      </c>
      <c r="F219" s="18">
        <f t="shared" si="47"/>
        <v>1888.5416666666508</v>
      </c>
      <c r="G219" s="19">
        <f>G213*6/12+G225*6/12</f>
        <v>3.5600000000000005</v>
      </c>
      <c r="H219" s="18">
        <f t="shared" si="39"/>
        <v>200.0824053654778</v>
      </c>
      <c r="I219" s="18">
        <f t="shared" si="40"/>
        <v>9.2761940075084368</v>
      </c>
      <c r="J219" s="20">
        <f t="shared" si="48"/>
        <v>549.4695791188368</v>
      </c>
      <c r="K219" s="18">
        <f t="shared" si="41"/>
        <v>11.744136517269387</v>
      </c>
      <c r="L219" s="20">
        <f t="shared" si="42"/>
        <v>32.251940081741843</v>
      </c>
      <c r="M219" s="39">
        <f t="shared" si="36"/>
        <v>15.279642515498173</v>
      </c>
      <c r="N219" s="21"/>
      <c r="O219" s="22">
        <f t="shared" si="37"/>
        <v>19.635009581546456</v>
      </c>
      <c r="P219" s="22"/>
      <c r="Q219" s="41">
        <f t="shared" si="38"/>
        <v>2.5259012921316812E-2</v>
      </c>
      <c r="R219" s="19">
        <f t="shared" si="43"/>
        <v>1.0044978853909405</v>
      </c>
      <c r="S219" s="19">
        <f t="shared" si="49"/>
        <v>3.7291103675228134</v>
      </c>
      <c r="T219" s="25">
        <f t="shared" si="44"/>
        <v>6.4451004161728553E-2</v>
      </c>
      <c r="U219" s="25">
        <f t="shared" si="45"/>
        <v>5.9217498387454715E-2</v>
      </c>
      <c r="V219" s="25">
        <f t="shared" si="46"/>
        <v>5.2335057742738389E-3</v>
      </c>
      <c r="Y219" s="40"/>
      <c r="Z219" s="40"/>
    </row>
    <row r="220" spans="1:26" x14ac:dyDescent="0.2">
      <c r="A220" s="16">
        <v>1888.08</v>
      </c>
      <c r="B220" s="17">
        <v>5.25</v>
      </c>
      <c r="C220" s="18">
        <v>0.23669999999999999</v>
      </c>
      <c r="D220" s="17">
        <v>0.29330000000000001</v>
      </c>
      <c r="E220" s="17">
        <v>8.0873811569999994</v>
      </c>
      <c r="F220" s="18">
        <f t="shared" si="47"/>
        <v>1888.6249999999841</v>
      </c>
      <c r="G220" s="19">
        <f>G213*5/12+G225*7/12</f>
        <v>3.541666666666667</v>
      </c>
      <c r="H220" s="18">
        <f t="shared" si="39"/>
        <v>204.36432454645106</v>
      </c>
      <c r="I220" s="18">
        <f t="shared" si="40"/>
        <v>9.2139115466942787</v>
      </c>
      <c r="J220" s="20">
        <f t="shared" si="48"/>
        <v>563.33727194980781</v>
      </c>
      <c r="K220" s="18">
        <f t="shared" si="41"/>
        <v>11.417153597995066</v>
      </c>
      <c r="L220" s="20">
        <f t="shared" si="42"/>
        <v>31.471775592929266</v>
      </c>
      <c r="M220" s="39">
        <f t="shared" si="36"/>
        <v>15.602911670088806</v>
      </c>
      <c r="N220" s="21"/>
      <c r="O220" s="22">
        <f t="shared" si="37"/>
        <v>20.049771885586601</v>
      </c>
      <c r="P220" s="22"/>
      <c r="Q220" s="41">
        <f t="shared" si="38"/>
        <v>2.2974575191211162E-2</v>
      </c>
      <c r="R220" s="19">
        <f t="shared" si="43"/>
        <v>1.0044839269399921</v>
      </c>
      <c r="S220" s="19">
        <f t="shared" si="49"/>
        <v>3.7458834785660993</v>
      </c>
      <c r="T220" s="25">
        <f t="shared" si="44"/>
        <v>6.6032456333406486E-2</v>
      </c>
      <c r="U220" s="25">
        <f t="shared" si="45"/>
        <v>5.9213019345224716E-2</v>
      </c>
      <c r="V220" s="25">
        <f t="shared" si="46"/>
        <v>6.8194369881817707E-3</v>
      </c>
      <c r="Y220" s="40"/>
      <c r="Z220" s="40"/>
    </row>
    <row r="221" spans="1:26" x14ac:dyDescent="0.2">
      <c r="A221" s="16">
        <v>1888.09</v>
      </c>
      <c r="B221" s="17">
        <v>5.38</v>
      </c>
      <c r="C221" s="18">
        <v>0.23499999999999999</v>
      </c>
      <c r="D221" s="17">
        <v>0.28499999999999998</v>
      </c>
      <c r="E221" s="17">
        <v>8.0873811569999994</v>
      </c>
      <c r="F221" s="18">
        <f t="shared" si="47"/>
        <v>1888.7083333333173</v>
      </c>
      <c r="G221" s="19">
        <f>G213*4/12+G225*8/12</f>
        <v>3.5233333333333334</v>
      </c>
      <c r="H221" s="18">
        <f t="shared" si="39"/>
        <v>209.42477448760127</v>
      </c>
      <c r="I221" s="18">
        <f t="shared" si="40"/>
        <v>9.1477364320792383</v>
      </c>
      <c r="J221" s="20">
        <f t="shared" si="48"/>
        <v>579.38791326964747</v>
      </c>
      <c r="K221" s="18">
        <f t="shared" si="41"/>
        <v>11.094063332521628</v>
      </c>
      <c r="L221" s="20">
        <f t="shared" si="42"/>
        <v>30.692482394395824</v>
      </c>
      <c r="M221" s="39">
        <f t="shared" si="36"/>
        <v>15.98782882176142</v>
      </c>
      <c r="N221" s="21"/>
      <c r="O221" s="22">
        <f t="shared" si="37"/>
        <v>20.542902549349087</v>
      </c>
      <c r="P221" s="22"/>
      <c r="Q221" s="41">
        <f t="shared" si="38"/>
        <v>2.1614886504528343E-2</v>
      </c>
      <c r="R221" s="19">
        <f t="shared" si="43"/>
        <v>1.0044699700633755</v>
      </c>
      <c r="S221" s="19">
        <f t="shared" si="49"/>
        <v>3.762679746409713</v>
      </c>
      <c r="T221" s="25">
        <f t="shared" si="44"/>
        <v>6.3167783307784164E-2</v>
      </c>
      <c r="U221" s="25">
        <f t="shared" si="45"/>
        <v>5.9208365106472316E-2</v>
      </c>
      <c r="V221" s="25">
        <f t="shared" si="46"/>
        <v>3.9594182013118484E-3</v>
      </c>
      <c r="Y221" s="40"/>
      <c r="Z221" s="40"/>
    </row>
    <row r="222" spans="1:26" x14ac:dyDescent="0.2">
      <c r="A222" s="16">
        <v>1888.1</v>
      </c>
      <c r="B222" s="17">
        <v>5.35</v>
      </c>
      <c r="C222" s="18">
        <v>0.23330000000000001</v>
      </c>
      <c r="D222" s="17">
        <v>0.2767</v>
      </c>
      <c r="E222" s="17">
        <v>8.18251405</v>
      </c>
      <c r="F222" s="18">
        <f t="shared" si="47"/>
        <v>1888.7916666666506</v>
      </c>
      <c r="G222" s="19">
        <f>G213*3/12+G225*9/12</f>
        <v>3.5049999999999999</v>
      </c>
      <c r="H222" s="18">
        <f t="shared" si="39"/>
        <v>205.83570675323199</v>
      </c>
      <c r="I222" s="18">
        <f t="shared" si="40"/>
        <v>8.9759757729960796</v>
      </c>
      <c r="J222" s="20">
        <f t="shared" si="48"/>
        <v>571.52790014637924</v>
      </c>
      <c r="K222" s="18">
        <f t="shared" si="41"/>
        <v>10.645745805349401</v>
      </c>
      <c r="L222" s="20">
        <f t="shared" si="42"/>
        <v>29.559209340280962</v>
      </c>
      <c r="M222" s="39">
        <f t="shared" si="36"/>
        <v>15.715941874329701</v>
      </c>
      <c r="N222" s="21"/>
      <c r="O222" s="22">
        <f t="shared" si="37"/>
        <v>20.193130565349641</v>
      </c>
      <c r="P222" s="22"/>
      <c r="Q222" s="41">
        <f t="shared" si="38"/>
        <v>2.5156877140990921E-2</v>
      </c>
      <c r="R222" s="19">
        <f t="shared" si="43"/>
        <v>1.0044560147632471</v>
      </c>
      <c r="S222" s="19">
        <f t="shared" si="49"/>
        <v>3.7355569804328068</v>
      </c>
      <c r="T222" s="25">
        <f t="shared" si="44"/>
        <v>6.2710974958625654E-2</v>
      </c>
      <c r="U222" s="25">
        <f t="shared" si="45"/>
        <v>6.044294371587311E-2</v>
      </c>
      <c r="V222" s="25">
        <f t="shared" si="46"/>
        <v>2.268031242752544E-3</v>
      </c>
      <c r="Y222" s="40"/>
      <c r="Z222" s="40"/>
    </row>
    <row r="223" spans="1:26" x14ac:dyDescent="0.2">
      <c r="A223" s="16">
        <v>1888.11</v>
      </c>
      <c r="B223" s="17">
        <v>5.24</v>
      </c>
      <c r="C223" s="18">
        <v>0.23169999999999999</v>
      </c>
      <c r="D223" s="17">
        <v>0.26829999999999998</v>
      </c>
      <c r="E223" s="17">
        <v>8.2776793390000005</v>
      </c>
      <c r="F223" s="18">
        <f t="shared" si="47"/>
        <v>1888.8749999999839</v>
      </c>
      <c r="G223" s="19">
        <f>G213*2/12+G225*10/12</f>
        <v>3.4866666666666668</v>
      </c>
      <c r="H223" s="18">
        <f t="shared" si="39"/>
        <v>199.28581217538277</v>
      </c>
      <c r="I223" s="18">
        <f t="shared" si="40"/>
        <v>8.8119318093580503</v>
      </c>
      <c r="J223" s="20">
        <f t="shared" si="48"/>
        <v>555.38027053237158</v>
      </c>
      <c r="K223" s="18">
        <f t="shared" si="41"/>
        <v>10.203889963102135</v>
      </c>
      <c r="L223" s="20">
        <f t="shared" si="42"/>
        <v>28.43674171447238</v>
      </c>
      <c r="M223" s="39">
        <f t="shared" si="36"/>
        <v>15.223749016946279</v>
      </c>
      <c r="N223" s="21"/>
      <c r="O223" s="22">
        <f t="shared" si="37"/>
        <v>19.56248577384947</v>
      </c>
      <c r="P223" s="22"/>
      <c r="Q223" s="41">
        <f t="shared" si="38"/>
        <v>2.9677725599002683E-2</v>
      </c>
      <c r="R223" s="19">
        <f t="shared" si="43"/>
        <v>1.0044420610417675</v>
      </c>
      <c r="S223" s="19">
        <f t="shared" si="49"/>
        <v>3.7090650494671742</v>
      </c>
      <c r="T223" s="25">
        <f t="shared" si="44"/>
        <v>6.9559615555549792E-2</v>
      </c>
      <c r="U223" s="25">
        <f t="shared" si="45"/>
        <v>6.1664849508068054E-2</v>
      </c>
      <c r="V223" s="25">
        <f t="shared" si="46"/>
        <v>7.8947660474817383E-3</v>
      </c>
      <c r="Y223" s="40"/>
      <c r="Z223" s="40"/>
    </row>
    <row r="224" spans="1:26" x14ac:dyDescent="0.2">
      <c r="A224" s="16">
        <v>1888.12</v>
      </c>
      <c r="B224" s="17">
        <v>5.14</v>
      </c>
      <c r="C224" s="18">
        <v>0.23</v>
      </c>
      <c r="D224" s="17">
        <v>0.26</v>
      </c>
      <c r="E224" s="17">
        <v>8.2776793390000005</v>
      </c>
      <c r="F224" s="18">
        <f t="shared" si="47"/>
        <v>1888.9583333333171</v>
      </c>
      <c r="G224" s="19">
        <f>G213*1/12+G225*11/12</f>
        <v>3.4683333333333333</v>
      </c>
      <c r="H224" s="18">
        <f t="shared" si="39"/>
        <v>195.48264782089075</v>
      </c>
      <c r="I224" s="18">
        <f t="shared" si="40"/>
        <v>8.7472780153316876</v>
      </c>
      <c r="J224" s="20">
        <f t="shared" si="48"/>
        <v>546.81285859826858</v>
      </c>
      <c r="K224" s="18">
        <f t="shared" si="41"/>
        <v>9.8882273216792989</v>
      </c>
      <c r="L224" s="20">
        <f t="shared" si="42"/>
        <v>27.659794403803467</v>
      </c>
      <c r="M224" s="39">
        <f t="shared" si="36"/>
        <v>14.946748301089226</v>
      </c>
      <c r="N224" s="21"/>
      <c r="O224" s="22">
        <f t="shared" si="37"/>
        <v>19.210201901691882</v>
      </c>
      <c r="P224" s="22"/>
      <c r="Q224" s="41">
        <f t="shared" si="38"/>
        <v>3.3377840719047064E-2</v>
      </c>
      <c r="R224" s="19">
        <f t="shared" si="43"/>
        <v>1.0044281089010998</v>
      </c>
      <c r="S224" s="19">
        <f t="shared" si="49"/>
        <v>3.7255409428247939</v>
      </c>
      <c r="T224" s="25">
        <f t="shared" si="44"/>
        <v>7.6479390673239944E-2</v>
      </c>
      <c r="U224" s="25">
        <f t="shared" si="45"/>
        <v>6.0154745703598023E-2</v>
      </c>
      <c r="V224" s="25">
        <f t="shared" si="46"/>
        <v>1.6324644969641922E-2</v>
      </c>
      <c r="Y224" s="40"/>
      <c r="Z224" s="40"/>
    </row>
    <row r="225" spans="1:26" x14ac:dyDescent="0.2">
      <c r="A225" s="16">
        <v>1889.01</v>
      </c>
      <c r="B225" s="17">
        <v>5.24</v>
      </c>
      <c r="C225" s="18">
        <v>0.22919999999999999</v>
      </c>
      <c r="D225" s="17">
        <v>0.26329999999999998</v>
      </c>
      <c r="E225" s="17">
        <v>7.9922320659999997</v>
      </c>
      <c r="F225" s="18">
        <f t="shared" si="47"/>
        <v>1889.0416666666504</v>
      </c>
      <c r="G225" s="19">
        <v>3.45</v>
      </c>
      <c r="H225" s="18">
        <f t="shared" si="39"/>
        <v>206.40342227019624</v>
      </c>
      <c r="I225" s="18">
        <f t="shared" si="40"/>
        <v>9.0281802260169783</v>
      </c>
      <c r="J225" s="20">
        <f t="shared" si="48"/>
        <v>579.46544295292074</v>
      </c>
      <c r="K225" s="18">
        <f t="shared" si="41"/>
        <v>10.371378069416538</v>
      </c>
      <c r="L225" s="20">
        <f t="shared" si="42"/>
        <v>29.117032658302289</v>
      </c>
      <c r="M225" s="39">
        <f t="shared" si="36"/>
        <v>15.802286071028162</v>
      </c>
      <c r="N225" s="21"/>
      <c r="O225" s="22">
        <f t="shared" si="37"/>
        <v>20.312198653655685</v>
      </c>
      <c r="P225" s="22"/>
      <c r="Q225" s="41">
        <f t="shared" si="38"/>
        <v>2.5278875559769459E-2</v>
      </c>
      <c r="R225" s="19">
        <f t="shared" si="43"/>
        <v>1.0030847289110842</v>
      </c>
      <c r="S225" s="19">
        <f t="shared" si="49"/>
        <v>3.8756871353847919</v>
      </c>
      <c r="T225" s="25">
        <f t="shared" si="44"/>
        <v>7.8429383860419977E-2</v>
      </c>
      <c r="U225" s="25">
        <f t="shared" si="45"/>
        <v>5.6435569327559776E-2</v>
      </c>
      <c r="V225" s="25">
        <f t="shared" si="46"/>
        <v>2.1993814532860201E-2</v>
      </c>
      <c r="Y225" s="40"/>
      <c r="Z225" s="40"/>
    </row>
    <row r="226" spans="1:26" x14ac:dyDescent="0.2">
      <c r="A226" s="16">
        <v>1889.02</v>
      </c>
      <c r="B226" s="17">
        <v>5.3</v>
      </c>
      <c r="C226" s="18">
        <v>0.2283</v>
      </c>
      <c r="D226" s="17">
        <v>0.26669999999999999</v>
      </c>
      <c r="E226" s="17">
        <v>7.8970910740000004</v>
      </c>
      <c r="F226" s="18">
        <f t="shared" si="47"/>
        <v>1889.1249999999836</v>
      </c>
      <c r="G226" s="19">
        <f>G225*11/12+G237*1/12</f>
        <v>3.4475000000000002</v>
      </c>
      <c r="H226" s="18">
        <f t="shared" si="39"/>
        <v>211.28195931452933</v>
      </c>
      <c r="I226" s="18">
        <f t="shared" si="40"/>
        <v>9.1010700587749156</v>
      </c>
      <c r="J226" s="20">
        <f t="shared" si="48"/>
        <v>595.29087465446901</v>
      </c>
      <c r="K226" s="18">
        <f t="shared" si="41"/>
        <v>10.631867650789617</v>
      </c>
      <c r="L226" s="20">
        <f t="shared" si="42"/>
        <v>29.955486088744696</v>
      </c>
      <c r="M226" s="39">
        <f t="shared" si="36"/>
        <v>16.192720447848995</v>
      </c>
      <c r="N226" s="21"/>
      <c r="O226" s="22">
        <f t="shared" si="37"/>
        <v>20.813307687489541</v>
      </c>
      <c r="P226" s="22"/>
      <c r="Q226" s="41">
        <f t="shared" si="38"/>
        <v>2.1448301616429702E-2</v>
      </c>
      <c r="R226" s="19">
        <f t="shared" si="43"/>
        <v>1.0030826702487605</v>
      </c>
      <c r="S226" s="19">
        <f t="shared" si="49"/>
        <v>3.934479341090042</v>
      </c>
      <c r="T226" s="25">
        <f t="shared" si="44"/>
        <v>7.6820241835158676E-2</v>
      </c>
      <c r="U226" s="25">
        <f t="shared" si="45"/>
        <v>5.2154149905759173E-2</v>
      </c>
      <c r="V226" s="25">
        <f t="shared" si="46"/>
        <v>2.4666091929399503E-2</v>
      </c>
      <c r="Y226" s="40"/>
      <c r="Z226" s="40"/>
    </row>
    <row r="227" spans="1:26" x14ac:dyDescent="0.2">
      <c r="A227" s="16">
        <v>1889.03</v>
      </c>
      <c r="B227" s="17">
        <v>5.19</v>
      </c>
      <c r="C227" s="18">
        <v>0.22750000000000001</v>
      </c>
      <c r="D227" s="17">
        <v>0.27</v>
      </c>
      <c r="E227" s="17">
        <v>7.8019419829999999</v>
      </c>
      <c r="F227" s="18">
        <f t="shared" si="47"/>
        <v>1889.2083333333169</v>
      </c>
      <c r="G227" s="19">
        <f>G225*10/12+G237*2/12</f>
        <v>3.4449999999999998</v>
      </c>
      <c r="H227" s="18">
        <f t="shared" si="39"/>
        <v>209.42008618625241</v>
      </c>
      <c r="I227" s="18">
        <f t="shared" si="40"/>
        <v>9.1797821979522958</v>
      </c>
      <c r="J227" s="20">
        <f t="shared" si="48"/>
        <v>592.20036294837553</v>
      </c>
      <c r="K227" s="18">
        <f t="shared" si="41"/>
        <v>10.894686564602726</v>
      </c>
      <c r="L227" s="20">
        <f t="shared" si="42"/>
        <v>30.808111367256526</v>
      </c>
      <c r="M227" s="39">
        <f t="shared" si="36"/>
        <v>16.06504536076929</v>
      </c>
      <c r="N227" s="21"/>
      <c r="O227" s="22">
        <f t="shared" si="37"/>
        <v>20.648519003321084</v>
      </c>
      <c r="P227" s="22"/>
      <c r="Q227" s="41">
        <f t="shared" si="38"/>
        <v>2.1895429954547865E-2</v>
      </c>
      <c r="R227" s="19">
        <f t="shared" si="43"/>
        <v>1.0030806115904525</v>
      </c>
      <c r="S227" s="19">
        <f t="shared" si="49"/>
        <v>3.9947391586357051</v>
      </c>
      <c r="T227" s="25">
        <f t="shared" si="44"/>
        <v>7.91919281115534E-2</v>
      </c>
      <c r="U227" s="25">
        <f t="shared" si="45"/>
        <v>5.0790327947483505E-2</v>
      </c>
      <c r="V227" s="25">
        <f t="shared" si="46"/>
        <v>2.8401600164069896E-2</v>
      </c>
      <c r="Y227" s="40"/>
      <c r="Z227" s="40"/>
    </row>
    <row r="228" spans="1:26" x14ac:dyDescent="0.2">
      <c r="A228" s="16">
        <v>1889.04</v>
      </c>
      <c r="B228" s="17">
        <v>5.18</v>
      </c>
      <c r="C228" s="18">
        <v>0.22670000000000001</v>
      </c>
      <c r="D228" s="17">
        <v>0.27329999999999999</v>
      </c>
      <c r="E228" s="17">
        <v>7.8019419829999999</v>
      </c>
      <c r="F228" s="18">
        <f t="shared" si="47"/>
        <v>1889.2916666666501</v>
      </c>
      <c r="G228" s="19">
        <f>G225*9/12+G237*3/12</f>
        <v>3.4424999999999999</v>
      </c>
      <c r="H228" s="18">
        <f t="shared" si="39"/>
        <v>209.01657927645226</v>
      </c>
      <c r="I228" s="18">
        <f t="shared" si="40"/>
        <v>9.1475016451682887</v>
      </c>
      <c r="J228" s="20">
        <f t="shared" si="48"/>
        <v>593.21493871469829</v>
      </c>
      <c r="K228" s="18">
        <f t="shared" si="41"/>
        <v>11.027843844836758</v>
      </c>
      <c r="L228" s="20">
        <f t="shared" si="42"/>
        <v>31.298386631414488</v>
      </c>
      <c r="M228" s="39">
        <f t="shared" si="36"/>
        <v>16.050104533967481</v>
      </c>
      <c r="N228" s="21"/>
      <c r="O228" s="22">
        <f t="shared" si="37"/>
        <v>20.62645881714219</v>
      </c>
      <c r="P228" s="22"/>
      <c r="Q228" s="41">
        <f t="shared" si="38"/>
        <v>2.3128536760698482E-2</v>
      </c>
      <c r="R228" s="19">
        <f t="shared" si="43"/>
        <v>1.0030785529361603</v>
      </c>
      <c r="S228" s="19">
        <f t="shared" si="49"/>
        <v>4.0070453983886329</v>
      </c>
      <c r="T228" s="25">
        <f t="shared" si="44"/>
        <v>7.9161366698754065E-2</v>
      </c>
      <c r="U228" s="25">
        <f t="shared" si="45"/>
        <v>4.9273221183053328E-2</v>
      </c>
      <c r="V228" s="25">
        <f t="shared" si="46"/>
        <v>2.9888145515700737E-2</v>
      </c>
      <c r="Y228" s="40"/>
      <c r="Z228" s="40"/>
    </row>
    <row r="229" spans="1:26" x14ac:dyDescent="0.2">
      <c r="A229" s="16">
        <v>1889.05</v>
      </c>
      <c r="B229" s="17">
        <v>5.32</v>
      </c>
      <c r="C229" s="18">
        <v>0.2258</v>
      </c>
      <c r="D229" s="17">
        <v>0.2767</v>
      </c>
      <c r="E229" s="17">
        <v>7.6116519010000001</v>
      </c>
      <c r="F229" s="18">
        <f t="shared" si="47"/>
        <v>1889.3749999999834</v>
      </c>
      <c r="G229" s="19">
        <f>G225*8/12+G237*4/12</f>
        <v>3.4400000000000004</v>
      </c>
      <c r="H229" s="18">
        <f t="shared" si="39"/>
        <v>220.03228363346048</v>
      </c>
      <c r="I229" s="18">
        <f t="shared" si="40"/>
        <v>9.3389642188788304</v>
      </c>
      <c r="J229" s="20">
        <f t="shared" si="48"/>
        <v>626.6876333999287</v>
      </c>
      <c r="K229" s="18">
        <f t="shared" si="41"/>
        <v>11.444160316048594</v>
      </c>
      <c r="L229" s="20">
        <f t="shared" si="42"/>
        <v>32.59482484243614</v>
      </c>
      <c r="M229" s="39">
        <f t="shared" si="36"/>
        <v>16.915421076068377</v>
      </c>
      <c r="N229" s="21"/>
      <c r="O229" s="22">
        <f t="shared" si="37"/>
        <v>21.73141041381734</v>
      </c>
      <c r="P229" s="22"/>
      <c r="Q229" s="41">
        <f t="shared" si="38"/>
        <v>1.75118181723821E-2</v>
      </c>
      <c r="R229" s="19">
        <f t="shared" si="43"/>
        <v>1.0030764942858854</v>
      </c>
      <c r="S229" s="19">
        <f t="shared" si="49"/>
        <v>4.1198651903935755</v>
      </c>
      <c r="T229" s="25">
        <f t="shared" si="44"/>
        <v>6.8988386709887051E-2</v>
      </c>
      <c r="U229" s="25">
        <f t="shared" si="45"/>
        <v>4.6597834745883082E-2</v>
      </c>
      <c r="V229" s="25">
        <f t="shared" si="46"/>
        <v>2.2390551964003969E-2</v>
      </c>
      <c r="Y229" s="40"/>
      <c r="Z229" s="40"/>
    </row>
    <row r="230" spans="1:26" x14ac:dyDescent="0.2">
      <c r="A230" s="16">
        <v>1889.06</v>
      </c>
      <c r="B230" s="17">
        <v>5.41</v>
      </c>
      <c r="C230" s="18">
        <v>0.22500000000000001</v>
      </c>
      <c r="D230" s="17">
        <v>0.28000000000000003</v>
      </c>
      <c r="E230" s="17">
        <v>7.6116519010000001</v>
      </c>
      <c r="F230" s="18">
        <f t="shared" si="47"/>
        <v>1889.4583333333167</v>
      </c>
      <c r="G230" s="19">
        <f>G225*7/12+G237*5/12</f>
        <v>3.4375</v>
      </c>
      <c r="H230" s="18">
        <f t="shared" si="39"/>
        <v>223.75463429643256</v>
      </c>
      <c r="I230" s="18">
        <f t="shared" si="40"/>
        <v>9.3058766574301899</v>
      </c>
      <c r="J230" s="20">
        <f t="shared" si="48"/>
        <v>639.49821237215474</v>
      </c>
      <c r="K230" s="18">
        <f t="shared" si="41"/>
        <v>11.580646507024237</v>
      </c>
      <c r="L230" s="20">
        <f t="shared" si="42"/>
        <v>33.097874207800992</v>
      </c>
      <c r="M230" s="39">
        <f t="shared" si="36"/>
        <v>17.219302943947689</v>
      </c>
      <c r="N230" s="21"/>
      <c r="O230" s="22">
        <f t="shared" si="37"/>
        <v>22.110623383995293</v>
      </c>
      <c r="P230" s="22"/>
      <c r="Q230" s="41">
        <f t="shared" si="38"/>
        <v>1.765522513178451E-2</v>
      </c>
      <c r="R230" s="19">
        <f t="shared" si="43"/>
        <v>1.0030744356396279</v>
      </c>
      <c r="S230" s="19">
        <f t="shared" si="49"/>
        <v>4.1325399321104399</v>
      </c>
      <c r="T230" s="25">
        <f t="shared" si="44"/>
        <v>6.3268517995436868E-2</v>
      </c>
      <c r="U230" s="25">
        <f t="shared" si="45"/>
        <v>4.5106915051926988E-2</v>
      </c>
      <c r="V230" s="25">
        <f t="shared" si="46"/>
        <v>1.816160294350988E-2</v>
      </c>
      <c r="Y230" s="40"/>
      <c r="Z230" s="40"/>
    </row>
    <row r="231" spans="1:26" x14ac:dyDescent="0.2">
      <c r="A231" s="16">
        <v>1889.07</v>
      </c>
      <c r="B231" s="17">
        <v>5.3</v>
      </c>
      <c r="C231" s="18">
        <v>0.22420000000000001</v>
      </c>
      <c r="D231" s="17">
        <v>0.2833</v>
      </c>
      <c r="E231" s="17">
        <v>7.6116519010000001</v>
      </c>
      <c r="F231" s="18">
        <f t="shared" si="47"/>
        <v>1889.5416666666499</v>
      </c>
      <c r="G231" s="19">
        <f>G225*6/12+G237*6/12</f>
        <v>3.4350000000000005</v>
      </c>
      <c r="H231" s="18">
        <f t="shared" si="39"/>
        <v>219.20509459724448</v>
      </c>
      <c r="I231" s="18">
        <f t="shared" si="40"/>
        <v>9.2727890959815493</v>
      </c>
      <c r="J231" s="20">
        <f t="shared" si="48"/>
        <v>628.70397113497961</v>
      </c>
      <c r="K231" s="18">
        <f t="shared" si="41"/>
        <v>11.71713269799988</v>
      </c>
      <c r="L231" s="20">
        <f t="shared" si="42"/>
        <v>33.606006608026362</v>
      </c>
      <c r="M231" s="39">
        <f t="shared" si="36"/>
        <v>16.88921449110752</v>
      </c>
      <c r="N231" s="21"/>
      <c r="O231" s="22">
        <f t="shared" si="37"/>
        <v>21.675368705170953</v>
      </c>
      <c r="P231" s="22"/>
      <c r="Q231" s="41">
        <f t="shared" si="38"/>
        <v>1.76535496029279E-2</v>
      </c>
      <c r="R231" s="19">
        <f t="shared" si="43"/>
        <v>1.003072376997389</v>
      </c>
      <c r="S231" s="19">
        <f t="shared" si="49"/>
        <v>4.1452451601599059</v>
      </c>
      <c r="T231" s="25">
        <f t="shared" si="44"/>
        <v>6.7585212009594775E-2</v>
      </c>
      <c r="U231" s="25">
        <f t="shared" si="45"/>
        <v>4.363725864485013E-2</v>
      </c>
      <c r="V231" s="25">
        <f t="shared" si="46"/>
        <v>2.3947953364744645E-2</v>
      </c>
      <c r="Y231" s="40"/>
      <c r="Z231" s="40"/>
    </row>
    <row r="232" spans="1:26" x14ac:dyDescent="0.2">
      <c r="A232" s="16">
        <v>1889.08</v>
      </c>
      <c r="B232" s="17">
        <v>5.37</v>
      </c>
      <c r="C232" s="18">
        <v>0.2233</v>
      </c>
      <c r="D232" s="17">
        <v>0.28670000000000001</v>
      </c>
      <c r="E232" s="17">
        <v>7.6116519010000001</v>
      </c>
      <c r="F232" s="18">
        <f t="shared" si="47"/>
        <v>1889.6249999999832</v>
      </c>
      <c r="G232" s="19">
        <f>G225*5/12+G237*7/12</f>
        <v>3.4325000000000001</v>
      </c>
      <c r="H232" s="18">
        <f t="shared" si="39"/>
        <v>222.10025622400056</v>
      </c>
      <c r="I232" s="18">
        <f t="shared" si="40"/>
        <v>9.2355655893518289</v>
      </c>
      <c r="J232" s="20">
        <f t="shared" si="48"/>
        <v>639.21499208636055</v>
      </c>
      <c r="K232" s="18">
        <f t="shared" si="41"/>
        <v>11.857754834156603</v>
      </c>
      <c r="L232" s="20">
        <f t="shared" si="42"/>
        <v>34.127176579359322</v>
      </c>
      <c r="M232" s="39">
        <f t="shared" si="36"/>
        <v>17.131853975345731</v>
      </c>
      <c r="N232" s="21"/>
      <c r="O232" s="22">
        <f t="shared" si="37"/>
        <v>21.973135389628148</v>
      </c>
      <c r="P232" s="22"/>
      <c r="Q232" s="41">
        <f t="shared" si="38"/>
        <v>1.6839963503965161E-2</v>
      </c>
      <c r="R232" s="19">
        <f t="shared" si="43"/>
        <v>1.0030703183591692</v>
      </c>
      <c r="S232" s="19">
        <f t="shared" si="49"/>
        <v>4.157980916038519</v>
      </c>
      <c r="T232" s="25">
        <f t="shared" si="44"/>
        <v>6.7390705049081179E-2</v>
      </c>
      <c r="U232" s="25">
        <f t="shared" si="45"/>
        <v>4.2188412475791415E-2</v>
      </c>
      <c r="V232" s="25">
        <f t="shared" si="46"/>
        <v>2.5202292573289764E-2</v>
      </c>
      <c r="Y232" s="40"/>
      <c r="Z232" s="40"/>
    </row>
    <row r="233" spans="1:26" x14ac:dyDescent="0.2">
      <c r="A233" s="16">
        <v>1889.09</v>
      </c>
      <c r="B233" s="17">
        <v>5.5</v>
      </c>
      <c r="C233" s="18">
        <v>0.2225</v>
      </c>
      <c r="D233" s="17">
        <v>0.28999999999999998</v>
      </c>
      <c r="E233" s="17">
        <v>7.7067928930000003</v>
      </c>
      <c r="F233" s="18">
        <f t="shared" si="47"/>
        <v>1889.7083333333164</v>
      </c>
      <c r="G233" s="19">
        <f>G225*4/12+G237*8/12</f>
        <v>3.4299999999999997</v>
      </c>
      <c r="H233" s="18">
        <f t="shared" si="39"/>
        <v>224.66876287446132</v>
      </c>
      <c r="I233" s="18">
        <f t="shared" si="40"/>
        <v>9.0888726799213888</v>
      </c>
      <c r="J233" s="20">
        <f t="shared" si="48"/>
        <v>648.78712541437449</v>
      </c>
      <c r="K233" s="18">
        <f t="shared" si="41"/>
        <v>11.846171133380688</v>
      </c>
      <c r="L233" s="20">
        <f t="shared" si="42"/>
        <v>34.208775703667015</v>
      </c>
      <c r="M233" s="39">
        <f t="shared" si="36"/>
        <v>17.350788026348603</v>
      </c>
      <c r="N233" s="21"/>
      <c r="O233" s="22">
        <f t="shared" si="37"/>
        <v>22.236764738619261</v>
      </c>
      <c r="P233" s="22"/>
      <c r="Q233" s="41">
        <f t="shared" si="38"/>
        <v>1.3960101329211376E-2</v>
      </c>
      <c r="R233" s="19">
        <f t="shared" si="43"/>
        <v>1.0030682597249694</v>
      </c>
      <c r="S233" s="19">
        <f t="shared" si="49"/>
        <v>4.1192590235257391</v>
      </c>
      <c r="T233" s="25">
        <f t="shared" si="44"/>
        <v>6.0867239445564492E-2</v>
      </c>
      <c r="U233" s="25">
        <f t="shared" si="45"/>
        <v>3.9418328540952619E-2</v>
      </c>
      <c r="V233" s="25">
        <f t="shared" si="46"/>
        <v>2.1448910904611873E-2</v>
      </c>
      <c r="Y233" s="40"/>
      <c r="Z233" s="40"/>
    </row>
    <row r="234" spans="1:26" x14ac:dyDescent="0.2">
      <c r="A234" s="16">
        <v>1889.1</v>
      </c>
      <c r="B234" s="17">
        <v>5.4</v>
      </c>
      <c r="C234" s="18">
        <v>0.22170000000000001</v>
      </c>
      <c r="D234" s="17">
        <v>0.29330000000000001</v>
      </c>
      <c r="E234" s="17">
        <v>7.7067928930000003</v>
      </c>
      <c r="F234" s="18">
        <f t="shared" si="47"/>
        <v>1889.7916666666497</v>
      </c>
      <c r="G234" s="19">
        <f>G225*3/12+G237*9/12</f>
        <v>3.4275000000000002</v>
      </c>
      <c r="H234" s="18">
        <f t="shared" si="39"/>
        <v>220.58387627674387</v>
      </c>
      <c r="I234" s="18">
        <f t="shared" si="40"/>
        <v>9.0561935871396511</v>
      </c>
      <c r="J234" s="20">
        <f t="shared" si="48"/>
        <v>639.17033079630062</v>
      </c>
      <c r="K234" s="18">
        <f t="shared" si="41"/>
        <v>11.980972391105364</v>
      </c>
      <c r="L234" s="20">
        <f t="shared" si="42"/>
        <v>34.716418152324991</v>
      </c>
      <c r="M234" s="39">
        <f t="shared" si="36"/>
        <v>17.05321440295549</v>
      </c>
      <c r="N234" s="21"/>
      <c r="O234" s="22">
        <f t="shared" si="37"/>
        <v>21.840470810168487</v>
      </c>
      <c r="P234" s="22"/>
      <c r="Q234" s="41">
        <f t="shared" si="38"/>
        <v>9.5907592579842077E-3</v>
      </c>
      <c r="R234" s="19">
        <f t="shared" si="43"/>
        <v>1.0030662010947902</v>
      </c>
      <c r="S234" s="19">
        <f t="shared" si="49"/>
        <v>4.1318979800843403</v>
      </c>
      <c r="T234" s="25">
        <f t="shared" si="44"/>
        <v>6.092296094744909E-2</v>
      </c>
      <c r="U234" s="25">
        <f t="shared" si="45"/>
        <v>3.8043920536298348E-2</v>
      </c>
      <c r="V234" s="25">
        <f t="shared" si="46"/>
        <v>2.2879040411150742E-2</v>
      </c>
      <c r="Y234" s="40"/>
      <c r="Z234" s="40"/>
    </row>
    <row r="235" spans="1:26" x14ac:dyDescent="0.2">
      <c r="A235" s="16">
        <v>1889.11</v>
      </c>
      <c r="B235" s="17">
        <v>5.35</v>
      </c>
      <c r="C235" s="18">
        <v>0.2208</v>
      </c>
      <c r="D235" s="17">
        <v>0.29670000000000002</v>
      </c>
      <c r="E235" s="17">
        <v>7.7067928930000003</v>
      </c>
      <c r="F235" s="18">
        <f t="shared" si="47"/>
        <v>1889.8749999999829</v>
      </c>
      <c r="G235" s="19">
        <f>G225*2/12+G237*10/12</f>
        <v>3.4250000000000003</v>
      </c>
      <c r="H235" s="18">
        <f t="shared" si="39"/>
        <v>218.54143297788511</v>
      </c>
      <c r="I235" s="18">
        <f t="shared" si="40"/>
        <v>9.0194296077601912</v>
      </c>
      <c r="J235" s="20">
        <f t="shared" si="48"/>
        <v>635.43000071238146</v>
      </c>
      <c r="K235" s="18">
        <f t="shared" si="41"/>
        <v>12.11985853542776</v>
      </c>
      <c r="L235" s="20">
        <f t="shared" si="42"/>
        <v>35.239641347918429</v>
      </c>
      <c r="M235" s="39">
        <f t="shared" si="36"/>
        <v>16.906021170249375</v>
      </c>
      <c r="N235" s="21"/>
      <c r="O235" s="22">
        <f t="shared" si="37"/>
        <v>21.638643677166296</v>
      </c>
      <c r="P235" s="22"/>
      <c r="Q235" s="41">
        <f t="shared" si="38"/>
        <v>5.0333918368153374E-3</v>
      </c>
      <c r="R235" s="19">
        <f t="shared" si="43"/>
        <v>1.0030641424686324</v>
      </c>
      <c r="S235" s="19">
        <f t="shared" si="49"/>
        <v>4.1445672101944364</v>
      </c>
      <c r="T235" s="25">
        <f t="shared" si="44"/>
        <v>6.2520222349584209E-2</v>
      </c>
      <c r="U235" s="25">
        <f t="shared" si="45"/>
        <v>3.6687601738395026E-2</v>
      </c>
      <c r="V235" s="25">
        <f t="shared" si="46"/>
        <v>2.5832620611189183E-2</v>
      </c>
      <c r="Y235" s="40"/>
      <c r="Z235" s="40"/>
    </row>
    <row r="236" spans="1:26" x14ac:dyDescent="0.2">
      <c r="A236" s="16">
        <v>1889.12</v>
      </c>
      <c r="B236" s="17">
        <v>5.32</v>
      </c>
      <c r="C236" s="18">
        <v>0.22</v>
      </c>
      <c r="D236" s="17">
        <v>0.3</v>
      </c>
      <c r="E236" s="17">
        <v>7.8019419829999999</v>
      </c>
      <c r="F236" s="18">
        <f t="shared" si="47"/>
        <v>1889.9583333333162</v>
      </c>
      <c r="G236" s="19">
        <f>G225*1/12+G237*11/12</f>
        <v>3.4224999999999999</v>
      </c>
      <c r="H236" s="18">
        <f t="shared" si="39"/>
        <v>214.66567601365369</v>
      </c>
      <c r="I236" s="18">
        <f t="shared" si="40"/>
        <v>8.8771520156022206</v>
      </c>
      <c r="J236" s="20">
        <f t="shared" si="48"/>
        <v>626.31179904802673</v>
      </c>
      <c r="K236" s="18">
        <f t="shared" si="41"/>
        <v>12.105207294003028</v>
      </c>
      <c r="L236" s="20">
        <f t="shared" si="42"/>
        <v>35.31833453278346</v>
      </c>
      <c r="M236" s="39">
        <f t="shared" si="36"/>
        <v>16.610338076603391</v>
      </c>
      <c r="N236" s="21"/>
      <c r="O236" s="22">
        <f t="shared" si="37"/>
        <v>21.248155988127635</v>
      </c>
      <c r="P236" s="22"/>
      <c r="Q236" s="41">
        <f t="shared" si="38"/>
        <v>4.3897649033883962E-3</v>
      </c>
      <c r="R236" s="19">
        <f t="shared" si="43"/>
        <v>1.0030620838464972</v>
      </c>
      <c r="S236" s="19">
        <f t="shared" si="49"/>
        <v>4.1065665379782672</v>
      </c>
      <c r="T236" s="25">
        <f t="shared" si="44"/>
        <v>5.5603778877094223E-2</v>
      </c>
      <c r="U236" s="25">
        <f t="shared" si="45"/>
        <v>3.6620242497589439E-2</v>
      </c>
      <c r="V236" s="25">
        <f t="shared" si="46"/>
        <v>1.8983536379504784E-2</v>
      </c>
      <c r="Y236" s="40"/>
      <c r="Z236" s="40"/>
    </row>
    <row r="237" spans="1:26" x14ac:dyDescent="0.2">
      <c r="A237" s="16">
        <v>1890.01</v>
      </c>
      <c r="B237" s="17">
        <v>5.38</v>
      </c>
      <c r="C237" s="18">
        <v>0.22</v>
      </c>
      <c r="D237" s="17">
        <v>0.29920000000000002</v>
      </c>
      <c r="E237" s="17">
        <v>7.6116519010000001</v>
      </c>
      <c r="F237" s="18">
        <f t="shared" si="47"/>
        <v>1890.0416666666495</v>
      </c>
      <c r="G237" s="19">
        <v>3.42</v>
      </c>
      <c r="H237" s="18">
        <f t="shared" si="39"/>
        <v>222.51385074210853</v>
      </c>
      <c r="I237" s="18">
        <f t="shared" si="40"/>
        <v>9.0990793983761868</v>
      </c>
      <c r="J237" s="20">
        <f t="shared" si="48"/>
        <v>651.42205234589812</v>
      </c>
      <c r="K237" s="18">
        <f t="shared" si="41"/>
        <v>12.374747981791614</v>
      </c>
      <c r="L237" s="20">
        <f t="shared" si="42"/>
        <v>36.227784026374117</v>
      </c>
      <c r="M237" s="39">
        <f t="shared" si="36"/>
        <v>17.220071982181903</v>
      </c>
      <c r="N237" s="21"/>
      <c r="O237" s="22">
        <f t="shared" si="37"/>
        <v>22.015486326741616</v>
      </c>
      <c r="P237" s="22"/>
      <c r="Q237" s="41">
        <f t="shared" si="38"/>
        <v>-2.9555589998916665E-3</v>
      </c>
      <c r="R237" s="19">
        <f t="shared" si="43"/>
        <v>1.0014510943480162</v>
      </c>
      <c r="S237" s="19">
        <f t="shared" si="49"/>
        <v>4.2221190609680992</v>
      </c>
      <c r="T237" s="25">
        <f t="shared" si="44"/>
        <v>5.3163830437164883E-2</v>
      </c>
      <c r="U237" s="25">
        <f t="shared" si="45"/>
        <v>3.3981739109766762E-2</v>
      </c>
      <c r="V237" s="25">
        <f t="shared" si="46"/>
        <v>1.9182091327398121E-2</v>
      </c>
      <c r="Y237" s="40"/>
      <c r="Z237" s="40"/>
    </row>
    <row r="238" spans="1:26" x14ac:dyDescent="0.2">
      <c r="A238" s="16">
        <v>1890.02</v>
      </c>
      <c r="B238" s="17">
        <v>5.32</v>
      </c>
      <c r="C238" s="18">
        <v>0.22</v>
      </c>
      <c r="D238" s="17">
        <v>0.29830000000000001</v>
      </c>
      <c r="E238" s="17">
        <v>7.6116519010000001</v>
      </c>
      <c r="F238" s="18">
        <f t="shared" si="47"/>
        <v>1890.1249999999827</v>
      </c>
      <c r="G238" s="19">
        <f>G237*11/12+G249*1/12</f>
        <v>3.4366666666666665</v>
      </c>
      <c r="H238" s="18">
        <f t="shared" si="39"/>
        <v>220.03228363346048</v>
      </c>
      <c r="I238" s="18">
        <f t="shared" si="40"/>
        <v>9.0990793983761868</v>
      </c>
      <c r="J238" s="20">
        <f t="shared" si="48"/>
        <v>646.37696210158356</v>
      </c>
      <c r="K238" s="18">
        <f t="shared" si="41"/>
        <v>12.337524475161892</v>
      </c>
      <c r="L238" s="20">
        <f t="shared" si="42"/>
        <v>36.24327966069594</v>
      </c>
      <c r="M238" s="39">
        <f t="shared" si="36"/>
        <v>17.026814982671411</v>
      </c>
      <c r="N238" s="21"/>
      <c r="O238" s="22">
        <f t="shared" si="37"/>
        <v>21.755939559525391</v>
      </c>
      <c r="P238" s="22"/>
      <c r="Q238" s="41">
        <f t="shared" si="38"/>
        <v>-2.4631020800412462E-3</v>
      </c>
      <c r="R238" s="19">
        <f t="shared" si="43"/>
        <v>1.0014660798155122</v>
      </c>
      <c r="S238" s="19">
        <f t="shared" si="49"/>
        <v>4.2282457540741216</v>
      </c>
      <c r="T238" s="25">
        <f t="shared" si="44"/>
        <v>5.4922624918724683E-2</v>
      </c>
      <c r="U238" s="25">
        <f t="shared" si="45"/>
        <v>3.2901738937891167E-2</v>
      </c>
      <c r="V238" s="25">
        <f t="shared" si="46"/>
        <v>2.2020885980833516E-2</v>
      </c>
      <c r="Y238" s="40"/>
      <c r="Z238" s="40"/>
    </row>
    <row r="239" spans="1:26" x14ac:dyDescent="0.2">
      <c r="A239" s="16">
        <v>1890.03</v>
      </c>
      <c r="B239" s="17">
        <v>5.28</v>
      </c>
      <c r="C239" s="18">
        <v>0.22</v>
      </c>
      <c r="D239" s="17">
        <v>0.29749999999999999</v>
      </c>
      <c r="E239" s="17">
        <v>7.6116519010000001</v>
      </c>
      <c r="F239" s="18">
        <f t="shared" si="47"/>
        <v>1890.208333333316</v>
      </c>
      <c r="G239" s="19">
        <f>G237*10/12+G249*2/12</f>
        <v>3.4533333333333336</v>
      </c>
      <c r="H239" s="18">
        <f t="shared" si="39"/>
        <v>218.37790556102848</v>
      </c>
      <c r="I239" s="18">
        <f t="shared" si="40"/>
        <v>9.0990793983761868</v>
      </c>
      <c r="J239" s="20">
        <f t="shared" si="48"/>
        <v>643.74447447397699</v>
      </c>
      <c r="K239" s="18">
        <f t="shared" si="41"/>
        <v>12.30443691371325</v>
      </c>
      <c r="L239" s="20">
        <f t="shared" si="42"/>
        <v>36.271587340153047</v>
      </c>
      <c r="M239" s="39">
        <f t="shared" si="36"/>
        <v>16.901122288589907</v>
      </c>
      <c r="N239" s="21"/>
      <c r="O239" s="22">
        <f t="shared" si="37"/>
        <v>21.582789932235606</v>
      </c>
      <c r="P239" s="22"/>
      <c r="Q239" s="41">
        <f t="shared" si="38"/>
        <v>-3.1144040035788328E-3</v>
      </c>
      <c r="R239" s="19">
        <f t="shared" si="43"/>
        <v>1.0014810640939893</v>
      </c>
      <c r="S239" s="19">
        <f t="shared" si="49"/>
        <v>4.2344446998291945</v>
      </c>
      <c r="T239" s="25">
        <f t="shared" si="44"/>
        <v>5.6526328677811932E-2</v>
      </c>
      <c r="U239" s="25">
        <f t="shared" si="45"/>
        <v>3.3057381066337488E-2</v>
      </c>
      <c r="V239" s="25">
        <f t="shared" si="46"/>
        <v>2.3468947611474444E-2</v>
      </c>
      <c r="Y239" s="40"/>
      <c r="Z239" s="40"/>
    </row>
    <row r="240" spans="1:26" x14ac:dyDescent="0.2">
      <c r="A240" s="16">
        <v>1890.04</v>
      </c>
      <c r="B240" s="17">
        <v>5.39</v>
      </c>
      <c r="C240" s="18">
        <v>0.22</v>
      </c>
      <c r="D240" s="17">
        <v>0.29670000000000002</v>
      </c>
      <c r="E240" s="17">
        <v>7.6116519010000001</v>
      </c>
      <c r="F240" s="18">
        <f t="shared" si="47"/>
        <v>1890.2916666666492</v>
      </c>
      <c r="G240" s="19">
        <f>G237*9/12+G249*3/12</f>
        <v>3.4699999999999998</v>
      </c>
      <c r="H240" s="18">
        <f t="shared" si="39"/>
        <v>222.92744526021653</v>
      </c>
      <c r="I240" s="18">
        <f t="shared" si="40"/>
        <v>9.0990793983761868</v>
      </c>
      <c r="J240" s="20">
        <f t="shared" si="48"/>
        <v>659.39104156188603</v>
      </c>
      <c r="K240" s="18">
        <f t="shared" si="41"/>
        <v>12.271349352264611</v>
      </c>
      <c r="L240" s="20">
        <f t="shared" si="42"/>
        <v>36.29709128597618</v>
      </c>
      <c r="M240" s="39">
        <f t="shared" si="36"/>
        <v>17.257854542603198</v>
      </c>
      <c r="N240" s="21"/>
      <c r="O240" s="22">
        <f t="shared" si="37"/>
        <v>22.023576461344515</v>
      </c>
      <c r="P240" s="22"/>
      <c r="Q240" s="41">
        <f t="shared" si="38"/>
        <v>-7.5703300803300205E-4</v>
      </c>
      <c r="R240" s="19">
        <f t="shared" si="43"/>
        <v>1.0014960471849268</v>
      </c>
      <c r="S240" s="19">
        <f t="shared" si="49"/>
        <v>4.2407161838320944</v>
      </c>
      <c r="T240" s="25">
        <f t="shared" si="44"/>
        <v>5.566384924301615E-2</v>
      </c>
      <c r="U240" s="25">
        <f t="shared" si="45"/>
        <v>3.3211150243813048E-2</v>
      </c>
      <c r="V240" s="25">
        <f t="shared" si="46"/>
        <v>2.2452698999203102E-2</v>
      </c>
      <c r="Y240" s="40"/>
      <c r="Z240" s="40"/>
    </row>
    <row r="241" spans="1:26" x14ac:dyDescent="0.2">
      <c r="A241" s="16">
        <v>1890.05</v>
      </c>
      <c r="B241" s="17">
        <v>5.62</v>
      </c>
      <c r="C241" s="18">
        <v>0.22</v>
      </c>
      <c r="D241" s="17">
        <v>0.29580000000000001</v>
      </c>
      <c r="E241" s="17">
        <v>7.7067928930000003</v>
      </c>
      <c r="F241" s="18">
        <f t="shared" si="47"/>
        <v>1890.3749999999825</v>
      </c>
      <c r="G241" s="19">
        <f>G237*8/12+G249*4/12</f>
        <v>3.4866666666666664</v>
      </c>
      <c r="H241" s="18">
        <f t="shared" si="39"/>
        <v>229.57062679172228</v>
      </c>
      <c r="I241" s="18">
        <f t="shared" si="40"/>
        <v>8.9867505149784535</v>
      </c>
      <c r="J241" s="20">
        <f t="shared" si="48"/>
        <v>681.25586675429508</v>
      </c>
      <c r="K241" s="18">
        <f t="shared" si="41"/>
        <v>12.083094556048302</v>
      </c>
      <c r="L241" s="20">
        <f t="shared" si="42"/>
        <v>35.856847933437813</v>
      </c>
      <c r="M241" s="39">
        <f t="shared" si="36"/>
        <v>17.786430487858617</v>
      </c>
      <c r="N241" s="21"/>
      <c r="O241" s="22">
        <f t="shared" si="37"/>
        <v>22.677242329476801</v>
      </c>
      <c r="P241" s="22"/>
      <c r="Q241" s="41">
        <f t="shared" si="38"/>
        <v>1.4888374225166603E-3</v>
      </c>
      <c r="R241" s="19">
        <f t="shared" si="43"/>
        <v>1.0015110290898022</v>
      </c>
      <c r="S241" s="19">
        <f t="shared" si="49"/>
        <v>4.1946301842867291</v>
      </c>
      <c r="T241" s="25">
        <f t="shared" si="44"/>
        <v>5.0021715342593698E-2</v>
      </c>
      <c r="U241" s="25">
        <f t="shared" si="45"/>
        <v>3.7143716427277651E-2</v>
      </c>
      <c r="V241" s="25">
        <f t="shared" si="46"/>
        <v>1.2877998915316047E-2</v>
      </c>
      <c r="Y241" s="40"/>
      <c r="Z241" s="40"/>
    </row>
    <row r="242" spans="1:26" x14ac:dyDescent="0.2">
      <c r="A242" s="16">
        <v>1890.06</v>
      </c>
      <c r="B242" s="17">
        <v>5.58</v>
      </c>
      <c r="C242" s="18">
        <v>0.22</v>
      </c>
      <c r="D242" s="17">
        <v>0.29499999999999998</v>
      </c>
      <c r="E242" s="17">
        <v>7.7067928930000003</v>
      </c>
      <c r="F242" s="18">
        <f t="shared" si="47"/>
        <v>1890.4583333333157</v>
      </c>
      <c r="G242" s="19">
        <f>G237*7/12+G249*5/12</f>
        <v>3.5033333333333334</v>
      </c>
      <c r="H242" s="18">
        <f t="shared" si="39"/>
        <v>227.93667215263531</v>
      </c>
      <c r="I242" s="18">
        <f t="shared" si="40"/>
        <v>8.9867505149784535</v>
      </c>
      <c r="J242" s="20">
        <f t="shared" si="48"/>
        <v>678.62943547677264</v>
      </c>
      <c r="K242" s="18">
        <f t="shared" si="41"/>
        <v>12.05041546326656</v>
      </c>
      <c r="L242" s="20">
        <f t="shared" si="42"/>
        <v>35.877362628252307</v>
      </c>
      <c r="M242" s="39">
        <f t="shared" si="36"/>
        <v>17.684360844450161</v>
      </c>
      <c r="N242" s="21"/>
      <c r="O242" s="22">
        <f t="shared" si="37"/>
        <v>22.525314186078052</v>
      </c>
      <c r="P242" s="22"/>
      <c r="Q242" s="41">
        <f t="shared" si="38"/>
        <v>3.649474647291602E-3</v>
      </c>
      <c r="R242" s="19">
        <f t="shared" si="43"/>
        <v>1.0015260098100913</v>
      </c>
      <c r="S242" s="19">
        <f t="shared" si="49"/>
        <v>4.200968392516149</v>
      </c>
      <c r="T242" s="25">
        <f t="shared" si="44"/>
        <v>4.8919622526197859E-2</v>
      </c>
      <c r="U242" s="25">
        <f t="shared" si="45"/>
        <v>3.8567883928620983E-2</v>
      </c>
      <c r="V242" s="25">
        <f t="shared" si="46"/>
        <v>1.0351738597576876E-2</v>
      </c>
      <c r="Y242" s="40"/>
      <c r="Z242" s="40"/>
    </row>
    <row r="243" spans="1:26" x14ac:dyDescent="0.2">
      <c r="A243" s="16">
        <v>1890.07</v>
      </c>
      <c r="B243" s="17">
        <v>5.54</v>
      </c>
      <c r="C243" s="18">
        <v>0.22</v>
      </c>
      <c r="D243" s="17">
        <v>0.29420000000000002</v>
      </c>
      <c r="E243" s="17">
        <v>7.7067928930000003</v>
      </c>
      <c r="F243" s="18">
        <f t="shared" si="47"/>
        <v>1890.541666666649</v>
      </c>
      <c r="G243" s="19">
        <f>G237*6/12+G249*6/12</f>
        <v>3.5199999999999996</v>
      </c>
      <c r="H243" s="18">
        <f t="shared" si="39"/>
        <v>226.30271751354832</v>
      </c>
      <c r="I243" s="18">
        <f t="shared" si="40"/>
        <v>8.9867505149784535</v>
      </c>
      <c r="J243" s="20">
        <f t="shared" si="48"/>
        <v>675.9943749447541</v>
      </c>
      <c r="K243" s="18">
        <f t="shared" si="41"/>
        <v>12.017736370484823</v>
      </c>
      <c r="L243" s="20">
        <f t="shared" si="42"/>
        <v>35.89847384634416</v>
      </c>
      <c r="M243" s="39">
        <f t="shared" si="36"/>
        <v>17.589295440864859</v>
      </c>
      <c r="N243" s="21"/>
      <c r="O243" s="22">
        <f t="shared" si="37"/>
        <v>22.38122314294198</v>
      </c>
      <c r="P243" s="22"/>
      <c r="Q243" s="41">
        <f t="shared" si="38"/>
        <v>3.7884300307326063E-3</v>
      </c>
      <c r="R243" s="19">
        <f t="shared" si="43"/>
        <v>1.0015409893472669</v>
      </c>
      <c r="S243" s="19">
        <f t="shared" si="49"/>
        <v>4.2073791114950119</v>
      </c>
      <c r="T243" s="25">
        <f t="shared" si="44"/>
        <v>4.8431560238712645E-2</v>
      </c>
      <c r="U243" s="25">
        <f t="shared" si="45"/>
        <v>3.7442974683895569E-2</v>
      </c>
      <c r="V243" s="25">
        <f t="shared" si="46"/>
        <v>1.0988585554817076E-2</v>
      </c>
      <c r="Y243" s="40"/>
      <c r="Z243" s="40"/>
    </row>
    <row r="244" spans="1:26" x14ac:dyDescent="0.2">
      <c r="A244" s="16">
        <v>1890.08</v>
      </c>
      <c r="B244" s="17">
        <v>5.41</v>
      </c>
      <c r="C244" s="18">
        <v>0.22</v>
      </c>
      <c r="D244" s="17">
        <v>0.29330000000000001</v>
      </c>
      <c r="E244" s="17">
        <v>7.9922320659999997</v>
      </c>
      <c r="F244" s="18">
        <f t="shared" si="47"/>
        <v>1890.6249999999823</v>
      </c>
      <c r="G244" s="19">
        <f>G237*5/12+G249*7/12</f>
        <v>3.5366666666666671</v>
      </c>
      <c r="H244" s="18">
        <f t="shared" si="39"/>
        <v>213.09971650415298</v>
      </c>
      <c r="I244" s="18">
        <f t="shared" si="40"/>
        <v>8.6657925380616749</v>
      </c>
      <c r="J244" s="20">
        <f t="shared" si="48"/>
        <v>638.71251819143401</v>
      </c>
      <c r="K244" s="18">
        <f t="shared" si="41"/>
        <v>11.553077051879495</v>
      </c>
      <c r="L244" s="20">
        <f t="shared" si="42"/>
        <v>34.627427280138185</v>
      </c>
      <c r="M244" s="39">
        <f t="shared" si="36"/>
        <v>16.596791133979103</v>
      </c>
      <c r="N244" s="21"/>
      <c r="O244" s="22">
        <f t="shared" si="37"/>
        <v>21.09741791347091</v>
      </c>
      <c r="P244" s="22"/>
      <c r="Q244" s="41">
        <f t="shared" si="38"/>
        <v>1.0599942338932952E-2</v>
      </c>
      <c r="R244" s="19">
        <f t="shared" si="43"/>
        <v>1.0015559677028012</v>
      </c>
      <c r="S244" s="19">
        <f t="shared" si="49"/>
        <v>4.0633663238947353</v>
      </c>
      <c r="T244" s="25">
        <f t="shared" si="44"/>
        <v>5.7523024341116669E-2</v>
      </c>
      <c r="U244" s="25">
        <f t="shared" si="45"/>
        <v>4.26487529392785E-2</v>
      </c>
      <c r="V244" s="25">
        <f t="shared" si="46"/>
        <v>1.4874271401838168E-2</v>
      </c>
      <c r="Y244" s="40"/>
      <c r="Z244" s="40"/>
    </row>
    <row r="245" spans="1:26" x14ac:dyDescent="0.2">
      <c r="A245" s="16">
        <v>1890.09</v>
      </c>
      <c r="B245" s="17">
        <v>5.32</v>
      </c>
      <c r="C245" s="18">
        <v>0.22</v>
      </c>
      <c r="D245" s="17">
        <v>0.29249999999999998</v>
      </c>
      <c r="E245" s="17">
        <v>8.0873811569999994</v>
      </c>
      <c r="F245" s="18">
        <f t="shared" si="47"/>
        <v>1890.7083333333155</v>
      </c>
      <c r="G245" s="19">
        <f>G237*4/12+G249*8/12</f>
        <v>3.5533333333333337</v>
      </c>
      <c r="H245" s="18">
        <f t="shared" si="39"/>
        <v>207.08918220707039</v>
      </c>
      <c r="I245" s="18">
        <f t="shared" si="40"/>
        <v>8.5638383619465213</v>
      </c>
      <c r="J245" s="20">
        <f t="shared" si="48"/>
        <v>622.83645640400448</v>
      </c>
      <c r="K245" s="18">
        <f t="shared" si="41"/>
        <v>11.386012367587988</v>
      </c>
      <c r="L245" s="20">
        <f t="shared" si="42"/>
        <v>34.244297650032202</v>
      </c>
      <c r="M245" s="39">
        <f t="shared" si="36"/>
        <v>16.169702000615299</v>
      </c>
      <c r="N245" s="21"/>
      <c r="O245" s="22">
        <f t="shared" si="37"/>
        <v>20.535953743709676</v>
      </c>
      <c r="P245" s="22"/>
      <c r="Q245" s="41">
        <f t="shared" si="38"/>
        <v>1.218010758330635E-2</v>
      </c>
      <c r="R245" s="19">
        <f t="shared" si="43"/>
        <v>1.0015709448781633</v>
      </c>
      <c r="S245" s="19">
        <f t="shared" si="49"/>
        <v>4.0218083728124885</v>
      </c>
      <c r="T245" s="25">
        <f t="shared" si="44"/>
        <v>5.6785962529206424E-2</v>
      </c>
      <c r="U245" s="25">
        <f t="shared" si="45"/>
        <v>4.2748953207462304E-2</v>
      </c>
      <c r="V245" s="25">
        <f t="shared" si="46"/>
        <v>1.4037009321744121E-2</v>
      </c>
      <c r="Y245" s="40"/>
      <c r="Z245" s="40"/>
    </row>
    <row r="246" spans="1:26" x14ac:dyDescent="0.2">
      <c r="A246" s="16">
        <v>1890.1</v>
      </c>
      <c r="B246" s="17">
        <v>5.08</v>
      </c>
      <c r="C246" s="18">
        <v>0.22</v>
      </c>
      <c r="D246" s="17">
        <v>0.29170000000000001</v>
      </c>
      <c r="E246" s="17">
        <v>8.0873811569999994</v>
      </c>
      <c r="F246" s="18">
        <f t="shared" si="47"/>
        <v>1890.7916666666488</v>
      </c>
      <c r="G246" s="19">
        <f>G237*3/12+G249*9/12</f>
        <v>3.57</v>
      </c>
      <c r="H246" s="18">
        <f t="shared" si="39"/>
        <v>197.74681308494692</v>
      </c>
      <c r="I246" s="18">
        <f t="shared" si="40"/>
        <v>8.5638383619465213</v>
      </c>
      <c r="J246" s="20">
        <f t="shared" si="48"/>
        <v>596.88493738717102</v>
      </c>
      <c r="K246" s="18">
        <f t="shared" si="41"/>
        <v>11.354871137180909</v>
      </c>
      <c r="L246" s="20">
        <f t="shared" si="42"/>
        <v>34.273885085794845</v>
      </c>
      <c r="M246" s="39">
        <f t="shared" si="36"/>
        <v>15.482849163344435</v>
      </c>
      <c r="N246" s="21"/>
      <c r="O246" s="22">
        <f t="shared" si="37"/>
        <v>19.649063391074296</v>
      </c>
      <c r="P246" s="22"/>
      <c r="Q246" s="41">
        <f t="shared" si="38"/>
        <v>1.475697776515969E-2</v>
      </c>
      <c r="R246" s="19">
        <f t="shared" si="43"/>
        <v>1.0015859208748206</v>
      </c>
      <c r="S246" s="19">
        <f t="shared" si="49"/>
        <v>4.0281264120767126</v>
      </c>
      <c r="T246" s="25">
        <f t="shared" si="44"/>
        <v>6.6802957605611724E-2</v>
      </c>
      <c r="U246" s="25">
        <f t="shared" si="45"/>
        <v>4.4173154154254712E-2</v>
      </c>
      <c r="V246" s="25">
        <f t="shared" si="46"/>
        <v>2.2629803451357011E-2</v>
      </c>
      <c r="Y246" s="40"/>
      <c r="Z246" s="40"/>
    </row>
    <row r="247" spans="1:26" x14ac:dyDescent="0.2">
      <c r="A247" s="16">
        <v>1890.11</v>
      </c>
      <c r="B247" s="17">
        <v>4.71</v>
      </c>
      <c r="C247" s="18">
        <v>0.22</v>
      </c>
      <c r="D247" s="17">
        <v>0.2908</v>
      </c>
      <c r="E247" s="17">
        <v>7.8970910740000004</v>
      </c>
      <c r="F247" s="18">
        <f t="shared" si="47"/>
        <v>1890.874999999982</v>
      </c>
      <c r="G247" s="19">
        <f>G237*2/12+G249*10/12</f>
        <v>3.5866666666666669</v>
      </c>
      <c r="H247" s="18">
        <f t="shared" si="39"/>
        <v>187.76189214555342</v>
      </c>
      <c r="I247" s="18">
        <f t="shared" si="40"/>
        <v>8.7701945375842367</v>
      </c>
      <c r="J247" s="20">
        <f t="shared" si="48"/>
        <v>568.95216952725946</v>
      </c>
      <c r="K247" s="18">
        <f t="shared" si="41"/>
        <v>11.592602597861344</v>
      </c>
      <c r="L247" s="20">
        <f t="shared" si="42"/>
        <v>35.127662611152239</v>
      </c>
      <c r="M247" s="39">
        <f t="shared" si="36"/>
        <v>14.745043493292805</v>
      </c>
      <c r="N247" s="21"/>
      <c r="O247" s="22">
        <f t="shared" si="37"/>
        <v>18.703194594453667</v>
      </c>
      <c r="P247" s="22"/>
      <c r="Q247" s="41">
        <f t="shared" si="38"/>
        <v>1.4479293188767395E-2</v>
      </c>
      <c r="R247" s="19">
        <f t="shared" si="43"/>
        <v>1.0016008956942393</v>
      </c>
      <c r="S247" s="19">
        <f t="shared" si="49"/>
        <v>4.1317312756751186</v>
      </c>
      <c r="T247" s="25">
        <f t="shared" si="44"/>
        <v>8.0435404955261802E-2</v>
      </c>
      <c r="U247" s="25">
        <f t="shared" si="45"/>
        <v>4.1831556662647928E-2</v>
      </c>
      <c r="V247" s="25">
        <f t="shared" si="46"/>
        <v>3.8603848292613874E-2</v>
      </c>
      <c r="Y247" s="40"/>
      <c r="Z247" s="40"/>
    </row>
    <row r="248" spans="1:26" x14ac:dyDescent="0.2">
      <c r="A248" s="16">
        <v>1890.12</v>
      </c>
      <c r="B248" s="17">
        <v>4.5999999999999996</v>
      </c>
      <c r="C248" s="18">
        <v>0.22</v>
      </c>
      <c r="D248" s="17">
        <v>0.28999999999999998</v>
      </c>
      <c r="E248" s="17">
        <v>7.8970910740000004</v>
      </c>
      <c r="F248" s="18">
        <f t="shared" si="47"/>
        <v>1890.9583333333153</v>
      </c>
      <c r="G248" s="19">
        <f>G237*1/12+G249*11/12</f>
        <v>3.6033333333333335</v>
      </c>
      <c r="H248" s="18">
        <f t="shared" si="39"/>
        <v>183.37679487676129</v>
      </c>
      <c r="I248" s="18">
        <f t="shared" si="40"/>
        <v>8.7701945375842367</v>
      </c>
      <c r="J248" s="20">
        <f t="shared" si="48"/>
        <v>557.87914428876002</v>
      </c>
      <c r="K248" s="18">
        <f t="shared" si="41"/>
        <v>11.560710981361037</v>
      </c>
      <c r="L248" s="20">
        <f t="shared" si="42"/>
        <v>35.170641705160953</v>
      </c>
      <c r="M248" s="39">
        <f t="shared" si="36"/>
        <v>14.442991231338439</v>
      </c>
      <c r="N248" s="21"/>
      <c r="O248" s="22">
        <f t="shared" si="37"/>
        <v>18.311029377300351</v>
      </c>
      <c r="P248" s="22"/>
      <c r="Q248" s="41">
        <f t="shared" si="38"/>
        <v>1.4743783055440995E-2</v>
      </c>
      <c r="R248" s="19">
        <f t="shared" si="43"/>
        <v>1.001615869337882</v>
      </c>
      <c r="S248" s="19">
        <f t="shared" si="49"/>
        <v>4.1383457464841005</v>
      </c>
      <c r="T248" s="25">
        <f t="shared" si="44"/>
        <v>9.0655952073073642E-2</v>
      </c>
      <c r="U248" s="25">
        <f t="shared" si="45"/>
        <v>4.3266469458853374E-2</v>
      </c>
      <c r="V248" s="25">
        <f t="shared" si="46"/>
        <v>4.7389482614220269E-2</v>
      </c>
      <c r="Y248" s="40"/>
      <c r="Z248" s="40"/>
    </row>
    <row r="249" spans="1:26" x14ac:dyDescent="0.2">
      <c r="A249" s="16">
        <v>1891.01</v>
      </c>
      <c r="B249" s="17">
        <v>4.84</v>
      </c>
      <c r="C249" s="18">
        <v>0.22</v>
      </c>
      <c r="D249" s="17">
        <v>0.29420000000000002</v>
      </c>
      <c r="E249" s="17">
        <v>7.8019419829999999</v>
      </c>
      <c r="F249" s="18">
        <f t="shared" si="47"/>
        <v>1891.0416666666486</v>
      </c>
      <c r="G249" s="19">
        <v>3.62</v>
      </c>
      <c r="H249" s="18">
        <f t="shared" si="39"/>
        <v>195.29734434324885</v>
      </c>
      <c r="I249" s="18">
        <f t="shared" si="40"/>
        <v>8.8771520156022206</v>
      </c>
      <c r="J249" s="20">
        <f t="shared" si="48"/>
        <v>596.39505413844779</v>
      </c>
      <c r="K249" s="18">
        <f t="shared" si="41"/>
        <v>11.871173286318969</v>
      </c>
      <c r="L249" s="20">
        <f t="shared" si="42"/>
        <v>36.251947299076718</v>
      </c>
      <c r="M249" s="39">
        <f t="shared" si="36"/>
        <v>15.428980086469096</v>
      </c>
      <c r="N249" s="21"/>
      <c r="O249" s="22">
        <f t="shared" si="37"/>
        <v>19.546976727737338</v>
      </c>
      <c r="P249" s="22"/>
      <c r="Q249" s="41">
        <f t="shared" si="38"/>
        <v>9.9493808251887791E-3</v>
      </c>
      <c r="R249" s="19">
        <f t="shared" si="43"/>
        <v>1.0031553683529171</v>
      </c>
      <c r="S249" s="19">
        <f t="shared" si="49"/>
        <v>4.1955837893125638</v>
      </c>
      <c r="T249" s="25">
        <f t="shared" si="44"/>
        <v>8.5548769908164513E-2</v>
      </c>
      <c r="U249" s="25">
        <f t="shared" si="45"/>
        <v>4.0846766627982367E-2</v>
      </c>
      <c r="V249" s="25">
        <f t="shared" si="46"/>
        <v>4.4702003280182145E-2</v>
      </c>
      <c r="Y249" s="40"/>
      <c r="Z249" s="40"/>
    </row>
    <row r="250" spans="1:26" x14ac:dyDescent="0.2">
      <c r="A250" s="16">
        <v>1891.02</v>
      </c>
      <c r="B250" s="17">
        <v>4.9000000000000004</v>
      </c>
      <c r="C250" s="18">
        <v>0.22</v>
      </c>
      <c r="D250" s="17">
        <v>0.29830000000000001</v>
      </c>
      <c r="E250" s="17">
        <v>7.8970910740000004</v>
      </c>
      <c r="F250" s="18">
        <f t="shared" si="47"/>
        <v>1891.1249999999818</v>
      </c>
      <c r="G250" s="19">
        <f>G249*11/12+G261*1/12</f>
        <v>3.6183333333333332</v>
      </c>
      <c r="H250" s="18">
        <f t="shared" si="39"/>
        <v>195.33615106437617</v>
      </c>
      <c r="I250" s="18">
        <f t="shared" si="40"/>
        <v>8.7701945375842367</v>
      </c>
      <c r="J250" s="20">
        <f t="shared" si="48"/>
        <v>598.74541477406478</v>
      </c>
      <c r="K250" s="18">
        <f t="shared" si="41"/>
        <v>11.891586502551716</v>
      </c>
      <c r="L250" s="20">
        <f t="shared" si="42"/>
        <v>36.450154536143572</v>
      </c>
      <c r="M250" s="39">
        <f t="shared" si="36"/>
        <v>15.476522332432538</v>
      </c>
      <c r="N250" s="21"/>
      <c r="O250" s="22">
        <f t="shared" si="37"/>
        <v>19.590760596774192</v>
      </c>
      <c r="P250" s="22"/>
      <c r="Q250" s="41">
        <f t="shared" si="38"/>
        <v>9.9700471158192666E-3</v>
      </c>
      <c r="R250" s="19">
        <f t="shared" si="43"/>
        <v>1.0031539903074633</v>
      </c>
      <c r="S250" s="19">
        <f t="shared" si="49"/>
        <v>4.158111877717503</v>
      </c>
      <c r="T250" s="25">
        <f t="shared" si="44"/>
        <v>8.9584708934725477E-2</v>
      </c>
      <c r="U250" s="25">
        <f t="shared" si="45"/>
        <v>4.3285854411421187E-2</v>
      </c>
      <c r="V250" s="25">
        <f t="shared" si="46"/>
        <v>4.6298854523304289E-2</v>
      </c>
      <c r="Y250" s="40"/>
      <c r="Z250" s="40"/>
    </row>
    <row r="251" spans="1:26" x14ac:dyDescent="0.2">
      <c r="A251" s="16">
        <v>1891.03</v>
      </c>
      <c r="B251" s="17">
        <v>4.8099999999999996</v>
      </c>
      <c r="C251" s="18">
        <v>0.22</v>
      </c>
      <c r="D251" s="17">
        <v>0.30249999999999999</v>
      </c>
      <c r="E251" s="17">
        <v>7.9922320659999997</v>
      </c>
      <c r="F251" s="18">
        <f t="shared" si="47"/>
        <v>1891.2083333333151</v>
      </c>
      <c r="G251" s="19">
        <f>G249*10/12+G261*2/12</f>
        <v>3.6166666666666671</v>
      </c>
      <c r="H251" s="18">
        <f t="shared" si="39"/>
        <v>189.46573685489383</v>
      </c>
      <c r="I251" s="18">
        <f t="shared" si="40"/>
        <v>8.6657925380616749</v>
      </c>
      <c r="J251" s="20">
        <f t="shared" si="48"/>
        <v>582.96492588353749</v>
      </c>
      <c r="K251" s="18">
        <f t="shared" si="41"/>
        <v>11.915464739834801</v>
      </c>
      <c r="L251" s="20">
        <f t="shared" si="42"/>
        <v>36.662555110139323</v>
      </c>
      <c r="M251" s="39">
        <f t="shared" si="36"/>
        <v>15.051623357657384</v>
      </c>
      <c r="N251" s="21"/>
      <c r="O251" s="22">
        <f t="shared" si="37"/>
        <v>19.038836516513701</v>
      </c>
      <c r="P251" s="22"/>
      <c r="Q251" s="41">
        <f t="shared" si="38"/>
        <v>1.2986888034787765E-2</v>
      </c>
      <c r="R251" s="19">
        <f t="shared" si="43"/>
        <v>1.0031526122631842</v>
      </c>
      <c r="S251" s="19">
        <f t="shared" si="49"/>
        <v>4.1215714789915268</v>
      </c>
      <c r="T251" s="25">
        <f t="shared" si="44"/>
        <v>9.6725404865003473E-2</v>
      </c>
      <c r="U251" s="25">
        <f t="shared" si="45"/>
        <v>4.4417938971399895E-2</v>
      </c>
      <c r="V251" s="25">
        <f t="shared" si="46"/>
        <v>5.2307465893603577E-2</v>
      </c>
      <c r="Y251" s="40"/>
      <c r="Z251" s="40"/>
    </row>
    <row r="252" spans="1:26" x14ac:dyDescent="0.2">
      <c r="A252" s="16">
        <v>1891.04</v>
      </c>
      <c r="B252" s="17">
        <v>4.97</v>
      </c>
      <c r="C252" s="18">
        <v>0.22</v>
      </c>
      <c r="D252" s="17">
        <v>0.30669999999999997</v>
      </c>
      <c r="E252" s="17">
        <v>8.0873811569999994</v>
      </c>
      <c r="F252" s="18">
        <f t="shared" si="47"/>
        <v>1891.2916666666483</v>
      </c>
      <c r="G252" s="19">
        <f>G249*9/12+G261*3/12</f>
        <v>3.6149999999999998</v>
      </c>
      <c r="H252" s="18">
        <f t="shared" si="39"/>
        <v>193.46489390397366</v>
      </c>
      <c r="I252" s="18">
        <f t="shared" si="40"/>
        <v>8.5638383619465213</v>
      </c>
      <c r="J252" s="20">
        <f t="shared" si="48"/>
        <v>597.46571700976369</v>
      </c>
      <c r="K252" s="18">
        <f t="shared" si="41"/>
        <v>11.938769207313626</v>
      </c>
      <c r="L252" s="20">
        <f t="shared" si="42"/>
        <v>36.869765675431495</v>
      </c>
      <c r="M252" s="39">
        <f t="shared" si="36"/>
        <v>15.408945125474125</v>
      </c>
      <c r="N252" s="21"/>
      <c r="O252" s="22">
        <f t="shared" si="37"/>
        <v>19.474152883159572</v>
      </c>
      <c r="P252" s="22"/>
      <c r="Q252" s="41">
        <f t="shared" si="38"/>
        <v>1.1648752704439304E-2</v>
      </c>
      <c r="R252" s="19">
        <f t="shared" si="43"/>
        <v>1.0031512342200799</v>
      </c>
      <c r="S252" s="19">
        <f t="shared" si="49"/>
        <v>4.0859214985900998</v>
      </c>
      <c r="T252" s="25">
        <f t="shared" si="44"/>
        <v>0.10461707356759886</v>
      </c>
      <c r="U252" s="25">
        <f t="shared" si="45"/>
        <v>4.6853315298751586E-2</v>
      </c>
      <c r="V252" s="25">
        <f t="shared" si="46"/>
        <v>5.7763758268847276E-2</v>
      </c>
      <c r="Y252" s="40"/>
      <c r="Z252" s="40"/>
    </row>
    <row r="253" spans="1:26" x14ac:dyDescent="0.2">
      <c r="A253" s="16">
        <v>1891.05</v>
      </c>
      <c r="B253" s="17">
        <v>4.95</v>
      </c>
      <c r="C253" s="18">
        <v>0.22</v>
      </c>
      <c r="D253" s="17">
        <v>0.31080000000000002</v>
      </c>
      <c r="E253" s="17">
        <v>7.9922320659999997</v>
      </c>
      <c r="F253" s="18">
        <f t="shared" si="47"/>
        <v>1891.3749999999816</v>
      </c>
      <c r="G253" s="19">
        <f>G249*8/12+G261*4/12</f>
        <v>3.6133333333333333</v>
      </c>
      <c r="H253" s="18">
        <f t="shared" si="39"/>
        <v>194.98033210638766</v>
      </c>
      <c r="I253" s="18">
        <f t="shared" si="40"/>
        <v>8.6657925380616749</v>
      </c>
      <c r="J253" s="20">
        <f t="shared" si="48"/>
        <v>604.3759209296046</v>
      </c>
      <c r="K253" s="18">
        <f t="shared" si="41"/>
        <v>12.24240145831622</v>
      </c>
      <c r="L253" s="20">
        <f t="shared" si="42"/>
        <v>37.947482065640635</v>
      </c>
      <c r="M253" s="39">
        <f t="shared" si="36"/>
        <v>15.566495230713253</v>
      </c>
      <c r="N253" s="21"/>
      <c r="O253" s="22">
        <f t="shared" si="37"/>
        <v>19.657392023024791</v>
      </c>
      <c r="P253" s="22"/>
      <c r="Q253" s="41">
        <f t="shared" si="38"/>
        <v>1.0822741109611199E-2</v>
      </c>
      <c r="R253" s="19">
        <f t="shared" si="43"/>
        <v>1.0031498561781502</v>
      </c>
      <c r="S253" s="19">
        <f t="shared" si="49"/>
        <v>4.1475941791098787</v>
      </c>
      <c r="T253" s="25">
        <f t="shared" si="44"/>
        <v>9.8024292185348916E-2</v>
      </c>
      <c r="U253" s="25">
        <f t="shared" si="45"/>
        <v>4.5498409289771224E-2</v>
      </c>
      <c r="V253" s="25">
        <f t="shared" si="46"/>
        <v>5.2525882895577691E-2</v>
      </c>
      <c r="Y253" s="40"/>
      <c r="Z253" s="40"/>
    </row>
    <row r="254" spans="1:26" x14ac:dyDescent="0.2">
      <c r="A254" s="16">
        <v>1891.06</v>
      </c>
      <c r="B254" s="17">
        <v>4.8499999999999996</v>
      </c>
      <c r="C254" s="18">
        <v>0.22</v>
      </c>
      <c r="D254" s="17">
        <v>0.315</v>
      </c>
      <c r="E254" s="17">
        <v>7.8019419829999999</v>
      </c>
      <c r="F254" s="18">
        <f t="shared" si="47"/>
        <v>1891.4583333333148</v>
      </c>
      <c r="G254" s="19">
        <f>G249*7/12+G261*5/12</f>
        <v>3.6116666666666668</v>
      </c>
      <c r="H254" s="18">
        <f t="shared" si="39"/>
        <v>195.70085125304894</v>
      </c>
      <c r="I254" s="18">
        <f t="shared" si="40"/>
        <v>8.8771520156022206</v>
      </c>
      <c r="J254" s="20">
        <f t="shared" si="48"/>
        <v>608.90232191065877</v>
      </c>
      <c r="K254" s="18">
        <f t="shared" si="41"/>
        <v>12.710467658703179</v>
      </c>
      <c r="L254" s="20">
        <f t="shared" si="42"/>
        <v>39.547264206568563</v>
      </c>
      <c r="M254" s="39">
        <f t="shared" si="36"/>
        <v>15.658211395638149</v>
      </c>
      <c r="N254" s="21"/>
      <c r="O254" s="22">
        <f t="shared" si="37"/>
        <v>19.757483904273553</v>
      </c>
      <c r="P254" s="22"/>
      <c r="Q254" s="41">
        <f t="shared" si="38"/>
        <v>8.097887936257743E-3</v>
      </c>
      <c r="R254" s="19">
        <f t="shared" si="43"/>
        <v>1.003148478137396</v>
      </c>
      <c r="S254" s="19">
        <f t="shared" si="49"/>
        <v>4.262137348095381</v>
      </c>
      <c r="T254" s="25">
        <f t="shared" si="44"/>
        <v>0.1080098855166145</v>
      </c>
      <c r="U254" s="25">
        <f t="shared" si="45"/>
        <v>4.2866396856341415E-2</v>
      </c>
      <c r="V254" s="25">
        <f t="shared" si="46"/>
        <v>6.5143488660273086E-2</v>
      </c>
      <c r="Y254" s="40"/>
      <c r="Z254" s="40"/>
    </row>
    <row r="255" spans="1:26" x14ac:dyDescent="0.2">
      <c r="A255" s="16">
        <v>1891.07</v>
      </c>
      <c r="B255" s="17">
        <v>4.7699999999999996</v>
      </c>
      <c r="C255" s="18">
        <v>0.22</v>
      </c>
      <c r="D255" s="17">
        <v>0.31919999999999998</v>
      </c>
      <c r="E255" s="17">
        <v>7.7067928930000003</v>
      </c>
      <c r="F255" s="18">
        <f t="shared" si="47"/>
        <v>1891.5416666666481</v>
      </c>
      <c r="G255" s="19">
        <f>G249*6/12+G261*6/12</f>
        <v>3.61</v>
      </c>
      <c r="H255" s="18">
        <f t="shared" si="39"/>
        <v>194.84909071112369</v>
      </c>
      <c r="I255" s="18">
        <f t="shared" si="40"/>
        <v>8.9867505149784535</v>
      </c>
      <c r="J255" s="20">
        <f t="shared" si="48"/>
        <v>608.58226947668993</v>
      </c>
      <c r="K255" s="18">
        <f t="shared" si="41"/>
        <v>13.03895801991419</v>
      </c>
      <c r="L255" s="20">
        <f t="shared" si="42"/>
        <v>40.725253756175981</v>
      </c>
      <c r="M255" s="39">
        <f t="shared" si="36"/>
        <v>15.617919238645991</v>
      </c>
      <c r="N255" s="21"/>
      <c r="O255" s="22">
        <f t="shared" si="37"/>
        <v>19.690897636411638</v>
      </c>
      <c r="P255" s="22"/>
      <c r="Q255" s="41">
        <f t="shared" si="38"/>
        <v>6.103937149086601E-3</v>
      </c>
      <c r="R255" s="19">
        <f t="shared" si="43"/>
        <v>1.0031471000978167</v>
      </c>
      <c r="S255" s="19">
        <f t="shared" si="49"/>
        <v>4.3283431846838383</v>
      </c>
      <c r="T255" s="25">
        <f t="shared" si="44"/>
        <v>9.9379431855061151E-2</v>
      </c>
      <c r="U255" s="25">
        <f t="shared" si="45"/>
        <v>4.0163486114168423E-2</v>
      </c>
      <c r="V255" s="25">
        <f t="shared" si="46"/>
        <v>5.9215945740892728E-2</v>
      </c>
      <c r="Y255" s="40"/>
      <c r="Z255" s="40"/>
    </row>
    <row r="256" spans="1:26" x14ac:dyDescent="0.2">
      <c r="A256" s="16">
        <v>1891.08</v>
      </c>
      <c r="B256" s="17">
        <v>4.93</v>
      </c>
      <c r="C256" s="18">
        <v>0.22</v>
      </c>
      <c r="D256" s="17">
        <v>0.32329999999999998</v>
      </c>
      <c r="E256" s="17">
        <v>7.7067928930000003</v>
      </c>
      <c r="F256" s="18">
        <f t="shared" si="47"/>
        <v>1891.6249999999814</v>
      </c>
      <c r="G256" s="19">
        <f>G249*5/12+G261*7/12</f>
        <v>3.6083333333333334</v>
      </c>
      <c r="H256" s="18">
        <f t="shared" si="39"/>
        <v>201.38490926747167</v>
      </c>
      <c r="I256" s="18">
        <f t="shared" si="40"/>
        <v>8.9867505149784535</v>
      </c>
      <c r="J256" s="20">
        <f t="shared" si="48"/>
        <v>631.334995833785</v>
      </c>
      <c r="K256" s="18">
        <f t="shared" si="41"/>
        <v>13.206438370420608</v>
      </c>
      <c r="L256" s="20">
        <f t="shared" si="42"/>
        <v>41.401745264312929</v>
      </c>
      <c r="M256" s="39">
        <f t="shared" si="36"/>
        <v>16.163998509963037</v>
      </c>
      <c r="N256" s="21"/>
      <c r="O256" s="22">
        <f t="shared" si="37"/>
        <v>20.360263494436559</v>
      </c>
      <c r="P256" s="22"/>
      <c r="Q256" s="41">
        <f t="shared" si="38"/>
        <v>2.0408967091835109E-3</v>
      </c>
      <c r="R256" s="19">
        <f t="shared" si="43"/>
        <v>1.0031457220594129</v>
      </c>
      <c r="S256" s="19">
        <f t="shared" si="49"/>
        <v>4.3419649139437411</v>
      </c>
      <c r="T256" s="25">
        <f t="shared" si="44"/>
        <v>9.5855168065712038E-2</v>
      </c>
      <c r="U256" s="25">
        <f t="shared" si="45"/>
        <v>3.87584702306214E-2</v>
      </c>
      <c r="V256" s="25">
        <f t="shared" si="46"/>
        <v>5.7096697835090637E-2</v>
      </c>
      <c r="Y256" s="40"/>
      <c r="Z256" s="40"/>
    </row>
    <row r="257" spans="1:26" x14ac:dyDescent="0.2">
      <c r="A257" s="16">
        <v>1891.09</v>
      </c>
      <c r="B257" s="17">
        <v>5.33</v>
      </c>
      <c r="C257" s="18">
        <v>0.22</v>
      </c>
      <c r="D257" s="17">
        <v>0.32750000000000001</v>
      </c>
      <c r="E257" s="17">
        <v>7.6116519010000001</v>
      </c>
      <c r="F257" s="18">
        <f t="shared" si="47"/>
        <v>1891.7083333333146</v>
      </c>
      <c r="G257" s="19">
        <f>G249*4/12+G261*8/12</f>
        <v>3.6066666666666665</v>
      </c>
      <c r="H257" s="18">
        <f t="shared" si="39"/>
        <v>220.44587815156851</v>
      </c>
      <c r="I257" s="18">
        <f t="shared" si="40"/>
        <v>9.0990793983761868</v>
      </c>
      <c r="J257" s="20">
        <f t="shared" si="48"/>
        <v>693.46760891974986</v>
      </c>
      <c r="K257" s="18">
        <f t="shared" si="41"/>
        <v>13.545220468037277</v>
      </c>
      <c r="L257" s="20">
        <f t="shared" si="42"/>
        <v>42.609876533061552</v>
      </c>
      <c r="M257" s="39">
        <f t="shared" ref="M257:M320" si="50">H257/AVERAGE(K137:K256)</f>
        <v>17.711261413256526</v>
      </c>
      <c r="N257" s="21"/>
      <c r="O257" s="22">
        <f t="shared" ref="O257:O320" si="51">J257/AVERAGE(L137:L256)</f>
        <v>22.282941160981022</v>
      </c>
      <c r="P257" s="22"/>
      <c r="Q257" s="41">
        <f t="shared" ref="Q257:Q320" si="52">1/M257-(G257/100-(((E257/E137)^(1/10))-1))</f>
        <v>-8.2668332111861531E-3</v>
      </c>
      <c r="R257" s="19">
        <f t="shared" si="43"/>
        <v>1.0031443440221843</v>
      </c>
      <c r="S257" s="19">
        <f t="shared" si="49"/>
        <v>4.4100661581200882</v>
      </c>
      <c r="T257" s="25">
        <f t="shared" si="44"/>
        <v>8.40998616835682E-2</v>
      </c>
      <c r="U257" s="25">
        <f t="shared" si="45"/>
        <v>3.6083976929712769E-2</v>
      </c>
      <c r="V257" s="25">
        <f t="shared" si="46"/>
        <v>4.8015884753855431E-2</v>
      </c>
      <c r="Y257" s="40"/>
      <c r="Z257" s="40"/>
    </row>
    <row r="258" spans="1:26" x14ac:dyDescent="0.2">
      <c r="A258" s="16">
        <v>1891.1</v>
      </c>
      <c r="B258" s="17">
        <v>5.33</v>
      </c>
      <c r="C258" s="18">
        <v>0.22</v>
      </c>
      <c r="D258" s="17">
        <v>0.33169999999999999</v>
      </c>
      <c r="E258" s="17">
        <v>7.6116519010000001</v>
      </c>
      <c r="F258" s="18">
        <f t="shared" si="47"/>
        <v>1891.7916666666479</v>
      </c>
      <c r="G258" s="19">
        <f>G249*3/12+G261*9/12</f>
        <v>3.6049999999999995</v>
      </c>
      <c r="H258" s="18">
        <f t="shared" si="39"/>
        <v>220.44587815156851</v>
      </c>
      <c r="I258" s="18">
        <f t="shared" si="40"/>
        <v>9.0990793983761868</v>
      </c>
      <c r="J258" s="20">
        <f t="shared" si="48"/>
        <v>695.85289462897981</v>
      </c>
      <c r="K258" s="18">
        <f t="shared" si="41"/>
        <v>13.718930165642639</v>
      </c>
      <c r="L258" s="20">
        <f t="shared" si="42"/>
        <v>43.304766444358833</v>
      </c>
      <c r="M258" s="39">
        <f t="shared" si="50"/>
        <v>17.716568589826363</v>
      </c>
      <c r="N258" s="21"/>
      <c r="O258" s="22">
        <f t="shared" si="51"/>
        <v>22.264637311753706</v>
      </c>
      <c r="P258" s="22"/>
      <c r="Q258" s="41">
        <f t="shared" si="52"/>
        <v>-9.1704230003878881E-3</v>
      </c>
      <c r="R258" s="19">
        <f t="shared" si="43"/>
        <v>1.0031429659861315</v>
      </c>
      <c r="S258" s="19">
        <f t="shared" si="49"/>
        <v>4.4239329232818108</v>
      </c>
      <c r="T258" s="25">
        <f t="shared" si="44"/>
        <v>8.2862897990116258E-2</v>
      </c>
      <c r="U258" s="25">
        <f t="shared" si="45"/>
        <v>3.5972016765844606E-2</v>
      </c>
      <c r="V258" s="25">
        <f t="shared" si="46"/>
        <v>4.6890881224271652E-2</v>
      </c>
      <c r="Y258" s="40"/>
      <c r="Z258" s="40"/>
    </row>
    <row r="259" spans="1:26" x14ac:dyDescent="0.2">
      <c r="A259" s="16">
        <v>1891.11</v>
      </c>
      <c r="B259" s="17">
        <v>5.25</v>
      </c>
      <c r="C259" s="18">
        <v>0.22</v>
      </c>
      <c r="D259" s="17">
        <v>0.33579999999999999</v>
      </c>
      <c r="E259" s="17">
        <v>7.5165028100000004</v>
      </c>
      <c r="F259" s="18">
        <f t="shared" si="47"/>
        <v>1891.8749999999811</v>
      </c>
      <c r="G259" s="19">
        <f>G249*2/12+G261*10/12</f>
        <v>3.6033333333333335</v>
      </c>
      <c r="H259" s="18">
        <f t="shared" si="39"/>
        <v>219.8857938696095</v>
      </c>
      <c r="I259" s="18">
        <f t="shared" si="40"/>
        <v>9.2142618383455428</v>
      </c>
      <c r="J259" s="20">
        <f t="shared" si="48"/>
        <v>696.5087379742115</v>
      </c>
      <c r="K259" s="18">
        <f t="shared" si="41"/>
        <v>14.064314205983784</v>
      </c>
      <c r="L259" s="20">
        <f t="shared" si="42"/>
        <v>44.550025564140988</v>
      </c>
      <c r="M259" s="39">
        <f t="shared" si="50"/>
        <v>17.671739174763996</v>
      </c>
      <c r="N259" s="21"/>
      <c r="O259" s="22">
        <f t="shared" si="51"/>
        <v>22.185040648628014</v>
      </c>
      <c r="P259" s="22"/>
      <c r="Q259" s="41">
        <f t="shared" si="52"/>
        <v>-9.3283281651973388E-3</v>
      </c>
      <c r="R259" s="19">
        <f t="shared" si="43"/>
        <v>1.0031415879512546</v>
      </c>
      <c r="S259" s="19">
        <f t="shared" si="49"/>
        <v>4.4940144064047098</v>
      </c>
      <c r="T259" s="25">
        <f t="shared" si="44"/>
        <v>8.4106484081104771E-2</v>
      </c>
      <c r="U259" s="25">
        <f t="shared" si="45"/>
        <v>3.3305277516018306E-2</v>
      </c>
      <c r="V259" s="25">
        <f t="shared" si="46"/>
        <v>5.0801206565086465E-2</v>
      </c>
      <c r="Y259" s="40"/>
      <c r="Z259" s="40"/>
    </row>
    <row r="260" spans="1:26" x14ac:dyDescent="0.2">
      <c r="A260" s="16">
        <v>1891.12</v>
      </c>
      <c r="B260" s="17">
        <v>5.41</v>
      </c>
      <c r="C260" s="18">
        <v>0.22</v>
      </c>
      <c r="D260" s="17">
        <v>0.34</v>
      </c>
      <c r="E260" s="17">
        <v>7.5165028100000004</v>
      </c>
      <c r="F260" s="18">
        <f t="shared" si="47"/>
        <v>1891.9583333333144</v>
      </c>
      <c r="G260" s="19">
        <f>G249*1/12+G261*11/12</f>
        <v>3.601666666666667</v>
      </c>
      <c r="H260" s="18">
        <f t="shared" si="39"/>
        <v>226.58707520658808</v>
      </c>
      <c r="I260" s="18">
        <f t="shared" si="40"/>
        <v>9.2142618383455428</v>
      </c>
      <c r="J260" s="20">
        <f t="shared" si="48"/>
        <v>720.16792367682763</v>
      </c>
      <c r="K260" s="18">
        <f t="shared" si="41"/>
        <v>14.240222841079474</v>
      </c>
      <c r="L260" s="20">
        <f t="shared" si="42"/>
        <v>45.260091321649064</v>
      </c>
      <c r="M260" s="39">
        <f t="shared" si="50"/>
        <v>18.206303000209935</v>
      </c>
      <c r="N260" s="21"/>
      <c r="O260" s="22">
        <f t="shared" si="51"/>
        <v>22.828744233682716</v>
      </c>
      <c r="P260" s="22"/>
      <c r="Q260" s="41">
        <f t="shared" si="52"/>
        <v>-1.0973154464467422E-2</v>
      </c>
      <c r="R260" s="19">
        <f t="shared" si="43"/>
        <v>1.0031402099175537</v>
      </c>
      <c r="S260" s="19">
        <f t="shared" si="49"/>
        <v>4.508132747916636</v>
      </c>
      <c r="T260" s="25">
        <f t="shared" si="44"/>
        <v>7.7809819283635839E-2</v>
      </c>
      <c r="U260" s="25">
        <f t="shared" si="45"/>
        <v>3.195851091253088E-2</v>
      </c>
      <c r="V260" s="25">
        <f t="shared" si="46"/>
        <v>4.585130837110496E-2</v>
      </c>
      <c r="Y260" s="40"/>
      <c r="Z260" s="40"/>
    </row>
    <row r="261" spans="1:26" x14ac:dyDescent="0.2">
      <c r="A261" s="16">
        <v>1892.01</v>
      </c>
      <c r="B261" s="17">
        <v>5.51</v>
      </c>
      <c r="C261" s="18">
        <v>0.22170000000000001</v>
      </c>
      <c r="D261" s="17">
        <v>0.34250000000000003</v>
      </c>
      <c r="E261" s="17">
        <v>7.3262127269999997</v>
      </c>
      <c r="F261" s="18">
        <f t="shared" si="47"/>
        <v>1892.0416666666476</v>
      </c>
      <c r="G261" s="19">
        <v>3.6</v>
      </c>
      <c r="H261" s="18">
        <f t="shared" si="39"/>
        <v>236.76950521887306</v>
      </c>
      <c r="I261" s="18">
        <f t="shared" si="40"/>
        <v>9.5266423424726252</v>
      </c>
      <c r="J261" s="20">
        <f t="shared" si="48"/>
        <v>755.05425303022946</v>
      </c>
      <c r="K261" s="18">
        <f t="shared" si="41"/>
        <v>14.717523691009806</v>
      </c>
      <c r="L261" s="20">
        <f t="shared" si="42"/>
        <v>46.933953114855463</v>
      </c>
      <c r="M261" s="39">
        <f t="shared" si="50"/>
        <v>19.016388404225275</v>
      </c>
      <c r="N261" s="21"/>
      <c r="O261" s="22">
        <f t="shared" si="51"/>
        <v>23.81522219945759</v>
      </c>
      <c r="P261" s="22"/>
      <c r="Q261" s="41">
        <f t="shared" si="52"/>
        <v>-1.5780715423090889E-2</v>
      </c>
      <c r="R261" s="19">
        <f t="shared" si="43"/>
        <v>1.0019594526744053</v>
      </c>
      <c r="S261" s="19">
        <f t="shared" si="49"/>
        <v>4.6397505750525116</v>
      </c>
      <c r="T261" s="25">
        <f t="shared" si="44"/>
        <v>7.6637316745876705E-2</v>
      </c>
      <c r="U261" s="25">
        <f t="shared" si="45"/>
        <v>3.0439961943855121E-2</v>
      </c>
      <c r="V261" s="25">
        <f t="shared" si="46"/>
        <v>4.6197354802021584E-2</v>
      </c>
      <c r="Y261" s="40"/>
      <c r="Z261" s="40"/>
    </row>
    <row r="262" spans="1:26" x14ac:dyDescent="0.2">
      <c r="A262" s="16">
        <v>1892.02</v>
      </c>
      <c r="B262" s="17">
        <v>5.52</v>
      </c>
      <c r="C262" s="18">
        <v>0.2233</v>
      </c>
      <c r="D262" s="17">
        <v>0.34499999999999997</v>
      </c>
      <c r="E262" s="17">
        <v>7.3262127269999997</v>
      </c>
      <c r="F262" s="18">
        <f t="shared" si="47"/>
        <v>1892.1249999999809</v>
      </c>
      <c r="G262" s="19">
        <f>G261*11/12+G273*1/12</f>
        <v>3.6125000000000003</v>
      </c>
      <c r="H262" s="18">
        <f t="shared" si="39"/>
        <v>237.19921393977845</v>
      </c>
      <c r="I262" s="18">
        <f t="shared" si="40"/>
        <v>9.595395737817487</v>
      </c>
      <c r="J262" s="20">
        <f t="shared" si="48"/>
        <v>758.97455135245082</v>
      </c>
      <c r="K262" s="18">
        <f t="shared" si="41"/>
        <v>14.824950871236153</v>
      </c>
      <c r="L262" s="20">
        <f t="shared" si="42"/>
        <v>47.435909459528176</v>
      </c>
      <c r="M262" s="39">
        <f t="shared" si="50"/>
        <v>19.03642504097844</v>
      </c>
      <c r="N262" s="21"/>
      <c r="O262" s="22">
        <f t="shared" si="51"/>
        <v>23.810068229783102</v>
      </c>
      <c r="P262" s="22"/>
      <c r="Q262" s="41">
        <f t="shared" si="52"/>
        <v>-1.6860961424131314E-2</v>
      </c>
      <c r="R262" s="19">
        <f t="shared" si="43"/>
        <v>1.0019704792347714</v>
      </c>
      <c r="S262" s="19">
        <f t="shared" si="49"/>
        <v>4.6488419467253719</v>
      </c>
      <c r="T262" s="25">
        <f t="shared" si="44"/>
        <v>7.7356002643977018E-2</v>
      </c>
      <c r="U262" s="25">
        <f t="shared" si="45"/>
        <v>3.0423648145837978E-2</v>
      </c>
      <c r="V262" s="25">
        <f t="shared" si="46"/>
        <v>4.6932354498139039E-2</v>
      </c>
      <c r="Y262" s="40"/>
      <c r="Z262" s="40"/>
    </row>
    <row r="263" spans="1:26" x14ac:dyDescent="0.2">
      <c r="A263" s="16">
        <v>1892.03</v>
      </c>
      <c r="B263" s="17">
        <v>5.58</v>
      </c>
      <c r="C263" s="18">
        <v>0.22500000000000001</v>
      </c>
      <c r="D263" s="17">
        <v>0.34749999999999998</v>
      </c>
      <c r="E263" s="17">
        <v>7.135922645</v>
      </c>
      <c r="F263" s="18">
        <f t="shared" si="47"/>
        <v>1892.2083333333142</v>
      </c>
      <c r="G263" s="19">
        <f>G261*10/12+G273*2/12</f>
        <v>3.625</v>
      </c>
      <c r="H263" s="18">
        <f t="shared" si="39"/>
        <v>246.17149209582007</v>
      </c>
      <c r="I263" s="18">
        <f t="shared" si="40"/>
        <v>9.9262698425733884</v>
      </c>
      <c r="J263" s="20">
        <f t="shared" si="48"/>
        <v>790.33024676667299</v>
      </c>
      <c r="K263" s="18">
        <f t="shared" si="41"/>
        <v>15.3305723124189</v>
      </c>
      <c r="L263" s="20">
        <f t="shared" si="42"/>
        <v>49.218595116741724</v>
      </c>
      <c r="M263" s="39">
        <f t="shared" si="50"/>
        <v>19.738054849323021</v>
      </c>
      <c r="N263" s="21"/>
      <c r="O263" s="22">
        <f t="shared" si="51"/>
        <v>24.656692455920002</v>
      </c>
      <c r="P263" s="22"/>
      <c r="Q263" s="41">
        <f t="shared" si="52"/>
        <v>-2.1394100412433795E-2</v>
      </c>
      <c r="R263" s="19">
        <f t="shared" si="43"/>
        <v>1.0019815052999086</v>
      </c>
      <c r="S263" s="19">
        <f t="shared" si="49"/>
        <v>4.7822150145804407</v>
      </c>
      <c r="T263" s="25">
        <f t="shared" si="44"/>
        <v>7.3485534352514481E-2</v>
      </c>
      <c r="U263" s="25">
        <f t="shared" si="45"/>
        <v>2.7698926761728471E-2</v>
      </c>
      <c r="V263" s="25">
        <f t="shared" si="46"/>
        <v>4.578660759078601E-2</v>
      </c>
      <c r="Y263" s="40"/>
      <c r="Z263" s="40"/>
    </row>
    <row r="264" spans="1:26" x14ac:dyDescent="0.2">
      <c r="A264" s="16">
        <v>1892.04</v>
      </c>
      <c r="B264" s="17">
        <v>5.57</v>
      </c>
      <c r="C264" s="18">
        <v>0.22670000000000001</v>
      </c>
      <c r="D264" s="17">
        <v>0.35</v>
      </c>
      <c r="E264" s="17">
        <v>7.0407735540000003</v>
      </c>
      <c r="F264" s="18">
        <f t="shared" si="47"/>
        <v>1892.2916666666474</v>
      </c>
      <c r="G264" s="19">
        <f>G261*9/12+G273*3/12</f>
        <v>3.6374999999999997</v>
      </c>
      <c r="H264" s="18">
        <f t="shared" si="39"/>
        <v>249.05112684724767</v>
      </c>
      <c r="I264" s="18">
        <f t="shared" si="40"/>
        <v>10.136425575632146</v>
      </c>
      <c r="J264" s="20">
        <f t="shared" si="48"/>
        <v>802.2871799700705</v>
      </c>
      <c r="K264" s="18">
        <f t="shared" si="41"/>
        <v>15.649532207636748</v>
      </c>
      <c r="L264" s="20">
        <f t="shared" si="42"/>
        <v>50.413018490040336</v>
      </c>
      <c r="M264" s="39">
        <f t="shared" si="50"/>
        <v>19.943265241638649</v>
      </c>
      <c r="N264" s="21"/>
      <c r="O264" s="22">
        <f t="shared" si="51"/>
        <v>24.881133648672158</v>
      </c>
      <c r="P264" s="22"/>
      <c r="Q264" s="41">
        <f t="shared" si="52"/>
        <v>-2.4221072749668886E-2</v>
      </c>
      <c r="R264" s="19">
        <f t="shared" si="43"/>
        <v>1.0019925308702788</v>
      </c>
      <c r="S264" s="19">
        <f t="shared" si="49"/>
        <v>4.8564459636708266</v>
      </c>
      <c r="T264" s="25">
        <f t="shared" si="44"/>
        <v>7.4533445976514345E-2</v>
      </c>
      <c r="U264" s="25">
        <f t="shared" si="45"/>
        <v>2.5075276650222245E-2</v>
      </c>
      <c r="V264" s="25">
        <f t="shared" si="46"/>
        <v>4.9458169326292101E-2</v>
      </c>
      <c r="Y264" s="40"/>
      <c r="Z264" s="40"/>
    </row>
    <row r="265" spans="1:26" x14ac:dyDescent="0.2">
      <c r="A265" s="16">
        <v>1892.05</v>
      </c>
      <c r="B265" s="17">
        <v>5.57</v>
      </c>
      <c r="C265" s="18">
        <v>0.2283</v>
      </c>
      <c r="D265" s="17">
        <v>0.35249999999999998</v>
      </c>
      <c r="E265" s="17">
        <v>7.0407735540000003</v>
      </c>
      <c r="F265" s="18">
        <f t="shared" si="47"/>
        <v>1892.3749999999807</v>
      </c>
      <c r="G265" s="19">
        <f>G261*8/12+G273*4/12</f>
        <v>3.65</v>
      </c>
      <c r="H265" s="18">
        <f t="shared" ref="H265:H328" si="53">B265*$E$1853/E265</f>
        <v>249.05112684724767</v>
      </c>
      <c r="I265" s="18">
        <f t="shared" ref="I265:I328" si="54">C265*$E$1853/E265</f>
        <v>10.207966294295627</v>
      </c>
      <c r="J265" s="20">
        <f t="shared" si="48"/>
        <v>805.02748761799342</v>
      </c>
      <c r="K265" s="18">
        <f t="shared" ref="K265:K328" si="55">D265*$E$1853/E265</f>
        <v>15.761314580548436</v>
      </c>
      <c r="L265" s="20">
        <f t="shared" ref="L265:L328" si="56">K265*(J265/H265)</f>
        <v>50.946533103293106</v>
      </c>
      <c r="M265" s="39">
        <f t="shared" si="50"/>
        <v>19.911465213489809</v>
      </c>
      <c r="N265" s="21"/>
      <c r="O265" s="22">
        <f t="shared" si="51"/>
        <v>24.810091390835652</v>
      </c>
      <c r="P265" s="22"/>
      <c r="Q265" s="41">
        <f t="shared" si="52"/>
        <v>-2.5143580225281487E-2</v>
      </c>
      <c r="R265" s="19">
        <f t="shared" ref="R265:R328" si="57">((G265/G266+G265/1200+((1+G266/1200)^(-119))*(1-G265/G266)))</f>
        <v>1.0020035559463432</v>
      </c>
      <c r="S265" s="19">
        <f t="shared" si="49"/>
        <v>4.8661225821732819</v>
      </c>
      <c r="T265" s="25">
        <f t="shared" ref="T265:T328" si="58">(($J385/$J265)^(1/10)-1)</f>
        <v>7.2985343834107708E-2</v>
      </c>
      <c r="U265" s="25">
        <f t="shared" ref="U265:U328" si="59">(($S385/$S265)^(1/10)-1)</f>
        <v>2.384591749367071E-2</v>
      </c>
      <c r="V265" s="25">
        <f t="shared" ref="V265:V328" si="60">T265-U265</f>
        <v>4.9139426340436998E-2</v>
      </c>
      <c r="Y265" s="40"/>
      <c r="Z265" s="40"/>
    </row>
    <row r="266" spans="1:26" x14ac:dyDescent="0.2">
      <c r="A266" s="16">
        <v>1892.06</v>
      </c>
      <c r="B266" s="17">
        <v>5.54</v>
      </c>
      <c r="C266" s="18">
        <v>0.23</v>
      </c>
      <c r="D266" s="17">
        <v>0.35499999999999998</v>
      </c>
      <c r="E266" s="17">
        <v>7.0407735540000003</v>
      </c>
      <c r="F266" s="18">
        <f t="shared" ref="F266:F329" si="61">F265+1/12</f>
        <v>1892.4583333333139</v>
      </c>
      <c r="G266" s="19">
        <f>G261*7/12+G273*5/12</f>
        <v>3.6625000000000001</v>
      </c>
      <c r="H266" s="18">
        <f t="shared" si="53"/>
        <v>247.70973837230736</v>
      </c>
      <c r="I266" s="18">
        <f t="shared" si="54"/>
        <v>10.283978307875579</v>
      </c>
      <c r="J266" s="20">
        <f t="shared" ref="J266:J329" si="62">J265*((H266+(I266/12))/H265)</f>
        <v>803.46175492214752</v>
      </c>
      <c r="K266" s="18">
        <f t="shared" si="55"/>
        <v>15.873096953460129</v>
      </c>
      <c r="L266" s="20">
        <f t="shared" si="56"/>
        <v>51.48536516197877</v>
      </c>
      <c r="M266" s="39">
        <f t="shared" si="50"/>
        <v>19.769284397136744</v>
      </c>
      <c r="N266" s="21"/>
      <c r="O266" s="22">
        <f t="shared" si="51"/>
        <v>24.603632002808617</v>
      </c>
      <c r="P266" s="22"/>
      <c r="Q266" s="41">
        <f t="shared" si="52"/>
        <v>-2.5776978828835735E-2</v>
      </c>
      <c r="R266" s="19">
        <f t="shared" si="57"/>
        <v>1.0020145805285625</v>
      </c>
      <c r="S266" s="19">
        <f t="shared" ref="S266:S329" si="63">S265*R265*E265/E266</f>
        <v>4.8758721310084301</v>
      </c>
      <c r="T266" s="25">
        <f t="shared" si="58"/>
        <v>7.1649221258020201E-2</v>
      </c>
      <c r="U266" s="25">
        <f t="shared" si="59"/>
        <v>2.2632157413557286E-2</v>
      </c>
      <c r="V266" s="25">
        <f t="shared" si="60"/>
        <v>4.9017063844462916E-2</v>
      </c>
      <c r="Y266" s="40"/>
      <c r="Z266" s="40"/>
    </row>
    <row r="267" spans="1:26" x14ac:dyDescent="0.2">
      <c r="A267" s="16">
        <v>1892.07</v>
      </c>
      <c r="B267" s="17">
        <v>5.54</v>
      </c>
      <c r="C267" s="18">
        <v>0.23169999999999999</v>
      </c>
      <c r="D267" s="17">
        <v>0.35749999999999998</v>
      </c>
      <c r="E267" s="17">
        <v>7.2310717359999996</v>
      </c>
      <c r="F267" s="18">
        <f t="shared" si="61"/>
        <v>1892.5416666666472</v>
      </c>
      <c r="G267" s="19">
        <f>G261*6/12+G273*6/12</f>
        <v>3.6749999999999998</v>
      </c>
      <c r="H267" s="18">
        <f t="shared" si="53"/>
        <v>241.19082740074768</v>
      </c>
      <c r="I267" s="18">
        <f t="shared" si="54"/>
        <v>10.087349225406721</v>
      </c>
      <c r="J267" s="20">
        <f t="shared" si="62"/>
        <v>785.04384476337543</v>
      </c>
      <c r="K267" s="18">
        <f t="shared" si="55"/>
        <v>15.564209529921895</v>
      </c>
      <c r="L267" s="20">
        <f t="shared" si="56"/>
        <v>50.659417780308075</v>
      </c>
      <c r="M267" s="39">
        <f t="shared" si="50"/>
        <v>19.211886434505558</v>
      </c>
      <c r="N267" s="21"/>
      <c r="O267" s="22">
        <f t="shared" si="51"/>
        <v>23.882788577933084</v>
      </c>
      <c r="P267" s="22"/>
      <c r="Q267" s="41">
        <f t="shared" si="52"/>
        <v>-2.0998101755070615E-2</v>
      </c>
      <c r="R267" s="19">
        <f t="shared" si="57"/>
        <v>1.0020256046173972</v>
      </c>
      <c r="S267" s="19">
        <f t="shared" si="63"/>
        <v>4.757119439542385</v>
      </c>
      <c r="T267" s="25">
        <f t="shared" si="58"/>
        <v>7.6879024073566837E-2</v>
      </c>
      <c r="U267" s="25">
        <f t="shared" si="59"/>
        <v>2.5345671985546492E-2</v>
      </c>
      <c r="V267" s="25">
        <f t="shared" si="60"/>
        <v>5.1533352088020346E-2</v>
      </c>
      <c r="Y267" s="40"/>
      <c r="Z267" s="40"/>
    </row>
    <row r="268" spans="1:26" x14ac:dyDescent="0.2">
      <c r="A268" s="16">
        <v>1892.08</v>
      </c>
      <c r="B268" s="17">
        <v>5.62</v>
      </c>
      <c r="C268" s="18">
        <v>0.23330000000000001</v>
      </c>
      <c r="D268" s="17">
        <v>0.36</v>
      </c>
      <c r="E268" s="17">
        <v>7.3262127269999997</v>
      </c>
      <c r="F268" s="18">
        <f t="shared" si="61"/>
        <v>1892.6249999999804</v>
      </c>
      <c r="G268" s="19">
        <f>G261*5/12+G273*7/12</f>
        <v>3.6875</v>
      </c>
      <c r="H268" s="18">
        <f t="shared" si="53"/>
        <v>241.49630114883243</v>
      </c>
      <c r="I268" s="18">
        <f t="shared" si="54"/>
        <v>10.025104458722884</v>
      </c>
      <c r="J268" s="20">
        <f t="shared" si="62"/>
        <v>788.75731861735869</v>
      </c>
      <c r="K268" s="18">
        <f t="shared" si="55"/>
        <v>15.469513952594248</v>
      </c>
      <c r="L268" s="20">
        <f t="shared" si="56"/>
        <v>50.525379840257848</v>
      </c>
      <c r="M268" s="39">
        <f t="shared" si="50"/>
        <v>19.204303803173822</v>
      </c>
      <c r="N268" s="21"/>
      <c r="O268" s="22">
        <f t="shared" si="51"/>
        <v>23.846985014935328</v>
      </c>
      <c r="P268" s="22"/>
      <c r="Q268" s="41">
        <f t="shared" si="52"/>
        <v>-2.0715090945244069E-2</v>
      </c>
      <c r="R268" s="19">
        <f t="shared" si="57"/>
        <v>1.0020366282133073</v>
      </c>
      <c r="S268" s="19">
        <f t="shared" si="63"/>
        <v>4.7048525790062872</v>
      </c>
      <c r="T268" s="25">
        <f t="shared" si="58"/>
        <v>8.081104988555432E-2</v>
      </c>
      <c r="U268" s="25">
        <f t="shared" si="59"/>
        <v>2.7870499187624853E-2</v>
      </c>
      <c r="V268" s="25">
        <f t="shared" si="60"/>
        <v>5.2940550697929467E-2</v>
      </c>
      <c r="Y268" s="40"/>
      <c r="Z268" s="40"/>
    </row>
    <row r="269" spans="1:26" x14ac:dyDescent="0.2">
      <c r="A269" s="16">
        <v>1892.09</v>
      </c>
      <c r="B269" s="17">
        <v>5.48</v>
      </c>
      <c r="C269" s="18">
        <v>0.23499999999999999</v>
      </c>
      <c r="D269" s="17">
        <v>0.36249999999999999</v>
      </c>
      <c r="E269" s="17">
        <v>7.3262127269999997</v>
      </c>
      <c r="F269" s="18">
        <f t="shared" si="61"/>
        <v>1892.7083333333137</v>
      </c>
      <c r="G269" s="19">
        <f>G261*4/12+G273*8/12</f>
        <v>3.7</v>
      </c>
      <c r="H269" s="18">
        <f t="shared" si="53"/>
        <v>235.48037905615689</v>
      </c>
      <c r="I269" s="18">
        <f t="shared" si="54"/>
        <v>10.098154941276801</v>
      </c>
      <c r="J269" s="20">
        <f t="shared" si="62"/>
        <v>771.85704688838359</v>
      </c>
      <c r="K269" s="18">
        <f t="shared" si="55"/>
        <v>15.576941132820597</v>
      </c>
      <c r="L269" s="20">
        <f t="shared" si="56"/>
        <v>51.058061952014427</v>
      </c>
      <c r="M269" s="39">
        <f t="shared" si="50"/>
        <v>18.694271809588201</v>
      </c>
      <c r="N269" s="21"/>
      <c r="O269" s="22">
        <f t="shared" si="51"/>
        <v>23.191984913721978</v>
      </c>
      <c r="P269" s="22"/>
      <c r="Q269" s="41">
        <f t="shared" si="52"/>
        <v>-1.6774511432559924E-2</v>
      </c>
      <c r="R269" s="19">
        <f t="shared" si="57"/>
        <v>1.0020476513167518</v>
      </c>
      <c r="S269" s="19">
        <f t="shared" si="63"/>
        <v>4.7144346145081428</v>
      </c>
      <c r="T269" s="25">
        <f t="shared" si="58"/>
        <v>8.2466644497334762E-2</v>
      </c>
      <c r="U269" s="25">
        <f t="shared" si="59"/>
        <v>2.6651264324677681E-2</v>
      </c>
      <c r="V269" s="25">
        <f t="shared" si="60"/>
        <v>5.5815380172657081E-2</v>
      </c>
      <c r="Y269" s="40"/>
      <c r="Z269" s="40"/>
    </row>
    <row r="270" spans="1:26" x14ac:dyDescent="0.2">
      <c r="A270" s="16">
        <v>1892.1</v>
      </c>
      <c r="B270" s="17">
        <v>5.59</v>
      </c>
      <c r="C270" s="18">
        <v>0.23669999999999999</v>
      </c>
      <c r="D270" s="17">
        <v>0.36499999999999999</v>
      </c>
      <c r="E270" s="17">
        <v>7.3262127269999997</v>
      </c>
      <c r="F270" s="18">
        <f t="shared" si="61"/>
        <v>1892.791666666647</v>
      </c>
      <c r="G270" s="19">
        <f>G261*3/12+G273*9/12</f>
        <v>3.7124999999999999</v>
      </c>
      <c r="H270" s="18">
        <f t="shared" si="53"/>
        <v>240.20717498611623</v>
      </c>
      <c r="I270" s="18">
        <f t="shared" si="54"/>
        <v>10.171205423830717</v>
      </c>
      <c r="J270" s="20">
        <f t="shared" si="62"/>
        <v>790.12879057590101</v>
      </c>
      <c r="K270" s="18">
        <f t="shared" si="55"/>
        <v>15.684368313046946</v>
      </c>
      <c r="L270" s="20">
        <f t="shared" si="56"/>
        <v>51.591593660143801</v>
      </c>
      <c r="M270" s="39">
        <f t="shared" si="50"/>
        <v>19.040214915324704</v>
      </c>
      <c r="N270" s="21"/>
      <c r="O270" s="22">
        <f t="shared" si="51"/>
        <v>23.59682127977733</v>
      </c>
      <c r="P270" s="22"/>
      <c r="Q270" s="41">
        <f t="shared" si="52"/>
        <v>-1.6971520676857074E-2</v>
      </c>
      <c r="R270" s="19">
        <f t="shared" si="57"/>
        <v>1.0020586739281898</v>
      </c>
      <c r="S270" s="19">
        <f t="shared" si="63"/>
        <v>4.7240881327542796</v>
      </c>
      <c r="T270" s="25">
        <f t="shared" si="58"/>
        <v>6.9575564911896759E-2</v>
      </c>
      <c r="U270" s="25">
        <f t="shared" si="59"/>
        <v>1.9732244460616721E-2</v>
      </c>
      <c r="V270" s="25">
        <f t="shared" si="60"/>
        <v>4.9843320451280038E-2</v>
      </c>
      <c r="Y270" s="40"/>
      <c r="Z270" s="40"/>
    </row>
    <row r="271" spans="1:26" x14ac:dyDescent="0.2">
      <c r="A271" s="16">
        <v>1892.11</v>
      </c>
      <c r="B271" s="17">
        <v>5.57</v>
      </c>
      <c r="C271" s="18">
        <v>0.23830000000000001</v>
      </c>
      <c r="D271" s="17">
        <v>0.36749999999999999</v>
      </c>
      <c r="E271" s="17">
        <v>7.5165028100000004</v>
      </c>
      <c r="F271" s="18">
        <f t="shared" si="61"/>
        <v>1892.8749999999802</v>
      </c>
      <c r="G271" s="19">
        <f>G261*2/12+G273*10/12</f>
        <v>3.7250000000000001</v>
      </c>
      <c r="H271" s="18">
        <f t="shared" si="53"/>
        <v>233.28835654356666</v>
      </c>
      <c r="I271" s="18">
        <f t="shared" si="54"/>
        <v>9.9807208912624663</v>
      </c>
      <c r="J271" s="20">
        <f t="shared" si="62"/>
        <v>770.10613136683901</v>
      </c>
      <c r="K271" s="18">
        <f t="shared" si="55"/>
        <v>15.392005570872666</v>
      </c>
      <c r="L271" s="20">
        <f t="shared" si="56"/>
        <v>50.810413514777977</v>
      </c>
      <c r="M271" s="39">
        <f t="shared" si="50"/>
        <v>18.463312690799995</v>
      </c>
      <c r="N271" s="21"/>
      <c r="O271" s="22">
        <f t="shared" si="51"/>
        <v>22.858807224266286</v>
      </c>
      <c r="P271" s="22"/>
      <c r="Q271" s="41">
        <f t="shared" si="52"/>
        <v>-1.2059526892530641E-2</v>
      </c>
      <c r="R271" s="19">
        <f t="shared" si="57"/>
        <v>1.0020696960480802</v>
      </c>
      <c r="S271" s="19">
        <f t="shared" si="63"/>
        <v>4.6139708203501124</v>
      </c>
      <c r="T271" s="25">
        <f t="shared" si="58"/>
        <v>7.2025883368207255E-2</v>
      </c>
      <c r="U271" s="25">
        <f t="shared" si="59"/>
        <v>2.5727722107278694E-2</v>
      </c>
      <c r="V271" s="25">
        <f t="shared" si="60"/>
        <v>4.6298161260928561E-2</v>
      </c>
      <c r="Y271" s="40"/>
      <c r="Z271" s="40"/>
    </row>
    <row r="272" spans="1:26" x14ac:dyDescent="0.2">
      <c r="A272" s="16">
        <v>1892.12</v>
      </c>
      <c r="B272" s="17">
        <v>5.51</v>
      </c>
      <c r="C272" s="18">
        <v>0.24</v>
      </c>
      <c r="D272" s="17">
        <v>0.37</v>
      </c>
      <c r="E272" s="17">
        <v>7.6116519010000001</v>
      </c>
      <c r="F272" s="18">
        <f t="shared" si="61"/>
        <v>1892.9583333333135</v>
      </c>
      <c r="G272" s="19">
        <f>G261*1/12+G273*11/12</f>
        <v>3.7374999999999998</v>
      </c>
      <c r="H272" s="18">
        <f t="shared" si="53"/>
        <v>227.89057947751266</v>
      </c>
      <c r="I272" s="18">
        <f t="shared" si="54"/>
        <v>9.9262684345922025</v>
      </c>
      <c r="J272" s="20">
        <f t="shared" si="62"/>
        <v>755.018203628479</v>
      </c>
      <c r="K272" s="18">
        <f t="shared" si="55"/>
        <v>15.302997169996313</v>
      </c>
      <c r="L272" s="20">
        <f t="shared" si="56"/>
        <v>50.6999519677926</v>
      </c>
      <c r="M272" s="39">
        <f t="shared" si="50"/>
        <v>18.01300925127574</v>
      </c>
      <c r="N272" s="21"/>
      <c r="O272" s="22">
        <f t="shared" si="51"/>
        <v>22.281362092837369</v>
      </c>
      <c r="P272" s="22"/>
      <c r="Q272" s="41">
        <f t="shared" si="52"/>
        <v>-8.6868929989243546E-3</v>
      </c>
      <c r="R272" s="19">
        <f t="shared" si="57"/>
        <v>1.0020807176768802</v>
      </c>
      <c r="S272" s="19">
        <f t="shared" si="63"/>
        <v>4.5657242423970628</v>
      </c>
      <c r="T272" s="25">
        <f t="shared" si="58"/>
        <v>7.0814419603888012E-2</v>
      </c>
      <c r="U272" s="25">
        <f t="shared" si="59"/>
        <v>2.585311813181157E-2</v>
      </c>
      <c r="V272" s="25">
        <f t="shared" si="60"/>
        <v>4.4961301472076443E-2</v>
      </c>
      <c r="Y272" s="40"/>
      <c r="Z272" s="40"/>
    </row>
    <row r="273" spans="1:26" x14ac:dyDescent="0.2">
      <c r="A273" s="16">
        <v>1893.01</v>
      </c>
      <c r="B273" s="17">
        <v>5.61</v>
      </c>
      <c r="C273" s="18">
        <v>0.24079999999999999</v>
      </c>
      <c r="D273" s="17">
        <v>0.36080000000000001</v>
      </c>
      <c r="E273" s="17">
        <v>7.8970910740000004</v>
      </c>
      <c r="F273" s="18">
        <f t="shared" si="61"/>
        <v>1893.0416666666467</v>
      </c>
      <c r="G273" s="19">
        <v>3.75</v>
      </c>
      <c r="H273" s="18">
        <f t="shared" si="53"/>
        <v>223.63996070839804</v>
      </c>
      <c r="I273" s="18">
        <f t="shared" si="54"/>
        <v>9.5993765665922002</v>
      </c>
      <c r="J273" s="20">
        <f t="shared" si="62"/>
        <v>743.58587844972647</v>
      </c>
      <c r="K273" s="18">
        <f t="shared" si="55"/>
        <v>14.383119041638148</v>
      </c>
      <c r="L273" s="20">
        <f t="shared" si="56"/>
        <v>47.822778065002019</v>
      </c>
      <c r="M273" s="39">
        <f t="shared" si="50"/>
        <v>17.656643708098773</v>
      </c>
      <c r="N273" s="21"/>
      <c r="O273" s="22">
        <f t="shared" si="51"/>
        <v>21.820189744893526</v>
      </c>
      <c r="P273" s="22"/>
      <c r="Q273" s="41">
        <f t="shared" si="52"/>
        <v>-4.1021548362557766E-3</v>
      </c>
      <c r="R273" s="19">
        <f t="shared" si="57"/>
        <v>1.0034696890853201</v>
      </c>
      <c r="S273" s="19">
        <f t="shared" si="63"/>
        <v>4.4098534317855815</v>
      </c>
      <c r="T273" s="25">
        <f t="shared" si="58"/>
        <v>7.6951059063106397E-2</v>
      </c>
      <c r="U273" s="25">
        <f t="shared" si="59"/>
        <v>2.8480473837699138E-2</v>
      </c>
      <c r="V273" s="25">
        <f t="shared" si="60"/>
        <v>4.8470585225407259E-2</v>
      </c>
      <c r="Y273" s="40"/>
      <c r="Z273" s="40"/>
    </row>
    <row r="274" spans="1:26" x14ac:dyDescent="0.2">
      <c r="A274" s="16">
        <v>1893.02</v>
      </c>
      <c r="B274" s="17">
        <v>5.51</v>
      </c>
      <c r="C274" s="18">
        <v>0.2417</v>
      </c>
      <c r="D274" s="17">
        <v>0.35170000000000001</v>
      </c>
      <c r="E274" s="17">
        <v>7.9922320659999997</v>
      </c>
      <c r="F274" s="18">
        <f t="shared" si="61"/>
        <v>1893.12499999998</v>
      </c>
      <c r="G274" s="19">
        <f>G273*11/12+G285*1/12</f>
        <v>3.7458333333333336</v>
      </c>
      <c r="H274" s="18">
        <f t="shared" si="53"/>
        <v>217.03871311236284</v>
      </c>
      <c r="I274" s="18">
        <f t="shared" si="54"/>
        <v>9.5205548020432111</v>
      </c>
      <c r="J274" s="20">
        <f t="shared" si="62"/>
        <v>724.27515850177178</v>
      </c>
      <c r="K274" s="18">
        <f t="shared" si="55"/>
        <v>13.853451071074048</v>
      </c>
      <c r="L274" s="20">
        <f t="shared" si="56"/>
        <v>46.230049590757375</v>
      </c>
      <c r="M274" s="39">
        <f t="shared" si="50"/>
        <v>17.125193854872453</v>
      </c>
      <c r="N274" s="21"/>
      <c r="O274" s="22">
        <f t="shared" si="51"/>
        <v>21.148920730797144</v>
      </c>
      <c r="P274" s="22"/>
      <c r="Q274" s="41">
        <f t="shared" si="52"/>
        <v>-2.0583817590019773E-3</v>
      </c>
      <c r="R274" s="19">
        <f t="shared" si="57"/>
        <v>1.0034662840811108</v>
      </c>
      <c r="S274" s="19">
        <f t="shared" si="63"/>
        <v>4.372476406690109</v>
      </c>
      <c r="T274" s="25">
        <f t="shared" si="58"/>
        <v>7.9504556444095265E-2</v>
      </c>
      <c r="U274" s="25">
        <f t="shared" si="59"/>
        <v>2.9566725037911024E-2</v>
      </c>
      <c r="V274" s="25">
        <f t="shared" si="60"/>
        <v>4.9937831406184241E-2</v>
      </c>
      <c r="Y274" s="40"/>
      <c r="Z274" s="40"/>
    </row>
    <row r="275" spans="1:26" x14ac:dyDescent="0.2">
      <c r="A275" s="16">
        <v>1893.03</v>
      </c>
      <c r="B275" s="17">
        <v>5.31</v>
      </c>
      <c r="C275" s="18">
        <v>0.24249999999999999</v>
      </c>
      <c r="D275" s="17">
        <v>0.34250000000000003</v>
      </c>
      <c r="E275" s="17">
        <v>7.8019419829999999</v>
      </c>
      <c r="F275" s="18">
        <f t="shared" si="61"/>
        <v>1893.2083333333132</v>
      </c>
      <c r="G275" s="19">
        <f>G273*10/12+G285*2/12</f>
        <v>3.7416666666666667</v>
      </c>
      <c r="H275" s="18">
        <f t="shared" si="53"/>
        <v>214.26216910385358</v>
      </c>
      <c r="I275" s="18">
        <f t="shared" si="54"/>
        <v>9.785042562652448</v>
      </c>
      <c r="J275" s="20">
        <f t="shared" si="62"/>
        <v>717.73073503434557</v>
      </c>
      <c r="K275" s="18">
        <f t="shared" si="55"/>
        <v>13.820111660653456</v>
      </c>
      <c r="L275" s="20">
        <f t="shared" si="56"/>
        <v>46.294308239032652</v>
      </c>
      <c r="M275" s="39">
        <f t="shared" si="50"/>
        <v>16.899589031582323</v>
      </c>
      <c r="N275" s="21"/>
      <c r="O275" s="22">
        <f t="shared" si="51"/>
        <v>20.861750450681821</v>
      </c>
      <c r="P275" s="22"/>
      <c r="Q275" s="41">
        <f t="shared" si="52"/>
        <v>-2.6649839599117986E-3</v>
      </c>
      <c r="R275" s="19">
        <f t="shared" si="57"/>
        <v>1.0034628790950846</v>
      </c>
      <c r="S275" s="19">
        <f t="shared" si="63"/>
        <v>4.494647416243394</v>
      </c>
      <c r="T275" s="25">
        <f t="shared" si="58"/>
        <v>8.0154225703686466E-2</v>
      </c>
      <c r="U275" s="25">
        <f t="shared" si="59"/>
        <v>3.0392125950546411E-2</v>
      </c>
      <c r="V275" s="25">
        <f t="shared" si="60"/>
        <v>4.9762099753140054E-2</v>
      </c>
      <c r="Y275" s="40"/>
      <c r="Z275" s="40"/>
    </row>
    <row r="276" spans="1:26" x14ac:dyDescent="0.2">
      <c r="A276" s="16">
        <v>1893.04</v>
      </c>
      <c r="B276" s="17">
        <v>5.31</v>
      </c>
      <c r="C276" s="18">
        <v>0.24329999999999999</v>
      </c>
      <c r="D276" s="17">
        <v>0.33329999999999999</v>
      </c>
      <c r="E276" s="17">
        <v>7.7067928930000003</v>
      </c>
      <c r="F276" s="18">
        <f t="shared" si="61"/>
        <v>1893.2916666666465</v>
      </c>
      <c r="G276" s="19">
        <f>G273*9/12+G285*3/12</f>
        <v>3.7375000000000003</v>
      </c>
      <c r="H276" s="18">
        <f t="shared" si="53"/>
        <v>216.90747833879809</v>
      </c>
      <c r="I276" s="18">
        <f t="shared" si="54"/>
        <v>9.9385290922466254</v>
      </c>
      <c r="J276" s="20">
        <f t="shared" si="62"/>
        <v>729.36625645137963</v>
      </c>
      <c r="K276" s="18">
        <f t="shared" si="55"/>
        <v>13.614927030192355</v>
      </c>
      <c r="L276" s="20">
        <f t="shared" si="56"/>
        <v>45.781124910592247</v>
      </c>
      <c r="M276" s="39">
        <f t="shared" si="50"/>
        <v>17.102541578254918</v>
      </c>
      <c r="N276" s="21"/>
      <c r="O276" s="22">
        <f t="shared" si="51"/>
        <v>21.104034801510583</v>
      </c>
      <c r="P276" s="22"/>
      <c r="Q276" s="41">
        <f t="shared" si="52"/>
        <v>-3.5887991634665842E-3</v>
      </c>
      <c r="R276" s="19">
        <f t="shared" si="57"/>
        <v>1.0034594741272465</v>
      </c>
      <c r="S276" s="19">
        <f t="shared" si="63"/>
        <v>4.5658955119810773</v>
      </c>
      <c r="T276" s="25">
        <f t="shared" si="58"/>
        <v>7.431920692221583E-2</v>
      </c>
      <c r="U276" s="25">
        <f t="shared" si="59"/>
        <v>2.8984664515630643E-2</v>
      </c>
      <c r="V276" s="25">
        <f t="shared" si="60"/>
        <v>4.5334542406585188E-2</v>
      </c>
      <c r="Y276" s="40"/>
      <c r="Z276" s="40"/>
    </row>
    <row r="277" spans="1:26" x14ac:dyDescent="0.2">
      <c r="A277" s="16">
        <v>1893.05</v>
      </c>
      <c r="B277" s="17">
        <v>4.84</v>
      </c>
      <c r="C277" s="18">
        <v>0.2442</v>
      </c>
      <c r="D277" s="17">
        <v>0.32419999999999999</v>
      </c>
      <c r="E277" s="17">
        <v>7.6116519010000001</v>
      </c>
      <c r="F277" s="18">
        <f t="shared" si="61"/>
        <v>1893.3749999999798</v>
      </c>
      <c r="G277" s="19">
        <f>G273*8/12+G285*4/12</f>
        <v>3.7333333333333334</v>
      </c>
      <c r="H277" s="18">
        <f t="shared" si="53"/>
        <v>200.1797467642761</v>
      </c>
      <c r="I277" s="18">
        <f t="shared" si="54"/>
        <v>10.099978132197567</v>
      </c>
      <c r="J277" s="20">
        <f t="shared" si="62"/>
        <v>675.94826870166912</v>
      </c>
      <c r="K277" s="18">
        <f t="shared" si="55"/>
        <v>13.408734277061633</v>
      </c>
      <c r="L277" s="20">
        <f t="shared" si="56"/>
        <v>45.277361304355601</v>
      </c>
      <c r="M277" s="39">
        <f t="shared" si="50"/>
        <v>15.780987310776254</v>
      </c>
      <c r="N277" s="21"/>
      <c r="O277" s="22">
        <f t="shared" si="51"/>
        <v>19.473767640170003</v>
      </c>
      <c r="P277" s="22"/>
      <c r="Q277" s="41">
        <f t="shared" si="52"/>
        <v>1.0804606415404164E-3</v>
      </c>
      <c r="R277" s="19">
        <f t="shared" si="57"/>
        <v>1.0034560691776027</v>
      </c>
      <c r="S277" s="19">
        <f t="shared" si="63"/>
        <v>4.6389594451887906</v>
      </c>
      <c r="T277" s="25">
        <f t="shared" si="58"/>
        <v>8.3296094909938834E-2</v>
      </c>
      <c r="U277" s="25">
        <f t="shared" si="59"/>
        <v>2.993018558755467E-2</v>
      </c>
      <c r="V277" s="25">
        <f t="shared" si="60"/>
        <v>5.3365909322384164E-2</v>
      </c>
      <c r="Y277" s="40"/>
      <c r="Z277" s="40"/>
    </row>
    <row r="278" spans="1:26" x14ac:dyDescent="0.2">
      <c r="A278" s="16">
        <v>1893.06</v>
      </c>
      <c r="B278" s="17">
        <v>4.6100000000000003</v>
      </c>
      <c r="C278" s="18">
        <v>0.245</v>
      </c>
      <c r="D278" s="17">
        <v>0.315</v>
      </c>
      <c r="E278" s="17">
        <v>7.4213618180000003</v>
      </c>
      <c r="F278" s="18">
        <f t="shared" si="61"/>
        <v>1893.458333333313</v>
      </c>
      <c r="G278" s="19">
        <f>G273*7/12+G285*5/12</f>
        <v>3.729166666666667</v>
      </c>
      <c r="H278" s="18">
        <f t="shared" si="53"/>
        <v>195.5559401483423</v>
      </c>
      <c r="I278" s="18">
        <f t="shared" si="54"/>
        <v>10.392886190096283</v>
      </c>
      <c r="J278" s="20">
        <f t="shared" si="62"/>
        <v>663.25950773063346</v>
      </c>
      <c r="K278" s="18">
        <f t="shared" si="55"/>
        <v>13.362282244409505</v>
      </c>
      <c r="L278" s="20">
        <f t="shared" si="56"/>
        <v>45.32033512693048</v>
      </c>
      <c r="M278" s="39">
        <f t="shared" si="50"/>
        <v>15.416503863597692</v>
      </c>
      <c r="N278" s="21"/>
      <c r="O278" s="22">
        <f t="shared" si="51"/>
        <v>19.029235819010797</v>
      </c>
      <c r="P278" s="22"/>
      <c r="Q278" s="41">
        <f t="shared" si="52"/>
        <v>3.033680296041702E-3</v>
      </c>
      <c r="R278" s="19">
        <f t="shared" si="57"/>
        <v>1.003452664246159</v>
      </c>
      <c r="S278" s="19">
        <f t="shared" si="63"/>
        <v>4.774349998094368</v>
      </c>
      <c r="T278" s="25">
        <f t="shared" si="58"/>
        <v>7.9623432575238962E-2</v>
      </c>
      <c r="U278" s="25">
        <f t="shared" si="59"/>
        <v>2.718448252896466E-2</v>
      </c>
      <c r="V278" s="25">
        <f t="shared" si="60"/>
        <v>5.2438950046274302E-2</v>
      </c>
      <c r="Y278" s="40"/>
      <c r="Z278" s="40"/>
    </row>
    <row r="279" spans="1:26" x14ac:dyDescent="0.2">
      <c r="A279" s="16">
        <v>1893.07</v>
      </c>
      <c r="B279" s="17">
        <v>4.18</v>
      </c>
      <c r="C279" s="18">
        <v>0.24579999999999999</v>
      </c>
      <c r="D279" s="17">
        <v>0.30580000000000002</v>
      </c>
      <c r="E279" s="17">
        <v>7.2310717359999996</v>
      </c>
      <c r="F279" s="18">
        <f t="shared" si="61"/>
        <v>1893.5416666666463</v>
      </c>
      <c r="G279" s="19">
        <f>G273*6/12+G285*6/12</f>
        <v>3.7250000000000005</v>
      </c>
      <c r="H279" s="18">
        <f t="shared" si="53"/>
        <v>181.98152681139445</v>
      </c>
      <c r="I279" s="18">
        <f t="shared" si="54"/>
        <v>10.701210356516926</v>
      </c>
      <c r="J279" s="20">
        <f t="shared" si="62"/>
        <v>620.24426918329118</v>
      </c>
      <c r="K279" s="18">
        <f t="shared" si="55"/>
        <v>13.313385382517806</v>
      </c>
      <c r="L279" s="20">
        <f t="shared" si="56"/>
        <v>45.375764956040783</v>
      </c>
      <c r="M279" s="39">
        <f t="shared" si="50"/>
        <v>14.349854182760948</v>
      </c>
      <c r="N279" s="21"/>
      <c r="O279" s="22">
        <f t="shared" si="51"/>
        <v>17.725059871200955</v>
      </c>
      <c r="P279" s="22"/>
      <c r="Q279" s="41">
        <f t="shared" si="52"/>
        <v>7.3343907719460866E-3</v>
      </c>
      <c r="R279" s="19">
        <f t="shared" si="57"/>
        <v>1.0034492593329205</v>
      </c>
      <c r="S279" s="19">
        <f t="shared" si="63"/>
        <v>4.9169079628210657</v>
      </c>
      <c r="T279" s="25">
        <f t="shared" si="58"/>
        <v>8.2233931613144629E-2</v>
      </c>
      <c r="U279" s="25">
        <f t="shared" si="59"/>
        <v>2.4379812473846796E-2</v>
      </c>
      <c r="V279" s="25">
        <f t="shared" si="60"/>
        <v>5.7854119139297833E-2</v>
      </c>
      <c r="Y279" s="40"/>
      <c r="Z279" s="40"/>
    </row>
    <row r="280" spans="1:26" x14ac:dyDescent="0.2">
      <c r="A280" s="16">
        <v>1893.08</v>
      </c>
      <c r="B280" s="17">
        <v>4.08</v>
      </c>
      <c r="C280" s="18">
        <v>0.2467</v>
      </c>
      <c r="D280" s="17">
        <v>0.29670000000000002</v>
      </c>
      <c r="E280" s="17">
        <v>6.9456325620000001</v>
      </c>
      <c r="F280" s="18">
        <f t="shared" si="61"/>
        <v>1893.6249999999795</v>
      </c>
      <c r="G280" s="19">
        <f>G273*5/12+G285*7/12</f>
        <v>3.7208333333333337</v>
      </c>
      <c r="H280" s="18">
        <f t="shared" si="53"/>
        <v>184.92773531200805</v>
      </c>
      <c r="I280" s="18">
        <f t="shared" si="54"/>
        <v>11.181782426831468</v>
      </c>
      <c r="J280" s="20">
        <f t="shared" si="62"/>
        <v>633.46166558387347</v>
      </c>
      <c r="K280" s="18">
        <f t="shared" si="55"/>
        <v>13.448053692910001</v>
      </c>
      <c r="L280" s="20">
        <f t="shared" si="56"/>
        <v>46.065704945768459</v>
      </c>
      <c r="M280" s="39">
        <f t="shared" si="50"/>
        <v>14.58805653580781</v>
      </c>
      <c r="N280" s="21"/>
      <c r="O280" s="22">
        <f t="shared" si="51"/>
        <v>18.033912740781631</v>
      </c>
      <c r="P280" s="22"/>
      <c r="Q280" s="41">
        <f t="shared" si="52"/>
        <v>2.3197397456332786E-3</v>
      </c>
      <c r="R280" s="19">
        <f t="shared" si="57"/>
        <v>1.0034458544378932</v>
      </c>
      <c r="S280" s="19">
        <f t="shared" si="63"/>
        <v>5.1366309144522324</v>
      </c>
      <c r="T280" s="25">
        <f t="shared" si="58"/>
        <v>7.6898267849161872E-2</v>
      </c>
      <c r="U280" s="25">
        <f t="shared" si="59"/>
        <v>2.0124175219046636E-2</v>
      </c>
      <c r="V280" s="25">
        <f t="shared" si="60"/>
        <v>5.6774092630115236E-2</v>
      </c>
      <c r="Y280" s="40"/>
      <c r="Z280" s="40"/>
    </row>
    <row r="281" spans="1:26" x14ac:dyDescent="0.2">
      <c r="A281" s="16">
        <v>1893.09</v>
      </c>
      <c r="B281" s="17">
        <v>4.37</v>
      </c>
      <c r="C281" s="18">
        <v>0.2475</v>
      </c>
      <c r="D281" s="17">
        <v>0.28749999999999998</v>
      </c>
      <c r="E281" s="17">
        <v>7.2310717359999996</v>
      </c>
      <c r="F281" s="18">
        <f t="shared" si="61"/>
        <v>1893.7083333333128</v>
      </c>
      <c r="G281" s="19">
        <f>G273*4/12+G285*8/12</f>
        <v>3.7166666666666668</v>
      </c>
      <c r="H281" s="18">
        <f t="shared" si="53"/>
        <v>190.25341439373057</v>
      </c>
      <c r="I281" s="18">
        <f t="shared" si="54"/>
        <v>10.775221982253619</v>
      </c>
      <c r="J281" s="20">
        <f t="shared" si="62"/>
        <v>654.78037713434856</v>
      </c>
      <c r="K281" s="18">
        <f t="shared" si="55"/>
        <v>12.516671999587537</v>
      </c>
      <c r="L281" s="20">
        <f t="shared" si="56"/>
        <v>43.077656390417665</v>
      </c>
      <c r="M281" s="39">
        <f t="shared" si="50"/>
        <v>15.01206907913876</v>
      </c>
      <c r="N281" s="21"/>
      <c r="O281" s="22">
        <f t="shared" si="51"/>
        <v>18.567014551942297</v>
      </c>
      <c r="P281" s="22"/>
      <c r="Q281" s="41">
        <f t="shared" si="52"/>
        <v>5.3443003566988473E-3</v>
      </c>
      <c r="R281" s="19">
        <f t="shared" si="57"/>
        <v>1.0034424495610827</v>
      </c>
      <c r="S281" s="19">
        <f t="shared" si="63"/>
        <v>4.950869043250731</v>
      </c>
      <c r="T281" s="25">
        <f t="shared" si="58"/>
        <v>6.995766175317164E-2</v>
      </c>
      <c r="U281" s="25">
        <f t="shared" si="59"/>
        <v>2.291964142433156E-2</v>
      </c>
      <c r="V281" s="25">
        <f t="shared" si="60"/>
        <v>4.703802032884008E-2</v>
      </c>
      <c r="Y281" s="40"/>
      <c r="Z281" s="40"/>
    </row>
    <row r="282" spans="1:26" x14ac:dyDescent="0.2">
      <c r="A282" s="16">
        <v>1893.1</v>
      </c>
      <c r="B282" s="17">
        <v>4.5</v>
      </c>
      <c r="C282" s="18">
        <v>0.24829999999999999</v>
      </c>
      <c r="D282" s="17">
        <v>0.27829999999999999</v>
      </c>
      <c r="E282" s="17">
        <v>7.3262127269999997</v>
      </c>
      <c r="F282" s="18">
        <f t="shared" si="61"/>
        <v>1893.7916666666461</v>
      </c>
      <c r="G282" s="19">
        <f>G273*3/12+G285*9/12</f>
        <v>3.7125000000000004</v>
      </c>
      <c r="H282" s="18">
        <f t="shared" si="53"/>
        <v>193.3689244074281</v>
      </c>
      <c r="I282" s="18">
        <f t="shared" si="54"/>
        <v>10.669667540080978</v>
      </c>
      <c r="J282" s="20">
        <f t="shared" si="62"/>
        <v>668.56286600446936</v>
      </c>
      <c r="K282" s="18">
        <f t="shared" si="55"/>
        <v>11.958793702797163</v>
      </c>
      <c r="L282" s="20">
        <f t="shared" si="56"/>
        <v>41.346899024231952</v>
      </c>
      <c r="M282" s="39">
        <f t="shared" si="50"/>
        <v>15.271794153520183</v>
      </c>
      <c r="N282" s="21"/>
      <c r="O282" s="22">
        <f t="shared" si="51"/>
        <v>18.897533570630852</v>
      </c>
      <c r="P282" s="22"/>
      <c r="Q282" s="41">
        <f t="shared" si="52"/>
        <v>5.5295620163699211E-3</v>
      </c>
      <c r="R282" s="19">
        <f t="shared" si="57"/>
        <v>1.0034390447024946</v>
      </c>
      <c r="S282" s="19">
        <f t="shared" si="63"/>
        <v>4.9033969592876216</v>
      </c>
      <c r="T282" s="25">
        <f t="shared" si="58"/>
        <v>6.5935928115401499E-2</v>
      </c>
      <c r="U282" s="25">
        <f t="shared" si="59"/>
        <v>2.5305820298042736E-2</v>
      </c>
      <c r="V282" s="25">
        <f t="shared" si="60"/>
        <v>4.0630107817358763E-2</v>
      </c>
      <c r="Y282" s="40"/>
      <c r="Z282" s="40"/>
    </row>
    <row r="283" spans="1:26" x14ac:dyDescent="0.2">
      <c r="A283" s="16">
        <v>1893.11</v>
      </c>
      <c r="B283" s="17">
        <v>4.57</v>
      </c>
      <c r="C283" s="18">
        <v>0.2492</v>
      </c>
      <c r="D283" s="17">
        <v>0.26919999999999999</v>
      </c>
      <c r="E283" s="17">
        <v>7.135922645</v>
      </c>
      <c r="F283" s="18">
        <f t="shared" si="61"/>
        <v>1893.8749999999793</v>
      </c>
      <c r="G283" s="19">
        <f>G273*2/12+G285*10/12</f>
        <v>3.7083333333333335</v>
      </c>
      <c r="H283" s="18">
        <f t="shared" si="53"/>
        <v>201.61356969137952</v>
      </c>
      <c r="I283" s="18">
        <f t="shared" si="54"/>
        <v>10.993895310085726</v>
      </c>
      <c r="J283" s="20">
        <f t="shared" si="62"/>
        <v>700.23586040495366</v>
      </c>
      <c r="K283" s="18">
        <f t="shared" si="55"/>
        <v>11.876230407203362</v>
      </c>
      <c r="L283" s="20">
        <f t="shared" si="56"/>
        <v>41.248029238733814</v>
      </c>
      <c r="M283" s="39">
        <f t="shared" si="50"/>
        <v>15.942411400571672</v>
      </c>
      <c r="N283" s="21"/>
      <c r="O283" s="22">
        <f t="shared" si="51"/>
        <v>19.737917734430322</v>
      </c>
      <c r="P283" s="22"/>
      <c r="Q283" s="41">
        <f t="shared" si="52"/>
        <v>1.2583784971808218E-3</v>
      </c>
      <c r="R283" s="19">
        <f t="shared" si="57"/>
        <v>1.0034356398621347</v>
      </c>
      <c r="S283" s="19">
        <f t="shared" si="63"/>
        <v>5.0514660734074015</v>
      </c>
      <c r="T283" s="25">
        <f t="shared" si="58"/>
        <v>6.3083964291856143E-2</v>
      </c>
      <c r="U283" s="25">
        <f t="shared" si="59"/>
        <v>2.3672093881791145E-2</v>
      </c>
      <c r="V283" s="25">
        <f t="shared" si="60"/>
        <v>3.9411870410064997E-2</v>
      </c>
      <c r="Y283" s="40"/>
      <c r="Z283" s="40"/>
    </row>
    <row r="284" spans="1:26" x14ac:dyDescent="0.2">
      <c r="A284" s="16">
        <v>1893.12</v>
      </c>
      <c r="B284" s="17">
        <v>4.41</v>
      </c>
      <c r="C284" s="18">
        <v>0.25</v>
      </c>
      <c r="D284" s="17">
        <v>0.26</v>
      </c>
      <c r="E284" s="17">
        <v>7.0407735540000003</v>
      </c>
      <c r="F284" s="18">
        <f t="shared" si="61"/>
        <v>1893.9583333333126</v>
      </c>
      <c r="G284" s="19">
        <f>G273*1/12+G285*11/12</f>
        <v>3.7041666666666671</v>
      </c>
      <c r="H284" s="18">
        <f t="shared" si="53"/>
        <v>197.18410581622302</v>
      </c>
      <c r="I284" s="18">
        <f t="shared" si="54"/>
        <v>11.178237291169104</v>
      </c>
      <c r="J284" s="20">
        <f t="shared" si="62"/>
        <v>688.08694651544602</v>
      </c>
      <c r="K284" s="18">
        <f t="shared" si="55"/>
        <v>11.62536678281587</v>
      </c>
      <c r="L284" s="20">
        <f t="shared" si="56"/>
        <v>40.56748437506031</v>
      </c>
      <c r="M284" s="39">
        <f t="shared" si="50"/>
        <v>15.612694335464932</v>
      </c>
      <c r="N284" s="21"/>
      <c r="O284" s="22">
        <f t="shared" si="51"/>
        <v>19.343520628210022</v>
      </c>
      <c r="P284" s="22"/>
      <c r="Q284" s="41">
        <f t="shared" si="52"/>
        <v>3.074989231914016E-4</v>
      </c>
      <c r="R284" s="19">
        <f t="shared" si="57"/>
        <v>1.0034322350400087</v>
      </c>
      <c r="S284" s="19">
        <f t="shared" si="63"/>
        <v>5.1373211954152787</v>
      </c>
      <c r="T284" s="25">
        <f t="shared" si="58"/>
        <v>7.023861221615002E-2</v>
      </c>
      <c r="U284" s="25">
        <f t="shared" si="59"/>
        <v>2.216461985327367E-2</v>
      </c>
      <c r="V284" s="25">
        <f t="shared" si="60"/>
        <v>4.807399236287635E-2</v>
      </c>
      <c r="Y284" s="40"/>
      <c r="Z284" s="40"/>
    </row>
    <row r="285" spans="1:26" x14ac:dyDescent="0.2">
      <c r="A285" s="16">
        <v>1894.01</v>
      </c>
      <c r="B285" s="17">
        <v>4.32</v>
      </c>
      <c r="C285" s="18">
        <v>0.2467</v>
      </c>
      <c r="D285" s="17">
        <v>0.25169999999999998</v>
      </c>
      <c r="E285" s="17">
        <v>6.8504834710000004</v>
      </c>
      <c r="F285" s="18">
        <f t="shared" si="61"/>
        <v>1894.0416666666458</v>
      </c>
      <c r="G285" s="19">
        <v>3.7</v>
      </c>
      <c r="H285" s="18">
        <f t="shared" si="53"/>
        <v>198.52546258336935</v>
      </c>
      <c r="I285" s="18">
        <f t="shared" si="54"/>
        <v>11.337090652619723</v>
      </c>
      <c r="J285" s="20">
        <f t="shared" si="62"/>
        <v>696.06449326738243</v>
      </c>
      <c r="K285" s="18">
        <f t="shared" si="55"/>
        <v>11.566865493572697</v>
      </c>
      <c r="L285" s="20">
        <f t="shared" si="56"/>
        <v>40.555424295231511</v>
      </c>
      <c r="M285" s="39">
        <f t="shared" si="50"/>
        <v>15.739869351948222</v>
      </c>
      <c r="N285" s="21"/>
      <c r="O285" s="22">
        <f t="shared" si="51"/>
        <v>19.517070327772899</v>
      </c>
      <c r="P285" s="22"/>
      <c r="Q285" s="41">
        <f t="shared" si="52"/>
        <v>-2.831422459346658E-3</v>
      </c>
      <c r="R285" s="19">
        <f t="shared" si="57"/>
        <v>1.0047429489760904</v>
      </c>
      <c r="S285" s="19">
        <f t="shared" si="63"/>
        <v>5.2981460010668515</v>
      </c>
      <c r="T285" s="25">
        <f t="shared" si="58"/>
        <v>6.8755767907126231E-2</v>
      </c>
      <c r="U285" s="25">
        <f t="shared" si="59"/>
        <v>1.6867288833896321E-2</v>
      </c>
      <c r="V285" s="25">
        <f t="shared" si="60"/>
        <v>5.1888479073229909E-2</v>
      </c>
      <c r="Y285" s="40"/>
      <c r="Z285" s="40"/>
    </row>
    <row r="286" spans="1:26" x14ac:dyDescent="0.2">
      <c r="A286" s="16">
        <v>1894.02</v>
      </c>
      <c r="B286" s="17">
        <v>4.38</v>
      </c>
      <c r="C286" s="18">
        <v>0.24329999999999999</v>
      </c>
      <c r="D286" s="17">
        <v>0.24329999999999999</v>
      </c>
      <c r="E286" s="17">
        <v>6.7553424790000003</v>
      </c>
      <c r="F286" s="18">
        <f t="shared" si="61"/>
        <v>1894.1249999999791</v>
      </c>
      <c r="G286" s="19">
        <f>G285*11/12+G297*1/12</f>
        <v>3.6800000000000006</v>
      </c>
      <c r="H286" s="18">
        <f t="shared" si="53"/>
        <v>204.11758978711592</v>
      </c>
      <c r="I286" s="18">
        <f t="shared" si="54"/>
        <v>11.338312692969247</v>
      </c>
      <c r="J286" s="20">
        <f t="shared" si="62"/>
        <v>718.98429510244102</v>
      </c>
      <c r="K286" s="18">
        <f t="shared" si="55"/>
        <v>11.338312692969247</v>
      </c>
      <c r="L286" s="20">
        <f t="shared" si="56"/>
        <v>39.938100227950656</v>
      </c>
      <c r="M286" s="39">
        <f t="shared" si="50"/>
        <v>16.202736596449927</v>
      </c>
      <c r="N286" s="21"/>
      <c r="O286" s="22">
        <f t="shared" si="51"/>
        <v>20.105790744253248</v>
      </c>
      <c r="P286" s="22"/>
      <c r="Q286" s="41">
        <f t="shared" si="52"/>
        <v>-5.802921443880428E-3</v>
      </c>
      <c r="R286" s="19">
        <f t="shared" si="57"/>
        <v>1.004727838446956</v>
      </c>
      <c r="S286" s="19">
        <f t="shared" si="63"/>
        <v>5.3982468538514317</v>
      </c>
      <c r="T286" s="25">
        <f t="shared" si="58"/>
        <v>6.0447161392130022E-2</v>
      </c>
      <c r="U286" s="25">
        <f t="shared" si="59"/>
        <v>1.2891990188189428E-2</v>
      </c>
      <c r="V286" s="25">
        <f t="shared" si="60"/>
        <v>4.7555171203940594E-2</v>
      </c>
      <c r="Y286" s="40"/>
      <c r="Z286" s="40"/>
    </row>
    <row r="287" spans="1:26" x14ac:dyDescent="0.2">
      <c r="A287" s="16">
        <v>1894.03</v>
      </c>
      <c r="B287" s="17">
        <v>4.51</v>
      </c>
      <c r="C287" s="18">
        <v>0.24</v>
      </c>
      <c r="D287" s="17">
        <v>0.23499999999999999</v>
      </c>
      <c r="E287" s="17">
        <v>6.5650523969999997</v>
      </c>
      <c r="F287" s="18">
        <f t="shared" si="61"/>
        <v>1894.2083333333123</v>
      </c>
      <c r="G287" s="19">
        <f>G285*10/12+G297*2/12</f>
        <v>3.66</v>
      </c>
      <c r="H287" s="18">
        <f t="shared" si="53"/>
        <v>216.26788738941434</v>
      </c>
      <c r="I287" s="18">
        <f t="shared" si="54"/>
        <v>11.508712410966616</v>
      </c>
      <c r="J287" s="20">
        <f t="shared" si="62"/>
        <v>765.16072600222253</v>
      </c>
      <c r="K287" s="18">
        <f t="shared" si="55"/>
        <v>11.26894756907148</v>
      </c>
      <c r="L287" s="20">
        <f t="shared" si="56"/>
        <v>39.869793926945086</v>
      </c>
      <c r="M287" s="39">
        <f t="shared" si="50"/>
        <v>17.187622088121927</v>
      </c>
      <c r="N287" s="21"/>
      <c r="O287" s="22">
        <f t="shared" si="51"/>
        <v>21.341016645575838</v>
      </c>
      <c r="P287" s="22"/>
      <c r="Q287" s="41">
        <f t="shared" si="52"/>
        <v>-1.1905071655421179E-2</v>
      </c>
      <c r="R287" s="19">
        <f t="shared" si="57"/>
        <v>1.0047127299409879</v>
      </c>
      <c r="S287" s="19">
        <f t="shared" si="63"/>
        <v>5.580978518168151</v>
      </c>
      <c r="T287" s="25">
        <f t="shared" si="58"/>
        <v>5.519267464560107E-2</v>
      </c>
      <c r="U287" s="25">
        <f t="shared" si="59"/>
        <v>1.089638514334057E-2</v>
      </c>
      <c r="V287" s="25">
        <f t="shared" si="60"/>
        <v>4.42962895022605E-2</v>
      </c>
      <c r="Y287" s="40"/>
      <c r="Z287" s="40"/>
    </row>
    <row r="288" spans="1:26" x14ac:dyDescent="0.2">
      <c r="A288" s="16">
        <v>1894.04</v>
      </c>
      <c r="B288" s="17">
        <v>4.57</v>
      </c>
      <c r="C288" s="18">
        <v>0.23669999999999999</v>
      </c>
      <c r="D288" s="17">
        <v>0.22670000000000001</v>
      </c>
      <c r="E288" s="17">
        <v>6.5650523969999997</v>
      </c>
      <c r="F288" s="18">
        <f t="shared" si="61"/>
        <v>1894.2916666666456</v>
      </c>
      <c r="G288" s="19">
        <f>G285*9/12+G297*3/12</f>
        <v>3.64</v>
      </c>
      <c r="H288" s="18">
        <f t="shared" si="53"/>
        <v>219.14506549215602</v>
      </c>
      <c r="I288" s="18">
        <f t="shared" si="54"/>
        <v>11.350467615315825</v>
      </c>
      <c r="J288" s="20">
        <f t="shared" si="62"/>
        <v>778.68676566531065</v>
      </c>
      <c r="K288" s="18">
        <f t="shared" si="55"/>
        <v>10.870937931525551</v>
      </c>
      <c r="L288" s="20">
        <f t="shared" si="56"/>
        <v>38.627634524360161</v>
      </c>
      <c r="M288" s="39">
        <f t="shared" si="50"/>
        <v>17.434849078052451</v>
      </c>
      <c r="N288" s="21"/>
      <c r="O288" s="22">
        <f t="shared" si="51"/>
        <v>21.659778276889064</v>
      </c>
      <c r="P288" s="22"/>
      <c r="Q288" s="41">
        <f t="shared" si="52"/>
        <v>-1.0514783387849988E-2</v>
      </c>
      <c r="R288" s="19">
        <f t="shared" si="57"/>
        <v>1.0046976234612084</v>
      </c>
      <c r="S288" s="19">
        <f t="shared" si="63"/>
        <v>5.6072801627307323</v>
      </c>
      <c r="T288" s="25">
        <f t="shared" si="58"/>
        <v>5.7571252586668953E-2</v>
      </c>
      <c r="U288" s="25">
        <f t="shared" si="59"/>
        <v>1.1807735519989926E-2</v>
      </c>
      <c r="V288" s="25">
        <f t="shared" si="60"/>
        <v>4.5763517066679027E-2</v>
      </c>
      <c r="Y288" s="40"/>
      <c r="Z288" s="40"/>
    </row>
    <row r="289" spans="1:26" x14ac:dyDescent="0.2">
      <c r="A289" s="16">
        <v>1894.05</v>
      </c>
      <c r="B289" s="17">
        <v>4.4000000000000004</v>
      </c>
      <c r="C289" s="18">
        <v>0.23330000000000001</v>
      </c>
      <c r="D289" s="17">
        <v>0.21829999999999999</v>
      </c>
      <c r="E289" s="17">
        <v>6.5650523969999997</v>
      </c>
      <c r="F289" s="18">
        <f t="shared" si="61"/>
        <v>1894.3749999999789</v>
      </c>
      <c r="G289" s="19">
        <f>G285*8/12+G297*4/12</f>
        <v>3.62</v>
      </c>
      <c r="H289" s="18">
        <f t="shared" si="53"/>
        <v>210.99306086772131</v>
      </c>
      <c r="I289" s="18">
        <f t="shared" si="54"/>
        <v>11.187427522827132</v>
      </c>
      <c r="J289" s="20">
        <f t="shared" si="62"/>
        <v>753.03298412760967</v>
      </c>
      <c r="K289" s="18">
        <f t="shared" si="55"/>
        <v>10.468132997141719</v>
      </c>
      <c r="L289" s="20">
        <f t="shared" si="56"/>
        <v>37.360704644331179</v>
      </c>
      <c r="M289" s="39">
        <f t="shared" si="50"/>
        <v>16.808751920918006</v>
      </c>
      <c r="N289" s="21"/>
      <c r="O289" s="22">
        <f t="shared" si="51"/>
        <v>20.896769439678714</v>
      </c>
      <c r="P289" s="22"/>
      <c r="Q289" s="41">
        <f t="shared" si="52"/>
        <v>-6.1149548233006418E-3</v>
      </c>
      <c r="R289" s="19">
        <f t="shared" si="57"/>
        <v>1.0046825190106428</v>
      </c>
      <c r="S289" s="19">
        <f t="shared" si="63"/>
        <v>5.6336210535767446</v>
      </c>
      <c r="T289" s="25">
        <f t="shared" si="58"/>
        <v>6.1779399425590631E-2</v>
      </c>
      <c r="U289" s="25">
        <f t="shared" si="59"/>
        <v>1.3920429738360163E-2</v>
      </c>
      <c r="V289" s="25">
        <f t="shared" si="60"/>
        <v>4.7858969687230468E-2</v>
      </c>
      <c r="Y289" s="40"/>
      <c r="Z289" s="40"/>
    </row>
    <row r="290" spans="1:26" x14ac:dyDescent="0.2">
      <c r="A290" s="16">
        <v>1894.06</v>
      </c>
      <c r="B290" s="17">
        <v>4.34</v>
      </c>
      <c r="C290" s="18">
        <v>0.23</v>
      </c>
      <c r="D290" s="17">
        <v>0.21</v>
      </c>
      <c r="E290" s="17">
        <v>6.5650523969999997</v>
      </c>
      <c r="F290" s="18">
        <f t="shared" si="61"/>
        <v>1894.4583333333121</v>
      </c>
      <c r="G290" s="19">
        <f>G285*7/12+G297*5/12</f>
        <v>3.6000000000000005</v>
      </c>
      <c r="H290" s="18">
        <f t="shared" si="53"/>
        <v>208.11588276497966</v>
      </c>
      <c r="I290" s="18">
        <f t="shared" si="54"/>
        <v>11.029182727176343</v>
      </c>
      <c r="J290" s="20">
        <f t="shared" si="62"/>
        <v>746.04460984309208</v>
      </c>
      <c r="K290" s="18">
        <f t="shared" si="55"/>
        <v>10.07012335959579</v>
      </c>
      <c r="L290" s="20">
        <f t="shared" si="56"/>
        <v>36.098932734343165</v>
      </c>
      <c r="M290" s="39">
        <f t="shared" si="50"/>
        <v>16.606319695292527</v>
      </c>
      <c r="N290" s="21"/>
      <c r="O290" s="22">
        <f t="shared" si="51"/>
        <v>20.661031027566583</v>
      </c>
      <c r="P290" s="22"/>
      <c r="Q290" s="41">
        <f t="shared" si="52"/>
        <v>-5.189733127550035E-3</v>
      </c>
      <c r="R290" s="19">
        <f t="shared" si="57"/>
        <v>1.0046674165923231</v>
      </c>
      <c r="S290" s="19">
        <f t="shared" si="63"/>
        <v>5.6600005912588749</v>
      </c>
      <c r="T290" s="25">
        <f t="shared" si="58"/>
        <v>6.3381375685017449E-2</v>
      </c>
      <c r="U290" s="25">
        <f t="shared" si="59"/>
        <v>1.3679316075972281E-2</v>
      </c>
      <c r="V290" s="25">
        <f t="shared" si="60"/>
        <v>4.9702059609045168E-2</v>
      </c>
      <c r="Y290" s="40"/>
      <c r="Z290" s="40"/>
    </row>
    <row r="291" spans="1:26" x14ac:dyDescent="0.2">
      <c r="A291" s="16">
        <v>1894.07</v>
      </c>
      <c r="B291" s="17">
        <v>4.25</v>
      </c>
      <c r="C291" s="18">
        <v>0.22670000000000001</v>
      </c>
      <c r="D291" s="17">
        <v>0.20169999999999999</v>
      </c>
      <c r="E291" s="17">
        <v>6.5650523969999997</v>
      </c>
      <c r="F291" s="18">
        <f t="shared" si="61"/>
        <v>1894.5416666666454</v>
      </c>
      <c r="G291" s="19">
        <f>G285*6/12+G297*6/12</f>
        <v>3.58</v>
      </c>
      <c r="H291" s="18">
        <f t="shared" si="53"/>
        <v>203.80011561086718</v>
      </c>
      <c r="I291" s="18">
        <f t="shared" si="54"/>
        <v>10.870937931525551</v>
      </c>
      <c r="J291" s="20">
        <f t="shared" si="62"/>
        <v>733.82111011999086</v>
      </c>
      <c r="K291" s="18">
        <f t="shared" si="55"/>
        <v>9.6721137220498594</v>
      </c>
      <c r="L291" s="20">
        <f t="shared" si="56"/>
        <v>34.826286567341675</v>
      </c>
      <c r="M291" s="39">
        <f t="shared" si="50"/>
        <v>16.28967971491695</v>
      </c>
      <c r="N291" s="21"/>
      <c r="O291" s="22">
        <f t="shared" si="51"/>
        <v>20.285465268221337</v>
      </c>
      <c r="P291" s="22"/>
      <c r="Q291" s="41">
        <f t="shared" si="52"/>
        <v>-2.7700206733354965E-3</v>
      </c>
      <c r="R291" s="19">
        <f t="shared" si="57"/>
        <v>1.0046523162092853</v>
      </c>
      <c r="S291" s="19">
        <f t="shared" si="63"/>
        <v>5.6864181719310745</v>
      </c>
      <c r="T291" s="25">
        <f t="shared" si="58"/>
        <v>6.9905502265855679E-2</v>
      </c>
      <c r="U291" s="25">
        <f t="shared" si="59"/>
        <v>1.34403626481856E-2</v>
      </c>
      <c r="V291" s="25">
        <f t="shared" si="60"/>
        <v>5.6465139617670079E-2</v>
      </c>
      <c r="Y291" s="40"/>
      <c r="Z291" s="40"/>
    </row>
    <row r="292" spans="1:26" x14ac:dyDescent="0.2">
      <c r="A292" s="16">
        <v>1894.08</v>
      </c>
      <c r="B292" s="17">
        <v>4.41</v>
      </c>
      <c r="C292" s="18">
        <v>0.2233</v>
      </c>
      <c r="D292" s="17">
        <v>0.1933</v>
      </c>
      <c r="E292" s="17">
        <v>6.7553424790000003</v>
      </c>
      <c r="F292" s="18">
        <f t="shared" si="61"/>
        <v>1894.6249999999786</v>
      </c>
      <c r="G292" s="19">
        <f>G285*5/12+G297*7/12</f>
        <v>3.5599999999999996</v>
      </c>
      <c r="H292" s="18">
        <f t="shared" si="53"/>
        <v>205.51565547058931</v>
      </c>
      <c r="I292" s="18">
        <f t="shared" si="54"/>
        <v>10.406268903986982</v>
      </c>
      <c r="J292" s="20">
        <f t="shared" si="62"/>
        <v>743.12071727958357</v>
      </c>
      <c r="K292" s="18">
        <f t="shared" si="55"/>
        <v>9.008203220513586</v>
      </c>
      <c r="L292" s="20">
        <f t="shared" si="56"/>
        <v>32.572615566925968</v>
      </c>
      <c r="M292" s="39">
        <f t="shared" si="50"/>
        <v>16.457777072998365</v>
      </c>
      <c r="N292" s="21"/>
      <c r="O292" s="22">
        <f t="shared" si="51"/>
        <v>20.510549550602168</v>
      </c>
      <c r="P292" s="22"/>
      <c r="Q292" s="41">
        <f t="shared" si="52"/>
        <v>-4.1677578936869658E-4</v>
      </c>
      <c r="R292" s="19">
        <f t="shared" si="57"/>
        <v>1.0046372178645702</v>
      </c>
      <c r="S292" s="19">
        <f t="shared" si="63"/>
        <v>5.5519482437876908</v>
      </c>
      <c r="T292" s="25">
        <f t="shared" si="58"/>
        <v>7.1287518782572556E-2</v>
      </c>
      <c r="U292" s="25">
        <f t="shared" si="59"/>
        <v>1.4915167923215567E-2</v>
      </c>
      <c r="V292" s="25">
        <f t="shared" si="60"/>
        <v>5.637235085935699E-2</v>
      </c>
      <c r="Y292" s="40"/>
      <c r="Z292" s="40"/>
    </row>
    <row r="293" spans="1:26" x14ac:dyDescent="0.2">
      <c r="A293" s="16">
        <v>1894.09</v>
      </c>
      <c r="B293" s="17">
        <v>4.4800000000000004</v>
      </c>
      <c r="C293" s="18">
        <v>0.22</v>
      </c>
      <c r="D293" s="17">
        <v>0.185</v>
      </c>
      <c r="E293" s="17">
        <v>6.8504834710000004</v>
      </c>
      <c r="F293" s="18">
        <f t="shared" si="61"/>
        <v>1894.7083333333119</v>
      </c>
      <c r="G293" s="19">
        <f>G285*4/12+G297*8/12</f>
        <v>3.54</v>
      </c>
      <c r="H293" s="18">
        <f t="shared" si="53"/>
        <v>205.87825749386451</v>
      </c>
      <c r="I293" s="18">
        <f t="shared" si="54"/>
        <v>10.110093001930846</v>
      </c>
      <c r="J293" s="20">
        <f t="shared" si="62"/>
        <v>747.47825411630708</v>
      </c>
      <c r="K293" s="18">
        <f t="shared" si="55"/>
        <v>8.5016691152600288</v>
      </c>
      <c r="L293" s="20">
        <f t="shared" si="56"/>
        <v>30.866847547213567</v>
      </c>
      <c r="M293" s="39">
        <f t="shared" si="50"/>
        <v>16.522315444877211</v>
      </c>
      <c r="N293" s="21"/>
      <c r="O293" s="22">
        <f t="shared" si="51"/>
        <v>20.60726506505565</v>
      </c>
      <c r="P293" s="22"/>
      <c r="Q293" s="41">
        <f t="shared" si="52"/>
        <v>1.9768623530273741E-3</v>
      </c>
      <c r="R293" s="19">
        <f t="shared" si="57"/>
        <v>1.0046221215612239</v>
      </c>
      <c r="S293" s="19">
        <f t="shared" si="63"/>
        <v>5.5002296223220073</v>
      </c>
      <c r="T293" s="25">
        <f t="shared" si="58"/>
        <v>7.445238348947858E-2</v>
      </c>
      <c r="U293" s="25">
        <f t="shared" si="59"/>
        <v>1.4925954105185602E-2</v>
      </c>
      <c r="V293" s="25">
        <f t="shared" si="60"/>
        <v>5.9526429384292978E-2</v>
      </c>
      <c r="Y293" s="40"/>
      <c r="Z293" s="40"/>
    </row>
    <row r="294" spans="1:26" x14ac:dyDescent="0.2">
      <c r="A294" s="16">
        <v>1894.1</v>
      </c>
      <c r="B294" s="17">
        <v>4.34</v>
      </c>
      <c r="C294" s="18">
        <v>0.2167</v>
      </c>
      <c r="D294" s="17">
        <v>0.1767</v>
      </c>
      <c r="E294" s="17">
        <v>6.6601933879999997</v>
      </c>
      <c r="F294" s="18">
        <f t="shared" si="61"/>
        <v>1894.7916666666451</v>
      </c>
      <c r="G294" s="19">
        <f>G285*3/12+G297*9/12</f>
        <v>3.5200000000000005</v>
      </c>
      <c r="H294" s="18">
        <f t="shared" si="53"/>
        <v>205.1429433658362</v>
      </c>
      <c r="I294" s="18">
        <f t="shared" si="54"/>
        <v>10.242966780501545</v>
      </c>
      <c r="J294" s="20">
        <f t="shared" si="62"/>
        <v>747.90764180850681</v>
      </c>
      <c r="K294" s="18">
        <f t="shared" si="55"/>
        <v>8.3522484084661865</v>
      </c>
      <c r="L294" s="20">
        <f t="shared" si="56"/>
        <v>30.450525416489199</v>
      </c>
      <c r="M294" s="39">
        <f t="shared" si="50"/>
        <v>16.502904205708422</v>
      </c>
      <c r="N294" s="21"/>
      <c r="O294" s="22">
        <f t="shared" si="51"/>
        <v>20.602914844137334</v>
      </c>
      <c r="P294" s="22"/>
      <c r="Q294" s="41">
        <f t="shared" si="52"/>
        <v>5.7724977769444547E-4</v>
      </c>
      <c r="R294" s="19">
        <f t="shared" si="57"/>
        <v>1.0046070273022971</v>
      </c>
      <c r="S294" s="19">
        <f t="shared" si="63"/>
        <v>5.6835271741193338</v>
      </c>
      <c r="T294" s="25">
        <f t="shared" si="58"/>
        <v>8.0908513145929728E-2</v>
      </c>
      <c r="U294" s="25">
        <f t="shared" si="59"/>
        <v>1.1838582492177174E-2</v>
      </c>
      <c r="V294" s="25">
        <f t="shared" si="60"/>
        <v>6.9069930653752554E-2</v>
      </c>
      <c r="Y294" s="40"/>
      <c r="Z294" s="40"/>
    </row>
    <row r="295" spans="1:26" x14ac:dyDescent="0.2">
      <c r="A295" s="16">
        <v>1894.11</v>
      </c>
      <c r="B295" s="17">
        <v>4.34</v>
      </c>
      <c r="C295" s="18">
        <v>0.21329999999999999</v>
      </c>
      <c r="D295" s="17">
        <v>0.16830000000000001</v>
      </c>
      <c r="E295" s="17">
        <v>6.6601933879999997</v>
      </c>
      <c r="F295" s="18">
        <f t="shared" si="61"/>
        <v>1894.8749999999784</v>
      </c>
      <c r="G295" s="19">
        <f>G285*2/12+G297*10/12</f>
        <v>3.5</v>
      </c>
      <c r="H295" s="18">
        <f t="shared" si="53"/>
        <v>205.1429433658362</v>
      </c>
      <c r="I295" s="18">
        <f t="shared" si="54"/>
        <v>10.082255718878539</v>
      </c>
      <c r="J295" s="20">
        <f t="shared" si="62"/>
        <v>750.97078888987687</v>
      </c>
      <c r="K295" s="18">
        <f t="shared" si="55"/>
        <v>7.9551975503387631</v>
      </c>
      <c r="L295" s="20">
        <f t="shared" si="56"/>
        <v>29.121747412480708</v>
      </c>
      <c r="M295" s="39">
        <f t="shared" si="50"/>
        <v>16.54278444744455</v>
      </c>
      <c r="N295" s="21"/>
      <c r="O295" s="22">
        <f t="shared" si="51"/>
        <v>20.672276347819015</v>
      </c>
      <c r="P295" s="22"/>
      <c r="Q295" s="41">
        <f t="shared" si="52"/>
        <v>2.8246636689232621E-3</v>
      </c>
      <c r="R295" s="19">
        <f t="shared" si="57"/>
        <v>1.0045919350908457</v>
      </c>
      <c r="S295" s="19">
        <f t="shared" si="63"/>
        <v>5.7097113389838494</v>
      </c>
      <c r="T295" s="25">
        <f t="shared" si="58"/>
        <v>8.406461337980109E-2</v>
      </c>
      <c r="U295" s="25">
        <f t="shared" si="59"/>
        <v>9.3123584917946811E-3</v>
      </c>
      <c r="V295" s="25">
        <f t="shared" si="60"/>
        <v>7.4752254888006409E-2</v>
      </c>
      <c r="Y295" s="40"/>
      <c r="Z295" s="40"/>
    </row>
    <row r="296" spans="1:26" x14ac:dyDescent="0.2">
      <c r="A296" s="16">
        <v>1894.12</v>
      </c>
      <c r="B296" s="17">
        <v>4.3</v>
      </c>
      <c r="C296" s="18">
        <v>0.21</v>
      </c>
      <c r="D296" s="17">
        <v>0.16</v>
      </c>
      <c r="E296" s="17">
        <v>6.5650523969999997</v>
      </c>
      <c r="F296" s="18">
        <f t="shared" si="61"/>
        <v>1894.9583333333117</v>
      </c>
      <c r="G296" s="19">
        <f>G285*1/12+G297*11/12</f>
        <v>3.4800000000000004</v>
      </c>
      <c r="H296" s="18">
        <f t="shared" si="53"/>
        <v>206.19776402981856</v>
      </c>
      <c r="I296" s="18">
        <f t="shared" si="54"/>
        <v>10.07012335959579</v>
      </c>
      <c r="J296" s="20">
        <f t="shared" si="62"/>
        <v>757.90418302209844</v>
      </c>
      <c r="K296" s="18">
        <f t="shared" si="55"/>
        <v>7.6724749406444115</v>
      </c>
      <c r="L296" s="20">
        <f t="shared" si="56"/>
        <v>28.201085879892034</v>
      </c>
      <c r="M296" s="39">
        <f t="shared" si="50"/>
        <v>16.672466333767723</v>
      </c>
      <c r="N296" s="21"/>
      <c r="O296" s="22">
        <f t="shared" si="51"/>
        <v>20.855013611174979</v>
      </c>
      <c r="P296" s="22"/>
      <c r="Q296" s="41">
        <f t="shared" si="52"/>
        <v>2.2655090778565048E-3</v>
      </c>
      <c r="R296" s="19">
        <f t="shared" si="57"/>
        <v>1.0045768449299304</v>
      </c>
      <c r="S296" s="19">
        <f t="shared" si="63"/>
        <v>5.81905527974076</v>
      </c>
      <c r="T296" s="25">
        <f t="shared" si="58"/>
        <v>8.4463676462938952E-2</v>
      </c>
      <c r="U296" s="25">
        <f t="shared" si="59"/>
        <v>7.634070197377163E-3</v>
      </c>
      <c r="V296" s="25">
        <f t="shared" si="60"/>
        <v>7.682960626556179E-2</v>
      </c>
      <c r="Y296" s="40"/>
      <c r="Z296" s="40"/>
    </row>
    <row r="297" spans="1:26" x14ac:dyDescent="0.2">
      <c r="A297" s="16">
        <v>1895.01</v>
      </c>
      <c r="B297" s="17">
        <v>4.25</v>
      </c>
      <c r="C297" s="18">
        <v>0.20830000000000001</v>
      </c>
      <c r="D297" s="17">
        <v>0.16750000000000001</v>
      </c>
      <c r="E297" s="17">
        <v>6.5650523969999997</v>
      </c>
      <c r="F297" s="18">
        <f t="shared" si="61"/>
        <v>1895.0416666666449</v>
      </c>
      <c r="G297" s="19">
        <v>3.46</v>
      </c>
      <c r="H297" s="18">
        <f t="shared" si="53"/>
        <v>203.80011561086718</v>
      </c>
      <c r="I297" s="18">
        <f t="shared" si="54"/>
        <v>9.9886033133514438</v>
      </c>
      <c r="J297" s="20">
        <f t="shared" si="62"/>
        <v>752.15086774128918</v>
      </c>
      <c r="K297" s="18">
        <f t="shared" si="55"/>
        <v>8.032122203487118</v>
      </c>
      <c r="L297" s="20">
        <f t="shared" si="56"/>
        <v>29.643593022744927</v>
      </c>
      <c r="M297" s="39">
        <f t="shared" si="50"/>
        <v>16.524443935162711</v>
      </c>
      <c r="N297" s="21"/>
      <c r="O297" s="22">
        <f t="shared" si="51"/>
        <v>20.692167083108199</v>
      </c>
      <c r="P297" s="22"/>
      <c r="Q297" s="41">
        <f t="shared" si="52"/>
        <v>3.0027891519042518E-3</v>
      </c>
      <c r="R297" s="19">
        <f t="shared" si="57"/>
        <v>1.0019057103862152</v>
      </c>
      <c r="S297" s="19">
        <f t="shared" si="63"/>
        <v>5.8456881933948264</v>
      </c>
      <c r="T297" s="25">
        <f t="shared" si="58"/>
        <v>8.7969996132052142E-2</v>
      </c>
      <c r="U297" s="25">
        <f t="shared" si="59"/>
        <v>7.4090799867254642E-3</v>
      </c>
      <c r="V297" s="25">
        <f t="shared" si="60"/>
        <v>8.0560916145326678E-2</v>
      </c>
      <c r="Y297" s="40"/>
      <c r="Z297" s="40"/>
    </row>
    <row r="298" spans="1:26" x14ac:dyDescent="0.2">
      <c r="A298" s="16">
        <v>1895.02</v>
      </c>
      <c r="B298" s="17">
        <v>4.1900000000000004</v>
      </c>
      <c r="C298" s="18">
        <v>0.20669999999999999</v>
      </c>
      <c r="D298" s="17">
        <v>0.17499999999999999</v>
      </c>
      <c r="E298" s="17">
        <v>6.5650523969999997</v>
      </c>
      <c r="F298" s="18">
        <f t="shared" si="61"/>
        <v>1895.1249999999782</v>
      </c>
      <c r="G298" s="19">
        <f>G297*11/12+G309*1/12</f>
        <v>3.4716666666666667</v>
      </c>
      <c r="H298" s="18">
        <f t="shared" si="53"/>
        <v>200.92293750812553</v>
      </c>
      <c r="I298" s="18">
        <f t="shared" si="54"/>
        <v>9.9118785639449989</v>
      </c>
      <c r="J298" s="20">
        <f t="shared" si="62"/>
        <v>744.58069047831657</v>
      </c>
      <c r="K298" s="18">
        <f t="shared" si="55"/>
        <v>8.3917694663298246</v>
      </c>
      <c r="L298" s="20">
        <f t="shared" si="56"/>
        <v>31.098238862459521</v>
      </c>
      <c r="M298" s="39">
        <f t="shared" si="50"/>
        <v>16.331237693211399</v>
      </c>
      <c r="N298" s="21"/>
      <c r="O298" s="22">
        <f t="shared" si="51"/>
        <v>20.472046385423734</v>
      </c>
      <c r="P298" s="22"/>
      <c r="Q298" s="41">
        <f t="shared" si="52"/>
        <v>2.485787819288432E-3</v>
      </c>
      <c r="R298" s="19">
        <f t="shared" si="57"/>
        <v>1.0019159687965034</v>
      </c>
      <c r="S298" s="19">
        <f t="shared" si="63"/>
        <v>5.8568283820995548</v>
      </c>
      <c r="T298" s="25">
        <f t="shared" si="58"/>
        <v>9.4083341934578568E-2</v>
      </c>
      <c r="U298" s="25">
        <f t="shared" si="59"/>
        <v>7.5440736829106569E-3</v>
      </c>
      <c r="V298" s="25">
        <f t="shared" si="60"/>
        <v>8.6539268251667911E-2</v>
      </c>
      <c r="Y298" s="40"/>
      <c r="Z298" s="40"/>
    </row>
    <row r="299" spans="1:26" x14ac:dyDescent="0.2">
      <c r="A299" s="16">
        <v>1895.03</v>
      </c>
      <c r="B299" s="17">
        <v>4.1900000000000004</v>
      </c>
      <c r="C299" s="18">
        <v>0.20499999999999999</v>
      </c>
      <c r="D299" s="17">
        <v>0.1825</v>
      </c>
      <c r="E299" s="17">
        <v>6.5650523969999997</v>
      </c>
      <c r="F299" s="18">
        <f t="shared" si="61"/>
        <v>1895.2083333333114</v>
      </c>
      <c r="G299" s="19">
        <f>G297*10/12+G309*2/12</f>
        <v>3.4833333333333334</v>
      </c>
      <c r="H299" s="18">
        <f t="shared" si="53"/>
        <v>200.92293750812553</v>
      </c>
      <c r="I299" s="18">
        <f t="shared" si="54"/>
        <v>9.8303585177006507</v>
      </c>
      <c r="J299" s="20">
        <f t="shared" si="62"/>
        <v>747.61647093869942</v>
      </c>
      <c r="K299" s="18">
        <f t="shared" si="55"/>
        <v>8.7514167291725311</v>
      </c>
      <c r="L299" s="20">
        <f t="shared" si="56"/>
        <v>32.563247242556713</v>
      </c>
      <c r="M299" s="39">
        <f t="shared" si="50"/>
        <v>16.36462542717479</v>
      </c>
      <c r="N299" s="21"/>
      <c r="O299" s="22">
        <f t="shared" si="51"/>
        <v>20.53464199020349</v>
      </c>
      <c r="P299" s="22"/>
      <c r="Q299" s="41">
        <f t="shared" si="52"/>
        <v>4.4909440197235112E-3</v>
      </c>
      <c r="R299" s="19">
        <f t="shared" si="57"/>
        <v>1.001926226799871</v>
      </c>
      <c r="S299" s="19">
        <f t="shared" si="63"/>
        <v>5.8680498825261331</v>
      </c>
      <c r="T299" s="25">
        <f t="shared" si="58"/>
        <v>9.8263351096337104E-2</v>
      </c>
      <c r="U299" s="25">
        <f t="shared" si="59"/>
        <v>8.8162517588725731E-3</v>
      </c>
      <c r="V299" s="25">
        <f t="shared" si="60"/>
        <v>8.9447099337464531E-2</v>
      </c>
      <c r="Y299" s="40"/>
      <c r="Z299" s="40"/>
    </row>
    <row r="300" spans="1:26" x14ac:dyDescent="0.2">
      <c r="A300" s="16">
        <v>1895.04</v>
      </c>
      <c r="B300" s="17">
        <v>4.37</v>
      </c>
      <c r="C300" s="18">
        <v>0.20330000000000001</v>
      </c>
      <c r="D300" s="17">
        <v>0.19</v>
      </c>
      <c r="E300" s="17">
        <v>6.8504834710000004</v>
      </c>
      <c r="F300" s="18">
        <f t="shared" si="61"/>
        <v>1895.2916666666447</v>
      </c>
      <c r="G300" s="19">
        <f>G297*9/12+G309*3/12</f>
        <v>3.4950000000000001</v>
      </c>
      <c r="H300" s="18">
        <f t="shared" si="53"/>
        <v>200.82321099289905</v>
      </c>
      <c r="I300" s="18">
        <f t="shared" si="54"/>
        <v>9.3426450331479138</v>
      </c>
      <c r="J300" s="20">
        <f t="shared" si="62"/>
        <v>750.14232702062679</v>
      </c>
      <c r="K300" s="18">
        <f t="shared" si="55"/>
        <v>8.7314439562130026</v>
      </c>
      <c r="L300" s="20">
        <f t="shared" si="56"/>
        <v>32.614883783505519</v>
      </c>
      <c r="M300" s="39">
        <f t="shared" si="50"/>
        <v>16.387543823686293</v>
      </c>
      <c r="N300" s="21"/>
      <c r="O300" s="22">
        <f t="shared" si="51"/>
        <v>20.57845339795945</v>
      </c>
      <c r="P300" s="22"/>
      <c r="Q300" s="41">
        <f t="shared" si="52"/>
        <v>7.3255558090351766E-3</v>
      </c>
      <c r="R300" s="19">
        <f t="shared" si="57"/>
        <v>1.0019364843966725</v>
      </c>
      <c r="S300" s="19">
        <f t="shared" si="63"/>
        <v>5.6343849565464277</v>
      </c>
      <c r="T300" s="25">
        <f t="shared" si="58"/>
        <v>9.6874456838602852E-2</v>
      </c>
      <c r="U300" s="25">
        <f t="shared" si="59"/>
        <v>1.3251792109497007E-2</v>
      </c>
      <c r="V300" s="25">
        <f t="shared" si="60"/>
        <v>8.3622664729105844E-2</v>
      </c>
      <c r="Y300" s="40"/>
      <c r="Z300" s="40"/>
    </row>
    <row r="301" spans="1:26" x14ac:dyDescent="0.2">
      <c r="A301" s="16">
        <v>1895.05</v>
      </c>
      <c r="B301" s="17">
        <v>4.6100000000000003</v>
      </c>
      <c r="C301" s="18">
        <v>0.20169999999999999</v>
      </c>
      <c r="D301" s="17">
        <v>0.19750000000000001</v>
      </c>
      <c r="E301" s="17">
        <v>6.9456325620000001</v>
      </c>
      <c r="F301" s="18">
        <f t="shared" si="61"/>
        <v>1895.3749999999779</v>
      </c>
      <c r="G301" s="19">
        <f>G297*8/12+G309*4/12</f>
        <v>3.5066666666666668</v>
      </c>
      <c r="H301" s="18">
        <f t="shared" si="53"/>
        <v>208.95021073244052</v>
      </c>
      <c r="I301" s="18">
        <f t="shared" si="54"/>
        <v>9.1421382873607904</v>
      </c>
      <c r="J301" s="20">
        <f t="shared" si="62"/>
        <v>783.34515520675814</v>
      </c>
      <c r="K301" s="18">
        <f t="shared" si="55"/>
        <v>8.9517715010101959</v>
      </c>
      <c r="L301" s="20">
        <f t="shared" si="56"/>
        <v>33.559797864063931</v>
      </c>
      <c r="M301" s="39">
        <f t="shared" si="50"/>
        <v>17.080369553382383</v>
      </c>
      <c r="N301" s="21"/>
      <c r="O301" s="22">
        <f t="shared" si="51"/>
        <v>21.46014976867637</v>
      </c>
      <c r="P301" s="22"/>
      <c r="Q301" s="41">
        <f t="shared" si="52"/>
        <v>8.3761114079656529E-3</v>
      </c>
      <c r="R301" s="19">
        <f t="shared" si="57"/>
        <v>1.001946741587262</v>
      </c>
      <c r="S301" s="19">
        <f t="shared" si="63"/>
        <v>5.5679602396255872</v>
      </c>
      <c r="T301" s="25">
        <f t="shared" si="58"/>
        <v>8.8217918036374021E-2</v>
      </c>
      <c r="U301" s="25">
        <f t="shared" si="59"/>
        <v>1.5942896401784479E-2</v>
      </c>
      <c r="V301" s="25">
        <f t="shared" si="60"/>
        <v>7.2275021634589542E-2</v>
      </c>
      <c r="Y301" s="40"/>
      <c r="Z301" s="40"/>
    </row>
    <row r="302" spans="1:26" x14ac:dyDescent="0.2">
      <c r="A302" s="16">
        <v>1895.06</v>
      </c>
      <c r="B302" s="17">
        <v>4.7</v>
      </c>
      <c r="C302" s="18">
        <v>0.2</v>
      </c>
      <c r="D302" s="17">
        <v>0.20499999999999999</v>
      </c>
      <c r="E302" s="17">
        <v>7.0407735540000003</v>
      </c>
      <c r="F302" s="18">
        <f t="shared" si="61"/>
        <v>1895.4583333333112</v>
      </c>
      <c r="G302" s="19">
        <f>G297*7/12+G309*5/12</f>
        <v>3.5183333333333331</v>
      </c>
      <c r="H302" s="18">
        <f t="shared" si="53"/>
        <v>210.15086107397917</v>
      </c>
      <c r="I302" s="18">
        <f t="shared" si="54"/>
        <v>8.9425898329352833</v>
      </c>
      <c r="J302" s="20">
        <f t="shared" si="62"/>
        <v>790.64012190967628</v>
      </c>
      <c r="K302" s="18">
        <f t="shared" si="55"/>
        <v>9.1661545787586647</v>
      </c>
      <c r="L302" s="20">
        <f t="shared" si="56"/>
        <v>34.485367019464597</v>
      </c>
      <c r="M302" s="39">
        <f t="shared" si="50"/>
        <v>17.207413539783381</v>
      </c>
      <c r="N302" s="21"/>
      <c r="O302" s="22">
        <f t="shared" si="51"/>
        <v>21.628273210067615</v>
      </c>
      <c r="P302" s="22"/>
      <c r="Q302" s="41">
        <f t="shared" si="52"/>
        <v>1.1519126998025986E-2</v>
      </c>
      <c r="R302" s="19">
        <f t="shared" si="57"/>
        <v>1.0019569983719931</v>
      </c>
      <c r="S302" s="19">
        <f t="shared" si="63"/>
        <v>5.503414077452792</v>
      </c>
      <c r="T302" s="25">
        <f t="shared" si="58"/>
        <v>8.881905554683156E-2</v>
      </c>
      <c r="U302" s="25">
        <f t="shared" si="59"/>
        <v>1.7456801417117251E-2</v>
      </c>
      <c r="V302" s="25">
        <f t="shared" si="60"/>
        <v>7.1362254129714309E-2</v>
      </c>
      <c r="Y302" s="40"/>
      <c r="Z302" s="40"/>
    </row>
    <row r="303" spans="1:26" x14ac:dyDescent="0.2">
      <c r="A303" s="16">
        <v>1895.07</v>
      </c>
      <c r="B303" s="17">
        <v>4.72</v>
      </c>
      <c r="C303" s="18">
        <v>0.1983</v>
      </c>
      <c r="D303" s="17">
        <v>0.21249999999999999</v>
      </c>
      <c r="E303" s="17">
        <v>6.9456325620000001</v>
      </c>
      <c r="F303" s="18">
        <f t="shared" si="61"/>
        <v>1895.5416666666445</v>
      </c>
      <c r="G303" s="19">
        <f>G297*6/12+G309*6/12</f>
        <v>3.53</v>
      </c>
      <c r="H303" s="18">
        <f t="shared" si="53"/>
        <v>213.93600751781324</v>
      </c>
      <c r="I303" s="18">
        <f t="shared" si="54"/>
        <v>8.9880318412674516</v>
      </c>
      <c r="J303" s="20">
        <f t="shared" si="62"/>
        <v>807.69872531821818</v>
      </c>
      <c r="K303" s="18">
        <f t="shared" si="55"/>
        <v>9.6316528808337534</v>
      </c>
      <c r="L303" s="20">
        <f t="shared" si="56"/>
        <v>36.363554900449444</v>
      </c>
      <c r="M303" s="39">
        <f t="shared" si="50"/>
        <v>17.546014648740545</v>
      </c>
      <c r="N303" s="21"/>
      <c r="O303" s="22">
        <f t="shared" si="51"/>
        <v>22.060403147384214</v>
      </c>
      <c r="P303" s="22"/>
      <c r="Q303" s="41">
        <f t="shared" si="52"/>
        <v>7.75533805806361E-3</v>
      </c>
      <c r="R303" s="19">
        <f t="shared" si="57"/>
        <v>1.0019672547512195</v>
      </c>
      <c r="S303" s="19">
        <f t="shared" si="63"/>
        <v>5.5897173211530902</v>
      </c>
      <c r="T303" s="25">
        <f t="shared" si="58"/>
        <v>9.019010633265645E-2</v>
      </c>
      <c r="U303" s="25">
        <f t="shared" si="59"/>
        <v>1.6202722618998022E-2</v>
      </c>
      <c r="V303" s="25">
        <f t="shared" si="60"/>
        <v>7.3987383713658428E-2</v>
      </c>
      <c r="Y303" s="40"/>
      <c r="Z303" s="40"/>
    </row>
    <row r="304" spans="1:26" x14ac:dyDescent="0.2">
      <c r="A304" s="16">
        <v>1895.08</v>
      </c>
      <c r="B304" s="17">
        <v>4.79</v>
      </c>
      <c r="C304" s="18">
        <v>0.19670000000000001</v>
      </c>
      <c r="D304" s="17">
        <v>0.22</v>
      </c>
      <c r="E304" s="17">
        <v>6.8504834710000004</v>
      </c>
      <c r="F304" s="18">
        <f t="shared" si="61"/>
        <v>1895.6249999999777</v>
      </c>
      <c r="G304" s="19">
        <f>G297*5/12+G309*7/12</f>
        <v>3.541666666666667</v>
      </c>
      <c r="H304" s="18">
        <f t="shared" si="53"/>
        <v>220.12429763294884</v>
      </c>
      <c r="I304" s="18">
        <f t="shared" si="54"/>
        <v>9.0393422430899886</v>
      </c>
      <c r="J304" s="20">
        <f t="shared" si="62"/>
        <v>833.90607677610262</v>
      </c>
      <c r="K304" s="18">
        <f t="shared" si="55"/>
        <v>10.110093001930846</v>
      </c>
      <c r="L304" s="20">
        <f t="shared" si="56"/>
        <v>38.300487868631024</v>
      </c>
      <c r="M304" s="39">
        <f t="shared" si="50"/>
        <v>18.074072547241787</v>
      </c>
      <c r="N304" s="21"/>
      <c r="O304" s="22">
        <f t="shared" si="51"/>
        <v>22.728369644725099</v>
      </c>
      <c r="P304" s="22"/>
      <c r="Q304" s="41">
        <f t="shared" si="52"/>
        <v>4.6143262527669274E-3</v>
      </c>
      <c r="R304" s="19">
        <f t="shared" si="57"/>
        <v>1.0019775107252942</v>
      </c>
      <c r="S304" s="19">
        <f t="shared" si="63"/>
        <v>5.678504260695588</v>
      </c>
      <c r="T304" s="25">
        <f t="shared" si="58"/>
        <v>8.9763943369066235E-2</v>
      </c>
      <c r="U304" s="25">
        <f t="shared" si="59"/>
        <v>1.3770134429317515E-2</v>
      </c>
      <c r="V304" s="25">
        <f t="shared" si="60"/>
        <v>7.5993808939748719E-2</v>
      </c>
      <c r="Y304" s="40"/>
      <c r="Z304" s="40"/>
    </row>
    <row r="305" spans="1:26" x14ac:dyDescent="0.2">
      <c r="A305" s="16">
        <v>1895.09</v>
      </c>
      <c r="B305" s="17">
        <v>4.82</v>
      </c>
      <c r="C305" s="18">
        <v>0.19500000000000001</v>
      </c>
      <c r="D305" s="17">
        <v>0.22750000000000001</v>
      </c>
      <c r="E305" s="17">
        <v>6.8504834710000004</v>
      </c>
      <c r="F305" s="18">
        <f t="shared" si="61"/>
        <v>1895.708333333311</v>
      </c>
      <c r="G305" s="19">
        <f>G297*4/12+G309*8/12</f>
        <v>3.5533333333333332</v>
      </c>
      <c r="H305" s="18">
        <f t="shared" si="53"/>
        <v>221.50294667866672</v>
      </c>
      <c r="I305" s="18">
        <f t="shared" si="54"/>
        <v>8.9612187971659765</v>
      </c>
      <c r="J305" s="20">
        <f t="shared" si="62"/>
        <v>841.95788388484891</v>
      </c>
      <c r="K305" s="18">
        <f t="shared" si="55"/>
        <v>10.454755263360306</v>
      </c>
      <c r="L305" s="20">
        <f t="shared" si="56"/>
        <v>39.739713399129279</v>
      </c>
      <c r="M305" s="39">
        <f t="shared" si="50"/>
        <v>18.20033594660546</v>
      </c>
      <c r="N305" s="21"/>
      <c r="O305" s="22">
        <f t="shared" si="51"/>
        <v>22.888669564420347</v>
      </c>
      <c r="P305" s="22"/>
      <c r="Q305" s="41">
        <f t="shared" si="52"/>
        <v>5.2937747658564557E-3</v>
      </c>
      <c r="R305" s="19">
        <f t="shared" si="57"/>
        <v>1.0019877662945698</v>
      </c>
      <c r="S305" s="19">
        <f t="shared" si="63"/>
        <v>5.6897335637747419</v>
      </c>
      <c r="T305" s="25">
        <f t="shared" si="58"/>
        <v>9.0636905533701073E-2</v>
      </c>
      <c r="U305" s="25">
        <f t="shared" si="59"/>
        <v>1.505595747176236E-2</v>
      </c>
      <c r="V305" s="25">
        <f t="shared" si="60"/>
        <v>7.5580948061938713E-2</v>
      </c>
      <c r="Y305" s="40"/>
      <c r="Z305" s="40"/>
    </row>
    <row r="306" spans="1:26" x14ac:dyDescent="0.2">
      <c r="A306" s="16">
        <v>1895.1</v>
      </c>
      <c r="B306" s="17">
        <v>4.75</v>
      </c>
      <c r="C306" s="18">
        <v>0.1933</v>
      </c>
      <c r="D306" s="17">
        <v>0.23499999999999999</v>
      </c>
      <c r="E306" s="17">
        <v>6.8504834710000004</v>
      </c>
      <c r="F306" s="18">
        <f t="shared" si="61"/>
        <v>1895.7916666666442</v>
      </c>
      <c r="G306" s="19">
        <f>G297*3/12+G309*9/12</f>
        <v>3.5649999999999995</v>
      </c>
      <c r="H306" s="18">
        <f t="shared" si="53"/>
        <v>218.28609890532508</v>
      </c>
      <c r="I306" s="18">
        <f t="shared" si="54"/>
        <v>8.8830953512419661</v>
      </c>
      <c r="J306" s="20">
        <f t="shared" si="62"/>
        <v>832.54408437744348</v>
      </c>
      <c r="K306" s="18">
        <f t="shared" si="55"/>
        <v>10.799417524789767</v>
      </c>
      <c r="L306" s="20">
        <f t="shared" si="56"/>
        <v>41.189023121831418</v>
      </c>
      <c r="M306" s="39">
        <f t="shared" si="50"/>
        <v>17.94470662246647</v>
      </c>
      <c r="N306" s="21"/>
      <c r="O306" s="22">
        <f t="shared" si="51"/>
        <v>22.567892520739921</v>
      </c>
      <c r="P306" s="22"/>
      <c r="Q306" s="41">
        <f t="shared" si="52"/>
        <v>5.9598073262705706E-3</v>
      </c>
      <c r="R306" s="19">
        <f t="shared" si="57"/>
        <v>1.0019980214593986</v>
      </c>
      <c r="S306" s="19">
        <f t="shared" si="63"/>
        <v>5.7010434243778958</v>
      </c>
      <c r="T306" s="25">
        <f t="shared" si="58"/>
        <v>9.370967769665195E-2</v>
      </c>
      <c r="U306" s="25">
        <f t="shared" si="59"/>
        <v>1.5180906399945293E-2</v>
      </c>
      <c r="V306" s="25">
        <f t="shared" si="60"/>
        <v>7.8528771296706656E-2</v>
      </c>
      <c r="Y306" s="40"/>
      <c r="Z306" s="40"/>
    </row>
    <row r="307" spans="1:26" x14ac:dyDescent="0.2">
      <c r="A307" s="16">
        <v>1895.11</v>
      </c>
      <c r="B307" s="17">
        <v>4.59</v>
      </c>
      <c r="C307" s="18">
        <v>0.19170000000000001</v>
      </c>
      <c r="D307" s="17">
        <v>0.24249999999999999</v>
      </c>
      <c r="E307" s="17">
        <v>6.8504834710000004</v>
      </c>
      <c r="F307" s="18">
        <f t="shared" si="61"/>
        <v>1895.8749999999775</v>
      </c>
      <c r="G307" s="19">
        <f>G297*2/12+G309*10/12</f>
        <v>3.5766666666666667</v>
      </c>
      <c r="H307" s="18">
        <f t="shared" si="53"/>
        <v>210.93330399482991</v>
      </c>
      <c r="I307" s="18">
        <f t="shared" si="54"/>
        <v>8.8095674021370129</v>
      </c>
      <c r="J307" s="20">
        <f t="shared" si="62"/>
        <v>807.3004713769252</v>
      </c>
      <c r="K307" s="18">
        <f t="shared" si="55"/>
        <v>11.144079786219228</v>
      </c>
      <c r="L307" s="20">
        <f t="shared" si="56"/>
        <v>42.651495492136029</v>
      </c>
      <c r="M307" s="39">
        <f t="shared" si="50"/>
        <v>17.342998991921686</v>
      </c>
      <c r="N307" s="21"/>
      <c r="O307" s="22">
        <f t="shared" si="51"/>
        <v>21.81294655605139</v>
      </c>
      <c r="P307" s="22"/>
      <c r="Q307" s="41">
        <f t="shared" si="52"/>
        <v>6.5966071475565755E-3</v>
      </c>
      <c r="R307" s="19">
        <f t="shared" si="57"/>
        <v>1.0020082762201332</v>
      </c>
      <c r="S307" s="19">
        <f t="shared" si="63"/>
        <v>5.7124342314807661</v>
      </c>
      <c r="T307" s="25">
        <f t="shared" si="58"/>
        <v>9.5563696438718315E-2</v>
      </c>
      <c r="U307" s="25">
        <f t="shared" si="59"/>
        <v>1.4144552514070652E-2</v>
      </c>
      <c r="V307" s="25">
        <f t="shared" si="60"/>
        <v>8.1419143924647663E-2</v>
      </c>
      <c r="Y307" s="40"/>
      <c r="Z307" s="40"/>
    </row>
    <row r="308" spans="1:26" x14ac:dyDescent="0.2">
      <c r="A308" s="16">
        <v>1895.12</v>
      </c>
      <c r="B308" s="17">
        <v>4.32</v>
      </c>
      <c r="C308" s="18">
        <v>0.19</v>
      </c>
      <c r="D308" s="17">
        <v>0.25</v>
      </c>
      <c r="E308" s="17">
        <v>6.7553424790000003</v>
      </c>
      <c r="F308" s="18">
        <f t="shared" si="61"/>
        <v>1895.9583333333107</v>
      </c>
      <c r="G308" s="19">
        <f>G297*1/12+G309*11/12</f>
        <v>3.5883333333333338</v>
      </c>
      <c r="H308" s="18">
        <f t="shared" si="53"/>
        <v>201.32145842016911</v>
      </c>
      <c r="I308" s="18">
        <f t="shared" si="54"/>
        <v>8.8544159953315109</v>
      </c>
      <c r="J308" s="20">
        <f t="shared" si="62"/>
        <v>773.3372889697431</v>
      </c>
      <c r="K308" s="18">
        <f t="shared" si="55"/>
        <v>11.650547362278305</v>
      </c>
      <c r="L308" s="20">
        <f t="shared" si="56"/>
        <v>44.75331533389717</v>
      </c>
      <c r="M308" s="39">
        <f t="shared" si="50"/>
        <v>16.548415156667954</v>
      </c>
      <c r="N308" s="21"/>
      <c r="O308" s="22">
        <f t="shared" si="51"/>
        <v>20.818648077628062</v>
      </c>
      <c r="P308" s="22"/>
      <c r="Q308" s="41">
        <f t="shared" si="52"/>
        <v>5.5613476259542272E-3</v>
      </c>
      <c r="R308" s="19">
        <f t="shared" si="57"/>
        <v>1.0020185305771252</v>
      </c>
      <c r="S308" s="19">
        <f t="shared" si="63"/>
        <v>5.8045208143313989</v>
      </c>
      <c r="T308" s="25">
        <f t="shared" si="58"/>
        <v>0.1020434556377916</v>
      </c>
      <c r="U308" s="25">
        <f t="shared" si="59"/>
        <v>1.1706016420445886E-2</v>
      </c>
      <c r="V308" s="25">
        <f t="shared" si="60"/>
        <v>9.0337439217345716E-2</v>
      </c>
      <c r="Y308" s="40"/>
      <c r="Z308" s="40"/>
    </row>
    <row r="309" spans="1:26" x14ac:dyDescent="0.2">
      <c r="A309" s="16">
        <v>1896.01</v>
      </c>
      <c r="B309" s="17">
        <v>4.2699999999999996</v>
      </c>
      <c r="C309" s="18">
        <v>0.18920000000000001</v>
      </c>
      <c r="D309" s="17">
        <v>0.2467</v>
      </c>
      <c r="E309" s="17">
        <v>6.6601933879999997</v>
      </c>
      <c r="F309" s="18">
        <f t="shared" si="61"/>
        <v>1896.041666666644</v>
      </c>
      <c r="G309" s="19">
        <v>3.6</v>
      </c>
      <c r="H309" s="18">
        <f t="shared" si="53"/>
        <v>201.83418621477432</v>
      </c>
      <c r="I309" s="18">
        <f t="shared" si="54"/>
        <v>8.9430978997272366</v>
      </c>
      <c r="J309" s="20">
        <f t="shared" si="62"/>
        <v>778.16959772621726</v>
      </c>
      <c r="K309" s="18">
        <f t="shared" si="55"/>
        <v>11.661005559528061</v>
      </c>
      <c r="L309" s="20">
        <f t="shared" si="56"/>
        <v>44.958885189474891</v>
      </c>
      <c r="M309" s="39">
        <f t="shared" si="50"/>
        <v>16.576224828568183</v>
      </c>
      <c r="N309" s="21"/>
      <c r="O309" s="22">
        <f t="shared" si="51"/>
        <v>20.858552156094383</v>
      </c>
      <c r="P309" s="22"/>
      <c r="Q309" s="41">
        <f t="shared" si="52"/>
        <v>6.2604116349686684E-3</v>
      </c>
      <c r="R309" s="19">
        <f t="shared" si="57"/>
        <v>1.004389296452507</v>
      </c>
      <c r="S309" s="19">
        <f t="shared" si="63"/>
        <v>5.8993295543559379</v>
      </c>
      <c r="T309" s="25">
        <f t="shared" si="58"/>
        <v>0.1054217959988839</v>
      </c>
      <c r="U309" s="25">
        <f t="shared" si="59"/>
        <v>1.0392143209894567E-2</v>
      </c>
      <c r="V309" s="25">
        <f t="shared" si="60"/>
        <v>9.5029652788989338E-2</v>
      </c>
      <c r="Y309" s="40"/>
      <c r="Z309" s="40"/>
    </row>
    <row r="310" spans="1:26" x14ac:dyDescent="0.2">
      <c r="A310" s="16">
        <v>1896.02</v>
      </c>
      <c r="B310" s="17">
        <v>4.45</v>
      </c>
      <c r="C310" s="18">
        <v>0.1883</v>
      </c>
      <c r="D310" s="17">
        <v>0.24329999999999999</v>
      </c>
      <c r="E310" s="17">
        <v>6.5650523969999997</v>
      </c>
      <c r="F310" s="18">
        <f t="shared" si="61"/>
        <v>1896.1249999999773</v>
      </c>
      <c r="G310" s="19">
        <f>G309*11/12+G321*1/12</f>
        <v>3.5833333333333335</v>
      </c>
      <c r="H310" s="18">
        <f t="shared" si="53"/>
        <v>213.39070928667272</v>
      </c>
      <c r="I310" s="18">
        <f t="shared" si="54"/>
        <v>9.0295439457708913</v>
      </c>
      <c r="J310" s="20">
        <f t="shared" si="62"/>
        <v>825.62676114306271</v>
      </c>
      <c r="K310" s="18">
        <f t="shared" si="55"/>
        <v>11.666957206617408</v>
      </c>
      <c r="L310" s="20">
        <f t="shared" si="56"/>
        <v>45.140447412608346</v>
      </c>
      <c r="M310" s="39">
        <f t="shared" si="50"/>
        <v>17.515403352637268</v>
      </c>
      <c r="N310" s="21"/>
      <c r="O310" s="22">
        <f t="shared" si="51"/>
        <v>22.040592031270322</v>
      </c>
      <c r="P310" s="22"/>
      <c r="Q310" s="41">
        <f t="shared" si="52"/>
        <v>1.7805233819332827E-3</v>
      </c>
      <c r="R310" s="19">
        <f t="shared" si="57"/>
        <v>1.0043764949070104</v>
      </c>
      <c r="S310" s="19">
        <f t="shared" si="63"/>
        <v>6.0110920261683249</v>
      </c>
      <c r="T310" s="25">
        <f t="shared" si="58"/>
        <v>9.843401141894681E-2</v>
      </c>
      <c r="U310" s="25">
        <f t="shared" si="59"/>
        <v>8.6166554887228131E-3</v>
      </c>
      <c r="V310" s="25">
        <f t="shared" si="60"/>
        <v>8.9817355930223997E-2</v>
      </c>
      <c r="Y310" s="40"/>
      <c r="Z310" s="40"/>
    </row>
    <row r="311" spans="1:26" x14ac:dyDescent="0.2">
      <c r="A311" s="16">
        <v>1896.03</v>
      </c>
      <c r="B311" s="17">
        <v>4.38</v>
      </c>
      <c r="C311" s="18">
        <v>0.1875</v>
      </c>
      <c r="D311" s="17">
        <v>0.24</v>
      </c>
      <c r="E311" s="17">
        <v>6.5650523969999997</v>
      </c>
      <c r="F311" s="18">
        <f t="shared" si="61"/>
        <v>1896.2083333333105</v>
      </c>
      <c r="G311" s="19">
        <f>G309*10/12+G321*2/12</f>
        <v>3.5666666666666664</v>
      </c>
      <c r="H311" s="18">
        <f t="shared" si="53"/>
        <v>210.03400150014076</v>
      </c>
      <c r="I311" s="18">
        <f t="shared" si="54"/>
        <v>8.9911815710676688</v>
      </c>
      <c r="J311" s="20">
        <f t="shared" si="62"/>
        <v>815.53834425830894</v>
      </c>
      <c r="K311" s="18">
        <f t="shared" si="55"/>
        <v>11.508712410966616</v>
      </c>
      <c r="L311" s="20">
        <f t="shared" si="56"/>
        <v>44.68703256209912</v>
      </c>
      <c r="M311" s="39">
        <f t="shared" si="50"/>
        <v>17.232362712298606</v>
      </c>
      <c r="N311" s="21"/>
      <c r="O311" s="22">
        <f t="shared" si="51"/>
        <v>21.685007699222616</v>
      </c>
      <c r="P311" s="22"/>
      <c r="Q311" s="41">
        <f t="shared" si="52"/>
        <v>4.0598699544547451E-3</v>
      </c>
      <c r="R311" s="19">
        <f t="shared" si="57"/>
        <v>1.0043636945405117</v>
      </c>
      <c r="S311" s="19">
        <f t="shared" si="63"/>
        <v>6.0373995398064215</v>
      </c>
      <c r="T311" s="25">
        <f t="shared" si="58"/>
        <v>9.7393655283083636E-2</v>
      </c>
      <c r="U311" s="25">
        <f t="shared" si="59"/>
        <v>8.2971036943131349E-3</v>
      </c>
      <c r="V311" s="25">
        <f t="shared" si="60"/>
        <v>8.9096551588770501E-2</v>
      </c>
      <c r="Y311" s="40"/>
      <c r="Z311" s="40"/>
    </row>
    <row r="312" spans="1:26" x14ac:dyDescent="0.2">
      <c r="A312" s="16">
        <v>1896.04</v>
      </c>
      <c r="B312" s="17">
        <v>4.42</v>
      </c>
      <c r="C312" s="18">
        <v>0.1867</v>
      </c>
      <c r="D312" s="17">
        <v>0.23669999999999999</v>
      </c>
      <c r="E312" s="17">
        <v>6.469903306</v>
      </c>
      <c r="F312" s="18">
        <f t="shared" si="61"/>
        <v>1896.2916666666438</v>
      </c>
      <c r="G312" s="19">
        <f>G309*9/12+G321*3/12</f>
        <v>3.55</v>
      </c>
      <c r="H312" s="18">
        <f t="shared" si="53"/>
        <v>215.06917633677546</v>
      </c>
      <c r="I312" s="18">
        <f t="shared" si="54"/>
        <v>9.084483081917643</v>
      </c>
      <c r="J312" s="20">
        <f t="shared" si="62"/>
        <v>838.02886233238428</v>
      </c>
      <c r="K312" s="18">
        <f t="shared" si="55"/>
        <v>11.517392316496549</v>
      </c>
      <c r="L312" s="20">
        <f t="shared" si="56"/>
        <v>44.878151971510256</v>
      </c>
      <c r="M312" s="39">
        <f t="shared" si="50"/>
        <v>17.643699378129998</v>
      </c>
      <c r="N312" s="21"/>
      <c r="O312" s="22">
        <f t="shared" si="51"/>
        <v>22.201842765217219</v>
      </c>
      <c r="P312" s="22"/>
      <c r="Q312" s="41">
        <f t="shared" si="52"/>
        <v>2.6304574066016509E-3</v>
      </c>
      <c r="R312" s="19">
        <f t="shared" si="57"/>
        <v>1.0043508953544789</v>
      </c>
      <c r="S312" s="19">
        <f t="shared" si="63"/>
        <v>6.1529208637484656</v>
      </c>
      <c r="T312" s="25">
        <f t="shared" si="58"/>
        <v>9.3255691423889564E-2</v>
      </c>
      <c r="U312" s="25">
        <f t="shared" si="59"/>
        <v>6.5102640645871013E-3</v>
      </c>
      <c r="V312" s="25">
        <f t="shared" si="60"/>
        <v>8.6745427359302463E-2</v>
      </c>
      <c r="Y312" s="40"/>
      <c r="Z312" s="40"/>
    </row>
    <row r="313" spans="1:26" x14ac:dyDescent="0.2">
      <c r="A313" s="16">
        <v>1896.05</v>
      </c>
      <c r="B313" s="17">
        <v>4.4000000000000004</v>
      </c>
      <c r="C313" s="18">
        <v>0.18579999999999999</v>
      </c>
      <c r="D313" s="17">
        <v>0.23330000000000001</v>
      </c>
      <c r="E313" s="17">
        <v>6.3747542150000003</v>
      </c>
      <c r="F313" s="18">
        <f t="shared" si="61"/>
        <v>1896.374999999977</v>
      </c>
      <c r="G313" s="19">
        <f>G309*8/12+G321*4/12</f>
        <v>3.5333333333333332</v>
      </c>
      <c r="H313" s="18">
        <f t="shared" si="53"/>
        <v>217.29159325713715</v>
      </c>
      <c r="I313" s="18">
        <f t="shared" si="54"/>
        <v>9.175631369812745</v>
      </c>
      <c r="J313" s="20">
        <f t="shared" si="62"/>
        <v>849.66807795223667</v>
      </c>
      <c r="K313" s="18">
        <f t="shared" si="55"/>
        <v>11.521392887929567</v>
      </c>
      <c r="L313" s="20">
        <f t="shared" si="56"/>
        <v>45.051718769603816</v>
      </c>
      <c r="M313" s="39">
        <f t="shared" si="50"/>
        <v>17.828266894232822</v>
      </c>
      <c r="N313" s="21"/>
      <c r="O313" s="22">
        <f t="shared" si="51"/>
        <v>22.432252972027989</v>
      </c>
      <c r="P313" s="22"/>
      <c r="Q313" s="41">
        <f t="shared" si="52"/>
        <v>3.1802127213657674E-3</v>
      </c>
      <c r="R313" s="19">
        <f t="shared" si="57"/>
        <v>1.0043380973503815</v>
      </c>
      <c r="S313" s="19">
        <f t="shared" si="63"/>
        <v>6.2719291796456558</v>
      </c>
      <c r="T313" s="25">
        <f t="shared" si="58"/>
        <v>8.7957278337948752E-2</v>
      </c>
      <c r="U313" s="25">
        <f t="shared" si="59"/>
        <v>3.5857713301912231E-3</v>
      </c>
      <c r="V313" s="25">
        <f t="shared" si="60"/>
        <v>8.4371507007757529E-2</v>
      </c>
      <c r="Y313" s="40"/>
      <c r="Z313" s="40"/>
    </row>
    <row r="314" spans="1:26" x14ac:dyDescent="0.2">
      <c r="A314" s="16">
        <v>1896.06</v>
      </c>
      <c r="B314" s="17">
        <v>4.32</v>
      </c>
      <c r="C314" s="18">
        <v>0.185</v>
      </c>
      <c r="D314" s="17">
        <v>0.23</v>
      </c>
      <c r="E314" s="17">
        <v>6.2796132230000001</v>
      </c>
      <c r="F314" s="18">
        <f t="shared" si="61"/>
        <v>1896.4583333333103</v>
      </c>
      <c r="G314" s="19">
        <f>G309*7/12+G321*5/12</f>
        <v>3.5166666666666666</v>
      </c>
      <c r="H314" s="18">
        <f t="shared" si="53"/>
        <v>216.57311552546247</v>
      </c>
      <c r="I314" s="18">
        <f t="shared" si="54"/>
        <v>9.2745431417154069</v>
      </c>
      <c r="J314" s="20">
        <f t="shared" si="62"/>
        <v>849.88079983626892</v>
      </c>
      <c r="K314" s="18">
        <f t="shared" si="55"/>
        <v>11.530513095105642</v>
      </c>
      <c r="L314" s="20">
        <f t="shared" si="56"/>
        <v>45.248283324616168</v>
      </c>
      <c r="M314" s="39">
        <f t="shared" si="50"/>
        <v>17.777578616430464</v>
      </c>
      <c r="N314" s="21"/>
      <c r="O314" s="22">
        <f t="shared" si="51"/>
        <v>22.366260400602865</v>
      </c>
      <c r="P314" s="22"/>
      <c r="Q314" s="41">
        <f t="shared" si="52"/>
        <v>3.2653672633128003E-3</v>
      </c>
      <c r="R314" s="19">
        <f t="shared" si="57"/>
        <v>1.0043253005296922</v>
      </c>
      <c r="S314" s="19">
        <f t="shared" si="63"/>
        <v>6.3945742176556077</v>
      </c>
      <c r="T314" s="25">
        <f t="shared" si="58"/>
        <v>8.9699636569060104E-2</v>
      </c>
      <c r="U314" s="25">
        <f t="shared" si="59"/>
        <v>1.769623504406681E-3</v>
      </c>
      <c r="V314" s="25">
        <f t="shared" si="60"/>
        <v>8.7930013064653423E-2</v>
      </c>
      <c r="Y314" s="40"/>
      <c r="Z314" s="40"/>
    </row>
    <row r="315" spans="1:26" x14ac:dyDescent="0.2">
      <c r="A315" s="16">
        <v>1896.07</v>
      </c>
      <c r="B315" s="17">
        <v>4.04</v>
      </c>
      <c r="C315" s="18">
        <v>0.1842</v>
      </c>
      <c r="D315" s="17">
        <v>0.22670000000000001</v>
      </c>
      <c r="E315" s="17">
        <v>6.2796132230000001</v>
      </c>
      <c r="F315" s="18">
        <f t="shared" si="61"/>
        <v>1896.5416666666436</v>
      </c>
      <c r="G315" s="19">
        <f>G309*6/12+G321*6/12</f>
        <v>3.5</v>
      </c>
      <c r="H315" s="18">
        <f t="shared" si="53"/>
        <v>202.53596914881211</v>
      </c>
      <c r="I315" s="18">
        <f t="shared" si="54"/>
        <v>9.2344370092106907</v>
      </c>
      <c r="J315" s="20">
        <f t="shared" si="62"/>
        <v>797.8157642629659</v>
      </c>
      <c r="K315" s="18">
        <f t="shared" si="55"/>
        <v>11.36507529852369</v>
      </c>
      <c r="L315" s="20">
        <f t="shared" si="56"/>
        <v>44.768523207528311</v>
      </c>
      <c r="M315" s="39">
        <f t="shared" si="50"/>
        <v>16.637100103394584</v>
      </c>
      <c r="N315" s="21"/>
      <c r="O315" s="22">
        <f t="shared" si="51"/>
        <v>20.933061531248505</v>
      </c>
      <c r="P315" s="22"/>
      <c r="Q315" s="41">
        <f t="shared" si="52"/>
        <v>6.053299737138175E-3</v>
      </c>
      <c r="R315" s="19">
        <f t="shared" si="57"/>
        <v>1.0043125048938841</v>
      </c>
      <c r="S315" s="19">
        <f t="shared" si="63"/>
        <v>6.4222326729063886</v>
      </c>
      <c r="T315" s="25">
        <f t="shared" si="58"/>
        <v>9.783469588933591E-2</v>
      </c>
      <c r="U315" s="25">
        <f t="shared" si="59"/>
        <v>4.8652627988323704E-3</v>
      </c>
      <c r="V315" s="25">
        <f t="shared" si="60"/>
        <v>9.2969433090503539E-2</v>
      </c>
      <c r="Y315" s="40"/>
      <c r="Z315" s="40"/>
    </row>
    <row r="316" spans="1:26" x14ac:dyDescent="0.2">
      <c r="A316" s="16">
        <v>1896.08</v>
      </c>
      <c r="B316" s="17">
        <v>3.81</v>
      </c>
      <c r="C316" s="18">
        <v>0.18329999999999999</v>
      </c>
      <c r="D316" s="17">
        <v>0.2233</v>
      </c>
      <c r="E316" s="17">
        <v>6.2796132230000001</v>
      </c>
      <c r="F316" s="18">
        <f t="shared" si="61"/>
        <v>1896.6249999999768</v>
      </c>
      <c r="G316" s="19">
        <f>G309*5/12+G321*7/12</f>
        <v>3.4833333333333334</v>
      </c>
      <c r="H316" s="18">
        <f t="shared" si="53"/>
        <v>191.00545605370647</v>
      </c>
      <c r="I316" s="18">
        <f t="shared" si="54"/>
        <v>9.1893176101428864</v>
      </c>
      <c r="J316" s="20">
        <f t="shared" si="62"/>
        <v>755.41205387153877</v>
      </c>
      <c r="K316" s="18">
        <f t="shared" si="55"/>
        <v>11.194624235378649</v>
      </c>
      <c r="L316" s="20">
        <f t="shared" si="56"/>
        <v>44.273887566801733</v>
      </c>
      <c r="M316" s="39">
        <f t="shared" si="50"/>
        <v>15.703370546226877</v>
      </c>
      <c r="N316" s="21"/>
      <c r="O316" s="22">
        <f t="shared" si="51"/>
        <v>19.764265040091679</v>
      </c>
      <c r="P316" s="22"/>
      <c r="Q316" s="41">
        <f t="shared" si="52"/>
        <v>8.5761667136347516E-3</v>
      </c>
      <c r="R316" s="19">
        <f t="shared" si="57"/>
        <v>1.0042997104444336</v>
      </c>
      <c r="S316" s="19">
        <f t="shared" si="63"/>
        <v>6.44992858273796</v>
      </c>
      <c r="T316" s="25">
        <f t="shared" si="58"/>
        <v>0.10958433281852109</v>
      </c>
      <c r="U316" s="25">
        <f t="shared" si="59"/>
        <v>2.2823428152958236E-3</v>
      </c>
      <c r="V316" s="25">
        <f t="shared" si="60"/>
        <v>0.10730199000322527</v>
      </c>
      <c r="Y316" s="40"/>
      <c r="Z316" s="40"/>
    </row>
    <row r="317" spans="1:26" x14ac:dyDescent="0.2">
      <c r="A317" s="16">
        <v>1896.09</v>
      </c>
      <c r="B317" s="17">
        <v>4.01</v>
      </c>
      <c r="C317" s="18">
        <v>0.1825</v>
      </c>
      <c r="D317" s="17">
        <v>0.22</v>
      </c>
      <c r="E317" s="17">
        <v>6.2796132230000001</v>
      </c>
      <c r="F317" s="18">
        <f t="shared" si="61"/>
        <v>1896.7083333333101</v>
      </c>
      <c r="G317" s="19">
        <f>G309*4/12+G321*8/12</f>
        <v>3.4666666666666668</v>
      </c>
      <c r="H317" s="18">
        <f t="shared" si="53"/>
        <v>201.03198917988524</v>
      </c>
      <c r="I317" s="18">
        <f t="shared" si="54"/>
        <v>9.1492114776381701</v>
      </c>
      <c r="J317" s="20">
        <f t="shared" si="62"/>
        <v>798.08159956539794</v>
      </c>
      <c r="K317" s="18">
        <f t="shared" si="55"/>
        <v>11.0291864387967</v>
      </c>
      <c r="L317" s="20">
        <f t="shared" si="56"/>
        <v>43.785025412565481</v>
      </c>
      <c r="M317" s="39">
        <f t="shared" si="50"/>
        <v>16.544339943032021</v>
      </c>
      <c r="N317" s="21"/>
      <c r="O317" s="22">
        <f t="shared" si="51"/>
        <v>20.824903901677764</v>
      </c>
      <c r="P317" s="22"/>
      <c r="Q317" s="41">
        <f t="shared" si="52"/>
        <v>5.5058693897917788E-3</v>
      </c>
      <c r="R317" s="19">
        <f t="shared" si="57"/>
        <v>1.0042869171828182</v>
      </c>
      <c r="S317" s="19">
        <f t="shared" si="63"/>
        <v>6.4776614080310093</v>
      </c>
      <c r="T317" s="25">
        <f t="shared" si="58"/>
        <v>0.10597480400938974</v>
      </c>
      <c r="U317" s="25">
        <f t="shared" si="59"/>
        <v>8.6425337500384281E-4</v>
      </c>
      <c r="V317" s="25">
        <f t="shared" si="60"/>
        <v>0.1051105506343859</v>
      </c>
      <c r="Y317" s="40"/>
      <c r="Z317" s="40"/>
    </row>
    <row r="318" spans="1:26" x14ac:dyDescent="0.2">
      <c r="A318" s="16">
        <v>1896.1</v>
      </c>
      <c r="B318" s="17">
        <v>4.0999999999999996</v>
      </c>
      <c r="C318" s="18">
        <v>0.1817</v>
      </c>
      <c r="D318" s="17">
        <v>0.2167</v>
      </c>
      <c r="E318" s="17">
        <v>6.469903306</v>
      </c>
      <c r="F318" s="18">
        <f t="shared" si="61"/>
        <v>1896.7916666666433</v>
      </c>
      <c r="G318" s="19">
        <f>G309*3/12+G321*9/12</f>
        <v>3.4499999999999997</v>
      </c>
      <c r="H318" s="18">
        <f t="shared" si="53"/>
        <v>199.49855723547043</v>
      </c>
      <c r="I318" s="18">
        <f t="shared" si="54"/>
        <v>8.8411921584597515</v>
      </c>
      <c r="J318" s="20">
        <f t="shared" si="62"/>
        <v>794.91889683687702</v>
      </c>
      <c r="K318" s="18">
        <f t="shared" si="55"/>
        <v>10.544228622664988</v>
      </c>
      <c r="L318" s="20">
        <f t="shared" si="56"/>
        <v>42.014371937695437</v>
      </c>
      <c r="M318" s="39">
        <f t="shared" si="50"/>
        <v>16.43886680472589</v>
      </c>
      <c r="N318" s="21"/>
      <c r="O318" s="22">
        <f t="shared" si="51"/>
        <v>20.692151790835563</v>
      </c>
      <c r="P318" s="22"/>
      <c r="Q318" s="41">
        <f t="shared" si="52"/>
        <v>8.9894799045272256E-3</v>
      </c>
      <c r="R318" s="19">
        <f t="shared" si="57"/>
        <v>1.0042741251105176</v>
      </c>
      <c r="S318" s="19">
        <f t="shared" si="63"/>
        <v>6.3140956089749487</v>
      </c>
      <c r="T318" s="25">
        <f t="shared" si="58"/>
        <v>0.10100257251141098</v>
      </c>
      <c r="U318" s="25">
        <f t="shared" si="59"/>
        <v>1.3565299172224599E-3</v>
      </c>
      <c r="V318" s="25">
        <f t="shared" si="60"/>
        <v>9.9646042594188522E-2</v>
      </c>
      <c r="Y318" s="40"/>
      <c r="Z318" s="40"/>
    </row>
    <row r="319" spans="1:26" x14ac:dyDescent="0.2">
      <c r="A319" s="16">
        <v>1896.11</v>
      </c>
      <c r="B319" s="17">
        <v>4.38</v>
      </c>
      <c r="C319" s="18">
        <v>0.18079999999999999</v>
      </c>
      <c r="D319" s="17">
        <v>0.21329999999999999</v>
      </c>
      <c r="E319" s="17">
        <v>6.6601933879999997</v>
      </c>
      <c r="F319" s="18">
        <f t="shared" si="61"/>
        <v>1896.8749999999766</v>
      </c>
      <c r="G319" s="19">
        <f>G309*2/12+G321*10/12</f>
        <v>3.4333333333333336</v>
      </c>
      <c r="H319" s="18">
        <f t="shared" si="53"/>
        <v>207.03366173787157</v>
      </c>
      <c r="I319" s="18">
        <f t="shared" si="54"/>
        <v>8.5460470415998113</v>
      </c>
      <c r="J319" s="20">
        <f t="shared" si="62"/>
        <v>827.7808628914986</v>
      </c>
      <c r="K319" s="18">
        <f t="shared" si="55"/>
        <v>10.082255718878539</v>
      </c>
      <c r="L319" s="20">
        <f t="shared" si="56"/>
        <v>40.311794076428455</v>
      </c>
      <c r="M319" s="39">
        <f t="shared" si="50"/>
        <v>17.089425242371124</v>
      </c>
      <c r="N319" s="21"/>
      <c r="O319" s="22">
        <f t="shared" si="51"/>
        <v>21.506675169836157</v>
      </c>
      <c r="P319" s="22"/>
      <c r="Q319" s="41">
        <f t="shared" si="52"/>
        <v>9.6930200802203201E-3</v>
      </c>
      <c r="R319" s="19">
        <f t="shared" si="57"/>
        <v>1.0042613342290143</v>
      </c>
      <c r="S319" s="19">
        <f t="shared" si="63"/>
        <v>6.1599101502271729</v>
      </c>
      <c r="T319" s="25">
        <f t="shared" si="58"/>
        <v>9.7961073386766628E-2</v>
      </c>
      <c r="U319" s="25">
        <f t="shared" si="59"/>
        <v>2.8859980810231889E-3</v>
      </c>
      <c r="V319" s="25">
        <f t="shared" si="60"/>
        <v>9.5075075305743439E-2</v>
      </c>
      <c r="Y319" s="40"/>
      <c r="Z319" s="40"/>
    </row>
    <row r="320" spans="1:26" x14ac:dyDescent="0.2">
      <c r="A320" s="16">
        <v>1896.12</v>
      </c>
      <c r="B320" s="17">
        <v>4.22</v>
      </c>
      <c r="C320" s="18">
        <v>0.18</v>
      </c>
      <c r="D320" s="17">
        <v>0.21</v>
      </c>
      <c r="E320" s="17">
        <v>6.6601933879999997</v>
      </c>
      <c r="F320" s="18">
        <f t="shared" si="61"/>
        <v>1896.9583333333098</v>
      </c>
      <c r="G320" s="19">
        <f>G309*1/12+G321*11/12</f>
        <v>3.4166666666666665</v>
      </c>
      <c r="H320" s="18">
        <f t="shared" si="53"/>
        <v>199.47078824973013</v>
      </c>
      <c r="I320" s="18">
        <f t="shared" si="54"/>
        <v>8.508232674159105</v>
      </c>
      <c r="J320" s="20">
        <f t="shared" si="62"/>
        <v>800.37715852636904</v>
      </c>
      <c r="K320" s="18">
        <f t="shared" si="55"/>
        <v>9.9262714531856222</v>
      </c>
      <c r="L320" s="20">
        <f t="shared" si="56"/>
        <v>39.829195092544424</v>
      </c>
      <c r="M320" s="39">
        <f t="shared" si="50"/>
        <v>16.501404180590093</v>
      </c>
      <c r="N320" s="21"/>
      <c r="O320" s="22">
        <f t="shared" si="51"/>
        <v>20.76576412109732</v>
      </c>
      <c r="P320" s="22"/>
      <c r="Q320" s="41">
        <f t="shared" si="52"/>
        <v>1.0736338168094939E-2</v>
      </c>
      <c r="R320" s="19">
        <f t="shared" si="57"/>
        <v>1.0042485445397913</v>
      </c>
      <c r="S320" s="19">
        <f t="shared" si="63"/>
        <v>6.1861595861979897</v>
      </c>
      <c r="T320" s="25">
        <f t="shared" si="58"/>
        <v>9.9856130879753868E-2</v>
      </c>
      <c r="U320" s="25">
        <f t="shared" si="59"/>
        <v>1.5242332623721655E-3</v>
      </c>
      <c r="V320" s="25">
        <f t="shared" si="60"/>
        <v>9.8331897617381703E-2</v>
      </c>
      <c r="Y320" s="40"/>
      <c r="Z320" s="40"/>
    </row>
    <row r="321" spans="1:26" x14ac:dyDescent="0.2">
      <c r="A321" s="16">
        <v>1897.01</v>
      </c>
      <c r="B321" s="17">
        <v>4.22</v>
      </c>
      <c r="C321" s="18">
        <v>0.18</v>
      </c>
      <c r="D321" s="17">
        <v>0.21829999999999999</v>
      </c>
      <c r="E321" s="17">
        <v>6.469903306</v>
      </c>
      <c r="F321" s="18">
        <f t="shared" si="61"/>
        <v>1897.0416666666431</v>
      </c>
      <c r="G321" s="19">
        <v>3.4</v>
      </c>
      <c r="H321" s="18">
        <f t="shared" si="53"/>
        <v>205.33753939845985</v>
      </c>
      <c r="I321" s="18">
        <f t="shared" si="54"/>
        <v>8.7584732444840689</v>
      </c>
      <c r="J321" s="20">
        <f t="shared" si="62"/>
        <v>826.84613252786016</v>
      </c>
      <c r="K321" s="18">
        <f t="shared" si="55"/>
        <v>10.622081718171513</v>
      </c>
      <c r="L321" s="20">
        <f t="shared" si="56"/>
        <v>42.77263287460471</v>
      </c>
      <c r="M321" s="39">
        <f t="shared" ref="M321:M384" si="64">H321/AVERAGE(K201:K320)</f>
        <v>17.026521282380564</v>
      </c>
      <c r="N321" s="21"/>
      <c r="O321" s="22">
        <f t="shared" ref="O321:O384" si="65">J321/AVERAGE(L201:L320)</f>
        <v>21.425908946193214</v>
      </c>
      <c r="P321" s="22"/>
      <c r="Q321" s="41">
        <f t="shared" ref="Q321:Q384" si="66">1/M321-(G321/100-(((E321/E201)^(1/10))-1))</f>
        <v>3.8227047514217613E-3</v>
      </c>
      <c r="R321" s="19">
        <f t="shared" si="57"/>
        <v>1.0031837326593216</v>
      </c>
      <c r="S321" s="19">
        <f t="shared" si="63"/>
        <v>6.3951594917623353</v>
      </c>
      <c r="T321" s="25">
        <f t="shared" si="58"/>
        <v>9.4677407581497564E-2</v>
      </c>
      <c r="U321" s="25">
        <f t="shared" si="59"/>
        <v>-5.916575122566492E-4</v>
      </c>
      <c r="V321" s="25">
        <f t="shared" si="60"/>
        <v>9.5269065093754213E-2</v>
      </c>
      <c r="Y321" s="40"/>
      <c r="Z321" s="40"/>
    </row>
    <row r="322" spans="1:26" x14ac:dyDescent="0.2">
      <c r="A322" s="16">
        <v>1897.02</v>
      </c>
      <c r="B322" s="17">
        <v>4.18</v>
      </c>
      <c r="C322" s="18">
        <v>0.18</v>
      </c>
      <c r="D322" s="17">
        <v>0.22670000000000001</v>
      </c>
      <c r="E322" s="17">
        <v>6.469903306</v>
      </c>
      <c r="F322" s="18">
        <f t="shared" si="61"/>
        <v>1897.1249999999764</v>
      </c>
      <c r="G322" s="19">
        <f>G321*11/12+G333*1/12</f>
        <v>3.3958333333333335</v>
      </c>
      <c r="H322" s="18">
        <f t="shared" si="53"/>
        <v>203.39121201079672</v>
      </c>
      <c r="I322" s="18">
        <f t="shared" si="54"/>
        <v>8.7584732444840689</v>
      </c>
      <c r="J322" s="20">
        <f t="shared" si="62"/>
        <v>821.9477549654913</v>
      </c>
      <c r="K322" s="18">
        <f t="shared" si="55"/>
        <v>11.03081046958077</v>
      </c>
      <c r="L322" s="20">
        <f t="shared" si="56"/>
        <v>44.577884222649971</v>
      </c>
      <c r="M322" s="39">
        <f t="shared" si="64"/>
        <v>16.894025883254098</v>
      </c>
      <c r="N322" s="21"/>
      <c r="O322" s="22">
        <f t="shared" si="65"/>
        <v>21.257060362377871</v>
      </c>
      <c r="P322" s="22"/>
      <c r="Q322" s="41">
        <f t="shared" si="66"/>
        <v>3.1669328023881463E-3</v>
      </c>
      <c r="R322" s="19">
        <f t="shared" si="57"/>
        <v>1.003180329202354</v>
      </c>
      <c r="S322" s="19">
        <f t="shared" si="63"/>
        <v>6.4155199698978285</v>
      </c>
      <c r="T322" s="25">
        <f t="shared" si="58"/>
        <v>8.9918230363277729E-2</v>
      </c>
      <c r="U322" s="25">
        <f t="shared" si="59"/>
        <v>-2.8663324199870166E-3</v>
      </c>
      <c r="V322" s="25">
        <f t="shared" si="60"/>
        <v>9.2784562783264746E-2</v>
      </c>
      <c r="Y322" s="40"/>
      <c r="Z322" s="40"/>
    </row>
    <row r="323" spans="1:26" x14ac:dyDescent="0.2">
      <c r="A323" s="16">
        <v>1897.03</v>
      </c>
      <c r="B323" s="17">
        <v>4.1900000000000004</v>
      </c>
      <c r="C323" s="18">
        <v>0.18</v>
      </c>
      <c r="D323" s="17">
        <v>0.23499999999999999</v>
      </c>
      <c r="E323" s="17">
        <v>6.469903306</v>
      </c>
      <c r="F323" s="18">
        <f t="shared" si="61"/>
        <v>1897.2083333333096</v>
      </c>
      <c r="G323" s="19">
        <f>G321*10/12+G333*2/12</f>
        <v>3.3916666666666666</v>
      </c>
      <c r="H323" s="18">
        <f t="shared" si="53"/>
        <v>203.8777938577125</v>
      </c>
      <c r="I323" s="18">
        <f t="shared" si="54"/>
        <v>8.7584732444840689</v>
      </c>
      <c r="J323" s="20">
        <f t="shared" si="62"/>
        <v>826.86371043777285</v>
      </c>
      <c r="K323" s="18">
        <f t="shared" si="55"/>
        <v>11.434673402520868</v>
      </c>
      <c r="L323" s="20">
        <f t="shared" si="56"/>
        <v>46.375410967273659</v>
      </c>
      <c r="M323" s="39">
        <f t="shared" si="64"/>
        <v>16.958030716721041</v>
      </c>
      <c r="N323" s="21"/>
      <c r="O323" s="22">
        <f t="shared" si="65"/>
        <v>21.333760247195986</v>
      </c>
      <c r="P323" s="22"/>
      <c r="Q323" s="41">
        <f t="shared" si="66"/>
        <v>2.9851886508370645E-3</v>
      </c>
      <c r="R323" s="19">
        <f t="shared" si="57"/>
        <v>1.0031769257640506</v>
      </c>
      <c r="S323" s="19">
        <f t="shared" si="63"/>
        <v>6.4359234354063801</v>
      </c>
      <c r="T323" s="25">
        <f t="shared" si="58"/>
        <v>7.9641343557122601E-2</v>
      </c>
      <c r="U323" s="25">
        <f t="shared" si="59"/>
        <v>-1.9586963226663201E-3</v>
      </c>
      <c r="V323" s="25">
        <f t="shared" si="60"/>
        <v>8.1600039879788921E-2</v>
      </c>
      <c r="Y323" s="40"/>
      <c r="Z323" s="40"/>
    </row>
    <row r="324" spans="1:26" x14ac:dyDescent="0.2">
      <c r="A324" s="16">
        <v>1897.04</v>
      </c>
      <c r="B324" s="17">
        <v>4.0599999999999996</v>
      </c>
      <c r="C324" s="18">
        <v>0.18</v>
      </c>
      <c r="D324" s="17">
        <v>0.24329999999999999</v>
      </c>
      <c r="E324" s="17">
        <v>6.3747542150000003</v>
      </c>
      <c r="F324" s="18">
        <f t="shared" si="61"/>
        <v>1897.2916666666429</v>
      </c>
      <c r="G324" s="19">
        <f>G321*9/12+G333*3/12</f>
        <v>3.3874999999999997</v>
      </c>
      <c r="H324" s="18">
        <f t="shared" si="53"/>
        <v>200.50087923272199</v>
      </c>
      <c r="I324" s="18">
        <f t="shared" si="54"/>
        <v>8.8892015423374282</v>
      </c>
      <c r="J324" s="20">
        <f t="shared" si="62"/>
        <v>816.17233039797986</v>
      </c>
      <c r="K324" s="18">
        <f t="shared" si="55"/>
        <v>12.015237418059424</v>
      </c>
      <c r="L324" s="20">
        <f t="shared" si="56"/>
        <v>48.910031523603081</v>
      </c>
      <c r="M324" s="39">
        <f t="shared" si="64"/>
        <v>16.696857434734664</v>
      </c>
      <c r="N324" s="21"/>
      <c r="O324" s="22">
        <f t="shared" si="65"/>
        <v>21.001906820502267</v>
      </c>
      <c r="P324" s="22"/>
      <c r="Q324" s="41">
        <f t="shared" si="66"/>
        <v>2.5014578482111943E-3</v>
      </c>
      <c r="R324" s="19">
        <f t="shared" si="57"/>
        <v>1.0031735223444171</v>
      </c>
      <c r="S324" s="19">
        <f t="shared" si="63"/>
        <v>6.5527371666161178</v>
      </c>
      <c r="T324" s="25">
        <f t="shared" si="58"/>
        <v>8.2007269588502796E-2</v>
      </c>
      <c r="U324" s="25">
        <f t="shared" si="59"/>
        <v>-3.5825129168808312E-3</v>
      </c>
      <c r="V324" s="25">
        <f t="shared" si="60"/>
        <v>8.5589782505383627E-2</v>
      </c>
      <c r="Y324" s="40"/>
      <c r="Z324" s="40"/>
    </row>
    <row r="325" spans="1:26" x14ac:dyDescent="0.2">
      <c r="A325" s="16">
        <v>1897.05</v>
      </c>
      <c r="B325" s="17">
        <v>4.08</v>
      </c>
      <c r="C325" s="18">
        <v>0.18</v>
      </c>
      <c r="D325" s="17">
        <v>0.25169999999999998</v>
      </c>
      <c r="E325" s="17">
        <v>6.2796132230000001</v>
      </c>
      <c r="F325" s="18">
        <f t="shared" si="61"/>
        <v>1897.3749999999761</v>
      </c>
      <c r="G325" s="19">
        <f>G321*8/12+G333*4/12</f>
        <v>3.3833333333333333</v>
      </c>
      <c r="H325" s="18">
        <f t="shared" si="53"/>
        <v>204.54127577404785</v>
      </c>
      <c r="I325" s="18">
        <f t="shared" si="54"/>
        <v>9.023879813560935</v>
      </c>
      <c r="J325" s="20">
        <f t="shared" si="62"/>
        <v>835.68054050603291</v>
      </c>
      <c r="K325" s="18">
        <f t="shared" si="55"/>
        <v>12.618391939296039</v>
      </c>
      <c r="L325" s="20">
        <f t="shared" si="56"/>
        <v>51.554115697394231</v>
      </c>
      <c r="M325" s="39">
        <f t="shared" si="64"/>
        <v>17.04775512922939</v>
      </c>
      <c r="N325" s="21"/>
      <c r="O325" s="22">
        <f t="shared" si="65"/>
        <v>21.436906305372034</v>
      </c>
      <c r="P325" s="22"/>
      <c r="Q325" s="41">
        <f t="shared" si="66"/>
        <v>-1.5688683077026699E-4</v>
      </c>
      <c r="R325" s="19">
        <f t="shared" si="57"/>
        <v>1.0031701189434596</v>
      </c>
      <c r="S325" s="19">
        <f t="shared" si="63"/>
        <v>6.6731265194171119</v>
      </c>
      <c r="T325" s="25">
        <f t="shared" si="58"/>
        <v>7.3860583095227028E-2</v>
      </c>
      <c r="U325" s="25">
        <f t="shared" si="59"/>
        <v>-7.3164706692286918E-3</v>
      </c>
      <c r="V325" s="25">
        <f t="shared" si="60"/>
        <v>8.117705376445572E-2</v>
      </c>
      <c r="Y325" s="40"/>
      <c r="Z325" s="40"/>
    </row>
    <row r="326" spans="1:26" x14ac:dyDescent="0.2">
      <c r="A326" s="16">
        <v>1897.06</v>
      </c>
      <c r="B326" s="17">
        <v>4.2699999999999996</v>
      </c>
      <c r="C326" s="18">
        <v>0.18</v>
      </c>
      <c r="D326" s="17">
        <v>0.26</v>
      </c>
      <c r="E326" s="17">
        <v>6.2796132230000001</v>
      </c>
      <c r="F326" s="18">
        <f t="shared" si="61"/>
        <v>1897.4583333333094</v>
      </c>
      <c r="G326" s="19">
        <f>G321*7/12+G333*5/12</f>
        <v>3.3791666666666664</v>
      </c>
      <c r="H326" s="18">
        <f t="shared" si="53"/>
        <v>214.06648224391773</v>
      </c>
      <c r="I326" s="18">
        <f t="shared" si="54"/>
        <v>9.023879813560935</v>
      </c>
      <c r="J326" s="20">
        <f t="shared" si="62"/>
        <v>877.6693911932233</v>
      </c>
      <c r="K326" s="18">
        <f t="shared" si="55"/>
        <v>13.034493064032462</v>
      </c>
      <c r="L326" s="20">
        <f t="shared" si="56"/>
        <v>53.441227566800478</v>
      </c>
      <c r="M326" s="39">
        <f t="shared" si="64"/>
        <v>17.850497280690615</v>
      </c>
      <c r="N326" s="21"/>
      <c r="O326" s="22">
        <f t="shared" si="65"/>
        <v>22.433196984133868</v>
      </c>
      <c r="P326" s="22"/>
      <c r="Q326" s="41">
        <f t="shared" si="66"/>
        <v>-1.5985160058095763E-3</v>
      </c>
      <c r="R326" s="19">
        <f t="shared" si="57"/>
        <v>1.0031667155611836</v>
      </c>
      <c r="S326" s="19">
        <f t="shared" si="63"/>
        <v>6.6942811242084179</v>
      </c>
      <c r="T326" s="25">
        <f t="shared" si="58"/>
        <v>6.4499910549714157E-2</v>
      </c>
      <c r="U326" s="25">
        <f t="shared" si="59"/>
        <v>-8.4858680042171342E-3</v>
      </c>
      <c r="V326" s="25">
        <f t="shared" si="60"/>
        <v>7.2985778553931291E-2</v>
      </c>
      <c r="Y326" s="40"/>
      <c r="Z326" s="40"/>
    </row>
    <row r="327" spans="1:26" x14ac:dyDescent="0.2">
      <c r="A327" s="16">
        <v>1897.07</v>
      </c>
      <c r="B327" s="17">
        <v>4.46</v>
      </c>
      <c r="C327" s="18">
        <v>0.18</v>
      </c>
      <c r="D327" s="17">
        <v>0.26829999999999998</v>
      </c>
      <c r="E327" s="17">
        <v>6.2796132230000001</v>
      </c>
      <c r="F327" s="18">
        <f t="shared" si="61"/>
        <v>1897.5416666666426</v>
      </c>
      <c r="G327" s="19">
        <f>G321*6/12+G333*6/12</f>
        <v>3.375</v>
      </c>
      <c r="H327" s="18">
        <f t="shared" si="53"/>
        <v>223.59168871378762</v>
      </c>
      <c r="I327" s="18">
        <f t="shared" si="54"/>
        <v>9.023879813560935</v>
      </c>
      <c r="J327" s="20">
        <f t="shared" si="62"/>
        <v>919.80574369781618</v>
      </c>
      <c r="K327" s="18">
        <f t="shared" si="55"/>
        <v>13.450594188768882</v>
      </c>
      <c r="L327" s="20">
        <f t="shared" si="56"/>
        <v>55.332708752045754</v>
      </c>
      <c r="M327" s="39">
        <f t="shared" si="64"/>
        <v>18.651975755820299</v>
      </c>
      <c r="N327" s="21"/>
      <c r="O327" s="22">
        <f t="shared" si="65"/>
        <v>23.420666317964177</v>
      </c>
      <c r="P327" s="22"/>
      <c r="Q327" s="41">
        <f t="shared" si="66"/>
        <v>-2.7943487692444688E-3</v>
      </c>
      <c r="R327" s="19">
        <f t="shared" si="57"/>
        <v>1.0031633121975951</v>
      </c>
      <c r="S327" s="19">
        <f t="shared" si="63"/>
        <v>6.7154800084153869</v>
      </c>
      <c r="T327" s="25">
        <f t="shared" si="58"/>
        <v>6.3965984520001129E-2</v>
      </c>
      <c r="U327" s="25">
        <f t="shared" si="59"/>
        <v>-8.625925653494515E-3</v>
      </c>
      <c r="V327" s="25">
        <f t="shared" si="60"/>
        <v>7.2591910173495644E-2</v>
      </c>
      <c r="Y327" s="40"/>
      <c r="Z327" s="40"/>
    </row>
    <row r="328" spans="1:26" x14ac:dyDescent="0.2">
      <c r="A328" s="16">
        <v>1897.08</v>
      </c>
      <c r="B328" s="17">
        <v>4.75</v>
      </c>
      <c r="C328" s="18">
        <v>0.18</v>
      </c>
      <c r="D328" s="17">
        <v>0.2767</v>
      </c>
      <c r="E328" s="17">
        <v>6.5650523969999997</v>
      </c>
      <c r="F328" s="18">
        <f t="shared" si="61"/>
        <v>1897.6249999999759</v>
      </c>
      <c r="G328" s="19">
        <f>G321*5/12+G333*7/12</f>
        <v>3.3708333333333336</v>
      </c>
      <c r="H328" s="18">
        <f t="shared" si="53"/>
        <v>227.77659980038098</v>
      </c>
      <c r="I328" s="18">
        <f t="shared" si="54"/>
        <v>8.6315343082249623</v>
      </c>
      <c r="J328" s="20">
        <f t="shared" si="62"/>
        <v>939.98053872887556</v>
      </c>
      <c r="K328" s="18">
        <f t="shared" si="55"/>
        <v>13.268586350476928</v>
      </c>
      <c r="L328" s="20">
        <f t="shared" si="56"/>
        <v>54.756340013953647</v>
      </c>
      <c r="M328" s="39">
        <f t="shared" si="64"/>
        <v>19.006396010519445</v>
      </c>
      <c r="N328" s="21"/>
      <c r="O328" s="22">
        <f t="shared" si="65"/>
        <v>23.83814638747754</v>
      </c>
      <c r="P328" s="22"/>
      <c r="Q328" s="41">
        <f t="shared" si="66"/>
        <v>-5.7321390204544131E-4</v>
      </c>
      <c r="R328" s="19">
        <f t="shared" si="57"/>
        <v>1.0031599088526999</v>
      </c>
      <c r="S328" s="19">
        <f t="shared" si="63"/>
        <v>6.4438199924030668</v>
      </c>
      <c r="T328" s="25">
        <f t="shared" si="58"/>
        <v>5.3918740350289873E-2</v>
      </c>
      <c r="U328" s="25">
        <f t="shared" si="59"/>
        <v>-4.3480874288223115E-3</v>
      </c>
      <c r="V328" s="25">
        <f t="shared" si="60"/>
        <v>5.8266827779112185E-2</v>
      </c>
      <c r="Y328" s="40"/>
      <c r="Z328" s="40"/>
    </row>
    <row r="329" spans="1:26" x14ac:dyDescent="0.2">
      <c r="A329" s="16">
        <v>1897.09</v>
      </c>
      <c r="B329" s="17">
        <v>4.9800000000000004</v>
      </c>
      <c r="C329" s="18">
        <v>0.18</v>
      </c>
      <c r="D329" s="17">
        <v>0.28499999999999998</v>
      </c>
      <c r="E329" s="17">
        <v>6.7553424790000003</v>
      </c>
      <c r="F329" s="18">
        <f t="shared" si="61"/>
        <v>1897.7083333333092</v>
      </c>
      <c r="G329" s="19">
        <f>G321*4/12+G333*8/12</f>
        <v>3.3666666666666667</v>
      </c>
      <c r="H329" s="18">
        <f t="shared" ref="H329:H392" si="67">B329*$E$1853/E329</f>
        <v>232.07890345658384</v>
      </c>
      <c r="I329" s="18">
        <f t="shared" ref="I329:I392" si="68">C329*$E$1853/E329</f>
        <v>8.3883941008403795</v>
      </c>
      <c r="J329" s="20">
        <f t="shared" si="62"/>
        <v>960.61987999491271</v>
      </c>
      <c r="K329" s="18">
        <f t="shared" ref="K329:K392" si="69">D329*$E$1853/E329</f>
        <v>13.281623992997265</v>
      </c>
      <c r="L329" s="20">
        <f t="shared" ref="L329:L392" si="70">K329*(J329/H329)</f>
        <v>54.975234096094383</v>
      </c>
      <c r="M329" s="39">
        <f t="shared" si="64"/>
        <v>19.372370293397807</v>
      </c>
      <c r="N329" s="21"/>
      <c r="O329" s="22">
        <f t="shared" si="65"/>
        <v>24.266748911108213</v>
      </c>
      <c r="P329" s="22"/>
      <c r="Q329" s="41">
        <f t="shared" si="66"/>
        <v>2.4584612230910755E-3</v>
      </c>
      <c r="R329" s="19">
        <f t="shared" ref="R329:R392" si="71">((G329/G330+G329/1200+((1+G330/1200)^(-119))*(1-G329/G330)))</f>
        <v>1.0031565055265037</v>
      </c>
      <c r="S329" s="19">
        <f t="shared" si="63"/>
        <v>6.2820934472518903</v>
      </c>
      <c r="T329" s="25">
        <f t="shared" ref="T329:T392" si="72">(($J449/$J329)^(1/10)-1)</f>
        <v>5.1013692402144928E-2</v>
      </c>
      <c r="U329" s="25">
        <f t="shared" ref="U329:U392" si="73">(($S449/$S329)^(1/10)-1)</f>
        <v>-1.636509967011035E-3</v>
      </c>
      <c r="V329" s="25">
        <f t="shared" ref="V329:V392" si="74">T329-U329</f>
        <v>5.2650202369155963E-2</v>
      </c>
      <c r="Y329" s="40"/>
      <c r="Z329" s="40"/>
    </row>
    <row r="330" spans="1:26" x14ac:dyDescent="0.2">
      <c r="A330" s="16">
        <v>1897.1</v>
      </c>
      <c r="B330" s="17">
        <v>4.82</v>
      </c>
      <c r="C330" s="18">
        <v>0.18</v>
      </c>
      <c r="D330" s="17">
        <v>0.29330000000000001</v>
      </c>
      <c r="E330" s="17">
        <v>6.6601933879999997</v>
      </c>
      <c r="F330" s="18">
        <f t="shared" ref="F330:F393" si="75">F329+1/12</f>
        <v>1897.7916666666424</v>
      </c>
      <c r="G330" s="19">
        <f>G321*3/12+G333*9/12</f>
        <v>3.3625000000000003</v>
      </c>
      <c r="H330" s="18">
        <f t="shared" si="67"/>
        <v>227.83156383026051</v>
      </c>
      <c r="I330" s="18">
        <f t="shared" si="68"/>
        <v>8.508232674159105</v>
      </c>
      <c r="J330" s="20">
        <f t="shared" ref="J330:J393" si="76">J329*((H330+(I330/12))/H329)</f>
        <v>945.97408190364445</v>
      </c>
      <c r="K330" s="18">
        <f t="shared" si="69"/>
        <v>13.863692462949253</v>
      </c>
      <c r="L330" s="20">
        <f t="shared" si="70"/>
        <v>57.563111664385666</v>
      </c>
      <c r="M330" s="39">
        <f t="shared" si="64"/>
        <v>19.028031223902435</v>
      </c>
      <c r="N330" s="21"/>
      <c r="O330" s="22">
        <f t="shared" si="65"/>
        <v>23.80721709774231</v>
      </c>
      <c r="P330" s="22"/>
      <c r="Q330" s="41">
        <f t="shared" si="66"/>
        <v>8.6208907337630147E-4</v>
      </c>
      <c r="R330" s="19">
        <f t="shared" si="71"/>
        <v>1.0031531022190128</v>
      </c>
      <c r="S330" s="19">
        <f t="shared" ref="S330:S393" si="77">S329*R329*E329/E330</f>
        <v>6.3919536645254835</v>
      </c>
      <c r="T330" s="25">
        <f t="shared" si="72"/>
        <v>4.0080107097376194E-2</v>
      </c>
      <c r="U330" s="25">
        <f t="shared" si="73"/>
        <v>-4.2091152882934857E-3</v>
      </c>
      <c r="V330" s="25">
        <f t="shared" si="74"/>
        <v>4.428922238566968E-2</v>
      </c>
      <c r="Y330" s="40"/>
      <c r="Z330" s="40"/>
    </row>
    <row r="331" spans="1:26" x14ac:dyDescent="0.2">
      <c r="A331" s="16">
        <v>1897.11</v>
      </c>
      <c r="B331" s="17">
        <v>4.6500000000000004</v>
      </c>
      <c r="C331" s="18">
        <v>0.18</v>
      </c>
      <c r="D331" s="17">
        <v>0.30170000000000002</v>
      </c>
      <c r="E331" s="17">
        <v>6.6601933879999997</v>
      </c>
      <c r="F331" s="18">
        <f t="shared" si="75"/>
        <v>1897.8749999999757</v>
      </c>
      <c r="G331" s="19">
        <f>G321*2/12+G333*10/12</f>
        <v>3.3583333333333334</v>
      </c>
      <c r="H331" s="18">
        <f t="shared" si="67"/>
        <v>219.79601074911022</v>
      </c>
      <c r="I331" s="18">
        <f t="shared" si="68"/>
        <v>8.508232674159105</v>
      </c>
      <c r="J331" s="20">
        <f t="shared" si="76"/>
        <v>915.55375354367243</v>
      </c>
      <c r="K331" s="18">
        <f t="shared" si="69"/>
        <v>14.260743321076678</v>
      </c>
      <c r="L331" s="20">
        <f t="shared" si="70"/>
        <v>59.402702676156125</v>
      </c>
      <c r="M331" s="39">
        <f t="shared" si="64"/>
        <v>18.358448098050225</v>
      </c>
      <c r="N331" s="21"/>
      <c r="O331" s="22">
        <f t="shared" si="65"/>
        <v>22.943021658320259</v>
      </c>
      <c r="P331" s="22"/>
      <c r="Q331" s="41">
        <f t="shared" si="66"/>
        <v>1.6591271266084215E-3</v>
      </c>
      <c r="R331" s="19">
        <f t="shared" si="71"/>
        <v>1.0031496989302324</v>
      </c>
      <c r="S331" s="19">
        <f t="shared" si="77"/>
        <v>6.4121081478089259</v>
      </c>
      <c r="T331" s="25">
        <f t="shared" si="72"/>
        <v>4.2124194539456816E-2</v>
      </c>
      <c r="U331" s="25">
        <f t="shared" si="73"/>
        <v>-1.846661492059809E-4</v>
      </c>
      <c r="V331" s="25">
        <f t="shared" si="74"/>
        <v>4.2308860688662797E-2</v>
      </c>
      <c r="Y331" s="40"/>
      <c r="Z331" s="40"/>
    </row>
    <row r="332" spans="1:26" x14ac:dyDescent="0.2">
      <c r="A332" s="16">
        <v>1897.12</v>
      </c>
      <c r="B332" s="17">
        <v>4.75</v>
      </c>
      <c r="C332" s="18">
        <v>0.18</v>
      </c>
      <c r="D332" s="17">
        <v>0.31</v>
      </c>
      <c r="E332" s="17">
        <v>6.6601933879999997</v>
      </c>
      <c r="F332" s="18">
        <f t="shared" si="75"/>
        <v>1897.9583333333089</v>
      </c>
      <c r="G332" s="19">
        <f>G321*1/12+G333*11/12</f>
        <v>3.3541666666666665</v>
      </c>
      <c r="H332" s="18">
        <f t="shared" si="67"/>
        <v>224.52280667919862</v>
      </c>
      <c r="I332" s="18">
        <f t="shared" si="68"/>
        <v>8.508232674159105</v>
      </c>
      <c r="J332" s="20">
        <f t="shared" si="76"/>
        <v>938.19648078184923</v>
      </c>
      <c r="K332" s="18">
        <f t="shared" si="69"/>
        <v>14.653067383274013</v>
      </c>
      <c r="L332" s="20">
        <f t="shared" si="70"/>
        <v>61.229665061552261</v>
      </c>
      <c r="M332" s="39">
        <f t="shared" si="64"/>
        <v>18.748757662525509</v>
      </c>
      <c r="N332" s="21"/>
      <c r="O332" s="22">
        <f t="shared" si="65"/>
        <v>23.401121903654296</v>
      </c>
      <c r="P332" s="22"/>
      <c r="Q332" s="41">
        <f t="shared" si="66"/>
        <v>-1.7115718291626919E-3</v>
      </c>
      <c r="R332" s="19">
        <f t="shared" si="71"/>
        <v>1.0031462956601689</v>
      </c>
      <c r="S332" s="19">
        <f t="shared" si="77"/>
        <v>6.4323043579826136</v>
      </c>
      <c r="T332" s="25">
        <f t="shared" si="72"/>
        <v>4.7616955694373075E-2</v>
      </c>
      <c r="U332" s="25">
        <f t="shared" si="73"/>
        <v>1.8350429548992242E-3</v>
      </c>
      <c r="V332" s="25">
        <f t="shared" si="74"/>
        <v>4.5781912739473851E-2</v>
      </c>
      <c r="Y332" s="40"/>
      <c r="Z332" s="40"/>
    </row>
    <row r="333" spans="1:26" x14ac:dyDescent="0.2">
      <c r="A333" s="16">
        <v>1898.01</v>
      </c>
      <c r="B333" s="17">
        <v>4.88</v>
      </c>
      <c r="C333" s="18">
        <v>0.1817</v>
      </c>
      <c r="D333" s="17">
        <v>0.31330000000000002</v>
      </c>
      <c r="E333" s="17">
        <v>6.6601933879999997</v>
      </c>
      <c r="F333" s="18">
        <f t="shared" si="75"/>
        <v>1898.0416666666422</v>
      </c>
      <c r="G333" s="19">
        <v>3.35</v>
      </c>
      <c r="H333" s="18">
        <f t="shared" si="67"/>
        <v>230.66764138831348</v>
      </c>
      <c r="I333" s="18">
        <f t="shared" si="68"/>
        <v>8.5885882049706073</v>
      </c>
      <c r="J333" s="20">
        <f t="shared" si="76"/>
        <v>966.86414412531826</v>
      </c>
      <c r="K333" s="18">
        <f t="shared" si="69"/>
        <v>14.809051648966932</v>
      </c>
      <c r="L333" s="20">
        <f t="shared" si="70"/>
        <v>62.073470564438985</v>
      </c>
      <c r="M333" s="39">
        <f t="shared" si="64"/>
        <v>19.249000021813757</v>
      </c>
      <c r="N333" s="21"/>
      <c r="O333" s="22">
        <f t="shared" si="65"/>
        <v>23.993240200753746</v>
      </c>
      <c r="P333" s="22"/>
      <c r="Q333" s="41">
        <f t="shared" si="66"/>
        <v>-4.1739014245349287E-3</v>
      </c>
      <c r="R333" s="19">
        <f t="shared" si="71"/>
        <v>1.0045491757317953</v>
      </c>
      <c r="S333" s="19">
        <f t="shared" si="77"/>
        <v>6.4525422892690196</v>
      </c>
      <c r="T333" s="25">
        <f t="shared" si="72"/>
        <v>5.0540328754758779E-2</v>
      </c>
      <c r="U333" s="25">
        <f t="shared" si="73"/>
        <v>2.8001337431431406E-3</v>
      </c>
      <c r="V333" s="25">
        <f t="shared" si="74"/>
        <v>4.7740195011615638E-2</v>
      </c>
      <c r="Y333" s="40"/>
      <c r="Z333" s="40"/>
    </row>
    <row r="334" spans="1:26" x14ac:dyDescent="0.2">
      <c r="A334" s="16">
        <v>1898.02</v>
      </c>
      <c r="B334" s="17">
        <v>4.87</v>
      </c>
      <c r="C334" s="18">
        <v>0.18329999999999999</v>
      </c>
      <c r="D334" s="17">
        <v>0.31669999999999998</v>
      </c>
      <c r="E334" s="17">
        <v>6.7553424790000003</v>
      </c>
      <c r="F334" s="18">
        <f t="shared" si="75"/>
        <v>1898.1249999999754</v>
      </c>
      <c r="G334" s="19">
        <f>G333*11/12+G345*1/12</f>
        <v>3.3291666666666666</v>
      </c>
      <c r="H334" s="18">
        <f t="shared" si="67"/>
        <v>226.95266261718137</v>
      </c>
      <c r="I334" s="18">
        <f t="shared" si="68"/>
        <v>8.5421813260224528</v>
      </c>
      <c r="J334" s="20">
        <f t="shared" si="76"/>
        <v>954.27625353033591</v>
      </c>
      <c r="K334" s="18">
        <f t="shared" si="69"/>
        <v>14.758913398534157</v>
      </c>
      <c r="L334" s="20">
        <f t="shared" si="70"/>
        <v>62.057348971880366</v>
      </c>
      <c r="M334" s="39">
        <f t="shared" si="64"/>
        <v>18.918131888002144</v>
      </c>
      <c r="N334" s="21"/>
      <c r="O334" s="22">
        <f t="shared" si="65"/>
        <v>23.551290011325083</v>
      </c>
      <c r="P334" s="22"/>
      <c r="Q334" s="41">
        <f t="shared" si="66"/>
        <v>-5.5010521342270524E-4</v>
      </c>
      <c r="R334" s="19">
        <f t="shared" si="71"/>
        <v>1.0045335421733654</v>
      </c>
      <c r="S334" s="19">
        <f t="shared" si="77"/>
        <v>6.3905984439118333</v>
      </c>
      <c r="T334" s="25">
        <f t="shared" si="72"/>
        <v>4.9745786122119329E-2</v>
      </c>
      <c r="U334" s="25">
        <f t="shared" si="73"/>
        <v>5.2770722320227836E-3</v>
      </c>
      <c r="V334" s="25">
        <f t="shared" si="74"/>
        <v>4.4468713890096545E-2</v>
      </c>
      <c r="Y334" s="40"/>
      <c r="Z334" s="40"/>
    </row>
    <row r="335" spans="1:26" x14ac:dyDescent="0.2">
      <c r="A335" s="16">
        <v>1898.03</v>
      </c>
      <c r="B335" s="17">
        <v>4.6500000000000004</v>
      </c>
      <c r="C335" s="18">
        <v>0.185</v>
      </c>
      <c r="D335" s="17">
        <v>0.32</v>
      </c>
      <c r="E335" s="17">
        <v>6.7553424790000003</v>
      </c>
      <c r="F335" s="18">
        <f t="shared" si="75"/>
        <v>1898.2083333333087</v>
      </c>
      <c r="G335" s="19">
        <f>G333*10/12+G345*2/12</f>
        <v>3.3083333333333331</v>
      </c>
      <c r="H335" s="18">
        <f t="shared" si="67"/>
        <v>216.70018093837646</v>
      </c>
      <c r="I335" s="18">
        <f t="shared" si="68"/>
        <v>8.6214050480859452</v>
      </c>
      <c r="J335" s="20">
        <f t="shared" si="76"/>
        <v>914.18815971758829</v>
      </c>
      <c r="K335" s="18">
        <f t="shared" si="69"/>
        <v>14.91270062371623</v>
      </c>
      <c r="L335" s="20">
        <f t="shared" si="70"/>
        <v>62.911873356909297</v>
      </c>
      <c r="M335" s="39">
        <f t="shared" si="64"/>
        <v>18.042174923468682</v>
      </c>
      <c r="N335" s="21"/>
      <c r="O335" s="22">
        <f t="shared" si="65"/>
        <v>22.437784146714677</v>
      </c>
      <c r="P335" s="22"/>
      <c r="Q335" s="41">
        <f t="shared" si="66"/>
        <v>2.2245766228676245E-3</v>
      </c>
      <c r="R335" s="19">
        <f t="shared" si="71"/>
        <v>1.0045179109625422</v>
      </c>
      <c r="S335" s="19">
        <f t="shared" si="77"/>
        <v>6.4195704914703509</v>
      </c>
      <c r="T335" s="25">
        <f t="shared" si="72"/>
        <v>5.9046936241137882E-2</v>
      </c>
      <c r="U335" s="25">
        <f t="shared" si="73"/>
        <v>5.2208557343700335E-3</v>
      </c>
      <c r="V335" s="25">
        <f t="shared" si="74"/>
        <v>5.3826080506767848E-2</v>
      </c>
      <c r="Y335" s="40"/>
      <c r="Z335" s="40"/>
    </row>
    <row r="336" spans="1:26" x14ac:dyDescent="0.2">
      <c r="A336" s="16">
        <v>1898.04</v>
      </c>
      <c r="B336" s="17">
        <v>4.57</v>
      </c>
      <c r="C336" s="18">
        <v>0.1867</v>
      </c>
      <c r="D336" s="17">
        <v>0.32329999999999998</v>
      </c>
      <c r="E336" s="17">
        <v>6.7553424790000003</v>
      </c>
      <c r="F336" s="18">
        <f t="shared" si="75"/>
        <v>1898.291666666642</v>
      </c>
      <c r="G336" s="19">
        <f>G333*9/12+G345*3/12</f>
        <v>3.2875000000000001</v>
      </c>
      <c r="H336" s="18">
        <f t="shared" si="67"/>
        <v>212.97200578244741</v>
      </c>
      <c r="I336" s="18">
        <f t="shared" si="68"/>
        <v>8.7006287701494376</v>
      </c>
      <c r="J336" s="20">
        <f t="shared" si="76"/>
        <v>901.51895355433373</v>
      </c>
      <c r="K336" s="18">
        <f t="shared" si="69"/>
        <v>15.066487848898303</v>
      </c>
      <c r="L336" s="20">
        <f t="shared" si="70"/>
        <v>63.777041068734377</v>
      </c>
      <c r="M336" s="39">
        <f t="shared" si="64"/>
        <v>17.705089426411782</v>
      </c>
      <c r="N336" s="21"/>
      <c r="O336" s="22">
        <f t="shared" si="65"/>
        <v>21.9987396229164</v>
      </c>
      <c r="P336" s="22"/>
      <c r="Q336" s="41">
        <f t="shared" si="66"/>
        <v>4.6218682354494042E-3</v>
      </c>
      <c r="R336" s="19">
        <f t="shared" si="71"/>
        <v>1.0045022821029856</v>
      </c>
      <c r="S336" s="19">
        <f t="shared" si="77"/>
        <v>6.448573539368577</v>
      </c>
      <c r="T336" s="25">
        <f t="shared" si="72"/>
        <v>6.5447985587445912E-2</v>
      </c>
      <c r="U336" s="25">
        <f t="shared" si="73"/>
        <v>4.0551665059966879E-3</v>
      </c>
      <c r="V336" s="25">
        <f t="shared" si="74"/>
        <v>6.1392819081449224E-2</v>
      </c>
      <c r="Y336" s="40"/>
      <c r="Z336" s="40"/>
    </row>
    <row r="337" spans="1:26" x14ac:dyDescent="0.2">
      <c r="A337" s="16">
        <v>1898.05</v>
      </c>
      <c r="B337" s="17">
        <v>4.87</v>
      </c>
      <c r="C337" s="18">
        <v>0.1883</v>
      </c>
      <c r="D337" s="17">
        <v>0.32669999999999999</v>
      </c>
      <c r="E337" s="17">
        <v>7.2310717359999996</v>
      </c>
      <c r="F337" s="18">
        <f t="shared" si="75"/>
        <v>1898.3749999999752</v>
      </c>
      <c r="G337" s="19">
        <f>G333*8/12+G345*4/12</f>
        <v>3.2666666666666666</v>
      </c>
      <c r="H337" s="18">
        <f t="shared" si="67"/>
        <v>212.02153961040455</v>
      </c>
      <c r="I337" s="18">
        <f t="shared" si="68"/>
        <v>8.1978759565994199</v>
      </c>
      <c r="J337" s="20">
        <f t="shared" si="76"/>
        <v>900.38742038196506</v>
      </c>
      <c r="K337" s="18">
        <f t="shared" si="69"/>
        <v>14.223293016574777</v>
      </c>
      <c r="L337" s="20">
        <f t="shared" si="70"/>
        <v>60.401759802625868</v>
      </c>
      <c r="M337" s="39">
        <f t="shared" si="64"/>
        <v>17.595635274512816</v>
      </c>
      <c r="N337" s="21"/>
      <c r="O337" s="22">
        <f t="shared" si="65"/>
        <v>21.839402613257271</v>
      </c>
      <c r="P337" s="22"/>
      <c r="Q337" s="41">
        <f t="shared" si="66"/>
        <v>1.3036233662140274E-2</v>
      </c>
      <c r="R337" s="19">
        <f t="shared" si="71"/>
        <v>1.0044866555983616</v>
      </c>
      <c r="S337" s="19">
        <f t="shared" si="77"/>
        <v>6.0514477276894061</v>
      </c>
      <c r="T337" s="25">
        <f t="shared" si="72"/>
        <v>7.1681452138368851E-2</v>
      </c>
      <c r="U337" s="25">
        <f t="shared" si="73"/>
        <v>1.085656649906297E-2</v>
      </c>
      <c r="V337" s="25">
        <f t="shared" si="74"/>
        <v>6.0824885639305881E-2</v>
      </c>
      <c r="Y337" s="40"/>
      <c r="Z337" s="40"/>
    </row>
    <row r="338" spans="1:26" x14ac:dyDescent="0.2">
      <c r="A338" s="16">
        <v>1898.06</v>
      </c>
      <c r="B338" s="17">
        <v>5.0599999999999996</v>
      </c>
      <c r="C338" s="18">
        <v>0.19</v>
      </c>
      <c r="D338" s="17">
        <v>0.33</v>
      </c>
      <c r="E338" s="17">
        <v>6.7553424790000003</v>
      </c>
      <c r="F338" s="18">
        <f t="shared" si="75"/>
        <v>1898.4583333333085</v>
      </c>
      <c r="G338" s="19">
        <f>G333*7/12+G345*5/12</f>
        <v>3.2458333333333336</v>
      </c>
      <c r="H338" s="18">
        <f t="shared" si="67"/>
        <v>235.80707861251287</v>
      </c>
      <c r="I338" s="18">
        <f t="shared" si="68"/>
        <v>8.8544159953315109</v>
      </c>
      <c r="J338" s="20">
        <f t="shared" si="76"/>
        <v>1004.5304579706398</v>
      </c>
      <c r="K338" s="18">
        <f t="shared" si="69"/>
        <v>15.378722518207363</v>
      </c>
      <c r="L338" s="20">
        <f t="shared" si="70"/>
        <v>65.512855954606948</v>
      </c>
      <c r="M338" s="39">
        <f t="shared" si="64"/>
        <v>19.544817480547998</v>
      </c>
      <c r="N338" s="21"/>
      <c r="O338" s="22">
        <f t="shared" si="65"/>
        <v>24.234946843797797</v>
      </c>
      <c r="P338" s="22"/>
      <c r="Q338" s="41">
        <f t="shared" si="66"/>
        <v>2.033044597252967E-3</v>
      </c>
      <c r="R338" s="19">
        <f t="shared" si="71"/>
        <v>1.0044710314523426</v>
      </c>
      <c r="S338" s="19">
        <f t="shared" si="77"/>
        <v>6.5066696275820988</v>
      </c>
      <c r="T338" s="25">
        <f t="shared" si="72"/>
        <v>6.0639336238851538E-2</v>
      </c>
      <c r="U338" s="25">
        <f t="shared" si="73"/>
        <v>3.9470258323308638E-3</v>
      </c>
      <c r="V338" s="25">
        <f t="shared" si="74"/>
        <v>5.6692310406520674E-2</v>
      </c>
      <c r="Y338" s="40"/>
      <c r="Z338" s="40"/>
    </row>
    <row r="339" spans="1:26" x14ac:dyDescent="0.2">
      <c r="A339" s="16">
        <v>1898.07</v>
      </c>
      <c r="B339" s="17">
        <v>5.08</v>
      </c>
      <c r="C339" s="18">
        <v>0.19170000000000001</v>
      </c>
      <c r="D339" s="17">
        <v>0.33329999999999999</v>
      </c>
      <c r="E339" s="17">
        <v>6.6601933879999997</v>
      </c>
      <c r="F339" s="18">
        <f t="shared" si="75"/>
        <v>1898.5416666666417</v>
      </c>
      <c r="G339" s="19">
        <f>G333*6/12+G345*6/12</f>
        <v>3.2250000000000001</v>
      </c>
      <c r="H339" s="18">
        <f t="shared" si="67"/>
        <v>240.12123324849028</v>
      </c>
      <c r="I339" s="18">
        <f t="shared" si="68"/>
        <v>9.0612677979794469</v>
      </c>
      <c r="J339" s="20">
        <f t="shared" si="76"/>
        <v>1026.125341323755</v>
      </c>
      <c r="K339" s="18">
        <f t="shared" si="69"/>
        <v>15.754410834984609</v>
      </c>
      <c r="L339" s="20">
        <f t="shared" si="70"/>
        <v>67.324326036064491</v>
      </c>
      <c r="M339" s="39">
        <f t="shared" si="64"/>
        <v>19.858943014167309</v>
      </c>
      <c r="N339" s="21"/>
      <c r="O339" s="22">
        <f t="shared" si="65"/>
        <v>24.597156500082146</v>
      </c>
      <c r="P339" s="22"/>
      <c r="Q339" s="41">
        <f t="shared" si="66"/>
        <v>-1.1232274275904328E-3</v>
      </c>
      <c r="R339" s="19">
        <f t="shared" si="71"/>
        <v>1.0044554096686071</v>
      </c>
      <c r="S339" s="19">
        <f t="shared" si="77"/>
        <v>6.6291325749157366</v>
      </c>
      <c r="T339" s="25">
        <f t="shared" si="72"/>
        <v>6.1505967617123236E-2</v>
      </c>
      <c r="U339" s="25">
        <f t="shared" si="73"/>
        <v>1.3759423335382159E-3</v>
      </c>
      <c r="V339" s="25">
        <f t="shared" si="74"/>
        <v>6.013002528358502E-2</v>
      </c>
      <c r="Y339" s="40"/>
      <c r="Z339" s="40"/>
    </row>
    <row r="340" spans="1:26" x14ac:dyDescent="0.2">
      <c r="A340" s="16">
        <v>1898.08</v>
      </c>
      <c r="B340" s="17">
        <v>5.27</v>
      </c>
      <c r="C340" s="18">
        <v>0.1933</v>
      </c>
      <c r="D340" s="17">
        <v>0.3367</v>
      </c>
      <c r="E340" s="17">
        <v>6.6601933879999997</v>
      </c>
      <c r="F340" s="18">
        <f t="shared" si="75"/>
        <v>1898.624999999975</v>
      </c>
      <c r="G340" s="19">
        <f>G333*5/12+G345*7/12</f>
        <v>3.2041666666666666</v>
      </c>
      <c r="H340" s="18">
        <f t="shared" si="67"/>
        <v>249.10214551565821</v>
      </c>
      <c r="I340" s="18">
        <f t="shared" si="68"/>
        <v>9.1368965328608613</v>
      </c>
      <c r="J340" s="20">
        <f t="shared" si="76"/>
        <v>1067.7578184677191</v>
      </c>
      <c r="K340" s="18">
        <f t="shared" si="69"/>
        <v>15.915121896607616</v>
      </c>
      <c r="L340" s="20">
        <f t="shared" si="70"/>
        <v>68.218986238725066</v>
      </c>
      <c r="M340" s="39">
        <f t="shared" si="64"/>
        <v>20.544915179153282</v>
      </c>
      <c r="N340" s="21"/>
      <c r="O340" s="22">
        <f t="shared" si="65"/>
        <v>25.41705356257016</v>
      </c>
      <c r="P340" s="22"/>
      <c r="Q340" s="41">
        <f t="shared" si="66"/>
        <v>-2.5961971848833532E-3</v>
      </c>
      <c r="R340" s="19">
        <f t="shared" si="71"/>
        <v>1.0044397902508402</v>
      </c>
      <c r="S340" s="19">
        <f t="shared" si="77"/>
        <v>6.6586680762844948</v>
      </c>
      <c r="T340" s="25">
        <f t="shared" si="72"/>
        <v>6.2188029845567705E-2</v>
      </c>
      <c r="U340" s="25">
        <f t="shared" si="73"/>
        <v>1.3240844829440768E-3</v>
      </c>
      <c r="V340" s="25">
        <f t="shared" si="74"/>
        <v>6.0863945362623628E-2</v>
      </c>
      <c r="Y340" s="40"/>
      <c r="Z340" s="40"/>
    </row>
    <row r="341" spans="1:26" x14ac:dyDescent="0.2">
      <c r="A341" s="16">
        <v>1898.09</v>
      </c>
      <c r="B341" s="17">
        <v>5.26</v>
      </c>
      <c r="C341" s="18">
        <v>0.19500000000000001</v>
      </c>
      <c r="D341" s="17">
        <v>0.34</v>
      </c>
      <c r="E341" s="17">
        <v>6.6601933879999997</v>
      </c>
      <c r="F341" s="18">
        <f t="shared" si="75"/>
        <v>1898.7083333333082</v>
      </c>
      <c r="G341" s="19">
        <f>G333*4/12+G345*8/12</f>
        <v>3.1833333333333336</v>
      </c>
      <c r="H341" s="18">
        <f t="shared" si="67"/>
        <v>248.62946592264939</v>
      </c>
      <c r="I341" s="18">
        <f t="shared" si="68"/>
        <v>9.2172520636723636</v>
      </c>
      <c r="J341" s="20">
        <f t="shared" si="76"/>
        <v>1069.0241346660916</v>
      </c>
      <c r="K341" s="18">
        <f t="shared" si="69"/>
        <v>16.071106162300534</v>
      </c>
      <c r="L341" s="20">
        <f t="shared" si="70"/>
        <v>69.100419351040159</v>
      </c>
      <c r="M341" s="39">
        <f t="shared" si="64"/>
        <v>20.442732862691308</v>
      </c>
      <c r="N341" s="21"/>
      <c r="O341" s="22">
        <f t="shared" si="65"/>
        <v>25.263043091810591</v>
      </c>
      <c r="P341" s="22"/>
      <c r="Q341" s="41">
        <f t="shared" si="66"/>
        <v>-2.1445692694496768E-3</v>
      </c>
      <c r="R341" s="19">
        <f t="shared" si="71"/>
        <v>1.0044241732027328</v>
      </c>
      <c r="S341" s="19">
        <f t="shared" si="77"/>
        <v>6.6882311658931632</v>
      </c>
      <c r="T341" s="25">
        <f t="shared" si="72"/>
        <v>6.1342048655665504E-2</v>
      </c>
      <c r="U341" s="25">
        <f t="shared" si="73"/>
        <v>1.2730567834109419E-3</v>
      </c>
      <c r="V341" s="25">
        <f t="shared" si="74"/>
        <v>6.0068991872254562E-2</v>
      </c>
      <c r="Y341" s="40"/>
      <c r="Z341" s="40"/>
    </row>
    <row r="342" spans="1:26" x14ac:dyDescent="0.2">
      <c r="A342" s="16">
        <v>1898.1</v>
      </c>
      <c r="B342" s="17">
        <v>5.15</v>
      </c>
      <c r="C342" s="18">
        <v>0.19670000000000001</v>
      </c>
      <c r="D342" s="17">
        <v>0.34329999999999999</v>
      </c>
      <c r="E342" s="17">
        <v>6.6601933879999997</v>
      </c>
      <c r="F342" s="18">
        <f t="shared" si="75"/>
        <v>1898.7916666666415</v>
      </c>
      <c r="G342" s="19">
        <f>G333*3/12+G345*9/12</f>
        <v>3.1625000000000001</v>
      </c>
      <c r="H342" s="18">
        <f t="shared" si="67"/>
        <v>243.42999039955217</v>
      </c>
      <c r="I342" s="18">
        <f t="shared" si="68"/>
        <v>9.2976075944838659</v>
      </c>
      <c r="J342" s="20">
        <f t="shared" si="76"/>
        <v>1049.9995020540762</v>
      </c>
      <c r="K342" s="18">
        <f t="shared" si="69"/>
        <v>16.227090427993449</v>
      </c>
      <c r="L342" s="20">
        <f t="shared" si="70"/>
        <v>69.993170690323183</v>
      </c>
      <c r="M342" s="39">
        <f t="shared" si="64"/>
        <v>19.947199825773662</v>
      </c>
      <c r="N342" s="21"/>
      <c r="O342" s="22">
        <f t="shared" si="65"/>
        <v>24.627181229803437</v>
      </c>
      <c r="P342" s="22"/>
      <c r="Q342" s="41">
        <f t="shared" si="66"/>
        <v>-1.8673158147902158E-3</v>
      </c>
      <c r="R342" s="19">
        <f t="shared" si="71"/>
        <v>1.0044085585279816</v>
      </c>
      <c r="S342" s="19">
        <f t="shared" si="77"/>
        <v>6.7178210589909906</v>
      </c>
      <c r="T342" s="25">
        <f t="shared" si="72"/>
        <v>6.3829341572826603E-2</v>
      </c>
      <c r="U342" s="25">
        <f t="shared" si="73"/>
        <v>1.4172668657530529E-4</v>
      </c>
      <c r="V342" s="25">
        <f t="shared" si="74"/>
        <v>6.3687614886251298E-2</v>
      </c>
      <c r="Y342" s="40"/>
      <c r="Z342" s="40"/>
    </row>
    <row r="343" spans="1:26" x14ac:dyDescent="0.2">
      <c r="A343" s="16">
        <v>1898.11</v>
      </c>
      <c r="B343" s="17">
        <v>5.32</v>
      </c>
      <c r="C343" s="18">
        <v>0.1983</v>
      </c>
      <c r="D343" s="17">
        <v>0.34670000000000001</v>
      </c>
      <c r="E343" s="17">
        <v>6.6601933879999997</v>
      </c>
      <c r="F343" s="18">
        <f t="shared" si="75"/>
        <v>1898.8749999999748</v>
      </c>
      <c r="G343" s="19">
        <f>G333*2/12+G345*10/12</f>
        <v>3.1416666666666666</v>
      </c>
      <c r="H343" s="18">
        <f t="shared" si="67"/>
        <v>251.46554348070242</v>
      </c>
      <c r="I343" s="18">
        <f t="shared" si="68"/>
        <v>9.3732363293652803</v>
      </c>
      <c r="J343" s="20">
        <f t="shared" si="76"/>
        <v>1088.028852951287</v>
      </c>
      <c r="K343" s="18">
        <f t="shared" si="69"/>
        <v>16.387801489616454</v>
      </c>
      <c r="L343" s="20">
        <f t="shared" si="70"/>
        <v>70.905940473347968</v>
      </c>
      <c r="M343" s="39">
        <f t="shared" si="64"/>
        <v>20.527416324811295</v>
      </c>
      <c r="N343" s="21"/>
      <c r="O343" s="22">
        <f t="shared" si="65"/>
        <v>25.319043685503758</v>
      </c>
      <c r="P343" s="22"/>
      <c r="Q343" s="41">
        <f t="shared" si="66"/>
        <v>-4.2081023515611812E-3</v>
      </c>
      <c r="R343" s="19">
        <f t="shared" si="71"/>
        <v>1.0043929462302907</v>
      </c>
      <c r="S343" s="19">
        <f t="shared" si="77"/>
        <v>6.74743696631006</v>
      </c>
      <c r="T343" s="25">
        <f t="shared" si="72"/>
        <v>6.6283648972159881E-2</v>
      </c>
      <c r="U343" s="25">
        <f t="shared" si="73"/>
        <v>-9.7686806646923863E-4</v>
      </c>
      <c r="V343" s="25">
        <f t="shared" si="74"/>
        <v>6.726051703862912E-2</v>
      </c>
      <c r="Y343" s="40"/>
      <c r="Z343" s="40"/>
    </row>
    <row r="344" spans="1:26" x14ac:dyDescent="0.2">
      <c r="A344" s="16">
        <v>1898.12</v>
      </c>
      <c r="B344" s="17">
        <v>5.65</v>
      </c>
      <c r="C344" s="18">
        <v>0.2</v>
      </c>
      <c r="D344" s="17">
        <v>0.35</v>
      </c>
      <c r="E344" s="17">
        <v>6.7553424790000003</v>
      </c>
      <c r="F344" s="18">
        <f t="shared" si="75"/>
        <v>1898.958333333308</v>
      </c>
      <c r="G344" s="19">
        <f>G333*1/12+G345*11/12</f>
        <v>3.1208333333333336</v>
      </c>
      <c r="H344" s="18">
        <f t="shared" si="67"/>
        <v>263.3023703874897</v>
      </c>
      <c r="I344" s="18">
        <f t="shared" si="68"/>
        <v>9.3204378898226441</v>
      </c>
      <c r="J344" s="20">
        <f t="shared" si="76"/>
        <v>1142.6044598417402</v>
      </c>
      <c r="K344" s="18">
        <f t="shared" si="69"/>
        <v>16.310766307189628</v>
      </c>
      <c r="L344" s="20">
        <f t="shared" si="70"/>
        <v>70.780807246833461</v>
      </c>
      <c r="M344" s="39">
        <f t="shared" si="64"/>
        <v>21.403631985448182</v>
      </c>
      <c r="N344" s="21"/>
      <c r="O344" s="22">
        <f t="shared" si="65"/>
        <v>26.371858460631419</v>
      </c>
      <c r="P344" s="22"/>
      <c r="Q344" s="41">
        <f t="shared" si="66"/>
        <v>-4.6050711802031047E-3</v>
      </c>
      <c r="R344" s="19">
        <f t="shared" si="71"/>
        <v>1.0043773363133697</v>
      </c>
      <c r="S344" s="19">
        <f t="shared" si="77"/>
        <v>6.6816228566601144</v>
      </c>
      <c r="T344" s="25">
        <f t="shared" si="72"/>
        <v>6.2723425576802327E-2</v>
      </c>
      <c r="U344" s="25">
        <f t="shared" si="73"/>
        <v>-6.6552271536934882E-4</v>
      </c>
      <c r="V344" s="25">
        <f t="shared" si="74"/>
        <v>6.3388948292171676E-2</v>
      </c>
      <c r="Y344" s="40"/>
      <c r="Z344" s="40"/>
    </row>
    <row r="345" spans="1:26" x14ac:dyDescent="0.2">
      <c r="A345" s="16">
        <v>1899.01</v>
      </c>
      <c r="B345" s="17">
        <v>6.08</v>
      </c>
      <c r="C345" s="18">
        <v>0.20080000000000001</v>
      </c>
      <c r="D345" s="17">
        <v>0.36080000000000001</v>
      </c>
      <c r="E345" s="17">
        <v>6.7553424790000003</v>
      </c>
      <c r="F345" s="18">
        <f t="shared" si="75"/>
        <v>1899.0416666666413</v>
      </c>
      <c r="G345" s="19">
        <v>3.1</v>
      </c>
      <c r="H345" s="18">
        <f t="shared" si="67"/>
        <v>283.34131185060835</v>
      </c>
      <c r="I345" s="18">
        <f t="shared" si="68"/>
        <v>9.3577196413819337</v>
      </c>
      <c r="J345" s="20">
        <f t="shared" si="76"/>
        <v>1232.9477340057458</v>
      </c>
      <c r="K345" s="18">
        <f t="shared" si="69"/>
        <v>16.81406995324005</v>
      </c>
      <c r="L345" s="20">
        <f t="shared" si="70"/>
        <v>73.165714215340969</v>
      </c>
      <c r="M345" s="39">
        <f t="shared" si="64"/>
        <v>22.93280741648719</v>
      </c>
      <c r="N345" s="21"/>
      <c r="O345" s="22">
        <f t="shared" si="65"/>
        <v>28.222949576087547</v>
      </c>
      <c r="P345" s="22"/>
      <c r="Q345" s="41">
        <f t="shared" si="66"/>
        <v>-4.0674292764648692E-3</v>
      </c>
      <c r="R345" s="19">
        <f t="shared" si="71"/>
        <v>1.0022280750454438</v>
      </c>
      <c r="S345" s="19">
        <f t="shared" si="77"/>
        <v>6.7108705670228135</v>
      </c>
      <c r="T345" s="25">
        <f t="shared" si="72"/>
        <v>5.6525293120711639E-2</v>
      </c>
      <c r="U345" s="25">
        <f t="shared" si="73"/>
        <v>3.4508758039986098E-4</v>
      </c>
      <c r="V345" s="25">
        <f t="shared" si="74"/>
        <v>5.6180205540311778E-2</v>
      </c>
      <c r="Y345" s="40"/>
      <c r="Z345" s="40"/>
    </row>
    <row r="346" spans="1:26" x14ac:dyDescent="0.2">
      <c r="A346" s="16">
        <v>1899.02</v>
      </c>
      <c r="B346" s="17">
        <v>6.31</v>
      </c>
      <c r="C346" s="18">
        <v>0.20169999999999999</v>
      </c>
      <c r="D346" s="17">
        <v>0.37169999999999997</v>
      </c>
      <c r="E346" s="17">
        <v>6.9456325620000001</v>
      </c>
      <c r="F346" s="18">
        <f t="shared" si="75"/>
        <v>1899.1249999999745</v>
      </c>
      <c r="G346" s="19">
        <f>G345*11/12+G357*1/12</f>
        <v>3.104166666666667</v>
      </c>
      <c r="H346" s="18">
        <f t="shared" si="67"/>
        <v>286.00343377911048</v>
      </c>
      <c r="I346" s="18">
        <f t="shared" si="68"/>
        <v>9.1421382873607904</v>
      </c>
      <c r="J346" s="20">
        <f t="shared" si="76"/>
        <v>1247.8469806502551</v>
      </c>
      <c r="K346" s="18">
        <f t="shared" si="69"/>
        <v>16.847460592027794</v>
      </c>
      <c r="L346" s="20">
        <f t="shared" si="70"/>
        <v>73.506295199318515</v>
      </c>
      <c r="M346" s="39">
        <f t="shared" si="64"/>
        <v>23.048117549980201</v>
      </c>
      <c r="N346" s="21"/>
      <c r="O346" s="22">
        <f t="shared" si="65"/>
        <v>28.325993069592652</v>
      </c>
      <c r="P346" s="22"/>
      <c r="Q346" s="41">
        <f t="shared" si="66"/>
        <v>-4.1025988703934785E-4</v>
      </c>
      <c r="R346" s="19">
        <f t="shared" si="71"/>
        <v>1.0022316173344918</v>
      </c>
      <c r="S346" s="19">
        <f t="shared" si="77"/>
        <v>6.5415549514418974</v>
      </c>
      <c r="T346" s="25">
        <f t="shared" si="72"/>
        <v>5.1479835829899345E-2</v>
      </c>
      <c r="U346" s="25">
        <f t="shared" si="73"/>
        <v>2.0539182052696781E-3</v>
      </c>
      <c r="V346" s="25">
        <f t="shared" si="74"/>
        <v>4.9425917624629667E-2</v>
      </c>
      <c r="Y346" s="40"/>
      <c r="Z346" s="40"/>
    </row>
    <row r="347" spans="1:26" x14ac:dyDescent="0.2">
      <c r="A347" s="16">
        <v>1899.03</v>
      </c>
      <c r="B347" s="17">
        <v>6.4</v>
      </c>
      <c r="C347" s="18">
        <v>0.20250000000000001</v>
      </c>
      <c r="D347" s="17">
        <v>0.38250000000000001</v>
      </c>
      <c r="E347" s="17">
        <v>6.9456325620000001</v>
      </c>
      <c r="F347" s="18">
        <f t="shared" si="75"/>
        <v>1899.2083333333078</v>
      </c>
      <c r="G347" s="19">
        <f>G345*10/12+G357*2/12</f>
        <v>3.1083333333333334</v>
      </c>
      <c r="H347" s="18">
        <f t="shared" si="67"/>
        <v>290.0827220580519</v>
      </c>
      <c r="I347" s="18">
        <f t="shared" si="68"/>
        <v>9.1783986276180496</v>
      </c>
      <c r="J347" s="20">
        <f t="shared" si="76"/>
        <v>1268.9822652868631</v>
      </c>
      <c r="K347" s="18">
        <f t="shared" si="69"/>
        <v>17.336975185500759</v>
      </c>
      <c r="L347" s="20">
        <f t="shared" si="70"/>
        <v>75.841518198785181</v>
      </c>
      <c r="M347" s="39">
        <f t="shared" si="64"/>
        <v>23.279682245508734</v>
      </c>
      <c r="N347" s="21"/>
      <c r="O347" s="22">
        <f t="shared" si="65"/>
        <v>28.570389684667099</v>
      </c>
      <c r="P347" s="22"/>
      <c r="Q347" s="41">
        <f t="shared" si="66"/>
        <v>3.1393768145791812E-4</v>
      </c>
      <c r="R347" s="19">
        <f t="shared" si="71"/>
        <v>1.0022351596044756</v>
      </c>
      <c r="S347" s="19">
        <f t="shared" si="77"/>
        <v>6.5561531988660651</v>
      </c>
      <c r="T347" s="25">
        <f t="shared" si="72"/>
        <v>5.1539949525162276E-2</v>
      </c>
      <c r="U347" s="25">
        <f t="shared" si="73"/>
        <v>2.0419155161419678E-3</v>
      </c>
      <c r="V347" s="25">
        <f t="shared" si="74"/>
        <v>4.9498034009020309E-2</v>
      </c>
      <c r="Y347" s="40"/>
      <c r="Z347" s="40"/>
    </row>
    <row r="348" spans="1:26" x14ac:dyDescent="0.2">
      <c r="A348" s="16">
        <v>1899.04</v>
      </c>
      <c r="B348" s="17">
        <v>6.48</v>
      </c>
      <c r="C348" s="18">
        <v>0.20330000000000001</v>
      </c>
      <c r="D348" s="17">
        <v>0.39329999999999998</v>
      </c>
      <c r="E348" s="17">
        <v>7.0407735540000003</v>
      </c>
      <c r="F348" s="18">
        <f t="shared" si="75"/>
        <v>1899.291666666641</v>
      </c>
      <c r="G348" s="19">
        <f>G345*9/12+G357*3/12</f>
        <v>3.1125000000000003</v>
      </c>
      <c r="H348" s="18">
        <f t="shared" si="67"/>
        <v>289.73991058710322</v>
      </c>
      <c r="I348" s="18">
        <f t="shared" si="68"/>
        <v>9.0901425651787164</v>
      </c>
      <c r="J348" s="20">
        <f t="shared" si="76"/>
        <v>1270.7963942405195</v>
      </c>
      <c r="K348" s="18">
        <f t="shared" si="69"/>
        <v>17.585602906467233</v>
      </c>
      <c r="L348" s="20">
        <f t="shared" si="70"/>
        <v>77.130281150431514</v>
      </c>
      <c r="M348" s="39">
        <f t="shared" si="64"/>
        <v>23.152421525686496</v>
      </c>
      <c r="N348" s="21"/>
      <c r="O348" s="22">
        <f t="shared" si="65"/>
        <v>28.371517887505817</v>
      </c>
      <c r="P348" s="22"/>
      <c r="Q348" s="41">
        <f t="shared" si="66"/>
        <v>1.8540732642901292E-3</v>
      </c>
      <c r="R348" s="19">
        <f t="shared" si="71"/>
        <v>1.0022387018554013</v>
      </c>
      <c r="S348" s="19">
        <f t="shared" si="77"/>
        <v>6.4820168448711808</v>
      </c>
      <c r="T348" s="25">
        <f t="shared" si="72"/>
        <v>5.4203418157947603E-2</v>
      </c>
      <c r="U348" s="25">
        <f t="shared" si="73"/>
        <v>1.3069980447215634E-3</v>
      </c>
      <c r="V348" s="25">
        <f t="shared" si="74"/>
        <v>5.2896420113226039E-2</v>
      </c>
      <c r="Y348" s="40"/>
      <c r="Z348" s="40"/>
    </row>
    <row r="349" spans="1:26" x14ac:dyDescent="0.2">
      <c r="A349" s="16">
        <v>1899.05</v>
      </c>
      <c r="B349" s="17">
        <v>6.21</v>
      </c>
      <c r="C349" s="18">
        <v>0.20419999999999999</v>
      </c>
      <c r="D349" s="17">
        <v>0.4042</v>
      </c>
      <c r="E349" s="17">
        <v>7.0407735540000003</v>
      </c>
      <c r="F349" s="18">
        <f t="shared" si="75"/>
        <v>1899.3749999999743</v>
      </c>
      <c r="G349" s="19">
        <f>G345*8/12+G357*4/12</f>
        <v>3.1166666666666671</v>
      </c>
      <c r="H349" s="18">
        <f t="shared" si="67"/>
        <v>277.66741431264057</v>
      </c>
      <c r="I349" s="18">
        <f t="shared" si="68"/>
        <v>9.130384219426924</v>
      </c>
      <c r="J349" s="20">
        <f t="shared" si="76"/>
        <v>1221.1836924190768</v>
      </c>
      <c r="K349" s="18">
        <f t="shared" si="69"/>
        <v>18.072974052362209</v>
      </c>
      <c r="L349" s="20">
        <f t="shared" si="70"/>
        <v>79.485096372913176</v>
      </c>
      <c r="M349" s="39">
        <f t="shared" si="64"/>
        <v>22.091269360834193</v>
      </c>
      <c r="N349" s="21"/>
      <c r="O349" s="22">
        <f t="shared" si="65"/>
        <v>27.033363884659067</v>
      </c>
      <c r="P349" s="22"/>
      <c r="Q349" s="41">
        <f t="shared" si="66"/>
        <v>6.3341790783615626E-3</v>
      </c>
      <c r="R349" s="19">
        <f t="shared" si="71"/>
        <v>1.0022422440872751</v>
      </c>
      <c r="S349" s="19">
        <f t="shared" si="77"/>
        <v>6.4965281480085366</v>
      </c>
      <c r="T349" s="25">
        <f t="shared" si="72"/>
        <v>6.1171919402222219E-2</v>
      </c>
      <c r="U349" s="25">
        <f t="shared" si="73"/>
        <v>2.6983034043581711E-4</v>
      </c>
      <c r="V349" s="25">
        <f t="shared" si="74"/>
        <v>6.0902089061786402E-2</v>
      </c>
      <c r="Y349" s="40"/>
      <c r="Z349" s="40"/>
    </row>
    <row r="350" spans="1:26" x14ac:dyDescent="0.2">
      <c r="A350" s="16">
        <v>1899.06</v>
      </c>
      <c r="B350" s="17">
        <v>6.07</v>
      </c>
      <c r="C350" s="18">
        <v>0.20499999999999999</v>
      </c>
      <c r="D350" s="17">
        <v>0.41499999999999998</v>
      </c>
      <c r="E350" s="17">
        <v>7.135922645</v>
      </c>
      <c r="F350" s="18">
        <f t="shared" si="75"/>
        <v>1899.4583333333076</v>
      </c>
      <c r="G350" s="19">
        <f>G345*7/12+G357*5/12</f>
        <v>3.1208333333333336</v>
      </c>
      <c r="H350" s="18">
        <f t="shared" si="67"/>
        <v>267.78870197520212</v>
      </c>
      <c r="I350" s="18">
        <f t="shared" si="68"/>
        <v>9.0439347454557542</v>
      </c>
      <c r="J350" s="20">
        <f t="shared" si="76"/>
        <v>1181.0516386310594</v>
      </c>
      <c r="K350" s="18">
        <f t="shared" si="69"/>
        <v>18.308453265190916</v>
      </c>
      <c r="L350" s="20">
        <f t="shared" si="70"/>
        <v>80.747352558795654</v>
      </c>
      <c r="M350" s="39">
        <f t="shared" si="64"/>
        <v>21.212091925046842</v>
      </c>
      <c r="N350" s="21"/>
      <c r="O350" s="22">
        <f t="shared" si="65"/>
        <v>25.92074319093124</v>
      </c>
      <c r="P350" s="22"/>
      <c r="Q350" s="41">
        <f t="shared" si="66"/>
        <v>9.5015040646232798E-3</v>
      </c>
      <c r="R350" s="19">
        <f t="shared" si="71"/>
        <v>1.0022457863001029</v>
      </c>
      <c r="S350" s="19">
        <f t="shared" si="77"/>
        <v>6.4242771973588084</v>
      </c>
      <c r="T350" s="25">
        <f t="shared" si="72"/>
        <v>6.5886016176859963E-2</v>
      </c>
      <c r="U350" s="25">
        <f t="shared" si="73"/>
        <v>5.8712992494980298E-4</v>
      </c>
      <c r="V350" s="25">
        <f t="shared" si="74"/>
        <v>6.529888625191016E-2</v>
      </c>
      <c r="Y350" s="40"/>
      <c r="Z350" s="40"/>
    </row>
    <row r="351" spans="1:26" x14ac:dyDescent="0.2">
      <c r="A351" s="16">
        <v>1899.07</v>
      </c>
      <c r="B351" s="17">
        <v>6.28</v>
      </c>
      <c r="C351" s="18">
        <v>0.20580000000000001</v>
      </c>
      <c r="D351" s="17">
        <v>0.42580000000000001</v>
      </c>
      <c r="E351" s="17">
        <v>7.2310717359999996</v>
      </c>
      <c r="F351" s="18">
        <f t="shared" si="75"/>
        <v>1899.5416666666408</v>
      </c>
      <c r="G351" s="19">
        <f>G345*6/12+G357*6/12</f>
        <v>3.125</v>
      </c>
      <c r="H351" s="18">
        <f t="shared" si="67"/>
        <v>273.40765272142517</v>
      </c>
      <c r="I351" s="18">
        <f t="shared" si="68"/>
        <v>8.9597603391830116</v>
      </c>
      <c r="J351" s="20">
        <f t="shared" si="76"/>
        <v>1209.1263827606231</v>
      </c>
      <c r="K351" s="18">
        <f t="shared" si="69"/>
        <v>18.537735434519561</v>
      </c>
      <c r="L351" s="20">
        <f t="shared" si="70"/>
        <v>81.981849327941617</v>
      </c>
      <c r="M351" s="39">
        <f t="shared" si="64"/>
        <v>21.561425634523125</v>
      </c>
      <c r="N351" s="21"/>
      <c r="O351" s="22">
        <f t="shared" si="65"/>
        <v>26.307639638375679</v>
      </c>
      <c r="P351" s="22"/>
      <c r="Q351" s="41">
        <f t="shared" si="66"/>
        <v>1.0012959005826119E-2</v>
      </c>
      <c r="R351" s="19">
        <f t="shared" si="71"/>
        <v>1.0022493284938903</v>
      </c>
      <c r="S351" s="19">
        <f t="shared" si="77"/>
        <v>6.3539819151473722</v>
      </c>
      <c r="T351" s="25">
        <f t="shared" si="72"/>
        <v>6.527163597209884E-2</v>
      </c>
      <c r="U351" s="25">
        <f t="shared" si="73"/>
        <v>1.904345402575558E-3</v>
      </c>
      <c r="V351" s="25">
        <f t="shared" si="74"/>
        <v>6.3367290569523282E-2</v>
      </c>
      <c r="Y351" s="40"/>
      <c r="Z351" s="40"/>
    </row>
    <row r="352" spans="1:26" x14ac:dyDescent="0.2">
      <c r="A352" s="16">
        <v>1899.08</v>
      </c>
      <c r="B352" s="17">
        <v>6.44</v>
      </c>
      <c r="C352" s="18">
        <v>0.20669999999999999</v>
      </c>
      <c r="D352" s="17">
        <v>0.43669999999999998</v>
      </c>
      <c r="E352" s="17">
        <v>7.3262127269999997</v>
      </c>
      <c r="F352" s="18">
        <f t="shared" si="75"/>
        <v>1899.6249999999741</v>
      </c>
      <c r="G352" s="19">
        <f>G345*5/12+G357*7/12</f>
        <v>3.1291666666666669</v>
      </c>
      <c r="H352" s="18">
        <f t="shared" si="67"/>
        <v>276.73241626307487</v>
      </c>
      <c r="I352" s="18">
        <f t="shared" si="68"/>
        <v>8.8820792611145301</v>
      </c>
      <c r="J352" s="20">
        <f t="shared" si="76"/>
        <v>1227.1032839059467</v>
      </c>
      <c r="K352" s="18">
        <f t="shared" si="69"/>
        <v>18.765379841938636</v>
      </c>
      <c r="L352" s="20">
        <f t="shared" si="70"/>
        <v>83.210559640019724</v>
      </c>
      <c r="M352" s="39">
        <f t="shared" si="64"/>
        <v>21.726237373055454</v>
      </c>
      <c r="N352" s="21"/>
      <c r="O352" s="22">
        <f t="shared" si="65"/>
        <v>26.466629854714526</v>
      </c>
      <c r="P352" s="22"/>
      <c r="Q352" s="41">
        <f t="shared" si="66"/>
        <v>1.0920774676827769E-2</v>
      </c>
      <c r="R352" s="19">
        <f t="shared" si="71"/>
        <v>1.0022528706686431</v>
      </c>
      <c r="S352" s="19">
        <f t="shared" si="77"/>
        <v>6.2855732727655296</v>
      </c>
      <c r="T352" s="25">
        <f t="shared" si="72"/>
        <v>6.554163428520865E-2</v>
      </c>
      <c r="U352" s="25">
        <f t="shared" si="73"/>
        <v>2.1986043489110596E-3</v>
      </c>
      <c r="V352" s="25">
        <f t="shared" si="74"/>
        <v>6.334302993629759E-2</v>
      </c>
      <c r="Y352" s="40"/>
      <c r="Z352" s="40"/>
    </row>
    <row r="353" spans="1:26" x14ac:dyDescent="0.2">
      <c r="A353" s="16">
        <v>1899.09</v>
      </c>
      <c r="B353" s="17">
        <v>6.37</v>
      </c>
      <c r="C353" s="18">
        <v>0.20749999999999999</v>
      </c>
      <c r="D353" s="17">
        <v>0.44750000000000001</v>
      </c>
      <c r="E353" s="17">
        <v>7.6116519010000001</v>
      </c>
      <c r="F353" s="18">
        <f t="shared" si="75"/>
        <v>1899.7083333333073</v>
      </c>
      <c r="G353" s="19">
        <f>G345*4/12+G357*8/12</f>
        <v>3.1333333333333337</v>
      </c>
      <c r="H353" s="18">
        <f t="shared" si="67"/>
        <v>263.45970803480139</v>
      </c>
      <c r="I353" s="18">
        <f t="shared" si="68"/>
        <v>8.5820862507411757</v>
      </c>
      <c r="J353" s="20">
        <f t="shared" si="76"/>
        <v>1171.4199206186347</v>
      </c>
      <c r="K353" s="18">
        <f t="shared" si="69"/>
        <v>18.50835468533338</v>
      </c>
      <c r="L353" s="20">
        <f t="shared" si="70"/>
        <v>82.293628646285569</v>
      </c>
      <c r="M353" s="39">
        <f t="shared" si="64"/>
        <v>20.591140514113782</v>
      </c>
      <c r="N353" s="21"/>
      <c r="O353" s="22">
        <f t="shared" si="65"/>
        <v>25.044683828420066</v>
      </c>
      <c r="P353" s="22"/>
      <c r="Q353" s="41">
        <f t="shared" si="66"/>
        <v>1.5989821882392674E-2</v>
      </c>
      <c r="R353" s="19">
        <f t="shared" si="71"/>
        <v>1.0022564128243681</v>
      </c>
      <c r="S353" s="19">
        <f t="shared" si="77"/>
        <v>6.0634919930596602</v>
      </c>
      <c r="T353" s="25">
        <f t="shared" si="72"/>
        <v>6.9918037014519818E-2</v>
      </c>
      <c r="U353" s="25">
        <f t="shared" si="73"/>
        <v>5.0290517871944829E-3</v>
      </c>
      <c r="V353" s="25">
        <f t="shared" si="74"/>
        <v>6.4888985227325335E-2</v>
      </c>
      <c r="Y353" s="40"/>
      <c r="Z353" s="40"/>
    </row>
    <row r="354" spans="1:26" x14ac:dyDescent="0.2">
      <c r="A354" s="16">
        <v>1899.1</v>
      </c>
      <c r="B354" s="17">
        <v>6.34</v>
      </c>
      <c r="C354" s="18">
        <v>0.20830000000000001</v>
      </c>
      <c r="D354" s="17">
        <v>0.45829999999999999</v>
      </c>
      <c r="E354" s="17">
        <v>7.7067928930000003</v>
      </c>
      <c r="F354" s="18">
        <f t="shared" si="75"/>
        <v>1899.7916666666406</v>
      </c>
      <c r="G354" s="19">
        <f>G345*3/12+G357*9/12</f>
        <v>3.1374999999999997</v>
      </c>
      <c r="H354" s="18">
        <f t="shared" si="67"/>
        <v>258.98181029528814</v>
      </c>
      <c r="I354" s="18">
        <f t="shared" si="68"/>
        <v>8.5088187830455073</v>
      </c>
      <c r="J354" s="20">
        <f t="shared" si="76"/>
        <v>1154.6625879868595</v>
      </c>
      <c r="K354" s="18">
        <f t="shared" si="69"/>
        <v>18.721035277339201</v>
      </c>
      <c r="L354" s="20">
        <f t="shared" si="70"/>
        <v>83.467170989649475</v>
      </c>
      <c r="M354" s="39">
        <f t="shared" si="64"/>
        <v>20.15371346068661</v>
      </c>
      <c r="N354" s="21"/>
      <c r="O354" s="22">
        <f t="shared" si="65"/>
        <v>24.476723296282376</v>
      </c>
      <c r="P354" s="22"/>
      <c r="Q354" s="41">
        <f t="shared" si="66"/>
        <v>1.8243647300443026E-2</v>
      </c>
      <c r="R354" s="19">
        <f t="shared" si="71"/>
        <v>1.0022599549610702</v>
      </c>
      <c r="S354" s="19">
        <f t="shared" si="77"/>
        <v>6.0021505246741382</v>
      </c>
      <c r="T354" s="25">
        <f t="shared" si="72"/>
        <v>7.0157410592571967E-2</v>
      </c>
      <c r="U354" s="25">
        <f t="shared" si="73"/>
        <v>4.2998456729295143E-3</v>
      </c>
      <c r="V354" s="25">
        <f t="shared" si="74"/>
        <v>6.5857564919642453E-2</v>
      </c>
      <c r="Y354" s="40"/>
      <c r="Z354" s="40"/>
    </row>
    <row r="355" spans="1:26" x14ac:dyDescent="0.2">
      <c r="A355" s="16">
        <v>1899.11</v>
      </c>
      <c r="B355" s="17">
        <v>6.46</v>
      </c>
      <c r="C355" s="18">
        <v>0.2092</v>
      </c>
      <c r="D355" s="17">
        <v>0.46920000000000001</v>
      </c>
      <c r="E355" s="17">
        <v>7.8019419829999999</v>
      </c>
      <c r="F355" s="18">
        <f t="shared" si="75"/>
        <v>1899.8749999999739</v>
      </c>
      <c r="G355" s="19">
        <f>G345*2/12+G357*10/12</f>
        <v>3.1416666666666666</v>
      </c>
      <c r="H355" s="18">
        <f t="shared" si="67"/>
        <v>260.66546373086521</v>
      </c>
      <c r="I355" s="18">
        <f t="shared" si="68"/>
        <v>8.4413645530181114</v>
      </c>
      <c r="J355" s="20">
        <f t="shared" si="76"/>
        <v>1165.3054034679844</v>
      </c>
      <c r="K355" s="18">
        <f t="shared" si="69"/>
        <v>18.932544207820733</v>
      </c>
      <c r="L355" s="20">
        <f t="shared" si="70"/>
        <v>84.637971409779908</v>
      </c>
      <c r="M355" s="39">
        <f t="shared" si="64"/>
        <v>20.196457520802294</v>
      </c>
      <c r="N355" s="21"/>
      <c r="O355" s="22">
        <f t="shared" si="65"/>
        <v>24.491414148182624</v>
      </c>
      <c r="P355" s="22"/>
      <c r="Q355" s="41">
        <f t="shared" si="66"/>
        <v>1.9324774289488672E-2</v>
      </c>
      <c r="R355" s="19">
        <f t="shared" si="71"/>
        <v>1.0022634970787563</v>
      </c>
      <c r="S355" s="19">
        <f t="shared" si="77"/>
        <v>5.9423500702758778</v>
      </c>
      <c r="T355" s="25">
        <f t="shared" si="72"/>
        <v>6.8001072845327082E-2</v>
      </c>
      <c r="U355" s="25">
        <f t="shared" si="73"/>
        <v>4.555627479092772E-3</v>
      </c>
      <c r="V355" s="25">
        <f t="shared" si="74"/>
        <v>6.344544536623431E-2</v>
      </c>
      <c r="Y355" s="40"/>
      <c r="Z355" s="40"/>
    </row>
    <row r="356" spans="1:26" x14ac:dyDescent="0.2">
      <c r="A356" s="16">
        <v>1899.12</v>
      </c>
      <c r="B356" s="17">
        <v>6.02</v>
      </c>
      <c r="C356" s="18">
        <v>0.21</v>
      </c>
      <c r="D356" s="17">
        <v>0.48</v>
      </c>
      <c r="E356" s="17">
        <v>7.8970910740000004</v>
      </c>
      <c r="F356" s="18">
        <f t="shared" si="75"/>
        <v>1899.9583333333071</v>
      </c>
      <c r="G356" s="19">
        <f>G345*1/12+G357*11/12</f>
        <v>3.145833333333333</v>
      </c>
      <c r="H356" s="18">
        <f t="shared" si="67"/>
        <v>239.984414164805</v>
      </c>
      <c r="I356" s="18">
        <f t="shared" si="68"/>
        <v>8.3715493313304066</v>
      </c>
      <c r="J356" s="20">
        <f t="shared" si="76"/>
        <v>1075.969487989121</v>
      </c>
      <c r="K356" s="18">
        <f t="shared" si="69"/>
        <v>19.134969900183787</v>
      </c>
      <c r="L356" s="20">
        <f t="shared" si="70"/>
        <v>85.791587082189039</v>
      </c>
      <c r="M356" s="39">
        <f t="shared" si="64"/>
        <v>18.512649643600195</v>
      </c>
      <c r="N356" s="21"/>
      <c r="O356" s="22">
        <f t="shared" si="65"/>
        <v>22.419855109110465</v>
      </c>
      <c r="P356" s="22"/>
      <c r="Q356" s="41">
        <f t="shared" si="66"/>
        <v>2.3771700547836942E-2</v>
      </c>
      <c r="R356" s="19">
        <f t="shared" si="71"/>
        <v>1.0022670391774313</v>
      </c>
      <c r="S356" s="19">
        <f t="shared" si="77"/>
        <v>5.884041353198449</v>
      </c>
      <c r="T356" s="25">
        <f t="shared" si="72"/>
        <v>7.7167551102330867E-2</v>
      </c>
      <c r="U356" s="25">
        <f t="shared" si="73"/>
        <v>4.8065722079799755E-3</v>
      </c>
      <c r="V356" s="25">
        <f t="shared" si="74"/>
        <v>7.2360978894350891E-2</v>
      </c>
      <c r="Y356" s="40"/>
      <c r="Z356" s="40"/>
    </row>
    <row r="357" spans="1:26" x14ac:dyDescent="0.2">
      <c r="A357" s="16">
        <v>1900.01</v>
      </c>
      <c r="B357" s="17">
        <v>6.1</v>
      </c>
      <c r="C357" s="18">
        <v>0.2175</v>
      </c>
      <c r="D357" s="17">
        <v>0.48</v>
      </c>
      <c r="E357" s="17">
        <v>7.8970910740000004</v>
      </c>
      <c r="F357" s="18">
        <f t="shared" si="75"/>
        <v>1900.0416666666404</v>
      </c>
      <c r="G357" s="19">
        <v>3.15</v>
      </c>
      <c r="H357" s="18">
        <f t="shared" si="67"/>
        <v>243.1735758148356</v>
      </c>
      <c r="I357" s="18">
        <f t="shared" si="68"/>
        <v>8.6705332360207787</v>
      </c>
      <c r="J357" s="20">
        <f t="shared" si="76"/>
        <v>1093.5076119108705</v>
      </c>
      <c r="K357" s="18">
        <f t="shared" si="69"/>
        <v>19.134969900183787</v>
      </c>
      <c r="L357" s="20">
        <f t="shared" si="70"/>
        <v>86.046500609379976</v>
      </c>
      <c r="M357" s="39">
        <f t="shared" si="64"/>
        <v>18.674275362444774</v>
      </c>
      <c r="N357" s="21"/>
      <c r="O357" s="22">
        <f t="shared" si="65"/>
        <v>22.58733482432902</v>
      </c>
      <c r="P357" s="22"/>
      <c r="Q357" s="41">
        <f t="shared" si="66"/>
        <v>2.5737811567035231E-2</v>
      </c>
      <c r="R357" s="19">
        <f t="shared" si="71"/>
        <v>1.0029795584767995</v>
      </c>
      <c r="S357" s="19">
        <f t="shared" si="77"/>
        <v>5.8973807054677758</v>
      </c>
      <c r="T357" s="25">
        <f t="shared" si="72"/>
        <v>7.4527842689818158E-2</v>
      </c>
      <c r="U357" s="25">
        <f t="shared" si="73"/>
        <v>5.7642284691359347E-3</v>
      </c>
      <c r="V357" s="25">
        <f t="shared" si="74"/>
        <v>6.8763614220682223E-2</v>
      </c>
      <c r="Y357" s="40"/>
      <c r="Z357" s="40"/>
    </row>
    <row r="358" spans="1:26" x14ac:dyDescent="0.2">
      <c r="A358" s="16">
        <v>1900.02</v>
      </c>
      <c r="B358" s="17">
        <v>6.21</v>
      </c>
      <c r="C358" s="18">
        <v>0.22500000000000001</v>
      </c>
      <c r="D358" s="17">
        <v>0.48</v>
      </c>
      <c r="E358" s="17">
        <v>7.9922320659999997</v>
      </c>
      <c r="F358" s="18">
        <f t="shared" si="75"/>
        <v>1900.1249999999736</v>
      </c>
      <c r="G358" s="19">
        <f>G357*11/12+G369*1/12</f>
        <v>3.145833333333333</v>
      </c>
      <c r="H358" s="18">
        <f t="shared" si="67"/>
        <v>244.61168936983179</v>
      </c>
      <c r="I358" s="18">
        <f t="shared" si="68"/>
        <v>8.8627423684721656</v>
      </c>
      <c r="J358" s="20">
        <f t="shared" si="76"/>
        <v>1103.2957277922897</v>
      </c>
      <c r="K358" s="18">
        <f t="shared" si="69"/>
        <v>18.907183719407286</v>
      </c>
      <c r="L358" s="20">
        <f t="shared" si="70"/>
        <v>85.278896834186625</v>
      </c>
      <c r="M358" s="39">
        <f t="shared" si="64"/>
        <v>18.703797417251433</v>
      </c>
      <c r="N358" s="21"/>
      <c r="O358" s="22">
        <f t="shared" si="65"/>
        <v>22.595749104853358</v>
      </c>
      <c r="P358" s="22"/>
      <c r="Q358" s="41">
        <f t="shared" si="66"/>
        <v>2.6897652963089276E-2</v>
      </c>
      <c r="R358" s="19">
        <f t="shared" si="71"/>
        <v>1.0029761561500405</v>
      </c>
      <c r="S358" s="19">
        <f t="shared" si="77"/>
        <v>5.8445396223784236</v>
      </c>
      <c r="T358" s="25">
        <f t="shared" si="72"/>
        <v>7.0080891324745931E-2</v>
      </c>
      <c r="U358" s="25">
        <f t="shared" si="73"/>
        <v>6.9493349328253462E-3</v>
      </c>
      <c r="V358" s="25">
        <f t="shared" si="74"/>
        <v>6.3131556391920585E-2</v>
      </c>
      <c r="Y358" s="40"/>
      <c r="Z358" s="40"/>
    </row>
    <row r="359" spans="1:26" x14ac:dyDescent="0.2">
      <c r="A359" s="16">
        <v>1900.03</v>
      </c>
      <c r="B359" s="17">
        <v>6.26</v>
      </c>
      <c r="C359" s="18">
        <v>0.23250000000000001</v>
      </c>
      <c r="D359" s="17">
        <v>0.48</v>
      </c>
      <c r="E359" s="17">
        <v>7.9922320659999997</v>
      </c>
      <c r="F359" s="18">
        <f t="shared" si="75"/>
        <v>1900.2083333333069</v>
      </c>
      <c r="G359" s="19">
        <f>G357*10/12+G369*2/12</f>
        <v>3.1416666666666666</v>
      </c>
      <c r="H359" s="18">
        <f t="shared" si="67"/>
        <v>246.58118767393671</v>
      </c>
      <c r="I359" s="18">
        <f t="shared" si="68"/>
        <v>9.1581671140879042</v>
      </c>
      <c r="J359" s="20">
        <f t="shared" si="76"/>
        <v>1115.6211933503555</v>
      </c>
      <c r="K359" s="18">
        <f t="shared" si="69"/>
        <v>18.907183719407286</v>
      </c>
      <c r="L359" s="20">
        <f t="shared" si="70"/>
        <v>85.542839106736508</v>
      </c>
      <c r="M359" s="39">
        <f t="shared" si="64"/>
        <v>18.775793421238369</v>
      </c>
      <c r="N359" s="21"/>
      <c r="O359" s="22">
        <f t="shared" si="65"/>
        <v>22.658551692872006</v>
      </c>
      <c r="P359" s="22"/>
      <c r="Q359" s="41">
        <f t="shared" si="66"/>
        <v>2.6734307147491407E-2</v>
      </c>
      <c r="R359" s="19">
        <f t="shared" si="71"/>
        <v>1.0029727538422986</v>
      </c>
      <c r="S359" s="19">
        <f t="shared" si="77"/>
        <v>5.8619338849197211</v>
      </c>
      <c r="T359" s="25">
        <f t="shared" si="72"/>
        <v>6.9864224187603075E-2</v>
      </c>
      <c r="U359" s="25">
        <f t="shared" si="73"/>
        <v>5.014324075594212E-3</v>
      </c>
      <c r="V359" s="25">
        <f t="shared" si="74"/>
        <v>6.4849900112008863E-2</v>
      </c>
      <c r="Y359" s="40"/>
      <c r="Z359" s="40"/>
    </row>
    <row r="360" spans="1:26" x14ac:dyDescent="0.2">
      <c r="A360" s="16">
        <v>1900.04</v>
      </c>
      <c r="B360" s="17">
        <v>6.34</v>
      </c>
      <c r="C360" s="18">
        <v>0.24</v>
      </c>
      <c r="D360" s="17">
        <v>0.48</v>
      </c>
      <c r="E360" s="17">
        <v>7.9922320659999997</v>
      </c>
      <c r="F360" s="18">
        <f t="shared" si="75"/>
        <v>1900.2916666666401</v>
      </c>
      <c r="G360" s="19">
        <f>G357*9/12+G369*3/12</f>
        <v>3.1374999999999997</v>
      </c>
      <c r="H360" s="18">
        <f t="shared" si="67"/>
        <v>249.73238496050459</v>
      </c>
      <c r="I360" s="18">
        <f t="shared" si="68"/>
        <v>9.4535918597036428</v>
      </c>
      <c r="J360" s="20">
        <f t="shared" si="76"/>
        <v>1133.4426181642591</v>
      </c>
      <c r="K360" s="18">
        <f t="shared" si="69"/>
        <v>18.907183719407286</v>
      </c>
      <c r="L360" s="20">
        <f t="shared" si="70"/>
        <v>85.812690334202571</v>
      </c>
      <c r="M360" s="39">
        <f t="shared" si="64"/>
        <v>18.936402033322729</v>
      </c>
      <c r="N360" s="21"/>
      <c r="O360" s="22">
        <f t="shared" si="65"/>
        <v>22.83012295722639</v>
      </c>
      <c r="P360" s="22"/>
      <c r="Q360" s="41">
        <f t="shared" si="66"/>
        <v>2.6324249917931551E-2</v>
      </c>
      <c r="R360" s="19">
        <f t="shared" si="71"/>
        <v>1.0029693515535789</v>
      </c>
      <c r="S360" s="19">
        <f t="shared" si="77"/>
        <v>5.879359971399416</v>
      </c>
      <c r="T360" s="25">
        <f t="shared" si="72"/>
        <v>6.4977501499694723E-2</v>
      </c>
      <c r="U360" s="25">
        <f t="shared" si="73"/>
        <v>4.0525486625320184E-3</v>
      </c>
      <c r="V360" s="25">
        <f t="shared" si="74"/>
        <v>6.0924952837162705E-2</v>
      </c>
      <c r="Y360" s="40"/>
      <c r="Z360" s="40"/>
    </row>
    <row r="361" spans="1:26" x14ac:dyDescent="0.2">
      <c r="A361" s="16">
        <v>1900.05</v>
      </c>
      <c r="B361" s="17">
        <v>6.04</v>
      </c>
      <c r="C361" s="18">
        <v>0.2475</v>
      </c>
      <c r="D361" s="17">
        <v>0.48</v>
      </c>
      <c r="E361" s="17">
        <v>7.8019419829999999</v>
      </c>
      <c r="F361" s="18">
        <f t="shared" si="75"/>
        <v>1900.3749999999734</v>
      </c>
      <c r="G361" s="19">
        <f>G357*8/12+G369*4/12</f>
        <v>3.1333333333333337</v>
      </c>
      <c r="H361" s="18">
        <f t="shared" si="67"/>
        <v>243.71817351926097</v>
      </c>
      <c r="I361" s="18">
        <f t="shared" si="68"/>
        <v>9.9867960175524964</v>
      </c>
      <c r="J361" s="20">
        <f t="shared" si="76"/>
        <v>1109.9235410890735</v>
      </c>
      <c r="K361" s="18">
        <f t="shared" si="69"/>
        <v>19.368331670404842</v>
      </c>
      <c r="L361" s="20">
        <f t="shared" si="70"/>
        <v>88.205844324959472</v>
      </c>
      <c r="M361" s="39">
        <f t="shared" si="64"/>
        <v>18.403197016950404</v>
      </c>
      <c r="N361" s="21"/>
      <c r="O361" s="22">
        <f t="shared" si="65"/>
        <v>22.172115694151731</v>
      </c>
      <c r="P361" s="22"/>
      <c r="Q361" s="41">
        <f t="shared" si="66"/>
        <v>2.4232858651637684E-2</v>
      </c>
      <c r="R361" s="19">
        <f t="shared" si="71"/>
        <v>1.0029659492838876</v>
      </c>
      <c r="S361" s="19">
        <f t="shared" si="77"/>
        <v>6.040641788323442</v>
      </c>
      <c r="T361" s="25">
        <f t="shared" si="72"/>
        <v>6.7875138801264834E-2</v>
      </c>
      <c r="U361" s="25">
        <f t="shared" si="73"/>
        <v>3.509766605165332E-3</v>
      </c>
      <c r="V361" s="25">
        <f t="shared" si="74"/>
        <v>6.4365372196099502E-2</v>
      </c>
      <c r="Y361" s="40"/>
      <c r="Z361" s="40"/>
    </row>
    <row r="362" spans="1:26" x14ac:dyDescent="0.2">
      <c r="A362" s="16">
        <v>1900.06</v>
      </c>
      <c r="B362" s="17">
        <v>5.86</v>
      </c>
      <c r="C362" s="18">
        <v>0.255</v>
      </c>
      <c r="D362" s="17">
        <v>0.48</v>
      </c>
      <c r="E362" s="17">
        <v>7.7067928930000003</v>
      </c>
      <c r="F362" s="18">
        <f t="shared" si="75"/>
        <v>1900.4583333333067</v>
      </c>
      <c r="G362" s="19">
        <f>G357*7/12+G369*5/12</f>
        <v>3.1291666666666669</v>
      </c>
      <c r="H362" s="18">
        <f t="shared" si="67"/>
        <v>239.37435462624424</v>
      </c>
      <c r="I362" s="18">
        <f t="shared" si="68"/>
        <v>10.41646082417957</v>
      </c>
      <c r="J362" s="20">
        <f t="shared" si="76"/>
        <v>1094.094394928514</v>
      </c>
      <c r="K362" s="18">
        <f t="shared" si="69"/>
        <v>19.607455669043897</v>
      </c>
      <c r="L362" s="20">
        <f t="shared" si="70"/>
        <v>89.618653509502863</v>
      </c>
      <c r="M362" s="39">
        <f t="shared" si="64"/>
        <v>17.992711584303972</v>
      </c>
      <c r="N362" s="21"/>
      <c r="O362" s="22">
        <f t="shared" si="65"/>
        <v>21.667091326067691</v>
      </c>
      <c r="P362" s="22"/>
      <c r="Q362" s="41">
        <f t="shared" si="66"/>
        <v>2.4286393111291132E-2</v>
      </c>
      <c r="R362" s="19">
        <f t="shared" si="71"/>
        <v>1.0029625470332306</v>
      </c>
      <c r="S362" s="19">
        <f t="shared" si="77"/>
        <v>6.1333577886333934</v>
      </c>
      <c r="T362" s="25">
        <f t="shared" si="72"/>
        <v>6.5611536216921618E-2</v>
      </c>
      <c r="U362" s="25">
        <f t="shared" si="73"/>
        <v>3.2222961753032298E-3</v>
      </c>
      <c r="V362" s="25">
        <f t="shared" si="74"/>
        <v>6.2389240041618388E-2</v>
      </c>
      <c r="Y362" s="40"/>
      <c r="Z362" s="40"/>
    </row>
    <row r="363" spans="1:26" x14ac:dyDescent="0.2">
      <c r="A363" s="16">
        <v>1900.07</v>
      </c>
      <c r="B363" s="17">
        <v>5.86</v>
      </c>
      <c r="C363" s="18">
        <v>0.26250000000000001</v>
      </c>
      <c r="D363" s="17">
        <v>0.48</v>
      </c>
      <c r="E363" s="17">
        <v>7.8019419829999999</v>
      </c>
      <c r="F363" s="18">
        <f t="shared" si="75"/>
        <v>1900.5416666666399</v>
      </c>
      <c r="G363" s="19">
        <f>G357*6/12+G369*6/12</f>
        <v>3.125</v>
      </c>
      <c r="H363" s="18">
        <f t="shared" si="67"/>
        <v>236.45504914285914</v>
      </c>
      <c r="I363" s="18">
        <f t="shared" si="68"/>
        <v>10.59205638225265</v>
      </c>
      <c r="J363" s="20">
        <f t="shared" si="76"/>
        <v>1084.7856702043509</v>
      </c>
      <c r="K363" s="18">
        <f t="shared" si="69"/>
        <v>19.368331670404842</v>
      </c>
      <c r="L363" s="20">
        <f t="shared" si="70"/>
        <v>88.856164112301769</v>
      </c>
      <c r="M363" s="39">
        <f t="shared" si="64"/>
        <v>17.68954546895279</v>
      </c>
      <c r="N363" s="21"/>
      <c r="O363" s="22">
        <f t="shared" si="65"/>
        <v>21.293889709957149</v>
      </c>
      <c r="P363" s="22"/>
      <c r="Q363" s="41">
        <f t="shared" si="66"/>
        <v>2.6508372245072777E-2</v>
      </c>
      <c r="R363" s="19">
        <f t="shared" si="71"/>
        <v>1.0029591448016137</v>
      </c>
      <c r="S363" s="19">
        <f t="shared" si="77"/>
        <v>6.0765067886138704</v>
      </c>
      <c r="T363" s="25">
        <f t="shared" si="72"/>
        <v>6.1471772979990735E-2</v>
      </c>
      <c r="U363" s="25">
        <f t="shared" si="73"/>
        <v>4.4382347403240097E-3</v>
      </c>
      <c r="V363" s="25">
        <f t="shared" si="74"/>
        <v>5.7033538239666726E-2</v>
      </c>
      <c r="Y363" s="40"/>
      <c r="Z363" s="40"/>
    </row>
    <row r="364" spans="1:26" x14ac:dyDescent="0.2">
      <c r="A364" s="16">
        <v>1900.08</v>
      </c>
      <c r="B364" s="17">
        <v>5.94</v>
      </c>
      <c r="C364" s="18">
        <v>0.27</v>
      </c>
      <c r="D364" s="17">
        <v>0.48</v>
      </c>
      <c r="E364" s="17">
        <v>7.7067928930000003</v>
      </c>
      <c r="F364" s="18">
        <f t="shared" si="75"/>
        <v>1900.6249999999732</v>
      </c>
      <c r="G364" s="19">
        <f>G357*5/12+G369*7/12</f>
        <v>3.1208333333333336</v>
      </c>
      <c r="H364" s="18">
        <f t="shared" si="67"/>
        <v>242.64226390441823</v>
      </c>
      <c r="I364" s="18">
        <f t="shared" si="68"/>
        <v>11.029193813837193</v>
      </c>
      <c r="J364" s="20">
        <f t="shared" si="76"/>
        <v>1117.3873333535348</v>
      </c>
      <c r="K364" s="18">
        <f t="shared" si="69"/>
        <v>19.607455669043897</v>
      </c>
      <c r="L364" s="20">
        <f t="shared" si="70"/>
        <v>90.293925927558377</v>
      </c>
      <c r="M364" s="39">
        <f t="shared" si="64"/>
        <v>18.069614666784183</v>
      </c>
      <c r="N364" s="21"/>
      <c r="O364" s="22">
        <f t="shared" si="65"/>
        <v>21.74546984348795</v>
      </c>
      <c r="P364" s="22"/>
      <c r="Q364" s="41">
        <f t="shared" si="66"/>
        <v>2.0503000596817977E-2</v>
      </c>
      <c r="R364" s="19">
        <f t="shared" si="71"/>
        <v>1.002955742589043</v>
      </c>
      <c r="S364" s="19">
        <f t="shared" si="77"/>
        <v>6.1697314120995834</v>
      </c>
      <c r="T364" s="25">
        <f t="shared" si="72"/>
        <v>6.2362729619005464E-2</v>
      </c>
      <c r="U364" s="25">
        <f t="shared" si="73"/>
        <v>4.1614673758820775E-3</v>
      </c>
      <c r="V364" s="25">
        <f t="shared" si="74"/>
        <v>5.8201262243123386E-2</v>
      </c>
      <c r="Y364" s="40"/>
      <c r="Z364" s="40"/>
    </row>
    <row r="365" spans="1:26" x14ac:dyDescent="0.2">
      <c r="A365" s="16">
        <v>1900.09</v>
      </c>
      <c r="B365" s="17">
        <v>5.8</v>
      </c>
      <c r="C365" s="18">
        <v>0.27750000000000002</v>
      </c>
      <c r="D365" s="17">
        <v>0.48</v>
      </c>
      <c r="E365" s="17">
        <v>7.8019419829999999</v>
      </c>
      <c r="F365" s="18">
        <f t="shared" si="75"/>
        <v>1900.7083333333064</v>
      </c>
      <c r="G365" s="19">
        <f>G357*4/12+G369*8/12</f>
        <v>3.1166666666666671</v>
      </c>
      <c r="H365" s="18">
        <f t="shared" si="67"/>
        <v>234.03400768405851</v>
      </c>
      <c r="I365" s="18">
        <f t="shared" si="68"/>
        <v>11.197316746952801</v>
      </c>
      <c r="J365" s="20">
        <f t="shared" si="76"/>
        <v>1082.0426603638614</v>
      </c>
      <c r="K365" s="18">
        <f t="shared" si="69"/>
        <v>19.368331670404842</v>
      </c>
      <c r="L365" s="20">
        <f t="shared" si="70"/>
        <v>89.548358099078186</v>
      </c>
      <c r="M365" s="39">
        <f t="shared" si="64"/>
        <v>17.341874151224705</v>
      </c>
      <c r="N365" s="21"/>
      <c r="O365" s="22">
        <f t="shared" si="65"/>
        <v>20.86922595392473</v>
      </c>
      <c r="P365" s="22"/>
      <c r="Q365" s="41">
        <f t="shared" si="66"/>
        <v>2.291044665160244E-2</v>
      </c>
      <c r="R365" s="19">
        <f t="shared" si="71"/>
        <v>1.0029523403955243</v>
      </c>
      <c r="S365" s="19">
        <f t="shared" si="77"/>
        <v>6.1125017899833409</v>
      </c>
      <c r="T365" s="25">
        <f t="shared" si="72"/>
        <v>6.8005415438333827E-2</v>
      </c>
      <c r="U365" s="25">
        <f t="shared" si="73"/>
        <v>6.361776127812524E-3</v>
      </c>
      <c r="V365" s="25">
        <f t="shared" si="74"/>
        <v>6.1643639310521303E-2</v>
      </c>
      <c r="Y365" s="40"/>
      <c r="Z365" s="40"/>
    </row>
    <row r="366" spans="1:26" x14ac:dyDescent="0.2">
      <c r="A366" s="16">
        <v>1900.1</v>
      </c>
      <c r="B366" s="17">
        <v>6.01</v>
      </c>
      <c r="C366" s="18">
        <v>0.28499999999999998</v>
      </c>
      <c r="D366" s="17">
        <v>0.48</v>
      </c>
      <c r="E366" s="17">
        <v>7.7067928930000003</v>
      </c>
      <c r="F366" s="18">
        <f t="shared" si="75"/>
        <v>1900.7916666666397</v>
      </c>
      <c r="G366" s="19">
        <f>G357*3/12+G369*9/12</f>
        <v>3.1125000000000003</v>
      </c>
      <c r="H366" s="18">
        <f t="shared" si="67"/>
        <v>245.50168452282043</v>
      </c>
      <c r="I366" s="18">
        <f t="shared" si="68"/>
        <v>11.641926803494812</v>
      </c>
      <c r="J366" s="20">
        <f t="shared" si="76"/>
        <v>1139.5482802044899</v>
      </c>
      <c r="K366" s="18">
        <f t="shared" si="69"/>
        <v>19.607455669043897</v>
      </c>
      <c r="L366" s="20">
        <f t="shared" si="70"/>
        <v>91.012175457263766</v>
      </c>
      <c r="M366" s="39">
        <f t="shared" si="64"/>
        <v>18.102398784556044</v>
      </c>
      <c r="N366" s="21"/>
      <c r="O366" s="22">
        <f t="shared" si="65"/>
        <v>21.784692525130023</v>
      </c>
      <c r="P366" s="22"/>
      <c r="Q366" s="41">
        <f t="shared" si="66"/>
        <v>1.9307613480088838E-2</v>
      </c>
      <c r="R366" s="19">
        <f t="shared" si="71"/>
        <v>1.0029489382210637</v>
      </c>
      <c r="S366" s="19">
        <f t="shared" si="77"/>
        <v>6.2062365365613328</v>
      </c>
      <c r="T366" s="25">
        <f t="shared" si="72"/>
        <v>7.0915077956436701E-2</v>
      </c>
      <c r="U366" s="25">
        <f t="shared" si="73"/>
        <v>8.1191790509469453E-3</v>
      </c>
      <c r="V366" s="25">
        <f t="shared" si="74"/>
        <v>6.2795898905489755E-2</v>
      </c>
      <c r="Y366" s="40"/>
      <c r="Z366" s="40"/>
    </row>
    <row r="367" spans="1:26" x14ac:dyDescent="0.2">
      <c r="A367" s="16">
        <v>1900.11</v>
      </c>
      <c r="B367" s="17">
        <v>6.48</v>
      </c>
      <c r="C367" s="18">
        <v>0.29249999999999998</v>
      </c>
      <c r="D367" s="17">
        <v>0.48</v>
      </c>
      <c r="E367" s="17">
        <v>7.7067928930000003</v>
      </c>
      <c r="F367" s="18">
        <f t="shared" si="75"/>
        <v>1900.8749999999729</v>
      </c>
      <c r="G367" s="19">
        <f>G357*2/12+G369*10/12</f>
        <v>3.1083333333333334</v>
      </c>
      <c r="H367" s="18">
        <f t="shared" si="67"/>
        <v>264.70065153209265</v>
      </c>
      <c r="I367" s="18">
        <f t="shared" si="68"/>
        <v>11.948293298323625</v>
      </c>
      <c r="J367" s="20">
        <f t="shared" si="76"/>
        <v>1233.2860807080001</v>
      </c>
      <c r="K367" s="18">
        <f t="shared" si="69"/>
        <v>19.607455669043897</v>
      </c>
      <c r="L367" s="20">
        <f t="shared" si="70"/>
        <v>91.354524496888885</v>
      </c>
      <c r="M367" s="39">
        <f t="shared" si="64"/>
        <v>19.419584603760754</v>
      </c>
      <c r="N367" s="21"/>
      <c r="O367" s="22">
        <f t="shared" si="65"/>
        <v>23.3654764918472</v>
      </c>
      <c r="P367" s="22"/>
      <c r="Q367" s="41">
        <f t="shared" si="66"/>
        <v>1.7974812589310545E-2</v>
      </c>
      <c r="R367" s="19">
        <f t="shared" si="71"/>
        <v>1.0029455360656672</v>
      </c>
      <c r="S367" s="19">
        <f t="shared" si="77"/>
        <v>6.2245383446929603</v>
      </c>
      <c r="T367" s="25">
        <f t="shared" si="72"/>
        <v>6.4984250533232757E-2</v>
      </c>
      <c r="U367" s="25">
        <f t="shared" si="73"/>
        <v>1.0166633797672686E-2</v>
      </c>
      <c r="V367" s="25">
        <f t="shared" si="74"/>
        <v>5.4817616735560071E-2</v>
      </c>
      <c r="Y367" s="40"/>
      <c r="Z367" s="40"/>
    </row>
    <row r="368" spans="1:26" x14ac:dyDescent="0.2">
      <c r="A368" s="16">
        <v>1900.12</v>
      </c>
      <c r="B368" s="17">
        <v>6.87</v>
      </c>
      <c r="C368" s="18">
        <v>0.3</v>
      </c>
      <c r="D368" s="17">
        <v>0.48</v>
      </c>
      <c r="E368" s="17">
        <v>7.6116519010000001</v>
      </c>
      <c r="F368" s="18">
        <f t="shared" si="75"/>
        <v>1900.9583333333062</v>
      </c>
      <c r="G368" s="19">
        <f>G357*1/12+G369*11/12</f>
        <v>3.104166666666667</v>
      </c>
      <c r="H368" s="18">
        <f t="shared" si="67"/>
        <v>284.1394339402018</v>
      </c>
      <c r="I368" s="18">
        <f t="shared" si="68"/>
        <v>12.407835543240253</v>
      </c>
      <c r="J368" s="20">
        <f t="shared" si="76"/>
        <v>1328.6722481741226</v>
      </c>
      <c r="K368" s="18">
        <f t="shared" si="69"/>
        <v>19.852536869184405</v>
      </c>
      <c r="L368" s="20">
        <f t="shared" si="70"/>
        <v>92.832995505615543</v>
      </c>
      <c r="M368" s="39">
        <f t="shared" si="64"/>
        <v>20.744051160870839</v>
      </c>
      <c r="N368" s="21"/>
      <c r="O368" s="22">
        <f t="shared" si="65"/>
        <v>24.951139917086604</v>
      </c>
      <c r="P368" s="22"/>
      <c r="Q368" s="41">
        <f t="shared" si="66"/>
        <v>1.3490267445614545E-2</v>
      </c>
      <c r="R368" s="19">
        <f t="shared" si="71"/>
        <v>1.0029421339293405</v>
      </c>
      <c r="S368" s="19">
        <f t="shared" si="77"/>
        <v>6.3209050393635424</v>
      </c>
      <c r="T368" s="25">
        <f t="shared" si="72"/>
        <v>5.4545251575951914E-2</v>
      </c>
      <c r="U368" s="25">
        <f t="shared" si="73"/>
        <v>8.900918904485966E-3</v>
      </c>
      <c r="V368" s="25">
        <f t="shared" si="74"/>
        <v>4.5644332671465948E-2</v>
      </c>
      <c r="Y368" s="40"/>
      <c r="Z368" s="40"/>
    </row>
    <row r="369" spans="1:26" x14ac:dyDescent="0.2">
      <c r="A369" s="16">
        <v>1901.01</v>
      </c>
      <c r="B369" s="17">
        <v>7.07</v>
      </c>
      <c r="C369" s="18">
        <v>0.30170000000000002</v>
      </c>
      <c r="D369" s="17">
        <v>0.48170000000000002</v>
      </c>
      <c r="E369" s="17">
        <v>7.7067928930000003</v>
      </c>
      <c r="F369" s="18">
        <f t="shared" si="75"/>
        <v>1901.0416666666395</v>
      </c>
      <c r="G369" s="19">
        <v>3.1</v>
      </c>
      <c r="H369" s="18">
        <f t="shared" si="67"/>
        <v>288.80148245862574</v>
      </c>
      <c r="I369" s="18">
        <f t="shared" si="68"/>
        <v>12.324102865313632</v>
      </c>
      <c r="J369" s="20">
        <f t="shared" si="76"/>
        <v>1355.2750050306763</v>
      </c>
      <c r="K369" s="18">
        <f t="shared" si="69"/>
        <v>19.676898741205093</v>
      </c>
      <c r="L369" s="20">
        <f t="shared" si="70"/>
        <v>92.338892492684124</v>
      </c>
      <c r="M369" s="39">
        <f t="shared" si="64"/>
        <v>20.978581834536179</v>
      </c>
      <c r="N369" s="21"/>
      <c r="O369" s="22">
        <f t="shared" si="65"/>
        <v>25.223107928844314</v>
      </c>
      <c r="P369" s="22"/>
      <c r="Q369" s="41">
        <f t="shared" si="66"/>
        <v>1.5441362892157369E-2</v>
      </c>
      <c r="R369" s="19">
        <f t="shared" si="71"/>
        <v>1.0020149873405235</v>
      </c>
      <c r="S369" s="19">
        <f t="shared" si="77"/>
        <v>6.2612403151929579</v>
      </c>
      <c r="T369" s="25">
        <f t="shared" si="72"/>
        <v>5.5432556751338735E-2</v>
      </c>
      <c r="U369" s="25">
        <f t="shared" si="73"/>
        <v>1.0144103392990989E-2</v>
      </c>
      <c r="V369" s="25">
        <f t="shared" si="74"/>
        <v>4.5288453358347747E-2</v>
      </c>
      <c r="Y369" s="40"/>
      <c r="Z369" s="40"/>
    </row>
    <row r="370" spans="1:26" x14ac:dyDescent="0.2">
      <c r="A370" s="16">
        <v>1901.02</v>
      </c>
      <c r="B370" s="17">
        <v>7.25</v>
      </c>
      <c r="C370" s="18">
        <v>0.30330000000000001</v>
      </c>
      <c r="D370" s="17">
        <v>0.48330000000000001</v>
      </c>
      <c r="E370" s="17">
        <v>7.6116519010000001</v>
      </c>
      <c r="F370" s="18">
        <f t="shared" si="75"/>
        <v>1901.1249999999727</v>
      </c>
      <c r="G370" s="19">
        <f>G369*11/12+G381*1/12</f>
        <v>3.1066666666666669</v>
      </c>
      <c r="H370" s="18">
        <f t="shared" si="67"/>
        <v>299.85602562830616</v>
      </c>
      <c r="I370" s="18">
        <f t="shared" si="68"/>
        <v>12.544321734215897</v>
      </c>
      <c r="J370" s="20">
        <f t="shared" si="76"/>
        <v>1412.056903743299</v>
      </c>
      <c r="K370" s="18">
        <f t="shared" si="69"/>
        <v>19.989023060160047</v>
      </c>
      <c r="L370" s="20">
        <f t="shared" si="70"/>
        <v>94.130634700570525</v>
      </c>
      <c r="M370" s="39">
        <f t="shared" si="64"/>
        <v>21.679149848206176</v>
      </c>
      <c r="N370" s="21"/>
      <c r="O370" s="22">
        <f t="shared" si="65"/>
        <v>26.053251360808805</v>
      </c>
      <c r="P370" s="22"/>
      <c r="Q370" s="41">
        <f t="shared" si="66"/>
        <v>1.1385946036258712E-2</v>
      </c>
      <c r="R370" s="19">
        <f t="shared" si="71"/>
        <v>1.0020207222232298</v>
      </c>
      <c r="S370" s="19">
        <f t="shared" si="77"/>
        <v>6.3522760047961331</v>
      </c>
      <c r="T370" s="25">
        <f t="shared" si="72"/>
        <v>5.6660563453841739E-2</v>
      </c>
      <c r="U370" s="25">
        <f t="shared" si="73"/>
        <v>1.2175146255171132E-2</v>
      </c>
      <c r="V370" s="25">
        <f t="shared" si="74"/>
        <v>4.4485417198670607E-2</v>
      </c>
      <c r="Y370" s="40"/>
      <c r="Z370" s="40"/>
    </row>
    <row r="371" spans="1:26" x14ac:dyDescent="0.2">
      <c r="A371" s="16">
        <v>1901.03</v>
      </c>
      <c r="B371" s="17">
        <v>7.51</v>
      </c>
      <c r="C371" s="18">
        <v>0.30499999999999999</v>
      </c>
      <c r="D371" s="17">
        <v>0.48499999999999999</v>
      </c>
      <c r="E371" s="17">
        <v>7.6116519010000001</v>
      </c>
      <c r="F371" s="18">
        <f t="shared" si="75"/>
        <v>1901.208333333306</v>
      </c>
      <c r="G371" s="19">
        <f>G369*10/12+G381*2/12</f>
        <v>3.1133333333333333</v>
      </c>
      <c r="H371" s="18">
        <f t="shared" si="67"/>
        <v>310.6094830991143</v>
      </c>
      <c r="I371" s="18">
        <f t="shared" si="68"/>
        <v>12.614632802294256</v>
      </c>
      <c r="J371" s="20">
        <f t="shared" si="76"/>
        <v>1467.6465002412388</v>
      </c>
      <c r="K371" s="18">
        <f t="shared" si="69"/>
        <v>20.059334128238408</v>
      </c>
      <c r="L371" s="20">
        <f t="shared" si="70"/>
        <v>94.781431773235809</v>
      </c>
      <c r="M371" s="39">
        <f t="shared" si="64"/>
        <v>22.347583950683838</v>
      </c>
      <c r="N371" s="21"/>
      <c r="O371" s="22">
        <f t="shared" si="65"/>
        <v>26.840868787784959</v>
      </c>
      <c r="P371" s="22"/>
      <c r="Q371" s="41">
        <f t="shared" si="66"/>
        <v>8.7471301208264171E-3</v>
      </c>
      <c r="R371" s="19">
        <f t="shared" si="71"/>
        <v>1.002026457027879</v>
      </c>
      <c r="S371" s="19">
        <f t="shared" si="77"/>
        <v>6.3651121900871139</v>
      </c>
      <c r="T371" s="25">
        <f t="shared" si="72"/>
        <v>5.0682384470588593E-2</v>
      </c>
      <c r="U371" s="25">
        <f t="shared" si="73"/>
        <v>1.1214684565742816E-2</v>
      </c>
      <c r="V371" s="25">
        <f t="shared" si="74"/>
        <v>3.9467699904845777E-2</v>
      </c>
      <c r="Y371" s="40"/>
      <c r="Z371" s="40"/>
    </row>
    <row r="372" spans="1:26" x14ac:dyDescent="0.2">
      <c r="A372" s="16">
        <v>1901.04</v>
      </c>
      <c r="B372" s="17">
        <v>8.14</v>
      </c>
      <c r="C372" s="18">
        <v>0.30669999999999997</v>
      </c>
      <c r="D372" s="17">
        <v>0.48670000000000002</v>
      </c>
      <c r="E372" s="17">
        <v>7.5165028100000004</v>
      </c>
      <c r="F372" s="18">
        <f t="shared" si="75"/>
        <v>1901.2916666666392</v>
      </c>
      <c r="G372" s="19">
        <f>G369*9/12+G381*3/12</f>
        <v>3.12</v>
      </c>
      <c r="H372" s="18">
        <f t="shared" si="67"/>
        <v>340.92768801878503</v>
      </c>
      <c r="I372" s="18">
        <f t="shared" si="68"/>
        <v>12.845518662820806</v>
      </c>
      <c r="J372" s="20">
        <f t="shared" si="76"/>
        <v>1615.9596283319145</v>
      </c>
      <c r="K372" s="18">
        <f t="shared" si="69"/>
        <v>20.384460166921706</v>
      </c>
      <c r="L372" s="20">
        <f t="shared" si="70"/>
        <v>96.62009227385046</v>
      </c>
      <c r="M372" s="39">
        <f t="shared" si="64"/>
        <v>24.4097169948272</v>
      </c>
      <c r="N372" s="21"/>
      <c r="O372" s="22">
        <f t="shared" si="65"/>
        <v>29.293804989254237</v>
      </c>
      <c r="P372" s="22"/>
      <c r="Q372" s="41">
        <f t="shared" si="66"/>
        <v>2.4736219890211311E-3</v>
      </c>
      <c r="R372" s="19">
        <f t="shared" si="71"/>
        <v>1.0020321917545103</v>
      </c>
      <c r="S372" s="19">
        <f t="shared" si="77"/>
        <v>6.4587480883794521</v>
      </c>
      <c r="T372" s="25">
        <f t="shared" si="72"/>
        <v>4.3951039738485909E-2</v>
      </c>
      <c r="U372" s="25">
        <f t="shared" si="73"/>
        <v>1.3299288449727165E-2</v>
      </c>
      <c r="V372" s="25">
        <f t="shared" si="74"/>
        <v>3.0651751288758744E-2</v>
      </c>
      <c r="Y372" s="40"/>
      <c r="Z372" s="40"/>
    </row>
    <row r="373" spans="1:26" x14ac:dyDescent="0.2">
      <c r="A373" s="16">
        <v>1901.05</v>
      </c>
      <c r="B373" s="17">
        <v>7.73</v>
      </c>
      <c r="C373" s="18">
        <v>0.30830000000000002</v>
      </c>
      <c r="D373" s="17">
        <v>0.48830000000000001</v>
      </c>
      <c r="E373" s="17">
        <v>7.5165028100000004</v>
      </c>
      <c r="F373" s="18">
        <f t="shared" si="75"/>
        <v>1901.3749999999725</v>
      </c>
      <c r="G373" s="19">
        <f>G369*8/12+G381*4/12</f>
        <v>3.1266666666666669</v>
      </c>
      <c r="H373" s="18">
        <f t="shared" si="67"/>
        <v>323.75565459277743</v>
      </c>
      <c r="I373" s="18">
        <f t="shared" si="68"/>
        <v>12.912531476190592</v>
      </c>
      <c r="J373" s="20">
        <f t="shared" si="76"/>
        <v>1539.6664156171491</v>
      </c>
      <c r="K373" s="18">
        <f t="shared" si="69"/>
        <v>20.451472980291491</v>
      </c>
      <c r="L373" s="20">
        <f t="shared" si="70"/>
        <v>97.259910833875026</v>
      </c>
      <c r="M373" s="39">
        <f t="shared" si="64"/>
        <v>23.064012684863552</v>
      </c>
      <c r="N373" s="21"/>
      <c r="O373" s="22">
        <f t="shared" si="65"/>
        <v>27.661102045351086</v>
      </c>
      <c r="P373" s="22"/>
      <c r="Q373" s="41">
        <f t="shared" si="66"/>
        <v>5.9728054263651145E-3</v>
      </c>
      <c r="R373" s="19">
        <f t="shared" si="71"/>
        <v>1.0020379264031627</v>
      </c>
      <c r="S373" s="19">
        <f t="shared" si="77"/>
        <v>6.4718735029891157</v>
      </c>
      <c r="T373" s="25">
        <f t="shared" si="72"/>
        <v>5.1684839948395123E-2</v>
      </c>
      <c r="U373" s="25">
        <f t="shared" si="73"/>
        <v>1.3409081904786735E-2</v>
      </c>
      <c r="V373" s="25">
        <f t="shared" si="74"/>
        <v>3.8275758043608388E-2</v>
      </c>
      <c r="Y373" s="40"/>
      <c r="Z373" s="40"/>
    </row>
    <row r="374" spans="1:26" x14ac:dyDescent="0.2">
      <c r="A374" s="16">
        <v>1901.06</v>
      </c>
      <c r="B374" s="17">
        <v>8.5</v>
      </c>
      <c r="C374" s="18">
        <v>0.31</v>
      </c>
      <c r="D374" s="17">
        <v>0.49</v>
      </c>
      <c r="E374" s="17">
        <v>7.5165028100000004</v>
      </c>
      <c r="F374" s="18">
        <f t="shared" si="75"/>
        <v>1901.4583333333057</v>
      </c>
      <c r="G374" s="19">
        <f>G369*7/12+G381*5/12</f>
        <v>3.1333333333333333</v>
      </c>
      <c r="H374" s="18">
        <f t="shared" si="67"/>
        <v>356.00557102698684</v>
      </c>
      <c r="I374" s="18">
        <f t="shared" si="68"/>
        <v>12.98373259039599</v>
      </c>
      <c r="J374" s="20">
        <f t="shared" si="76"/>
        <v>1698.1810153276256</v>
      </c>
      <c r="K374" s="18">
        <f t="shared" si="69"/>
        <v>20.522674094496889</v>
      </c>
      <c r="L374" s="20">
        <f t="shared" si="70"/>
        <v>97.895140883592546</v>
      </c>
      <c r="M374" s="39">
        <f t="shared" si="64"/>
        <v>25.238466205960336</v>
      </c>
      <c r="N374" s="21"/>
      <c r="O374" s="22">
        <f t="shared" si="65"/>
        <v>30.24038811098421</v>
      </c>
      <c r="P374" s="22"/>
      <c r="Q374" s="41">
        <f t="shared" si="66"/>
        <v>4.5684933621028198E-3</v>
      </c>
      <c r="R374" s="19">
        <f t="shared" si="71"/>
        <v>1.0020436609738748</v>
      </c>
      <c r="S374" s="19">
        <f t="shared" si="77"/>
        <v>6.4850627048787866</v>
      </c>
      <c r="T374" s="25">
        <f t="shared" si="72"/>
        <v>4.3920055045181705E-2</v>
      </c>
      <c r="U374" s="25">
        <f t="shared" si="73"/>
        <v>1.3518520118390498E-2</v>
      </c>
      <c r="V374" s="25">
        <f t="shared" si="74"/>
        <v>3.0401534926791207E-2</v>
      </c>
      <c r="Y374" s="40"/>
      <c r="Z374" s="40"/>
    </row>
    <row r="375" spans="1:26" x14ac:dyDescent="0.2">
      <c r="A375" s="16">
        <v>1901.07</v>
      </c>
      <c r="B375" s="17">
        <v>7.93</v>
      </c>
      <c r="C375" s="18">
        <v>0.31169999999999998</v>
      </c>
      <c r="D375" s="17">
        <v>0.49170000000000003</v>
      </c>
      <c r="E375" s="17">
        <v>7.6116519010000001</v>
      </c>
      <c r="F375" s="18">
        <f t="shared" si="75"/>
        <v>1901.541666666639</v>
      </c>
      <c r="G375" s="19">
        <f>G369*6/12+G381*6/12</f>
        <v>3.14</v>
      </c>
      <c r="H375" s="18">
        <f t="shared" si="67"/>
        <v>327.98045285965065</v>
      </c>
      <c r="I375" s="18">
        <f t="shared" si="68"/>
        <v>12.891741129426622</v>
      </c>
      <c r="J375" s="20">
        <f t="shared" si="76"/>
        <v>1569.6230614300305</v>
      </c>
      <c r="K375" s="18">
        <f t="shared" si="69"/>
        <v>20.336442455370776</v>
      </c>
      <c r="L375" s="20">
        <f t="shared" si="70"/>
        <v>97.324547201153351</v>
      </c>
      <c r="M375" s="39">
        <f t="shared" si="64"/>
        <v>23.144848553708091</v>
      </c>
      <c r="N375" s="21"/>
      <c r="O375" s="22">
        <f t="shared" si="65"/>
        <v>27.711150600769944</v>
      </c>
      <c r="P375" s="22"/>
      <c r="Q375" s="41">
        <f t="shared" si="66"/>
        <v>1.0564738337857406E-2</v>
      </c>
      <c r="R375" s="19">
        <f t="shared" si="71"/>
        <v>1.0020493954666856</v>
      </c>
      <c r="S375" s="19">
        <f t="shared" si="77"/>
        <v>6.4170840860107097</v>
      </c>
      <c r="T375" s="25">
        <f t="shared" si="72"/>
        <v>5.1025249768652969E-2</v>
      </c>
      <c r="U375" s="25">
        <f t="shared" si="73"/>
        <v>1.3807567083109928E-2</v>
      </c>
      <c r="V375" s="25">
        <f t="shared" si="74"/>
        <v>3.7217682685543041E-2</v>
      </c>
      <c r="Y375" s="40"/>
      <c r="Z375" s="40"/>
    </row>
    <row r="376" spans="1:26" x14ac:dyDescent="0.2">
      <c r="A376" s="16">
        <v>1901.08</v>
      </c>
      <c r="B376" s="17">
        <v>8.0399999999999991</v>
      </c>
      <c r="C376" s="18">
        <v>0.31330000000000002</v>
      </c>
      <c r="D376" s="17">
        <v>0.49330000000000002</v>
      </c>
      <c r="E376" s="17">
        <v>7.7067928930000003</v>
      </c>
      <c r="F376" s="18">
        <f t="shared" si="75"/>
        <v>1901.6249999999723</v>
      </c>
      <c r="G376" s="19">
        <f>G369*5/12+G381*7/12</f>
        <v>3.1466666666666669</v>
      </c>
      <c r="H376" s="18">
        <f t="shared" si="67"/>
        <v>328.42488245648525</v>
      </c>
      <c r="I376" s="18">
        <f t="shared" si="68"/>
        <v>12.797949710648862</v>
      </c>
      <c r="J376" s="20">
        <f t="shared" si="76"/>
        <v>1576.8539294307518</v>
      </c>
      <c r="K376" s="18">
        <f t="shared" si="69"/>
        <v>20.150745586540324</v>
      </c>
      <c r="L376" s="20">
        <f t="shared" si="70"/>
        <v>96.74901037166542</v>
      </c>
      <c r="M376" s="39">
        <f t="shared" si="64"/>
        <v>23.077177713844367</v>
      </c>
      <c r="N376" s="21"/>
      <c r="O376" s="22">
        <f t="shared" si="65"/>
        <v>27.608909472820383</v>
      </c>
      <c r="P376" s="22"/>
      <c r="Q376" s="41">
        <f t="shared" si="66"/>
        <v>1.1866188520390453E-2</v>
      </c>
      <c r="R376" s="19">
        <f t="shared" si="71"/>
        <v>1.0020551298816345</v>
      </c>
      <c r="S376" s="19">
        <f t="shared" si="77"/>
        <v>6.3508534463798201</v>
      </c>
      <c r="T376" s="25">
        <f t="shared" si="72"/>
        <v>4.254264958651488E-2</v>
      </c>
      <c r="U376" s="25">
        <f t="shared" si="73"/>
        <v>1.1957966427019073E-2</v>
      </c>
      <c r="V376" s="25">
        <f t="shared" si="74"/>
        <v>3.0584683159495807E-2</v>
      </c>
      <c r="Y376" s="40"/>
      <c r="Z376" s="40"/>
    </row>
    <row r="377" spans="1:26" x14ac:dyDescent="0.2">
      <c r="A377" s="16">
        <v>1901.09</v>
      </c>
      <c r="B377" s="17">
        <v>8</v>
      </c>
      <c r="C377" s="18">
        <v>0.315</v>
      </c>
      <c r="D377" s="17">
        <v>0.495</v>
      </c>
      <c r="E377" s="17">
        <v>7.8019419829999999</v>
      </c>
      <c r="F377" s="18">
        <f t="shared" si="75"/>
        <v>1901.7083333333055</v>
      </c>
      <c r="G377" s="19">
        <f>G369*4/12+G381*8/12</f>
        <v>3.1533333333333333</v>
      </c>
      <c r="H377" s="18">
        <f t="shared" si="67"/>
        <v>322.80552784008074</v>
      </c>
      <c r="I377" s="18">
        <f t="shared" si="68"/>
        <v>12.710467658703179</v>
      </c>
      <c r="J377" s="20">
        <f t="shared" si="76"/>
        <v>1554.9594591298169</v>
      </c>
      <c r="K377" s="18">
        <f t="shared" si="69"/>
        <v>19.973592035104993</v>
      </c>
      <c r="L377" s="20">
        <f t="shared" si="70"/>
        <v>96.213116533657413</v>
      </c>
      <c r="M377" s="39">
        <f t="shared" si="64"/>
        <v>22.590468316860228</v>
      </c>
      <c r="N377" s="21"/>
      <c r="O377" s="22">
        <f t="shared" si="65"/>
        <v>27.007461920877013</v>
      </c>
      <c r="P377" s="22"/>
      <c r="Q377" s="41">
        <f t="shared" si="66"/>
        <v>1.5205420693573564E-2</v>
      </c>
      <c r="R377" s="19">
        <f t="shared" si="71"/>
        <v>1.0020608642187594</v>
      </c>
      <c r="S377" s="19">
        <f t="shared" si="77"/>
        <v>6.2862938551083998</v>
      </c>
      <c r="T377" s="25">
        <f t="shared" si="72"/>
        <v>3.7557171030512038E-2</v>
      </c>
      <c r="U377" s="25">
        <f t="shared" si="73"/>
        <v>1.2259919407023867E-2</v>
      </c>
      <c r="V377" s="25">
        <f t="shared" si="74"/>
        <v>2.5297251623488171E-2</v>
      </c>
      <c r="Y377" s="40"/>
      <c r="Z377" s="40"/>
    </row>
    <row r="378" spans="1:26" x14ac:dyDescent="0.2">
      <c r="A378" s="16">
        <v>1901.1</v>
      </c>
      <c r="B378" s="17">
        <v>7.91</v>
      </c>
      <c r="C378" s="18">
        <v>0.31669999999999998</v>
      </c>
      <c r="D378" s="17">
        <v>0.49669999999999997</v>
      </c>
      <c r="E378" s="17">
        <v>7.8019419829999999</v>
      </c>
      <c r="F378" s="18">
        <f t="shared" si="75"/>
        <v>1901.7916666666388</v>
      </c>
      <c r="G378" s="19">
        <f>G369*3/12+G381*9/12</f>
        <v>3.16</v>
      </c>
      <c r="H378" s="18">
        <f t="shared" si="67"/>
        <v>319.17396565187983</v>
      </c>
      <c r="I378" s="18">
        <f t="shared" si="68"/>
        <v>12.779063833369197</v>
      </c>
      <c r="J378" s="20">
        <f t="shared" si="76"/>
        <v>1542.5959116802981</v>
      </c>
      <c r="K378" s="18">
        <f t="shared" si="69"/>
        <v>20.042188209771012</v>
      </c>
      <c r="L378" s="20">
        <f t="shared" si="70"/>
        <v>96.865662368091535</v>
      </c>
      <c r="M378" s="39">
        <f t="shared" si="64"/>
        <v>22.252901618408917</v>
      </c>
      <c r="N378" s="21"/>
      <c r="O378" s="22">
        <f t="shared" si="65"/>
        <v>26.58645500664791</v>
      </c>
      <c r="P378" s="22"/>
      <c r="Q378" s="41">
        <f t="shared" si="66"/>
        <v>1.5810256650797098E-2</v>
      </c>
      <c r="R378" s="19">
        <f t="shared" si="71"/>
        <v>1.0020665984781001</v>
      </c>
      <c r="S378" s="19">
        <f t="shared" si="77"/>
        <v>6.2992490531829999</v>
      </c>
      <c r="T378" s="25">
        <f t="shared" si="72"/>
        <v>3.9448782911181146E-2</v>
      </c>
      <c r="U378" s="25">
        <f t="shared" si="73"/>
        <v>1.2367766741104624E-2</v>
      </c>
      <c r="V378" s="25">
        <f t="shared" si="74"/>
        <v>2.7081016170076522E-2</v>
      </c>
      <c r="Y378" s="40"/>
      <c r="Z378" s="40"/>
    </row>
    <row r="379" spans="1:26" x14ac:dyDescent="0.2">
      <c r="A379" s="16">
        <v>1901.11</v>
      </c>
      <c r="B379" s="17">
        <v>8.08</v>
      </c>
      <c r="C379" s="18">
        <v>0.31830000000000003</v>
      </c>
      <c r="D379" s="17">
        <v>0.49830000000000002</v>
      </c>
      <c r="E379" s="17">
        <v>7.8970910740000004</v>
      </c>
      <c r="F379" s="18">
        <f t="shared" si="75"/>
        <v>1901.874999999972</v>
      </c>
      <c r="G379" s="19">
        <f>G369*2/12+G381*10/12</f>
        <v>3.1666666666666665</v>
      </c>
      <c r="H379" s="18">
        <f t="shared" si="67"/>
        <v>322.10532665309375</v>
      </c>
      <c r="I379" s="18">
        <f t="shared" si="68"/>
        <v>12.688876915059375</v>
      </c>
      <c r="J379" s="20">
        <f t="shared" si="76"/>
        <v>1561.873976192797</v>
      </c>
      <c r="K379" s="18">
        <f t="shared" si="69"/>
        <v>19.864490627628292</v>
      </c>
      <c r="L379" s="20">
        <f t="shared" si="70"/>
        <v>96.322005239711729</v>
      </c>
      <c r="M379" s="39">
        <f t="shared" si="64"/>
        <v>22.375074777652788</v>
      </c>
      <c r="N379" s="21"/>
      <c r="O379" s="22">
        <f t="shared" si="65"/>
        <v>26.713215249028369</v>
      </c>
      <c r="P379" s="22"/>
      <c r="Q379" s="41">
        <f t="shared" si="66"/>
        <v>1.7977489621420525E-2</v>
      </c>
      <c r="R379" s="19">
        <f t="shared" si="71"/>
        <v>1.0020723326596945</v>
      </c>
      <c r="S379" s="19">
        <f t="shared" si="77"/>
        <v>6.2362129311974339</v>
      </c>
      <c r="T379" s="25">
        <f t="shared" si="72"/>
        <v>4.3781729004302328E-2</v>
      </c>
      <c r="U379" s="25">
        <f t="shared" si="73"/>
        <v>1.4753651561353998E-2</v>
      </c>
      <c r="V379" s="25">
        <f t="shared" si="74"/>
        <v>2.902807744294833E-2</v>
      </c>
      <c r="Y379" s="40"/>
      <c r="Z379" s="40"/>
    </row>
    <row r="380" spans="1:26" x14ac:dyDescent="0.2">
      <c r="A380" s="16">
        <v>1901.12</v>
      </c>
      <c r="B380" s="17">
        <v>7.95</v>
      </c>
      <c r="C380" s="18">
        <v>0.32</v>
      </c>
      <c r="D380" s="17">
        <v>0.5</v>
      </c>
      <c r="E380" s="17">
        <v>7.9922320659999997</v>
      </c>
      <c r="F380" s="18">
        <f t="shared" si="75"/>
        <v>1901.9583333333053</v>
      </c>
      <c r="G380" s="19">
        <f>G369*1/12+G381*11/12</f>
        <v>3.1733333333333338</v>
      </c>
      <c r="H380" s="18">
        <f t="shared" si="67"/>
        <v>313.1502303526832</v>
      </c>
      <c r="I380" s="18">
        <f t="shared" si="68"/>
        <v>12.604789146271527</v>
      </c>
      <c r="J380" s="20">
        <f t="shared" si="76"/>
        <v>1523.5444614893809</v>
      </c>
      <c r="K380" s="18">
        <f t="shared" si="69"/>
        <v>19.694983041049259</v>
      </c>
      <c r="L380" s="20">
        <f t="shared" si="70"/>
        <v>95.820406382979925</v>
      </c>
      <c r="M380" s="39">
        <f t="shared" si="64"/>
        <v>21.68021514102967</v>
      </c>
      <c r="N380" s="21"/>
      <c r="O380" s="22">
        <f t="shared" si="65"/>
        <v>25.866784338435274</v>
      </c>
      <c r="P380" s="22"/>
      <c r="Q380" s="41">
        <f t="shared" si="66"/>
        <v>2.0547449641533239E-2</v>
      </c>
      <c r="R380" s="19">
        <f t="shared" si="71"/>
        <v>1.0020780667635822</v>
      </c>
      <c r="S380" s="19">
        <f t="shared" si="77"/>
        <v>6.1747455760205421</v>
      </c>
      <c r="T380" s="25">
        <f t="shared" si="72"/>
        <v>4.8385624474673206E-2</v>
      </c>
      <c r="U380" s="25">
        <f t="shared" si="73"/>
        <v>1.714185538330959E-2</v>
      </c>
      <c r="V380" s="25">
        <f t="shared" si="74"/>
        <v>3.1243769091363616E-2</v>
      </c>
      <c r="Y380" s="40"/>
      <c r="Z380" s="40"/>
    </row>
    <row r="381" spans="1:26" x14ac:dyDescent="0.2">
      <c r="A381" s="16">
        <v>1902.01</v>
      </c>
      <c r="B381" s="17">
        <v>8.1199999999999992</v>
      </c>
      <c r="C381" s="18">
        <v>0.32079999999999997</v>
      </c>
      <c r="D381" s="17">
        <v>0.51080000000000003</v>
      </c>
      <c r="E381" s="17">
        <v>7.8970910740000004</v>
      </c>
      <c r="F381" s="18">
        <f t="shared" si="75"/>
        <v>1902.0416666666385</v>
      </c>
      <c r="G381" s="19">
        <v>3.18</v>
      </c>
      <c r="H381" s="18">
        <f t="shared" si="67"/>
        <v>323.69990747810908</v>
      </c>
      <c r="I381" s="18">
        <f t="shared" si="68"/>
        <v>12.788538216622831</v>
      </c>
      <c r="J381" s="20">
        <f t="shared" si="76"/>
        <v>1580.0558714151746</v>
      </c>
      <c r="K381" s="18">
        <f t="shared" si="69"/>
        <v>20.362797135445582</v>
      </c>
      <c r="L381" s="20">
        <f t="shared" si="70"/>
        <v>99.395632896412721</v>
      </c>
      <c r="M381" s="39">
        <f t="shared" si="64"/>
        <v>22.34029079603356</v>
      </c>
      <c r="N381" s="21"/>
      <c r="O381" s="22">
        <f t="shared" si="65"/>
        <v>26.635699508412827</v>
      </c>
      <c r="P381" s="22"/>
      <c r="Q381" s="41">
        <f t="shared" si="66"/>
        <v>2.0493974303292299E-2</v>
      </c>
      <c r="R381" s="19">
        <f t="shared" si="71"/>
        <v>1.0018008349940293</v>
      </c>
      <c r="S381" s="19">
        <f t="shared" si="77"/>
        <v>6.2621225616623892</v>
      </c>
      <c r="T381" s="25">
        <f t="shared" si="72"/>
        <v>4.4043381723058772E-2</v>
      </c>
      <c r="U381" s="25">
        <f t="shared" si="73"/>
        <v>1.496805110298105E-2</v>
      </c>
      <c r="V381" s="25">
        <f t="shared" si="74"/>
        <v>2.9075330620077722E-2</v>
      </c>
      <c r="Y381" s="40"/>
      <c r="Z381" s="40"/>
    </row>
    <row r="382" spans="1:26" x14ac:dyDescent="0.2">
      <c r="A382" s="16">
        <v>1902.02</v>
      </c>
      <c r="B382" s="17">
        <v>8.19</v>
      </c>
      <c r="C382" s="18">
        <v>0.32169999999999999</v>
      </c>
      <c r="D382" s="17">
        <v>0.52170000000000005</v>
      </c>
      <c r="E382" s="17">
        <v>7.8970910740000004</v>
      </c>
      <c r="F382" s="18">
        <f t="shared" si="75"/>
        <v>1902.1249999999718</v>
      </c>
      <c r="G382" s="19">
        <f>G381*11/12+G393*1/12</f>
        <v>3.1900000000000004</v>
      </c>
      <c r="H382" s="18">
        <f t="shared" si="67"/>
        <v>326.49042392188585</v>
      </c>
      <c r="I382" s="18">
        <f t="shared" si="68"/>
        <v>12.824416285185675</v>
      </c>
      <c r="J382" s="20">
        <f t="shared" si="76"/>
        <v>1598.8936270168062</v>
      </c>
      <c r="K382" s="18">
        <f t="shared" si="69"/>
        <v>20.797320410262255</v>
      </c>
      <c r="L382" s="20">
        <f t="shared" si="70"/>
        <v>101.84893836564932</v>
      </c>
      <c r="M382" s="39">
        <f t="shared" si="64"/>
        <v>22.45995745246039</v>
      </c>
      <c r="N382" s="21"/>
      <c r="O382" s="22">
        <f t="shared" si="65"/>
        <v>26.756070389465751</v>
      </c>
      <c r="P382" s="22"/>
      <c r="Q382" s="41">
        <f t="shared" si="66"/>
        <v>2.0155481430143792E-2</v>
      </c>
      <c r="R382" s="19">
        <f t="shared" si="71"/>
        <v>1.0018095695807507</v>
      </c>
      <c r="S382" s="19">
        <f t="shared" si="77"/>
        <v>6.2733996111083314</v>
      </c>
      <c r="T382" s="25">
        <f t="shared" si="72"/>
        <v>4.1261628007891238E-2</v>
      </c>
      <c r="U382" s="25">
        <f t="shared" si="73"/>
        <v>1.377061867643703E-2</v>
      </c>
      <c r="V382" s="25">
        <f t="shared" si="74"/>
        <v>2.7491009331454208E-2</v>
      </c>
      <c r="Y382" s="40"/>
      <c r="Z382" s="40"/>
    </row>
    <row r="383" spans="1:26" x14ac:dyDescent="0.2">
      <c r="A383" s="16">
        <v>1902.03</v>
      </c>
      <c r="B383" s="17">
        <v>8.1999999999999993</v>
      </c>
      <c r="C383" s="18">
        <v>0.32250000000000001</v>
      </c>
      <c r="D383" s="17">
        <v>0.53249999999999997</v>
      </c>
      <c r="E383" s="17">
        <v>7.8970910740000004</v>
      </c>
      <c r="F383" s="18">
        <f t="shared" si="75"/>
        <v>1902.2083333333051</v>
      </c>
      <c r="G383" s="19">
        <f>G381*10/12+G393*2/12</f>
        <v>3.1999999999999997</v>
      </c>
      <c r="H383" s="18">
        <f t="shared" si="67"/>
        <v>326.88906912813968</v>
      </c>
      <c r="I383" s="18">
        <f t="shared" si="68"/>
        <v>12.856307901685982</v>
      </c>
      <c r="J383" s="20">
        <f t="shared" si="76"/>
        <v>1606.0925528405235</v>
      </c>
      <c r="K383" s="18">
        <f t="shared" si="69"/>
        <v>21.227857233016387</v>
      </c>
      <c r="L383" s="20">
        <f t="shared" si="70"/>
        <v>104.29808346189985</v>
      </c>
      <c r="M383" s="39">
        <f t="shared" si="64"/>
        <v>22.410652288217332</v>
      </c>
      <c r="N383" s="21"/>
      <c r="O383" s="22">
        <f t="shared" si="65"/>
        <v>26.674136055631223</v>
      </c>
      <c r="P383" s="22"/>
      <c r="Q383" s="41">
        <f t="shared" si="66"/>
        <v>2.2808465227320183E-2</v>
      </c>
      <c r="R383" s="19">
        <f t="shared" si="71"/>
        <v>1.0018183039057333</v>
      </c>
      <c r="S383" s="19">
        <f t="shared" si="77"/>
        <v>6.2847517642124862</v>
      </c>
      <c r="T383" s="25">
        <f t="shared" si="72"/>
        <v>4.2061071410629758E-2</v>
      </c>
      <c r="U383" s="25">
        <f t="shared" si="73"/>
        <v>1.1559486573487154E-2</v>
      </c>
      <c r="V383" s="25">
        <f t="shared" si="74"/>
        <v>3.0501584837142603E-2</v>
      </c>
      <c r="Y383" s="40"/>
      <c r="Z383" s="40"/>
    </row>
    <row r="384" spans="1:26" x14ac:dyDescent="0.2">
      <c r="A384" s="16">
        <v>1902.04</v>
      </c>
      <c r="B384" s="17">
        <v>8.48</v>
      </c>
      <c r="C384" s="18">
        <v>0.32329999999999998</v>
      </c>
      <c r="D384" s="17">
        <v>0.54330000000000001</v>
      </c>
      <c r="E384" s="17">
        <v>7.9922320659999997</v>
      </c>
      <c r="F384" s="18">
        <f t="shared" si="75"/>
        <v>1902.2916666666383</v>
      </c>
      <c r="G384" s="19">
        <f>G381*9/12+G393*3/12</f>
        <v>3.21</v>
      </c>
      <c r="H384" s="18">
        <f t="shared" si="67"/>
        <v>334.02691237619541</v>
      </c>
      <c r="I384" s="18">
        <f t="shared" si="68"/>
        <v>12.734776034342451</v>
      </c>
      <c r="J384" s="20">
        <f t="shared" si="76"/>
        <v>1646.3767772872802</v>
      </c>
      <c r="K384" s="18">
        <f t="shared" si="69"/>
        <v>21.400568572404122</v>
      </c>
      <c r="L384" s="20">
        <f t="shared" si="70"/>
        <v>105.48071970520982</v>
      </c>
      <c r="M384" s="39">
        <f t="shared" si="64"/>
        <v>22.823108698497837</v>
      </c>
      <c r="N384" s="21"/>
      <c r="O384" s="22">
        <f t="shared" si="65"/>
        <v>27.136318879518473</v>
      </c>
      <c r="P384" s="22"/>
      <c r="Q384" s="41">
        <f t="shared" si="66"/>
        <v>2.447111494513509E-2</v>
      </c>
      <c r="R384" s="19">
        <f t="shared" si="71"/>
        <v>1.0018270379691732</v>
      </c>
      <c r="S384" s="19">
        <f t="shared" si="77"/>
        <v>6.2212284825346398</v>
      </c>
      <c r="T384" s="25">
        <f t="shared" si="72"/>
        <v>3.9998523549566345E-2</v>
      </c>
      <c r="U384" s="25">
        <f t="shared" si="73"/>
        <v>9.6121047319319697E-3</v>
      </c>
      <c r="V384" s="25">
        <f t="shared" si="74"/>
        <v>3.0386418817634375E-2</v>
      </c>
      <c r="Y384" s="40"/>
      <c r="Z384" s="40"/>
    </row>
    <row r="385" spans="1:26" x14ac:dyDescent="0.2">
      <c r="A385" s="16">
        <v>1902.05</v>
      </c>
      <c r="B385" s="17">
        <v>8.4600000000000009</v>
      </c>
      <c r="C385" s="18">
        <v>0.32419999999999999</v>
      </c>
      <c r="D385" s="17">
        <v>0.55420000000000003</v>
      </c>
      <c r="E385" s="17">
        <v>8.0873811569999994</v>
      </c>
      <c r="F385" s="18">
        <f t="shared" si="75"/>
        <v>1902.3749999999716</v>
      </c>
      <c r="G385" s="19">
        <f>G381*8/12+G393*4/12</f>
        <v>3.2199999999999998</v>
      </c>
      <c r="H385" s="18">
        <f t="shared" si="67"/>
        <v>329.31851155485259</v>
      </c>
      <c r="I385" s="18">
        <f t="shared" si="68"/>
        <v>12.619983622468464</v>
      </c>
      <c r="J385" s="20">
        <f t="shared" si="76"/>
        <v>1628.3531863223784</v>
      </c>
      <c r="K385" s="18">
        <f t="shared" si="69"/>
        <v>21.573087364503465</v>
      </c>
      <c r="L385" s="20">
        <f t="shared" si="70"/>
        <v>106.67060707563382</v>
      </c>
      <c r="M385" s="39">
        <f t="shared" ref="M385:M448" si="78">H385/AVERAGE(K265:K384)</f>
        <v>22.427954493329789</v>
      </c>
      <c r="N385" s="21"/>
      <c r="O385" s="22">
        <f t="shared" ref="O385:O448" si="79">J385/AVERAGE(L265:L384)</f>
        <v>26.637764485324773</v>
      </c>
      <c r="P385" s="22"/>
      <c r="Q385" s="41">
        <f t="shared" ref="Q385:Q448" si="80">1/M385-(G385/100-(((E385/E265)^(1/10))-1))</f>
        <v>2.6342382656398586E-2</v>
      </c>
      <c r="R385" s="19">
        <f t="shared" si="71"/>
        <v>1.0018357717712656</v>
      </c>
      <c r="S385" s="19">
        <f t="shared" si="77"/>
        <v>6.1592676136607576</v>
      </c>
      <c r="T385" s="25">
        <f t="shared" si="72"/>
        <v>4.1463969050714589E-2</v>
      </c>
      <c r="U385" s="25">
        <f t="shared" si="73"/>
        <v>1.0669421674553758E-2</v>
      </c>
      <c r="V385" s="25">
        <f t="shared" si="74"/>
        <v>3.079454737616083E-2</v>
      </c>
      <c r="Y385" s="40"/>
      <c r="Z385" s="40"/>
    </row>
    <row r="386" spans="1:26" x14ac:dyDescent="0.2">
      <c r="A386" s="16">
        <v>1902.06</v>
      </c>
      <c r="B386" s="17">
        <v>8.41</v>
      </c>
      <c r="C386" s="18">
        <v>0.32500000000000001</v>
      </c>
      <c r="D386" s="17">
        <v>0.56499999999999995</v>
      </c>
      <c r="E386" s="17">
        <v>8.18251405</v>
      </c>
      <c r="F386" s="18">
        <f t="shared" si="75"/>
        <v>1902.4583333333048</v>
      </c>
      <c r="G386" s="19">
        <f>G381*7/12+G393*5/12</f>
        <v>3.2300000000000004</v>
      </c>
      <c r="H386" s="18">
        <f t="shared" si="67"/>
        <v>323.56603622330488</v>
      </c>
      <c r="I386" s="18">
        <f t="shared" si="68"/>
        <v>12.504038260710356</v>
      </c>
      <c r="J386" s="20">
        <f t="shared" si="76"/>
        <v>1605.0617160458526</v>
      </c>
      <c r="K386" s="18">
        <f t="shared" si="69"/>
        <v>21.737789591696465</v>
      </c>
      <c r="L386" s="20">
        <f t="shared" si="70"/>
        <v>107.83113787941818</v>
      </c>
      <c r="M386" s="39">
        <f t="shared" si="78"/>
        <v>21.963742295514614</v>
      </c>
      <c r="N386" s="21"/>
      <c r="O386" s="22">
        <f t="shared" si="79"/>
        <v>26.058791626617563</v>
      </c>
      <c r="P386" s="22"/>
      <c r="Q386" s="41">
        <f t="shared" si="80"/>
        <v>2.8371212083532389E-2</v>
      </c>
      <c r="R386" s="19">
        <f t="shared" si="71"/>
        <v>1.001844505312206</v>
      </c>
      <c r="S386" s="19">
        <f t="shared" si="77"/>
        <v>6.0988332719279006</v>
      </c>
      <c r="T386" s="25">
        <f t="shared" si="72"/>
        <v>4.4424332978287184E-2</v>
      </c>
      <c r="U386" s="25">
        <f t="shared" si="73"/>
        <v>1.2713833691679E-2</v>
      </c>
      <c r="V386" s="25">
        <f t="shared" si="74"/>
        <v>3.1710499286608185E-2</v>
      </c>
      <c r="Y386" s="40"/>
      <c r="Z386" s="40"/>
    </row>
    <row r="387" spans="1:26" x14ac:dyDescent="0.2">
      <c r="A387" s="16">
        <v>1902.07</v>
      </c>
      <c r="B387" s="17">
        <v>8.6</v>
      </c>
      <c r="C387" s="18">
        <v>0.32579999999999998</v>
      </c>
      <c r="D387" s="17">
        <v>0.57579999999999998</v>
      </c>
      <c r="E387" s="17">
        <v>8.18251405</v>
      </c>
      <c r="F387" s="18">
        <f t="shared" si="75"/>
        <v>1902.5416666666381</v>
      </c>
      <c r="G387" s="19">
        <f>G381*6/12+G393*6/12</f>
        <v>3.2399999999999998</v>
      </c>
      <c r="H387" s="18">
        <f t="shared" si="67"/>
        <v>330.87608936033553</v>
      </c>
      <c r="I387" s="18">
        <f t="shared" si="68"/>
        <v>12.534817431813641</v>
      </c>
      <c r="J387" s="20">
        <f t="shared" si="76"/>
        <v>1646.5051347901281</v>
      </c>
      <c r="K387" s="18">
        <f t="shared" si="69"/>
        <v>22.153308401590838</v>
      </c>
      <c r="L387" s="20">
        <f t="shared" si="70"/>
        <v>110.2392623967623</v>
      </c>
      <c r="M387" s="39">
        <f t="shared" si="78"/>
        <v>22.385686589401356</v>
      </c>
      <c r="N387" s="21"/>
      <c r="O387" s="22">
        <f t="shared" si="79"/>
        <v>26.529400003167833</v>
      </c>
      <c r="P387" s="22"/>
      <c r="Q387" s="41">
        <f t="shared" si="80"/>
        <v>2.470933589638781E-2</v>
      </c>
      <c r="R387" s="19">
        <f t="shared" si="71"/>
        <v>1.0018532385921899</v>
      </c>
      <c r="S387" s="19">
        <f t="shared" si="77"/>
        <v>6.1100826022962309</v>
      </c>
      <c r="T387" s="25">
        <f t="shared" si="72"/>
        <v>4.2303858445507325E-2</v>
      </c>
      <c r="U387" s="25">
        <f t="shared" si="73"/>
        <v>1.2580760952309644E-2</v>
      </c>
      <c r="V387" s="25">
        <f t="shared" si="74"/>
        <v>2.9723097493197681E-2</v>
      </c>
      <c r="Y387" s="40"/>
      <c r="Z387" s="40"/>
    </row>
    <row r="388" spans="1:26" x14ac:dyDescent="0.2">
      <c r="A388" s="16">
        <v>1902.08</v>
      </c>
      <c r="B388" s="17">
        <v>8.83</v>
      </c>
      <c r="C388" s="18">
        <v>0.32669999999999999</v>
      </c>
      <c r="D388" s="17">
        <v>0.5867</v>
      </c>
      <c r="E388" s="17">
        <v>8.0873811569999994</v>
      </c>
      <c r="F388" s="18">
        <f t="shared" si="75"/>
        <v>1902.6249999999714</v>
      </c>
      <c r="G388" s="19">
        <f>G381*5/12+G393*7/12</f>
        <v>3.25</v>
      </c>
      <c r="H388" s="18">
        <f t="shared" si="67"/>
        <v>343.72133061812627</v>
      </c>
      <c r="I388" s="18">
        <f t="shared" si="68"/>
        <v>12.717299967490584</v>
      </c>
      <c r="J388" s="20">
        <f t="shared" si="76"/>
        <v>1715.6992573016491</v>
      </c>
      <c r="K388" s="18">
        <f t="shared" si="69"/>
        <v>22.838199849791017</v>
      </c>
      <c r="L388" s="20">
        <f t="shared" si="70"/>
        <v>113.99782041436893</v>
      </c>
      <c r="M388" s="39">
        <f t="shared" si="78"/>
        <v>23.168671834092855</v>
      </c>
      <c r="N388" s="21"/>
      <c r="O388" s="22">
        <f t="shared" si="79"/>
        <v>27.424898531949303</v>
      </c>
      <c r="P388" s="22"/>
      <c r="Q388" s="41">
        <f t="shared" si="80"/>
        <v>2.0595372474778439E-2</v>
      </c>
      <c r="R388" s="19">
        <f t="shared" si="71"/>
        <v>1.0018619716114121</v>
      </c>
      <c r="S388" s="19">
        <f t="shared" si="77"/>
        <v>6.193412920904672</v>
      </c>
      <c r="T388" s="25">
        <f t="shared" si="72"/>
        <v>3.9774394725456519E-2</v>
      </c>
      <c r="U388" s="25">
        <f t="shared" si="73"/>
        <v>1.0271060426152445E-2</v>
      </c>
      <c r="V388" s="25">
        <f t="shared" si="74"/>
        <v>2.9503334299304074E-2</v>
      </c>
      <c r="Y388" s="40"/>
      <c r="Z388" s="40"/>
    </row>
    <row r="389" spans="1:26" x14ac:dyDescent="0.2">
      <c r="A389" s="16">
        <v>1902.09</v>
      </c>
      <c r="B389" s="17">
        <v>8.85</v>
      </c>
      <c r="C389" s="18">
        <v>0.32750000000000001</v>
      </c>
      <c r="D389" s="17">
        <v>0.59750000000000003</v>
      </c>
      <c r="E389" s="17">
        <v>8.18251405</v>
      </c>
      <c r="F389" s="18">
        <f t="shared" si="75"/>
        <v>1902.7083333333046</v>
      </c>
      <c r="G389" s="19">
        <f>G381*4/12+G393*8/12</f>
        <v>3.26</v>
      </c>
      <c r="H389" s="18">
        <f t="shared" si="67"/>
        <v>340.49458033011274</v>
      </c>
      <c r="I389" s="18">
        <f t="shared" si="68"/>
        <v>12.600223170408128</v>
      </c>
      <c r="J389" s="20">
        <f t="shared" si="76"/>
        <v>1704.8340109173628</v>
      </c>
      <c r="K389" s="18">
        <f t="shared" si="69"/>
        <v>22.988193417767501</v>
      </c>
      <c r="L389" s="20">
        <f t="shared" si="70"/>
        <v>115.10037531334739</v>
      </c>
      <c r="M389" s="39">
        <f t="shared" si="78"/>
        <v>22.856566381954494</v>
      </c>
      <c r="N389" s="21"/>
      <c r="O389" s="22">
        <f t="shared" si="79"/>
        <v>27.022746801512973</v>
      </c>
      <c r="P389" s="22"/>
      <c r="Q389" s="41">
        <f t="shared" si="80"/>
        <v>2.2266499788554092E-2</v>
      </c>
      <c r="R389" s="19">
        <f t="shared" si="71"/>
        <v>1.0018707043700679</v>
      </c>
      <c r="S389" s="19">
        <f t="shared" si="77"/>
        <v>6.1328039274505954</v>
      </c>
      <c r="T389" s="25">
        <f t="shared" si="72"/>
        <v>4.0367881670050787E-2</v>
      </c>
      <c r="U389" s="25">
        <f t="shared" si="73"/>
        <v>1.0339344178422971E-2</v>
      </c>
      <c r="V389" s="25">
        <f t="shared" si="74"/>
        <v>3.0028537491627816E-2</v>
      </c>
      <c r="Y389" s="40"/>
      <c r="Z389" s="40"/>
    </row>
    <row r="390" spans="1:26" x14ac:dyDescent="0.2">
      <c r="A390" s="16">
        <v>1902.1</v>
      </c>
      <c r="B390" s="17">
        <v>8.57</v>
      </c>
      <c r="C390" s="18">
        <v>0.32829999999999998</v>
      </c>
      <c r="D390" s="17">
        <v>0.60829999999999995</v>
      </c>
      <c r="E390" s="17">
        <v>8.7534247930000006</v>
      </c>
      <c r="F390" s="18">
        <f t="shared" si="75"/>
        <v>1902.7916666666379</v>
      </c>
      <c r="G390" s="19">
        <f>G381*3/12+G393*9/12</f>
        <v>3.27</v>
      </c>
      <c r="H390" s="18">
        <f t="shared" si="67"/>
        <v>308.21694380210124</v>
      </c>
      <c r="I390" s="18">
        <f t="shared" si="68"/>
        <v>11.807190507611416</v>
      </c>
      <c r="J390" s="20">
        <f t="shared" si="76"/>
        <v>1548.1484894306604</v>
      </c>
      <c r="K390" s="18">
        <f t="shared" si="69"/>
        <v>21.877289021565716</v>
      </c>
      <c r="L390" s="20">
        <f t="shared" si="70"/>
        <v>109.88783268619262</v>
      </c>
      <c r="M390" s="39">
        <f t="shared" si="78"/>
        <v>20.604425401859803</v>
      </c>
      <c r="N390" s="21"/>
      <c r="O390" s="22">
        <f t="shared" si="79"/>
        <v>24.333335259523221</v>
      </c>
      <c r="P390" s="22"/>
      <c r="Q390" s="41">
        <f t="shared" si="80"/>
        <v>3.3791235498939573E-2</v>
      </c>
      <c r="R390" s="19">
        <f t="shared" si="71"/>
        <v>1.0018794368683519</v>
      </c>
      <c r="S390" s="19">
        <f t="shared" si="77"/>
        <v>5.7435381828533387</v>
      </c>
      <c r="T390" s="25">
        <f t="shared" si="72"/>
        <v>5.0657742190309385E-2</v>
      </c>
      <c r="U390" s="25">
        <f t="shared" si="73"/>
        <v>1.7051199726382027E-2</v>
      </c>
      <c r="V390" s="25">
        <f t="shared" si="74"/>
        <v>3.3606542463927358E-2</v>
      </c>
      <c r="Y390" s="40"/>
      <c r="Z390" s="40"/>
    </row>
    <row r="391" spans="1:26" x14ac:dyDescent="0.2">
      <c r="A391" s="16">
        <v>1902.11</v>
      </c>
      <c r="B391" s="17">
        <v>8.24</v>
      </c>
      <c r="C391" s="18">
        <v>0.32919999999999999</v>
      </c>
      <c r="D391" s="17">
        <v>0.61919999999999997</v>
      </c>
      <c r="E391" s="17">
        <v>8.4679289260000008</v>
      </c>
      <c r="F391" s="18">
        <f t="shared" si="75"/>
        <v>1902.8749999999711</v>
      </c>
      <c r="G391" s="19">
        <f>G381*2/12+G393*10/12</f>
        <v>3.2800000000000002</v>
      </c>
      <c r="H391" s="18">
        <f t="shared" si="67"/>
        <v>306.33999442710967</v>
      </c>
      <c r="I391" s="18">
        <f t="shared" si="68"/>
        <v>12.238728903568507</v>
      </c>
      <c r="J391" s="20">
        <f t="shared" si="76"/>
        <v>1543.8435707872777</v>
      </c>
      <c r="K391" s="18">
        <f t="shared" si="69"/>
        <v>23.020112202580862</v>
      </c>
      <c r="L391" s="20">
        <f t="shared" si="70"/>
        <v>116.01309939702455</v>
      </c>
      <c r="M391" s="39">
        <f t="shared" si="78"/>
        <v>20.408541255072176</v>
      </c>
      <c r="N391" s="21"/>
      <c r="O391" s="22">
        <f t="shared" si="79"/>
        <v>24.081790733787162</v>
      </c>
      <c r="P391" s="22"/>
      <c r="Q391" s="41">
        <f t="shared" si="80"/>
        <v>2.8188898983770694E-2</v>
      </c>
      <c r="R391" s="19">
        <f t="shared" si="71"/>
        <v>1.0018881691064587</v>
      </c>
      <c r="S391" s="19">
        <f t="shared" si="77"/>
        <v>5.9483398882093548</v>
      </c>
      <c r="T391" s="25">
        <f t="shared" si="72"/>
        <v>5.0199597010268882E-2</v>
      </c>
      <c r="U391" s="25">
        <f t="shared" si="73"/>
        <v>1.3562018219297034E-2</v>
      </c>
      <c r="V391" s="25">
        <f t="shared" si="74"/>
        <v>3.6637578790971848E-2</v>
      </c>
      <c r="Y391" s="40"/>
      <c r="Z391" s="40"/>
    </row>
    <row r="392" spans="1:26" x14ac:dyDescent="0.2">
      <c r="A392" s="16">
        <v>1902.12</v>
      </c>
      <c r="B392" s="17">
        <v>8.0500000000000007</v>
      </c>
      <c r="C392" s="18">
        <v>0.33</v>
      </c>
      <c r="D392" s="17">
        <v>0.63</v>
      </c>
      <c r="E392" s="17">
        <v>8.5630942149999996</v>
      </c>
      <c r="F392" s="18">
        <f t="shared" si="75"/>
        <v>1902.9583333333044</v>
      </c>
      <c r="G392" s="19">
        <f>G381*1/12+G393*11/12</f>
        <v>3.29</v>
      </c>
      <c r="H392" s="18">
        <f t="shared" si="67"/>
        <v>295.95034503541325</v>
      </c>
      <c r="I392" s="18">
        <f t="shared" si="68"/>
        <v>12.132125945551104</v>
      </c>
      <c r="J392" s="20">
        <f t="shared" si="76"/>
        <v>1496.5785984490633</v>
      </c>
      <c r="K392" s="18">
        <f t="shared" si="69"/>
        <v>23.16133135059756</v>
      </c>
      <c r="L392" s="20">
        <f t="shared" si="70"/>
        <v>117.12354248731801</v>
      </c>
      <c r="M392" s="39">
        <f t="shared" si="78"/>
        <v>19.633232126823838</v>
      </c>
      <c r="N392" s="21"/>
      <c r="O392" s="22">
        <f t="shared" si="79"/>
        <v>23.148327929237503</v>
      </c>
      <c r="P392" s="22"/>
      <c r="Q392" s="41">
        <f t="shared" si="80"/>
        <v>2.9881822071487332E-2</v>
      </c>
      <c r="R392" s="19">
        <f t="shared" si="71"/>
        <v>1.0018969010845831</v>
      </c>
      <c r="S392" s="19">
        <f t="shared" si="77"/>
        <v>5.8933401218439476</v>
      </c>
      <c r="T392" s="25">
        <f t="shared" si="72"/>
        <v>5.1089803660249844E-2</v>
      </c>
      <c r="U392" s="25">
        <f t="shared" si="73"/>
        <v>1.5566176169387047E-2</v>
      </c>
      <c r="V392" s="25">
        <f t="shared" si="74"/>
        <v>3.5523627490862797E-2</v>
      </c>
      <c r="Y392" s="40"/>
      <c r="Z392" s="40"/>
    </row>
    <row r="393" spans="1:26" x14ac:dyDescent="0.2">
      <c r="A393" s="16">
        <v>1903.01</v>
      </c>
      <c r="B393" s="17">
        <v>8.4600000000000009</v>
      </c>
      <c r="C393" s="18">
        <v>0.33169999999999999</v>
      </c>
      <c r="D393" s="17">
        <v>0.62170000000000003</v>
      </c>
      <c r="E393" s="17">
        <v>8.6582595040000001</v>
      </c>
      <c r="F393" s="18">
        <f t="shared" si="75"/>
        <v>1903.0416666666376</v>
      </c>
      <c r="G393" s="19">
        <v>3.3</v>
      </c>
      <c r="H393" s="18">
        <f t="shared" ref="H393:H456" si="81">B393*$E$1853/E393</f>
        <v>307.6050473850525</v>
      </c>
      <c r="I393" s="18">
        <f t="shared" ref="I393:I456" si="82">C393*$E$1853/E393</f>
        <v>12.060590333052236</v>
      </c>
      <c r="J393" s="20">
        <f t="shared" si="76"/>
        <v>1560.5971527111169</v>
      </c>
      <c r="K393" s="18">
        <f t="shared" ref="K393:K456" si="83">D393*$E$1853/E393</f>
        <v>22.604971389986659</v>
      </c>
      <c r="L393" s="20">
        <f t="shared" ref="L393:L456" si="84">K393*(J393/H393)</f>
        <v>114.68359927192688</v>
      </c>
      <c r="M393" s="39">
        <f t="shared" si="78"/>
        <v>20.318132053828496</v>
      </c>
      <c r="N393" s="21"/>
      <c r="O393" s="22">
        <f t="shared" si="79"/>
        <v>23.933621799528485</v>
      </c>
      <c r="P393" s="22"/>
      <c r="Q393" s="41">
        <f t="shared" si="80"/>
        <v>2.5461515467494582E-2</v>
      </c>
      <c r="R393" s="19">
        <f t="shared" ref="R393:R456" si="85">((G393/G394+G393/1200+((1+G394/1200)^(-119))*(1-G393/G394)))</f>
        <v>1.0020463053528761</v>
      </c>
      <c r="S393" s="19">
        <f t="shared" si="77"/>
        <v>5.8396210259463937</v>
      </c>
      <c r="T393" s="25">
        <f t="shared" ref="T393:T456" si="86">(($J513/$J393)^(1/10)-1)</f>
        <v>4.5228650779211454E-2</v>
      </c>
      <c r="U393" s="25">
        <f t="shared" ref="U393:U456" si="87">(($S513/$S393)^(1/10)-1)</f>
        <v>1.5580471861217804E-2</v>
      </c>
      <c r="V393" s="25">
        <f t="shared" ref="V393:V456" si="88">T393-U393</f>
        <v>2.9648178917993651E-2</v>
      </c>
      <c r="Y393" s="40"/>
      <c r="Z393" s="40"/>
    </row>
    <row r="394" spans="1:26" x14ac:dyDescent="0.2">
      <c r="A394" s="16">
        <v>1903.02</v>
      </c>
      <c r="B394" s="17">
        <v>8.41</v>
      </c>
      <c r="C394" s="18">
        <v>0.33329999999999999</v>
      </c>
      <c r="D394" s="17">
        <v>0.61329999999999996</v>
      </c>
      <c r="E394" s="17">
        <v>8.6582595040000001</v>
      </c>
      <c r="F394" s="18">
        <f t="shared" ref="F394:F457" si="89">F393+1/12</f>
        <v>1903.1249999999709</v>
      </c>
      <c r="G394" s="19">
        <f>G393*11/12+G405*1/12</f>
        <v>3.3083333333333331</v>
      </c>
      <c r="H394" s="18">
        <f t="shared" si="81"/>
        <v>305.7870506510983</v>
      </c>
      <c r="I394" s="18">
        <f t="shared" si="82"/>
        <v>12.118766228538771</v>
      </c>
      <c r="J394" s="20">
        <f t="shared" ref="J394:J457" si="90">J393*((H394+(I394/12))/H393)</f>
        <v>1556.4973569996507</v>
      </c>
      <c r="K394" s="18">
        <f t="shared" si="83"/>
        <v>22.299547938682352</v>
      </c>
      <c r="L394" s="20">
        <f t="shared" si="84"/>
        <v>113.50770856693052</v>
      </c>
      <c r="M394" s="39">
        <f t="shared" si="78"/>
        <v>20.107051517552808</v>
      </c>
      <c r="N394" s="21"/>
      <c r="O394" s="22">
        <f t="shared" si="79"/>
        <v>23.668501052173426</v>
      </c>
      <c r="P394" s="22"/>
      <c r="Q394" s="41">
        <f t="shared" si="80"/>
        <v>2.4686947627897797E-2</v>
      </c>
      <c r="R394" s="19">
        <f t="shared" si="85"/>
        <v>1.0020535263183528</v>
      </c>
      <c r="S394" s="19">
        <f t="shared" ref="S394:S457" si="91">S393*R393*E393/E394</f>
        <v>5.8515706737105555</v>
      </c>
      <c r="T394" s="25">
        <f t="shared" si="86"/>
        <v>4.2196792368551339E-2</v>
      </c>
      <c r="U394" s="25">
        <f t="shared" si="87"/>
        <v>1.5944643441854867E-2</v>
      </c>
      <c r="V394" s="25">
        <f t="shared" si="88"/>
        <v>2.6252148926696472E-2</v>
      </c>
      <c r="Y394" s="40"/>
      <c r="Z394" s="40"/>
    </row>
    <row r="395" spans="1:26" x14ac:dyDescent="0.2">
      <c r="A395" s="16">
        <v>1903.03</v>
      </c>
      <c r="B395" s="17">
        <v>8.08</v>
      </c>
      <c r="C395" s="18">
        <v>0.33500000000000002</v>
      </c>
      <c r="D395" s="17">
        <v>0.60499999999999998</v>
      </c>
      <c r="E395" s="17">
        <v>8.3728446279999993</v>
      </c>
      <c r="F395" s="18">
        <f t="shared" si="89"/>
        <v>1903.2083333333042</v>
      </c>
      <c r="G395" s="19">
        <f>G393*10/12+G405*2/12</f>
        <v>3.3166666666666664</v>
      </c>
      <c r="H395" s="18">
        <f t="shared" si="81"/>
        <v>303.80297414017673</v>
      </c>
      <c r="I395" s="18">
        <f t="shared" si="82"/>
        <v>12.595791625861287</v>
      </c>
      <c r="J395" s="20">
        <f t="shared" si="90"/>
        <v>1551.7409963962284</v>
      </c>
      <c r="K395" s="18">
        <f t="shared" si="83"/>
        <v>22.747623682525607</v>
      </c>
      <c r="L395" s="20">
        <f t="shared" si="84"/>
        <v>116.18852757669778</v>
      </c>
      <c r="M395" s="39">
        <f t="shared" si="78"/>
        <v>19.884560384872842</v>
      </c>
      <c r="N395" s="21"/>
      <c r="O395" s="22">
        <f t="shared" si="79"/>
        <v>23.396709569309262</v>
      </c>
      <c r="P395" s="22"/>
      <c r="Q395" s="41">
        <f t="shared" si="80"/>
        <v>2.4210704457160573E-2</v>
      </c>
      <c r="R395" s="19">
        <f t="shared" si="85"/>
        <v>1.002060747133676</v>
      </c>
      <c r="S395" s="19">
        <f t="shared" si="91"/>
        <v>6.063465926948874</v>
      </c>
      <c r="T395" s="25">
        <f t="shared" si="86"/>
        <v>4.0994966820622203E-2</v>
      </c>
      <c r="U395" s="25">
        <f t="shared" si="87"/>
        <v>1.2905437447038093E-2</v>
      </c>
      <c r="V395" s="25">
        <f t="shared" si="88"/>
        <v>2.808952937358411E-2</v>
      </c>
      <c r="Y395" s="40"/>
      <c r="Z395" s="40"/>
    </row>
    <row r="396" spans="1:26" x14ac:dyDescent="0.2">
      <c r="A396" s="16">
        <v>1903.04</v>
      </c>
      <c r="B396" s="17">
        <v>7.75</v>
      </c>
      <c r="C396" s="18">
        <v>0.3367</v>
      </c>
      <c r="D396" s="17">
        <v>0.59670000000000001</v>
      </c>
      <c r="E396" s="17">
        <v>8.3728446279999993</v>
      </c>
      <c r="F396" s="18">
        <f t="shared" si="89"/>
        <v>1903.2916666666374</v>
      </c>
      <c r="G396" s="19">
        <f>G393*9/12+G405*3/12</f>
        <v>3.3250000000000002</v>
      </c>
      <c r="H396" s="18">
        <f t="shared" si="81"/>
        <v>291.39517940425367</v>
      </c>
      <c r="I396" s="18">
        <f t="shared" si="82"/>
        <v>12.659710568440284</v>
      </c>
      <c r="J396" s="20">
        <f t="shared" si="90"/>
        <v>1493.7539589349819</v>
      </c>
      <c r="K396" s="18">
        <f t="shared" si="83"/>
        <v>22.435548845228148</v>
      </c>
      <c r="L396" s="20">
        <f t="shared" si="84"/>
        <v>115.0094177156779</v>
      </c>
      <c r="M396" s="39">
        <f t="shared" si="78"/>
        <v>18.980022601826271</v>
      </c>
      <c r="N396" s="21"/>
      <c r="O396" s="22">
        <f t="shared" si="79"/>
        <v>22.326326741828446</v>
      </c>
      <c r="P396" s="22"/>
      <c r="Q396" s="41">
        <f t="shared" si="80"/>
        <v>2.7760581705718157E-2</v>
      </c>
      <c r="R396" s="19">
        <f t="shared" si="85"/>
        <v>1.0020679677989401</v>
      </c>
      <c r="S396" s="19">
        <f t="shared" si="91"/>
        <v>6.0759611969779757</v>
      </c>
      <c r="T396" s="25">
        <f t="shared" si="86"/>
        <v>4.5322863193172802E-2</v>
      </c>
      <c r="U396" s="25">
        <f t="shared" si="87"/>
        <v>1.3263567777560104E-2</v>
      </c>
      <c r="V396" s="25">
        <f t="shared" si="88"/>
        <v>3.2059295415612699E-2</v>
      </c>
      <c r="Y396" s="40"/>
      <c r="Z396" s="40"/>
    </row>
    <row r="397" spans="1:26" x14ac:dyDescent="0.2">
      <c r="A397" s="16">
        <v>1903.05</v>
      </c>
      <c r="B397" s="17">
        <v>7.6</v>
      </c>
      <c r="C397" s="18">
        <v>0.33829999999999999</v>
      </c>
      <c r="D397" s="17">
        <v>0.58830000000000005</v>
      </c>
      <c r="E397" s="17">
        <v>8.18251405</v>
      </c>
      <c r="F397" s="18">
        <f t="shared" si="89"/>
        <v>1903.3749999999707</v>
      </c>
      <c r="G397" s="19">
        <f>G393*8/12+G405*4/12</f>
        <v>3.333333333333333</v>
      </c>
      <c r="H397" s="18">
        <f t="shared" si="81"/>
        <v>292.40212548122673</v>
      </c>
      <c r="I397" s="18">
        <f t="shared" si="82"/>
        <v>13.015741980302501</v>
      </c>
      <c r="J397" s="20">
        <f t="shared" si="90"/>
        <v>1504.4759026012989</v>
      </c>
      <c r="K397" s="18">
        <f t="shared" si="83"/>
        <v>22.634232950079699</v>
      </c>
      <c r="L397" s="20">
        <f t="shared" si="84"/>
        <v>116.45831230267689</v>
      </c>
      <c r="M397" s="39">
        <f t="shared" si="78"/>
        <v>18.954858723039873</v>
      </c>
      <c r="N397" s="21"/>
      <c r="O397" s="22">
        <f t="shared" si="79"/>
        <v>22.294345532415075</v>
      </c>
      <c r="P397" s="22"/>
      <c r="Q397" s="41">
        <f t="shared" si="80"/>
        <v>2.6681724642753743E-2</v>
      </c>
      <c r="R397" s="19">
        <f t="shared" si="85"/>
        <v>1.0020751883142376</v>
      </c>
      <c r="S397" s="19">
        <f t="shared" si="91"/>
        <v>6.2301491504801216</v>
      </c>
      <c r="T397" s="25">
        <f t="shared" si="86"/>
        <v>4.3243519709970535E-2</v>
      </c>
      <c r="U397" s="25">
        <f t="shared" si="87"/>
        <v>1.2328983172058772E-2</v>
      </c>
      <c r="V397" s="25">
        <f t="shared" si="88"/>
        <v>3.0914536537911763E-2</v>
      </c>
      <c r="Y397" s="40"/>
      <c r="Z397" s="40"/>
    </row>
    <row r="398" spans="1:26" x14ac:dyDescent="0.2">
      <c r="A398" s="16">
        <v>1903.06</v>
      </c>
      <c r="B398" s="17">
        <v>7.18</v>
      </c>
      <c r="C398" s="18">
        <v>0.34</v>
      </c>
      <c r="D398" s="17">
        <v>0.57999999999999996</v>
      </c>
      <c r="E398" s="17">
        <v>8.18251405</v>
      </c>
      <c r="F398" s="18">
        <f t="shared" si="89"/>
        <v>1903.4583333333039</v>
      </c>
      <c r="G398" s="19">
        <f>G393*7/12+G405*5/12</f>
        <v>3.3416666666666668</v>
      </c>
      <c r="H398" s="18">
        <f t="shared" si="81"/>
        <v>276.24306065200108</v>
      </c>
      <c r="I398" s="18">
        <f t="shared" si="82"/>
        <v>13.081147718896988</v>
      </c>
      <c r="J398" s="20">
        <f t="shared" si="90"/>
        <v>1426.9426049891706</v>
      </c>
      <c r="K398" s="18">
        <f t="shared" si="83"/>
        <v>22.314899049883095</v>
      </c>
      <c r="L398" s="20">
        <f t="shared" si="84"/>
        <v>115.26834413561545</v>
      </c>
      <c r="M398" s="39">
        <f t="shared" si="78"/>
        <v>17.818551722968518</v>
      </c>
      <c r="N398" s="21"/>
      <c r="O398" s="22">
        <f t="shared" si="79"/>
        <v>20.961154591653766</v>
      </c>
      <c r="P398" s="22"/>
      <c r="Q398" s="41">
        <f t="shared" si="80"/>
        <v>3.2516124608077894E-2</v>
      </c>
      <c r="R398" s="19">
        <f t="shared" si="85"/>
        <v>1.0020824086796625</v>
      </c>
      <c r="S398" s="19">
        <f t="shared" si="91"/>
        <v>6.2430778831931555</v>
      </c>
      <c r="T398" s="25">
        <f t="shared" si="86"/>
        <v>4.2822850768603038E-2</v>
      </c>
      <c r="U398" s="25">
        <f t="shared" si="87"/>
        <v>1.1643707225901911E-2</v>
      </c>
      <c r="V398" s="25">
        <f t="shared" si="88"/>
        <v>3.1179143542701127E-2</v>
      </c>
      <c r="Y398" s="40"/>
      <c r="Z398" s="40"/>
    </row>
    <row r="399" spans="1:26" x14ac:dyDescent="0.2">
      <c r="A399" s="16">
        <v>1903.07</v>
      </c>
      <c r="B399" s="17">
        <v>6.85</v>
      </c>
      <c r="C399" s="18">
        <v>0.3417</v>
      </c>
      <c r="D399" s="17">
        <v>0.57169999999999999</v>
      </c>
      <c r="E399" s="17">
        <v>8.18251405</v>
      </c>
      <c r="F399" s="18">
        <f t="shared" si="89"/>
        <v>1903.5416666666372</v>
      </c>
      <c r="G399" s="19">
        <f>G393*6/12+G405*6/12</f>
        <v>3.3499999999999996</v>
      </c>
      <c r="H399" s="18">
        <f t="shared" si="81"/>
        <v>263.54665257189515</v>
      </c>
      <c r="I399" s="18">
        <f t="shared" si="82"/>
        <v>13.146553457491471</v>
      </c>
      <c r="J399" s="20">
        <f t="shared" si="90"/>
        <v>1367.0179714279784</v>
      </c>
      <c r="K399" s="18">
        <f t="shared" si="83"/>
        <v>21.995565149686495</v>
      </c>
      <c r="L399" s="20">
        <f t="shared" si="84"/>
        <v>114.09112033071175</v>
      </c>
      <c r="M399" s="39">
        <f t="shared" si="78"/>
        <v>16.918178414766661</v>
      </c>
      <c r="N399" s="21"/>
      <c r="O399" s="22">
        <f t="shared" si="79"/>
        <v>19.91040456555081</v>
      </c>
      <c r="P399" s="22"/>
      <c r="Q399" s="41">
        <f t="shared" si="80"/>
        <v>3.8045952444353777E-2</v>
      </c>
      <c r="R399" s="19">
        <f t="shared" si="85"/>
        <v>1.0020896288953078</v>
      </c>
      <c r="S399" s="19">
        <f t="shared" si="91"/>
        <v>6.256078522764926</v>
      </c>
      <c r="T399" s="25">
        <f t="shared" si="86"/>
        <v>4.816053386810526E-2</v>
      </c>
      <c r="U399" s="25">
        <f t="shared" si="87"/>
        <v>1.0966888103656869E-2</v>
      </c>
      <c r="V399" s="25">
        <f t="shared" si="88"/>
        <v>3.7193645764448391E-2</v>
      </c>
      <c r="Y399" s="40"/>
      <c r="Z399" s="40"/>
    </row>
    <row r="400" spans="1:26" x14ac:dyDescent="0.2">
      <c r="A400" s="16">
        <v>1903.08</v>
      </c>
      <c r="B400" s="17">
        <v>6.63</v>
      </c>
      <c r="C400" s="18">
        <v>0.34329999999999999</v>
      </c>
      <c r="D400" s="17">
        <v>0.56330000000000002</v>
      </c>
      <c r="E400" s="17">
        <v>8.18251405</v>
      </c>
      <c r="F400" s="18">
        <f t="shared" si="89"/>
        <v>1903.6249999999704</v>
      </c>
      <c r="G400" s="19">
        <f>G393*5/12+G405*7/12</f>
        <v>3.3583333333333334</v>
      </c>
      <c r="H400" s="18">
        <f t="shared" si="81"/>
        <v>255.08238051849128</v>
      </c>
      <c r="I400" s="18">
        <f t="shared" si="82"/>
        <v>13.208111799698047</v>
      </c>
      <c r="J400" s="20">
        <f t="shared" si="90"/>
        <v>1328.8229571338347</v>
      </c>
      <c r="K400" s="18">
        <f t="shared" si="83"/>
        <v>21.67238385310198</v>
      </c>
      <c r="L400" s="20">
        <f t="shared" si="84"/>
        <v>112.89984491002851</v>
      </c>
      <c r="M400" s="39">
        <f t="shared" si="78"/>
        <v>16.299118790903503</v>
      </c>
      <c r="N400" s="21"/>
      <c r="O400" s="22">
        <f t="shared" si="79"/>
        <v>19.194017449266081</v>
      </c>
      <c r="P400" s="22"/>
      <c r="Q400" s="41">
        <f t="shared" si="80"/>
        <v>4.4293346247704896E-2</v>
      </c>
      <c r="R400" s="19">
        <f t="shared" si="85"/>
        <v>1.0020968489612667</v>
      </c>
      <c r="S400" s="19">
        <f t="shared" si="91"/>
        <v>6.2691514052174107</v>
      </c>
      <c r="T400" s="25">
        <f t="shared" si="86"/>
        <v>5.4409472760096556E-2</v>
      </c>
      <c r="U400" s="25">
        <f t="shared" si="87"/>
        <v>1.1314192453266925E-2</v>
      </c>
      <c r="V400" s="25">
        <f t="shared" si="88"/>
        <v>4.3095280306829631E-2</v>
      </c>
      <c r="Y400" s="40"/>
      <c r="Z400" s="40"/>
    </row>
    <row r="401" spans="1:26" x14ac:dyDescent="0.2">
      <c r="A401" s="16">
        <v>1903.09</v>
      </c>
      <c r="B401" s="17">
        <v>6.47</v>
      </c>
      <c r="C401" s="18">
        <v>0.34499999999999997</v>
      </c>
      <c r="D401" s="17">
        <v>0.55500000000000005</v>
      </c>
      <c r="E401" s="17">
        <v>8.2776793390000005</v>
      </c>
      <c r="F401" s="18">
        <f t="shared" si="89"/>
        <v>1903.7083333333037</v>
      </c>
      <c r="G401" s="19">
        <f>G393*4/12+G405*8/12</f>
        <v>3.3666666666666663</v>
      </c>
      <c r="H401" s="18">
        <f t="shared" si="81"/>
        <v>246.06473373563483</v>
      </c>
      <c r="I401" s="18">
        <f t="shared" si="82"/>
        <v>13.12091702299753</v>
      </c>
      <c r="J401" s="20">
        <f t="shared" si="90"/>
        <v>1287.542536027996</v>
      </c>
      <c r="K401" s="18">
        <f t="shared" si="83"/>
        <v>21.10756216743081</v>
      </c>
      <c r="L401" s="20">
        <f t="shared" si="84"/>
        <v>110.44607534706921</v>
      </c>
      <c r="M401" s="39">
        <f t="shared" si="78"/>
        <v>15.65435911519692</v>
      </c>
      <c r="N401" s="21"/>
      <c r="O401" s="22">
        <f t="shared" si="79"/>
        <v>18.449326201499147</v>
      </c>
      <c r="P401" s="22"/>
      <c r="Q401" s="41">
        <f t="shared" si="80"/>
        <v>4.382261855560593E-2</v>
      </c>
      <c r="R401" s="19">
        <f t="shared" si="85"/>
        <v>1.0021040688776328</v>
      </c>
      <c r="S401" s="19">
        <f t="shared" si="91"/>
        <v>6.2100717230341722</v>
      </c>
      <c r="T401" s="25">
        <f t="shared" si="86"/>
        <v>5.8170825099269408E-2</v>
      </c>
      <c r="U401" s="25">
        <f t="shared" si="87"/>
        <v>1.1812143966502653E-2</v>
      </c>
      <c r="V401" s="25">
        <f t="shared" si="88"/>
        <v>4.6358681132766755E-2</v>
      </c>
      <c r="Y401" s="40"/>
      <c r="Z401" s="40"/>
    </row>
    <row r="402" spans="1:26" x14ac:dyDescent="0.2">
      <c r="A402" s="16">
        <v>1903.1</v>
      </c>
      <c r="B402" s="17">
        <v>6.26</v>
      </c>
      <c r="C402" s="18">
        <v>0.34670000000000001</v>
      </c>
      <c r="D402" s="17">
        <v>0.54669999999999996</v>
      </c>
      <c r="E402" s="17">
        <v>8.18251405</v>
      </c>
      <c r="F402" s="18">
        <f t="shared" si="89"/>
        <v>1903.791666666637</v>
      </c>
      <c r="G402" s="19">
        <f>G393*3/12+G405*9/12</f>
        <v>3.3749999999999996</v>
      </c>
      <c r="H402" s="18">
        <f t="shared" si="81"/>
        <v>240.847013883221</v>
      </c>
      <c r="I402" s="18">
        <f t="shared" si="82"/>
        <v>13.338923276887018</v>
      </c>
      <c r="J402" s="20">
        <f t="shared" si="90"/>
        <v>1266.0569961100462</v>
      </c>
      <c r="K402" s="18">
        <f t="shared" si="83"/>
        <v>21.033716052708773</v>
      </c>
      <c r="L402" s="20">
        <f t="shared" si="84"/>
        <v>110.56762935676713</v>
      </c>
      <c r="M402" s="39">
        <f t="shared" si="78"/>
        <v>15.252943825778843</v>
      </c>
      <c r="N402" s="21"/>
      <c r="O402" s="22">
        <f t="shared" si="79"/>
        <v>17.996685085169744</v>
      </c>
      <c r="P402" s="22"/>
      <c r="Q402" s="41">
        <f t="shared" si="80"/>
        <v>4.2926511072521593E-2</v>
      </c>
      <c r="R402" s="19">
        <f t="shared" si="85"/>
        <v>1.0021112886444992</v>
      </c>
      <c r="S402" s="19">
        <f t="shared" si="91"/>
        <v>6.2955152541512192</v>
      </c>
      <c r="T402" s="25">
        <f t="shared" si="86"/>
        <v>5.7059715821273782E-2</v>
      </c>
      <c r="U402" s="25">
        <f t="shared" si="87"/>
        <v>1.0984966738773583E-2</v>
      </c>
      <c r="V402" s="25">
        <f t="shared" si="88"/>
        <v>4.6074749082500199E-2</v>
      </c>
      <c r="Y402" s="40"/>
      <c r="Z402" s="40"/>
    </row>
    <row r="403" spans="1:26" x14ac:dyDescent="0.2">
      <c r="A403" s="16">
        <v>1903.11</v>
      </c>
      <c r="B403" s="17">
        <v>6.28</v>
      </c>
      <c r="C403" s="18">
        <v>0.3483</v>
      </c>
      <c r="D403" s="17">
        <v>0.5383</v>
      </c>
      <c r="E403" s="17">
        <v>8.0873811569999994</v>
      </c>
      <c r="F403" s="18">
        <f t="shared" si="89"/>
        <v>1903.8749999999702</v>
      </c>
      <c r="G403" s="19">
        <f>G393*2/12+G405*10/12</f>
        <v>3.3833333333333333</v>
      </c>
      <c r="H403" s="18">
        <f t="shared" si="81"/>
        <v>244.45865869556431</v>
      </c>
      <c r="I403" s="18">
        <f t="shared" si="82"/>
        <v>13.558113188481697</v>
      </c>
      <c r="J403" s="20">
        <f t="shared" si="90"/>
        <v>1290.9815049232213</v>
      </c>
      <c r="K403" s="18">
        <f t="shared" si="83"/>
        <v>20.954155410162784</v>
      </c>
      <c r="L403" s="20">
        <f t="shared" si="84"/>
        <v>110.65849428346657</v>
      </c>
      <c r="M403" s="39">
        <f t="shared" si="78"/>
        <v>15.407877534297899</v>
      </c>
      <c r="N403" s="21"/>
      <c r="O403" s="22">
        <f t="shared" si="79"/>
        <v>18.201733318104157</v>
      </c>
      <c r="P403" s="22"/>
      <c r="Q403" s="41">
        <f t="shared" si="80"/>
        <v>4.3663530682750314E-2</v>
      </c>
      <c r="R403" s="19">
        <f t="shared" si="85"/>
        <v>1.0021185082619586</v>
      </c>
      <c r="S403" s="19">
        <f t="shared" si="91"/>
        <v>6.3830182019043216</v>
      </c>
      <c r="T403" s="25">
        <f t="shared" si="86"/>
        <v>5.1762194501096648E-2</v>
      </c>
      <c r="U403" s="25">
        <f t="shared" si="87"/>
        <v>9.1380495102946213E-3</v>
      </c>
      <c r="V403" s="25">
        <f t="shared" si="88"/>
        <v>4.2624144990802026E-2</v>
      </c>
      <c r="Y403" s="40"/>
      <c r="Z403" s="40"/>
    </row>
    <row r="404" spans="1:26" x14ac:dyDescent="0.2">
      <c r="A404" s="16">
        <v>1903.12</v>
      </c>
      <c r="B404" s="17">
        <v>6.57</v>
      </c>
      <c r="C404" s="18">
        <v>0.35</v>
      </c>
      <c r="D404" s="17">
        <v>0.53</v>
      </c>
      <c r="E404" s="17">
        <v>8.0873811569999994</v>
      </c>
      <c r="F404" s="18">
        <f t="shared" si="89"/>
        <v>1903.9583333333035</v>
      </c>
      <c r="G404" s="19">
        <f>G393*1/12+G405*11/12</f>
        <v>3.3916666666666666</v>
      </c>
      <c r="H404" s="18">
        <f t="shared" si="81"/>
        <v>255.7473547181302</v>
      </c>
      <c r="I404" s="18">
        <f t="shared" si="82"/>
        <v>13.624288303096737</v>
      </c>
      <c r="J404" s="20">
        <f t="shared" si="90"/>
        <v>1356.5926934032632</v>
      </c>
      <c r="K404" s="18">
        <f t="shared" si="83"/>
        <v>20.631065144689344</v>
      </c>
      <c r="L404" s="20">
        <f t="shared" si="84"/>
        <v>109.43594025931954</v>
      </c>
      <c r="M404" s="39">
        <f t="shared" si="78"/>
        <v>16.042894140050148</v>
      </c>
      <c r="N404" s="21"/>
      <c r="O404" s="22">
        <f t="shared" si="79"/>
        <v>18.97207317179523</v>
      </c>
      <c r="P404" s="22"/>
      <c r="Q404" s="41">
        <f t="shared" si="80"/>
        <v>4.2371395043465827E-2</v>
      </c>
      <c r="R404" s="19">
        <f t="shared" si="85"/>
        <v>1.0021257277301043</v>
      </c>
      <c r="S404" s="19">
        <f t="shared" si="91"/>
        <v>6.396540678701288</v>
      </c>
      <c r="T404" s="25">
        <f t="shared" si="86"/>
        <v>4.799279335741069E-2</v>
      </c>
      <c r="U404" s="25">
        <f t="shared" si="87"/>
        <v>1.0479569279762124E-2</v>
      </c>
      <c r="V404" s="25">
        <f t="shared" si="88"/>
        <v>3.7513224077648566E-2</v>
      </c>
      <c r="Y404" s="40"/>
      <c r="Z404" s="40"/>
    </row>
    <row r="405" spans="1:26" x14ac:dyDescent="0.2">
      <c r="A405" s="16">
        <v>1904.01</v>
      </c>
      <c r="B405" s="17">
        <v>6.68</v>
      </c>
      <c r="C405" s="18">
        <v>0.34670000000000001</v>
      </c>
      <c r="D405" s="17">
        <v>0.52669999999999995</v>
      </c>
      <c r="E405" s="17">
        <v>8.2776793390000005</v>
      </c>
      <c r="F405" s="18">
        <f t="shared" si="89"/>
        <v>1904.0416666666367</v>
      </c>
      <c r="G405" s="19">
        <v>3.4</v>
      </c>
      <c r="H405" s="18">
        <f t="shared" si="81"/>
        <v>254.05137888006809</v>
      </c>
      <c r="I405" s="18">
        <f t="shared" si="82"/>
        <v>13.185570817023896</v>
      </c>
      <c r="J405" s="20">
        <f t="shared" si="90"/>
        <v>1353.4250059853323</v>
      </c>
      <c r="K405" s="18">
        <f t="shared" si="83"/>
        <v>20.031266655109562</v>
      </c>
      <c r="L405" s="20">
        <f t="shared" si="84"/>
        <v>106.71391476833452</v>
      </c>
      <c r="M405" s="39">
        <f t="shared" si="78"/>
        <v>15.861833914033646</v>
      </c>
      <c r="N405" s="21"/>
      <c r="O405" s="22">
        <f t="shared" si="79"/>
        <v>18.777066213619005</v>
      </c>
      <c r="P405" s="22"/>
      <c r="Q405" s="41">
        <f t="shared" si="80"/>
        <v>4.8148955439236446E-2</v>
      </c>
      <c r="R405" s="19">
        <f t="shared" si="85"/>
        <v>1.0022729803355197</v>
      </c>
      <c r="S405" s="19">
        <f t="shared" si="91"/>
        <v>6.2627732980656674</v>
      </c>
      <c r="T405" s="25">
        <f t="shared" si="86"/>
        <v>5.2959499179030312E-2</v>
      </c>
      <c r="U405" s="25">
        <f t="shared" si="87"/>
        <v>1.3167700236935698E-2</v>
      </c>
      <c r="V405" s="25">
        <f t="shared" si="88"/>
        <v>3.9791798942094614E-2</v>
      </c>
      <c r="Y405" s="40"/>
      <c r="Z405" s="40"/>
    </row>
    <row r="406" spans="1:26" x14ac:dyDescent="0.2">
      <c r="A406" s="16">
        <v>1904.02</v>
      </c>
      <c r="B406" s="17">
        <v>6.5</v>
      </c>
      <c r="C406" s="18">
        <v>0.34329999999999999</v>
      </c>
      <c r="D406" s="17">
        <v>0.52329999999999999</v>
      </c>
      <c r="E406" s="17">
        <v>8.4679289260000008</v>
      </c>
      <c r="F406" s="18">
        <f t="shared" si="89"/>
        <v>1904.12499999997</v>
      </c>
      <c r="G406" s="19">
        <f>G405*11/12+G417*1/12</f>
        <v>3.4066666666666667</v>
      </c>
      <c r="H406" s="18">
        <f t="shared" si="81"/>
        <v>241.65169463303556</v>
      </c>
      <c r="I406" s="18">
        <f t="shared" si="82"/>
        <v>12.762927195003247</v>
      </c>
      <c r="J406" s="20">
        <f t="shared" si="90"/>
        <v>1293.0334004528211</v>
      </c>
      <c r="K406" s="18">
        <f t="shared" si="83"/>
        <v>19.454820277148844</v>
      </c>
      <c r="L406" s="20">
        <f t="shared" si="84"/>
        <v>104.0991351472248</v>
      </c>
      <c r="M406" s="39">
        <f t="shared" si="78"/>
        <v>15.021498380331442</v>
      </c>
      <c r="N406" s="21"/>
      <c r="O406" s="22">
        <f t="shared" si="79"/>
        <v>17.803035506120374</v>
      </c>
      <c r="P406" s="22"/>
      <c r="Q406" s="41">
        <f t="shared" si="80"/>
        <v>5.5357023109160554E-2</v>
      </c>
      <c r="R406" s="19">
        <f t="shared" si="85"/>
        <v>1.0022787117439262</v>
      </c>
      <c r="S406" s="19">
        <f t="shared" si="91"/>
        <v>6.1359824441953936</v>
      </c>
      <c r="T406" s="25">
        <f t="shared" si="86"/>
        <v>6.0712674787184451E-2</v>
      </c>
      <c r="U406" s="25">
        <f t="shared" si="87"/>
        <v>1.6559863540962727E-2</v>
      </c>
      <c r="V406" s="25">
        <f t="shared" si="88"/>
        <v>4.4152811246221724E-2</v>
      </c>
      <c r="Y406" s="40"/>
      <c r="Z406" s="40"/>
    </row>
    <row r="407" spans="1:26" x14ac:dyDescent="0.2">
      <c r="A407" s="16">
        <v>1904.03</v>
      </c>
      <c r="B407" s="17">
        <v>6.48</v>
      </c>
      <c r="C407" s="18">
        <v>0.34</v>
      </c>
      <c r="D407" s="17">
        <v>0.52</v>
      </c>
      <c r="E407" s="17">
        <v>8.3728446279999993</v>
      </c>
      <c r="F407" s="18">
        <f t="shared" si="89"/>
        <v>1904.2083333333032</v>
      </c>
      <c r="G407" s="19">
        <f>G405*10/12+G417*2/12</f>
        <v>3.4133333333333336</v>
      </c>
      <c r="H407" s="18">
        <f t="shared" si="81"/>
        <v>243.6439693599437</v>
      </c>
      <c r="I407" s="18">
        <f t="shared" si="82"/>
        <v>12.783788515799516</v>
      </c>
      <c r="J407" s="20">
        <f t="shared" si="90"/>
        <v>1309.3939998079322</v>
      </c>
      <c r="K407" s="18">
        <f t="shared" si="83"/>
        <v>19.551676553575728</v>
      </c>
      <c r="L407" s="20">
        <f t="shared" si="84"/>
        <v>105.07482714508097</v>
      </c>
      <c r="M407" s="39">
        <f t="shared" si="78"/>
        <v>15.081930176258869</v>
      </c>
      <c r="N407" s="21"/>
      <c r="O407" s="22">
        <f t="shared" si="79"/>
        <v>17.896547323807191</v>
      </c>
      <c r="P407" s="22"/>
      <c r="Q407" s="41">
        <f t="shared" si="80"/>
        <v>5.6792722066092094E-2</v>
      </c>
      <c r="R407" s="19">
        <f t="shared" si="85"/>
        <v>1.0022844430760081</v>
      </c>
      <c r="S407" s="19">
        <f t="shared" si="91"/>
        <v>6.2198052477957502</v>
      </c>
      <c r="T407" s="25">
        <f t="shared" si="86"/>
        <v>5.7855251797339635E-2</v>
      </c>
      <c r="U407" s="25">
        <f t="shared" si="87"/>
        <v>1.5478709372075405E-2</v>
      </c>
      <c r="V407" s="25">
        <f t="shared" si="88"/>
        <v>4.237654242526423E-2</v>
      </c>
      <c r="Y407" s="40"/>
      <c r="Z407" s="40"/>
    </row>
    <row r="408" spans="1:26" x14ac:dyDescent="0.2">
      <c r="A408" s="16">
        <v>1904.04</v>
      </c>
      <c r="B408" s="17">
        <v>6.64</v>
      </c>
      <c r="C408" s="18">
        <v>0.3367</v>
      </c>
      <c r="D408" s="17">
        <v>0.51670000000000005</v>
      </c>
      <c r="E408" s="17">
        <v>8.2776793390000005</v>
      </c>
      <c r="F408" s="18">
        <f t="shared" si="89"/>
        <v>1904.2916666666365</v>
      </c>
      <c r="G408" s="19">
        <f>G405*9/12+G417*3/12</f>
        <v>3.42</v>
      </c>
      <c r="H408" s="18">
        <f t="shared" si="81"/>
        <v>252.5301131382713</v>
      </c>
      <c r="I408" s="18">
        <f t="shared" si="82"/>
        <v>12.805254381574692</v>
      </c>
      <c r="J408" s="20">
        <f t="shared" si="90"/>
        <v>1362.8848522600326</v>
      </c>
      <c r="K408" s="18">
        <f t="shared" si="83"/>
        <v>19.650950219660363</v>
      </c>
      <c r="L408" s="20">
        <f t="shared" si="84"/>
        <v>106.05460891005406</v>
      </c>
      <c r="M408" s="39">
        <f t="shared" si="78"/>
        <v>15.565490611691493</v>
      </c>
      <c r="N408" s="21"/>
      <c r="O408" s="22">
        <f t="shared" si="79"/>
        <v>18.490327058739741</v>
      </c>
      <c r="P408" s="22"/>
      <c r="Q408" s="41">
        <f t="shared" si="80"/>
        <v>5.349564824196263E-2</v>
      </c>
      <c r="R408" s="19">
        <f t="shared" si="85"/>
        <v>1.0022901743318027</v>
      </c>
      <c r="S408" s="19">
        <f t="shared" si="91"/>
        <v>6.3056840955359981</v>
      </c>
      <c r="T408" s="25">
        <f t="shared" si="86"/>
        <v>5.2630836776946355E-2</v>
      </c>
      <c r="U408" s="25">
        <f t="shared" si="87"/>
        <v>1.5414992283073303E-2</v>
      </c>
      <c r="V408" s="25">
        <f t="shared" si="88"/>
        <v>3.7215844493873051E-2</v>
      </c>
      <c r="Y408" s="40"/>
      <c r="Z408" s="40"/>
    </row>
    <row r="409" spans="1:26" x14ac:dyDescent="0.2">
      <c r="A409" s="16">
        <v>1904.05</v>
      </c>
      <c r="B409" s="17">
        <v>6.5</v>
      </c>
      <c r="C409" s="18">
        <v>0.33329999999999999</v>
      </c>
      <c r="D409" s="17">
        <v>0.51329999999999998</v>
      </c>
      <c r="E409" s="17">
        <v>8.0873811569999994</v>
      </c>
      <c r="F409" s="18">
        <f t="shared" si="89"/>
        <v>1904.3749999999698</v>
      </c>
      <c r="G409" s="19">
        <f>G405*8/12+G417*4/12</f>
        <v>3.4266666666666667</v>
      </c>
      <c r="H409" s="18">
        <f t="shared" si="81"/>
        <v>253.02249705751083</v>
      </c>
      <c r="I409" s="18">
        <f t="shared" si="82"/>
        <v>12.97421511834898</v>
      </c>
      <c r="J409" s="20">
        <f t="shared" si="90"/>
        <v>1371.3772758484113</v>
      </c>
      <c r="K409" s="18">
        <f t="shared" si="83"/>
        <v>19.980991959941587</v>
      </c>
      <c r="L409" s="20">
        <f t="shared" si="84"/>
        <v>108.29660856815222</v>
      </c>
      <c r="M409" s="39">
        <f t="shared" si="78"/>
        <v>15.525820896254642</v>
      </c>
      <c r="N409" s="21"/>
      <c r="O409" s="22">
        <f t="shared" si="79"/>
        <v>18.464783283770846</v>
      </c>
      <c r="P409" s="22"/>
      <c r="Q409" s="41">
        <f t="shared" si="80"/>
        <v>5.1215587134438523E-2</v>
      </c>
      <c r="R409" s="19">
        <f t="shared" si="85"/>
        <v>1.0022959055113485</v>
      </c>
      <c r="S409" s="19">
        <f t="shared" si="91"/>
        <v>6.4688394013659458</v>
      </c>
      <c r="T409" s="25">
        <f t="shared" si="86"/>
        <v>5.2042026397904007E-2</v>
      </c>
      <c r="U409" s="25">
        <f t="shared" si="87"/>
        <v>1.2094047598224078E-2</v>
      </c>
      <c r="V409" s="25">
        <f t="shared" si="88"/>
        <v>3.9947978799679928E-2</v>
      </c>
      <c r="Y409" s="40"/>
      <c r="Z409" s="40"/>
    </row>
    <row r="410" spans="1:26" x14ac:dyDescent="0.2">
      <c r="A410" s="16">
        <v>1904.06</v>
      </c>
      <c r="B410" s="17">
        <v>6.51</v>
      </c>
      <c r="C410" s="18">
        <v>0.33</v>
      </c>
      <c r="D410" s="17">
        <v>0.51</v>
      </c>
      <c r="E410" s="17">
        <v>8.0873811569999994</v>
      </c>
      <c r="F410" s="18">
        <f t="shared" si="89"/>
        <v>1904.458333333303</v>
      </c>
      <c r="G410" s="19">
        <f>G405*7/12+G417*5/12</f>
        <v>3.4333333333333336</v>
      </c>
      <c r="H410" s="18">
        <f t="shared" si="81"/>
        <v>253.41176243759932</v>
      </c>
      <c r="I410" s="18">
        <f t="shared" si="82"/>
        <v>12.845757542919783</v>
      </c>
      <c r="J410" s="20">
        <f t="shared" si="90"/>
        <v>1379.2890678244598</v>
      </c>
      <c r="K410" s="18">
        <f t="shared" si="83"/>
        <v>19.852534384512388</v>
      </c>
      <c r="L410" s="20">
        <f t="shared" si="84"/>
        <v>108.05490393094846</v>
      </c>
      <c r="M410" s="39">
        <f t="shared" si="78"/>
        <v>15.474433638652657</v>
      </c>
      <c r="N410" s="21"/>
      <c r="O410" s="22">
        <f t="shared" si="79"/>
        <v>18.424664376078862</v>
      </c>
      <c r="P410" s="22"/>
      <c r="Q410" s="41">
        <f t="shared" si="80"/>
        <v>5.1362808313555254E-2</v>
      </c>
      <c r="R410" s="19">
        <f t="shared" si="85"/>
        <v>1.0023016366146833</v>
      </c>
      <c r="S410" s="19">
        <f t="shared" si="91"/>
        <v>6.4836912453995703</v>
      </c>
      <c r="T410" s="25">
        <f t="shared" si="86"/>
        <v>5.1404819076633412E-2</v>
      </c>
      <c r="U410" s="25">
        <f t="shared" si="87"/>
        <v>1.2159952916464434E-2</v>
      </c>
      <c r="V410" s="25">
        <f t="shared" si="88"/>
        <v>3.9244866160168979E-2</v>
      </c>
      <c r="Y410" s="40"/>
      <c r="Z410" s="40"/>
    </row>
    <row r="411" spans="1:26" x14ac:dyDescent="0.2">
      <c r="A411" s="16">
        <v>1904.07</v>
      </c>
      <c r="B411" s="17">
        <v>6.78</v>
      </c>
      <c r="C411" s="18">
        <v>0.32669999999999999</v>
      </c>
      <c r="D411" s="17">
        <v>0.50670000000000004</v>
      </c>
      <c r="E411" s="17">
        <v>8.0873811569999994</v>
      </c>
      <c r="F411" s="18">
        <f t="shared" si="89"/>
        <v>1904.5416666666363</v>
      </c>
      <c r="G411" s="19">
        <f>G405*6/12+G417*6/12</f>
        <v>3.44</v>
      </c>
      <c r="H411" s="18">
        <f t="shared" si="81"/>
        <v>263.92192769998826</v>
      </c>
      <c r="I411" s="18">
        <f t="shared" si="82"/>
        <v>12.717299967490584</v>
      </c>
      <c r="J411" s="20">
        <f t="shared" si="90"/>
        <v>1442.262830218335</v>
      </c>
      <c r="K411" s="18">
        <f t="shared" si="83"/>
        <v>19.724076809083193</v>
      </c>
      <c r="L411" s="20">
        <f t="shared" si="84"/>
        <v>107.78681063003398</v>
      </c>
      <c r="M411" s="39">
        <f t="shared" si="78"/>
        <v>16.036401629624113</v>
      </c>
      <c r="N411" s="21"/>
      <c r="O411" s="22">
        <f t="shared" si="79"/>
        <v>19.112780970977067</v>
      </c>
      <c r="P411" s="22"/>
      <c r="Q411" s="41">
        <f t="shared" si="80"/>
        <v>4.9031550047606155E-2</v>
      </c>
      <c r="R411" s="19">
        <f t="shared" si="85"/>
        <v>1.0023073676418448</v>
      </c>
      <c r="S411" s="19">
        <f t="shared" si="91"/>
        <v>6.4986143465682833</v>
      </c>
      <c r="T411" s="25">
        <f t="shared" si="86"/>
        <v>4.0233499138025541E-2</v>
      </c>
      <c r="U411" s="25">
        <f t="shared" si="87"/>
        <v>1.1209051360418165E-2</v>
      </c>
      <c r="V411" s="25">
        <f t="shared" si="88"/>
        <v>2.9024447777607376E-2</v>
      </c>
      <c r="Y411" s="40"/>
      <c r="Z411" s="40"/>
    </row>
    <row r="412" spans="1:26" x14ac:dyDescent="0.2">
      <c r="A412" s="16">
        <v>1904.08</v>
      </c>
      <c r="B412" s="17">
        <v>7.01</v>
      </c>
      <c r="C412" s="18">
        <v>0.32329999999999998</v>
      </c>
      <c r="D412" s="17">
        <v>0.50329999999999997</v>
      </c>
      <c r="E412" s="17">
        <v>8.18251405</v>
      </c>
      <c r="F412" s="18">
        <f t="shared" si="89"/>
        <v>1904.6249999999695</v>
      </c>
      <c r="G412" s="19">
        <f>G405*5/12+G417*7/12</f>
        <v>3.4466666666666663</v>
      </c>
      <c r="H412" s="18">
        <f t="shared" si="81"/>
        <v>269.70248679255258</v>
      </c>
      <c r="I412" s="18">
        <f t="shared" si="82"/>
        <v>12.438632522115871</v>
      </c>
      <c r="J412" s="20">
        <f t="shared" si="90"/>
        <v>1479.5165250826437</v>
      </c>
      <c r="K412" s="18">
        <f t="shared" si="83"/>
        <v>19.363946020355449</v>
      </c>
      <c r="L412" s="20">
        <f t="shared" si="84"/>
        <v>106.22548745707482</v>
      </c>
      <c r="M412" s="39">
        <f t="shared" si="78"/>
        <v>16.304651978851037</v>
      </c>
      <c r="N412" s="21"/>
      <c r="O412" s="22">
        <f t="shared" si="79"/>
        <v>19.449753427953681</v>
      </c>
      <c r="P412" s="22"/>
      <c r="Q412" s="41">
        <f t="shared" si="80"/>
        <v>4.6216957947900678E-2</v>
      </c>
      <c r="R412" s="19">
        <f t="shared" si="85"/>
        <v>1.0023130985928717</v>
      </c>
      <c r="S412" s="19">
        <f t="shared" si="91"/>
        <v>6.4378794444359091</v>
      </c>
      <c r="T412" s="25">
        <f t="shared" si="86"/>
        <v>3.6024747280043456E-2</v>
      </c>
      <c r="U412" s="25">
        <f t="shared" si="87"/>
        <v>1.0455272278984129E-2</v>
      </c>
      <c r="V412" s="25">
        <f t="shared" si="88"/>
        <v>2.5569475001059327E-2</v>
      </c>
      <c r="Y412" s="40"/>
      <c r="Z412" s="40"/>
    </row>
    <row r="413" spans="1:26" x14ac:dyDescent="0.2">
      <c r="A413" s="16">
        <v>1904.09</v>
      </c>
      <c r="B413" s="17">
        <v>7.32</v>
      </c>
      <c r="C413" s="18">
        <v>0.32</v>
      </c>
      <c r="D413" s="17">
        <v>0.5</v>
      </c>
      <c r="E413" s="17">
        <v>8.2776793390000005</v>
      </c>
      <c r="F413" s="18">
        <f t="shared" si="89"/>
        <v>1904.7083333333028</v>
      </c>
      <c r="G413" s="19">
        <f>G405*4/12+G417*8/12</f>
        <v>3.4533333333333331</v>
      </c>
      <c r="H413" s="18">
        <f t="shared" si="81"/>
        <v>278.39163074881714</v>
      </c>
      <c r="I413" s="18">
        <f t="shared" si="82"/>
        <v>12.170125934374521</v>
      </c>
      <c r="J413" s="20">
        <f t="shared" si="90"/>
        <v>1532.7463788826624</v>
      </c>
      <c r="K413" s="18">
        <f t="shared" si="83"/>
        <v>19.015821772460189</v>
      </c>
      <c r="L413" s="20">
        <f t="shared" si="84"/>
        <v>104.6957909072857</v>
      </c>
      <c r="M413" s="39">
        <f t="shared" si="78"/>
        <v>16.742600049163695</v>
      </c>
      <c r="N413" s="21"/>
      <c r="O413" s="22">
        <f t="shared" si="79"/>
        <v>19.988235376712062</v>
      </c>
      <c r="P413" s="22"/>
      <c r="Q413" s="41">
        <f t="shared" si="80"/>
        <v>4.4299089228069813E-2</v>
      </c>
      <c r="R413" s="19">
        <f t="shared" si="85"/>
        <v>1.0023188294678009</v>
      </c>
      <c r="S413" s="19">
        <f t="shared" si="91"/>
        <v>6.3785858743571877</v>
      </c>
      <c r="T413" s="25">
        <f t="shared" si="86"/>
        <v>3.2855552495609563E-2</v>
      </c>
      <c r="U413" s="25">
        <f t="shared" si="87"/>
        <v>1.1690229927997953E-2</v>
      </c>
      <c r="V413" s="25">
        <f t="shared" si="88"/>
        <v>2.1165322567611611E-2</v>
      </c>
      <c r="Y413" s="40"/>
      <c r="Z413" s="40"/>
    </row>
    <row r="414" spans="1:26" x14ac:dyDescent="0.2">
      <c r="A414" s="16">
        <v>1904.1</v>
      </c>
      <c r="B414" s="17">
        <v>7.75</v>
      </c>
      <c r="C414" s="18">
        <v>0.31669999999999998</v>
      </c>
      <c r="D414" s="17">
        <v>0.49669999999999997</v>
      </c>
      <c r="E414" s="17">
        <v>8.2776793390000005</v>
      </c>
      <c r="F414" s="18">
        <f t="shared" si="89"/>
        <v>1904.791666666636</v>
      </c>
      <c r="G414" s="19">
        <f>G405*3/12+G417*9/12</f>
        <v>3.46</v>
      </c>
      <c r="H414" s="18">
        <f t="shared" si="81"/>
        <v>294.74523747313293</v>
      </c>
      <c r="I414" s="18">
        <f t="shared" si="82"/>
        <v>12.044621510676283</v>
      </c>
      <c r="J414" s="20">
        <f t="shared" si="90"/>
        <v>1628.3109518929843</v>
      </c>
      <c r="K414" s="18">
        <f t="shared" si="83"/>
        <v>18.89031734876195</v>
      </c>
      <c r="L414" s="20">
        <f t="shared" si="84"/>
        <v>104.35897416841875</v>
      </c>
      <c r="M414" s="39">
        <f t="shared" si="78"/>
        <v>17.63319737082141</v>
      </c>
      <c r="N414" s="21"/>
      <c r="O414" s="22">
        <f t="shared" si="79"/>
        <v>21.065460476613328</v>
      </c>
      <c r="P414" s="22"/>
      <c r="Q414" s="41">
        <f t="shared" si="80"/>
        <v>4.4090692490658757E-2</v>
      </c>
      <c r="R414" s="19">
        <f t="shared" si="85"/>
        <v>1.002324560266671</v>
      </c>
      <c r="S414" s="19">
        <f t="shared" si="91"/>
        <v>6.3933767272455455</v>
      </c>
      <c r="T414" s="25">
        <f t="shared" si="86"/>
        <v>2.8117912245603893E-2</v>
      </c>
      <c r="U414" s="25">
        <f t="shared" si="87"/>
        <v>1.2753407351731472E-2</v>
      </c>
      <c r="V414" s="25">
        <f t="shared" si="88"/>
        <v>1.5364504893872422E-2</v>
      </c>
      <c r="Y414" s="40"/>
      <c r="Z414" s="40"/>
    </row>
    <row r="415" spans="1:26" x14ac:dyDescent="0.2">
      <c r="A415" s="16">
        <v>1904.11</v>
      </c>
      <c r="B415" s="17">
        <v>8.17</v>
      </c>
      <c r="C415" s="18">
        <v>0.31330000000000002</v>
      </c>
      <c r="D415" s="17">
        <v>0.49330000000000002</v>
      </c>
      <c r="E415" s="17">
        <v>8.4679289260000008</v>
      </c>
      <c r="F415" s="18">
        <f t="shared" si="89"/>
        <v>1904.8749999999693</v>
      </c>
      <c r="G415" s="19">
        <f>G405*2/12+G417*10/12</f>
        <v>3.4666666666666668</v>
      </c>
      <c r="H415" s="18">
        <f t="shared" si="81"/>
        <v>303.73759156183087</v>
      </c>
      <c r="I415" s="18">
        <f t="shared" si="82"/>
        <v>11.647611681312315</v>
      </c>
      <c r="J415" s="20">
        <f t="shared" si="90"/>
        <v>1683.3511732618258</v>
      </c>
      <c r="K415" s="18">
        <f t="shared" si="83"/>
        <v>18.339504763457917</v>
      </c>
      <c r="L415" s="20">
        <f t="shared" si="84"/>
        <v>101.63979605508676</v>
      </c>
      <c r="M415" s="39">
        <f t="shared" si="78"/>
        <v>18.076200223770073</v>
      </c>
      <c r="N415" s="21"/>
      <c r="O415" s="22">
        <f t="shared" si="79"/>
        <v>21.605365463826747</v>
      </c>
      <c r="P415" s="22"/>
      <c r="Q415" s="41">
        <f t="shared" si="80"/>
        <v>4.4959090131715292E-2</v>
      </c>
      <c r="R415" s="19">
        <f t="shared" si="85"/>
        <v>1.0023302909895195</v>
      </c>
      <c r="S415" s="19">
        <f t="shared" si="91"/>
        <v>6.2642641468872791</v>
      </c>
      <c r="T415" s="25">
        <f t="shared" si="86"/>
        <v>2.416781580547811E-2</v>
      </c>
      <c r="U415" s="25">
        <f t="shared" si="87"/>
        <v>1.4123789299223866E-2</v>
      </c>
      <c r="V415" s="25">
        <f t="shared" si="88"/>
        <v>1.0044026506254244E-2</v>
      </c>
      <c r="Y415" s="40"/>
      <c r="Z415" s="40"/>
    </row>
    <row r="416" spans="1:26" x14ac:dyDescent="0.2">
      <c r="A416" s="16">
        <v>1904.12</v>
      </c>
      <c r="B416" s="17">
        <v>8.25</v>
      </c>
      <c r="C416" s="18">
        <v>0.31</v>
      </c>
      <c r="D416" s="17">
        <v>0.49</v>
      </c>
      <c r="E416" s="17">
        <v>8.4679289260000008</v>
      </c>
      <c r="F416" s="18">
        <f t="shared" si="89"/>
        <v>1904.9583333333026</v>
      </c>
      <c r="G416" s="19">
        <f>G405*1/12+G417*11/12</f>
        <v>3.4733333333333332</v>
      </c>
      <c r="H416" s="18">
        <f t="shared" si="81"/>
        <v>306.71176626500664</v>
      </c>
      <c r="I416" s="18">
        <f t="shared" si="82"/>
        <v>11.524926974806311</v>
      </c>
      <c r="J416" s="20">
        <f t="shared" si="90"/>
        <v>1705.157129912606</v>
      </c>
      <c r="K416" s="18">
        <f t="shared" si="83"/>
        <v>18.216820056951914</v>
      </c>
      <c r="L416" s="20">
        <f t="shared" si="84"/>
        <v>101.27599923117297</v>
      </c>
      <c r="M416" s="39">
        <f t="shared" si="78"/>
        <v>18.15967911870321</v>
      </c>
      <c r="N416" s="21"/>
      <c r="O416" s="22">
        <f t="shared" si="79"/>
        <v>21.716798230078172</v>
      </c>
      <c r="P416" s="22"/>
      <c r="Q416" s="41">
        <f t="shared" si="80"/>
        <v>4.6112947895593545E-2</v>
      </c>
      <c r="R416" s="19">
        <f t="shared" si="85"/>
        <v>1.0023360216363848</v>
      </c>
      <c r="S416" s="19">
        <f t="shared" si="91"/>
        <v>6.2788617051847408</v>
      </c>
      <c r="T416" s="25">
        <f t="shared" si="86"/>
        <v>1.9856255223533958E-2</v>
      </c>
      <c r="U416" s="25">
        <f t="shared" si="87"/>
        <v>1.5189521670460282E-2</v>
      </c>
      <c r="V416" s="25">
        <f t="shared" si="88"/>
        <v>4.6667335530736764E-3</v>
      </c>
      <c r="Y416" s="40"/>
      <c r="Z416" s="40"/>
    </row>
    <row r="417" spans="1:26" x14ac:dyDescent="0.2">
      <c r="A417" s="16">
        <v>1905.01</v>
      </c>
      <c r="B417" s="17">
        <v>8.43</v>
      </c>
      <c r="C417" s="18">
        <v>0.31169999999999998</v>
      </c>
      <c r="D417" s="17">
        <v>0.505</v>
      </c>
      <c r="E417" s="17">
        <v>8.4679289260000008</v>
      </c>
      <c r="F417" s="18">
        <f t="shared" si="89"/>
        <v>1905.0416666666358</v>
      </c>
      <c r="G417" s="19">
        <v>3.48</v>
      </c>
      <c r="H417" s="18">
        <f t="shared" si="81"/>
        <v>313.40365934715226</v>
      </c>
      <c r="I417" s="18">
        <f t="shared" si="82"/>
        <v>11.588128187248795</v>
      </c>
      <c r="J417" s="20">
        <f t="shared" si="90"/>
        <v>1747.729219589424</v>
      </c>
      <c r="K417" s="18">
        <f t="shared" si="83"/>
        <v>18.774477813797379</v>
      </c>
      <c r="L417" s="20">
        <f t="shared" si="84"/>
        <v>104.69789512368438</v>
      </c>
      <c r="M417" s="39">
        <f t="shared" si="78"/>
        <v>18.459852032455856</v>
      </c>
      <c r="N417" s="21"/>
      <c r="O417" s="22">
        <f t="shared" si="79"/>
        <v>22.087689801665348</v>
      </c>
      <c r="P417" s="22"/>
      <c r="Q417" s="41">
        <f t="shared" si="80"/>
        <v>4.5150844065334199E-2</v>
      </c>
      <c r="R417" s="19">
        <f t="shared" si="85"/>
        <v>1.003249082644516</v>
      </c>
      <c r="S417" s="19">
        <f t="shared" si="91"/>
        <v>6.2935292619799208</v>
      </c>
      <c r="T417" s="25">
        <f t="shared" si="86"/>
        <v>1.9606368980848776E-2</v>
      </c>
      <c r="U417" s="25">
        <f t="shared" si="87"/>
        <v>1.5255619939742227E-2</v>
      </c>
      <c r="V417" s="25">
        <f t="shared" si="88"/>
        <v>4.3507490411065497E-3</v>
      </c>
      <c r="Y417" s="40"/>
      <c r="Z417" s="40"/>
    </row>
    <row r="418" spans="1:26" x14ac:dyDescent="0.2">
      <c r="A418" s="16">
        <v>1905.02</v>
      </c>
      <c r="B418" s="17">
        <v>8.8000000000000007</v>
      </c>
      <c r="C418" s="18">
        <v>0.31330000000000002</v>
      </c>
      <c r="D418" s="17">
        <v>0.52</v>
      </c>
      <c r="E418" s="17">
        <v>8.4679289260000008</v>
      </c>
      <c r="F418" s="18">
        <f t="shared" si="89"/>
        <v>1905.1249999999691</v>
      </c>
      <c r="G418" s="19">
        <f>G417*11/12+G429*1/12</f>
        <v>3.4758333333333331</v>
      </c>
      <c r="H418" s="18">
        <f t="shared" si="81"/>
        <v>327.15921734934045</v>
      </c>
      <c r="I418" s="18">
        <f t="shared" si="82"/>
        <v>11.647611681312315</v>
      </c>
      <c r="J418" s="20">
        <f t="shared" si="90"/>
        <v>1829.8514151160593</v>
      </c>
      <c r="K418" s="18">
        <f t="shared" si="83"/>
        <v>19.332135570642844</v>
      </c>
      <c r="L418" s="20">
        <f t="shared" si="84"/>
        <v>108.12758362049442</v>
      </c>
      <c r="M418" s="39">
        <f t="shared" si="78"/>
        <v>19.168996375829838</v>
      </c>
      <c r="N418" s="21"/>
      <c r="O418" s="22">
        <f t="shared" si="79"/>
        <v>22.944184172180918</v>
      </c>
      <c r="P418" s="22"/>
      <c r="Q418" s="41">
        <f t="shared" si="80"/>
        <v>4.3188467656359635E-2</v>
      </c>
      <c r="R418" s="19">
        <f t="shared" si="85"/>
        <v>1.0032456788303199</v>
      </c>
      <c r="S418" s="19">
        <f t="shared" si="91"/>
        <v>6.3139774586777735</v>
      </c>
      <c r="T418" s="25">
        <f t="shared" si="86"/>
        <v>1.5061356791900016E-2</v>
      </c>
      <c r="U418" s="25">
        <f t="shared" si="87"/>
        <v>1.6424775274883618E-2</v>
      </c>
      <c r="V418" s="25">
        <f t="shared" si="88"/>
        <v>-1.3634184829836027E-3</v>
      </c>
      <c r="Y418" s="40"/>
      <c r="Z418" s="40"/>
    </row>
    <row r="419" spans="1:26" x14ac:dyDescent="0.2">
      <c r="A419" s="16">
        <v>1905.03</v>
      </c>
      <c r="B419" s="17">
        <v>9.0500000000000007</v>
      </c>
      <c r="C419" s="18">
        <v>0.315</v>
      </c>
      <c r="D419" s="17">
        <v>0.53500000000000003</v>
      </c>
      <c r="E419" s="17">
        <v>8.3728446279999993</v>
      </c>
      <c r="F419" s="18">
        <f t="shared" si="89"/>
        <v>1905.2083333333023</v>
      </c>
      <c r="G419" s="19">
        <f>G417*10/12+G429*2/12</f>
        <v>3.4716666666666667</v>
      </c>
      <c r="H419" s="18">
        <f t="shared" si="81"/>
        <v>340.27437078819298</v>
      </c>
      <c r="I419" s="18">
        <f t="shared" si="82"/>
        <v>11.843804066108373</v>
      </c>
      <c r="J419" s="20">
        <f t="shared" si="90"/>
        <v>1908.7268194462431</v>
      </c>
      <c r="K419" s="18">
        <f t="shared" si="83"/>
        <v>20.115667223390414</v>
      </c>
      <c r="L419" s="20">
        <f t="shared" si="84"/>
        <v>112.83633684019227</v>
      </c>
      <c r="M419" s="39">
        <f t="shared" si="78"/>
        <v>19.831506074218421</v>
      </c>
      <c r="N419" s="21"/>
      <c r="O419" s="22">
        <f t="shared" si="79"/>
        <v>23.742093324670723</v>
      </c>
      <c r="P419" s="22"/>
      <c r="Q419" s="41">
        <f t="shared" si="80"/>
        <v>4.032969182358466E-2</v>
      </c>
      <c r="R419" s="19">
        <f t="shared" si="85"/>
        <v>1.0032422750346768</v>
      </c>
      <c r="S419" s="19">
        <f t="shared" si="91"/>
        <v>6.4064065705021793</v>
      </c>
      <c r="T419" s="25">
        <f t="shared" si="86"/>
        <v>1.4849064026413172E-2</v>
      </c>
      <c r="U419" s="25">
        <f t="shared" si="87"/>
        <v>1.6456099531714674E-2</v>
      </c>
      <c r="V419" s="25">
        <f t="shared" si="88"/>
        <v>-1.6070355053015017E-3</v>
      </c>
      <c r="Y419" s="40"/>
      <c r="Z419" s="40"/>
    </row>
    <row r="420" spans="1:26" x14ac:dyDescent="0.2">
      <c r="A420" s="16">
        <v>1905.04</v>
      </c>
      <c r="B420" s="17">
        <v>8.94</v>
      </c>
      <c r="C420" s="18">
        <v>0.31669999999999998</v>
      </c>
      <c r="D420" s="17">
        <v>0.55000000000000004</v>
      </c>
      <c r="E420" s="17">
        <v>8.3728446279999993</v>
      </c>
      <c r="F420" s="18">
        <f t="shared" si="89"/>
        <v>1905.2916666666356</v>
      </c>
      <c r="G420" s="19">
        <f>G417*9/12+G429*3/12</f>
        <v>3.4674999999999998</v>
      </c>
      <c r="H420" s="18">
        <f t="shared" si="81"/>
        <v>336.1384392095519</v>
      </c>
      <c r="I420" s="18">
        <f t="shared" si="82"/>
        <v>11.907723008687372</v>
      </c>
      <c r="J420" s="20">
        <f t="shared" si="90"/>
        <v>1891.0930660581175</v>
      </c>
      <c r="K420" s="18">
        <f t="shared" si="83"/>
        <v>20.679657893205096</v>
      </c>
      <c r="L420" s="20">
        <f t="shared" si="84"/>
        <v>116.34241457851954</v>
      </c>
      <c r="M420" s="39">
        <f t="shared" si="78"/>
        <v>19.482927524711286</v>
      </c>
      <c r="N420" s="21"/>
      <c r="O420" s="22">
        <f t="shared" si="79"/>
        <v>23.328639790056243</v>
      </c>
      <c r="P420" s="22"/>
      <c r="Q420" s="41">
        <f t="shared" si="80"/>
        <v>3.6922139219511041E-2</v>
      </c>
      <c r="R420" s="19">
        <f t="shared" si="85"/>
        <v>1.0032388712575924</v>
      </c>
      <c r="S420" s="19">
        <f t="shared" si="91"/>
        <v>6.427177902587708</v>
      </c>
      <c r="T420" s="25">
        <f t="shared" si="86"/>
        <v>2.2606882657141281E-2</v>
      </c>
      <c r="U420" s="25">
        <f t="shared" si="87"/>
        <v>1.5591562541891868E-2</v>
      </c>
      <c r="V420" s="25">
        <f t="shared" si="88"/>
        <v>7.0153201152494127E-3</v>
      </c>
      <c r="Y420" s="40"/>
      <c r="Z420" s="40"/>
    </row>
    <row r="421" spans="1:26" x14ac:dyDescent="0.2">
      <c r="A421" s="16">
        <v>1905.05</v>
      </c>
      <c r="B421" s="17">
        <v>8.5</v>
      </c>
      <c r="C421" s="18">
        <v>0.31830000000000003</v>
      </c>
      <c r="D421" s="17">
        <v>0.56499999999999995</v>
      </c>
      <c r="E421" s="17">
        <v>8.2776793390000005</v>
      </c>
      <c r="F421" s="18">
        <f t="shared" si="89"/>
        <v>1905.3749999999688</v>
      </c>
      <c r="G421" s="19">
        <f>G417*8/12+G429*4/12</f>
        <v>3.4633333333333329</v>
      </c>
      <c r="H421" s="18">
        <f t="shared" si="81"/>
        <v>323.26897013182321</v>
      </c>
      <c r="I421" s="18">
        <f t="shared" si="82"/>
        <v>12.105472140348157</v>
      </c>
      <c r="J421" s="20">
        <f t="shared" si="90"/>
        <v>1824.3656508479173</v>
      </c>
      <c r="K421" s="18">
        <f t="shared" si="83"/>
        <v>21.487878602880013</v>
      </c>
      <c r="L421" s="20">
        <f t="shared" si="84"/>
        <v>121.26665796812627</v>
      </c>
      <c r="M421" s="39">
        <f t="shared" si="78"/>
        <v>18.629487509845134</v>
      </c>
      <c r="N421" s="21"/>
      <c r="O421" s="22">
        <f t="shared" si="79"/>
        <v>22.313429429486114</v>
      </c>
      <c r="P421" s="22"/>
      <c r="Q421" s="41">
        <f t="shared" si="80"/>
        <v>3.6744785710864244E-2</v>
      </c>
      <c r="R421" s="19">
        <f t="shared" si="85"/>
        <v>1.0032354674990727</v>
      </c>
      <c r="S421" s="19">
        <f t="shared" si="91"/>
        <v>6.5221248143114563</v>
      </c>
      <c r="T421" s="25">
        <f t="shared" si="86"/>
        <v>2.3301547076080897E-2</v>
      </c>
      <c r="U421" s="25">
        <f t="shared" si="87"/>
        <v>1.3577729460267252E-2</v>
      </c>
      <c r="V421" s="25">
        <f t="shared" si="88"/>
        <v>9.7238176158136458E-3</v>
      </c>
      <c r="Y421" s="40"/>
      <c r="Z421" s="40"/>
    </row>
    <row r="422" spans="1:26" x14ac:dyDescent="0.2">
      <c r="A422" s="16">
        <v>1905.06</v>
      </c>
      <c r="B422" s="17">
        <v>8.6</v>
      </c>
      <c r="C422" s="18">
        <v>0.32</v>
      </c>
      <c r="D422" s="17">
        <v>0.57999999999999996</v>
      </c>
      <c r="E422" s="17">
        <v>8.2776793390000005</v>
      </c>
      <c r="F422" s="18">
        <f t="shared" si="89"/>
        <v>1905.4583333333021</v>
      </c>
      <c r="G422" s="19">
        <f>G417*7/12+G429*5/12</f>
        <v>3.4591666666666665</v>
      </c>
      <c r="H422" s="18">
        <f t="shared" si="81"/>
        <v>327.07213448631524</v>
      </c>
      <c r="I422" s="18">
        <f t="shared" si="82"/>
        <v>12.170125934374521</v>
      </c>
      <c r="J422" s="20">
        <f t="shared" si="90"/>
        <v>1851.552276233102</v>
      </c>
      <c r="K422" s="18">
        <f t="shared" si="83"/>
        <v>22.058353256053817</v>
      </c>
      <c r="L422" s="20">
        <f t="shared" si="84"/>
        <v>124.87213025758129</v>
      </c>
      <c r="M422" s="39">
        <f t="shared" si="78"/>
        <v>18.735862386183548</v>
      </c>
      <c r="N422" s="21"/>
      <c r="O422" s="22">
        <f t="shared" si="79"/>
        <v>22.445296542536884</v>
      </c>
      <c r="P422" s="22"/>
      <c r="Q422" s="41">
        <f t="shared" si="80"/>
        <v>3.5098049687541689E-2</v>
      </c>
      <c r="R422" s="19">
        <f t="shared" si="85"/>
        <v>1.003232063759123</v>
      </c>
      <c r="S422" s="19">
        <f t="shared" si="91"/>
        <v>6.5432269371730563</v>
      </c>
      <c r="T422" s="25">
        <f t="shared" si="86"/>
        <v>2.3389608135557571E-2</v>
      </c>
      <c r="U422" s="25">
        <f t="shared" si="87"/>
        <v>1.3732181416571843E-2</v>
      </c>
      <c r="V422" s="25">
        <f t="shared" si="88"/>
        <v>9.6574267189857288E-3</v>
      </c>
      <c r="Y422" s="40"/>
      <c r="Z422" s="40"/>
    </row>
    <row r="423" spans="1:26" x14ac:dyDescent="0.2">
      <c r="A423" s="16">
        <v>1905.07</v>
      </c>
      <c r="B423" s="17">
        <v>8.8699999999999992</v>
      </c>
      <c r="C423" s="18">
        <v>0.32169999999999999</v>
      </c>
      <c r="D423" s="17">
        <v>0.59499999999999997</v>
      </c>
      <c r="E423" s="17">
        <v>8.2776793390000005</v>
      </c>
      <c r="F423" s="18">
        <f t="shared" si="89"/>
        <v>1905.5416666666354</v>
      </c>
      <c r="G423" s="19">
        <f>G417*6/12+G429*6/12</f>
        <v>3.4550000000000001</v>
      </c>
      <c r="H423" s="18">
        <f t="shared" si="81"/>
        <v>337.34067824344373</v>
      </c>
      <c r="I423" s="18">
        <f t="shared" si="82"/>
        <v>12.234779728400884</v>
      </c>
      <c r="J423" s="20">
        <f t="shared" si="90"/>
        <v>1915.4541535805772</v>
      </c>
      <c r="K423" s="18">
        <f t="shared" si="83"/>
        <v>22.628827909227624</v>
      </c>
      <c r="L423" s="20">
        <f t="shared" si="84"/>
        <v>128.48875100117741</v>
      </c>
      <c r="M423" s="39">
        <f t="shared" si="78"/>
        <v>19.20588330954806</v>
      </c>
      <c r="N423" s="21"/>
      <c r="O423" s="22">
        <f t="shared" si="79"/>
        <v>23.009841754484807</v>
      </c>
      <c r="P423" s="22"/>
      <c r="Q423" s="41">
        <f t="shared" si="80"/>
        <v>3.5217155866494529E-2</v>
      </c>
      <c r="R423" s="19">
        <f t="shared" si="85"/>
        <v>1.0032286600377496</v>
      </c>
      <c r="S423" s="19">
        <f t="shared" si="91"/>
        <v>6.5643750638244107</v>
      </c>
      <c r="T423" s="25">
        <f t="shared" si="86"/>
        <v>1.9992629211455615E-2</v>
      </c>
      <c r="U423" s="25">
        <f t="shared" si="87"/>
        <v>1.388576484920101E-2</v>
      </c>
      <c r="V423" s="25">
        <f t="shared" si="88"/>
        <v>6.1068643622546048E-3</v>
      </c>
      <c r="Y423" s="40"/>
      <c r="Z423" s="40"/>
    </row>
    <row r="424" spans="1:26" x14ac:dyDescent="0.2">
      <c r="A424" s="16">
        <v>1905.08</v>
      </c>
      <c r="B424" s="17">
        <v>9.1999999999999993</v>
      </c>
      <c r="C424" s="18">
        <v>0.32329999999999998</v>
      </c>
      <c r="D424" s="17">
        <v>0.61</v>
      </c>
      <c r="E424" s="17">
        <v>8.3728446279999993</v>
      </c>
      <c r="F424" s="18">
        <f t="shared" si="89"/>
        <v>1905.6249999999686</v>
      </c>
      <c r="G424" s="19">
        <f>G417*5/12+G429*7/12</f>
        <v>3.4508333333333336</v>
      </c>
      <c r="H424" s="18">
        <f t="shared" si="81"/>
        <v>345.91427748633976</v>
      </c>
      <c r="I424" s="18">
        <f t="shared" si="82"/>
        <v>12.155878903405831</v>
      </c>
      <c r="J424" s="20">
        <f t="shared" si="90"/>
        <v>1969.8877668185423</v>
      </c>
      <c r="K424" s="18">
        <f t="shared" si="83"/>
        <v>22.935620572463833</v>
      </c>
      <c r="L424" s="20">
        <f t="shared" si="84"/>
        <v>130.6121236694903</v>
      </c>
      <c r="M424" s="39">
        <f t="shared" si="78"/>
        <v>19.573308430803724</v>
      </c>
      <c r="N424" s="21"/>
      <c r="O424" s="22">
        <f t="shared" si="79"/>
        <v>23.447498517743679</v>
      </c>
      <c r="P424" s="22"/>
      <c r="Q424" s="41">
        <f t="shared" si="80"/>
        <v>3.6851800488857687E-2</v>
      </c>
      <c r="R424" s="19">
        <f t="shared" si="85"/>
        <v>1.003225256334958</v>
      </c>
      <c r="S424" s="19">
        <f t="shared" si="91"/>
        <v>6.5107179839474183</v>
      </c>
      <c r="T424" s="25">
        <f t="shared" si="86"/>
        <v>2.1809669392637954E-2</v>
      </c>
      <c r="U424" s="25">
        <f t="shared" si="87"/>
        <v>1.5198292703166416E-2</v>
      </c>
      <c r="V424" s="25">
        <f t="shared" si="88"/>
        <v>6.6113766894715376E-3</v>
      </c>
      <c r="Y424" s="40"/>
      <c r="Z424" s="40"/>
    </row>
    <row r="425" spans="1:26" x14ac:dyDescent="0.2">
      <c r="A425" s="16">
        <v>1905.09</v>
      </c>
      <c r="B425" s="17">
        <v>9.23</v>
      </c>
      <c r="C425" s="18">
        <v>0.32500000000000001</v>
      </c>
      <c r="D425" s="17">
        <v>0.625</v>
      </c>
      <c r="E425" s="17">
        <v>8.2776793390000005</v>
      </c>
      <c r="F425" s="18">
        <f t="shared" si="89"/>
        <v>1905.7083333333019</v>
      </c>
      <c r="G425" s="19">
        <f>G417*4/12+G429*8/12</f>
        <v>3.4466666666666663</v>
      </c>
      <c r="H425" s="18">
        <f t="shared" si="81"/>
        <v>351.03206991961508</v>
      </c>
      <c r="I425" s="18">
        <f t="shared" si="82"/>
        <v>12.360284152099123</v>
      </c>
      <c r="J425" s="20">
        <f t="shared" si="90"/>
        <v>2004.8979081775449</v>
      </c>
      <c r="K425" s="18">
        <f t="shared" si="83"/>
        <v>23.769777215575239</v>
      </c>
      <c r="L425" s="20">
        <f t="shared" si="84"/>
        <v>135.75960916695186</v>
      </c>
      <c r="M425" s="39">
        <f t="shared" si="78"/>
        <v>19.743492419697777</v>
      </c>
      <c r="N425" s="21"/>
      <c r="O425" s="22">
        <f t="shared" si="79"/>
        <v>23.647692425098615</v>
      </c>
      <c r="P425" s="22"/>
      <c r="Q425" s="41">
        <f t="shared" si="80"/>
        <v>3.5287476611482196E-2</v>
      </c>
      <c r="R425" s="19">
        <f t="shared" si="85"/>
        <v>1.0032218526507541</v>
      </c>
      <c r="S425" s="19">
        <f t="shared" si="91"/>
        <v>6.6068093480450161</v>
      </c>
      <c r="T425" s="25">
        <f t="shared" si="86"/>
        <v>2.4156587650628003E-2</v>
      </c>
      <c r="U425" s="25">
        <f t="shared" si="87"/>
        <v>1.4190324866121928E-2</v>
      </c>
      <c r="V425" s="25">
        <f t="shared" si="88"/>
        <v>9.9662627845060747E-3</v>
      </c>
      <c r="Y425" s="40"/>
      <c r="Z425" s="40"/>
    </row>
    <row r="426" spans="1:26" x14ac:dyDescent="0.2">
      <c r="A426" s="16">
        <v>1905.1</v>
      </c>
      <c r="B426" s="17">
        <v>9.36</v>
      </c>
      <c r="C426" s="18">
        <v>0.32669999999999999</v>
      </c>
      <c r="D426" s="17">
        <v>0.64</v>
      </c>
      <c r="E426" s="17">
        <v>8.2776793390000005</v>
      </c>
      <c r="F426" s="18">
        <f t="shared" si="89"/>
        <v>1905.7916666666351</v>
      </c>
      <c r="G426" s="19">
        <f>G417*3/12+G429*9/12</f>
        <v>3.4425000000000003</v>
      </c>
      <c r="H426" s="18">
        <f t="shared" si="81"/>
        <v>355.97618358045474</v>
      </c>
      <c r="I426" s="18">
        <f t="shared" si="82"/>
        <v>12.424937946125487</v>
      </c>
      <c r="J426" s="20">
        <f t="shared" si="90"/>
        <v>2039.0495954595831</v>
      </c>
      <c r="K426" s="18">
        <f t="shared" si="83"/>
        <v>24.340251868749043</v>
      </c>
      <c r="L426" s="20">
        <f t="shared" si="84"/>
        <v>139.42219456133901</v>
      </c>
      <c r="M426" s="39">
        <f t="shared" si="78"/>
        <v>19.897394814329534</v>
      </c>
      <c r="N426" s="21"/>
      <c r="O426" s="22">
        <f t="shared" si="79"/>
        <v>23.825645601554903</v>
      </c>
      <c r="P426" s="22"/>
      <c r="Q426" s="41">
        <f t="shared" si="80"/>
        <v>3.4937378685382069E-2</v>
      </c>
      <c r="R426" s="19">
        <f t="shared" si="85"/>
        <v>1.0032184489851437</v>
      </c>
      <c r="S426" s="19">
        <f t="shared" si="91"/>
        <v>6.6280955142560423</v>
      </c>
      <c r="T426" s="25">
        <f t="shared" si="86"/>
        <v>2.734668130173068E-2</v>
      </c>
      <c r="U426" s="25">
        <f t="shared" si="87"/>
        <v>1.3342433836232459E-2</v>
      </c>
      <c r="V426" s="25">
        <f t="shared" si="88"/>
        <v>1.4004247465498221E-2</v>
      </c>
      <c r="Y426" s="40"/>
      <c r="Z426" s="40"/>
    </row>
    <row r="427" spans="1:26" x14ac:dyDescent="0.2">
      <c r="A427" s="16">
        <v>1905.11</v>
      </c>
      <c r="B427" s="17">
        <v>9.31</v>
      </c>
      <c r="C427" s="18">
        <v>0.32829999999999998</v>
      </c>
      <c r="D427" s="17">
        <v>0.65500000000000003</v>
      </c>
      <c r="E427" s="17">
        <v>8.3728446279999993</v>
      </c>
      <c r="F427" s="18">
        <f t="shared" si="89"/>
        <v>1905.8749999999684</v>
      </c>
      <c r="G427" s="19">
        <f>G417*2/12+G429*10/12</f>
        <v>3.4383333333333339</v>
      </c>
      <c r="H427" s="18">
        <f t="shared" si="81"/>
        <v>350.05020906498089</v>
      </c>
      <c r="I427" s="18">
        <f t="shared" si="82"/>
        <v>12.343875793344059</v>
      </c>
      <c r="J427" s="20">
        <f t="shared" si="90"/>
        <v>2010.9975089609684</v>
      </c>
      <c r="K427" s="18">
        <f t="shared" si="83"/>
        <v>24.627592581907891</v>
      </c>
      <c r="L427" s="20">
        <f t="shared" si="84"/>
        <v>141.48263892260303</v>
      </c>
      <c r="M427" s="39">
        <f t="shared" si="78"/>
        <v>19.443525693264988</v>
      </c>
      <c r="N427" s="21"/>
      <c r="O427" s="22">
        <f t="shared" si="79"/>
        <v>23.275233759233991</v>
      </c>
      <c r="P427" s="22"/>
      <c r="Q427" s="41">
        <f t="shared" si="80"/>
        <v>3.7317818779079942E-2</v>
      </c>
      <c r="R427" s="19">
        <f t="shared" si="85"/>
        <v>1.0032150453381325</v>
      </c>
      <c r="S427" s="19">
        <f t="shared" si="91"/>
        <v>6.573850674013709</v>
      </c>
      <c r="T427" s="25">
        <f t="shared" si="86"/>
        <v>3.1699753011388943E-2</v>
      </c>
      <c r="U427" s="25">
        <f t="shared" si="87"/>
        <v>1.3662151754186169E-2</v>
      </c>
      <c r="V427" s="25">
        <f t="shared" si="88"/>
        <v>1.8037601257202773E-2</v>
      </c>
      <c r="Y427" s="40"/>
      <c r="Z427" s="40"/>
    </row>
    <row r="428" spans="1:26" x14ac:dyDescent="0.2">
      <c r="A428" s="16">
        <v>1905.12</v>
      </c>
      <c r="B428" s="17">
        <v>9.5399999999999991</v>
      </c>
      <c r="C428" s="18">
        <v>0.33</v>
      </c>
      <c r="D428" s="17">
        <v>0.67</v>
      </c>
      <c r="E428" s="17">
        <v>8.4679289260000008</v>
      </c>
      <c r="F428" s="18">
        <f t="shared" si="89"/>
        <v>1905.9583333333017</v>
      </c>
      <c r="G428" s="19">
        <f>G417*1/12+G429*11/12</f>
        <v>3.434166666666667</v>
      </c>
      <c r="H428" s="18">
        <f t="shared" si="81"/>
        <v>354.67033335371673</v>
      </c>
      <c r="I428" s="18">
        <f t="shared" si="82"/>
        <v>12.268470650600268</v>
      </c>
      <c r="J428" s="20">
        <f t="shared" si="90"/>
        <v>2043.4129933733525</v>
      </c>
      <c r="K428" s="18">
        <f t="shared" si="83"/>
        <v>24.908713139097511</v>
      </c>
      <c r="L428" s="20">
        <f t="shared" si="84"/>
        <v>143.51013685116837</v>
      </c>
      <c r="M428" s="39">
        <f t="shared" si="78"/>
        <v>19.577960809096119</v>
      </c>
      <c r="N428" s="21"/>
      <c r="O428" s="22">
        <f t="shared" si="79"/>
        <v>23.427096972362218</v>
      </c>
      <c r="P428" s="22"/>
      <c r="Q428" s="41">
        <f t="shared" si="80"/>
        <v>3.9588610620698378E-2</v>
      </c>
      <c r="R428" s="19">
        <f t="shared" si="85"/>
        <v>1.0032116417097265</v>
      </c>
      <c r="S428" s="19">
        <f t="shared" si="91"/>
        <v>6.5209324220421516</v>
      </c>
      <c r="T428" s="25">
        <f t="shared" si="86"/>
        <v>3.0657656387353072E-2</v>
      </c>
      <c r="U428" s="25">
        <f t="shared" si="87"/>
        <v>1.4956735840993218E-2</v>
      </c>
      <c r="V428" s="25">
        <f t="shared" si="88"/>
        <v>1.5700920546359853E-2</v>
      </c>
      <c r="Y428" s="40"/>
      <c r="Z428" s="40"/>
    </row>
    <row r="429" spans="1:26" x14ac:dyDescent="0.2">
      <c r="A429" s="16">
        <v>1906.01</v>
      </c>
      <c r="B429" s="17">
        <v>9.8699999999999992</v>
      </c>
      <c r="C429" s="18">
        <v>0.33579999999999999</v>
      </c>
      <c r="D429" s="17">
        <v>0.67749999999999999</v>
      </c>
      <c r="E429" s="17">
        <v>8.4679289260000008</v>
      </c>
      <c r="F429" s="18">
        <f t="shared" si="89"/>
        <v>1906.0416666666349</v>
      </c>
      <c r="G429" s="19">
        <v>3.43</v>
      </c>
      <c r="H429" s="18">
        <f t="shared" si="81"/>
        <v>366.93880400431703</v>
      </c>
      <c r="I429" s="18">
        <f t="shared" si="82"/>
        <v>12.484098316580512</v>
      </c>
      <c r="J429" s="20">
        <f t="shared" si="90"/>
        <v>2120.0909592794783</v>
      </c>
      <c r="K429" s="18">
        <f t="shared" si="83"/>
        <v>25.187542017520244</v>
      </c>
      <c r="L429" s="20">
        <f t="shared" si="84"/>
        <v>145.52802684010604</v>
      </c>
      <c r="M429" s="39">
        <f t="shared" si="78"/>
        <v>20.132402260807901</v>
      </c>
      <c r="N429" s="21"/>
      <c r="O429" s="22">
        <f t="shared" si="79"/>
        <v>24.078997473407536</v>
      </c>
      <c r="P429" s="22"/>
      <c r="Q429" s="41">
        <f t="shared" si="80"/>
        <v>3.9675566924175919E-2</v>
      </c>
      <c r="R429" s="19">
        <f t="shared" si="85"/>
        <v>1.0011806993806183</v>
      </c>
      <c r="S429" s="19">
        <f t="shared" si="91"/>
        <v>6.5418753205950901</v>
      </c>
      <c r="T429" s="25">
        <f t="shared" si="86"/>
        <v>2.4643925931032484E-2</v>
      </c>
      <c r="U429" s="25">
        <f t="shared" si="87"/>
        <v>1.4124835827980409E-2</v>
      </c>
      <c r="V429" s="25">
        <f t="shared" si="88"/>
        <v>1.0519090103052076E-2</v>
      </c>
      <c r="Y429" s="40"/>
      <c r="Z429" s="40"/>
    </row>
    <row r="430" spans="1:26" x14ac:dyDescent="0.2">
      <c r="A430" s="16">
        <v>1906.02</v>
      </c>
      <c r="B430" s="17">
        <v>9.8000000000000007</v>
      </c>
      <c r="C430" s="18">
        <v>0.3417</v>
      </c>
      <c r="D430" s="17">
        <v>0.68500000000000005</v>
      </c>
      <c r="E430" s="17">
        <v>8.4679289260000008</v>
      </c>
      <c r="F430" s="18">
        <f t="shared" si="89"/>
        <v>1906.1249999999682</v>
      </c>
      <c r="G430" s="19">
        <f>G429*11/12+G441*1/12</f>
        <v>3.45</v>
      </c>
      <c r="H430" s="18">
        <f t="shared" si="81"/>
        <v>364.33640113903823</v>
      </c>
      <c r="I430" s="18">
        <f t="shared" si="82"/>
        <v>12.703443700939731</v>
      </c>
      <c r="J430" s="20">
        <f t="shared" si="90"/>
        <v>2111.1713263428951</v>
      </c>
      <c r="K430" s="18">
        <f t="shared" si="83"/>
        <v>25.466370895942976</v>
      </c>
      <c r="L430" s="20">
        <f t="shared" si="84"/>
        <v>147.56656719845745</v>
      </c>
      <c r="M430" s="39">
        <f t="shared" si="78"/>
        <v>19.866752563675895</v>
      </c>
      <c r="N430" s="21"/>
      <c r="O430" s="22">
        <f t="shared" si="79"/>
        <v>23.751613317696652</v>
      </c>
      <c r="P430" s="22"/>
      <c r="Q430" s="41">
        <f t="shared" si="80"/>
        <v>4.1614581752952733E-2</v>
      </c>
      <c r="R430" s="19">
        <f t="shared" si="85"/>
        <v>1.0011989435794537</v>
      </c>
      <c r="S430" s="19">
        <f t="shared" si="91"/>
        <v>6.5495993087341988</v>
      </c>
      <c r="T430" s="25">
        <f t="shared" si="86"/>
        <v>2.4056735148000108E-2</v>
      </c>
      <c r="U430" s="25">
        <f t="shared" si="87"/>
        <v>1.422322553881572E-2</v>
      </c>
      <c r="V430" s="25">
        <f t="shared" si="88"/>
        <v>9.8335096091843877E-3</v>
      </c>
      <c r="Y430" s="40"/>
      <c r="Z430" s="40"/>
    </row>
    <row r="431" spans="1:26" x14ac:dyDescent="0.2">
      <c r="A431" s="16">
        <v>1906.03</v>
      </c>
      <c r="B431" s="17">
        <v>9.56</v>
      </c>
      <c r="C431" s="18">
        <v>0.34749999999999998</v>
      </c>
      <c r="D431" s="17">
        <v>0.6925</v>
      </c>
      <c r="E431" s="17">
        <v>8.4679289260000008</v>
      </c>
      <c r="F431" s="18">
        <f t="shared" si="89"/>
        <v>1906.2083333333014</v>
      </c>
      <c r="G431" s="19">
        <f>G429*10/12+G441*2/12</f>
        <v>3.4700000000000006</v>
      </c>
      <c r="H431" s="18">
        <f t="shared" si="81"/>
        <v>355.41387702951079</v>
      </c>
      <c r="I431" s="18">
        <f t="shared" si="82"/>
        <v>12.919071366919978</v>
      </c>
      <c r="J431" s="20">
        <f t="shared" si="90"/>
        <v>2065.7075390642949</v>
      </c>
      <c r="K431" s="18">
        <f t="shared" si="83"/>
        <v>25.745199774365712</v>
      </c>
      <c r="L431" s="20">
        <f t="shared" si="84"/>
        <v>149.6341496654837</v>
      </c>
      <c r="M431" s="39">
        <f t="shared" si="78"/>
        <v>19.259453020854124</v>
      </c>
      <c r="N431" s="21"/>
      <c r="O431" s="22">
        <f t="shared" si="79"/>
        <v>23.019077336408838</v>
      </c>
      <c r="P431" s="22"/>
      <c r="Q431" s="41">
        <f t="shared" si="80"/>
        <v>4.3001783462784916E-2</v>
      </c>
      <c r="R431" s="19">
        <f t="shared" si="85"/>
        <v>1.0012171857262209</v>
      </c>
      <c r="S431" s="19">
        <f t="shared" si="91"/>
        <v>6.5574519087734</v>
      </c>
      <c r="T431" s="25">
        <f t="shared" si="86"/>
        <v>2.5402069708233999E-2</v>
      </c>
      <c r="U431" s="25">
        <f t="shared" si="87"/>
        <v>1.3350942575860891E-2</v>
      </c>
      <c r="V431" s="25">
        <f t="shared" si="88"/>
        <v>1.2051127132373107E-2</v>
      </c>
      <c r="Y431" s="40"/>
      <c r="Z431" s="40"/>
    </row>
    <row r="432" spans="1:26" x14ac:dyDescent="0.2">
      <c r="A432" s="16">
        <v>1906.04</v>
      </c>
      <c r="B432" s="17">
        <v>9.43</v>
      </c>
      <c r="C432" s="18">
        <v>0.3533</v>
      </c>
      <c r="D432" s="17">
        <v>0.7</v>
      </c>
      <c r="E432" s="17">
        <v>8.4679289260000008</v>
      </c>
      <c r="F432" s="18">
        <f t="shared" si="89"/>
        <v>1906.2916666666347</v>
      </c>
      <c r="G432" s="19">
        <f>G429*9/12+G441*3/12</f>
        <v>3.49</v>
      </c>
      <c r="H432" s="18">
        <f t="shared" si="81"/>
        <v>350.58084313685004</v>
      </c>
      <c r="I432" s="18">
        <f t="shared" si="82"/>
        <v>13.134699032900226</v>
      </c>
      <c r="J432" s="20">
        <f t="shared" si="90"/>
        <v>2043.9790759594405</v>
      </c>
      <c r="K432" s="18">
        <f t="shared" si="83"/>
        <v>26.024028652788445</v>
      </c>
      <c r="L432" s="20">
        <f t="shared" si="84"/>
        <v>151.72697276475168</v>
      </c>
      <c r="M432" s="39">
        <f t="shared" si="78"/>
        <v>18.876204996115888</v>
      </c>
      <c r="N432" s="21"/>
      <c r="O432" s="22">
        <f t="shared" si="79"/>
        <v>22.557115123058125</v>
      </c>
      <c r="P432" s="22"/>
      <c r="Q432" s="41">
        <f t="shared" si="80"/>
        <v>4.535464148475208E-2</v>
      </c>
      <c r="R432" s="19">
        <f t="shared" si="85"/>
        <v>1.0012354258239826</v>
      </c>
      <c r="S432" s="19">
        <f t="shared" si="91"/>
        <v>6.5654335456371387</v>
      </c>
      <c r="T432" s="25">
        <f t="shared" si="86"/>
        <v>2.4835154259549963E-2</v>
      </c>
      <c r="U432" s="25">
        <f t="shared" si="87"/>
        <v>1.2488097936725229E-2</v>
      </c>
      <c r="V432" s="25">
        <f t="shared" si="88"/>
        <v>1.2347056322824734E-2</v>
      </c>
      <c r="Y432" s="40"/>
      <c r="Z432" s="40"/>
    </row>
    <row r="433" spans="1:26" x14ac:dyDescent="0.2">
      <c r="A433" s="16">
        <v>1906.05</v>
      </c>
      <c r="B433" s="17">
        <v>9.18</v>
      </c>
      <c r="C433" s="18">
        <v>0.35920000000000002</v>
      </c>
      <c r="D433" s="17">
        <v>0.70750000000000002</v>
      </c>
      <c r="E433" s="17">
        <v>8.5630942149999996</v>
      </c>
      <c r="F433" s="18">
        <f t="shared" si="89"/>
        <v>1906.3749999999679</v>
      </c>
      <c r="G433" s="19">
        <f>G429*8/12+G441*4/12</f>
        <v>3.51</v>
      </c>
      <c r="H433" s="18">
        <f t="shared" si="81"/>
        <v>337.49368539442162</v>
      </c>
      <c r="I433" s="18">
        <f t="shared" si="82"/>
        <v>13.205635271642292</v>
      </c>
      <c r="J433" s="20">
        <f t="shared" si="90"/>
        <v>1974.0935125562855</v>
      </c>
      <c r="K433" s="18">
        <f t="shared" si="83"/>
        <v>26.010542746901226</v>
      </c>
      <c r="L433" s="20">
        <f t="shared" si="84"/>
        <v>152.14282790126055</v>
      </c>
      <c r="M433" s="39">
        <f t="shared" si="78"/>
        <v>18.054044460926402</v>
      </c>
      <c r="N433" s="21"/>
      <c r="O433" s="22">
        <f t="shared" si="79"/>
        <v>21.573872118633172</v>
      </c>
      <c r="P433" s="22"/>
      <c r="Q433" s="41">
        <f t="shared" si="80"/>
        <v>5.0240640291034366E-2</v>
      </c>
      <c r="R433" s="19">
        <f t="shared" si="85"/>
        <v>1.0012536638757978</v>
      </c>
      <c r="S433" s="19">
        <f t="shared" si="91"/>
        <v>6.5004900688463723</v>
      </c>
      <c r="T433" s="25">
        <f t="shared" si="86"/>
        <v>3.0132211723306712E-2</v>
      </c>
      <c r="U433" s="25">
        <f t="shared" si="87"/>
        <v>1.2765694718924969E-2</v>
      </c>
      <c r="V433" s="25">
        <f t="shared" si="88"/>
        <v>1.7366517004381743E-2</v>
      </c>
      <c r="Y433" s="40"/>
      <c r="Z433" s="40"/>
    </row>
    <row r="434" spans="1:26" x14ac:dyDescent="0.2">
      <c r="A434" s="16">
        <v>1906.06</v>
      </c>
      <c r="B434" s="17">
        <v>9.3000000000000007</v>
      </c>
      <c r="C434" s="18">
        <v>0.36499999999999999</v>
      </c>
      <c r="D434" s="17">
        <v>0.71499999999999997</v>
      </c>
      <c r="E434" s="17">
        <v>8.5630942149999996</v>
      </c>
      <c r="F434" s="18">
        <f t="shared" si="89"/>
        <v>1906.4583333333012</v>
      </c>
      <c r="G434" s="19">
        <f>G429*7/12+G441*5/12</f>
        <v>3.5300000000000002</v>
      </c>
      <c r="H434" s="18">
        <f t="shared" si="81"/>
        <v>341.90536755644018</v>
      </c>
      <c r="I434" s="18">
        <f t="shared" si="82"/>
        <v>13.418866576139855</v>
      </c>
      <c r="J434" s="20">
        <f t="shared" si="90"/>
        <v>2006.4395436943039</v>
      </c>
      <c r="K434" s="18">
        <f t="shared" si="83"/>
        <v>26.28627288202739</v>
      </c>
      <c r="L434" s="20">
        <f t="shared" si="84"/>
        <v>154.258524058218</v>
      </c>
      <c r="M434" s="39">
        <f t="shared" si="78"/>
        <v>18.17266637649751</v>
      </c>
      <c r="N434" s="21"/>
      <c r="O434" s="22">
        <f t="shared" si="79"/>
        <v>21.71557632675156</v>
      </c>
      <c r="P434" s="22"/>
      <c r="Q434" s="41">
        <f t="shared" si="80"/>
        <v>5.1229005412075077E-2</v>
      </c>
      <c r="R434" s="19">
        <f t="shared" si="85"/>
        <v>1.0012718998847194</v>
      </c>
      <c r="S434" s="19">
        <f t="shared" si="91"/>
        <v>6.5086394984206679</v>
      </c>
      <c r="T434" s="25">
        <f t="shared" si="86"/>
        <v>2.8948695273894653E-2</v>
      </c>
      <c r="U434" s="25">
        <f t="shared" si="87"/>
        <v>1.1920202925411294E-2</v>
      </c>
      <c r="V434" s="25">
        <f t="shared" si="88"/>
        <v>1.7028492348483359E-2</v>
      </c>
      <c r="Y434" s="40"/>
      <c r="Z434" s="40"/>
    </row>
    <row r="435" spans="1:26" x14ac:dyDescent="0.2">
      <c r="A435" s="16">
        <v>1906.07</v>
      </c>
      <c r="B435" s="17">
        <v>9.06</v>
      </c>
      <c r="C435" s="18">
        <v>0.37080000000000002</v>
      </c>
      <c r="D435" s="17">
        <v>0.72250000000000003</v>
      </c>
      <c r="E435" s="17">
        <v>8.2776793390000005</v>
      </c>
      <c r="F435" s="18">
        <f t="shared" si="89"/>
        <v>1906.5416666666345</v>
      </c>
      <c r="G435" s="19">
        <f>G429*6/12+G441*6/12</f>
        <v>3.55</v>
      </c>
      <c r="H435" s="18">
        <f t="shared" si="81"/>
        <v>344.56669051697861</v>
      </c>
      <c r="I435" s="18">
        <f t="shared" si="82"/>
        <v>14.102133426456477</v>
      </c>
      <c r="J435" s="20">
        <f t="shared" si="90"/>
        <v>2028.9536880651722</v>
      </c>
      <c r="K435" s="18">
        <f t="shared" si="83"/>
        <v>27.477862461204971</v>
      </c>
      <c r="L435" s="20">
        <f t="shared" si="84"/>
        <v>161.80121850188596</v>
      </c>
      <c r="M435" s="39">
        <f t="shared" si="78"/>
        <v>18.195200143513752</v>
      </c>
      <c r="N435" s="21"/>
      <c r="O435" s="22">
        <f t="shared" si="79"/>
        <v>21.745449504726224</v>
      </c>
      <c r="P435" s="22"/>
      <c r="Q435" s="41">
        <f t="shared" si="80"/>
        <v>4.7470096242974588E-2</v>
      </c>
      <c r="R435" s="19">
        <f t="shared" si="85"/>
        <v>1.0012901338537958</v>
      </c>
      <c r="S435" s="19">
        <f t="shared" si="91"/>
        <v>6.7416215508959922</v>
      </c>
      <c r="T435" s="25">
        <f t="shared" si="86"/>
        <v>2.6832427406096482E-2</v>
      </c>
      <c r="U435" s="25">
        <f t="shared" si="87"/>
        <v>8.5910827324675587E-3</v>
      </c>
      <c r="V435" s="25">
        <f t="shared" si="88"/>
        <v>1.8241344673628923E-2</v>
      </c>
      <c r="Y435" s="40"/>
      <c r="Z435" s="40"/>
    </row>
    <row r="436" spans="1:26" x14ac:dyDescent="0.2">
      <c r="A436" s="16">
        <v>1906.08</v>
      </c>
      <c r="B436" s="17">
        <v>9.73</v>
      </c>
      <c r="C436" s="18">
        <v>0.37669999999999998</v>
      </c>
      <c r="D436" s="17">
        <v>0.73</v>
      </c>
      <c r="E436" s="17">
        <v>8.4679289260000008</v>
      </c>
      <c r="F436" s="18">
        <f t="shared" si="89"/>
        <v>1906.6249999999677</v>
      </c>
      <c r="G436" s="19">
        <f>G429*5/12+G441*7/12</f>
        <v>3.5700000000000003</v>
      </c>
      <c r="H436" s="18">
        <f t="shared" si="81"/>
        <v>361.73399827375943</v>
      </c>
      <c r="I436" s="18">
        <f t="shared" si="82"/>
        <v>14.004645133579151</v>
      </c>
      <c r="J436" s="20">
        <f t="shared" si="90"/>
        <v>2136.9141248801038</v>
      </c>
      <c r="K436" s="18">
        <f t="shared" si="83"/>
        <v>27.139344166479376</v>
      </c>
      <c r="L436" s="20">
        <f t="shared" si="84"/>
        <v>160.32346466212491</v>
      </c>
      <c r="M436" s="39">
        <f t="shared" si="78"/>
        <v>18.967251477549308</v>
      </c>
      <c r="N436" s="21"/>
      <c r="O436" s="22">
        <f t="shared" si="79"/>
        <v>22.665609452316442</v>
      </c>
      <c r="P436" s="22"/>
      <c r="Q436" s="41">
        <f t="shared" si="80"/>
        <v>4.7371634291944034E-2</v>
      </c>
      <c r="R436" s="19">
        <f t="shared" si="85"/>
        <v>1.0013083657860706</v>
      </c>
      <c r="S436" s="19">
        <f t="shared" si="91"/>
        <v>6.5986592243810982</v>
      </c>
      <c r="T436" s="25">
        <f t="shared" si="86"/>
        <v>2.1825045749794603E-2</v>
      </c>
      <c r="U436" s="25">
        <f t="shared" si="87"/>
        <v>1.004929021590395E-2</v>
      </c>
      <c r="V436" s="25">
        <f t="shared" si="88"/>
        <v>1.1775755533890653E-2</v>
      </c>
      <c r="Y436" s="40"/>
      <c r="Z436" s="40"/>
    </row>
    <row r="437" spans="1:26" x14ac:dyDescent="0.2">
      <c r="A437" s="16">
        <v>1906.09</v>
      </c>
      <c r="B437" s="17">
        <v>10.029999999999999</v>
      </c>
      <c r="C437" s="18">
        <v>0.38250000000000001</v>
      </c>
      <c r="D437" s="17">
        <v>0.73750000000000004</v>
      </c>
      <c r="E437" s="17">
        <v>8.5630942149999996</v>
      </c>
      <c r="F437" s="18">
        <f t="shared" si="89"/>
        <v>1906.708333333301</v>
      </c>
      <c r="G437" s="19">
        <f>G429*4/12+G441*8/12</f>
        <v>3.59</v>
      </c>
      <c r="H437" s="18">
        <f t="shared" si="81"/>
        <v>368.74310070871985</v>
      </c>
      <c r="I437" s="18">
        <f t="shared" si="82"/>
        <v>14.062236891434232</v>
      </c>
      <c r="J437" s="20">
        <f t="shared" si="90"/>
        <v>2185.2424530608969</v>
      </c>
      <c r="K437" s="18">
        <f t="shared" si="83"/>
        <v>27.113463287405875</v>
      </c>
      <c r="L437" s="20">
        <f t="shared" si="84"/>
        <v>160.67959213683065</v>
      </c>
      <c r="M437" s="39">
        <f t="shared" si="78"/>
        <v>19.200993682001361</v>
      </c>
      <c r="N437" s="21"/>
      <c r="O437" s="22">
        <f t="shared" si="79"/>
        <v>22.942876422324723</v>
      </c>
      <c r="P437" s="22"/>
      <c r="Q437" s="41">
        <f t="shared" si="80"/>
        <v>4.7681945197022992E-2</v>
      </c>
      <c r="R437" s="19">
        <f t="shared" si="85"/>
        <v>1.0013265956845823</v>
      </c>
      <c r="S437" s="19">
        <f t="shared" si="91"/>
        <v>6.5338630452411293</v>
      </c>
      <c r="T437" s="25">
        <f t="shared" si="86"/>
        <v>2.2237134609138121E-2</v>
      </c>
      <c r="U437" s="25">
        <f t="shared" si="87"/>
        <v>9.4362960896721138E-3</v>
      </c>
      <c r="V437" s="25">
        <f t="shared" si="88"/>
        <v>1.2800838519466007E-2</v>
      </c>
      <c r="Y437" s="40"/>
      <c r="Z437" s="40"/>
    </row>
    <row r="438" spans="1:26" x14ac:dyDescent="0.2">
      <c r="A438" s="16">
        <v>1906.1</v>
      </c>
      <c r="B438" s="17">
        <v>9.73</v>
      </c>
      <c r="C438" s="18">
        <v>0.38829999999999998</v>
      </c>
      <c r="D438" s="17">
        <v>0.745</v>
      </c>
      <c r="E438" s="17">
        <v>8.7534247930000006</v>
      </c>
      <c r="F438" s="18">
        <f t="shared" si="89"/>
        <v>1906.7916666666342</v>
      </c>
      <c r="G438" s="19">
        <f>G429*3/12+G441*9/12</f>
        <v>3.61</v>
      </c>
      <c r="H438" s="18">
        <f t="shared" si="81"/>
        <v>349.93592335991201</v>
      </c>
      <c r="I438" s="18">
        <f t="shared" si="82"/>
        <v>13.965068760601625</v>
      </c>
      <c r="J438" s="20">
        <f t="shared" si="90"/>
        <v>2080.6841471171133</v>
      </c>
      <c r="K438" s="18">
        <f t="shared" si="83"/>
        <v>26.793654974628407</v>
      </c>
      <c r="L438" s="20">
        <f t="shared" si="84"/>
        <v>159.31240386456824</v>
      </c>
      <c r="M438" s="39">
        <f t="shared" si="78"/>
        <v>18.095380908869103</v>
      </c>
      <c r="N438" s="21"/>
      <c r="O438" s="22">
        <f t="shared" si="79"/>
        <v>21.623963085973948</v>
      </c>
      <c r="P438" s="22"/>
      <c r="Q438" s="41">
        <f t="shared" si="80"/>
        <v>4.9852624506333064E-2</v>
      </c>
      <c r="R438" s="19">
        <f t="shared" si="85"/>
        <v>1.0013448235523643</v>
      </c>
      <c r="S438" s="19">
        <f t="shared" si="91"/>
        <v>6.4002729571875658</v>
      </c>
      <c r="T438" s="25">
        <f t="shared" si="86"/>
        <v>2.9024565722619355E-2</v>
      </c>
      <c r="U438" s="25">
        <f t="shared" si="87"/>
        <v>9.9468778719973283E-3</v>
      </c>
      <c r="V438" s="25">
        <f t="shared" si="88"/>
        <v>1.9077687850622027E-2</v>
      </c>
      <c r="Y438" s="40"/>
      <c r="Z438" s="40"/>
    </row>
    <row r="439" spans="1:26" x14ac:dyDescent="0.2">
      <c r="A439" s="16">
        <v>1906.11</v>
      </c>
      <c r="B439" s="17">
        <v>9.93</v>
      </c>
      <c r="C439" s="18">
        <v>0.39419999999999999</v>
      </c>
      <c r="D439" s="17">
        <v>0.75249999999999995</v>
      </c>
      <c r="E439" s="17">
        <v>8.8485090910000004</v>
      </c>
      <c r="F439" s="18">
        <f t="shared" si="89"/>
        <v>1906.8749999999675</v>
      </c>
      <c r="G439" s="19">
        <f>G429*2/12+G441*10/12</f>
        <v>3.6300000000000003</v>
      </c>
      <c r="H439" s="18">
        <f t="shared" si="81"/>
        <v>353.29121610776468</v>
      </c>
      <c r="I439" s="18">
        <f t="shared" si="82"/>
        <v>14.024914137933619</v>
      </c>
      <c r="J439" s="20">
        <f t="shared" si="90"/>
        <v>2107.5836121628963</v>
      </c>
      <c r="K439" s="18">
        <f t="shared" si="83"/>
        <v>26.772572016222849</v>
      </c>
      <c r="L439" s="20">
        <f t="shared" si="84"/>
        <v>159.7136624524249</v>
      </c>
      <c r="M439" s="39">
        <f t="shared" si="78"/>
        <v>18.141851654007969</v>
      </c>
      <c r="N439" s="21"/>
      <c r="O439" s="22">
        <f t="shared" si="79"/>
        <v>21.683247782770625</v>
      </c>
      <c r="P439" s="22"/>
      <c r="Q439" s="41">
        <f t="shared" si="80"/>
        <v>4.7638625427103343E-2</v>
      </c>
      <c r="R439" s="19">
        <f t="shared" si="85"/>
        <v>1.0013630493924461</v>
      </c>
      <c r="S439" s="19">
        <f t="shared" si="91"/>
        <v>6.3400116581624895</v>
      </c>
      <c r="T439" s="25">
        <f t="shared" si="86"/>
        <v>2.870226621647598E-2</v>
      </c>
      <c r="U439" s="25">
        <f t="shared" si="87"/>
        <v>9.3598403168082545E-3</v>
      </c>
      <c r="V439" s="25">
        <f t="shared" si="88"/>
        <v>1.9342425899667726E-2</v>
      </c>
      <c r="Y439" s="40"/>
      <c r="Z439" s="40"/>
    </row>
    <row r="440" spans="1:26" x14ac:dyDescent="0.2">
      <c r="A440" s="16">
        <v>1906.12</v>
      </c>
      <c r="B440" s="17">
        <v>9.84</v>
      </c>
      <c r="C440" s="18">
        <v>0.4</v>
      </c>
      <c r="D440" s="17">
        <v>0.76</v>
      </c>
      <c r="E440" s="17">
        <v>8.9436743799999991</v>
      </c>
      <c r="F440" s="18">
        <f t="shared" si="89"/>
        <v>1906.9583333333007</v>
      </c>
      <c r="G440" s="19">
        <f>G429*1/12+G441*11/12</f>
        <v>3.6499999999999995</v>
      </c>
      <c r="H440" s="18">
        <f t="shared" si="81"/>
        <v>346.36405222078326</v>
      </c>
      <c r="I440" s="18">
        <f t="shared" si="82"/>
        <v>14.079839521170053</v>
      </c>
      <c r="J440" s="20">
        <f t="shared" si="90"/>
        <v>2073.2586512967746</v>
      </c>
      <c r="K440" s="18">
        <f t="shared" si="83"/>
        <v>26.751695090223098</v>
      </c>
      <c r="L440" s="20">
        <f t="shared" si="84"/>
        <v>160.12973323023868</v>
      </c>
      <c r="M440" s="39">
        <f t="shared" si="78"/>
        <v>17.660003667768663</v>
      </c>
      <c r="N440" s="21"/>
      <c r="O440" s="22">
        <f t="shared" si="79"/>
        <v>21.113963621900098</v>
      </c>
      <c r="P440" s="22"/>
      <c r="Q440" s="41">
        <f t="shared" si="80"/>
        <v>5.0043759456829949E-2</v>
      </c>
      <c r="R440" s="19">
        <f t="shared" si="85"/>
        <v>1.0013812732078506</v>
      </c>
      <c r="S440" s="19">
        <f t="shared" si="91"/>
        <v>6.2811004741910548</v>
      </c>
      <c r="T440" s="25">
        <f t="shared" si="86"/>
        <v>2.5777488223578171E-2</v>
      </c>
      <c r="U440" s="25">
        <f t="shared" si="87"/>
        <v>9.6587246075026112E-3</v>
      </c>
      <c r="V440" s="25">
        <f t="shared" si="88"/>
        <v>1.611876361607556E-2</v>
      </c>
      <c r="Y440" s="40"/>
      <c r="Z440" s="40"/>
    </row>
    <row r="441" spans="1:26" x14ac:dyDescent="0.2">
      <c r="A441" s="16">
        <v>1907.01</v>
      </c>
      <c r="B441" s="17">
        <v>9.56</v>
      </c>
      <c r="C441" s="18">
        <v>0.40329999999999999</v>
      </c>
      <c r="D441" s="17">
        <v>0.75170000000000003</v>
      </c>
      <c r="E441" s="17">
        <v>8.8485090910000004</v>
      </c>
      <c r="F441" s="18">
        <f t="shared" si="89"/>
        <v>1907.041666666634</v>
      </c>
      <c r="G441" s="19">
        <v>3.67</v>
      </c>
      <c r="H441" s="18">
        <f t="shared" si="81"/>
        <v>340.1272936546053</v>
      </c>
      <c r="I441" s="18">
        <f t="shared" si="82"/>
        <v>14.348675473943754</v>
      </c>
      <c r="J441" s="20">
        <f t="shared" si="90"/>
        <v>2043.084126478308</v>
      </c>
      <c r="K441" s="18">
        <f t="shared" si="83"/>
        <v>26.744109481188993</v>
      </c>
      <c r="L441" s="20">
        <f t="shared" si="84"/>
        <v>160.64710647214895</v>
      </c>
      <c r="M441" s="39">
        <f t="shared" si="78"/>
        <v>17.218913853705985</v>
      </c>
      <c r="N441" s="21"/>
      <c r="O441" s="22">
        <f t="shared" si="79"/>
        <v>20.596389814753074</v>
      </c>
      <c r="P441" s="22"/>
      <c r="Q441" s="41">
        <f t="shared" si="80"/>
        <v>5.3179729321433264E-2</v>
      </c>
      <c r="R441" s="19">
        <f t="shared" si="85"/>
        <v>1.0016757521839021</v>
      </c>
      <c r="S441" s="19">
        <f t="shared" si="91"/>
        <v>6.3574226320585465</v>
      </c>
      <c r="T441" s="25">
        <f t="shared" si="86"/>
        <v>2.447417031073762E-2</v>
      </c>
      <c r="U441" s="25">
        <f t="shared" si="87"/>
        <v>7.8061945999430282E-3</v>
      </c>
      <c r="V441" s="25">
        <f t="shared" si="88"/>
        <v>1.6667975710794591E-2</v>
      </c>
      <c r="Y441" s="40"/>
      <c r="Z441" s="40"/>
    </row>
    <row r="442" spans="1:26" x14ac:dyDescent="0.2">
      <c r="A442" s="16">
        <v>1907.02</v>
      </c>
      <c r="B442" s="17">
        <v>9.26</v>
      </c>
      <c r="C442" s="18">
        <v>0.40670000000000001</v>
      </c>
      <c r="D442" s="17">
        <v>0.74329999999999996</v>
      </c>
      <c r="E442" s="17">
        <v>9.0388396689999997</v>
      </c>
      <c r="F442" s="18">
        <f t="shared" si="89"/>
        <v>1907.1249999999673</v>
      </c>
      <c r="G442" s="19">
        <f>G441*11/12+G453*1/12</f>
        <v>3.6866666666666665</v>
      </c>
      <c r="H442" s="18">
        <f t="shared" si="81"/>
        <v>322.51654324592283</v>
      </c>
      <c r="I442" s="18">
        <f t="shared" si="82"/>
        <v>14.164954442561212</v>
      </c>
      <c r="J442" s="20">
        <f t="shared" si="90"/>
        <v>1944.3900127044951</v>
      </c>
      <c r="K442" s="18">
        <f t="shared" si="83"/>
        <v>25.888395960550156</v>
      </c>
      <c r="L442" s="20">
        <f t="shared" si="84"/>
        <v>156.07614432432518</v>
      </c>
      <c r="M442" s="39">
        <f t="shared" si="78"/>
        <v>16.21707128876616</v>
      </c>
      <c r="N442" s="21"/>
      <c r="O442" s="22">
        <f t="shared" si="79"/>
        <v>19.409252150981242</v>
      </c>
      <c r="P442" s="22"/>
      <c r="Q442" s="41">
        <f t="shared" si="80"/>
        <v>5.8799011605750982E-2</v>
      </c>
      <c r="R442" s="19">
        <f t="shared" si="85"/>
        <v>1.0016907199705527</v>
      </c>
      <c r="S442" s="19">
        <f t="shared" si="91"/>
        <v>6.2339837079989433</v>
      </c>
      <c r="T442" s="25">
        <f t="shared" si="86"/>
        <v>2.1555245006929402E-2</v>
      </c>
      <c r="U442" s="25">
        <f t="shared" si="87"/>
        <v>7.3553338125846857E-3</v>
      </c>
      <c r="V442" s="25">
        <f t="shared" si="88"/>
        <v>1.4199911194344716E-2</v>
      </c>
      <c r="Y442" s="40"/>
      <c r="Z442" s="40"/>
    </row>
    <row r="443" spans="1:26" x14ac:dyDescent="0.2">
      <c r="A443" s="16">
        <v>1907.03</v>
      </c>
      <c r="B443" s="17">
        <v>8.35</v>
      </c>
      <c r="C443" s="18">
        <v>0.41</v>
      </c>
      <c r="D443" s="17">
        <v>0.73499999999999999</v>
      </c>
      <c r="E443" s="17">
        <v>8.9436743799999991</v>
      </c>
      <c r="F443" s="18">
        <f t="shared" si="89"/>
        <v>1907.2083333333005</v>
      </c>
      <c r="G443" s="19">
        <f>G441*10/12+G453*2/12</f>
        <v>3.7033333333333336</v>
      </c>
      <c r="H443" s="18">
        <f t="shared" si="81"/>
        <v>293.91665000442487</v>
      </c>
      <c r="I443" s="18">
        <f t="shared" si="82"/>
        <v>14.431835509199303</v>
      </c>
      <c r="J443" s="20">
        <f t="shared" si="90"/>
        <v>1779.2173370810303</v>
      </c>
      <c r="K443" s="18">
        <f t="shared" si="83"/>
        <v>25.871705120149972</v>
      </c>
      <c r="L443" s="20">
        <f t="shared" si="84"/>
        <v>156.61374164725237</v>
      </c>
      <c r="M443" s="39">
        <f t="shared" si="78"/>
        <v>14.687545255978655</v>
      </c>
      <c r="N443" s="21"/>
      <c r="O443" s="22">
        <f t="shared" si="79"/>
        <v>17.597254765750471</v>
      </c>
      <c r="P443" s="22"/>
      <c r="Q443" s="41">
        <f t="shared" si="80"/>
        <v>6.3959986130681684E-2</v>
      </c>
      <c r="R443" s="19">
        <f t="shared" si="85"/>
        <v>1.0017056865901681</v>
      </c>
      <c r="S443" s="19">
        <f t="shared" si="91"/>
        <v>6.3109685674351166</v>
      </c>
      <c r="T443" s="25">
        <f t="shared" si="86"/>
        <v>3.4363544609519625E-2</v>
      </c>
      <c r="U443" s="25">
        <f t="shared" si="87"/>
        <v>6.2467078890704464E-3</v>
      </c>
      <c r="V443" s="25">
        <f t="shared" si="88"/>
        <v>2.8116836720449179E-2</v>
      </c>
      <c r="Y443" s="40"/>
      <c r="Z443" s="40"/>
    </row>
    <row r="444" spans="1:26" x14ac:dyDescent="0.2">
      <c r="A444" s="16">
        <v>1907.04</v>
      </c>
      <c r="B444" s="17">
        <v>8.39</v>
      </c>
      <c r="C444" s="18">
        <v>0.4133</v>
      </c>
      <c r="D444" s="17">
        <v>0.72670000000000001</v>
      </c>
      <c r="E444" s="17">
        <v>8.9436743799999991</v>
      </c>
      <c r="F444" s="18">
        <f t="shared" si="89"/>
        <v>1907.2916666666338</v>
      </c>
      <c r="G444" s="19">
        <f>G441*9/12+G453*3/12</f>
        <v>3.7199999999999998</v>
      </c>
      <c r="H444" s="18">
        <f t="shared" si="81"/>
        <v>295.3246339565419</v>
      </c>
      <c r="I444" s="18">
        <f t="shared" si="82"/>
        <v>14.547994185248957</v>
      </c>
      <c r="J444" s="20">
        <f t="shared" si="90"/>
        <v>1795.079361504329</v>
      </c>
      <c r="K444" s="18">
        <f t="shared" si="83"/>
        <v>25.579548450085696</v>
      </c>
      <c r="L444" s="20">
        <f t="shared" si="84"/>
        <v>155.48083098989224</v>
      </c>
      <c r="M444" s="39">
        <f t="shared" si="78"/>
        <v>14.669709905602746</v>
      </c>
      <c r="N444" s="21"/>
      <c r="O444" s="22">
        <f t="shared" si="79"/>
        <v>17.594277669579984</v>
      </c>
      <c r="P444" s="22"/>
      <c r="Q444" s="41">
        <f t="shared" si="80"/>
        <v>6.540754954524769E-2</v>
      </c>
      <c r="R444" s="19">
        <f t="shared" si="85"/>
        <v>1.0017206520441981</v>
      </c>
      <c r="S444" s="19">
        <f t="shared" si="91"/>
        <v>6.3217331018915628</v>
      </c>
      <c r="T444" s="25">
        <f t="shared" si="86"/>
        <v>2.7420507283378637E-2</v>
      </c>
      <c r="U444" s="25">
        <f t="shared" si="87"/>
        <v>1.3075721906814497E-3</v>
      </c>
      <c r="V444" s="25">
        <f t="shared" si="88"/>
        <v>2.6112935092697187E-2</v>
      </c>
      <c r="Y444" s="40"/>
      <c r="Z444" s="40"/>
    </row>
    <row r="445" spans="1:26" x14ac:dyDescent="0.2">
      <c r="A445" s="16">
        <v>1907.05</v>
      </c>
      <c r="B445" s="17">
        <v>8.1</v>
      </c>
      <c r="C445" s="18">
        <v>0.41670000000000001</v>
      </c>
      <c r="D445" s="17">
        <v>0.71830000000000005</v>
      </c>
      <c r="E445" s="17">
        <v>9.1340049590000003</v>
      </c>
      <c r="F445" s="18">
        <f t="shared" si="89"/>
        <v>1907.374999999967</v>
      </c>
      <c r="G445" s="19">
        <f>G441*8/12+G453*4/12</f>
        <v>3.7366666666666668</v>
      </c>
      <c r="H445" s="18">
        <f t="shared" si="81"/>
        <v>279.17560658727479</v>
      </c>
      <c r="I445" s="18">
        <f t="shared" si="82"/>
        <v>14.362033983323137</v>
      </c>
      <c r="J445" s="20">
        <f t="shared" si="90"/>
        <v>1704.1950709527355</v>
      </c>
      <c r="K445" s="18">
        <f t="shared" si="83"/>
        <v>24.757017063165367</v>
      </c>
      <c r="L445" s="20">
        <f t="shared" si="84"/>
        <v>151.12633573646295</v>
      </c>
      <c r="M445" s="39">
        <f t="shared" si="78"/>
        <v>13.790107153424248</v>
      </c>
      <c r="N445" s="21"/>
      <c r="O445" s="22">
        <f t="shared" si="79"/>
        <v>16.559343931780727</v>
      </c>
      <c r="P445" s="22"/>
      <c r="Q445" s="41">
        <f t="shared" si="80"/>
        <v>7.3329508221195577E-2</v>
      </c>
      <c r="R445" s="19">
        <f t="shared" si="85"/>
        <v>1.0017356163340905</v>
      </c>
      <c r="S445" s="19">
        <f t="shared" si="91"/>
        <v>6.2006543109593721</v>
      </c>
      <c r="T445" s="25">
        <f t="shared" si="86"/>
        <v>2.8199354106526853E-2</v>
      </c>
      <c r="U445" s="25">
        <f t="shared" si="87"/>
        <v>1.7988926007985739E-3</v>
      </c>
      <c r="V445" s="25">
        <f t="shared" si="88"/>
        <v>2.6400461505728279E-2</v>
      </c>
      <c r="Y445" s="40"/>
      <c r="Z445" s="40"/>
    </row>
    <row r="446" spans="1:26" x14ac:dyDescent="0.2">
      <c r="A446" s="16">
        <v>1907.06</v>
      </c>
      <c r="B446" s="17">
        <v>7.84</v>
      </c>
      <c r="C446" s="18">
        <v>0.42</v>
      </c>
      <c r="D446" s="17">
        <v>0.71</v>
      </c>
      <c r="E446" s="17">
        <v>9.229089256</v>
      </c>
      <c r="F446" s="18">
        <f t="shared" si="89"/>
        <v>1907.4583333333003</v>
      </c>
      <c r="G446" s="19">
        <f>G441*7/12+G453*5/12</f>
        <v>3.753333333333333</v>
      </c>
      <c r="H446" s="18">
        <f t="shared" si="81"/>
        <v>267.43048328364779</v>
      </c>
      <c r="I446" s="18">
        <f t="shared" si="82"/>
        <v>14.326633033052559</v>
      </c>
      <c r="J446" s="20">
        <f t="shared" si="90"/>
        <v>1639.7862686279443</v>
      </c>
      <c r="K446" s="18">
        <f t="shared" si="83"/>
        <v>24.218832032065038</v>
      </c>
      <c r="L446" s="20">
        <f t="shared" si="84"/>
        <v>148.50105238850003</v>
      </c>
      <c r="M446" s="39">
        <f t="shared" si="78"/>
        <v>13.144269952673211</v>
      </c>
      <c r="N446" s="21"/>
      <c r="O446" s="22">
        <f t="shared" si="79"/>
        <v>15.806056111254952</v>
      </c>
      <c r="P446" s="22"/>
      <c r="Q446" s="41">
        <f t="shared" si="80"/>
        <v>7.7801575557402303E-2</v>
      </c>
      <c r="R446" s="19">
        <f t="shared" si="85"/>
        <v>1.0017505794612918</v>
      </c>
      <c r="S446" s="19">
        <f t="shared" si="91"/>
        <v>6.1474220715976005</v>
      </c>
      <c r="T446" s="25">
        <f t="shared" si="86"/>
        <v>3.3237507219772811E-2</v>
      </c>
      <c r="U446" s="25">
        <f t="shared" si="87"/>
        <v>1.2440241796076723E-3</v>
      </c>
      <c r="V446" s="25">
        <f t="shared" si="88"/>
        <v>3.1993483040165138E-2</v>
      </c>
      <c r="Y446" s="40"/>
      <c r="Z446" s="40"/>
    </row>
    <row r="447" spans="1:26" x14ac:dyDescent="0.2">
      <c r="A447" s="16">
        <v>1907.07</v>
      </c>
      <c r="B447" s="17">
        <v>8.14</v>
      </c>
      <c r="C447" s="18">
        <v>0.42330000000000001</v>
      </c>
      <c r="D447" s="17">
        <v>0.70169999999999999</v>
      </c>
      <c r="E447" s="17">
        <v>9.229089256</v>
      </c>
      <c r="F447" s="18">
        <f t="shared" si="89"/>
        <v>1907.5416666666335</v>
      </c>
      <c r="G447" s="19">
        <f>G441*6/12+G453*6/12</f>
        <v>3.7699999999999996</v>
      </c>
      <c r="H447" s="18">
        <f t="shared" si="81"/>
        <v>277.66379259297105</v>
      </c>
      <c r="I447" s="18">
        <f t="shared" si="82"/>
        <v>14.439199435455116</v>
      </c>
      <c r="J447" s="20">
        <f t="shared" si="90"/>
        <v>1709.9111845991479</v>
      </c>
      <c r="K447" s="18">
        <f t="shared" si="83"/>
        <v>23.935710474507097</v>
      </c>
      <c r="L447" s="20">
        <f t="shared" si="84"/>
        <v>147.40106612201745</v>
      </c>
      <c r="M447" s="39">
        <f t="shared" si="78"/>
        <v>13.585007357961848</v>
      </c>
      <c r="N447" s="21"/>
      <c r="O447" s="22">
        <f t="shared" si="79"/>
        <v>16.357098050767252</v>
      </c>
      <c r="P447" s="22"/>
      <c r="Q447" s="41">
        <f t="shared" si="80"/>
        <v>7.5166690620855153E-2</v>
      </c>
      <c r="R447" s="19">
        <f t="shared" si="85"/>
        <v>1.0017655414272453</v>
      </c>
      <c r="S447" s="19">
        <f t="shared" si="91"/>
        <v>6.1581836224160309</v>
      </c>
      <c r="T447" s="25">
        <f t="shared" si="86"/>
        <v>2.8248081950839055E-2</v>
      </c>
      <c r="U447" s="25">
        <f t="shared" si="87"/>
        <v>2.7594135998711966E-3</v>
      </c>
      <c r="V447" s="25">
        <f t="shared" si="88"/>
        <v>2.5488668350967858E-2</v>
      </c>
      <c r="Y447" s="40"/>
      <c r="Z447" s="40"/>
    </row>
    <row r="448" spans="1:26" x14ac:dyDescent="0.2">
      <c r="A448" s="16">
        <v>1907.08</v>
      </c>
      <c r="B448" s="17">
        <v>7.53</v>
      </c>
      <c r="C448" s="18">
        <v>0.42670000000000002</v>
      </c>
      <c r="D448" s="17">
        <v>0.69330000000000003</v>
      </c>
      <c r="E448" s="17">
        <v>9.229089256</v>
      </c>
      <c r="F448" s="18">
        <f t="shared" si="89"/>
        <v>1907.6249999999668</v>
      </c>
      <c r="G448" s="19">
        <f>G441*5/12+G453*7/12</f>
        <v>3.7866666666666666</v>
      </c>
      <c r="H448" s="18">
        <f t="shared" si="81"/>
        <v>256.85606366401373</v>
      </c>
      <c r="I448" s="18">
        <f t="shared" si="82"/>
        <v>14.555176940960779</v>
      </c>
      <c r="J448" s="20">
        <f t="shared" si="90"/>
        <v>1589.2423601847609</v>
      </c>
      <c r="K448" s="18">
        <f t="shared" si="83"/>
        <v>23.649177813846048</v>
      </c>
      <c r="L448" s="20">
        <f t="shared" si="84"/>
        <v>146.32426670864473</v>
      </c>
      <c r="M448" s="39">
        <f t="shared" si="78"/>
        <v>12.513471604446613</v>
      </c>
      <c r="N448" s="21"/>
      <c r="O448" s="22">
        <f t="shared" si="79"/>
        <v>15.092007281741035</v>
      </c>
      <c r="P448" s="22"/>
      <c r="Q448" s="41">
        <f t="shared" si="80"/>
        <v>7.6693879394750669E-2</v>
      </c>
      <c r="R448" s="19">
        <f t="shared" si="85"/>
        <v>1.0017805022333937</v>
      </c>
      <c r="S448" s="19">
        <f t="shared" si="91"/>
        <v>6.1690561507179895</v>
      </c>
      <c r="T448" s="25">
        <f t="shared" si="86"/>
        <v>3.1745176431771327E-2</v>
      </c>
      <c r="U448" s="25">
        <f t="shared" si="87"/>
        <v>1.1689827046155177E-3</v>
      </c>
      <c r="V448" s="25">
        <f t="shared" si="88"/>
        <v>3.0576193727155809E-2</v>
      </c>
      <c r="Y448" s="40"/>
      <c r="Z448" s="40"/>
    </row>
    <row r="449" spans="1:26" x14ac:dyDescent="0.2">
      <c r="A449" s="16">
        <v>1907.09</v>
      </c>
      <c r="B449" s="17">
        <v>7.45</v>
      </c>
      <c r="C449" s="18">
        <v>0.43</v>
      </c>
      <c r="D449" s="17">
        <v>0.68500000000000005</v>
      </c>
      <c r="E449" s="17">
        <v>9.229089256</v>
      </c>
      <c r="F449" s="18">
        <f t="shared" si="89"/>
        <v>1907.7083333333001</v>
      </c>
      <c r="G449" s="19">
        <f>G441*4/12+G453*8/12</f>
        <v>3.8033333333333337</v>
      </c>
      <c r="H449" s="18">
        <f t="shared" si="81"/>
        <v>254.12718118152756</v>
      </c>
      <c r="I449" s="18">
        <f t="shared" si="82"/>
        <v>14.667743343363332</v>
      </c>
      <c r="J449" s="20">
        <f t="shared" si="90"/>
        <v>1579.9207748494587</v>
      </c>
      <c r="K449" s="18">
        <f t="shared" si="83"/>
        <v>23.3660562562881</v>
      </c>
      <c r="L449" s="20">
        <f t="shared" si="84"/>
        <v>145.26788332508443</v>
      </c>
      <c r="M449" s="39">
        <f t="shared" ref="M449:M512" si="92">H449/AVERAGE(K329:K448)</f>
        <v>12.328569657736631</v>
      </c>
      <c r="N449" s="21"/>
      <c r="O449" s="22">
        <f t="shared" ref="O449:O512" si="93">J449/AVERAGE(L329:L448)</f>
        <v>14.895547932371397</v>
      </c>
      <c r="P449" s="22"/>
      <c r="Q449" s="41">
        <f t="shared" ref="Q449:Q512" si="94">1/M449-(G449/100-(((E449/E329)^(1/10))-1))</f>
        <v>7.4773653299132409E-2</v>
      </c>
      <c r="R449" s="19">
        <f t="shared" si="85"/>
        <v>1.0017954618811766</v>
      </c>
      <c r="S449" s="19">
        <f t="shared" si="91"/>
        <v>6.1800401689722735</v>
      </c>
      <c r="T449" s="25">
        <f t="shared" si="86"/>
        <v>2.5627995423637806E-2</v>
      </c>
      <c r="U449" s="25">
        <f t="shared" si="87"/>
        <v>-1.1482418265564842E-3</v>
      </c>
      <c r="V449" s="25">
        <f t="shared" si="88"/>
        <v>2.677623725019429E-2</v>
      </c>
      <c r="Y449" s="40"/>
      <c r="Z449" s="40"/>
    </row>
    <row r="450" spans="1:26" x14ac:dyDescent="0.2">
      <c r="A450" s="16">
        <v>1907.1</v>
      </c>
      <c r="B450" s="17">
        <v>6.64</v>
      </c>
      <c r="C450" s="18">
        <v>0.43330000000000002</v>
      </c>
      <c r="D450" s="17">
        <v>0.67669999999999997</v>
      </c>
      <c r="E450" s="17">
        <v>9.3242545450000005</v>
      </c>
      <c r="F450" s="18">
        <f t="shared" si="89"/>
        <v>1907.7916666666333</v>
      </c>
      <c r="G450" s="19">
        <f>G441*3/12+G453*9/12</f>
        <v>3.82</v>
      </c>
      <c r="H450" s="18">
        <f t="shared" si="81"/>
        <v>224.18556785549453</v>
      </c>
      <c r="I450" s="18">
        <f t="shared" si="82"/>
        <v>14.629458818040028</v>
      </c>
      <c r="J450" s="20">
        <f t="shared" si="90"/>
        <v>1401.3516771925067</v>
      </c>
      <c r="K450" s="18">
        <f t="shared" si="83"/>
        <v>22.84734544695981</v>
      </c>
      <c r="L450" s="20">
        <f t="shared" si="84"/>
        <v>142.81546384882068</v>
      </c>
      <c r="M450" s="39">
        <f t="shared" si="92"/>
        <v>10.831840153050605</v>
      </c>
      <c r="N450" s="21"/>
      <c r="O450" s="22">
        <f t="shared" si="93"/>
        <v>13.118926370609234</v>
      </c>
      <c r="P450" s="22"/>
      <c r="Q450" s="41">
        <f t="shared" si="94"/>
        <v>8.8339931481562148E-2</v>
      </c>
      <c r="R450" s="19">
        <f t="shared" si="85"/>
        <v>1.0018104203720324</v>
      </c>
      <c r="S450" s="19">
        <f t="shared" si="91"/>
        <v>6.1279481666600653</v>
      </c>
      <c r="T450" s="25">
        <f t="shared" si="86"/>
        <v>3.1441932710293274E-2</v>
      </c>
      <c r="U450" s="25">
        <f t="shared" si="87"/>
        <v>-1.6488140824669761E-3</v>
      </c>
      <c r="V450" s="25">
        <f t="shared" si="88"/>
        <v>3.3090746792760251E-2</v>
      </c>
      <c r="Y450" s="40"/>
      <c r="Z450" s="40"/>
    </row>
    <row r="451" spans="1:26" x14ac:dyDescent="0.2">
      <c r="A451" s="16">
        <v>1907.11</v>
      </c>
      <c r="B451" s="17">
        <v>6.25</v>
      </c>
      <c r="C451" s="18">
        <v>0.43669999999999998</v>
      </c>
      <c r="D451" s="17">
        <v>0.66830000000000001</v>
      </c>
      <c r="E451" s="17">
        <v>8.9436743799999991</v>
      </c>
      <c r="F451" s="18">
        <f t="shared" si="89"/>
        <v>1907.8749999999666</v>
      </c>
      <c r="G451" s="19">
        <f>G441*2/12+G453*10/12</f>
        <v>3.8366666666666669</v>
      </c>
      <c r="H451" s="18">
        <f t="shared" si="81"/>
        <v>219.99749251828209</v>
      </c>
      <c r="I451" s="18">
        <f t="shared" si="82"/>
        <v>15.371664797237406</v>
      </c>
      <c r="J451" s="20">
        <f t="shared" si="90"/>
        <v>1383.1797935907055</v>
      </c>
      <c r="K451" s="18">
        <f t="shared" si="83"/>
        <v>23.523891879994867</v>
      </c>
      <c r="L451" s="20">
        <f t="shared" si="84"/>
        <v>147.90064896906696</v>
      </c>
      <c r="M451" s="39">
        <f t="shared" si="92"/>
        <v>10.591177559189784</v>
      </c>
      <c r="N451" s="21"/>
      <c r="O451" s="22">
        <f t="shared" si="93"/>
        <v>12.863256624926693</v>
      </c>
      <c r="P451" s="22"/>
      <c r="Q451" s="41">
        <f t="shared" si="94"/>
        <v>8.5970170444900462E-2</v>
      </c>
      <c r="R451" s="19">
        <f t="shared" si="85"/>
        <v>1.0018253777073978</v>
      </c>
      <c r="S451" s="19">
        <f t="shared" si="91"/>
        <v>6.4002769896032232</v>
      </c>
      <c r="T451" s="25">
        <f t="shared" si="86"/>
        <v>2.4661796576703532E-2</v>
      </c>
      <c r="U451" s="25">
        <f t="shared" si="87"/>
        <v>-5.8337563498442879E-3</v>
      </c>
      <c r="V451" s="25">
        <f t="shared" si="88"/>
        <v>3.049555292654782E-2</v>
      </c>
      <c r="Y451" s="40"/>
      <c r="Z451" s="40"/>
    </row>
    <row r="452" spans="1:26" x14ac:dyDescent="0.2">
      <c r="A452" s="16">
        <v>1907.12</v>
      </c>
      <c r="B452" s="17">
        <v>6.57</v>
      </c>
      <c r="C452" s="18">
        <v>0.44</v>
      </c>
      <c r="D452" s="17">
        <v>0.66</v>
      </c>
      <c r="E452" s="17">
        <v>8.7534247930000006</v>
      </c>
      <c r="F452" s="18">
        <f t="shared" si="89"/>
        <v>1907.9583333332998</v>
      </c>
      <c r="G452" s="19">
        <f>G441*1/12+G453*11/12</f>
        <v>3.8533333333333331</v>
      </c>
      <c r="H452" s="18">
        <f t="shared" si="81"/>
        <v>236.28766870242771</v>
      </c>
      <c r="I452" s="18">
        <f t="shared" si="82"/>
        <v>15.824440521928189</v>
      </c>
      <c r="J452" s="20">
        <f t="shared" si="90"/>
        <v>1493.8912663339058</v>
      </c>
      <c r="K452" s="18">
        <f t="shared" si="83"/>
        <v>23.736660782892283</v>
      </c>
      <c r="L452" s="20">
        <f t="shared" si="84"/>
        <v>150.07126876413668</v>
      </c>
      <c r="M452" s="39">
        <f t="shared" si="92"/>
        <v>11.333306235811172</v>
      </c>
      <c r="N452" s="21"/>
      <c r="O452" s="22">
        <f t="shared" si="93"/>
        <v>13.798214088041616</v>
      </c>
      <c r="P452" s="22"/>
      <c r="Q452" s="41">
        <f t="shared" si="94"/>
        <v>7.7408702893090153E-2</v>
      </c>
      <c r="R452" s="19">
        <f t="shared" si="85"/>
        <v>1.0018403338887065</v>
      </c>
      <c r="S452" s="19">
        <f t="shared" si="91"/>
        <v>6.5513193922955884</v>
      </c>
      <c r="T452" s="25">
        <f t="shared" si="86"/>
        <v>1.2644818624587995E-2</v>
      </c>
      <c r="U452" s="25">
        <f t="shared" si="87"/>
        <v>-9.4588366136464375E-3</v>
      </c>
      <c r="V452" s="25">
        <f t="shared" si="88"/>
        <v>2.2103655238234432E-2</v>
      </c>
      <c r="Y452" s="40"/>
      <c r="Z452" s="40"/>
    </row>
    <row r="453" spans="1:26" x14ac:dyDescent="0.2">
      <c r="A453" s="16">
        <v>1908.01</v>
      </c>
      <c r="B453" s="17">
        <v>6.85</v>
      </c>
      <c r="C453" s="18">
        <v>0.43669999999999998</v>
      </c>
      <c r="D453" s="17">
        <v>0.65329999999999999</v>
      </c>
      <c r="E453" s="17">
        <v>8.6582595040000001</v>
      </c>
      <c r="F453" s="18">
        <f t="shared" si="89"/>
        <v>1908.0416666666331</v>
      </c>
      <c r="G453" s="19">
        <v>3.87</v>
      </c>
      <c r="H453" s="18">
        <f t="shared" si="81"/>
        <v>249.06555255172691</v>
      </c>
      <c r="I453" s="18">
        <f t="shared" si="82"/>
        <v>15.878383474356079</v>
      </c>
      <c r="J453" s="20">
        <f t="shared" si="90"/>
        <v>1583.0431212178203</v>
      </c>
      <c r="K453" s="18">
        <f t="shared" si="83"/>
        <v>23.75394532584572</v>
      </c>
      <c r="L453" s="20">
        <f t="shared" si="84"/>
        <v>150.97840453891999</v>
      </c>
      <c r="M453" s="39">
        <f t="shared" si="92"/>
        <v>11.902968628266978</v>
      </c>
      <c r="N453" s="21"/>
      <c r="O453" s="22">
        <f t="shared" si="93"/>
        <v>14.522352358595434</v>
      </c>
      <c r="P453" s="22"/>
      <c r="Q453" s="41">
        <f t="shared" si="94"/>
        <v>7.1896382604064835E-2</v>
      </c>
      <c r="R453" s="19">
        <f t="shared" si="85"/>
        <v>1.0039792502497789</v>
      </c>
      <c r="S453" s="19">
        <f t="shared" si="91"/>
        <v>6.6355158611633094</v>
      </c>
      <c r="T453" s="25">
        <f t="shared" si="86"/>
        <v>1.1303836993540539E-2</v>
      </c>
      <c r="U453" s="25">
        <f t="shared" si="87"/>
        <v>-1.271273213252555E-2</v>
      </c>
      <c r="V453" s="25">
        <f t="shared" si="88"/>
        <v>2.401656912606609E-2</v>
      </c>
      <c r="Y453" s="40"/>
      <c r="Z453" s="40"/>
    </row>
    <row r="454" spans="1:26" x14ac:dyDescent="0.2">
      <c r="A454" s="16">
        <v>1908.02</v>
      </c>
      <c r="B454" s="17">
        <v>6.6</v>
      </c>
      <c r="C454" s="18">
        <v>0.43330000000000002</v>
      </c>
      <c r="D454" s="17">
        <v>0.64670000000000005</v>
      </c>
      <c r="E454" s="17">
        <v>8.5630942149999996</v>
      </c>
      <c r="F454" s="18">
        <f t="shared" si="89"/>
        <v>1908.1249999999663</v>
      </c>
      <c r="G454" s="19">
        <f>G453*11/12+G465*1/12</f>
        <v>3.8608333333333333</v>
      </c>
      <c r="H454" s="18">
        <f t="shared" si="81"/>
        <v>242.64251891102205</v>
      </c>
      <c r="I454" s="18">
        <f t="shared" si="82"/>
        <v>15.929849006688766</v>
      </c>
      <c r="J454" s="20">
        <f t="shared" si="90"/>
        <v>1550.6561880779859</v>
      </c>
      <c r="K454" s="18">
        <f t="shared" si="83"/>
        <v>23.775290451478483</v>
      </c>
      <c r="L454" s="20">
        <f t="shared" si="84"/>
        <v>151.94081164091421</v>
      </c>
      <c r="M454" s="39">
        <f t="shared" si="92"/>
        <v>11.554846295144795</v>
      </c>
      <c r="N454" s="21"/>
      <c r="O454" s="22">
        <f t="shared" si="93"/>
        <v>14.129214575724513</v>
      </c>
      <c r="P454" s="22"/>
      <c r="Q454" s="41">
        <f t="shared" si="94"/>
        <v>7.1931616729456221E-2</v>
      </c>
      <c r="R454" s="19">
        <f t="shared" si="85"/>
        <v>1.0039719343302449</v>
      </c>
      <c r="S454" s="19">
        <f t="shared" si="91"/>
        <v>6.7359569775452517</v>
      </c>
      <c r="T454" s="25">
        <f t="shared" si="86"/>
        <v>1.6484496270796178E-2</v>
      </c>
      <c r="U454" s="25">
        <f t="shared" si="87"/>
        <v>-1.447614349951587E-2</v>
      </c>
      <c r="V454" s="25">
        <f t="shared" si="88"/>
        <v>3.0960639770312048E-2</v>
      </c>
      <c r="Y454" s="40"/>
      <c r="Z454" s="40"/>
    </row>
    <row r="455" spans="1:26" x14ac:dyDescent="0.2">
      <c r="A455" s="16">
        <v>1908.03</v>
      </c>
      <c r="B455" s="17">
        <v>6.87</v>
      </c>
      <c r="C455" s="18">
        <v>0.43</v>
      </c>
      <c r="D455" s="17">
        <v>0.64</v>
      </c>
      <c r="E455" s="17">
        <v>8.5630942149999996</v>
      </c>
      <c r="F455" s="18">
        <f t="shared" si="89"/>
        <v>1908.2083333332996</v>
      </c>
      <c r="G455" s="19">
        <f>G453*10/12+G465*2/12</f>
        <v>3.8516666666666666</v>
      </c>
      <c r="H455" s="18">
        <f t="shared" si="81"/>
        <v>252.56880377556388</v>
      </c>
      <c r="I455" s="18">
        <f t="shared" si="82"/>
        <v>15.808527747233255</v>
      </c>
      <c r="J455" s="20">
        <f t="shared" si="90"/>
        <v>1622.511089722509</v>
      </c>
      <c r="K455" s="18">
        <f t="shared" si="83"/>
        <v>23.528971530765777</v>
      </c>
      <c r="L455" s="20">
        <f t="shared" si="84"/>
        <v>151.1509603234943</v>
      </c>
      <c r="M455" s="39">
        <f t="shared" si="92"/>
        <v>11.984662664464295</v>
      </c>
      <c r="N455" s="21"/>
      <c r="O455" s="22">
        <f t="shared" si="93"/>
        <v>14.683723501046039</v>
      </c>
      <c r="P455" s="22"/>
      <c r="Q455" s="41">
        <f t="shared" si="94"/>
        <v>6.8919488860364531E-2</v>
      </c>
      <c r="R455" s="19">
        <f t="shared" si="85"/>
        <v>1.0039646186027411</v>
      </c>
      <c r="S455" s="19">
        <f t="shared" si="91"/>
        <v>6.7627117563114165</v>
      </c>
      <c r="T455" s="25">
        <f t="shared" si="86"/>
        <v>1.1308788673356274E-2</v>
      </c>
      <c r="U455" s="25">
        <f t="shared" si="87"/>
        <v>-1.3745354989635472E-2</v>
      </c>
      <c r="V455" s="25">
        <f t="shared" si="88"/>
        <v>2.5054143662991746E-2</v>
      </c>
      <c r="Y455" s="40"/>
      <c r="Z455" s="40"/>
    </row>
    <row r="456" spans="1:26" x14ac:dyDescent="0.2">
      <c r="A456" s="16">
        <v>1908.04</v>
      </c>
      <c r="B456" s="17">
        <v>7.24</v>
      </c>
      <c r="C456" s="18">
        <v>0.42670000000000002</v>
      </c>
      <c r="D456" s="17">
        <v>0.63329999999999997</v>
      </c>
      <c r="E456" s="17">
        <v>8.6582595040000001</v>
      </c>
      <c r="F456" s="18">
        <f t="shared" si="89"/>
        <v>1908.2916666666329</v>
      </c>
      <c r="G456" s="19">
        <f>G453*9/12+G465*3/12</f>
        <v>3.8424999999999998</v>
      </c>
      <c r="H456" s="18">
        <f t="shared" si="81"/>
        <v>263.24592707656973</v>
      </c>
      <c r="I456" s="18">
        <f t="shared" si="82"/>
        <v>15.514784127565239</v>
      </c>
      <c r="J456" s="20">
        <f t="shared" si="90"/>
        <v>1699.4069419168161</v>
      </c>
      <c r="K456" s="18">
        <f t="shared" si="83"/>
        <v>23.026746632264036</v>
      </c>
      <c r="L456" s="20">
        <f t="shared" si="84"/>
        <v>148.65116247457453</v>
      </c>
      <c r="M456" s="39">
        <f t="shared" si="92"/>
        <v>12.448889158370367</v>
      </c>
      <c r="N456" s="21"/>
      <c r="O456" s="22">
        <f t="shared" si="93"/>
        <v>15.27796067665702</v>
      </c>
      <c r="P456" s="22"/>
      <c r="Q456" s="41">
        <f t="shared" si="94"/>
        <v>6.7031987776984242E-2</v>
      </c>
      <c r="R456" s="19">
        <f t="shared" si="85"/>
        <v>1.0039573030673983</v>
      </c>
      <c r="S456" s="19">
        <f t="shared" si="91"/>
        <v>6.7148978285478131</v>
      </c>
      <c r="T456" s="25">
        <f t="shared" si="86"/>
        <v>4.9911126784354387E-3</v>
      </c>
      <c r="U456" s="25">
        <f t="shared" si="87"/>
        <v>-1.4024911459982747E-2</v>
      </c>
      <c r="V456" s="25">
        <f t="shared" si="88"/>
        <v>1.9016024138418186E-2</v>
      </c>
      <c r="Y456" s="40"/>
      <c r="Z456" s="40"/>
    </row>
    <row r="457" spans="1:26" x14ac:dyDescent="0.2">
      <c r="A457" s="16">
        <v>1908.05</v>
      </c>
      <c r="B457" s="17">
        <v>7.63</v>
      </c>
      <c r="C457" s="18">
        <v>0.42330000000000001</v>
      </c>
      <c r="D457" s="17">
        <v>0.62670000000000003</v>
      </c>
      <c r="E457" s="17">
        <v>8.6582595040000001</v>
      </c>
      <c r="F457" s="18">
        <f t="shared" si="89"/>
        <v>1908.3749999999661</v>
      </c>
      <c r="G457" s="19">
        <f>G453*8/12+G465*4/12</f>
        <v>3.833333333333333</v>
      </c>
      <c r="H457" s="18">
        <f t="shared" ref="H457:H520" si="95">B457*$E$1853/E457</f>
        <v>277.42630160141255</v>
      </c>
      <c r="I457" s="18">
        <f t="shared" ref="I457:I520" si="96">C457*$E$1853/E457</f>
        <v>15.391160349656351</v>
      </c>
      <c r="J457" s="20">
        <f t="shared" si="90"/>
        <v>1799.2294954007486</v>
      </c>
      <c r="K457" s="18">
        <f t="shared" ref="K457:K520" si="97">D457*$E$1853/E457</f>
        <v>22.786771063382083</v>
      </c>
      <c r="L457" s="20">
        <f t="shared" ref="L457:L520" si="98">K457*(J457/H457)</f>
        <v>147.78206091319129</v>
      </c>
      <c r="M457" s="39">
        <f t="shared" si="92"/>
        <v>13.078451355438338</v>
      </c>
      <c r="N457" s="21"/>
      <c r="O457" s="22">
        <f t="shared" si="93"/>
        <v>16.073179553710762</v>
      </c>
      <c r="P457" s="22"/>
      <c r="Q457" s="41">
        <f t="shared" si="94"/>
        <v>5.630417127224624E-2</v>
      </c>
      <c r="R457" s="19">
        <f t="shared" ref="R457:R520" si="99">((G457/G458+G457/1200+((1+G458/1200)^(-119))*(1-G457/G458)))</f>
        <v>1.0039499877243483</v>
      </c>
      <c r="S457" s="19">
        <f t="shared" si="91"/>
        <v>6.7414707143219914</v>
      </c>
      <c r="T457" s="25">
        <f t="shared" ref="T457:T520" si="100">(($J577/$J457)^(1/10)-1)</f>
        <v>1.0351254982814417E-3</v>
      </c>
      <c r="U457" s="25">
        <f t="shared" ref="U457:U520" si="101">(($S577/$S457)^(1/10)-1)</f>
        <v>-1.6054572047676796E-2</v>
      </c>
      <c r="V457" s="25">
        <f t="shared" ref="V457:V520" si="102">T457-U457</f>
        <v>1.7089697545958238E-2</v>
      </c>
      <c r="Y457" s="40"/>
      <c r="Z457" s="40"/>
    </row>
    <row r="458" spans="1:26" x14ac:dyDescent="0.2">
      <c r="A458" s="16">
        <v>1908.06</v>
      </c>
      <c r="B458" s="17">
        <v>7.64</v>
      </c>
      <c r="C458" s="18">
        <v>0.42</v>
      </c>
      <c r="D458" s="17">
        <v>0.62</v>
      </c>
      <c r="E458" s="17">
        <v>8.6582595040000001</v>
      </c>
      <c r="F458" s="18">
        <f t="shared" ref="F458:F521" si="103">F457+1/12</f>
        <v>1908.4583333332994</v>
      </c>
      <c r="G458" s="19">
        <f>G453*7/12+G465*5/12</f>
        <v>3.8241666666666663</v>
      </c>
      <c r="H458" s="18">
        <f t="shared" si="95"/>
        <v>277.78990094820347</v>
      </c>
      <c r="I458" s="18">
        <f t="shared" si="96"/>
        <v>15.271172565215373</v>
      </c>
      <c r="J458" s="20">
        <f t="shared" ref="J458:J521" si="104">J457*((H458+(I458/12))/H457)</f>
        <v>1809.8409406554063</v>
      </c>
      <c r="K458" s="18">
        <f t="shared" si="97"/>
        <v>22.543159501032218</v>
      </c>
      <c r="L458" s="20">
        <f t="shared" si="98"/>
        <v>146.87190879664291</v>
      </c>
      <c r="M458" s="39">
        <f t="shared" si="92"/>
        <v>13.051684129229992</v>
      </c>
      <c r="N458" s="21"/>
      <c r="O458" s="22">
        <f t="shared" si="93"/>
        <v>16.063482493706555</v>
      </c>
      <c r="P458" s="22"/>
      <c r="Q458" s="41">
        <f t="shared" si="94"/>
        <v>6.3505333446276291E-2</v>
      </c>
      <c r="R458" s="19">
        <f t="shared" si="99"/>
        <v>1.0039426725737219</v>
      </c>
      <c r="S458" s="19">
        <f t="shared" ref="S458:S521" si="105">S457*R457*E457/E458</f>
        <v>6.7680994408876165</v>
      </c>
      <c r="T458" s="25">
        <f t="shared" si="100"/>
        <v>-8.6790412958337448E-5</v>
      </c>
      <c r="U458" s="25">
        <f t="shared" si="101"/>
        <v>-1.7371794560152476E-2</v>
      </c>
      <c r="V458" s="25">
        <f t="shared" si="102"/>
        <v>1.7285004147194138E-2</v>
      </c>
      <c r="Y458" s="40"/>
      <c r="Z458" s="40"/>
    </row>
    <row r="459" spans="1:26" x14ac:dyDescent="0.2">
      <c r="A459" s="16">
        <v>1908.07</v>
      </c>
      <c r="B459" s="17">
        <v>7.92</v>
      </c>
      <c r="C459" s="18">
        <v>0.41670000000000001</v>
      </c>
      <c r="D459" s="17">
        <v>0.61329999999999996</v>
      </c>
      <c r="E459" s="17">
        <v>8.7534247930000006</v>
      </c>
      <c r="F459" s="18">
        <f t="shared" si="103"/>
        <v>1908.5416666666326</v>
      </c>
      <c r="G459" s="19">
        <f>G453*6/12+G465*6/12</f>
        <v>3.8149999999999995</v>
      </c>
      <c r="H459" s="18">
        <f t="shared" si="95"/>
        <v>284.83992939470733</v>
      </c>
      <c r="I459" s="18">
        <f t="shared" si="96"/>
        <v>14.98646446701699</v>
      </c>
      <c r="J459" s="20">
        <f t="shared" si="104"/>
        <v>1863.9094644198544</v>
      </c>
      <c r="K459" s="18">
        <f t="shared" si="97"/>
        <v>22.057112209314901</v>
      </c>
      <c r="L459" s="20">
        <f t="shared" si="98"/>
        <v>144.33531244049203</v>
      </c>
      <c r="M459" s="39">
        <f t="shared" si="92"/>
        <v>13.345487104834396</v>
      </c>
      <c r="N459" s="21"/>
      <c r="O459" s="22">
        <f t="shared" si="93"/>
        <v>16.444418748089603</v>
      </c>
      <c r="P459" s="22"/>
      <c r="Q459" s="41">
        <f t="shared" si="94"/>
        <v>6.4488228436870298E-2</v>
      </c>
      <c r="R459" s="19">
        <f t="shared" si="99"/>
        <v>1.0039353576156511</v>
      </c>
      <c r="S459" s="19">
        <f t="shared" si="105"/>
        <v>6.7209124610745752</v>
      </c>
      <c r="T459" s="25">
        <f t="shared" si="100"/>
        <v>-4.2185548874092982E-3</v>
      </c>
      <c r="U459" s="25">
        <f t="shared" si="101"/>
        <v>-1.8904544061945416E-2</v>
      </c>
      <c r="V459" s="25">
        <f t="shared" si="102"/>
        <v>1.4685989174536118E-2</v>
      </c>
      <c r="Y459" s="40"/>
      <c r="Z459" s="40"/>
    </row>
    <row r="460" spans="1:26" x14ac:dyDescent="0.2">
      <c r="A460" s="16">
        <v>1908.08</v>
      </c>
      <c r="B460" s="17">
        <v>8.26</v>
      </c>
      <c r="C460" s="18">
        <v>0.4133</v>
      </c>
      <c r="D460" s="17">
        <v>0.60670000000000002</v>
      </c>
      <c r="E460" s="17">
        <v>8.7534247930000006</v>
      </c>
      <c r="F460" s="18">
        <f t="shared" si="103"/>
        <v>1908.6249999999659</v>
      </c>
      <c r="G460" s="19">
        <f>G453*5/12+G465*7/12</f>
        <v>3.8058333333333332</v>
      </c>
      <c r="H460" s="18">
        <f t="shared" si="95"/>
        <v>297.06790616165188</v>
      </c>
      <c r="I460" s="18">
        <f t="shared" si="96"/>
        <v>14.864184699347543</v>
      </c>
      <c r="J460" s="20">
        <f t="shared" si="104"/>
        <v>1952.0313541134335</v>
      </c>
      <c r="K460" s="18">
        <f t="shared" si="97"/>
        <v>21.81974560148598</v>
      </c>
      <c r="L460" s="20">
        <f t="shared" si="98"/>
        <v>143.37741192985717</v>
      </c>
      <c r="M460" s="39">
        <f t="shared" si="92"/>
        <v>13.884232895208612</v>
      </c>
      <c r="N460" s="21"/>
      <c r="O460" s="22">
        <f t="shared" si="93"/>
        <v>17.124917552510826</v>
      </c>
      <c r="P460" s="22"/>
      <c r="Q460" s="41">
        <f t="shared" si="94"/>
        <v>6.1672342573396183E-2</v>
      </c>
      <c r="R460" s="19">
        <f t="shared" si="99"/>
        <v>1.0039280428502675</v>
      </c>
      <c r="S460" s="19">
        <f t="shared" si="105"/>
        <v>6.7473616551123898</v>
      </c>
      <c r="T460" s="25">
        <f t="shared" si="100"/>
        <v>-9.1756802423680339E-3</v>
      </c>
      <c r="U460" s="25">
        <f t="shared" si="101"/>
        <v>-2.0802587165439479E-2</v>
      </c>
      <c r="V460" s="25">
        <f t="shared" si="102"/>
        <v>1.1626906923071445E-2</v>
      </c>
      <c r="Y460" s="40"/>
      <c r="Z460" s="40"/>
    </row>
    <row r="461" spans="1:26" x14ac:dyDescent="0.2">
      <c r="A461" s="16">
        <v>1908.09</v>
      </c>
      <c r="B461" s="17">
        <v>8.17</v>
      </c>
      <c r="C461" s="18">
        <v>0.41</v>
      </c>
      <c r="D461" s="17">
        <v>0.6</v>
      </c>
      <c r="E461" s="17">
        <v>8.7534247930000006</v>
      </c>
      <c r="F461" s="18">
        <f t="shared" si="103"/>
        <v>1908.7083333332992</v>
      </c>
      <c r="G461" s="19">
        <f>G453*4/12+G465*8/12</f>
        <v>3.7966666666666664</v>
      </c>
      <c r="H461" s="18">
        <f t="shared" si="95"/>
        <v>293.8310887821666</v>
      </c>
      <c r="I461" s="18">
        <f t="shared" si="96"/>
        <v>14.745501395433083</v>
      </c>
      <c r="J461" s="20">
        <f t="shared" si="104"/>
        <v>1938.8366304728368</v>
      </c>
      <c r="K461" s="18">
        <f t="shared" si="97"/>
        <v>21.578782529902075</v>
      </c>
      <c r="L461" s="20">
        <f t="shared" si="98"/>
        <v>142.38702304574076</v>
      </c>
      <c r="M461" s="39">
        <f t="shared" si="92"/>
        <v>13.701442268825108</v>
      </c>
      <c r="N461" s="21"/>
      <c r="O461" s="22">
        <f t="shared" si="93"/>
        <v>16.916213689856786</v>
      </c>
      <c r="P461" s="22"/>
      <c r="Q461" s="41">
        <f t="shared" si="94"/>
        <v>6.2724881699916593E-2</v>
      </c>
      <c r="R461" s="19">
        <f t="shared" si="99"/>
        <v>1.0039207282777027</v>
      </c>
      <c r="S461" s="19">
        <f t="shared" si="105"/>
        <v>6.7738655808199226</v>
      </c>
      <c r="T461" s="25">
        <f t="shared" si="100"/>
        <v>-1.0284027999792333E-2</v>
      </c>
      <c r="U461" s="25">
        <f t="shared" si="101"/>
        <v>-2.2659611603715102E-2</v>
      </c>
      <c r="V461" s="25">
        <f t="shared" si="102"/>
        <v>1.2375583603922768E-2</v>
      </c>
      <c r="Y461" s="40"/>
      <c r="Z461" s="40"/>
    </row>
    <row r="462" spans="1:26" x14ac:dyDescent="0.2">
      <c r="A462" s="16">
        <v>1908.1</v>
      </c>
      <c r="B462" s="17">
        <v>8.27</v>
      </c>
      <c r="C462" s="18">
        <v>0.40670000000000001</v>
      </c>
      <c r="D462" s="17">
        <v>0.59330000000000005</v>
      </c>
      <c r="E462" s="17">
        <v>8.8485090910000004</v>
      </c>
      <c r="F462" s="18">
        <f t="shared" si="103"/>
        <v>1908.7916666666324</v>
      </c>
      <c r="G462" s="19">
        <f>G453*3/12+G465*9/12</f>
        <v>3.7874999999999996</v>
      </c>
      <c r="H462" s="18">
        <f t="shared" si="95"/>
        <v>294.23145591250892</v>
      </c>
      <c r="I462" s="18">
        <f t="shared" si="96"/>
        <v>14.469641247837654</v>
      </c>
      <c r="J462" s="20">
        <f t="shared" si="104"/>
        <v>1949.4349042779593</v>
      </c>
      <c r="K462" s="18">
        <f t="shared" si="97"/>
        <v>21.108527544485074</v>
      </c>
      <c r="L462" s="20">
        <f t="shared" si="98"/>
        <v>139.854864414524</v>
      </c>
      <c r="M462" s="39">
        <f t="shared" si="92"/>
        <v>13.690810359178704</v>
      </c>
      <c r="N462" s="21"/>
      <c r="O462" s="22">
        <f t="shared" si="93"/>
        <v>16.918532418224846</v>
      </c>
      <c r="P462" s="22"/>
      <c r="Q462" s="41">
        <f t="shared" si="94"/>
        <v>6.398415573784294E-2</v>
      </c>
      <c r="R462" s="19">
        <f t="shared" si="99"/>
        <v>1.0039134138980883</v>
      </c>
      <c r="S462" s="19">
        <f t="shared" si="105"/>
        <v>6.7273480786574948</v>
      </c>
      <c r="T462" s="25">
        <f t="shared" si="100"/>
        <v>-7.9633161687903131E-3</v>
      </c>
      <c r="U462" s="25">
        <f t="shared" si="101"/>
        <v>-2.3422719124162161E-2</v>
      </c>
      <c r="V462" s="25">
        <f t="shared" si="102"/>
        <v>1.5459402955371848E-2</v>
      </c>
      <c r="Y462" s="40"/>
      <c r="Z462" s="40"/>
    </row>
    <row r="463" spans="1:26" x14ac:dyDescent="0.2">
      <c r="A463" s="16">
        <v>1908.11</v>
      </c>
      <c r="B463" s="17">
        <v>8.83</v>
      </c>
      <c r="C463" s="18">
        <v>0.40329999999999999</v>
      </c>
      <c r="D463" s="17">
        <v>0.5867</v>
      </c>
      <c r="E463" s="17">
        <v>8.9436743799999991</v>
      </c>
      <c r="F463" s="18">
        <f t="shared" si="103"/>
        <v>1908.8749999999657</v>
      </c>
      <c r="G463" s="19">
        <f>G453*2/12+G465*10/12</f>
        <v>3.7783333333333329</v>
      </c>
      <c r="H463" s="18">
        <f t="shared" si="95"/>
        <v>310.8124574298289</v>
      </c>
      <c r="I463" s="18">
        <f t="shared" si="96"/>
        <v>14.195998197219705</v>
      </c>
      <c r="J463" s="20">
        <f t="shared" si="104"/>
        <v>2067.1305605674775</v>
      </c>
      <c r="K463" s="18">
        <f t="shared" si="97"/>
        <v>20.651604617676174</v>
      </c>
      <c r="L463" s="20">
        <f t="shared" si="98"/>
        <v>137.34830123272243</v>
      </c>
      <c r="M463" s="39">
        <f t="shared" si="92"/>
        <v>14.435014091256257</v>
      </c>
      <c r="N463" s="21"/>
      <c r="O463" s="22">
        <f t="shared" si="93"/>
        <v>17.849788804262836</v>
      </c>
      <c r="P463" s="22"/>
      <c r="Q463" s="41">
        <f t="shared" si="94"/>
        <v>6.1411293814185995E-2</v>
      </c>
      <c r="R463" s="19">
        <f t="shared" si="99"/>
        <v>1.0039060997115568</v>
      </c>
      <c r="S463" s="19">
        <f t="shared" si="105"/>
        <v>6.6818124055974719</v>
      </c>
      <c r="T463" s="25">
        <f t="shared" si="100"/>
        <v>-1.2525345121440767E-2</v>
      </c>
      <c r="U463" s="25">
        <f t="shared" si="101"/>
        <v>-2.4161052630999991E-2</v>
      </c>
      <c r="V463" s="25">
        <f t="shared" si="102"/>
        <v>1.1635707509559223E-2</v>
      </c>
      <c r="Y463" s="40"/>
      <c r="Z463" s="40"/>
    </row>
    <row r="464" spans="1:26" x14ac:dyDescent="0.2">
      <c r="A464" s="16">
        <v>1908.12</v>
      </c>
      <c r="B464" s="17">
        <v>9.0299999999999994</v>
      </c>
      <c r="C464" s="18">
        <v>0.4</v>
      </c>
      <c r="D464" s="17">
        <v>0.57999999999999996</v>
      </c>
      <c r="E464" s="17">
        <v>9.0388396689999997</v>
      </c>
      <c r="F464" s="18">
        <f t="shared" si="103"/>
        <v>1908.9583333332989</v>
      </c>
      <c r="G464" s="19">
        <f>G453*1/12+G465*11/12</f>
        <v>3.769166666666667</v>
      </c>
      <c r="H464" s="18">
        <f t="shared" si="95"/>
        <v>314.50587316530056</v>
      </c>
      <c r="I464" s="18">
        <f t="shared" si="96"/>
        <v>13.93160014021265</v>
      </c>
      <c r="J464" s="20">
        <f t="shared" si="104"/>
        <v>2099.4157602125388</v>
      </c>
      <c r="K464" s="18">
        <f t="shared" si="97"/>
        <v>20.200820203308343</v>
      </c>
      <c r="L464" s="20">
        <f t="shared" si="98"/>
        <v>134.84619500811434</v>
      </c>
      <c r="M464" s="39">
        <f t="shared" si="92"/>
        <v>14.582482908962435</v>
      </c>
      <c r="N464" s="21"/>
      <c r="O464" s="22">
        <f t="shared" si="93"/>
        <v>18.04231099869159</v>
      </c>
      <c r="P464" s="22"/>
      <c r="Q464" s="41">
        <f t="shared" si="94"/>
        <v>6.0431599334800114E-2</v>
      </c>
      <c r="R464" s="19">
        <f t="shared" si="99"/>
        <v>1.0038987857182395</v>
      </c>
      <c r="S464" s="19">
        <f t="shared" si="105"/>
        <v>6.6372880769643556</v>
      </c>
      <c r="T464" s="25">
        <f t="shared" si="100"/>
        <v>-1.6639366110550835E-2</v>
      </c>
      <c r="U464" s="25">
        <f t="shared" si="101"/>
        <v>-2.4287203342074681E-2</v>
      </c>
      <c r="V464" s="25">
        <f t="shared" si="102"/>
        <v>7.6478372315238463E-3</v>
      </c>
      <c r="Y464" s="40"/>
      <c r="Z464" s="40"/>
    </row>
    <row r="465" spans="1:26" x14ac:dyDescent="0.2">
      <c r="A465" s="16">
        <v>1909.01</v>
      </c>
      <c r="B465" s="17">
        <v>9.06</v>
      </c>
      <c r="C465" s="18">
        <v>0.40329999999999999</v>
      </c>
      <c r="D465" s="17">
        <v>0.59499999999999997</v>
      </c>
      <c r="E465" s="17">
        <v>8.9436743799999991</v>
      </c>
      <c r="F465" s="18">
        <f t="shared" si="103"/>
        <v>1909.0416666666322</v>
      </c>
      <c r="G465" s="19">
        <v>3.76</v>
      </c>
      <c r="H465" s="18">
        <f t="shared" si="95"/>
        <v>318.90836515450172</v>
      </c>
      <c r="I465" s="18">
        <f t="shared" si="96"/>
        <v>14.195998197219705</v>
      </c>
      <c r="J465" s="20">
        <f t="shared" si="104"/>
        <v>2136.700499849524</v>
      </c>
      <c r="K465" s="18">
        <f t="shared" si="97"/>
        <v>20.943761287740454</v>
      </c>
      <c r="L465" s="20">
        <f t="shared" si="98"/>
        <v>140.32414982455484</v>
      </c>
      <c r="M465" s="39">
        <f t="shared" si="92"/>
        <v>14.764418456441351</v>
      </c>
      <c r="N465" s="21"/>
      <c r="O465" s="22">
        <f t="shared" si="93"/>
        <v>18.27886897506248</v>
      </c>
      <c r="P465" s="22"/>
      <c r="Q465" s="41">
        <f t="shared" si="94"/>
        <v>5.8589112632355833E-2</v>
      </c>
      <c r="R465" s="19">
        <f t="shared" si="99"/>
        <v>1.0021005553726343</v>
      </c>
      <c r="S465" s="19">
        <f t="shared" si="105"/>
        <v>6.7340649435134994</v>
      </c>
      <c r="T465" s="25">
        <f t="shared" si="100"/>
        <v>-1.840341066370299E-2</v>
      </c>
      <c r="U465" s="25">
        <f t="shared" si="101"/>
        <v>-2.5288120751928433E-2</v>
      </c>
      <c r="V465" s="25">
        <f t="shared" si="102"/>
        <v>6.8847100882254431E-3</v>
      </c>
      <c r="Y465" s="40"/>
      <c r="Z465" s="40"/>
    </row>
    <row r="466" spans="1:26" x14ac:dyDescent="0.2">
      <c r="A466" s="16">
        <v>1909.02</v>
      </c>
      <c r="B466" s="17">
        <v>8.8000000000000007</v>
      </c>
      <c r="C466" s="18">
        <v>0.40670000000000001</v>
      </c>
      <c r="D466" s="17">
        <v>0.61</v>
      </c>
      <c r="E466" s="17">
        <v>9.0388396689999997</v>
      </c>
      <c r="F466" s="18">
        <f t="shared" si="103"/>
        <v>1909.1249999999654</v>
      </c>
      <c r="G466" s="19">
        <f>G465*11/12+G477*1/12</f>
        <v>3.7725</v>
      </c>
      <c r="H466" s="18">
        <f t="shared" si="95"/>
        <v>306.49520308467828</v>
      </c>
      <c r="I466" s="18">
        <f t="shared" si="96"/>
        <v>14.164954442561212</v>
      </c>
      <c r="J466" s="20">
        <f t="shared" si="104"/>
        <v>2061.4405711303034</v>
      </c>
      <c r="K466" s="18">
        <f t="shared" si="97"/>
        <v>21.24569021382429</v>
      </c>
      <c r="L466" s="20">
        <f t="shared" si="98"/>
        <v>142.89531231698695</v>
      </c>
      <c r="M466" s="39">
        <f t="shared" si="92"/>
        <v>14.167157516701357</v>
      </c>
      <c r="N466" s="21"/>
      <c r="O466" s="22">
        <f t="shared" si="93"/>
        <v>17.551012942214431</v>
      </c>
      <c r="P466" s="22"/>
      <c r="Q466" s="41">
        <f t="shared" si="94"/>
        <v>5.955257646841431E-2</v>
      </c>
      <c r="R466" s="19">
        <f t="shared" si="99"/>
        <v>1.0021115756288155</v>
      </c>
      <c r="S466" s="19">
        <f t="shared" si="105"/>
        <v>6.6771617888923567</v>
      </c>
      <c r="T466" s="25">
        <f t="shared" si="100"/>
        <v>-1.2104931460708124E-2</v>
      </c>
      <c r="U466" s="25">
        <f t="shared" si="101"/>
        <v>-2.2607681822931602E-2</v>
      </c>
      <c r="V466" s="25">
        <f t="shared" si="102"/>
        <v>1.0502750362223479E-2</v>
      </c>
      <c r="Y466" s="40"/>
      <c r="Z466" s="40"/>
    </row>
    <row r="467" spans="1:26" x14ac:dyDescent="0.2">
      <c r="A467" s="16">
        <v>1909.03</v>
      </c>
      <c r="B467" s="17">
        <v>8.92</v>
      </c>
      <c r="C467" s="18">
        <v>0.41</v>
      </c>
      <c r="D467" s="17">
        <v>0.625</v>
      </c>
      <c r="E467" s="17">
        <v>9.0388396689999997</v>
      </c>
      <c r="F467" s="18">
        <f t="shared" si="103"/>
        <v>1909.2083333332987</v>
      </c>
      <c r="G467" s="19">
        <f>G465*10/12+G477*2/12</f>
        <v>3.7849999999999997</v>
      </c>
      <c r="H467" s="18">
        <f t="shared" si="95"/>
        <v>310.67468312674208</v>
      </c>
      <c r="I467" s="18">
        <f t="shared" si="96"/>
        <v>14.279890143717966</v>
      </c>
      <c r="J467" s="20">
        <f t="shared" si="104"/>
        <v>2097.5548235601432</v>
      </c>
      <c r="K467" s="18">
        <f t="shared" si="97"/>
        <v>21.768125219082268</v>
      </c>
      <c r="L467" s="20">
        <f t="shared" si="98"/>
        <v>146.96992878083967</v>
      </c>
      <c r="M467" s="39">
        <f t="shared" si="92"/>
        <v>14.336058380586211</v>
      </c>
      <c r="N467" s="21"/>
      <c r="O467" s="22">
        <f t="shared" si="93"/>
        <v>17.770999224836938</v>
      </c>
      <c r="P467" s="22"/>
      <c r="Q467" s="41">
        <f t="shared" si="94"/>
        <v>5.8595967072828367E-2</v>
      </c>
      <c r="R467" s="19">
        <f t="shared" si="99"/>
        <v>1.002122595395643</v>
      </c>
      <c r="S467" s="19">
        <f t="shared" si="105"/>
        <v>6.6912611209954393</v>
      </c>
      <c r="T467" s="25">
        <f t="shared" si="100"/>
        <v>-1.1502568489839327E-2</v>
      </c>
      <c r="U467" s="25">
        <f t="shared" si="101"/>
        <v>-2.3947180086188236E-2</v>
      </c>
      <c r="V467" s="25">
        <f t="shared" si="102"/>
        <v>1.2444611596348909E-2</v>
      </c>
      <c r="Y467" s="40"/>
      <c r="Z467" s="40"/>
    </row>
    <row r="468" spans="1:26" x14ac:dyDescent="0.2">
      <c r="A468" s="16">
        <v>1909.04</v>
      </c>
      <c r="B468" s="17">
        <v>9.32</v>
      </c>
      <c r="C468" s="18">
        <v>0.4133</v>
      </c>
      <c r="D468" s="17">
        <v>0.64</v>
      </c>
      <c r="E468" s="17">
        <v>9.229089256</v>
      </c>
      <c r="F468" s="18">
        <f t="shared" si="103"/>
        <v>1909.291666666632</v>
      </c>
      <c r="G468" s="19">
        <f>G465*9/12+G477*3/12</f>
        <v>3.7974999999999999</v>
      </c>
      <c r="H468" s="18">
        <f t="shared" si="95"/>
        <v>317.9148092096425</v>
      </c>
      <c r="I468" s="18">
        <f t="shared" si="96"/>
        <v>14.098089125144339</v>
      </c>
      <c r="J468" s="20">
        <f t="shared" si="104"/>
        <v>2154.3694121023414</v>
      </c>
      <c r="K468" s="18">
        <f t="shared" si="97"/>
        <v>21.831059859889614</v>
      </c>
      <c r="L468" s="20">
        <f t="shared" si="98"/>
        <v>147.93953044479599</v>
      </c>
      <c r="M468" s="39">
        <f t="shared" si="92"/>
        <v>14.645198603086113</v>
      </c>
      <c r="N468" s="21"/>
      <c r="O468" s="22">
        <f t="shared" si="93"/>
        <v>18.161144521921884</v>
      </c>
      <c r="P468" s="22"/>
      <c r="Q468" s="41">
        <f t="shared" si="94"/>
        <v>5.7740559903484819E-2</v>
      </c>
      <c r="R468" s="19">
        <f t="shared" si="99"/>
        <v>1.0021336146735726</v>
      </c>
      <c r="S468" s="19">
        <f t="shared" si="105"/>
        <v>6.5672366978910794</v>
      </c>
      <c r="T468" s="25">
        <f t="shared" si="100"/>
        <v>-1.2157588476801151E-2</v>
      </c>
      <c r="U468" s="25">
        <f t="shared" si="101"/>
        <v>-2.3821721065581003E-2</v>
      </c>
      <c r="V468" s="25">
        <f t="shared" si="102"/>
        <v>1.1664132588779852E-2</v>
      </c>
      <c r="Y468" s="40"/>
      <c r="Z468" s="40"/>
    </row>
    <row r="469" spans="1:26" x14ac:dyDescent="0.2">
      <c r="A469" s="16">
        <v>1909.05</v>
      </c>
      <c r="B469" s="17">
        <v>9.6300000000000008</v>
      </c>
      <c r="C469" s="18">
        <v>0.41670000000000001</v>
      </c>
      <c r="D469" s="17">
        <v>0.65500000000000003</v>
      </c>
      <c r="E469" s="17">
        <v>9.3242545450000005</v>
      </c>
      <c r="F469" s="18">
        <f t="shared" si="103"/>
        <v>1909.3749999999652</v>
      </c>
      <c r="G469" s="19">
        <f>G465*8/12+G477*4/12</f>
        <v>3.8099999999999996</v>
      </c>
      <c r="H469" s="18">
        <f t="shared" si="95"/>
        <v>325.13659916391759</v>
      </c>
      <c r="I469" s="18">
        <f t="shared" si="96"/>
        <v>14.068994898401291</v>
      </c>
      <c r="J469" s="20">
        <f t="shared" si="104"/>
        <v>2211.25327074387</v>
      </c>
      <c r="K469" s="18">
        <f t="shared" si="97"/>
        <v>22.11469080502243</v>
      </c>
      <c r="L469" s="20">
        <f t="shared" si="98"/>
        <v>150.40196182110432</v>
      </c>
      <c r="M469" s="39">
        <f t="shared" si="92"/>
        <v>14.95350978658278</v>
      </c>
      <c r="N469" s="21"/>
      <c r="O469" s="22">
        <f t="shared" si="93"/>
        <v>18.548405152076864</v>
      </c>
      <c r="P469" s="22"/>
      <c r="Q469" s="41">
        <f t="shared" si="94"/>
        <v>5.7262276887974667E-2</v>
      </c>
      <c r="R469" s="19">
        <f t="shared" si="99"/>
        <v>1.0021446334630597</v>
      </c>
      <c r="S469" s="19">
        <f t="shared" si="105"/>
        <v>6.5140790524352781</v>
      </c>
      <c r="T469" s="25">
        <f t="shared" si="100"/>
        <v>-8.7926145105473585E-3</v>
      </c>
      <c r="U469" s="25">
        <f t="shared" si="101"/>
        <v>-2.4118035898860413E-2</v>
      </c>
      <c r="V469" s="25">
        <f t="shared" si="102"/>
        <v>1.5325421388313054E-2</v>
      </c>
      <c r="Y469" s="40"/>
      <c r="Z469" s="40"/>
    </row>
    <row r="470" spans="1:26" x14ac:dyDescent="0.2">
      <c r="A470" s="16">
        <v>1909.06</v>
      </c>
      <c r="B470" s="17">
        <v>9.8000000000000007</v>
      </c>
      <c r="C470" s="18">
        <v>0.42</v>
      </c>
      <c r="D470" s="17">
        <v>0.67</v>
      </c>
      <c r="E470" s="17">
        <v>9.4194198349999994</v>
      </c>
      <c r="F470" s="18">
        <f t="shared" si="103"/>
        <v>1909.4583333332985</v>
      </c>
      <c r="G470" s="19">
        <f>G465*7/12+G477*5/12</f>
        <v>3.8224999999999998</v>
      </c>
      <c r="H470" s="18">
        <f t="shared" si="95"/>
        <v>327.53341543778868</v>
      </c>
      <c r="I470" s="18">
        <f t="shared" si="96"/>
        <v>14.037146375905229</v>
      </c>
      <c r="J470" s="20">
        <f t="shared" si="104"/>
        <v>2235.5095628117347</v>
      </c>
      <c r="K470" s="18">
        <f t="shared" si="97"/>
        <v>22.392590647277387</v>
      </c>
      <c r="L470" s="20">
        <f t="shared" si="98"/>
        <v>152.83585786570023</v>
      </c>
      <c r="M470" s="39">
        <f t="shared" si="92"/>
        <v>15.040444676080995</v>
      </c>
      <c r="N470" s="21"/>
      <c r="O470" s="22">
        <f t="shared" si="93"/>
        <v>18.659373227262574</v>
      </c>
      <c r="P470" s="22"/>
      <c r="Q470" s="41">
        <f t="shared" si="94"/>
        <v>5.6414579208054955E-2</v>
      </c>
      <c r="R470" s="19">
        <f t="shared" si="99"/>
        <v>1.0021556517645591</v>
      </c>
      <c r="S470" s="19">
        <f t="shared" si="105"/>
        <v>6.4620958638420092</v>
      </c>
      <c r="T470" s="25">
        <f t="shared" si="100"/>
        <v>-6.7626712988280158E-3</v>
      </c>
      <c r="U470" s="25">
        <f t="shared" si="101"/>
        <v>-2.3259661419105626E-2</v>
      </c>
      <c r="V470" s="25">
        <f t="shared" si="102"/>
        <v>1.649699012027761E-2</v>
      </c>
      <c r="Y470" s="40"/>
      <c r="Z470" s="40"/>
    </row>
    <row r="471" spans="1:26" x14ac:dyDescent="0.2">
      <c r="A471" s="16">
        <v>1909.07</v>
      </c>
      <c r="B471" s="17">
        <v>9.94</v>
      </c>
      <c r="C471" s="18">
        <v>0.42330000000000001</v>
      </c>
      <c r="D471" s="17">
        <v>0.68500000000000005</v>
      </c>
      <c r="E471" s="17">
        <v>9.4194198349999994</v>
      </c>
      <c r="F471" s="18">
        <f t="shared" si="103"/>
        <v>1909.5416666666317</v>
      </c>
      <c r="G471" s="19">
        <f>G465*6/12+G477*6/12</f>
        <v>3.835</v>
      </c>
      <c r="H471" s="18">
        <f t="shared" si="95"/>
        <v>332.21246422975702</v>
      </c>
      <c r="I471" s="18">
        <f t="shared" si="96"/>
        <v>14.147438240287341</v>
      </c>
      <c r="J471" s="20">
        <f t="shared" si="104"/>
        <v>2275.4921075690636</v>
      </c>
      <c r="K471" s="18">
        <f t="shared" si="97"/>
        <v>22.893917303559718</v>
      </c>
      <c r="L471" s="20">
        <f t="shared" si="98"/>
        <v>156.81208185963871</v>
      </c>
      <c r="M471" s="39">
        <f t="shared" si="92"/>
        <v>15.231503240497679</v>
      </c>
      <c r="N471" s="21"/>
      <c r="O471" s="22">
        <f t="shared" si="93"/>
        <v>18.898339079013802</v>
      </c>
      <c r="P471" s="22"/>
      <c r="Q471" s="41">
        <f t="shared" si="94"/>
        <v>5.4094626464790692E-2</v>
      </c>
      <c r="R471" s="19">
        <f t="shared" si="99"/>
        <v>1.0021666695785254</v>
      </c>
      <c r="S471" s="19">
        <f t="shared" si="105"/>
        <v>6.4760258921936504</v>
      </c>
      <c r="T471" s="25">
        <f t="shared" si="100"/>
        <v>-7.7604300006460791E-3</v>
      </c>
      <c r="U471" s="25">
        <f t="shared" si="101"/>
        <v>-2.6233387551507059E-2</v>
      </c>
      <c r="V471" s="25">
        <f t="shared" si="102"/>
        <v>1.847295755086098E-2</v>
      </c>
      <c r="Y471" s="40"/>
      <c r="Z471" s="40"/>
    </row>
    <row r="472" spans="1:26" x14ac:dyDescent="0.2">
      <c r="A472" s="16">
        <v>1909.08</v>
      </c>
      <c r="B472" s="17">
        <v>10.18</v>
      </c>
      <c r="C472" s="18">
        <v>0.42670000000000002</v>
      </c>
      <c r="D472" s="17">
        <v>0.7</v>
      </c>
      <c r="E472" s="17">
        <v>9.5145851239999999</v>
      </c>
      <c r="F472" s="18">
        <f t="shared" si="103"/>
        <v>1909.624999999965</v>
      </c>
      <c r="G472" s="19">
        <f>G465*5/12+G477*7/12</f>
        <v>3.8474999999999997</v>
      </c>
      <c r="H472" s="18">
        <f t="shared" si="95"/>
        <v>336.83065874475864</v>
      </c>
      <c r="I472" s="18">
        <f t="shared" si="96"/>
        <v>14.118432424989052</v>
      </c>
      <c r="J472" s="20">
        <f t="shared" si="104"/>
        <v>2315.1831639041588</v>
      </c>
      <c r="K472" s="18">
        <f t="shared" si="97"/>
        <v>23.16124372508164</v>
      </c>
      <c r="L472" s="20">
        <f t="shared" si="98"/>
        <v>159.19727060244711</v>
      </c>
      <c r="M472" s="39">
        <f t="shared" si="92"/>
        <v>15.417580706254755</v>
      </c>
      <c r="N472" s="21"/>
      <c r="O472" s="22">
        <f t="shared" si="93"/>
        <v>19.128911647815691</v>
      </c>
      <c r="P472" s="22"/>
      <c r="Q472" s="41">
        <f t="shared" si="94"/>
        <v>5.2867298335827678E-2</v>
      </c>
      <c r="R472" s="19">
        <f t="shared" si="99"/>
        <v>1.0021776869054124</v>
      </c>
      <c r="S472" s="19">
        <f t="shared" si="105"/>
        <v>6.4251434686586792</v>
      </c>
      <c r="T472" s="25">
        <f t="shared" si="100"/>
        <v>-1.7531666746307129E-2</v>
      </c>
      <c r="U472" s="25">
        <f t="shared" si="101"/>
        <v>-2.7046155414689355E-2</v>
      </c>
      <c r="V472" s="25">
        <f t="shared" si="102"/>
        <v>9.5144886683822261E-3</v>
      </c>
      <c r="Y472" s="40"/>
      <c r="Z472" s="40"/>
    </row>
    <row r="473" spans="1:26" x14ac:dyDescent="0.2">
      <c r="A473" s="16">
        <v>1909.09</v>
      </c>
      <c r="B473" s="17">
        <v>10.19</v>
      </c>
      <c r="C473" s="18">
        <v>0.43</v>
      </c>
      <c r="D473" s="17">
        <v>0.71499999999999997</v>
      </c>
      <c r="E473" s="17">
        <v>9.6096694209999995</v>
      </c>
      <c r="F473" s="18">
        <f t="shared" si="103"/>
        <v>1909.7083333332982</v>
      </c>
      <c r="G473" s="19">
        <f>G465*4/12+G477*8/12</f>
        <v>3.8600000000000003</v>
      </c>
      <c r="H473" s="18">
        <f t="shared" si="95"/>
        <v>333.82543893650154</v>
      </c>
      <c r="I473" s="18">
        <f t="shared" si="96"/>
        <v>14.086843841285148</v>
      </c>
      <c r="J473" s="20">
        <f t="shared" si="104"/>
        <v>2302.5957339320253</v>
      </c>
      <c r="K473" s="18">
        <f t="shared" si="97"/>
        <v>23.423472898881119</v>
      </c>
      <c r="L473" s="20">
        <f t="shared" si="98"/>
        <v>161.56584394125593</v>
      </c>
      <c r="M473" s="39">
        <f t="shared" si="92"/>
        <v>15.254446436821175</v>
      </c>
      <c r="N473" s="21"/>
      <c r="O473" s="22">
        <f t="shared" si="93"/>
        <v>18.925890785476803</v>
      </c>
      <c r="P473" s="22"/>
      <c r="Q473" s="41">
        <f t="shared" si="94"/>
        <v>5.0537394058907399E-2</v>
      </c>
      <c r="R473" s="19">
        <f t="shared" si="99"/>
        <v>1.0021887037456738</v>
      </c>
      <c r="S473" s="19">
        <f t="shared" si="105"/>
        <v>6.3754224405983759</v>
      </c>
      <c r="T473" s="25">
        <f t="shared" si="100"/>
        <v>-1.5519457540474124E-2</v>
      </c>
      <c r="U473" s="25">
        <f t="shared" si="101"/>
        <v>-2.6751385623001833E-2</v>
      </c>
      <c r="V473" s="25">
        <f t="shared" si="102"/>
        <v>1.1231928082527709E-2</v>
      </c>
      <c r="Y473" s="40"/>
      <c r="Z473" s="40"/>
    </row>
    <row r="474" spans="1:26" x14ac:dyDescent="0.2">
      <c r="A474" s="16">
        <v>1909.1</v>
      </c>
      <c r="B474" s="17">
        <v>10.23</v>
      </c>
      <c r="C474" s="18">
        <v>0.43330000000000002</v>
      </c>
      <c r="D474" s="17">
        <v>0.73</v>
      </c>
      <c r="E474" s="17">
        <v>9.8000000000000007</v>
      </c>
      <c r="F474" s="18">
        <f t="shared" si="103"/>
        <v>1909.7916666666315</v>
      </c>
      <c r="G474" s="19">
        <f>G465*3/12+G477*9/12</f>
        <v>3.8724999999999996</v>
      </c>
      <c r="H474" s="18">
        <f t="shared" si="95"/>
        <v>328.6270063775512</v>
      </c>
      <c r="I474" s="18">
        <f t="shared" si="96"/>
        <v>13.919265089285719</v>
      </c>
      <c r="J474" s="20">
        <f t="shared" si="104"/>
        <v>2274.7398023155129</v>
      </c>
      <c r="K474" s="18">
        <f t="shared" si="97"/>
        <v>23.450411989795928</v>
      </c>
      <c r="L474" s="20">
        <f t="shared" si="98"/>
        <v>162.32258608898573</v>
      </c>
      <c r="M474" s="39">
        <f t="shared" si="92"/>
        <v>14.988845296121767</v>
      </c>
      <c r="N474" s="21"/>
      <c r="O474" s="22">
        <f t="shared" si="93"/>
        <v>18.595961438316667</v>
      </c>
      <c r="P474" s="22"/>
      <c r="Q474" s="41">
        <f t="shared" si="94"/>
        <v>5.2310304239140487E-2</v>
      </c>
      <c r="R474" s="19">
        <f t="shared" si="99"/>
        <v>1.0021997200997625</v>
      </c>
      <c r="S474" s="19">
        <f t="shared" si="105"/>
        <v>6.265285157651503</v>
      </c>
      <c r="T474" s="25">
        <f t="shared" si="100"/>
        <v>-1.0588345651889264E-2</v>
      </c>
      <c r="U474" s="25">
        <f t="shared" si="101"/>
        <v>-2.659124381084832E-2</v>
      </c>
      <c r="V474" s="25">
        <f t="shared" si="102"/>
        <v>1.6002898158959056E-2</v>
      </c>
      <c r="Y474" s="40"/>
      <c r="Z474" s="40"/>
    </row>
    <row r="475" spans="1:26" x14ac:dyDescent="0.2">
      <c r="A475" s="16">
        <v>1909.11</v>
      </c>
      <c r="B475" s="17">
        <v>10.18</v>
      </c>
      <c r="C475" s="18">
        <v>0.43669999999999998</v>
      </c>
      <c r="D475" s="17">
        <v>0.745</v>
      </c>
      <c r="E475" s="17">
        <v>9.8951652889999995</v>
      </c>
      <c r="F475" s="18">
        <f t="shared" si="103"/>
        <v>1909.8749999999648</v>
      </c>
      <c r="G475" s="19">
        <f>G465*2/12+G477*10/12</f>
        <v>3.8849999999999998</v>
      </c>
      <c r="H475" s="18">
        <f t="shared" si="95"/>
        <v>323.87573945456319</v>
      </c>
      <c r="I475" s="18">
        <f t="shared" si="96"/>
        <v>13.893569294676597</v>
      </c>
      <c r="J475" s="20">
        <f t="shared" si="104"/>
        <v>2249.8659851917137</v>
      </c>
      <c r="K475" s="18">
        <f t="shared" si="97"/>
        <v>23.702104704680703</v>
      </c>
      <c r="L475" s="20">
        <f t="shared" si="98"/>
        <v>164.65129262945251</v>
      </c>
      <c r="M475" s="39">
        <f t="shared" si="92"/>
        <v>14.745631176824585</v>
      </c>
      <c r="N475" s="21"/>
      <c r="O475" s="22">
        <f t="shared" si="93"/>
        <v>18.294340914901589</v>
      </c>
      <c r="P475" s="22"/>
      <c r="Q475" s="41">
        <f t="shared" si="94"/>
        <v>5.3018752451290452E-2</v>
      </c>
      <c r="R475" s="19">
        <f t="shared" si="99"/>
        <v>1.0022107359681312</v>
      </c>
      <c r="S475" s="19">
        <f t="shared" si="105"/>
        <v>6.2186790326354728</v>
      </c>
      <c r="T475" s="25">
        <f t="shared" si="100"/>
        <v>-1.4149002264422283E-2</v>
      </c>
      <c r="U475" s="25">
        <f t="shared" si="101"/>
        <v>-2.7896832418933037E-2</v>
      </c>
      <c r="V475" s="25">
        <f t="shared" si="102"/>
        <v>1.3747830154510754E-2</v>
      </c>
      <c r="Y475" s="40"/>
      <c r="Z475" s="40"/>
    </row>
    <row r="476" spans="1:26" x14ac:dyDescent="0.2">
      <c r="A476" s="16">
        <v>1909.12</v>
      </c>
      <c r="B476" s="17">
        <v>10.3</v>
      </c>
      <c r="C476" s="18">
        <v>0.44</v>
      </c>
      <c r="D476" s="17">
        <v>0.76</v>
      </c>
      <c r="E476" s="17">
        <v>9.9903305790000001</v>
      </c>
      <c r="F476" s="18">
        <f t="shared" si="103"/>
        <v>1909.958333333298</v>
      </c>
      <c r="G476" s="19">
        <f>G465*1/12+G477*11/12</f>
        <v>3.8975000000000004</v>
      </c>
      <c r="H476" s="18">
        <f t="shared" si="95"/>
        <v>324.57200483595744</v>
      </c>
      <c r="I476" s="18">
        <f t="shared" si="96"/>
        <v>13.865211857070028</v>
      </c>
      <c r="J476" s="20">
        <f t="shared" si="104"/>
        <v>2262.729178289082</v>
      </c>
      <c r="K476" s="18">
        <f t="shared" si="97"/>
        <v>23.9490022985755</v>
      </c>
      <c r="L476" s="20">
        <f t="shared" si="98"/>
        <v>166.95865781550506</v>
      </c>
      <c r="M476" s="39">
        <f t="shared" si="92"/>
        <v>14.750638489265032</v>
      </c>
      <c r="N476" s="21"/>
      <c r="O476" s="22">
        <f t="shared" si="93"/>
        <v>18.299718545945861</v>
      </c>
      <c r="P476" s="22"/>
      <c r="Q476" s="41">
        <f t="shared" si="94"/>
        <v>5.2609590345711825E-2</v>
      </c>
      <c r="R476" s="19">
        <f t="shared" si="99"/>
        <v>1.0022217513512319</v>
      </c>
      <c r="S476" s="19">
        <f t="shared" si="105"/>
        <v>6.1730584129277295</v>
      </c>
      <c r="T476" s="25">
        <f t="shared" si="100"/>
        <v>-1.925947491508273E-2</v>
      </c>
      <c r="U476" s="25">
        <f t="shared" si="101"/>
        <v>-2.9161621238060542E-2</v>
      </c>
      <c r="V476" s="25">
        <f t="shared" si="102"/>
        <v>9.9021463229778117E-3</v>
      </c>
      <c r="Y476" s="40"/>
      <c r="Z476" s="40"/>
    </row>
    <row r="477" spans="1:26" x14ac:dyDescent="0.2">
      <c r="A477" s="16">
        <v>1910.01</v>
      </c>
      <c r="B477" s="17">
        <v>10.08</v>
      </c>
      <c r="C477" s="18">
        <v>0.4425</v>
      </c>
      <c r="D477" s="17">
        <v>0.75749999999999995</v>
      </c>
      <c r="E477" s="17">
        <v>9.8951652889999995</v>
      </c>
      <c r="F477" s="18">
        <f t="shared" si="103"/>
        <v>1910.0416666666313</v>
      </c>
      <c r="G477" s="19">
        <v>3.91</v>
      </c>
      <c r="H477" s="18">
        <f t="shared" si="95"/>
        <v>320.69424889017654</v>
      </c>
      <c r="I477" s="18">
        <f t="shared" si="96"/>
        <v>14.078095747411023</v>
      </c>
      <c r="J477" s="20">
        <f t="shared" si="104"/>
        <v>2243.8743943528411</v>
      </c>
      <c r="K477" s="18">
        <f t="shared" si="97"/>
        <v>24.099791025229038</v>
      </c>
      <c r="L477" s="20">
        <f t="shared" si="98"/>
        <v>168.62448945657511</v>
      </c>
      <c r="M477" s="39">
        <f t="shared" si="92"/>
        <v>14.547885040564147</v>
      </c>
      <c r="N477" s="21"/>
      <c r="O477" s="22">
        <f t="shared" si="93"/>
        <v>18.048500786602418</v>
      </c>
      <c r="P477" s="22"/>
      <c r="Q477" s="41">
        <f t="shared" si="94"/>
        <v>5.2449986402138195E-2</v>
      </c>
      <c r="R477" s="19">
        <f t="shared" si="99"/>
        <v>1.0027795864958251</v>
      </c>
      <c r="S477" s="19">
        <f t="shared" si="105"/>
        <v>6.2462737929115999</v>
      </c>
      <c r="T477" s="25">
        <f t="shared" si="100"/>
        <v>-2.0998057698949357E-2</v>
      </c>
      <c r="U477" s="25">
        <f t="shared" si="101"/>
        <v>-3.2233048184648228E-2</v>
      </c>
      <c r="V477" s="25">
        <f t="shared" si="102"/>
        <v>1.123499048569887E-2</v>
      </c>
      <c r="Y477" s="40"/>
      <c r="Z477" s="40"/>
    </row>
    <row r="478" spans="1:26" x14ac:dyDescent="0.2">
      <c r="A478" s="16">
        <v>1910.02</v>
      </c>
      <c r="B478" s="17">
        <v>9.7200000000000006</v>
      </c>
      <c r="C478" s="18">
        <v>0.44500000000000001</v>
      </c>
      <c r="D478" s="17">
        <v>0.755</v>
      </c>
      <c r="E478" s="17">
        <v>9.8951652889999995</v>
      </c>
      <c r="F478" s="18">
        <f t="shared" si="103"/>
        <v>1910.1249999999645</v>
      </c>
      <c r="G478" s="19">
        <f>G477*11/12+G489*1/12</f>
        <v>3.9158333333333335</v>
      </c>
      <c r="H478" s="18">
        <f t="shared" si="95"/>
        <v>309.24088285838451</v>
      </c>
      <c r="I478" s="18">
        <f t="shared" si="96"/>
        <v>14.157633011520689</v>
      </c>
      <c r="J478" s="20">
        <f t="shared" si="104"/>
        <v>2171.9910173842791</v>
      </c>
      <c r="K478" s="18">
        <f t="shared" si="97"/>
        <v>24.020253761119374</v>
      </c>
      <c r="L478" s="20">
        <f t="shared" si="98"/>
        <v>168.70917881945789</v>
      </c>
      <c r="M478" s="39">
        <f t="shared" si="92"/>
        <v>14.002037903032699</v>
      </c>
      <c r="N478" s="21"/>
      <c r="O478" s="22">
        <f t="shared" si="93"/>
        <v>17.374142485913524</v>
      </c>
      <c r="P478" s="22"/>
      <c r="Q478" s="41">
        <f t="shared" si="94"/>
        <v>5.3847169033190131E-2</v>
      </c>
      <c r="R478" s="19">
        <f t="shared" si="99"/>
        <v>1.002784577867381</v>
      </c>
      <c r="S478" s="19">
        <f t="shared" si="105"/>
        <v>6.2636358511956036</v>
      </c>
      <c r="T478" s="25">
        <f t="shared" si="100"/>
        <v>-2.6721783232239615E-2</v>
      </c>
      <c r="U478" s="25">
        <f t="shared" si="101"/>
        <v>-3.3174266110591377E-2</v>
      </c>
      <c r="V478" s="25">
        <f t="shared" si="102"/>
        <v>6.4524828783517618E-3</v>
      </c>
      <c r="Y478" s="40"/>
      <c r="Z478" s="40"/>
    </row>
    <row r="479" spans="1:26" x14ac:dyDescent="0.2">
      <c r="A479" s="16">
        <v>1910.03</v>
      </c>
      <c r="B479" s="17">
        <v>9.9600000000000009</v>
      </c>
      <c r="C479" s="18">
        <v>0.44750000000000001</v>
      </c>
      <c r="D479" s="17">
        <v>0.75249999999999995</v>
      </c>
      <c r="E479" s="17">
        <v>10.08541488</v>
      </c>
      <c r="F479" s="18">
        <f t="shared" si="103"/>
        <v>1910.2083333332978</v>
      </c>
      <c r="G479" s="19">
        <f>G477*10/12+G489*2/12</f>
        <v>3.9216666666666669</v>
      </c>
      <c r="H479" s="18">
        <f t="shared" si="95"/>
        <v>310.89895530405801</v>
      </c>
      <c r="I479" s="18">
        <f t="shared" si="96"/>
        <v>13.96860266049859</v>
      </c>
      <c r="J479" s="20">
        <f t="shared" si="104"/>
        <v>2191.8125397743725</v>
      </c>
      <c r="K479" s="18">
        <f t="shared" si="97"/>
        <v>23.489102797821648</v>
      </c>
      <c r="L479" s="20">
        <f t="shared" si="98"/>
        <v>165.59627873295332</v>
      </c>
      <c r="M479" s="39">
        <f t="shared" si="92"/>
        <v>14.050006965077824</v>
      </c>
      <c r="N479" s="21"/>
      <c r="O479" s="22">
        <f t="shared" si="93"/>
        <v>17.43573047456362</v>
      </c>
      <c r="P479" s="22"/>
      <c r="Q479" s="41">
        <f t="shared" si="94"/>
        <v>5.5492369388224751E-2</v>
      </c>
      <c r="R479" s="19">
        <f t="shared" si="99"/>
        <v>1.0027895691897077</v>
      </c>
      <c r="S479" s="19">
        <f t="shared" si="105"/>
        <v>6.1625922316156796</v>
      </c>
      <c r="T479" s="25">
        <f t="shared" si="100"/>
        <v>-2.1476384341976407E-2</v>
      </c>
      <c r="U479" s="25">
        <f t="shared" si="101"/>
        <v>-3.226284431330062E-2</v>
      </c>
      <c r="V479" s="25">
        <f t="shared" si="102"/>
        <v>1.0786459971324214E-2</v>
      </c>
      <c r="Y479" s="40"/>
      <c r="Z479" s="40"/>
    </row>
    <row r="480" spans="1:26" x14ac:dyDescent="0.2">
      <c r="A480" s="16">
        <v>1910.04</v>
      </c>
      <c r="B480" s="17">
        <v>9.7200000000000006</v>
      </c>
      <c r="C480" s="18">
        <v>0.45</v>
      </c>
      <c r="D480" s="17">
        <v>0.75</v>
      </c>
      <c r="E480" s="17">
        <v>10.180580170000001</v>
      </c>
      <c r="F480" s="18">
        <f t="shared" si="103"/>
        <v>1910.291666666631</v>
      </c>
      <c r="G480" s="19">
        <f>G477*9/12+G489*3/12</f>
        <v>3.9274999999999998</v>
      </c>
      <c r="H480" s="18">
        <f t="shared" si="95"/>
        <v>300.57124435964255</v>
      </c>
      <c r="I480" s="18">
        <f t="shared" si="96"/>
        <v>13.915335387020487</v>
      </c>
      <c r="J480" s="20">
        <f t="shared" si="104"/>
        <v>2127.1781771861192</v>
      </c>
      <c r="K480" s="18">
        <f t="shared" si="97"/>
        <v>23.192225645034146</v>
      </c>
      <c r="L480" s="20">
        <f t="shared" si="98"/>
        <v>164.13411861004005</v>
      </c>
      <c r="M480" s="39">
        <f t="shared" si="92"/>
        <v>13.559883620820083</v>
      </c>
      <c r="N480" s="21"/>
      <c r="O480" s="22">
        <f t="shared" si="93"/>
        <v>16.832242284802902</v>
      </c>
      <c r="P480" s="22"/>
      <c r="Q480" s="41">
        <f t="shared" si="94"/>
        <v>5.896836351106257E-2</v>
      </c>
      <c r="R480" s="19">
        <f t="shared" si="99"/>
        <v>1.0027945604628268</v>
      </c>
      <c r="S480" s="19">
        <f t="shared" si="105"/>
        <v>6.122016279113776</v>
      </c>
      <c r="T480" s="25">
        <f t="shared" si="100"/>
        <v>-2.1781476735930005E-2</v>
      </c>
      <c r="U480" s="25">
        <f t="shared" si="101"/>
        <v>-3.4198723678286691E-2</v>
      </c>
      <c r="V480" s="25">
        <f t="shared" si="102"/>
        <v>1.2417246942356686E-2</v>
      </c>
      <c r="Y480" s="40"/>
      <c r="Z480" s="40"/>
    </row>
    <row r="481" spans="1:26" x14ac:dyDescent="0.2">
      <c r="A481" s="16">
        <v>1910.05</v>
      </c>
      <c r="B481" s="17">
        <v>9.56</v>
      </c>
      <c r="C481" s="18">
        <v>0.45250000000000001</v>
      </c>
      <c r="D481" s="17">
        <v>0.74750000000000005</v>
      </c>
      <c r="E481" s="17">
        <v>9.9903305790000001</v>
      </c>
      <c r="F481" s="18">
        <f t="shared" si="103"/>
        <v>1910.3749999999643</v>
      </c>
      <c r="G481" s="19">
        <f>G477*8/12+G489*4/12</f>
        <v>3.9333333333333336</v>
      </c>
      <c r="H481" s="18">
        <f t="shared" si="95"/>
        <v>301.25323943997603</v>
      </c>
      <c r="I481" s="18">
        <f t="shared" si="96"/>
        <v>14.259109921191333</v>
      </c>
      <c r="J481" s="20">
        <f t="shared" si="104"/>
        <v>2140.4141872193281</v>
      </c>
      <c r="K481" s="18">
        <f t="shared" si="97"/>
        <v>23.555104234454195</v>
      </c>
      <c r="L481" s="20">
        <f t="shared" si="98"/>
        <v>167.35979131238994</v>
      </c>
      <c r="M481" s="39">
        <f t="shared" si="92"/>
        <v>13.568792287251453</v>
      </c>
      <c r="N481" s="21"/>
      <c r="O481" s="22">
        <f t="shared" si="93"/>
        <v>16.849954664554481</v>
      </c>
      <c r="P481" s="22"/>
      <c r="Q481" s="41">
        <f t="shared" si="94"/>
        <v>5.9397879275674491E-2</v>
      </c>
      <c r="R481" s="19">
        <f t="shared" si="99"/>
        <v>1.0027995516867598</v>
      </c>
      <c r="S481" s="19">
        <f t="shared" si="105"/>
        <v>6.2560342634895605</v>
      </c>
      <c r="T481" s="25">
        <f t="shared" si="100"/>
        <v>-2.9609238270532967E-2</v>
      </c>
      <c r="U481" s="25">
        <f t="shared" si="101"/>
        <v>-3.7375270968179275E-2</v>
      </c>
      <c r="V481" s="25">
        <f t="shared" si="102"/>
        <v>7.7660326976463079E-3</v>
      </c>
      <c r="Y481" s="40"/>
      <c r="Z481" s="40"/>
    </row>
    <row r="482" spans="1:26" x14ac:dyDescent="0.2">
      <c r="A482" s="16">
        <v>1910.06</v>
      </c>
      <c r="B482" s="17">
        <v>9.1</v>
      </c>
      <c r="C482" s="18">
        <v>0.45500000000000002</v>
      </c>
      <c r="D482" s="17">
        <v>0.745</v>
      </c>
      <c r="E482" s="17">
        <v>9.8951652889999995</v>
      </c>
      <c r="F482" s="18">
        <f t="shared" si="103"/>
        <v>1910.4583333332976</v>
      </c>
      <c r="G482" s="19">
        <f>G477*7/12+G489*5/12</f>
        <v>3.9391666666666665</v>
      </c>
      <c r="H482" s="18">
        <f t="shared" si="95"/>
        <v>289.51564135918716</v>
      </c>
      <c r="I482" s="18">
        <f t="shared" si="96"/>
        <v>14.475782067959358</v>
      </c>
      <c r="J482" s="20">
        <f t="shared" si="104"/>
        <v>2065.5890753340923</v>
      </c>
      <c r="K482" s="18">
        <f t="shared" si="97"/>
        <v>23.702104704680703</v>
      </c>
      <c r="L482" s="20">
        <f t="shared" si="98"/>
        <v>169.105918804824</v>
      </c>
      <c r="M482" s="39">
        <f t="shared" si="92"/>
        <v>13.019657302315938</v>
      </c>
      <c r="N482" s="21"/>
      <c r="O482" s="22">
        <f t="shared" si="93"/>
        <v>16.176908272404535</v>
      </c>
      <c r="P482" s="22"/>
      <c r="Q482" s="41">
        <f t="shared" si="94"/>
        <v>6.2724664562796378E-2</v>
      </c>
      <c r="R482" s="19">
        <f t="shared" si="99"/>
        <v>1.0028045428615282</v>
      </c>
      <c r="S482" s="19">
        <f t="shared" si="105"/>
        <v>6.3338832790504309</v>
      </c>
      <c r="T482" s="25">
        <f t="shared" si="100"/>
        <v>-2.8729672024374486E-2</v>
      </c>
      <c r="U482" s="25">
        <f t="shared" si="101"/>
        <v>-3.9628615463258243E-2</v>
      </c>
      <c r="V482" s="25">
        <f t="shared" si="102"/>
        <v>1.0898943438883757E-2</v>
      </c>
      <c r="Y482" s="40"/>
      <c r="Z482" s="40"/>
    </row>
    <row r="483" spans="1:26" x14ac:dyDescent="0.2">
      <c r="A483" s="16">
        <v>1910.07</v>
      </c>
      <c r="B483" s="17">
        <v>8.64</v>
      </c>
      <c r="C483" s="18">
        <v>0.45750000000000002</v>
      </c>
      <c r="D483" s="17">
        <v>0.74250000000000005</v>
      </c>
      <c r="E483" s="17">
        <v>9.8951652889999995</v>
      </c>
      <c r="F483" s="18">
        <f t="shared" si="103"/>
        <v>1910.5416666666308</v>
      </c>
      <c r="G483" s="19">
        <f>G477*6/12+G489*6/12</f>
        <v>3.9450000000000003</v>
      </c>
      <c r="H483" s="18">
        <f t="shared" si="95"/>
        <v>274.88078476300848</v>
      </c>
      <c r="I483" s="18">
        <f t="shared" si="96"/>
        <v>14.555319332069024</v>
      </c>
      <c r="J483" s="20">
        <f t="shared" si="104"/>
        <v>1969.8285927894144</v>
      </c>
      <c r="K483" s="18">
        <f t="shared" si="97"/>
        <v>23.622567440571039</v>
      </c>
      <c r="L483" s="20">
        <f t="shared" si="98"/>
        <v>169.28214469284029</v>
      </c>
      <c r="M483" s="39">
        <f t="shared" si="92"/>
        <v>12.342581259985222</v>
      </c>
      <c r="N483" s="21"/>
      <c r="O483" s="22">
        <f t="shared" si="93"/>
        <v>15.347332499645301</v>
      </c>
      <c r="P483" s="22"/>
      <c r="Q483" s="41">
        <f t="shared" si="94"/>
        <v>6.5622385013548001E-2</v>
      </c>
      <c r="R483" s="19">
        <f t="shared" si="99"/>
        <v>1.0028095339871532</v>
      </c>
      <c r="S483" s="19">
        <f t="shared" si="105"/>
        <v>6.3516469261864446</v>
      </c>
      <c r="T483" s="25">
        <f t="shared" si="100"/>
        <v>-2.3231619699657258E-2</v>
      </c>
      <c r="U483" s="25">
        <f t="shared" si="101"/>
        <v>-3.9110493662960266E-2</v>
      </c>
      <c r="V483" s="25">
        <f t="shared" si="102"/>
        <v>1.5878873963303008E-2</v>
      </c>
      <c r="Y483" s="40"/>
      <c r="Z483" s="40"/>
    </row>
    <row r="484" spans="1:26" x14ac:dyDescent="0.2">
      <c r="A484" s="16">
        <v>1910.08</v>
      </c>
      <c r="B484" s="17">
        <v>8.85</v>
      </c>
      <c r="C484" s="18">
        <v>0.46</v>
      </c>
      <c r="D484" s="17">
        <v>0.74</v>
      </c>
      <c r="E484" s="17">
        <v>9.8000000000000007</v>
      </c>
      <c r="F484" s="18">
        <f t="shared" si="103"/>
        <v>1910.6249999999641</v>
      </c>
      <c r="G484" s="19">
        <f>G477*5/12+G489*7/12</f>
        <v>3.9508333333333336</v>
      </c>
      <c r="H484" s="18">
        <f t="shared" si="95"/>
        <v>284.29609056122456</v>
      </c>
      <c r="I484" s="18">
        <f t="shared" si="96"/>
        <v>14.776971938775517</v>
      </c>
      <c r="J484" s="20">
        <f t="shared" si="104"/>
        <v>2046.1242630836618</v>
      </c>
      <c r="K484" s="18">
        <f t="shared" si="97"/>
        <v>23.771650510204093</v>
      </c>
      <c r="L484" s="20">
        <f t="shared" si="98"/>
        <v>171.08835646123279</v>
      </c>
      <c r="M484" s="39">
        <f t="shared" si="92"/>
        <v>12.745055150886254</v>
      </c>
      <c r="N484" s="21"/>
      <c r="O484" s="22">
        <f t="shared" si="93"/>
        <v>15.858955310848536</v>
      </c>
      <c r="P484" s="22"/>
      <c r="Q484" s="41">
        <f t="shared" si="94"/>
        <v>6.3272493374758335E-2</v>
      </c>
      <c r="R484" s="19">
        <f t="shared" si="99"/>
        <v>1.002814525063656</v>
      </c>
      <c r="S484" s="19">
        <f t="shared" si="105"/>
        <v>6.4313445998059047</v>
      </c>
      <c r="T484" s="25">
        <f t="shared" si="100"/>
        <v>-2.7908749373704578E-2</v>
      </c>
      <c r="U484" s="25">
        <f t="shared" si="101"/>
        <v>-3.7642164421283653E-2</v>
      </c>
      <c r="V484" s="25">
        <f t="shared" si="102"/>
        <v>9.7334150475790748E-3</v>
      </c>
      <c r="Y484" s="40"/>
      <c r="Z484" s="40"/>
    </row>
    <row r="485" spans="1:26" x14ac:dyDescent="0.2">
      <c r="A485" s="16">
        <v>1910.09</v>
      </c>
      <c r="B485" s="17">
        <v>8.91</v>
      </c>
      <c r="C485" s="18">
        <v>0.46250000000000002</v>
      </c>
      <c r="D485" s="17">
        <v>0.73750000000000004</v>
      </c>
      <c r="E485" s="17">
        <v>9.7048347110000002</v>
      </c>
      <c r="F485" s="18">
        <f t="shared" si="103"/>
        <v>1910.7083333332973</v>
      </c>
      <c r="G485" s="19">
        <f>G477*4/12+G489*8/12</f>
        <v>3.956666666666667</v>
      </c>
      <c r="H485" s="18">
        <f t="shared" si="95"/>
        <v>289.03022009438956</v>
      </c>
      <c r="I485" s="18">
        <f t="shared" si="96"/>
        <v>15.00297158177948</v>
      </c>
      <c r="J485" s="20">
        <f t="shared" si="104"/>
        <v>2089.1947790817435</v>
      </c>
      <c r="K485" s="18">
        <f t="shared" si="97"/>
        <v>23.923657387161875</v>
      </c>
      <c r="L485" s="20">
        <f t="shared" si="98"/>
        <v>172.92717728089627</v>
      </c>
      <c r="M485" s="39">
        <f t="shared" si="92"/>
        <v>12.937161101070851</v>
      </c>
      <c r="N485" s="21"/>
      <c r="O485" s="22">
        <f t="shared" si="93"/>
        <v>16.108720433280791</v>
      </c>
      <c r="P485" s="22"/>
      <c r="Q485" s="41">
        <f t="shared" si="94"/>
        <v>5.9795105936958415E-2</v>
      </c>
      <c r="R485" s="19">
        <f t="shared" si="99"/>
        <v>1.0028195160910582</v>
      </c>
      <c r="S485" s="19">
        <f t="shared" si="105"/>
        <v>6.5126888329211914</v>
      </c>
      <c r="T485" s="25">
        <f t="shared" si="100"/>
        <v>-2.455846145594387E-2</v>
      </c>
      <c r="U485" s="25">
        <f t="shared" si="101"/>
        <v>-3.7090077978878422E-2</v>
      </c>
      <c r="V485" s="25">
        <f t="shared" si="102"/>
        <v>1.2531616522934552E-2</v>
      </c>
      <c r="Y485" s="40"/>
      <c r="Z485" s="40"/>
    </row>
    <row r="486" spans="1:26" x14ac:dyDescent="0.2">
      <c r="A486" s="16">
        <v>1910.1</v>
      </c>
      <c r="B486" s="17">
        <v>9.32</v>
      </c>
      <c r="C486" s="18">
        <v>0.46500000000000002</v>
      </c>
      <c r="D486" s="17">
        <v>0.73499999999999999</v>
      </c>
      <c r="E486" s="17">
        <v>9.4194198349999994</v>
      </c>
      <c r="F486" s="18">
        <f t="shared" si="103"/>
        <v>1910.7916666666306</v>
      </c>
      <c r="G486" s="19">
        <f>G477*3/12+G489*9/12</f>
        <v>3.9624999999999999</v>
      </c>
      <c r="H486" s="18">
        <f t="shared" si="95"/>
        <v>311.4909624367541</v>
      </c>
      <c r="I486" s="18">
        <f t="shared" si="96"/>
        <v>15.541126344752216</v>
      </c>
      <c r="J486" s="20">
        <f t="shared" si="104"/>
        <v>2260.9088958782586</v>
      </c>
      <c r="K486" s="18">
        <f t="shared" si="97"/>
        <v>24.565006157834148</v>
      </c>
      <c r="L486" s="20">
        <f t="shared" si="98"/>
        <v>178.30129168138629</v>
      </c>
      <c r="M486" s="39">
        <f t="shared" si="92"/>
        <v>13.918866656445818</v>
      </c>
      <c r="N486" s="21"/>
      <c r="O486" s="22">
        <f t="shared" si="93"/>
        <v>17.33982390858317</v>
      </c>
      <c r="P486" s="22"/>
      <c r="Q486" s="41">
        <f t="shared" si="94"/>
        <v>5.2489764947584512E-2</v>
      </c>
      <c r="R486" s="19">
        <f t="shared" si="99"/>
        <v>1.0028245070693811</v>
      </c>
      <c r="S486" s="19">
        <f t="shared" si="105"/>
        <v>6.7289467988774678</v>
      </c>
      <c r="T486" s="25">
        <f t="shared" si="100"/>
        <v>-3.1100384277508275E-2</v>
      </c>
      <c r="U486" s="25">
        <f t="shared" si="101"/>
        <v>-3.9420356493717557E-2</v>
      </c>
      <c r="V486" s="25">
        <f t="shared" si="102"/>
        <v>8.3199722162092815E-3</v>
      </c>
      <c r="Y486" s="40"/>
      <c r="Z486" s="40"/>
    </row>
    <row r="487" spans="1:26" x14ac:dyDescent="0.2">
      <c r="A487" s="16">
        <v>1910.11</v>
      </c>
      <c r="B487" s="17">
        <v>9.31</v>
      </c>
      <c r="C487" s="18">
        <v>0.46750000000000003</v>
      </c>
      <c r="D487" s="17">
        <v>0.73250000000000004</v>
      </c>
      <c r="E487" s="17">
        <v>9.229089256</v>
      </c>
      <c r="F487" s="18">
        <f t="shared" si="103"/>
        <v>1910.8749999999638</v>
      </c>
      <c r="G487" s="19">
        <f>G477*2/12+G489*10/12</f>
        <v>3.9683333333333333</v>
      </c>
      <c r="H487" s="18">
        <f t="shared" si="95"/>
        <v>317.57369889933176</v>
      </c>
      <c r="I487" s="18">
        <f t="shared" si="96"/>
        <v>15.946907007028742</v>
      </c>
      <c r="J487" s="20">
        <f t="shared" si="104"/>
        <v>2314.7051756844671</v>
      </c>
      <c r="K487" s="18">
        <f t="shared" si="97"/>
        <v>24.986330230264286</v>
      </c>
      <c r="L487" s="20">
        <f t="shared" si="98"/>
        <v>182.11831806539979</v>
      </c>
      <c r="M487" s="39">
        <f t="shared" si="92"/>
        <v>14.164523175780362</v>
      </c>
      <c r="N487" s="21"/>
      <c r="O487" s="22">
        <f t="shared" si="93"/>
        <v>17.653921691005717</v>
      </c>
      <c r="P487" s="22"/>
      <c r="Q487" s="41">
        <f t="shared" si="94"/>
        <v>4.9104853476430427E-2</v>
      </c>
      <c r="R487" s="19">
        <f t="shared" si="99"/>
        <v>1.0028294979986456</v>
      </c>
      <c r="S487" s="19">
        <f t="shared" si="105"/>
        <v>6.8871151073325532</v>
      </c>
      <c r="T487" s="25">
        <f t="shared" si="100"/>
        <v>-3.7367043454423765E-2</v>
      </c>
      <c r="U487" s="25">
        <f t="shared" si="101"/>
        <v>-4.0837434525953231E-2</v>
      </c>
      <c r="V487" s="25">
        <f t="shared" si="102"/>
        <v>3.4703910715294661E-3</v>
      </c>
      <c r="Y487" s="40"/>
      <c r="Z487" s="40"/>
    </row>
    <row r="488" spans="1:26" x14ac:dyDescent="0.2">
      <c r="A488" s="16">
        <v>1910.12</v>
      </c>
      <c r="B488" s="17">
        <v>9.0500000000000007</v>
      </c>
      <c r="C488" s="18">
        <v>0.47</v>
      </c>
      <c r="D488" s="17">
        <v>0.73</v>
      </c>
      <c r="E488" s="17">
        <v>9.229089256</v>
      </c>
      <c r="F488" s="18">
        <f t="shared" si="103"/>
        <v>1910.9583333332971</v>
      </c>
      <c r="G488" s="19">
        <f>G477*1/12+G489*11/12</f>
        <v>3.9741666666666666</v>
      </c>
      <c r="H488" s="18">
        <f t="shared" si="95"/>
        <v>308.70483083125157</v>
      </c>
      <c r="I488" s="18">
        <f t="shared" si="96"/>
        <v>16.032184584606433</v>
      </c>
      <c r="J488" s="20">
        <f t="shared" si="104"/>
        <v>2259.8003357671396</v>
      </c>
      <c r="K488" s="18">
        <f t="shared" si="97"/>
        <v>24.901052652686587</v>
      </c>
      <c r="L488" s="20">
        <f t="shared" si="98"/>
        <v>182.28223702873058</v>
      </c>
      <c r="M488" s="39">
        <f t="shared" si="92"/>
        <v>13.741478417781552</v>
      </c>
      <c r="N488" s="21"/>
      <c r="O488" s="22">
        <f t="shared" si="93"/>
        <v>17.136316385812247</v>
      </c>
      <c r="P488" s="22"/>
      <c r="Q488" s="41">
        <f t="shared" si="94"/>
        <v>5.2485548384874396E-2</v>
      </c>
      <c r="R488" s="19">
        <f t="shared" si="99"/>
        <v>1.0028344888788736</v>
      </c>
      <c r="S488" s="19">
        <f t="shared" si="105"/>
        <v>6.9066021857451929</v>
      </c>
      <c r="T488" s="25">
        <f t="shared" si="100"/>
        <v>-4.1517080313431487E-2</v>
      </c>
      <c r="U488" s="25">
        <f t="shared" si="101"/>
        <v>-3.8818705303104939E-2</v>
      </c>
      <c r="V488" s="25">
        <f t="shared" si="102"/>
        <v>-2.698375010326548E-3</v>
      </c>
      <c r="Y488" s="40"/>
      <c r="Z488" s="40"/>
    </row>
    <row r="489" spans="1:26" x14ac:dyDescent="0.2">
      <c r="A489" s="16">
        <v>1911.01</v>
      </c>
      <c r="B489" s="17">
        <v>9.27</v>
      </c>
      <c r="C489" s="18">
        <v>0.47</v>
      </c>
      <c r="D489" s="17">
        <v>0.71830000000000005</v>
      </c>
      <c r="E489" s="17">
        <v>9.229089256</v>
      </c>
      <c r="F489" s="18">
        <f t="shared" si="103"/>
        <v>1911.0416666666304</v>
      </c>
      <c r="G489" s="19">
        <v>3.98</v>
      </c>
      <c r="H489" s="18">
        <f t="shared" si="95"/>
        <v>316.20925765808863</v>
      </c>
      <c r="I489" s="18">
        <f t="shared" si="96"/>
        <v>16.032184584606433</v>
      </c>
      <c r="J489" s="20">
        <f t="shared" si="104"/>
        <v>2324.5146916072486</v>
      </c>
      <c r="K489" s="18">
        <f t="shared" si="97"/>
        <v>24.501953589622982</v>
      </c>
      <c r="L489" s="20">
        <f t="shared" si="98"/>
        <v>180.11854401094783</v>
      </c>
      <c r="M489" s="39">
        <f t="shared" si="92"/>
        <v>14.049215181401209</v>
      </c>
      <c r="N489" s="21"/>
      <c r="O489" s="22">
        <f t="shared" si="93"/>
        <v>17.527975125717902</v>
      </c>
      <c r="P489" s="22"/>
      <c r="Q489" s="41">
        <f t="shared" si="94"/>
        <v>4.9567622703641526E-2</v>
      </c>
      <c r="R489" s="19">
        <f t="shared" si="99"/>
        <v>1.0031121262053728</v>
      </c>
      <c r="S489" s="19">
        <f t="shared" si="105"/>
        <v>6.9261788728314917</v>
      </c>
      <c r="T489" s="25">
        <f t="shared" si="100"/>
        <v>-3.7519546179584973E-2</v>
      </c>
      <c r="U489" s="25">
        <f t="shared" si="101"/>
        <v>-3.6754414872576135E-2</v>
      </c>
      <c r="V489" s="25">
        <f t="shared" si="102"/>
        <v>-7.6513130700883725E-4</v>
      </c>
      <c r="Y489" s="40"/>
      <c r="Z489" s="40"/>
    </row>
    <row r="490" spans="1:26" x14ac:dyDescent="0.2">
      <c r="A490" s="16">
        <v>1911.02</v>
      </c>
      <c r="B490" s="17">
        <v>9.43</v>
      </c>
      <c r="C490" s="18">
        <v>0.47</v>
      </c>
      <c r="D490" s="17">
        <v>0.70669999999999999</v>
      </c>
      <c r="E490" s="17">
        <v>8.9436743799999991</v>
      </c>
      <c r="F490" s="18">
        <f t="shared" si="103"/>
        <v>1911.1249999999636</v>
      </c>
      <c r="G490" s="19">
        <f>G489*11/12+G501*1/12</f>
        <v>3.9824999999999999</v>
      </c>
      <c r="H490" s="18">
        <f t="shared" si="95"/>
        <v>331.93221671158398</v>
      </c>
      <c r="I490" s="18">
        <f t="shared" si="96"/>
        <v>16.543811437374814</v>
      </c>
      <c r="J490" s="20">
        <f t="shared" si="104"/>
        <v>2450.2318954769921</v>
      </c>
      <c r="K490" s="18">
        <f t="shared" si="97"/>
        <v>24.875556474027192</v>
      </c>
      <c r="L490" s="20">
        <f t="shared" si="98"/>
        <v>183.62448361968086</v>
      </c>
      <c r="M490" s="39">
        <f t="shared" si="92"/>
        <v>14.721488469928307</v>
      </c>
      <c r="N490" s="21"/>
      <c r="O490" s="22">
        <f t="shared" si="93"/>
        <v>18.374592785196672</v>
      </c>
      <c r="P490" s="22"/>
      <c r="Q490" s="41">
        <f t="shared" si="94"/>
        <v>4.4360278841051662E-2</v>
      </c>
      <c r="R490" s="19">
        <f t="shared" si="99"/>
        <v>1.0031142333635612</v>
      </c>
      <c r="S490" s="19">
        <f t="shared" si="105"/>
        <v>7.1694534743295701</v>
      </c>
      <c r="T490" s="25">
        <f t="shared" si="100"/>
        <v>-3.9609309376002488E-2</v>
      </c>
      <c r="U490" s="25">
        <f t="shared" si="101"/>
        <v>-3.6089686175194036E-2</v>
      </c>
      <c r="V490" s="25">
        <f t="shared" si="102"/>
        <v>-3.5196232008084527E-3</v>
      </c>
      <c r="Y490" s="40"/>
      <c r="Z490" s="40"/>
    </row>
    <row r="491" spans="1:26" x14ac:dyDescent="0.2">
      <c r="A491" s="16">
        <v>1911.03</v>
      </c>
      <c r="B491" s="17">
        <v>9.32</v>
      </c>
      <c r="C491" s="18">
        <v>0.47</v>
      </c>
      <c r="D491" s="17">
        <v>0.69499999999999995</v>
      </c>
      <c r="E491" s="17">
        <v>9.0388396689999997</v>
      </c>
      <c r="F491" s="18">
        <f t="shared" si="103"/>
        <v>1911.2083333332969</v>
      </c>
      <c r="G491" s="19">
        <f>G489*10/12+G501*2/12</f>
        <v>3.9849999999999999</v>
      </c>
      <c r="H491" s="18">
        <f t="shared" si="95"/>
        <v>324.60628326695479</v>
      </c>
      <c r="I491" s="18">
        <f t="shared" si="96"/>
        <v>16.369630164749864</v>
      </c>
      <c r="J491" s="20">
        <f t="shared" si="104"/>
        <v>2406.223553133324</v>
      </c>
      <c r="K491" s="18">
        <f t="shared" si="97"/>
        <v>24.206155243619477</v>
      </c>
      <c r="L491" s="20">
        <f t="shared" si="98"/>
        <v>179.43405251369742</v>
      </c>
      <c r="M491" s="39">
        <f t="shared" si="92"/>
        <v>14.370623221979539</v>
      </c>
      <c r="N491" s="21"/>
      <c r="O491" s="22">
        <f t="shared" si="93"/>
        <v>17.944211955514483</v>
      </c>
      <c r="P491" s="22"/>
      <c r="Q491" s="41">
        <f t="shared" si="94"/>
        <v>4.7069976401038285E-2</v>
      </c>
      <c r="R491" s="19">
        <f t="shared" si="99"/>
        <v>1.0031163405178931</v>
      </c>
      <c r="S491" s="19">
        <f t="shared" si="105"/>
        <v>7.1160622680957433</v>
      </c>
      <c r="T491" s="25">
        <f t="shared" si="100"/>
        <v>-3.9248597113910044E-2</v>
      </c>
      <c r="U491" s="25">
        <f t="shared" si="101"/>
        <v>-3.3945796918963711E-2</v>
      </c>
      <c r="V491" s="25">
        <f t="shared" si="102"/>
        <v>-5.3028001949463333E-3</v>
      </c>
      <c r="Y491" s="40"/>
      <c r="Z491" s="40"/>
    </row>
    <row r="492" spans="1:26" x14ac:dyDescent="0.2">
      <c r="A492" s="16">
        <v>1911.04</v>
      </c>
      <c r="B492" s="17">
        <v>9.2799999999999994</v>
      </c>
      <c r="C492" s="18">
        <v>0.47</v>
      </c>
      <c r="D492" s="17">
        <v>0.68330000000000002</v>
      </c>
      <c r="E492" s="17">
        <v>8.7534247930000006</v>
      </c>
      <c r="F492" s="18">
        <f t="shared" si="103"/>
        <v>1911.2916666666301</v>
      </c>
      <c r="G492" s="19">
        <f>G489*9/12+G501*3/12</f>
        <v>3.9874999999999998</v>
      </c>
      <c r="H492" s="18">
        <f t="shared" si="95"/>
        <v>333.75183646248541</v>
      </c>
      <c r="I492" s="18">
        <f t="shared" si="96"/>
        <v>16.903379648423293</v>
      </c>
      <c r="J492" s="20">
        <f t="shared" si="104"/>
        <v>2484.458908807057</v>
      </c>
      <c r="K492" s="18">
        <f t="shared" si="97"/>
        <v>24.574636837803478</v>
      </c>
      <c r="L492" s="20">
        <f t="shared" si="98"/>
        <v>182.93435047282995</v>
      </c>
      <c r="M492" s="39">
        <f t="shared" si="92"/>
        <v>14.752935420329358</v>
      </c>
      <c r="N492" s="21"/>
      <c r="O492" s="22">
        <f t="shared" si="93"/>
        <v>18.430686396998279</v>
      </c>
      <c r="P492" s="22"/>
      <c r="Q492" s="41">
        <f t="shared" si="94"/>
        <v>4.3259160708309798E-2</v>
      </c>
      <c r="R492" s="19">
        <f t="shared" si="99"/>
        <v>1.0031184476683683</v>
      </c>
      <c r="S492" s="19">
        <f t="shared" si="105"/>
        <v>7.3709883173317348</v>
      </c>
      <c r="T492" s="25">
        <f t="shared" si="100"/>
        <v>-4.0278429128642435E-2</v>
      </c>
      <c r="U492" s="25">
        <f t="shared" si="101"/>
        <v>-3.5389425301738942E-2</v>
      </c>
      <c r="V492" s="25">
        <f t="shared" si="102"/>
        <v>-4.889003826903493E-3</v>
      </c>
      <c r="Y492" s="40"/>
      <c r="Z492" s="40"/>
    </row>
    <row r="493" spans="1:26" x14ac:dyDescent="0.2">
      <c r="A493" s="16">
        <v>1911.05</v>
      </c>
      <c r="B493" s="17">
        <v>9.48</v>
      </c>
      <c r="C493" s="18">
        <v>0.47</v>
      </c>
      <c r="D493" s="17">
        <v>0.67169999999999996</v>
      </c>
      <c r="E493" s="17">
        <v>8.7534247930000006</v>
      </c>
      <c r="F493" s="18">
        <f t="shared" si="103"/>
        <v>1911.3749999999634</v>
      </c>
      <c r="G493" s="19">
        <f>G489*8/12+G501*4/12</f>
        <v>3.99</v>
      </c>
      <c r="H493" s="18">
        <f t="shared" si="95"/>
        <v>340.94476397245273</v>
      </c>
      <c r="I493" s="18">
        <f t="shared" si="96"/>
        <v>16.903379648423293</v>
      </c>
      <c r="J493" s="20">
        <f t="shared" si="104"/>
        <v>2548.4890548943072</v>
      </c>
      <c r="K493" s="18">
        <f t="shared" si="97"/>
        <v>24.157447042225368</v>
      </c>
      <c r="L493" s="20">
        <f t="shared" si="98"/>
        <v>180.57174031355547</v>
      </c>
      <c r="M493" s="39">
        <f t="shared" si="92"/>
        <v>15.047660591685043</v>
      </c>
      <c r="N493" s="21"/>
      <c r="O493" s="22">
        <f t="shared" si="93"/>
        <v>18.805342832580809</v>
      </c>
      <c r="P493" s="22"/>
      <c r="Q493" s="41">
        <f t="shared" si="94"/>
        <v>4.1906552892054874E-2</v>
      </c>
      <c r="R493" s="19">
        <f t="shared" si="99"/>
        <v>1.0031205548149882</v>
      </c>
      <c r="S493" s="19">
        <f t="shared" si="105"/>
        <v>7.3939743586634883</v>
      </c>
      <c r="T493" s="25">
        <f t="shared" si="100"/>
        <v>-3.7149546920214216E-2</v>
      </c>
      <c r="U493" s="25">
        <f t="shared" si="101"/>
        <v>-3.264137087186314E-2</v>
      </c>
      <c r="V493" s="25">
        <f t="shared" si="102"/>
        <v>-4.5081760483510758E-3</v>
      </c>
      <c r="Y493" s="40"/>
      <c r="Z493" s="40"/>
    </row>
    <row r="494" spans="1:26" x14ac:dyDescent="0.2">
      <c r="A494" s="16">
        <v>1911.06</v>
      </c>
      <c r="B494" s="17">
        <v>9.67</v>
      </c>
      <c r="C494" s="18">
        <v>0.47</v>
      </c>
      <c r="D494" s="17">
        <v>0.66</v>
      </c>
      <c r="E494" s="17">
        <v>8.7534247930000006</v>
      </c>
      <c r="F494" s="18">
        <f t="shared" si="103"/>
        <v>1911.4583333332967</v>
      </c>
      <c r="G494" s="19">
        <f>G489*7/12+G501*5/12</f>
        <v>3.9924999999999997</v>
      </c>
      <c r="H494" s="18">
        <f t="shared" si="95"/>
        <v>347.77804510692175</v>
      </c>
      <c r="I494" s="18">
        <f t="shared" si="96"/>
        <v>16.903379648423293</v>
      </c>
      <c r="J494" s="20">
        <f t="shared" si="104"/>
        <v>2610.0954622515451</v>
      </c>
      <c r="K494" s="18">
        <f t="shared" si="97"/>
        <v>23.736660782892283</v>
      </c>
      <c r="L494" s="20">
        <f t="shared" si="98"/>
        <v>178.14508842668252</v>
      </c>
      <c r="M494" s="39">
        <f t="shared" si="92"/>
        <v>15.328355684719288</v>
      </c>
      <c r="N494" s="21"/>
      <c r="O494" s="22">
        <f t="shared" si="93"/>
        <v>19.161771874042589</v>
      </c>
      <c r="P494" s="22"/>
      <c r="Q494" s="41">
        <f t="shared" si="94"/>
        <v>4.0664609815320128E-2</v>
      </c>
      <c r="R494" s="19">
        <f t="shared" si="99"/>
        <v>1.0031226619577531</v>
      </c>
      <c r="S494" s="19">
        <f t="shared" si="105"/>
        <v>7.4170476609503142</v>
      </c>
      <c r="T494" s="25">
        <f t="shared" si="100"/>
        <v>-4.630210294596615E-2</v>
      </c>
      <c r="U494" s="25">
        <f t="shared" si="101"/>
        <v>-3.1506404362893425E-2</v>
      </c>
      <c r="V494" s="25">
        <f t="shared" si="102"/>
        <v>-1.4795698583072725E-2</v>
      </c>
      <c r="Y494" s="40"/>
      <c r="Z494" s="40"/>
    </row>
    <row r="495" spans="1:26" x14ac:dyDescent="0.2">
      <c r="A495" s="16">
        <v>1911.07</v>
      </c>
      <c r="B495" s="17">
        <v>9.6300000000000008</v>
      </c>
      <c r="C495" s="18">
        <v>0.47</v>
      </c>
      <c r="D495" s="17">
        <v>0.64829999999999999</v>
      </c>
      <c r="E495" s="17">
        <v>8.8485090910000004</v>
      </c>
      <c r="F495" s="18">
        <f t="shared" si="103"/>
        <v>1911.5416666666299</v>
      </c>
      <c r="G495" s="19">
        <f>G489*6/12+G501*6/12</f>
        <v>3.9950000000000001</v>
      </c>
      <c r="H495" s="18">
        <f t="shared" si="95"/>
        <v>342.61776547006792</v>
      </c>
      <c r="I495" s="18">
        <f t="shared" si="96"/>
        <v>16.721739332391682</v>
      </c>
      <c r="J495" s="20">
        <f t="shared" si="104"/>
        <v>2581.8253880675657</v>
      </c>
      <c r="K495" s="18">
        <f t="shared" si="97"/>
        <v>23.065326828062823</v>
      </c>
      <c r="L495" s="20">
        <f t="shared" si="98"/>
        <v>173.81073718423701</v>
      </c>
      <c r="M495" s="39">
        <f t="shared" si="92"/>
        <v>15.083110578700271</v>
      </c>
      <c r="N495" s="21"/>
      <c r="O495" s="22">
        <f t="shared" si="93"/>
        <v>18.861627429791692</v>
      </c>
      <c r="P495" s="22"/>
      <c r="Q495" s="41">
        <f t="shared" si="94"/>
        <v>4.152012374329099E-2</v>
      </c>
      <c r="R495" s="19">
        <f t="shared" si="99"/>
        <v>1.003124769096664</v>
      </c>
      <c r="S495" s="19">
        <f t="shared" si="105"/>
        <v>7.3602576092566814</v>
      </c>
      <c r="T495" s="25">
        <f t="shared" si="100"/>
        <v>-4.5511796698328721E-2</v>
      </c>
      <c r="U495" s="25">
        <f t="shared" si="101"/>
        <v>-3.0425216669317967E-2</v>
      </c>
      <c r="V495" s="25">
        <f t="shared" si="102"/>
        <v>-1.5086580029010754E-2</v>
      </c>
      <c r="Y495" s="40"/>
      <c r="Z495" s="40"/>
    </row>
    <row r="496" spans="1:26" x14ac:dyDescent="0.2">
      <c r="A496" s="16">
        <v>1911.08</v>
      </c>
      <c r="B496" s="17">
        <v>9.17</v>
      </c>
      <c r="C496" s="18">
        <v>0.47</v>
      </c>
      <c r="D496" s="17">
        <v>0.63670000000000004</v>
      </c>
      <c r="E496" s="17">
        <v>9.1340049590000003</v>
      </c>
      <c r="F496" s="18">
        <f t="shared" si="103"/>
        <v>1911.6249999999632</v>
      </c>
      <c r="G496" s="19">
        <f>G489*5/12+G501*7/12</f>
        <v>3.9975000000000001</v>
      </c>
      <c r="H496" s="18">
        <f t="shared" si="95"/>
        <v>316.05435955621107</v>
      </c>
      <c r="I496" s="18">
        <f t="shared" si="96"/>
        <v>16.199078406915945</v>
      </c>
      <c r="J496" s="20">
        <f t="shared" si="104"/>
        <v>2391.8270390285479</v>
      </c>
      <c r="K496" s="18">
        <f t="shared" si="97"/>
        <v>21.944581322730603</v>
      </c>
      <c r="L496" s="20">
        <f t="shared" si="98"/>
        <v>166.07156769350891</v>
      </c>
      <c r="M496" s="39">
        <f t="shared" si="92"/>
        <v>13.89979066565445</v>
      </c>
      <c r="N496" s="21"/>
      <c r="O496" s="22">
        <f t="shared" si="93"/>
        <v>17.392599372771919</v>
      </c>
      <c r="P496" s="22"/>
      <c r="Q496" s="41">
        <f t="shared" si="94"/>
        <v>4.9103896459398826E-2</v>
      </c>
      <c r="R496" s="19">
        <f t="shared" si="99"/>
        <v>1.0031268762317218</v>
      </c>
      <c r="S496" s="19">
        <f t="shared" si="105"/>
        <v>7.1524828873148145</v>
      </c>
      <c r="T496" s="25">
        <f t="shared" si="100"/>
        <v>-3.878268346864544E-2</v>
      </c>
      <c r="U496" s="25">
        <f t="shared" si="101"/>
        <v>-2.6759746446060495E-2</v>
      </c>
      <c r="V496" s="25">
        <f t="shared" si="102"/>
        <v>-1.2022937022584945E-2</v>
      </c>
      <c r="Y496" s="40"/>
      <c r="Z496" s="40"/>
    </row>
    <row r="497" spans="1:26" x14ac:dyDescent="0.2">
      <c r="A497" s="16">
        <v>1911.09</v>
      </c>
      <c r="B497" s="17">
        <v>8.67</v>
      </c>
      <c r="C497" s="18">
        <v>0.47</v>
      </c>
      <c r="D497" s="17">
        <v>0.625</v>
      </c>
      <c r="E497" s="17">
        <v>9.229089256</v>
      </c>
      <c r="F497" s="18">
        <f t="shared" si="103"/>
        <v>1911.7083333332964</v>
      </c>
      <c r="G497" s="19">
        <f>G489*4/12+G501*8/12</f>
        <v>4</v>
      </c>
      <c r="H497" s="18">
        <f t="shared" si="95"/>
        <v>295.74263903944211</v>
      </c>
      <c r="I497" s="18">
        <f t="shared" si="96"/>
        <v>16.032184584606433</v>
      </c>
      <c r="J497" s="20">
        <f t="shared" si="104"/>
        <v>2248.2232466632659</v>
      </c>
      <c r="K497" s="18">
        <f t="shared" si="97"/>
        <v>21.319394394423451</v>
      </c>
      <c r="L497" s="20">
        <f t="shared" si="98"/>
        <v>162.06914984596784</v>
      </c>
      <c r="M497" s="39">
        <f t="shared" si="92"/>
        <v>12.99795398325244</v>
      </c>
      <c r="N497" s="21"/>
      <c r="O497" s="22">
        <f t="shared" si="93"/>
        <v>16.279970359273168</v>
      </c>
      <c r="P497" s="22"/>
      <c r="Q497" s="41">
        <f t="shared" si="94"/>
        <v>5.3875847855920832E-2</v>
      </c>
      <c r="R497" s="19">
        <f t="shared" si="99"/>
        <v>1.0031289833629269</v>
      </c>
      <c r="S497" s="19">
        <f t="shared" si="105"/>
        <v>7.1009276987209171</v>
      </c>
      <c r="T497" s="25">
        <f t="shared" si="100"/>
        <v>-2.8760687778725536E-2</v>
      </c>
      <c r="U497" s="25">
        <f t="shared" si="101"/>
        <v>-2.4064280389012316E-2</v>
      </c>
      <c r="V497" s="25">
        <f t="shared" si="102"/>
        <v>-4.6964073897132197E-3</v>
      </c>
      <c r="Y497" s="40"/>
      <c r="Z497" s="40"/>
    </row>
    <row r="498" spans="1:26" x14ac:dyDescent="0.2">
      <c r="A498" s="16">
        <v>1911.1</v>
      </c>
      <c r="B498" s="17">
        <v>8.7200000000000006</v>
      </c>
      <c r="C498" s="18">
        <v>0.47</v>
      </c>
      <c r="D498" s="17">
        <v>0.61329999999999996</v>
      </c>
      <c r="E498" s="17">
        <v>9.229089256</v>
      </c>
      <c r="F498" s="18">
        <f t="shared" si="103"/>
        <v>1911.7916666666297</v>
      </c>
      <c r="G498" s="19">
        <f>G489*3/12+G501*9/12</f>
        <v>4.0024999999999995</v>
      </c>
      <c r="H498" s="18">
        <f t="shared" si="95"/>
        <v>297.44819059099603</v>
      </c>
      <c r="I498" s="18">
        <f t="shared" si="96"/>
        <v>16.032184584606433</v>
      </c>
      <c r="J498" s="20">
        <f t="shared" si="104"/>
        <v>2271.345112041291</v>
      </c>
      <c r="K498" s="18">
        <f t="shared" si="97"/>
        <v>20.920295331359842</v>
      </c>
      <c r="L498" s="20">
        <f t="shared" si="98"/>
        <v>159.74953637785819</v>
      </c>
      <c r="M498" s="39">
        <f t="shared" si="92"/>
        <v>13.066472850619197</v>
      </c>
      <c r="N498" s="21"/>
      <c r="O498" s="22">
        <f t="shared" si="93"/>
        <v>16.382298462120726</v>
      </c>
      <c r="P498" s="22"/>
      <c r="Q498" s="41">
        <f t="shared" si="94"/>
        <v>5.344740984881332E-2</v>
      </c>
      <c r="R498" s="19">
        <f t="shared" si="99"/>
        <v>1.0031310904902799</v>
      </c>
      <c r="S498" s="19">
        <f t="shared" si="105"/>
        <v>7.1231463833515605</v>
      </c>
      <c r="T498" s="25">
        <f t="shared" si="100"/>
        <v>-2.7876494527275697E-2</v>
      </c>
      <c r="U498" s="25">
        <f t="shared" si="101"/>
        <v>-2.3488603821643195E-2</v>
      </c>
      <c r="V498" s="25">
        <f t="shared" si="102"/>
        <v>-4.3878907056325023E-3</v>
      </c>
      <c r="Y498" s="40"/>
      <c r="Z498" s="40"/>
    </row>
    <row r="499" spans="1:26" x14ac:dyDescent="0.2">
      <c r="A499" s="16">
        <v>1911.11</v>
      </c>
      <c r="B499" s="17">
        <v>9.07</v>
      </c>
      <c r="C499" s="18">
        <v>0.47</v>
      </c>
      <c r="D499" s="17">
        <v>0.60170000000000001</v>
      </c>
      <c r="E499" s="17">
        <v>9.1340049590000003</v>
      </c>
      <c r="F499" s="18">
        <f t="shared" si="103"/>
        <v>1911.8749999999629</v>
      </c>
      <c r="G499" s="19">
        <f>G489*2/12+G501*10/12</f>
        <v>4.0049999999999999</v>
      </c>
      <c r="H499" s="18">
        <f t="shared" si="95"/>
        <v>312.60774712920772</v>
      </c>
      <c r="I499" s="18">
        <f t="shared" si="96"/>
        <v>16.199078406915945</v>
      </c>
      <c r="J499" s="20">
        <f t="shared" si="104"/>
        <v>2397.4132048830566</v>
      </c>
      <c r="K499" s="18">
        <f t="shared" si="97"/>
        <v>20.738266973279412</v>
      </c>
      <c r="L499" s="20">
        <f t="shared" si="98"/>
        <v>159.04338758303584</v>
      </c>
      <c r="M499" s="39">
        <f t="shared" si="92"/>
        <v>13.7279975864131</v>
      </c>
      <c r="N499" s="21"/>
      <c r="O499" s="22">
        <f t="shared" si="93"/>
        <v>17.226467153366855</v>
      </c>
      <c r="P499" s="22"/>
      <c r="Q499" s="41">
        <f t="shared" si="94"/>
        <v>4.7451194942915179E-2</v>
      </c>
      <c r="R499" s="19">
        <f t="shared" si="99"/>
        <v>1.0031331976137821</v>
      </c>
      <c r="S499" s="19">
        <f t="shared" si="105"/>
        <v>7.219833186184121</v>
      </c>
      <c r="T499" s="25">
        <f t="shared" si="100"/>
        <v>-2.695114101777274E-2</v>
      </c>
      <c r="U499" s="25">
        <f t="shared" si="101"/>
        <v>-2.3368393912026275E-2</v>
      </c>
      <c r="V499" s="25">
        <f t="shared" si="102"/>
        <v>-3.5827471057464644E-3</v>
      </c>
      <c r="Y499" s="40"/>
      <c r="Z499" s="40"/>
    </row>
    <row r="500" spans="1:26" x14ac:dyDescent="0.2">
      <c r="A500" s="16">
        <v>1911.12</v>
      </c>
      <c r="B500" s="17">
        <v>9.11</v>
      </c>
      <c r="C500" s="18">
        <v>0.47</v>
      </c>
      <c r="D500" s="17">
        <v>0.59</v>
      </c>
      <c r="E500" s="17">
        <v>9.0388396689999997</v>
      </c>
      <c r="F500" s="18">
        <f t="shared" si="103"/>
        <v>1911.9583333332962</v>
      </c>
      <c r="G500" s="19">
        <f>G489*1/12+G501*11/12</f>
        <v>4.0075000000000003</v>
      </c>
      <c r="H500" s="18">
        <f t="shared" si="95"/>
        <v>317.29219319334305</v>
      </c>
      <c r="I500" s="18">
        <f t="shared" si="96"/>
        <v>16.369630164749864</v>
      </c>
      <c r="J500" s="20">
        <f t="shared" si="104"/>
        <v>2443.8002515186245</v>
      </c>
      <c r="K500" s="18">
        <f t="shared" si="97"/>
        <v>20.549110206813655</v>
      </c>
      <c r="L500" s="20">
        <f t="shared" si="98"/>
        <v>158.27026875916448</v>
      </c>
      <c r="M500" s="39">
        <f t="shared" si="92"/>
        <v>13.92925841957824</v>
      </c>
      <c r="N500" s="21"/>
      <c r="O500" s="22">
        <f t="shared" si="93"/>
        <v>17.494076442996061</v>
      </c>
      <c r="P500" s="22"/>
      <c r="Q500" s="41">
        <f t="shared" si="94"/>
        <v>4.4098435429173549E-2</v>
      </c>
      <c r="R500" s="19">
        <f t="shared" si="99"/>
        <v>1.0031353047334335</v>
      </c>
      <c r="S500" s="19">
        <f t="shared" si="105"/>
        <v>7.3187064239899442</v>
      </c>
      <c r="T500" s="25">
        <f t="shared" si="100"/>
        <v>-2.4356634205699779E-2</v>
      </c>
      <c r="U500" s="25">
        <f t="shared" si="101"/>
        <v>-2.3260362364417753E-2</v>
      </c>
      <c r="V500" s="25">
        <f t="shared" si="102"/>
        <v>-1.096271841282026E-3</v>
      </c>
      <c r="Y500" s="40"/>
      <c r="Z500" s="40"/>
    </row>
    <row r="501" spans="1:26" x14ac:dyDescent="0.2">
      <c r="A501" s="16">
        <v>1912.01</v>
      </c>
      <c r="B501" s="17">
        <v>9.1199999999999992</v>
      </c>
      <c r="C501" s="18">
        <v>0.4708</v>
      </c>
      <c r="D501" s="17">
        <v>0.59919999999999995</v>
      </c>
      <c r="E501" s="17">
        <v>9.1340049590000003</v>
      </c>
      <c r="F501" s="18">
        <f t="shared" si="103"/>
        <v>1912.0416666666295</v>
      </c>
      <c r="G501" s="19">
        <v>4.01</v>
      </c>
      <c r="H501" s="18">
        <f t="shared" si="95"/>
        <v>314.33105334270937</v>
      </c>
      <c r="I501" s="18">
        <f t="shared" si="96"/>
        <v>16.22665130633197</v>
      </c>
      <c r="J501" s="20">
        <f t="shared" si="104"/>
        <v>2431.4082780712311</v>
      </c>
      <c r="K501" s="18">
        <f t="shared" si="97"/>
        <v>20.652101662604327</v>
      </c>
      <c r="L501" s="20">
        <f t="shared" si="98"/>
        <v>159.74778949783791</v>
      </c>
      <c r="M501" s="39">
        <f t="shared" si="92"/>
        <v>13.794952631845829</v>
      </c>
      <c r="N501" s="21"/>
      <c r="O501" s="22">
        <f t="shared" si="93"/>
        <v>17.340766146480295</v>
      </c>
      <c r="P501" s="22"/>
      <c r="Q501" s="41">
        <f t="shared" si="94"/>
        <v>4.7047640823835585E-2</v>
      </c>
      <c r="R501" s="19">
        <f t="shared" si="99"/>
        <v>1.0003506907546551</v>
      </c>
      <c r="S501" s="19">
        <f t="shared" si="105"/>
        <v>7.2651616517011313</v>
      </c>
      <c r="T501" s="25">
        <f t="shared" si="100"/>
        <v>-2.119113480239132E-2</v>
      </c>
      <c r="U501" s="25">
        <f t="shared" si="101"/>
        <v>-1.9380715036719343E-2</v>
      </c>
      <c r="V501" s="25">
        <f t="shared" si="102"/>
        <v>-1.8104197656719778E-3</v>
      </c>
      <c r="Y501" s="40"/>
      <c r="Z501" s="40"/>
    </row>
    <row r="502" spans="1:26" x14ac:dyDescent="0.2">
      <c r="A502" s="16">
        <v>1912.02</v>
      </c>
      <c r="B502" s="17">
        <v>9.0399999999999991</v>
      </c>
      <c r="C502" s="18">
        <v>0.47170000000000001</v>
      </c>
      <c r="D502" s="17">
        <v>0.60829999999999995</v>
      </c>
      <c r="E502" s="17">
        <v>9.229089256</v>
      </c>
      <c r="F502" s="18">
        <f t="shared" si="103"/>
        <v>1912.1249999999627</v>
      </c>
      <c r="G502" s="19">
        <f>G501*11/12+G513*1/12</f>
        <v>4.0466666666666669</v>
      </c>
      <c r="H502" s="18">
        <f t="shared" si="95"/>
        <v>308.36372052094077</v>
      </c>
      <c r="I502" s="18">
        <f t="shared" si="96"/>
        <v>16.090173337359268</v>
      </c>
      <c r="J502" s="20">
        <f t="shared" si="104"/>
        <v>2395.6215687598483</v>
      </c>
      <c r="K502" s="18">
        <f t="shared" si="97"/>
        <v>20.749740176204455</v>
      </c>
      <c r="L502" s="20">
        <f t="shared" si="98"/>
        <v>161.20095135803271</v>
      </c>
      <c r="M502" s="39">
        <f t="shared" si="92"/>
        <v>13.531634369686602</v>
      </c>
      <c r="N502" s="21"/>
      <c r="O502" s="22">
        <f t="shared" si="93"/>
        <v>17.024470442136433</v>
      </c>
      <c r="P502" s="22"/>
      <c r="Q502" s="41">
        <f t="shared" si="94"/>
        <v>4.914293070284783E-2</v>
      </c>
      <c r="R502" s="19">
        <f t="shared" si="99"/>
        <v>1.0003863444173371</v>
      </c>
      <c r="S502" s="19">
        <f t="shared" si="105"/>
        <v>7.192832635983704</v>
      </c>
      <c r="T502" s="25">
        <f t="shared" si="100"/>
        <v>-1.7098368530148456E-2</v>
      </c>
      <c r="U502" s="25">
        <f t="shared" si="101"/>
        <v>-1.8087330716241246E-2</v>
      </c>
      <c r="V502" s="25">
        <f t="shared" si="102"/>
        <v>9.8896218609278996E-4</v>
      </c>
      <c r="Y502" s="40"/>
      <c r="Z502" s="40"/>
    </row>
    <row r="503" spans="1:26" x14ac:dyDescent="0.2">
      <c r="A503" s="16">
        <v>1912.03</v>
      </c>
      <c r="B503" s="17">
        <v>9.3000000000000007</v>
      </c>
      <c r="C503" s="18">
        <v>0.47249999999999998</v>
      </c>
      <c r="D503" s="17">
        <v>0.61750000000000005</v>
      </c>
      <c r="E503" s="17">
        <v>9.4194198349999994</v>
      </c>
      <c r="F503" s="18">
        <f t="shared" si="103"/>
        <v>1912.208333333296</v>
      </c>
      <c r="G503" s="19">
        <f>G501*10/12+G513*2/12</f>
        <v>4.083333333333333</v>
      </c>
      <c r="H503" s="18">
        <f t="shared" si="95"/>
        <v>310.82252689504435</v>
      </c>
      <c r="I503" s="18">
        <f t="shared" si="96"/>
        <v>15.791789672893382</v>
      </c>
      <c r="J503" s="20">
        <f t="shared" si="104"/>
        <v>2424.9472156411948</v>
      </c>
      <c r="K503" s="18">
        <f t="shared" si="97"/>
        <v>20.637947350289235</v>
      </c>
      <c r="L503" s="20">
        <f t="shared" si="98"/>
        <v>161.01128017832664</v>
      </c>
      <c r="M503" s="39">
        <f t="shared" si="92"/>
        <v>13.639769173944174</v>
      </c>
      <c r="N503" s="21"/>
      <c r="O503" s="22">
        <f t="shared" si="93"/>
        <v>17.172513777043758</v>
      </c>
      <c r="P503" s="22"/>
      <c r="Q503" s="41">
        <f t="shared" si="94"/>
        <v>5.0265881303448681E-2</v>
      </c>
      <c r="R503" s="19">
        <f t="shared" si="99"/>
        <v>1.0004219860003025</v>
      </c>
      <c r="S503" s="19">
        <f t="shared" si="105"/>
        <v>7.0502156586546949</v>
      </c>
      <c r="T503" s="25">
        <f t="shared" si="100"/>
        <v>-1.2995211417226926E-2</v>
      </c>
      <c r="U503" s="25">
        <f t="shared" si="101"/>
        <v>-1.4633648542101474E-2</v>
      </c>
      <c r="V503" s="25">
        <f t="shared" si="102"/>
        <v>1.6384371248745477E-3</v>
      </c>
      <c r="Y503" s="40"/>
      <c r="Z503" s="40"/>
    </row>
    <row r="504" spans="1:26" x14ac:dyDescent="0.2">
      <c r="A504" s="16">
        <v>1912.04</v>
      </c>
      <c r="B504" s="17">
        <v>9.59</v>
      </c>
      <c r="C504" s="18">
        <v>0.4733</v>
      </c>
      <c r="D504" s="17">
        <v>0.62670000000000003</v>
      </c>
      <c r="E504" s="17">
        <v>9.7048347110000002</v>
      </c>
      <c r="F504" s="18">
        <f t="shared" si="103"/>
        <v>1912.2916666666292</v>
      </c>
      <c r="G504" s="19">
        <f>G501*9/12+G513*3/12</f>
        <v>4.12</v>
      </c>
      <c r="H504" s="18">
        <f t="shared" si="95"/>
        <v>311.08864317678962</v>
      </c>
      <c r="I504" s="18">
        <f t="shared" si="96"/>
        <v>15.353311242499952</v>
      </c>
      <c r="J504" s="20">
        <f t="shared" si="104"/>
        <v>2437.0052178488395</v>
      </c>
      <c r="K504" s="18">
        <f t="shared" si="97"/>
        <v>20.329431979029621</v>
      </c>
      <c r="L504" s="20">
        <f t="shared" si="98"/>
        <v>159.25663921020521</v>
      </c>
      <c r="M504" s="39">
        <f t="shared" si="92"/>
        <v>13.654392690553239</v>
      </c>
      <c r="N504" s="21"/>
      <c r="O504" s="22">
        <f t="shared" si="93"/>
        <v>17.200337051440442</v>
      </c>
      <c r="P504" s="22"/>
      <c r="Q504" s="41">
        <f t="shared" si="94"/>
        <v>5.1641620629539017E-2</v>
      </c>
      <c r="R504" s="19">
        <f t="shared" si="99"/>
        <v>1.0004576155364637</v>
      </c>
      <c r="S504" s="19">
        <f t="shared" si="105"/>
        <v>6.8457595454299085</v>
      </c>
      <c r="T504" s="25">
        <f t="shared" si="100"/>
        <v>-7.1727380939490271E-3</v>
      </c>
      <c r="U504" s="25">
        <f t="shared" si="101"/>
        <v>-1.1414869605843148E-2</v>
      </c>
      <c r="V504" s="25">
        <f t="shared" si="102"/>
        <v>4.2421315118941205E-3</v>
      </c>
      <c r="Y504" s="40"/>
      <c r="Z504" s="40"/>
    </row>
    <row r="505" spans="1:26" x14ac:dyDescent="0.2">
      <c r="A505" s="16">
        <v>1912.05</v>
      </c>
      <c r="B505" s="17">
        <v>9.58</v>
      </c>
      <c r="C505" s="18">
        <v>0.47420000000000001</v>
      </c>
      <c r="D505" s="17">
        <v>0.63580000000000003</v>
      </c>
      <c r="E505" s="17">
        <v>9.7048347110000002</v>
      </c>
      <c r="F505" s="18">
        <f t="shared" si="103"/>
        <v>1912.3749999999625</v>
      </c>
      <c r="G505" s="19">
        <f>G501*8/12+G513*4/12</f>
        <v>4.1566666666666663</v>
      </c>
      <c r="H505" s="18">
        <f t="shared" si="95"/>
        <v>310.76425460204842</v>
      </c>
      <c r="I505" s="18">
        <f t="shared" si="96"/>
        <v>15.382506214226657</v>
      </c>
      <c r="J505" s="20">
        <f t="shared" si="104"/>
        <v>2444.505976001099</v>
      </c>
      <c r="K505" s="18">
        <f t="shared" si="97"/>
        <v>20.624625582044093</v>
      </c>
      <c r="L505" s="20">
        <f t="shared" si="98"/>
        <v>162.23558450328798</v>
      </c>
      <c r="M505" s="39">
        <f t="shared" si="92"/>
        <v>13.645500685612374</v>
      </c>
      <c r="N505" s="21"/>
      <c r="O505" s="22">
        <f t="shared" si="93"/>
        <v>17.198878723155385</v>
      </c>
      <c r="P505" s="22"/>
      <c r="Q505" s="41">
        <f t="shared" si="94"/>
        <v>5.0116700725255363E-2</v>
      </c>
      <c r="R505" s="19">
        <f t="shared" si="99"/>
        <v>1.0004932330586358</v>
      </c>
      <c r="S505" s="19">
        <f t="shared" si="105"/>
        <v>6.8488922713567915</v>
      </c>
      <c r="T505" s="25">
        <f t="shared" si="100"/>
        <v>-3.2084820167705974E-3</v>
      </c>
      <c r="U505" s="25">
        <f t="shared" si="101"/>
        <v>-1.1144897810831833E-2</v>
      </c>
      <c r="V505" s="25">
        <f t="shared" si="102"/>
        <v>7.9364157940612357E-3</v>
      </c>
      <c r="Y505" s="40"/>
      <c r="Z505" s="40"/>
    </row>
    <row r="506" spans="1:26" x14ac:dyDescent="0.2">
      <c r="A506" s="16">
        <v>1912.06</v>
      </c>
      <c r="B506" s="17">
        <v>9.58</v>
      </c>
      <c r="C506" s="18">
        <v>0.47499999999999998</v>
      </c>
      <c r="D506" s="17">
        <v>0.64500000000000002</v>
      </c>
      <c r="E506" s="17">
        <v>9.6096694209999995</v>
      </c>
      <c r="F506" s="18">
        <f t="shared" si="103"/>
        <v>1912.4583333332957</v>
      </c>
      <c r="G506" s="19">
        <f>G501*7/12+G513*5/12</f>
        <v>4.1933333333333334</v>
      </c>
      <c r="H506" s="18">
        <f t="shared" si="95"/>
        <v>313.8417767430505</v>
      </c>
      <c r="I506" s="18">
        <f t="shared" si="96"/>
        <v>15.561048429326616</v>
      </c>
      <c r="J506" s="20">
        <f t="shared" si="104"/>
        <v>2478.9145159038271</v>
      </c>
      <c r="K506" s="18">
        <f t="shared" si="97"/>
        <v>21.130265761927721</v>
      </c>
      <c r="L506" s="20">
        <f t="shared" si="98"/>
        <v>166.89977690584223</v>
      </c>
      <c r="M506" s="39">
        <f t="shared" si="92"/>
        <v>13.785417404502534</v>
      </c>
      <c r="N506" s="21"/>
      <c r="O506" s="22">
        <f t="shared" si="93"/>
        <v>17.384332578345749</v>
      </c>
      <c r="P506" s="22"/>
      <c r="Q506" s="41">
        <f t="shared" si="94"/>
        <v>4.6814057743688228E-2</v>
      </c>
      <c r="R506" s="19">
        <f t="shared" si="99"/>
        <v>1.0005288385995368</v>
      </c>
      <c r="S506" s="19">
        <f t="shared" si="105"/>
        <v>6.9201289281175127</v>
      </c>
      <c r="T506" s="25">
        <f t="shared" si="100"/>
        <v>-5.0636770243507323E-3</v>
      </c>
      <c r="U506" s="25">
        <f t="shared" si="101"/>
        <v>-1.1852190205361546E-2</v>
      </c>
      <c r="V506" s="25">
        <f t="shared" si="102"/>
        <v>6.7885131810108135E-3</v>
      </c>
      <c r="Y506" s="40"/>
      <c r="Z506" s="40"/>
    </row>
    <row r="507" spans="1:26" x14ac:dyDescent="0.2">
      <c r="A507" s="16">
        <v>1912.07</v>
      </c>
      <c r="B507" s="17">
        <v>9.59</v>
      </c>
      <c r="C507" s="18">
        <v>0.4758</v>
      </c>
      <c r="D507" s="17">
        <v>0.6542</v>
      </c>
      <c r="E507" s="17">
        <v>9.6096694209999995</v>
      </c>
      <c r="F507" s="18">
        <f t="shared" si="103"/>
        <v>1912.541666666629</v>
      </c>
      <c r="G507" s="19">
        <f>G501*6/12+G513*6/12</f>
        <v>4.2300000000000004</v>
      </c>
      <c r="H507" s="18">
        <f t="shared" si="95"/>
        <v>314.16937776261528</v>
      </c>
      <c r="I507" s="18">
        <f t="shared" si="96"/>
        <v>15.5872565108918</v>
      </c>
      <c r="J507" s="20">
        <f t="shared" si="104"/>
        <v>2491.7619173354165</v>
      </c>
      <c r="K507" s="18">
        <f t="shared" si="97"/>
        <v>21.431658699927311</v>
      </c>
      <c r="L507" s="20">
        <f t="shared" si="98"/>
        <v>169.980255090806</v>
      </c>
      <c r="M507" s="39">
        <f t="shared" si="92"/>
        <v>13.802876645015788</v>
      </c>
      <c r="N507" s="21"/>
      <c r="O507" s="22">
        <f t="shared" si="93"/>
        <v>17.414315464952512</v>
      </c>
      <c r="P507" s="22"/>
      <c r="Q507" s="41">
        <f t="shared" si="94"/>
        <v>4.635563479227682E-2</v>
      </c>
      <c r="R507" s="19">
        <f t="shared" si="99"/>
        <v>1.0005644321917888</v>
      </c>
      <c r="S507" s="19">
        <f t="shared" si="105"/>
        <v>6.9237885594084734</v>
      </c>
      <c r="T507" s="25">
        <f t="shared" si="100"/>
        <v>-4.9925314815399968E-3</v>
      </c>
      <c r="U507" s="25">
        <f t="shared" si="101"/>
        <v>-1.2178456771505752E-2</v>
      </c>
      <c r="V507" s="25">
        <f t="shared" si="102"/>
        <v>7.1859252899657555E-3</v>
      </c>
      <c r="Y507" s="40"/>
      <c r="Z507" s="40"/>
    </row>
    <row r="508" spans="1:26" x14ac:dyDescent="0.2">
      <c r="A508" s="16">
        <v>1912.08</v>
      </c>
      <c r="B508" s="17">
        <v>9.81</v>
      </c>
      <c r="C508" s="18">
        <v>0.47670000000000001</v>
      </c>
      <c r="D508" s="17">
        <v>0.6633</v>
      </c>
      <c r="E508" s="17">
        <v>9.7048347110000002</v>
      </c>
      <c r="F508" s="18">
        <f t="shared" si="103"/>
        <v>1912.6249999999623</v>
      </c>
      <c r="G508" s="19">
        <f>G501*5/12+G513*7/12</f>
        <v>4.2666666666666666</v>
      </c>
      <c r="H508" s="18">
        <f t="shared" si="95"/>
        <v>318.22519182109556</v>
      </c>
      <c r="I508" s="18">
        <f t="shared" si="96"/>
        <v>15.463603357911953</v>
      </c>
      <c r="J508" s="20">
        <f t="shared" si="104"/>
        <v>2534.1501706789545</v>
      </c>
      <c r="K508" s="18">
        <f t="shared" si="97"/>
        <v>21.516694162582333</v>
      </c>
      <c r="L508" s="20">
        <f t="shared" si="98"/>
        <v>171.3457500725128</v>
      </c>
      <c r="M508" s="39">
        <f t="shared" si="92"/>
        <v>13.984761763426283</v>
      </c>
      <c r="N508" s="21"/>
      <c r="O508" s="22">
        <f t="shared" si="93"/>
        <v>17.649150043747639</v>
      </c>
      <c r="P508" s="22"/>
      <c r="Q508" s="41">
        <f t="shared" si="94"/>
        <v>4.7238873758240631E-2</v>
      </c>
      <c r="R508" s="19">
        <f t="shared" si="99"/>
        <v>1.000600013867917</v>
      </c>
      <c r="S508" s="19">
        <f t="shared" si="105"/>
        <v>6.859763803849793</v>
      </c>
      <c r="T508" s="25">
        <f t="shared" si="100"/>
        <v>-1.3375699452520262E-3</v>
      </c>
      <c r="U508" s="25">
        <f t="shared" si="101"/>
        <v>-9.7585899235531626E-3</v>
      </c>
      <c r="V508" s="25">
        <f t="shared" si="102"/>
        <v>8.4210199783011364E-3</v>
      </c>
      <c r="Y508" s="40"/>
      <c r="Z508" s="40"/>
    </row>
    <row r="509" spans="1:26" x14ac:dyDescent="0.2">
      <c r="A509" s="16">
        <v>1912.09</v>
      </c>
      <c r="B509" s="17">
        <v>9.86</v>
      </c>
      <c r="C509" s="18">
        <v>0.47749999999999998</v>
      </c>
      <c r="D509" s="17">
        <v>0.67249999999999999</v>
      </c>
      <c r="E509" s="17">
        <v>9.8000000000000007</v>
      </c>
      <c r="F509" s="18">
        <f t="shared" si="103"/>
        <v>1912.7083333332955</v>
      </c>
      <c r="G509" s="19">
        <f>G501*4/12+G513*8/12</f>
        <v>4.3033333333333337</v>
      </c>
      <c r="H509" s="18">
        <f t="shared" si="95"/>
        <v>316.74118112244906</v>
      </c>
      <c r="I509" s="18">
        <f t="shared" si="96"/>
        <v>15.339139349489802</v>
      </c>
      <c r="J509" s="20">
        <f t="shared" si="104"/>
        <v>2532.5117112003095</v>
      </c>
      <c r="K509" s="18">
        <f t="shared" si="97"/>
        <v>21.603290497448988</v>
      </c>
      <c r="L509" s="20">
        <f t="shared" si="98"/>
        <v>172.72962736127874</v>
      </c>
      <c r="M509" s="39">
        <f t="shared" si="92"/>
        <v>13.926285001315875</v>
      </c>
      <c r="N509" s="21"/>
      <c r="O509" s="22">
        <f t="shared" si="93"/>
        <v>17.57922926596941</v>
      </c>
      <c r="P509" s="22"/>
      <c r="Q509" s="41">
        <f t="shared" si="94"/>
        <v>4.6975292586145037E-2</v>
      </c>
      <c r="R509" s="19">
        <f t="shared" si="99"/>
        <v>1.0006355836603513</v>
      </c>
      <c r="S509" s="19">
        <f t="shared" si="105"/>
        <v>6.7972263796340471</v>
      </c>
      <c r="T509" s="25">
        <f t="shared" si="100"/>
        <v>1.7557145178130895E-3</v>
      </c>
      <c r="U509" s="25">
        <f t="shared" si="101"/>
        <v>-8.5335596805291569E-3</v>
      </c>
      <c r="V509" s="25">
        <f t="shared" si="102"/>
        <v>1.0289274198342246E-2</v>
      </c>
      <c r="Y509" s="40"/>
      <c r="Z509" s="40"/>
    </row>
    <row r="510" spans="1:26" x14ac:dyDescent="0.2">
      <c r="A510" s="16">
        <v>1912.1</v>
      </c>
      <c r="B510" s="17">
        <v>9.84</v>
      </c>
      <c r="C510" s="18">
        <v>0.4783</v>
      </c>
      <c r="D510" s="17">
        <v>0.68169999999999997</v>
      </c>
      <c r="E510" s="17">
        <v>9.8000000000000007</v>
      </c>
      <c r="F510" s="18">
        <f t="shared" si="103"/>
        <v>1912.7916666666288</v>
      </c>
      <c r="G510" s="19">
        <f>G501*3/12+G513*9/12</f>
        <v>4.34</v>
      </c>
      <c r="H510" s="18">
        <f t="shared" si="95"/>
        <v>316.09870408163277</v>
      </c>
      <c r="I510" s="18">
        <f t="shared" si="96"/>
        <v>15.364838431122454</v>
      </c>
      <c r="J510" s="20">
        <f t="shared" si="104"/>
        <v>2537.6122651284627</v>
      </c>
      <c r="K510" s="18">
        <f t="shared" si="97"/>
        <v>21.898829936224498</v>
      </c>
      <c r="L510" s="20">
        <f t="shared" si="98"/>
        <v>175.80185783923505</v>
      </c>
      <c r="M510" s="39">
        <f t="shared" si="92"/>
        <v>13.90509270117847</v>
      </c>
      <c r="N510" s="21"/>
      <c r="O510" s="22">
        <f t="shared" si="93"/>
        <v>17.556109765014867</v>
      </c>
      <c r="P510" s="22"/>
      <c r="Q510" s="41">
        <f t="shared" si="94"/>
        <v>3.9873848016867962E-2</v>
      </c>
      <c r="R510" s="19">
        <f t="shared" si="99"/>
        <v>1.000671141601426</v>
      </c>
      <c r="S510" s="19">
        <f t="shared" si="105"/>
        <v>6.8015465856566504</v>
      </c>
      <c r="T510" s="25">
        <f t="shared" si="100"/>
        <v>3.5927814022960192E-3</v>
      </c>
      <c r="U510" s="25">
        <f t="shared" si="101"/>
        <v>-8.8737870377096906E-3</v>
      </c>
      <c r="V510" s="25">
        <f t="shared" si="102"/>
        <v>1.246656844000571E-2</v>
      </c>
      <c r="Y510" s="40"/>
      <c r="Z510" s="40"/>
    </row>
    <row r="511" spans="1:26" x14ac:dyDescent="0.2">
      <c r="A511" s="16">
        <v>1912.11</v>
      </c>
      <c r="B511" s="17">
        <v>9.73</v>
      </c>
      <c r="C511" s="18">
        <v>0.47920000000000001</v>
      </c>
      <c r="D511" s="17">
        <v>0.69079999999999997</v>
      </c>
      <c r="E511" s="17">
        <v>9.8000000000000007</v>
      </c>
      <c r="F511" s="18">
        <f t="shared" si="103"/>
        <v>1912.874999999962</v>
      </c>
      <c r="G511" s="19">
        <f>G501*2/12+G513*10/12</f>
        <v>4.3766666666666669</v>
      </c>
      <c r="H511" s="18">
        <f t="shared" si="95"/>
        <v>312.56508035714302</v>
      </c>
      <c r="I511" s="18">
        <f t="shared" si="96"/>
        <v>15.393749897959189</v>
      </c>
      <c r="J511" s="20">
        <f t="shared" si="104"/>
        <v>2519.5429528611867</v>
      </c>
      <c r="K511" s="18">
        <f t="shared" si="97"/>
        <v>22.191156989795928</v>
      </c>
      <c r="L511" s="20">
        <f t="shared" si="98"/>
        <v>178.87978127816109</v>
      </c>
      <c r="M511" s="39">
        <f t="shared" si="92"/>
        <v>13.749541018606539</v>
      </c>
      <c r="N511" s="21"/>
      <c r="O511" s="22">
        <f t="shared" si="93"/>
        <v>17.365109945477716</v>
      </c>
      <c r="P511" s="22"/>
      <c r="Q511" s="41">
        <f t="shared" si="94"/>
        <v>4.3679918829743154E-2</v>
      </c>
      <c r="R511" s="19">
        <f t="shared" si="99"/>
        <v>1.0007066877233795</v>
      </c>
      <c r="S511" s="19">
        <f t="shared" si="105"/>
        <v>6.8061113865243215</v>
      </c>
      <c r="T511" s="25">
        <f t="shared" si="100"/>
        <v>-9.1304886212972836E-4</v>
      </c>
      <c r="U511" s="25">
        <f t="shared" si="101"/>
        <v>-9.2134450088283693E-3</v>
      </c>
      <c r="V511" s="25">
        <f t="shared" si="102"/>
        <v>8.3003961466986409E-3</v>
      </c>
      <c r="Y511" s="40"/>
      <c r="Z511" s="40"/>
    </row>
    <row r="512" spans="1:26" x14ac:dyDescent="0.2">
      <c r="A512" s="16">
        <v>1912.12</v>
      </c>
      <c r="B512" s="17">
        <v>9.3800000000000008</v>
      </c>
      <c r="C512" s="18">
        <v>0.48</v>
      </c>
      <c r="D512" s="17">
        <v>0.7</v>
      </c>
      <c r="E512" s="17">
        <v>9.7048347110000002</v>
      </c>
      <c r="F512" s="18">
        <f t="shared" si="103"/>
        <v>1912.9583333332953</v>
      </c>
      <c r="G512" s="19">
        <f>G501*1/12+G513*11/12</f>
        <v>4.4133333333333331</v>
      </c>
      <c r="H512" s="18">
        <f t="shared" si="95"/>
        <v>304.27648310722492</v>
      </c>
      <c r="I512" s="18">
        <f t="shared" si="96"/>
        <v>15.57065158757654</v>
      </c>
      <c r="J512" s="20">
        <f t="shared" si="104"/>
        <v>2463.1891433438277</v>
      </c>
      <c r="K512" s="18">
        <f t="shared" si="97"/>
        <v>22.707200231882453</v>
      </c>
      <c r="L512" s="20">
        <f t="shared" si="98"/>
        <v>183.82008532416623</v>
      </c>
      <c r="M512" s="39">
        <f t="shared" si="92"/>
        <v>13.388999452579634</v>
      </c>
      <c r="N512" s="21"/>
      <c r="O512" s="22">
        <f t="shared" si="93"/>
        <v>16.91563231022581</v>
      </c>
      <c r="P512" s="22"/>
      <c r="Q512" s="41">
        <f t="shared" si="94"/>
        <v>4.3149761425109082E-2</v>
      </c>
      <c r="R512" s="19">
        <f t="shared" si="99"/>
        <v>1.0007422220583555</v>
      </c>
      <c r="S512" s="19">
        <f t="shared" si="105"/>
        <v>6.8777088502928843</v>
      </c>
      <c r="T512" s="25">
        <f t="shared" si="100"/>
        <v>1.0109874232953064E-3</v>
      </c>
      <c r="U512" s="25">
        <f t="shared" si="101"/>
        <v>-1.0518602010658795E-2</v>
      </c>
      <c r="V512" s="25">
        <f t="shared" si="102"/>
        <v>1.1529589433954102E-2</v>
      </c>
      <c r="Y512" s="40"/>
      <c r="Z512" s="40"/>
    </row>
    <row r="513" spans="1:26" x14ac:dyDescent="0.2">
      <c r="A513" s="16">
        <v>1913.01</v>
      </c>
      <c r="B513" s="17">
        <v>9.3000000000000007</v>
      </c>
      <c r="C513" s="18">
        <v>0.48</v>
      </c>
      <c r="D513" s="17">
        <v>0.69420000000000004</v>
      </c>
      <c r="E513" s="17">
        <v>9.8000000000000007</v>
      </c>
      <c r="F513" s="18">
        <f t="shared" si="103"/>
        <v>1913.0416666666285</v>
      </c>
      <c r="G513" s="19">
        <v>4.45</v>
      </c>
      <c r="H513" s="18">
        <f t="shared" si="95"/>
        <v>298.75182397959196</v>
      </c>
      <c r="I513" s="18">
        <f t="shared" si="96"/>
        <v>15.419448979591841</v>
      </c>
      <c r="J513" s="20">
        <f t="shared" si="104"/>
        <v>2428.8677415264947</v>
      </c>
      <c r="K513" s="18">
        <f t="shared" si="97"/>
        <v>22.300378086734703</v>
      </c>
      <c r="L513" s="20">
        <f t="shared" si="98"/>
        <v>181.30322431910676</v>
      </c>
      <c r="M513" s="39">
        <f t="shared" ref="M513:M576" si="106">H513/AVERAGE(K393:K512)</f>
        <v>13.148088791761561</v>
      </c>
      <c r="N513" s="21"/>
      <c r="O513" s="22">
        <f t="shared" ref="O513:O576" si="107">J513/AVERAGE(L393:L512)</f>
        <v>16.616510711718956</v>
      </c>
      <c r="P513" s="22"/>
      <c r="Q513" s="41">
        <f t="shared" ref="Q513:Q576" si="108">1/M513-(G513/100-(((E513/E393)^(1/10))-1))</f>
        <v>4.4020582792522751E-2</v>
      </c>
      <c r="R513" s="19">
        <f t="shared" si="99"/>
        <v>1.0056452933353177</v>
      </c>
      <c r="S513" s="19">
        <f t="shared" si="105"/>
        <v>6.8159763978240475</v>
      </c>
      <c r="T513" s="25">
        <f t="shared" si="100"/>
        <v>4.8543282949877753E-3</v>
      </c>
      <c r="U513" s="25">
        <f t="shared" si="101"/>
        <v>-8.7187838070484913E-3</v>
      </c>
      <c r="V513" s="25">
        <f t="shared" si="102"/>
        <v>1.3573112102036267E-2</v>
      </c>
      <c r="Y513" s="40"/>
      <c r="Z513" s="40"/>
    </row>
    <row r="514" spans="1:26" x14ac:dyDescent="0.2">
      <c r="A514" s="16">
        <v>1913.02</v>
      </c>
      <c r="B514" s="17">
        <v>8.9700000000000006</v>
      </c>
      <c r="C514" s="18">
        <v>0.48</v>
      </c>
      <c r="D514" s="17">
        <v>0.68830000000000002</v>
      </c>
      <c r="E514" s="17">
        <v>9.8000000000000007</v>
      </c>
      <c r="F514" s="18">
        <f t="shared" si="103"/>
        <v>1913.1249999999618</v>
      </c>
      <c r="G514" s="19">
        <f>G513*11/12+G525*1/12</f>
        <v>4.4258333333333333</v>
      </c>
      <c r="H514" s="18">
        <f t="shared" si="95"/>
        <v>288.15095280612258</v>
      </c>
      <c r="I514" s="18">
        <f t="shared" si="96"/>
        <v>15.419448979591841</v>
      </c>
      <c r="J514" s="20">
        <f t="shared" si="104"/>
        <v>2353.1288549627652</v>
      </c>
      <c r="K514" s="18">
        <f t="shared" si="97"/>
        <v>22.110847359693885</v>
      </c>
      <c r="L514" s="20">
        <f t="shared" si="98"/>
        <v>180.56394547055419</v>
      </c>
      <c r="M514" s="39">
        <f t="shared" si="106"/>
        <v>12.682960516236756</v>
      </c>
      <c r="N514" s="21"/>
      <c r="O514" s="22">
        <f t="shared" si="107"/>
        <v>16.037450941848565</v>
      </c>
      <c r="P514" s="22"/>
      <c r="Q514" s="41">
        <f t="shared" si="108"/>
        <v>4.7051512502896783E-2</v>
      </c>
      <c r="R514" s="19">
        <f t="shared" si="99"/>
        <v>1.0056273197322045</v>
      </c>
      <c r="S514" s="19">
        <f t="shared" si="105"/>
        <v>6.8544545839563664</v>
      </c>
      <c r="T514" s="25">
        <f t="shared" si="100"/>
        <v>1.2731790139462129E-2</v>
      </c>
      <c r="U514" s="25">
        <f t="shared" si="101"/>
        <v>-8.7187612357875199E-3</v>
      </c>
      <c r="V514" s="25">
        <f t="shared" si="102"/>
        <v>2.1450551375249649E-2</v>
      </c>
      <c r="Y514" s="40"/>
      <c r="Z514" s="40"/>
    </row>
    <row r="515" spans="1:26" x14ac:dyDescent="0.2">
      <c r="A515" s="16">
        <v>1913.03</v>
      </c>
      <c r="B515" s="17">
        <v>8.8000000000000007</v>
      </c>
      <c r="C515" s="18">
        <v>0.48</v>
      </c>
      <c r="D515" s="17">
        <v>0.6825</v>
      </c>
      <c r="E515" s="17">
        <v>9.8000000000000007</v>
      </c>
      <c r="F515" s="18">
        <f t="shared" si="103"/>
        <v>1913.2083333332951</v>
      </c>
      <c r="G515" s="19">
        <f>G513*10/12+G525*2/12</f>
        <v>4.4016666666666673</v>
      </c>
      <c r="H515" s="18">
        <f t="shared" si="95"/>
        <v>282.68989795918378</v>
      </c>
      <c r="I515" s="18">
        <f t="shared" si="96"/>
        <v>15.419448979591841</v>
      </c>
      <c r="J515" s="20">
        <f t="shared" si="104"/>
        <v>2319.0255382241739</v>
      </c>
      <c r="K515" s="18">
        <f t="shared" si="97"/>
        <v>21.924529017857154</v>
      </c>
      <c r="L515" s="20">
        <f t="shared" si="98"/>
        <v>179.85624202704534</v>
      </c>
      <c r="M515" s="39">
        <f t="shared" si="106"/>
        <v>12.443453515183657</v>
      </c>
      <c r="N515" s="21"/>
      <c r="O515" s="22">
        <f t="shared" si="107"/>
        <v>15.745059939032146</v>
      </c>
      <c r="P515" s="22"/>
      <c r="Q515" s="41">
        <f t="shared" si="108"/>
        <v>5.2210253654173977E-2</v>
      </c>
      <c r="R515" s="19">
        <f t="shared" si="99"/>
        <v>1.0056093495067409</v>
      </c>
      <c r="S515" s="19">
        <f t="shared" si="105"/>
        <v>6.8930267914901648</v>
      </c>
      <c r="T515" s="25">
        <f t="shared" si="100"/>
        <v>1.6300255522496698E-2</v>
      </c>
      <c r="U515" s="25">
        <f t="shared" si="101"/>
        <v>-8.7187907954053845E-3</v>
      </c>
      <c r="V515" s="25">
        <f t="shared" si="102"/>
        <v>2.5019046317902083E-2</v>
      </c>
      <c r="Y515" s="40"/>
      <c r="Z515" s="40"/>
    </row>
    <row r="516" spans="1:26" x14ac:dyDescent="0.2">
      <c r="A516" s="16">
        <v>1913.04</v>
      </c>
      <c r="B516" s="17">
        <v>8.7899999999999991</v>
      </c>
      <c r="C516" s="18">
        <v>0.48</v>
      </c>
      <c r="D516" s="17">
        <v>0.67669999999999997</v>
      </c>
      <c r="E516" s="17">
        <v>9.8000000000000007</v>
      </c>
      <c r="F516" s="18">
        <f t="shared" si="103"/>
        <v>1913.2916666666283</v>
      </c>
      <c r="G516" s="19">
        <f>G513*9/12+G525*3/12</f>
        <v>4.3775000000000004</v>
      </c>
      <c r="H516" s="18">
        <f t="shared" si="95"/>
        <v>282.36865943877558</v>
      </c>
      <c r="I516" s="18">
        <f t="shared" si="96"/>
        <v>15.419448979591841</v>
      </c>
      <c r="J516" s="20">
        <f t="shared" si="104"/>
        <v>2326.931307104483</v>
      </c>
      <c r="K516" s="18">
        <f t="shared" si="97"/>
        <v>21.738210676020415</v>
      </c>
      <c r="L516" s="20">
        <f t="shared" si="98"/>
        <v>179.13929641838496</v>
      </c>
      <c r="M516" s="39">
        <f t="shared" si="106"/>
        <v>12.433067081795162</v>
      </c>
      <c r="N516" s="21"/>
      <c r="O516" s="22">
        <f t="shared" si="107"/>
        <v>15.742029169880439</v>
      </c>
      <c r="P516" s="22"/>
      <c r="Q516" s="41">
        <f t="shared" si="108"/>
        <v>5.2519055048822837E-2</v>
      </c>
      <c r="R516" s="19">
        <f t="shared" si="99"/>
        <v>1.0055913826649947</v>
      </c>
      <c r="S516" s="19">
        <f t="shared" si="105"/>
        <v>6.9316921879229616</v>
      </c>
      <c r="T516" s="25">
        <f t="shared" si="100"/>
        <v>1.2218962920049981E-2</v>
      </c>
      <c r="U516" s="25">
        <f t="shared" si="101"/>
        <v>-9.3069970459457307E-3</v>
      </c>
      <c r="V516" s="25">
        <f t="shared" si="102"/>
        <v>2.1525959965995711E-2</v>
      </c>
      <c r="Y516" s="40"/>
      <c r="Z516" s="40"/>
    </row>
    <row r="517" spans="1:26" x14ac:dyDescent="0.2">
      <c r="A517" s="16">
        <v>1913.05</v>
      </c>
      <c r="B517" s="17">
        <v>8.5500000000000007</v>
      </c>
      <c r="C517" s="18">
        <v>0.48</v>
      </c>
      <c r="D517" s="17">
        <v>0.67079999999999995</v>
      </c>
      <c r="E517" s="17">
        <v>9.6999999999999993</v>
      </c>
      <c r="F517" s="18">
        <f t="shared" si="103"/>
        <v>1913.3749999999616</v>
      </c>
      <c r="G517" s="19">
        <f>G513*8/12+G525*4/12</f>
        <v>4.3533333333333335</v>
      </c>
      <c r="H517" s="18">
        <f t="shared" si="95"/>
        <v>277.49047036082493</v>
      </c>
      <c r="I517" s="18">
        <f t="shared" si="96"/>
        <v>15.578412371134029</v>
      </c>
      <c r="J517" s="20">
        <f t="shared" si="104"/>
        <v>2297.4294980785298</v>
      </c>
      <c r="K517" s="18">
        <f t="shared" si="97"/>
        <v>21.770831288659803</v>
      </c>
      <c r="L517" s="20">
        <f t="shared" si="98"/>
        <v>180.24745114749442</v>
      </c>
      <c r="M517" s="39">
        <f t="shared" si="106"/>
        <v>12.22140106115412</v>
      </c>
      <c r="N517" s="21"/>
      <c r="O517" s="22">
        <f t="shared" si="107"/>
        <v>15.486455408529737</v>
      </c>
      <c r="P517" s="22"/>
      <c r="Q517" s="41">
        <f t="shared" si="108"/>
        <v>5.544852918046627E-2</v>
      </c>
      <c r="R517" s="19">
        <f t="shared" si="99"/>
        <v>1.0055734192130459</v>
      </c>
      <c r="S517" s="19">
        <f t="shared" si="105"/>
        <v>7.0423102400333626</v>
      </c>
      <c r="T517" s="25">
        <f t="shared" si="100"/>
        <v>9.1185593105980178E-3</v>
      </c>
      <c r="U517" s="25">
        <f t="shared" si="101"/>
        <v>-1.032271393151829E-2</v>
      </c>
      <c r="V517" s="25">
        <f t="shared" si="102"/>
        <v>1.9441273242116308E-2</v>
      </c>
      <c r="Y517" s="40"/>
      <c r="Z517" s="40"/>
    </row>
    <row r="518" spans="1:26" x14ac:dyDescent="0.2">
      <c r="A518" s="16">
        <v>1913.06</v>
      </c>
      <c r="B518" s="17">
        <v>8.1199999999999992</v>
      </c>
      <c r="C518" s="18">
        <v>0.48</v>
      </c>
      <c r="D518" s="17">
        <v>0.66500000000000004</v>
      </c>
      <c r="E518" s="17">
        <v>9.8000000000000007</v>
      </c>
      <c r="F518" s="18">
        <f t="shared" si="103"/>
        <v>1913.4583333332948</v>
      </c>
      <c r="G518" s="19">
        <f>G513*7/12+G525*5/12</f>
        <v>4.3291666666666675</v>
      </c>
      <c r="H518" s="18">
        <f t="shared" si="95"/>
        <v>260.84567857142866</v>
      </c>
      <c r="I518" s="18">
        <f t="shared" si="96"/>
        <v>15.419448979591841</v>
      </c>
      <c r="J518" s="20">
        <f t="shared" si="104"/>
        <v>2170.2606472360872</v>
      </c>
      <c r="K518" s="18">
        <f t="shared" si="97"/>
        <v>21.362361607142866</v>
      </c>
      <c r="L518" s="20">
        <f t="shared" si="98"/>
        <v>177.73686335123128</v>
      </c>
      <c r="M518" s="39">
        <f t="shared" si="106"/>
        <v>11.491962852761224</v>
      </c>
      <c r="N518" s="21"/>
      <c r="O518" s="22">
        <f t="shared" si="107"/>
        <v>14.577005951226651</v>
      </c>
      <c r="P518" s="22"/>
      <c r="Q518" s="41">
        <f t="shared" si="108"/>
        <v>6.1927636746905254E-2</v>
      </c>
      <c r="R518" s="19">
        <f t="shared" si="99"/>
        <v>1.0055554591569871</v>
      </c>
      <c r="S518" s="19">
        <f t="shared" si="105"/>
        <v>7.0092991710331756</v>
      </c>
      <c r="T518" s="25">
        <f t="shared" si="100"/>
        <v>1.0878047528940726E-2</v>
      </c>
      <c r="U518" s="25">
        <f t="shared" si="101"/>
        <v>-9.8916250778446901E-3</v>
      </c>
      <c r="V518" s="25">
        <f t="shared" si="102"/>
        <v>2.0769672606785416E-2</v>
      </c>
      <c r="Y518" s="40"/>
      <c r="Z518" s="40"/>
    </row>
    <row r="519" spans="1:26" x14ac:dyDescent="0.2">
      <c r="A519" s="16">
        <v>1913.07</v>
      </c>
      <c r="B519" s="17">
        <v>8.23</v>
      </c>
      <c r="C519" s="18">
        <v>0.48</v>
      </c>
      <c r="D519" s="17">
        <v>0.65920000000000001</v>
      </c>
      <c r="E519" s="17">
        <v>9.9</v>
      </c>
      <c r="F519" s="18">
        <f t="shared" si="103"/>
        <v>1913.5416666666281</v>
      </c>
      <c r="G519" s="19">
        <f>G513*6/12+G525*6/12</f>
        <v>4.3049999999999997</v>
      </c>
      <c r="H519" s="18">
        <f t="shared" si="95"/>
        <v>261.70880429292941</v>
      </c>
      <c r="I519" s="18">
        <f t="shared" si="96"/>
        <v>15.263696969696975</v>
      </c>
      <c r="J519" s="20">
        <f t="shared" si="104"/>
        <v>2188.0248845088313</v>
      </c>
      <c r="K519" s="18">
        <f t="shared" si="97"/>
        <v>20.962143838383849</v>
      </c>
      <c r="L519" s="20">
        <f t="shared" si="98"/>
        <v>175.25467847730516</v>
      </c>
      <c r="M519" s="39">
        <f t="shared" si="106"/>
        <v>11.534022795459855</v>
      </c>
      <c r="N519" s="21"/>
      <c r="O519" s="22">
        <f t="shared" si="107"/>
        <v>14.645116150014816</v>
      </c>
      <c r="P519" s="22"/>
      <c r="Q519" s="41">
        <f t="shared" si="108"/>
        <v>6.288622755167772E-2</v>
      </c>
      <c r="R519" s="19">
        <f t="shared" si="99"/>
        <v>1.0055375025029214</v>
      </c>
      <c r="S519" s="19">
        <f t="shared" si="105"/>
        <v>6.9770447124959745</v>
      </c>
      <c r="T519" s="25">
        <f t="shared" si="100"/>
        <v>5.9752625072557741E-3</v>
      </c>
      <c r="U519" s="25">
        <f t="shared" si="101"/>
        <v>-1.0044690574377735E-2</v>
      </c>
      <c r="V519" s="25">
        <f t="shared" si="102"/>
        <v>1.6019953081633509E-2</v>
      </c>
      <c r="Y519" s="40"/>
      <c r="Z519" s="40"/>
    </row>
    <row r="520" spans="1:26" x14ac:dyDescent="0.2">
      <c r="A520" s="16">
        <v>1913.08</v>
      </c>
      <c r="B520" s="17">
        <v>8.4499999999999993</v>
      </c>
      <c r="C520" s="18">
        <v>0.48</v>
      </c>
      <c r="D520" s="17">
        <v>0.65329999999999999</v>
      </c>
      <c r="E520" s="17">
        <v>9.9</v>
      </c>
      <c r="F520" s="18">
        <f t="shared" si="103"/>
        <v>1913.6249999999613</v>
      </c>
      <c r="G520" s="19">
        <f>G513*5/12+G525*7/12</f>
        <v>4.2808333333333337</v>
      </c>
      <c r="H520" s="18">
        <f t="shared" si="95"/>
        <v>268.7046654040405</v>
      </c>
      <c r="I520" s="18">
        <f t="shared" si="96"/>
        <v>15.263696969696975</v>
      </c>
      <c r="J520" s="20">
        <f t="shared" si="104"/>
        <v>2257.1483924033996</v>
      </c>
      <c r="K520" s="18">
        <f t="shared" si="97"/>
        <v>20.774527563131322</v>
      </c>
      <c r="L520" s="20">
        <f t="shared" si="98"/>
        <v>174.50828932037172</v>
      </c>
      <c r="M520" s="39">
        <f t="shared" si="106"/>
        <v>11.846840543564628</v>
      </c>
      <c r="N520" s="21"/>
      <c r="O520" s="22">
        <f t="shared" si="107"/>
        <v>15.056415065211748</v>
      </c>
      <c r="P520" s="22"/>
      <c r="Q520" s="41">
        <f t="shared" si="108"/>
        <v>6.0838566129037694E-2</v>
      </c>
      <c r="R520" s="19">
        <f t="shared" si="99"/>
        <v>1.0055195492569646</v>
      </c>
      <c r="S520" s="19">
        <f t="shared" si="105"/>
        <v>7.0156801150544146</v>
      </c>
      <c r="T520" s="25">
        <f t="shared" si="100"/>
        <v>4.4722265252605808E-3</v>
      </c>
      <c r="U520" s="25">
        <f t="shared" si="101"/>
        <v>-9.4675766482905654E-3</v>
      </c>
      <c r="V520" s="25">
        <f t="shared" si="102"/>
        <v>1.3939803173551146E-2</v>
      </c>
      <c r="Y520" s="40"/>
      <c r="Z520" s="40"/>
    </row>
    <row r="521" spans="1:26" x14ac:dyDescent="0.2">
      <c r="A521" s="16">
        <v>1913.09</v>
      </c>
      <c r="B521" s="17">
        <v>8.5299999999999994</v>
      </c>
      <c r="C521" s="18">
        <v>0.48</v>
      </c>
      <c r="D521" s="17">
        <v>0.64749999999999996</v>
      </c>
      <c r="E521" s="17">
        <v>10</v>
      </c>
      <c r="F521" s="18">
        <f t="shared" si="103"/>
        <v>1913.7083333332946</v>
      </c>
      <c r="G521" s="19">
        <f>G513*4/12+G525*8/12</f>
        <v>4.2566666666666668</v>
      </c>
      <c r="H521" s="18">
        <f t="shared" ref="H521:H584" si="109">B521*$E$1853/E521</f>
        <v>268.5361287500001</v>
      </c>
      <c r="I521" s="18">
        <f t="shared" ref="I521:I584" si="110">C521*$E$1853/E521</f>
        <v>15.111060000000005</v>
      </c>
      <c r="J521" s="20">
        <f t="shared" si="104"/>
        <v>2266.3105450494872</v>
      </c>
      <c r="K521" s="18">
        <f t="shared" ref="K521:K584" si="111">D521*$E$1853/E521</f>
        <v>20.384190312500007</v>
      </c>
      <c r="L521" s="20">
        <f t="shared" ref="L521:L584" si="112">K521*(J521/H521)</f>
        <v>172.03236552397925</v>
      </c>
      <c r="M521" s="39">
        <f t="shared" si="106"/>
        <v>11.843316826625973</v>
      </c>
      <c r="N521" s="21"/>
      <c r="O521" s="22">
        <f t="shared" si="107"/>
        <v>15.065935573976578</v>
      </c>
      <c r="P521" s="22"/>
      <c r="Q521" s="41">
        <f t="shared" si="108"/>
        <v>6.0951161221823272E-2</v>
      </c>
      <c r="R521" s="19">
        <f t="shared" ref="R521:R584" si="113">((G521/G522+G521/1200+((1+G522/1200)^(-119))*(1-G521/G522)))</f>
        <v>1.005501599425245</v>
      </c>
      <c r="S521" s="19">
        <f t="shared" si="105"/>
        <v>6.9838594719503586</v>
      </c>
      <c r="T521" s="25">
        <f t="shared" ref="T521:T584" si="114">(($J641/$J521)^(1/10)-1)</f>
        <v>4.6355399792463725E-3</v>
      </c>
      <c r="U521" s="25">
        <f t="shared" ref="U521:U584" si="115">(($S641/$S521)^(1/10)-1)</f>
        <v>-9.0498831368744925E-3</v>
      </c>
      <c r="V521" s="25">
        <f t="shared" ref="V521:V584" si="116">T521-U521</f>
        <v>1.3685423116120865E-2</v>
      </c>
      <c r="Y521" s="40"/>
      <c r="Z521" s="40"/>
    </row>
    <row r="522" spans="1:26" x14ac:dyDescent="0.2">
      <c r="A522" s="16">
        <v>1913.1</v>
      </c>
      <c r="B522" s="17">
        <v>8.26</v>
      </c>
      <c r="C522" s="18">
        <v>0.48</v>
      </c>
      <c r="D522" s="17">
        <v>0.64170000000000005</v>
      </c>
      <c r="E522" s="17">
        <v>10</v>
      </c>
      <c r="F522" s="18">
        <f t="shared" ref="F522:F585" si="117">F521+1/12</f>
        <v>1913.7916666666279</v>
      </c>
      <c r="G522" s="19">
        <f>G513*3/12+G525*9/12</f>
        <v>4.2324999999999999</v>
      </c>
      <c r="H522" s="18">
        <f t="shared" si="109"/>
        <v>260.03615750000012</v>
      </c>
      <c r="I522" s="18">
        <f t="shared" si="110"/>
        <v>15.111060000000005</v>
      </c>
      <c r="J522" s="20">
        <f t="shared" ref="J522:J585" si="118">J521*((H522+(I522/12))/H521)</f>
        <v>2205.202523318962</v>
      </c>
      <c r="K522" s="18">
        <f t="shared" si="111"/>
        <v>20.201598337500009</v>
      </c>
      <c r="L522" s="20">
        <f t="shared" si="112"/>
        <v>171.31700474743073</v>
      </c>
      <c r="M522" s="39">
        <f t="shared" si="106"/>
        <v>11.471490240312294</v>
      </c>
      <c r="N522" s="21"/>
      <c r="O522" s="22">
        <f t="shared" si="107"/>
        <v>14.609857401411739</v>
      </c>
      <c r="P522" s="22"/>
      <c r="Q522" s="41">
        <f t="shared" si="108"/>
        <v>6.5108721960351321E-2</v>
      </c>
      <c r="R522" s="19">
        <f t="shared" si="113"/>
        <v>1.0054836530139013</v>
      </c>
      <c r="S522" s="19">
        <f t="shared" ref="S522:S585" si="119">S521*R521*E521/E522</f>
        <v>7.022281869207232</v>
      </c>
      <c r="T522" s="25">
        <f t="shared" si="114"/>
        <v>5.8573572307980548E-3</v>
      </c>
      <c r="U522" s="25">
        <f t="shared" si="115"/>
        <v>-9.6245751969068483E-3</v>
      </c>
      <c r="V522" s="25">
        <f t="shared" si="116"/>
        <v>1.5481932427704903E-2</v>
      </c>
      <c r="Y522" s="40"/>
      <c r="Z522" s="40"/>
    </row>
    <row r="523" spans="1:26" x14ac:dyDescent="0.2">
      <c r="A523" s="16">
        <v>1913.11</v>
      </c>
      <c r="B523" s="17">
        <v>8.0500000000000007</v>
      </c>
      <c r="C523" s="18">
        <v>0.48</v>
      </c>
      <c r="D523" s="17">
        <v>0.63580000000000003</v>
      </c>
      <c r="E523" s="17">
        <v>10.1</v>
      </c>
      <c r="F523" s="18">
        <f t="shared" si="117"/>
        <v>1913.8749999999611</v>
      </c>
      <c r="G523" s="19">
        <f>G513*2/12+G525*10/12</f>
        <v>4.2083333333333339</v>
      </c>
      <c r="H523" s="18">
        <f t="shared" si="109"/>
        <v>250.91590965346549</v>
      </c>
      <c r="I523" s="18">
        <f t="shared" si="110"/>
        <v>14.961445544554461</v>
      </c>
      <c r="J523" s="20">
        <f t="shared" si="118"/>
        <v>2138.4326725062219</v>
      </c>
      <c r="K523" s="18">
        <f t="shared" si="111"/>
        <v>19.817681410891101</v>
      </c>
      <c r="L523" s="20">
        <f t="shared" si="112"/>
        <v>168.89633455645415</v>
      </c>
      <c r="M523" s="39">
        <f t="shared" si="106"/>
        <v>11.072537845038008</v>
      </c>
      <c r="N523" s="21"/>
      <c r="O523" s="22">
        <f t="shared" si="107"/>
        <v>14.12013691554899</v>
      </c>
      <c r="P523" s="22"/>
      <c r="Q523" s="41">
        <f t="shared" si="108"/>
        <v>7.070201574018925E-2</v>
      </c>
      <c r="R523" s="19">
        <f t="shared" si="113"/>
        <v>1.0054657100290856</v>
      </c>
      <c r="S523" s="19">
        <f t="shared" si="119"/>
        <v>6.9908808181621538</v>
      </c>
      <c r="T523" s="25">
        <f t="shared" si="114"/>
        <v>1.2467904587126322E-2</v>
      </c>
      <c r="U523" s="25">
        <f t="shared" si="115"/>
        <v>-8.639073767631511E-3</v>
      </c>
      <c r="V523" s="25">
        <f t="shared" si="116"/>
        <v>2.1106978354757833E-2</v>
      </c>
      <c r="Y523" s="40"/>
      <c r="Z523" s="40"/>
    </row>
    <row r="524" spans="1:26" x14ac:dyDescent="0.2">
      <c r="A524" s="16">
        <v>1913.12</v>
      </c>
      <c r="B524" s="17">
        <v>8.0399999999999991</v>
      </c>
      <c r="C524" s="18">
        <v>0.48</v>
      </c>
      <c r="D524" s="17">
        <v>0.63</v>
      </c>
      <c r="E524" s="17">
        <v>10</v>
      </c>
      <c r="F524" s="18">
        <f t="shared" si="117"/>
        <v>1913.9583333332944</v>
      </c>
      <c r="G524" s="19">
        <f>G513*1/12+G525*11/12</f>
        <v>4.184166666666667</v>
      </c>
      <c r="H524" s="18">
        <f t="shared" si="109"/>
        <v>253.11025500000011</v>
      </c>
      <c r="I524" s="18">
        <f t="shared" si="110"/>
        <v>15.111060000000005</v>
      </c>
      <c r="J524" s="20">
        <f t="shared" si="118"/>
        <v>2167.8660066818352</v>
      </c>
      <c r="K524" s="18">
        <f t="shared" si="111"/>
        <v>19.833266250000008</v>
      </c>
      <c r="L524" s="20">
        <f t="shared" si="112"/>
        <v>169.87009753850199</v>
      </c>
      <c r="M524" s="39">
        <f t="shared" si="106"/>
        <v>11.174040870036796</v>
      </c>
      <c r="N524" s="21"/>
      <c r="O524" s="22">
        <f t="shared" si="107"/>
        <v>14.268761140269428</v>
      </c>
      <c r="P524" s="22"/>
      <c r="Q524" s="41">
        <f t="shared" si="108"/>
        <v>6.910640285813463E-2</v>
      </c>
      <c r="R524" s="19">
        <f t="shared" si="113"/>
        <v>1.0054477704769611</v>
      </c>
      <c r="S524" s="19">
        <f t="shared" si="119"/>
        <v>7.0993818550177448</v>
      </c>
      <c r="T524" s="25">
        <f t="shared" si="114"/>
        <v>1.497981548849614E-2</v>
      </c>
      <c r="U524" s="25">
        <f t="shared" si="115"/>
        <v>-9.6255167220593574E-3</v>
      </c>
      <c r="V524" s="25">
        <f t="shared" si="116"/>
        <v>2.4605332210555497E-2</v>
      </c>
      <c r="Y524" s="40"/>
      <c r="Z524" s="40"/>
    </row>
    <row r="525" spans="1:26" x14ac:dyDescent="0.2">
      <c r="A525" s="16">
        <v>1914.01</v>
      </c>
      <c r="B525" s="17">
        <v>8.3699999999999992</v>
      </c>
      <c r="C525" s="18">
        <v>0.47499999999999998</v>
      </c>
      <c r="D525" s="17">
        <v>0.62080000000000002</v>
      </c>
      <c r="E525" s="17">
        <v>10</v>
      </c>
      <c r="F525" s="18">
        <f t="shared" si="117"/>
        <v>1914.0416666666276</v>
      </c>
      <c r="G525" s="19">
        <v>4.16</v>
      </c>
      <c r="H525" s="18">
        <f t="shared" si="109"/>
        <v>263.49910875000012</v>
      </c>
      <c r="I525" s="18">
        <f t="shared" si="110"/>
        <v>14.953653125000006</v>
      </c>
      <c r="J525" s="20">
        <f t="shared" si="118"/>
        <v>2267.5186366531657</v>
      </c>
      <c r="K525" s="18">
        <f t="shared" si="111"/>
        <v>19.543637600000007</v>
      </c>
      <c r="L525" s="20">
        <f t="shared" si="112"/>
        <v>168.18107164089429</v>
      </c>
      <c r="M525" s="39">
        <f t="shared" si="106"/>
        <v>11.636092105046137</v>
      </c>
      <c r="N525" s="21"/>
      <c r="O525" s="22">
        <f t="shared" si="107"/>
        <v>14.875360055451003</v>
      </c>
      <c r="P525" s="22"/>
      <c r="Q525" s="41">
        <f t="shared" si="108"/>
        <v>6.3421527429306582E-2</v>
      </c>
      <c r="R525" s="19">
        <f t="shared" si="113"/>
        <v>1.0029258782902253</v>
      </c>
      <c r="S525" s="19">
        <f t="shared" si="119"/>
        <v>7.138057657892185</v>
      </c>
      <c r="T525" s="25">
        <f t="shared" si="114"/>
        <v>1.4197189323069681E-2</v>
      </c>
      <c r="U525" s="25">
        <f t="shared" si="115"/>
        <v>-9.626065077590007E-3</v>
      </c>
      <c r="V525" s="25">
        <f t="shared" si="116"/>
        <v>2.3823254400659688E-2</v>
      </c>
      <c r="Y525" s="40"/>
      <c r="Z525" s="40"/>
    </row>
    <row r="526" spans="1:26" x14ac:dyDescent="0.2">
      <c r="A526" s="16">
        <v>1914.02</v>
      </c>
      <c r="B526" s="17">
        <v>8.48</v>
      </c>
      <c r="C526" s="18">
        <v>0.47</v>
      </c>
      <c r="D526" s="17">
        <v>0.61170000000000002</v>
      </c>
      <c r="E526" s="17">
        <v>9.9</v>
      </c>
      <c r="F526" s="18">
        <f t="shared" si="117"/>
        <v>1914.1249999999609</v>
      </c>
      <c r="G526" s="19">
        <f>G525*11/12+G537*1/12</f>
        <v>4.166666666666667</v>
      </c>
      <c r="H526" s="18">
        <f t="shared" si="109"/>
        <v>269.65864646464655</v>
      </c>
      <c r="I526" s="18">
        <f t="shared" si="110"/>
        <v>14.945703282828289</v>
      </c>
      <c r="J526" s="20">
        <f t="shared" si="118"/>
        <v>2331.2418311455158</v>
      </c>
      <c r="K526" s="18">
        <f t="shared" si="111"/>
        <v>19.451673825757585</v>
      </c>
      <c r="L526" s="20">
        <f t="shared" si="112"/>
        <v>168.16280991883397</v>
      </c>
      <c r="M526" s="39">
        <f t="shared" si="106"/>
        <v>11.910233879798241</v>
      </c>
      <c r="N526" s="21"/>
      <c r="O526" s="22">
        <f t="shared" si="107"/>
        <v>15.242178170369387</v>
      </c>
      <c r="P526" s="22"/>
      <c r="Q526" s="41">
        <f t="shared" si="108"/>
        <v>5.8042327223677248E-2</v>
      </c>
      <c r="R526" s="19">
        <f t="shared" si="113"/>
        <v>1.0029316012375706</v>
      </c>
      <c r="S526" s="19">
        <f t="shared" si="119"/>
        <v>7.2312552988159471</v>
      </c>
      <c r="T526" s="25">
        <f t="shared" si="114"/>
        <v>1.2940338427730014E-2</v>
      </c>
      <c r="U526" s="25">
        <f t="shared" si="115"/>
        <v>-9.8679797779215317E-3</v>
      </c>
      <c r="V526" s="25">
        <f t="shared" si="116"/>
        <v>2.2808318205651545E-2</v>
      </c>
      <c r="Y526" s="40"/>
      <c r="Z526" s="40"/>
    </row>
    <row r="527" spans="1:26" x14ac:dyDescent="0.2">
      <c r="A527" s="16">
        <v>1914.03</v>
      </c>
      <c r="B527" s="17">
        <v>8.32</v>
      </c>
      <c r="C527" s="18">
        <v>0.46500000000000002</v>
      </c>
      <c r="D527" s="17">
        <v>0.60250000000000004</v>
      </c>
      <c r="E527" s="17">
        <v>9.9</v>
      </c>
      <c r="F527" s="18">
        <f t="shared" si="117"/>
        <v>1914.2083333332941</v>
      </c>
      <c r="G527" s="19">
        <f>G525*10/12+G537*2/12</f>
        <v>4.1733333333333338</v>
      </c>
      <c r="H527" s="18">
        <f t="shared" si="109"/>
        <v>264.57074747474758</v>
      </c>
      <c r="I527" s="18">
        <f t="shared" si="110"/>
        <v>14.786706439393946</v>
      </c>
      <c r="J527" s="20">
        <f t="shared" si="118"/>
        <v>2297.9089217084415</v>
      </c>
      <c r="K527" s="18">
        <f t="shared" si="111"/>
        <v>19.159119633838394</v>
      </c>
      <c r="L527" s="20">
        <f t="shared" si="112"/>
        <v>166.40506314054522</v>
      </c>
      <c r="M527" s="39">
        <f t="shared" si="106"/>
        <v>11.685526018836828</v>
      </c>
      <c r="N527" s="21"/>
      <c r="O527" s="22">
        <f t="shared" si="107"/>
        <v>14.971980169053371</v>
      </c>
      <c r="P527" s="22"/>
      <c r="Q527" s="41">
        <f t="shared" si="108"/>
        <v>6.0737861694664878E-2</v>
      </c>
      <c r="R527" s="19">
        <f t="shared" si="113"/>
        <v>1.002937324112795</v>
      </c>
      <c r="S527" s="19">
        <f t="shared" si="119"/>
        <v>7.2524544557991462</v>
      </c>
      <c r="T527" s="25">
        <f t="shared" si="114"/>
        <v>1.3547488395359686E-2</v>
      </c>
      <c r="U527" s="25">
        <f t="shared" si="115"/>
        <v>-9.1129440450385957E-3</v>
      </c>
      <c r="V527" s="25">
        <f t="shared" si="116"/>
        <v>2.2660432440398282E-2</v>
      </c>
      <c r="Y527" s="40"/>
      <c r="Z527" s="40"/>
    </row>
    <row r="528" spans="1:26" x14ac:dyDescent="0.2">
      <c r="A528" s="16">
        <v>1914.04</v>
      </c>
      <c r="B528" s="17">
        <v>8.1199999999999992</v>
      </c>
      <c r="C528" s="18">
        <v>0.46</v>
      </c>
      <c r="D528" s="17">
        <v>0.59330000000000005</v>
      </c>
      <c r="E528" s="17">
        <v>9.8000000000000007</v>
      </c>
      <c r="F528" s="18">
        <f t="shared" si="117"/>
        <v>1914.2916666666274</v>
      </c>
      <c r="G528" s="19">
        <f>G525*9/12+G537*3/12</f>
        <v>4.18</v>
      </c>
      <c r="H528" s="18">
        <f t="shared" si="109"/>
        <v>260.84567857142866</v>
      </c>
      <c r="I528" s="18">
        <f t="shared" si="110"/>
        <v>14.776971938775517</v>
      </c>
      <c r="J528" s="20">
        <f t="shared" si="118"/>
        <v>2276.2504762814769</v>
      </c>
      <c r="K528" s="18">
        <f t="shared" si="111"/>
        <v>19.059081415816337</v>
      </c>
      <c r="L528" s="20">
        <f t="shared" si="112"/>
        <v>166.31766103174883</v>
      </c>
      <c r="M528" s="39">
        <f t="shared" si="106"/>
        <v>11.522662536200233</v>
      </c>
      <c r="N528" s="21"/>
      <c r="O528" s="22">
        <f t="shared" si="107"/>
        <v>14.781642625967613</v>
      </c>
      <c r="P528" s="22"/>
      <c r="Q528" s="41">
        <f t="shared" si="108"/>
        <v>6.2010776197820132E-2</v>
      </c>
      <c r="R528" s="19">
        <f t="shared" si="113"/>
        <v>1.0029430469159344</v>
      </c>
      <c r="S528" s="19">
        <f t="shared" si="119"/>
        <v>7.3479792780587969</v>
      </c>
      <c r="T528" s="25">
        <f t="shared" si="114"/>
        <v>1.3276523399383011E-2</v>
      </c>
      <c r="U528" s="25">
        <f t="shared" si="115"/>
        <v>-9.3620167725330106E-3</v>
      </c>
      <c r="V528" s="25">
        <f t="shared" si="116"/>
        <v>2.2638540171916022E-2</v>
      </c>
      <c r="Y528" s="40"/>
      <c r="Z528" s="40"/>
    </row>
    <row r="529" spans="1:26" x14ac:dyDescent="0.2">
      <c r="A529" s="16">
        <v>1914.05</v>
      </c>
      <c r="B529" s="17">
        <v>8.17</v>
      </c>
      <c r="C529" s="18">
        <v>0.45500000000000002</v>
      </c>
      <c r="D529" s="17">
        <v>0.58420000000000005</v>
      </c>
      <c r="E529" s="17">
        <v>9.9</v>
      </c>
      <c r="F529" s="18">
        <f t="shared" si="117"/>
        <v>1914.3749999999607</v>
      </c>
      <c r="G529" s="19">
        <f>G525*8/12+G537*4/12</f>
        <v>4.1866666666666665</v>
      </c>
      <c r="H529" s="18">
        <f t="shared" si="109"/>
        <v>259.80084217171731</v>
      </c>
      <c r="I529" s="18">
        <f t="shared" si="110"/>
        <v>14.46871275252526</v>
      </c>
      <c r="J529" s="20">
        <f t="shared" si="118"/>
        <v>2277.6544679980971</v>
      </c>
      <c r="K529" s="18">
        <f t="shared" si="111"/>
        <v>18.577191186868696</v>
      </c>
      <c r="L529" s="20">
        <f t="shared" si="112"/>
        <v>162.8648396823119</v>
      </c>
      <c r="M529" s="39">
        <f t="shared" si="106"/>
        <v>11.479008694164484</v>
      </c>
      <c r="N529" s="21"/>
      <c r="O529" s="22">
        <f t="shared" si="107"/>
        <v>14.742681655780258</v>
      </c>
      <c r="P529" s="22"/>
      <c r="Q529" s="41">
        <f t="shared" si="108"/>
        <v>6.5677718833512602E-2</v>
      </c>
      <c r="R529" s="19">
        <f t="shared" si="113"/>
        <v>1.0029487696470247</v>
      </c>
      <c r="S529" s="19">
        <f t="shared" si="119"/>
        <v>7.2951642740355656</v>
      </c>
      <c r="T529" s="25">
        <f t="shared" si="114"/>
        <v>1.339102029937167E-2</v>
      </c>
      <c r="U529" s="25">
        <f t="shared" si="115"/>
        <v>-8.1817421083246744E-3</v>
      </c>
      <c r="V529" s="25">
        <f t="shared" si="116"/>
        <v>2.1572762407696344E-2</v>
      </c>
      <c r="Y529" s="40"/>
      <c r="Z529" s="40"/>
    </row>
    <row r="530" spans="1:26" x14ac:dyDescent="0.2">
      <c r="A530" s="16">
        <v>1914.06</v>
      </c>
      <c r="B530" s="17">
        <v>8.1300000000000008</v>
      </c>
      <c r="C530" s="18">
        <v>0.45</v>
      </c>
      <c r="D530" s="17">
        <v>0.57499999999999996</v>
      </c>
      <c r="E530" s="17">
        <v>9.9</v>
      </c>
      <c r="F530" s="18">
        <f t="shared" si="117"/>
        <v>1914.4583333332939</v>
      </c>
      <c r="G530" s="19">
        <f>G525*7/12+G537*5/12</f>
        <v>4.1933333333333334</v>
      </c>
      <c r="H530" s="18">
        <f t="shared" si="109"/>
        <v>258.52886742424255</v>
      </c>
      <c r="I530" s="18">
        <f t="shared" si="110"/>
        <v>14.309715909090915</v>
      </c>
      <c r="J530" s="20">
        <f t="shared" si="118"/>
        <v>2276.957511306543</v>
      </c>
      <c r="K530" s="18">
        <f t="shared" si="111"/>
        <v>18.284636994949501</v>
      </c>
      <c r="L530" s="20">
        <f t="shared" si="112"/>
        <v>161.03943038145903</v>
      </c>
      <c r="M530" s="39">
        <f t="shared" si="106"/>
        <v>11.428715168831889</v>
      </c>
      <c r="N530" s="21"/>
      <c r="O530" s="22">
        <f t="shared" si="107"/>
        <v>14.694917610765911</v>
      </c>
      <c r="P530" s="22"/>
      <c r="Q530" s="41">
        <f t="shared" si="108"/>
        <v>6.5994415246006147E-2</v>
      </c>
      <c r="R530" s="19">
        <f t="shared" si="113"/>
        <v>1.0029544923061013</v>
      </c>
      <c r="S530" s="19">
        <f t="shared" si="119"/>
        <v>7.3166760330169014</v>
      </c>
      <c r="T530" s="25">
        <f t="shared" si="114"/>
        <v>1.5848515590267231E-2</v>
      </c>
      <c r="U530" s="25">
        <f t="shared" si="115"/>
        <v>-8.0095128875690147E-3</v>
      </c>
      <c r="V530" s="25">
        <f t="shared" si="116"/>
        <v>2.3858028477836246E-2</v>
      </c>
      <c r="Y530" s="40"/>
      <c r="Z530" s="40"/>
    </row>
    <row r="531" spans="1:26" x14ac:dyDescent="0.2">
      <c r="A531" s="16">
        <v>1914.07</v>
      </c>
      <c r="B531" s="17">
        <v>7.68</v>
      </c>
      <c r="C531" s="18">
        <v>0.44500000000000001</v>
      </c>
      <c r="D531" s="17">
        <v>0.56579999999999997</v>
      </c>
      <c r="E531" s="17">
        <v>10</v>
      </c>
      <c r="F531" s="18">
        <f t="shared" si="117"/>
        <v>1914.5416666666272</v>
      </c>
      <c r="G531" s="19">
        <f>G525*6/12+G537*6/12</f>
        <v>4.2</v>
      </c>
      <c r="H531" s="18">
        <f t="shared" si="109"/>
        <v>241.77696000000009</v>
      </c>
      <c r="I531" s="18">
        <f t="shared" si="110"/>
        <v>14.009211875000005</v>
      </c>
      <c r="J531" s="20">
        <f t="shared" si="118"/>
        <v>2139.6994037638065</v>
      </c>
      <c r="K531" s="18">
        <f t="shared" si="111"/>
        <v>17.812161975000006</v>
      </c>
      <c r="L531" s="20">
        <f t="shared" si="112"/>
        <v>157.63566701166167</v>
      </c>
      <c r="M531" s="39">
        <f t="shared" si="106"/>
        <v>10.694345183040141</v>
      </c>
      <c r="N531" s="21"/>
      <c r="O531" s="22">
        <f t="shared" si="107"/>
        <v>13.769849699257311</v>
      </c>
      <c r="P531" s="22"/>
      <c r="Q531" s="41">
        <f t="shared" si="108"/>
        <v>7.2962291281210095E-2</v>
      </c>
      <c r="R531" s="19">
        <f t="shared" si="113"/>
        <v>1.0029602148931998</v>
      </c>
      <c r="S531" s="19">
        <f t="shared" si="119"/>
        <v>7.2649101651020604</v>
      </c>
      <c r="T531" s="25">
        <f t="shared" si="114"/>
        <v>2.6735809697336688E-2</v>
      </c>
      <c r="U531" s="25">
        <f t="shared" si="115"/>
        <v>-7.4237590536836429E-3</v>
      </c>
      <c r="V531" s="25">
        <f t="shared" si="116"/>
        <v>3.4159568751020331E-2</v>
      </c>
      <c r="Y531" s="40"/>
      <c r="Z531" s="40"/>
    </row>
    <row r="532" spans="1:26" x14ac:dyDescent="0.2">
      <c r="A532" s="16">
        <v>1914.08</v>
      </c>
      <c r="B532" s="17">
        <v>7.68</v>
      </c>
      <c r="C532" s="18">
        <v>0.44</v>
      </c>
      <c r="D532" s="17">
        <v>0.55669999999999997</v>
      </c>
      <c r="E532" s="17">
        <v>10.199999999999999</v>
      </c>
      <c r="F532" s="18">
        <f t="shared" si="117"/>
        <v>1914.6249999999604</v>
      </c>
      <c r="G532" s="19">
        <f>G525*5/12+G537*7/12</f>
        <v>4.206666666666667</v>
      </c>
      <c r="H532" s="18">
        <f t="shared" si="109"/>
        <v>237.03623529411777</v>
      </c>
      <c r="I532" s="18">
        <f t="shared" si="110"/>
        <v>13.580200980392165</v>
      </c>
      <c r="J532" s="20">
        <f t="shared" si="118"/>
        <v>2107.7597867788386</v>
      </c>
      <c r="K532" s="18">
        <f t="shared" si="111"/>
        <v>17.182040649509812</v>
      </c>
      <c r="L532" s="20">
        <f t="shared" si="112"/>
        <v>152.78513975257545</v>
      </c>
      <c r="M532" s="39">
        <f t="shared" si="106"/>
        <v>10.492046265076441</v>
      </c>
      <c r="N532" s="21"/>
      <c r="O532" s="22">
        <f t="shared" si="107"/>
        <v>13.528140067051355</v>
      </c>
      <c r="P532" s="22"/>
      <c r="Q532" s="41">
        <f t="shared" si="108"/>
        <v>7.5527102476564759E-2</v>
      </c>
      <c r="R532" s="19">
        <f t="shared" si="113"/>
        <v>1.0029659374083564</v>
      </c>
      <c r="S532" s="19">
        <f t="shared" si="119"/>
        <v>7.1435449611476036</v>
      </c>
      <c r="T532" s="25">
        <f t="shared" si="114"/>
        <v>3.2862520619821645E-2</v>
      </c>
      <c r="U532" s="25">
        <f t="shared" si="115"/>
        <v>-4.7036406680173171E-3</v>
      </c>
      <c r="V532" s="25">
        <f t="shared" si="116"/>
        <v>3.7566161287838962E-2</v>
      </c>
      <c r="Y532" s="40"/>
      <c r="Z532" s="40"/>
    </row>
    <row r="533" spans="1:26" x14ac:dyDescent="0.2">
      <c r="A533" s="16">
        <v>1914.09</v>
      </c>
      <c r="B533" s="17">
        <v>7.68</v>
      </c>
      <c r="C533" s="18">
        <v>0.435</v>
      </c>
      <c r="D533" s="17">
        <v>0.54749999999999999</v>
      </c>
      <c r="E533" s="17">
        <v>10.199999999999999</v>
      </c>
      <c r="F533" s="18">
        <f t="shared" si="117"/>
        <v>1914.7083333332937</v>
      </c>
      <c r="G533" s="19">
        <f>G525*4/12+G537*8/12</f>
        <v>4.2133333333333329</v>
      </c>
      <c r="H533" s="18">
        <f t="shared" si="109"/>
        <v>237.03623529411777</v>
      </c>
      <c r="I533" s="18">
        <f t="shared" si="110"/>
        <v>13.42588051470589</v>
      </c>
      <c r="J533" s="20">
        <f t="shared" si="118"/>
        <v>2117.70852275159</v>
      </c>
      <c r="K533" s="18">
        <f t="shared" si="111"/>
        <v>16.89809099264707</v>
      </c>
      <c r="L533" s="20">
        <f t="shared" si="112"/>
        <v>150.96945523522078</v>
      </c>
      <c r="M533" s="39">
        <f t="shared" si="106"/>
        <v>10.500497301802133</v>
      </c>
      <c r="N533" s="21"/>
      <c r="O533" s="22">
        <f t="shared" si="107"/>
        <v>13.55823001530824</v>
      </c>
      <c r="P533" s="22"/>
      <c r="Q533" s="41">
        <f t="shared" si="108"/>
        <v>7.4202323100274983E-2</v>
      </c>
      <c r="R533" s="19">
        <f t="shared" si="113"/>
        <v>1.0029716598516059</v>
      </c>
      <c r="S533" s="19">
        <f t="shared" si="119"/>
        <v>7.1647322683761461</v>
      </c>
      <c r="T533" s="25">
        <f t="shared" si="114"/>
        <v>3.127737789417262E-2</v>
      </c>
      <c r="U533" s="25">
        <f t="shared" si="115"/>
        <v>-5.1200046587526193E-3</v>
      </c>
      <c r="V533" s="25">
        <f t="shared" si="116"/>
        <v>3.6397382552925239E-2</v>
      </c>
      <c r="Y533" s="40"/>
      <c r="Z533" s="40"/>
    </row>
    <row r="534" spans="1:26" x14ac:dyDescent="0.2">
      <c r="A534" s="16">
        <v>1914.1</v>
      </c>
      <c r="B534" s="17">
        <v>7.68</v>
      </c>
      <c r="C534" s="18">
        <v>0.43</v>
      </c>
      <c r="D534" s="17">
        <v>0.5383</v>
      </c>
      <c r="E534" s="17">
        <v>10.1</v>
      </c>
      <c r="F534" s="18">
        <f t="shared" si="117"/>
        <v>1914.791666666627</v>
      </c>
      <c r="G534" s="19">
        <f>G525*3/12+G537*9/12</f>
        <v>4.2200000000000006</v>
      </c>
      <c r="H534" s="18">
        <f t="shared" si="109"/>
        <v>239.38312871287138</v>
      </c>
      <c r="I534" s="18">
        <f t="shared" si="110"/>
        <v>13.402961633663372</v>
      </c>
      <c r="J534" s="20">
        <f t="shared" si="118"/>
        <v>2148.6545650697999</v>
      </c>
      <c r="K534" s="18">
        <f t="shared" si="111"/>
        <v>16.778637784653473</v>
      </c>
      <c r="L534" s="20">
        <f t="shared" si="112"/>
        <v>150.60166046576475</v>
      </c>
      <c r="M534" s="39">
        <f t="shared" si="106"/>
        <v>10.612759466126224</v>
      </c>
      <c r="N534" s="21"/>
      <c r="O534" s="22">
        <f t="shared" si="107"/>
        <v>13.722477893212886</v>
      </c>
      <c r="P534" s="22"/>
      <c r="Q534" s="41">
        <f t="shared" si="108"/>
        <v>7.2122747418878586E-2</v>
      </c>
      <c r="R534" s="19">
        <f t="shared" si="113"/>
        <v>1.002977382222985</v>
      </c>
      <c r="S534" s="19">
        <f t="shared" si="119"/>
        <v>7.2571721622947472</v>
      </c>
      <c r="T534" s="25">
        <f t="shared" si="114"/>
        <v>2.835080578332172E-2</v>
      </c>
      <c r="U534" s="25">
        <f t="shared" si="115"/>
        <v>-6.5139247002863332E-3</v>
      </c>
      <c r="V534" s="25">
        <f t="shared" si="116"/>
        <v>3.4864730483608053E-2</v>
      </c>
      <c r="Y534" s="40"/>
      <c r="Z534" s="40"/>
    </row>
    <row r="535" spans="1:26" x14ac:dyDescent="0.2">
      <c r="A535" s="16">
        <v>1914.11</v>
      </c>
      <c r="B535" s="17">
        <v>7.68</v>
      </c>
      <c r="C535" s="18">
        <v>0.42499999999999999</v>
      </c>
      <c r="D535" s="17">
        <v>0.5292</v>
      </c>
      <c r="E535" s="17">
        <v>10.199999999999999</v>
      </c>
      <c r="F535" s="18">
        <f t="shared" si="117"/>
        <v>1914.8749999999602</v>
      </c>
      <c r="G535" s="19">
        <f>G525*2/12+G537*10/12</f>
        <v>4.2266666666666666</v>
      </c>
      <c r="H535" s="18">
        <f t="shared" si="109"/>
        <v>237.03623529411777</v>
      </c>
      <c r="I535" s="18">
        <f t="shared" si="110"/>
        <v>13.117239583333339</v>
      </c>
      <c r="J535" s="20">
        <f t="shared" si="118"/>
        <v>2137.4007984415139</v>
      </c>
      <c r="K535" s="18">
        <f t="shared" si="111"/>
        <v>16.333278088235303</v>
      </c>
      <c r="L535" s="20">
        <f t="shared" si="112"/>
        <v>147.28027376761057</v>
      </c>
      <c r="M535" s="39">
        <f t="shared" si="106"/>
        <v>10.516917642992127</v>
      </c>
      <c r="N535" s="21"/>
      <c r="O535" s="22">
        <f t="shared" si="107"/>
        <v>13.617092303207166</v>
      </c>
      <c r="P535" s="22"/>
      <c r="Q535" s="41">
        <f t="shared" si="108"/>
        <v>7.1602652010321011E-2</v>
      </c>
      <c r="R535" s="19">
        <f t="shared" si="113"/>
        <v>1.0029831045225286</v>
      </c>
      <c r="S535" s="19">
        <f t="shared" si="119"/>
        <v>7.2074189539771609</v>
      </c>
      <c r="T535" s="25">
        <f t="shared" si="114"/>
        <v>3.4988066159721276E-2</v>
      </c>
      <c r="U535" s="25">
        <f t="shared" si="115"/>
        <v>-5.371128359994537E-3</v>
      </c>
      <c r="V535" s="25">
        <f t="shared" si="116"/>
        <v>4.0359194519715813E-2</v>
      </c>
      <c r="Y535" s="40"/>
      <c r="Z535" s="40"/>
    </row>
    <row r="536" spans="1:26" x14ac:dyDescent="0.2">
      <c r="A536" s="16">
        <v>1914.12</v>
      </c>
      <c r="B536" s="17">
        <v>7.35</v>
      </c>
      <c r="C536" s="18">
        <v>0.42</v>
      </c>
      <c r="D536" s="17">
        <v>0.52</v>
      </c>
      <c r="E536" s="17">
        <v>10.1</v>
      </c>
      <c r="F536" s="18">
        <f t="shared" si="117"/>
        <v>1914.9583333332935</v>
      </c>
      <c r="G536" s="19">
        <f>G525*1/12+G537*11/12</f>
        <v>4.2333333333333334</v>
      </c>
      <c r="H536" s="18">
        <f t="shared" si="109"/>
        <v>229.0971349009902</v>
      </c>
      <c r="I536" s="18">
        <f t="shared" si="110"/>
        <v>13.091264851485155</v>
      </c>
      <c r="J536" s="20">
        <f t="shared" si="118"/>
        <v>2075.6496228367869</v>
      </c>
      <c r="K536" s="18">
        <f t="shared" si="111"/>
        <v>16.208232673267336</v>
      </c>
      <c r="L536" s="20">
        <f t="shared" si="112"/>
        <v>146.8486807993373</v>
      </c>
      <c r="M536" s="39">
        <f t="shared" si="106"/>
        <v>10.172217991997865</v>
      </c>
      <c r="N536" s="21"/>
      <c r="O536" s="22">
        <f t="shared" si="107"/>
        <v>13.191719327709967</v>
      </c>
      <c r="P536" s="22"/>
      <c r="Q536" s="41">
        <f t="shared" si="108"/>
        <v>7.3754825935587409E-2</v>
      </c>
      <c r="R536" s="19">
        <f t="shared" si="113"/>
        <v>1.0029888267502722</v>
      </c>
      <c r="S536" s="19">
        <f t="shared" si="119"/>
        <v>7.3004928978372465</v>
      </c>
      <c r="T536" s="25">
        <f t="shared" si="114"/>
        <v>4.3359350795322271E-2</v>
      </c>
      <c r="U536" s="25">
        <f t="shared" si="115"/>
        <v>-6.7650081812419272E-3</v>
      </c>
      <c r="V536" s="25">
        <f t="shared" si="116"/>
        <v>5.0124358976564198E-2</v>
      </c>
      <c r="Y536" s="40"/>
      <c r="Z536" s="40"/>
    </row>
    <row r="537" spans="1:26" x14ac:dyDescent="0.2">
      <c r="A537" s="16">
        <v>1915.01</v>
      </c>
      <c r="B537" s="17">
        <v>7.48</v>
      </c>
      <c r="C537" s="18">
        <v>0.42080000000000001</v>
      </c>
      <c r="D537" s="17">
        <v>0.55000000000000004</v>
      </c>
      <c r="E537" s="17">
        <v>10.1</v>
      </c>
      <c r="F537" s="18">
        <f t="shared" si="117"/>
        <v>1915.0416666666267</v>
      </c>
      <c r="G537" s="19">
        <v>4.24</v>
      </c>
      <c r="H537" s="18">
        <f t="shared" si="109"/>
        <v>233.14919306930707</v>
      </c>
      <c r="I537" s="18">
        <f t="shared" si="110"/>
        <v>13.116200594059412</v>
      </c>
      <c r="J537" s="20">
        <f t="shared" si="118"/>
        <v>2122.2646656136021</v>
      </c>
      <c r="K537" s="18">
        <f t="shared" si="111"/>
        <v>17.14332301980199</v>
      </c>
      <c r="L537" s="20">
        <f t="shared" si="112"/>
        <v>156.0488724715884</v>
      </c>
      <c r="M537" s="39">
        <f t="shared" si="106"/>
        <v>10.359834197757273</v>
      </c>
      <c r="N537" s="21"/>
      <c r="O537" s="22">
        <f t="shared" si="107"/>
        <v>13.455503012706076</v>
      </c>
      <c r="P537" s="22"/>
      <c r="Q537" s="41">
        <f t="shared" si="108"/>
        <v>7.1907823631394668E-2</v>
      </c>
      <c r="R537" s="19">
        <f t="shared" si="113"/>
        <v>1.0048142824374222</v>
      </c>
      <c r="S537" s="19">
        <f t="shared" si="119"/>
        <v>7.3223128063004754</v>
      </c>
      <c r="T537" s="25">
        <f t="shared" si="114"/>
        <v>4.5725557855251786E-2</v>
      </c>
      <c r="U537" s="25">
        <f t="shared" si="115"/>
        <v>-6.6053778011641029E-3</v>
      </c>
      <c r="V537" s="25">
        <f t="shared" si="116"/>
        <v>5.2330935656415889E-2</v>
      </c>
      <c r="Y537" s="40"/>
      <c r="Z537" s="40"/>
    </row>
    <row r="538" spans="1:26" x14ac:dyDescent="0.2">
      <c r="A538" s="16">
        <v>1915.02</v>
      </c>
      <c r="B538" s="17">
        <v>7.38</v>
      </c>
      <c r="C538" s="18">
        <v>0.42170000000000002</v>
      </c>
      <c r="D538" s="17">
        <v>0.57999999999999996</v>
      </c>
      <c r="E538" s="17">
        <v>10</v>
      </c>
      <c r="F538" s="18">
        <f t="shared" si="117"/>
        <v>1915.12499999996</v>
      </c>
      <c r="G538" s="19">
        <f>G537*11/12+G549*1/12</f>
        <v>4.2241666666666671</v>
      </c>
      <c r="H538" s="18">
        <f t="shared" si="109"/>
        <v>232.33254750000009</v>
      </c>
      <c r="I538" s="18">
        <f t="shared" si="110"/>
        <v>13.275695837500006</v>
      </c>
      <c r="J538" s="20">
        <f t="shared" si="118"/>
        <v>2124.9013477516946</v>
      </c>
      <c r="K538" s="18">
        <f t="shared" si="111"/>
        <v>18.259197500000006</v>
      </c>
      <c r="L538" s="20">
        <f t="shared" si="112"/>
        <v>166.99766689647464</v>
      </c>
      <c r="M538" s="39">
        <f t="shared" si="106"/>
        <v>10.329786209660694</v>
      </c>
      <c r="N538" s="21"/>
      <c r="O538" s="22">
        <f t="shared" si="107"/>
        <v>13.435767253018049</v>
      </c>
      <c r="P538" s="22"/>
      <c r="Q538" s="41">
        <f t="shared" si="108"/>
        <v>7.1334717986856949E-2</v>
      </c>
      <c r="R538" s="19">
        <f t="shared" si="113"/>
        <v>1.004802029369261</v>
      </c>
      <c r="S538" s="19">
        <f t="shared" si="119"/>
        <v>7.4311401331276112</v>
      </c>
      <c r="T538" s="25">
        <f t="shared" si="114"/>
        <v>4.7544296397374675E-2</v>
      </c>
      <c r="U538" s="25">
        <f t="shared" si="115"/>
        <v>-7.0536965882035396E-3</v>
      </c>
      <c r="V538" s="25">
        <f t="shared" si="116"/>
        <v>5.4597992985578214E-2</v>
      </c>
      <c r="Y538" s="40"/>
      <c r="Z538" s="40"/>
    </row>
    <row r="539" spans="1:26" x14ac:dyDescent="0.2">
      <c r="A539" s="16">
        <v>1915.03</v>
      </c>
      <c r="B539" s="17">
        <v>7.57</v>
      </c>
      <c r="C539" s="18">
        <v>0.42249999999999999</v>
      </c>
      <c r="D539" s="17">
        <v>0.61</v>
      </c>
      <c r="E539" s="17">
        <v>9.9</v>
      </c>
      <c r="F539" s="18">
        <f t="shared" si="117"/>
        <v>1915.2083333332932</v>
      </c>
      <c r="G539" s="19">
        <f>G537*10/12+G549*2/12</f>
        <v>4.2083333333333339</v>
      </c>
      <c r="H539" s="18">
        <f t="shared" si="109"/>
        <v>240.72122095959608</v>
      </c>
      <c r="I539" s="18">
        <f t="shared" si="110"/>
        <v>13.435233270202025</v>
      </c>
      <c r="J539" s="20">
        <f t="shared" si="118"/>
        <v>2211.8635456779748</v>
      </c>
      <c r="K539" s="18">
        <f t="shared" si="111"/>
        <v>19.397614898989907</v>
      </c>
      <c r="L539" s="20">
        <f t="shared" si="112"/>
        <v>178.23471107841013</v>
      </c>
      <c r="M539" s="39">
        <f t="shared" si="106"/>
        <v>10.707013188682819</v>
      </c>
      <c r="N539" s="21"/>
      <c r="O539" s="22">
        <f t="shared" si="107"/>
        <v>13.942381087442428</v>
      </c>
      <c r="P539" s="22"/>
      <c r="Q539" s="41">
        <f t="shared" si="108"/>
        <v>6.8208639007930894E-2</v>
      </c>
      <c r="R539" s="19">
        <f t="shared" si="113"/>
        <v>1.0047897772647538</v>
      </c>
      <c r="S539" s="19">
        <f t="shared" si="119"/>
        <v>7.542247157872711</v>
      </c>
      <c r="T539" s="25">
        <f t="shared" si="114"/>
        <v>4.0445368556087713E-2</v>
      </c>
      <c r="U539" s="25">
        <f t="shared" si="115"/>
        <v>-8.6617252536855815E-3</v>
      </c>
      <c r="V539" s="25">
        <f t="shared" si="116"/>
        <v>4.9107093809773295E-2</v>
      </c>
      <c r="Y539" s="40"/>
      <c r="Z539" s="40"/>
    </row>
    <row r="540" spans="1:26" x14ac:dyDescent="0.2">
      <c r="A540" s="16">
        <v>1915.04</v>
      </c>
      <c r="B540" s="17">
        <v>8.14</v>
      </c>
      <c r="C540" s="18">
        <v>0.42330000000000001</v>
      </c>
      <c r="D540" s="17">
        <v>0.64</v>
      </c>
      <c r="E540" s="17">
        <v>10</v>
      </c>
      <c r="F540" s="18">
        <f t="shared" si="117"/>
        <v>1915.2916666666265</v>
      </c>
      <c r="G540" s="19">
        <f>G537*9/12+G549*3/12</f>
        <v>4.1924999999999999</v>
      </c>
      <c r="H540" s="18">
        <f t="shared" si="109"/>
        <v>256.25839250000013</v>
      </c>
      <c r="I540" s="18">
        <f t="shared" si="110"/>
        <v>13.326066037500008</v>
      </c>
      <c r="J540" s="20">
        <f t="shared" si="118"/>
        <v>2364.8304915334984</v>
      </c>
      <c r="K540" s="18">
        <f t="shared" si="111"/>
        <v>20.148080000000011</v>
      </c>
      <c r="L540" s="20">
        <f t="shared" si="112"/>
        <v>185.93261849894827</v>
      </c>
      <c r="M540" s="39">
        <f t="shared" si="106"/>
        <v>11.401123789000188</v>
      </c>
      <c r="N540" s="21"/>
      <c r="O540" s="22">
        <f t="shared" si="107"/>
        <v>14.855567969356301</v>
      </c>
      <c r="P540" s="22"/>
      <c r="Q540" s="41">
        <f t="shared" si="108"/>
        <v>6.3703423729853159E-2</v>
      </c>
      <c r="R540" s="19">
        <f t="shared" si="113"/>
        <v>1.0047775261250353</v>
      </c>
      <c r="S540" s="19">
        <f t="shared" si="119"/>
        <v>7.5025891134162972</v>
      </c>
      <c r="T540" s="25">
        <f t="shared" si="114"/>
        <v>3.3483833698883858E-2</v>
      </c>
      <c r="U540" s="25">
        <f t="shared" si="115"/>
        <v>-7.1251634677615971E-3</v>
      </c>
      <c r="V540" s="25">
        <f t="shared" si="116"/>
        <v>4.0608997166645455E-2</v>
      </c>
      <c r="Y540" s="40"/>
      <c r="Z540" s="40"/>
    </row>
    <row r="541" spans="1:26" x14ac:dyDescent="0.2">
      <c r="A541" s="16">
        <v>1915.05</v>
      </c>
      <c r="B541" s="17">
        <v>7.95</v>
      </c>
      <c r="C541" s="18">
        <v>0.42420000000000002</v>
      </c>
      <c r="D541" s="17">
        <v>0.67</v>
      </c>
      <c r="E541" s="17">
        <v>10.1</v>
      </c>
      <c r="F541" s="18">
        <f t="shared" si="117"/>
        <v>1915.3749999999598</v>
      </c>
      <c r="G541" s="19">
        <f>G537*8/12+G549*4/12</f>
        <v>4.1766666666666667</v>
      </c>
      <c r="H541" s="18">
        <f t="shared" si="109"/>
        <v>247.79894183168327</v>
      </c>
      <c r="I541" s="18">
        <f t="shared" si="110"/>
        <v>13.222177500000006</v>
      </c>
      <c r="J541" s="20">
        <f t="shared" si="118"/>
        <v>2296.932294447055</v>
      </c>
      <c r="K541" s="18">
        <f t="shared" si="111"/>
        <v>20.883684405940606</v>
      </c>
      <c r="L541" s="20">
        <f t="shared" si="112"/>
        <v>193.57794179616695</v>
      </c>
      <c r="M541" s="39">
        <f t="shared" si="106"/>
        <v>11.02692987647132</v>
      </c>
      <c r="N541" s="21"/>
      <c r="O541" s="22">
        <f t="shared" si="107"/>
        <v>14.376666202260216</v>
      </c>
      <c r="P541" s="22"/>
      <c r="Q541" s="41">
        <f t="shared" si="108"/>
        <v>6.9016953859026953E-2</v>
      </c>
      <c r="R541" s="19">
        <f t="shared" si="113"/>
        <v>1.0047652759512427</v>
      </c>
      <c r="S541" s="19">
        <f t="shared" si="119"/>
        <v>7.463794979119851</v>
      </c>
      <c r="T541" s="25">
        <f t="shared" si="114"/>
        <v>3.9641479282454872E-2</v>
      </c>
      <c r="U541" s="25">
        <f t="shared" si="115"/>
        <v>-6.7483709702291783E-3</v>
      </c>
      <c r="V541" s="25">
        <f t="shared" si="116"/>
        <v>4.6389850252684051E-2</v>
      </c>
      <c r="Y541" s="40"/>
      <c r="Z541" s="40"/>
    </row>
    <row r="542" spans="1:26" x14ac:dyDescent="0.2">
      <c r="A542" s="16">
        <v>1915.06</v>
      </c>
      <c r="B542" s="17">
        <v>8.0399999999999991</v>
      </c>
      <c r="C542" s="18">
        <v>0.42499999999999999</v>
      </c>
      <c r="D542" s="17">
        <v>0.7</v>
      </c>
      <c r="E542" s="17">
        <v>10.1</v>
      </c>
      <c r="F542" s="18">
        <f t="shared" si="117"/>
        <v>1915.458333333293</v>
      </c>
      <c r="G542" s="19">
        <f>G537*7/12+G549*5/12</f>
        <v>4.1608333333333327</v>
      </c>
      <c r="H542" s="18">
        <f t="shared" si="109"/>
        <v>250.60421287128725</v>
      </c>
      <c r="I542" s="18">
        <f t="shared" si="110"/>
        <v>13.247113242574262</v>
      </c>
      <c r="J542" s="20">
        <f t="shared" si="118"/>
        <v>2333.1679663877558</v>
      </c>
      <c r="K542" s="18">
        <f t="shared" si="111"/>
        <v>21.818774752475257</v>
      </c>
      <c r="L542" s="20">
        <f t="shared" si="112"/>
        <v>203.13651448649614</v>
      </c>
      <c r="M542" s="39">
        <f t="shared" si="106"/>
        <v>11.154262189096348</v>
      </c>
      <c r="N542" s="21"/>
      <c r="O542" s="22">
        <f t="shared" si="107"/>
        <v>14.548595263420431</v>
      </c>
      <c r="P542" s="22"/>
      <c r="Q542" s="41">
        <f t="shared" si="108"/>
        <v>6.8140042135714521E-2</v>
      </c>
      <c r="R542" s="19">
        <f t="shared" si="113"/>
        <v>1.0047530267445139</v>
      </c>
      <c r="S542" s="19">
        <f t="shared" si="119"/>
        <v>7.4993620218388566</v>
      </c>
      <c r="T542" s="25">
        <f t="shared" si="114"/>
        <v>3.9124820483404932E-2</v>
      </c>
      <c r="U542" s="25">
        <f t="shared" si="115"/>
        <v>-7.9249485135145514E-3</v>
      </c>
      <c r="V542" s="25">
        <f t="shared" si="116"/>
        <v>4.7049768996919483E-2</v>
      </c>
      <c r="Y542" s="40"/>
      <c r="Z542" s="40"/>
    </row>
    <row r="543" spans="1:26" x14ac:dyDescent="0.2">
      <c r="A543" s="16">
        <v>1915.07</v>
      </c>
      <c r="B543" s="17">
        <v>8.01</v>
      </c>
      <c r="C543" s="18">
        <v>0.42580000000000001</v>
      </c>
      <c r="D543" s="17">
        <v>0.73</v>
      </c>
      <c r="E543" s="17">
        <v>10.1</v>
      </c>
      <c r="F543" s="18">
        <f t="shared" si="117"/>
        <v>1915.5416666666263</v>
      </c>
      <c r="G543" s="19">
        <f>G537*6/12+G549*6/12</f>
        <v>4.1449999999999996</v>
      </c>
      <c r="H543" s="18">
        <f t="shared" si="109"/>
        <v>249.66912252475257</v>
      </c>
      <c r="I543" s="18">
        <f t="shared" si="110"/>
        <v>13.272048985148521</v>
      </c>
      <c r="J543" s="20">
        <f t="shared" si="118"/>
        <v>2334.7592024178998</v>
      </c>
      <c r="K543" s="18">
        <f t="shared" si="111"/>
        <v>22.753865099009911</v>
      </c>
      <c r="L543" s="20">
        <f t="shared" si="112"/>
        <v>212.78080121910946</v>
      </c>
      <c r="M543" s="39">
        <f t="shared" si="106"/>
        <v>11.113629393949603</v>
      </c>
      <c r="N543" s="21"/>
      <c r="O543" s="22">
        <f t="shared" si="107"/>
        <v>14.499550030038991</v>
      </c>
      <c r="P543" s="22"/>
      <c r="Q543" s="41">
        <f t="shared" si="108"/>
        <v>6.8626153573738358E-2</v>
      </c>
      <c r="R543" s="19">
        <f t="shared" si="113"/>
        <v>1.0047407785059888</v>
      </c>
      <c r="S543" s="19">
        <f t="shared" si="119"/>
        <v>7.5350066900954484</v>
      </c>
      <c r="T543" s="25">
        <f t="shared" si="114"/>
        <v>4.1173118926300045E-2</v>
      </c>
      <c r="U543" s="25">
        <f t="shared" si="115"/>
        <v>-9.0871284395922514E-3</v>
      </c>
      <c r="V543" s="25">
        <f t="shared" si="116"/>
        <v>5.0260247365892297E-2</v>
      </c>
      <c r="Y543" s="40"/>
      <c r="Z543" s="40"/>
    </row>
    <row r="544" spans="1:26" x14ac:dyDescent="0.2">
      <c r="A544" s="16">
        <v>1915.08</v>
      </c>
      <c r="B544" s="17">
        <v>8.35</v>
      </c>
      <c r="C544" s="18">
        <v>0.42670000000000002</v>
      </c>
      <c r="D544" s="17">
        <v>0.76</v>
      </c>
      <c r="E544" s="17">
        <v>10.1</v>
      </c>
      <c r="F544" s="18">
        <f t="shared" si="117"/>
        <v>1915.6249999999595</v>
      </c>
      <c r="G544" s="19">
        <f>G537*5/12+G549*7/12</f>
        <v>4.1291666666666664</v>
      </c>
      <c r="H544" s="18">
        <f t="shared" si="109"/>
        <v>260.26681311881202</v>
      </c>
      <c r="I544" s="18">
        <f t="shared" si="110"/>
        <v>13.300101695544562</v>
      </c>
      <c r="J544" s="20">
        <f t="shared" si="118"/>
        <v>2444.227151830476</v>
      </c>
      <c r="K544" s="18">
        <f t="shared" si="111"/>
        <v>23.688955445544565</v>
      </c>
      <c r="L544" s="20">
        <f t="shared" si="112"/>
        <v>222.46857908876186</v>
      </c>
      <c r="M544" s="39">
        <f t="shared" si="106"/>
        <v>11.584831641604605</v>
      </c>
      <c r="N544" s="21"/>
      <c r="O544" s="22">
        <f t="shared" si="107"/>
        <v>15.113448857043252</v>
      </c>
      <c r="P544" s="22"/>
      <c r="Q544" s="41">
        <f t="shared" si="108"/>
        <v>6.3959240859477712E-2</v>
      </c>
      <c r="R544" s="19">
        <f t="shared" si="113"/>
        <v>1.0047285312368082</v>
      </c>
      <c r="S544" s="19">
        <f t="shared" si="119"/>
        <v>7.5707284878543346</v>
      </c>
      <c r="T544" s="25">
        <f t="shared" si="114"/>
        <v>3.8253007101227254E-2</v>
      </c>
      <c r="U544" s="25">
        <f t="shared" si="115"/>
        <v>-9.1225166993306184E-3</v>
      </c>
      <c r="V544" s="25">
        <f t="shared" si="116"/>
        <v>4.7375523800557873E-2</v>
      </c>
      <c r="Y544" s="40"/>
      <c r="Z544" s="40"/>
    </row>
    <row r="545" spans="1:26" x14ac:dyDescent="0.2">
      <c r="A545" s="16">
        <v>1915.09</v>
      </c>
      <c r="B545" s="17">
        <v>8.66</v>
      </c>
      <c r="C545" s="18">
        <v>0.42749999999999999</v>
      </c>
      <c r="D545" s="17">
        <v>0.79</v>
      </c>
      <c r="E545" s="17">
        <v>10.1</v>
      </c>
      <c r="F545" s="18">
        <f t="shared" si="117"/>
        <v>1915.7083333332928</v>
      </c>
      <c r="G545" s="19">
        <f>G537*4/12+G549*8/12</f>
        <v>4.1133333333333333</v>
      </c>
      <c r="H545" s="18">
        <f t="shared" si="109"/>
        <v>269.92941336633675</v>
      </c>
      <c r="I545" s="18">
        <f t="shared" si="110"/>
        <v>13.325037438118819</v>
      </c>
      <c r="J545" s="20">
        <f t="shared" si="118"/>
        <v>2545.3991289983092</v>
      </c>
      <c r="K545" s="18">
        <f t="shared" si="111"/>
        <v>24.624045792079222</v>
      </c>
      <c r="L545" s="20">
        <f t="shared" si="112"/>
        <v>232.20153717190121</v>
      </c>
      <c r="M545" s="39">
        <f t="shared" si="106"/>
        <v>12.011570757825893</v>
      </c>
      <c r="N545" s="21"/>
      <c r="O545" s="22">
        <f t="shared" si="107"/>
        <v>15.664883714157849</v>
      </c>
      <c r="P545" s="22"/>
      <c r="Q545" s="41">
        <f t="shared" si="108"/>
        <v>6.2216271961368107E-2</v>
      </c>
      <c r="R545" s="19">
        <f t="shared" si="113"/>
        <v>1.0047162849381146</v>
      </c>
      <c r="S545" s="19">
        <f t="shared" si="119"/>
        <v>7.6065269139945473</v>
      </c>
      <c r="T545" s="25">
        <f t="shared" si="114"/>
        <v>3.6855850443499927E-2</v>
      </c>
      <c r="U545" s="25">
        <f t="shared" si="115"/>
        <v>-9.1578431390776371E-3</v>
      </c>
      <c r="V545" s="25">
        <f t="shared" si="116"/>
        <v>4.6013693582577564E-2</v>
      </c>
      <c r="Y545" s="40"/>
      <c r="Z545" s="40"/>
    </row>
    <row r="546" spans="1:26" x14ac:dyDescent="0.2">
      <c r="A546" s="16">
        <v>1915.1</v>
      </c>
      <c r="B546" s="17">
        <v>9.14</v>
      </c>
      <c r="C546" s="18">
        <v>0.42830000000000001</v>
      </c>
      <c r="D546" s="17">
        <v>0.82</v>
      </c>
      <c r="E546" s="17">
        <v>10.199999999999999</v>
      </c>
      <c r="F546" s="18">
        <f t="shared" si="117"/>
        <v>1915.791666666626</v>
      </c>
      <c r="G546" s="19">
        <f>G537*3/12+G549*9/12</f>
        <v>4.0975000000000001</v>
      </c>
      <c r="H546" s="18">
        <f t="shared" si="109"/>
        <v>282.09781127450998</v>
      </c>
      <c r="I546" s="18">
        <f t="shared" si="110"/>
        <v>13.21909109068628</v>
      </c>
      <c r="J546" s="20">
        <f t="shared" si="118"/>
        <v>2670.5333913025052</v>
      </c>
      <c r="K546" s="18">
        <f t="shared" si="111"/>
        <v>25.308556372549031</v>
      </c>
      <c r="L546" s="20">
        <f t="shared" si="112"/>
        <v>239.58833488709564</v>
      </c>
      <c r="M546" s="39">
        <f t="shared" si="106"/>
        <v>12.54907613322016</v>
      </c>
      <c r="N546" s="21"/>
      <c r="O546" s="22">
        <f t="shared" si="107"/>
        <v>16.354096721194882</v>
      </c>
      <c r="P546" s="22"/>
      <c r="Q546" s="41">
        <f t="shared" si="108"/>
        <v>5.9814212715783195E-2</v>
      </c>
      <c r="R546" s="19">
        <f t="shared" si="113"/>
        <v>1.0047040396110525</v>
      </c>
      <c r="S546" s="19">
        <f t="shared" si="119"/>
        <v>7.5674759577779298</v>
      </c>
      <c r="T546" s="25">
        <f t="shared" si="114"/>
        <v>3.5677532122647015E-2</v>
      </c>
      <c r="U546" s="25">
        <f t="shared" si="115"/>
        <v>-8.2164544190062028E-3</v>
      </c>
      <c r="V546" s="25">
        <f t="shared" si="116"/>
        <v>4.3893986541653218E-2</v>
      </c>
      <c r="Y546" s="40"/>
      <c r="Z546" s="40"/>
    </row>
    <row r="547" spans="1:26" x14ac:dyDescent="0.2">
      <c r="A547" s="16">
        <v>1915.11</v>
      </c>
      <c r="B547" s="17">
        <v>9.4600000000000009</v>
      </c>
      <c r="C547" s="18">
        <v>0.42920000000000003</v>
      </c>
      <c r="D547" s="17">
        <v>0.85</v>
      </c>
      <c r="E547" s="17">
        <v>10.3</v>
      </c>
      <c r="F547" s="18">
        <f t="shared" si="117"/>
        <v>1915.8749999999593</v>
      </c>
      <c r="G547" s="19">
        <f>G537*2/12+G549*10/12</f>
        <v>4.081666666666667</v>
      </c>
      <c r="H547" s="18">
        <f t="shared" si="109"/>
        <v>289.13961893203896</v>
      </c>
      <c r="I547" s="18">
        <f t="shared" si="110"/>
        <v>13.118258398058257</v>
      </c>
      <c r="J547" s="20">
        <f t="shared" si="118"/>
        <v>2747.5449001017219</v>
      </c>
      <c r="K547" s="18">
        <f t="shared" si="111"/>
        <v>25.9797754854369</v>
      </c>
      <c r="L547" s="20">
        <f t="shared" si="112"/>
        <v>246.87242759899189</v>
      </c>
      <c r="M547" s="39">
        <f t="shared" si="106"/>
        <v>12.857714453559314</v>
      </c>
      <c r="N547" s="21"/>
      <c r="O547" s="22">
        <f t="shared" si="107"/>
        <v>16.740136872288549</v>
      </c>
      <c r="P547" s="22"/>
      <c r="Q547" s="41">
        <f t="shared" si="108"/>
        <v>5.7888719568749372E-2</v>
      </c>
      <c r="R547" s="19">
        <f t="shared" si="113"/>
        <v>1.0046917952567669</v>
      </c>
      <c r="S547" s="19">
        <f t="shared" si="119"/>
        <v>7.5292574152696927</v>
      </c>
      <c r="T547" s="25">
        <f t="shared" si="114"/>
        <v>3.4585380940313382E-2</v>
      </c>
      <c r="U547" s="25">
        <f t="shared" si="115"/>
        <v>-8.9507216159639968E-3</v>
      </c>
      <c r="V547" s="25">
        <f t="shared" si="116"/>
        <v>4.3536102556277378E-2</v>
      </c>
      <c r="Y547" s="40"/>
      <c r="Z547" s="40"/>
    </row>
    <row r="548" spans="1:26" x14ac:dyDescent="0.2">
      <c r="A548" s="16">
        <v>1915.12</v>
      </c>
      <c r="B548" s="17">
        <v>9.48</v>
      </c>
      <c r="C548" s="18">
        <v>0.43</v>
      </c>
      <c r="D548" s="17">
        <v>0.88</v>
      </c>
      <c r="E548" s="17">
        <v>10.3</v>
      </c>
      <c r="F548" s="18">
        <f t="shared" si="117"/>
        <v>1915.9583333332926</v>
      </c>
      <c r="G548" s="19">
        <f>G537*1/12+G549*11/12</f>
        <v>4.065833333333333</v>
      </c>
      <c r="H548" s="18">
        <f t="shared" si="109"/>
        <v>289.75090776699039</v>
      </c>
      <c r="I548" s="18">
        <f t="shared" si="110"/>
        <v>13.142709951456315</v>
      </c>
      <c r="J548" s="20">
        <f t="shared" si="118"/>
        <v>2763.7610301498908</v>
      </c>
      <c r="K548" s="18">
        <f t="shared" si="111"/>
        <v>26.896708737864088</v>
      </c>
      <c r="L548" s="20">
        <f t="shared" si="112"/>
        <v>256.55165680716289</v>
      </c>
      <c r="M548" s="39">
        <f t="shared" si="106"/>
        <v>12.878444602185992</v>
      </c>
      <c r="N548" s="21"/>
      <c r="O548" s="22">
        <f t="shared" si="107"/>
        <v>16.749313030943132</v>
      </c>
      <c r="P548" s="22"/>
      <c r="Q548" s="41">
        <f t="shared" si="108"/>
        <v>5.676964871216051E-2</v>
      </c>
      <c r="R548" s="19">
        <f t="shared" si="113"/>
        <v>1.0046795518764049</v>
      </c>
      <c r="S548" s="19">
        <f t="shared" si="119"/>
        <v>7.5645831494976319</v>
      </c>
      <c r="T548" s="25">
        <f t="shared" si="114"/>
        <v>3.6643430275943745E-2</v>
      </c>
      <c r="U548" s="25">
        <f t="shared" si="115"/>
        <v>-8.4336202922336012E-3</v>
      </c>
      <c r="V548" s="25">
        <f t="shared" si="116"/>
        <v>4.5077050568177346E-2</v>
      </c>
      <c r="Y548" s="40"/>
      <c r="Z548" s="40"/>
    </row>
    <row r="549" spans="1:26" x14ac:dyDescent="0.2">
      <c r="A549" s="16">
        <v>1916.01</v>
      </c>
      <c r="B549" s="17">
        <v>9.33</v>
      </c>
      <c r="C549" s="18">
        <v>0.44080000000000003</v>
      </c>
      <c r="D549" s="17">
        <v>0.93420000000000003</v>
      </c>
      <c r="E549" s="17">
        <v>10.4</v>
      </c>
      <c r="F549" s="18">
        <f t="shared" si="117"/>
        <v>1916.0416666666258</v>
      </c>
      <c r="G549" s="19">
        <v>4.05</v>
      </c>
      <c r="H549" s="18">
        <f t="shared" si="109"/>
        <v>282.42425841346164</v>
      </c>
      <c r="I549" s="18">
        <f t="shared" si="110"/>
        <v>13.343259711538467</v>
      </c>
      <c r="J549" s="20">
        <f t="shared" si="118"/>
        <v>2704.4826094882787</v>
      </c>
      <c r="K549" s="18">
        <f t="shared" si="111"/>
        <v>28.278750504807704</v>
      </c>
      <c r="L549" s="20">
        <f t="shared" si="112"/>
        <v>270.79610437127008</v>
      </c>
      <c r="M549" s="39">
        <f t="shared" si="106"/>
        <v>12.543563692516177</v>
      </c>
      <c r="N549" s="21"/>
      <c r="O549" s="22">
        <f t="shared" si="107"/>
        <v>16.297027766820737</v>
      </c>
      <c r="P549" s="22"/>
      <c r="Q549" s="41">
        <f t="shared" si="108"/>
        <v>5.9986791585310777E-2</v>
      </c>
      <c r="R549" s="19">
        <f t="shared" si="113"/>
        <v>1.0021524623582816</v>
      </c>
      <c r="S549" s="19">
        <f t="shared" si="119"/>
        <v>7.5269052586847662</v>
      </c>
      <c r="T549" s="25">
        <f t="shared" si="114"/>
        <v>4.0882565660646408E-2</v>
      </c>
      <c r="U549" s="25">
        <f t="shared" si="115"/>
        <v>-7.5102573656017357E-3</v>
      </c>
      <c r="V549" s="25">
        <f t="shared" si="116"/>
        <v>4.8392823026248144E-2</v>
      </c>
      <c r="Y549" s="40"/>
      <c r="Z549" s="40"/>
    </row>
    <row r="550" spans="1:26" x14ac:dyDescent="0.2">
      <c r="A550" s="16">
        <v>1916.02</v>
      </c>
      <c r="B550" s="17">
        <v>9.1999999999999993</v>
      </c>
      <c r="C550" s="18">
        <v>0.45169999999999999</v>
      </c>
      <c r="D550" s="17">
        <v>0.98829999999999996</v>
      </c>
      <c r="E550" s="17">
        <v>10.4</v>
      </c>
      <c r="F550" s="18">
        <f t="shared" si="117"/>
        <v>1916.1249999999591</v>
      </c>
      <c r="G550" s="19">
        <f>G549*11/12+G561*1/12</f>
        <v>4.0649999999999995</v>
      </c>
      <c r="H550" s="18">
        <f t="shared" si="109"/>
        <v>278.48908653846161</v>
      </c>
      <c r="I550" s="18">
        <f t="shared" si="110"/>
        <v>13.673208737980776</v>
      </c>
      <c r="J550" s="20">
        <f t="shared" si="118"/>
        <v>2677.7107438568396</v>
      </c>
      <c r="K550" s="18">
        <f t="shared" si="111"/>
        <v>29.916387415865398</v>
      </c>
      <c r="L550" s="20">
        <f t="shared" si="112"/>
        <v>287.65016610366467</v>
      </c>
      <c r="M550" s="39">
        <f t="shared" si="106"/>
        <v>12.354652326458799</v>
      </c>
      <c r="N550" s="21"/>
      <c r="O550" s="22">
        <f t="shared" si="107"/>
        <v>16.034835612136899</v>
      </c>
      <c r="P550" s="22"/>
      <c r="Q550" s="41">
        <f t="shared" si="108"/>
        <v>6.1055799767671406E-2</v>
      </c>
      <c r="R550" s="19">
        <f t="shared" si="113"/>
        <v>1.002165815139745</v>
      </c>
      <c r="S550" s="19">
        <f t="shared" si="119"/>
        <v>7.5431066389284371</v>
      </c>
      <c r="T550" s="25">
        <f t="shared" si="114"/>
        <v>4.2503961003233393E-2</v>
      </c>
      <c r="U550" s="25">
        <f t="shared" si="115"/>
        <v>-7.1870378425568093E-3</v>
      </c>
      <c r="V550" s="25">
        <f t="shared" si="116"/>
        <v>4.9690998845790202E-2</v>
      </c>
      <c r="Y550" s="40"/>
      <c r="Z550" s="40"/>
    </row>
    <row r="551" spans="1:26" x14ac:dyDescent="0.2">
      <c r="A551" s="16">
        <v>1916.03</v>
      </c>
      <c r="B551" s="17">
        <v>9.17</v>
      </c>
      <c r="C551" s="18">
        <v>0.46250000000000002</v>
      </c>
      <c r="D551" s="17">
        <v>1.042</v>
      </c>
      <c r="E551" s="17">
        <v>10.5</v>
      </c>
      <c r="F551" s="18">
        <f t="shared" si="117"/>
        <v>1916.2083333332923</v>
      </c>
      <c r="G551" s="19">
        <f>G549*10/12+G561*2/12</f>
        <v>4.08</v>
      </c>
      <c r="H551" s="18">
        <f t="shared" si="109"/>
        <v>274.93734166666678</v>
      </c>
      <c r="I551" s="18">
        <f t="shared" si="110"/>
        <v>13.866796130952388</v>
      </c>
      <c r="J551" s="20">
        <f t="shared" si="118"/>
        <v>2654.6711588333515</v>
      </c>
      <c r="K551" s="18">
        <f t="shared" si="111"/>
        <v>31.241516904761923</v>
      </c>
      <c r="L551" s="20">
        <f t="shared" si="112"/>
        <v>301.65401826655972</v>
      </c>
      <c r="M551" s="39">
        <f t="shared" si="106"/>
        <v>12.177052795748482</v>
      </c>
      <c r="N551" s="21"/>
      <c r="O551" s="22">
        <f t="shared" si="107"/>
        <v>15.786513243251905</v>
      </c>
      <c r="P551" s="22"/>
      <c r="Q551" s="41">
        <f t="shared" si="108"/>
        <v>6.3063591449976933E-2</v>
      </c>
      <c r="R551" s="19">
        <f t="shared" si="113"/>
        <v>1.0021791670939835</v>
      </c>
      <c r="S551" s="19">
        <f t="shared" si="119"/>
        <v>7.4874489124069044</v>
      </c>
      <c r="T551" s="25">
        <f t="shared" si="114"/>
        <v>3.7131876005485953E-2</v>
      </c>
      <c r="U551" s="25">
        <f t="shared" si="115"/>
        <v>-5.3591637132331948E-3</v>
      </c>
      <c r="V551" s="25">
        <f t="shared" si="116"/>
        <v>4.2491039718719148E-2</v>
      </c>
      <c r="Y551" s="40"/>
      <c r="Z551" s="40"/>
    </row>
    <row r="552" spans="1:26" x14ac:dyDescent="0.2">
      <c r="A552" s="16">
        <v>1916.04</v>
      </c>
      <c r="B552" s="17">
        <v>9.07</v>
      </c>
      <c r="C552" s="18">
        <v>0.4733</v>
      </c>
      <c r="D552" s="17">
        <v>1.097</v>
      </c>
      <c r="E552" s="17">
        <v>10.6</v>
      </c>
      <c r="F552" s="18">
        <f t="shared" si="117"/>
        <v>1916.2916666666256</v>
      </c>
      <c r="G552" s="19">
        <f>G549*9/12+G561*3/12</f>
        <v>4.0949999999999998</v>
      </c>
      <c r="H552" s="18">
        <f t="shared" si="109"/>
        <v>269.37365212264166</v>
      </c>
      <c r="I552" s="18">
        <f t="shared" si="110"/>
        <v>14.056730931603781</v>
      </c>
      <c r="J552" s="20">
        <f t="shared" si="118"/>
        <v>2612.2611333978271</v>
      </c>
      <c r="K552" s="18">
        <f t="shared" si="111"/>
        <v>32.580253183962277</v>
      </c>
      <c r="L552" s="20">
        <f t="shared" si="112"/>
        <v>315.94823190048686</v>
      </c>
      <c r="M552" s="39">
        <f t="shared" si="106"/>
        <v>11.906481776593187</v>
      </c>
      <c r="N552" s="21"/>
      <c r="O552" s="22">
        <f t="shared" si="107"/>
        <v>15.418161727089258</v>
      </c>
      <c r="P552" s="22"/>
      <c r="Q552" s="41">
        <f t="shared" si="108"/>
        <v>6.5748722644587393E-2</v>
      </c>
      <c r="R552" s="19">
        <f t="shared" si="113"/>
        <v>1.0021925182219196</v>
      </c>
      <c r="S552" s="19">
        <f t="shared" si="119"/>
        <v>7.4329750758768292</v>
      </c>
      <c r="T552" s="25">
        <f t="shared" si="114"/>
        <v>3.5755982327787095E-2</v>
      </c>
      <c r="U552" s="25">
        <f t="shared" si="115"/>
        <v>-4.6561790108334833E-3</v>
      </c>
      <c r="V552" s="25">
        <f t="shared" si="116"/>
        <v>4.0412161338620578E-2</v>
      </c>
      <c r="Y552" s="40"/>
      <c r="Z552" s="40"/>
    </row>
    <row r="553" spans="1:26" x14ac:dyDescent="0.2">
      <c r="A553" s="16">
        <v>1916.05</v>
      </c>
      <c r="B553" s="17">
        <v>9.27</v>
      </c>
      <c r="C553" s="18">
        <v>0.48420000000000002</v>
      </c>
      <c r="D553" s="17">
        <v>1.151</v>
      </c>
      <c r="E553" s="17">
        <v>10.7</v>
      </c>
      <c r="F553" s="18">
        <f t="shared" si="117"/>
        <v>1916.3749999999588</v>
      </c>
      <c r="G553" s="19">
        <f>G549*8/12+G561*4/12</f>
        <v>4.1099999999999994</v>
      </c>
      <c r="H553" s="18">
        <f t="shared" si="109"/>
        <v>272.74051051401887</v>
      </c>
      <c r="I553" s="18">
        <f t="shared" si="110"/>
        <v>14.246057733644868</v>
      </c>
      <c r="J553" s="20">
        <f t="shared" si="118"/>
        <v>2656.4240095137807</v>
      </c>
      <c r="K553" s="18">
        <f t="shared" si="111"/>
        <v>33.864544509345812</v>
      </c>
      <c r="L553" s="20">
        <f t="shared" si="112"/>
        <v>329.83215048008208</v>
      </c>
      <c r="M553" s="39">
        <f t="shared" si="106"/>
        <v>12.026256671905164</v>
      </c>
      <c r="N553" s="21"/>
      <c r="O553" s="22">
        <f t="shared" si="107"/>
        <v>15.553193893472137</v>
      </c>
      <c r="P553" s="22"/>
      <c r="Q553" s="41">
        <f t="shared" si="108"/>
        <v>6.4579620295515006E-2</v>
      </c>
      <c r="R553" s="19">
        <f t="shared" si="113"/>
        <v>1.002205868524475</v>
      </c>
      <c r="S553" s="19">
        <f t="shared" si="119"/>
        <v>7.3796526446020456</v>
      </c>
      <c r="T553" s="25">
        <f t="shared" si="114"/>
        <v>3.5794006515664556E-2</v>
      </c>
      <c r="U553" s="25">
        <f t="shared" si="115"/>
        <v>-2.8482834417464797E-3</v>
      </c>
      <c r="V553" s="25">
        <f t="shared" si="116"/>
        <v>3.8642289957411036E-2</v>
      </c>
      <c r="Y553" s="40"/>
      <c r="Z553" s="40"/>
    </row>
    <row r="554" spans="1:26" x14ac:dyDescent="0.2">
      <c r="A554" s="16">
        <v>1916.06</v>
      </c>
      <c r="B554" s="17">
        <v>9.36</v>
      </c>
      <c r="C554" s="18">
        <v>0.495</v>
      </c>
      <c r="D554" s="17">
        <v>1.2050000000000001</v>
      </c>
      <c r="E554" s="17">
        <v>10.8</v>
      </c>
      <c r="F554" s="18">
        <f t="shared" si="117"/>
        <v>1916.4583333332921</v>
      </c>
      <c r="G554" s="19">
        <f>G549*7/12+G561*5/12</f>
        <v>4.125</v>
      </c>
      <c r="H554" s="18">
        <f t="shared" si="109"/>
        <v>272.83858333333342</v>
      </c>
      <c r="I554" s="18">
        <f t="shared" si="110"/>
        <v>14.428963541666672</v>
      </c>
      <c r="J554" s="20">
        <f t="shared" si="118"/>
        <v>2669.0904205923453</v>
      </c>
      <c r="K554" s="18">
        <f t="shared" si="111"/>
        <v>35.125052662037056</v>
      </c>
      <c r="L554" s="20">
        <f t="shared" si="112"/>
        <v>343.61687572796757</v>
      </c>
      <c r="M554" s="39">
        <f t="shared" si="106"/>
        <v>11.995961222946583</v>
      </c>
      <c r="N554" s="21"/>
      <c r="O554" s="22">
        <f t="shared" si="107"/>
        <v>15.493035511158231</v>
      </c>
      <c r="P554" s="22"/>
      <c r="Q554" s="41">
        <f t="shared" si="108"/>
        <v>6.5591255170430018E-2</v>
      </c>
      <c r="R554" s="19">
        <f t="shared" si="113"/>
        <v>1.0022192180025706</v>
      </c>
      <c r="S554" s="19">
        <f t="shared" si="119"/>
        <v>7.3274503437581417</v>
      </c>
      <c r="T554" s="25">
        <f t="shared" si="114"/>
        <v>4.1171911916072501E-2</v>
      </c>
      <c r="U554" s="25">
        <f t="shared" si="115"/>
        <v>-1.0460409510723023E-3</v>
      </c>
      <c r="V554" s="25">
        <f t="shared" si="116"/>
        <v>4.2217952867144803E-2</v>
      </c>
      <c r="Y554" s="40"/>
      <c r="Z554" s="40"/>
    </row>
    <row r="555" spans="1:26" x14ac:dyDescent="0.2">
      <c r="A555" s="16">
        <v>1916.07</v>
      </c>
      <c r="B555" s="17">
        <v>9.23</v>
      </c>
      <c r="C555" s="18">
        <v>0.50580000000000003</v>
      </c>
      <c r="D555" s="17">
        <v>1.2589999999999999</v>
      </c>
      <c r="E555" s="17">
        <v>10.8</v>
      </c>
      <c r="F555" s="18">
        <f t="shared" si="117"/>
        <v>1916.5416666666254</v>
      </c>
      <c r="G555" s="19">
        <f>G549*6/12+G561*6/12</f>
        <v>4.1400000000000006</v>
      </c>
      <c r="H555" s="18">
        <f t="shared" si="109"/>
        <v>269.04915856481495</v>
      </c>
      <c r="I555" s="18">
        <f t="shared" si="110"/>
        <v>14.743777291666673</v>
      </c>
      <c r="J555" s="20">
        <f t="shared" si="118"/>
        <v>2644.0391819759957</v>
      </c>
      <c r="K555" s="18">
        <f t="shared" si="111"/>
        <v>36.699121412037044</v>
      </c>
      <c r="L555" s="20">
        <f t="shared" si="112"/>
        <v>360.65496534212105</v>
      </c>
      <c r="M555" s="39">
        <f t="shared" si="106"/>
        <v>11.791165275254553</v>
      </c>
      <c r="N555" s="21"/>
      <c r="O555" s="22">
        <f t="shared" si="107"/>
        <v>15.20832066473279</v>
      </c>
      <c r="P555" s="22"/>
      <c r="Q555" s="41">
        <f t="shared" si="108"/>
        <v>7.0364500962744242E-2</v>
      </c>
      <c r="R555" s="19">
        <f t="shared" si="113"/>
        <v>1.0022325666571259</v>
      </c>
      <c r="S555" s="19">
        <f t="shared" si="119"/>
        <v>7.3437115534739528</v>
      </c>
      <c r="T555" s="25">
        <f t="shared" si="114"/>
        <v>4.8102474134000595E-2</v>
      </c>
      <c r="U555" s="25">
        <f t="shared" si="115"/>
        <v>3.9863792948291454E-4</v>
      </c>
      <c r="V555" s="25">
        <f t="shared" si="116"/>
        <v>4.770383620451768E-2</v>
      </c>
      <c r="Y555" s="40"/>
      <c r="Z555" s="40"/>
    </row>
    <row r="556" spans="1:26" x14ac:dyDescent="0.2">
      <c r="A556" s="16">
        <v>1916.08</v>
      </c>
      <c r="B556" s="17">
        <v>9.3000000000000007</v>
      </c>
      <c r="C556" s="18">
        <v>0.51670000000000005</v>
      </c>
      <c r="D556" s="17">
        <v>1.3129999999999999</v>
      </c>
      <c r="E556" s="17">
        <v>10.9</v>
      </c>
      <c r="F556" s="18">
        <f t="shared" si="117"/>
        <v>1916.6249999999586</v>
      </c>
      <c r="G556" s="19">
        <f>G549*5/12+G561*7/12</f>
        <v>4.1550000000000002</v>
      </c>
      <c r="H556" s="18">
        <f t="shared" si="109"/>
        <v>268.60255733944967</v>
      </c>
      <c r="I556" s="18">
        <f t="shared" si="110"/>
        <v>14.923327029816523</v>
      </c>
      <c r="J556" s="20">
        <f t="shared" si="118"/>
        <v>2651.8716687552883</v>
      </c>
      <c r="K556" s="18">
        <f t="shared" si="111"/>
        <v>37.922059977064237</v>
      </c>
      <c r="L556" s="20">
        <f t="shared" si="112"/>
        <v>374.39865602964443</v>
      </c>
      <c r="M556" s="39">
        <f t="shared" si="106"/>
        <v>11.732082638874164</v>
      </c>
      <c r="N556" s="21"/>
      <c r="O556" s="22">
        <f t="shared" si="107"/>
        <v>15.109356185858468</v>
      </c>
      <c r="P556" s="22"/>
      <c r="Q556" s="41">
        <f t="shared" si="108"/>
        <v>6.9255463374402984E-2</v>
      </c>
      <c r="R556" s="19">
        <f t="shared" si="113"/>
        <v>1.0022459144890594</v>
      </c>
      <c r="S556" s="19">
        <f t="shared" si="119"/>
        <v>7.292582962706434</v>
      </c>
      <c r="T556" s="25">
        <f t="shared" si="114"/>
        <v>5.2914948266491235E-2</v>
      </c>
      <c r="U556" s="25">
        <f t="shared" si="115"/>
        <v>2.2011150961964709E-3</v>
      </c>
      <c r="V556" s="25">
        <f t="shared" si="116"/>
        <v>5.0713833170294764E-2</v>
      </c>
      <c r="Y556" s="40"/>
      <c r="Z556" s="40"/>
    </row>
    <row r="557" spans="1:26" x14ac:dyDescent="0.2">
      <c r="A557" s="16">
        <v>1916.09</v>
      </c>
      <c r="B557" s="17">
        <v>9.68</v>
      </c>
      <c r="C557" s="18">
        <v>0.52749999999999997</v>
      </c>
      <c r="D557" s="17">
        <v>1.3680000000000001</v>
      </c>
      <c r="E557" s="17">
        <v>11.1</v>
      </c>
      <c r="F557" s="18">
        <f t="shared" si="117"/>
        <v>1916.7083333332919</v>
      </c>
      <c r="G557" s="19">
        <f>G549*4/12+G561*8/12</f>
        <v>4.17</v>
      </c>
      <c r="H557" s="18">
        <f t="shared" si="109"/>
        <v>274.54027927927945</v>
      </c>
      <c r="I557" s="18">
        <f t="shared" si="110"/>
        <v>14.960743524774783</v>
      </c>
      <c r="J557" s="20">
        <f t="shared" si="118"/>
        <v>2722.8026423939436</v>
      </c>
      <c r="K557" s="18">
        <f t="shared" si="111"/>
        <v>38.798667567567591</v>
      </c>
      <c r="L557" s="20">
        <f t="shared" si="112"/>
        <v>384.79277012344164</v>
      </c>
      <c r="M557" s="39">
        <f t="shared" si="106"/>
        <v>11.944552417504475</v>
      </c>
      <c r="N557" s="21"/>
      <c r="O557" s="22">
        <f t="shared" si="107"/>
        <v>15.357396326406271</v>
      </c>
      <c r="P557" s="22"/>
      <c r="Q557" s="41">
        <f t="shared" si="108"/>
        <v>6.8308113769912346E-2</v>
      </c>
      <c r="R557" s="19">
        <f t="shared" si="113"/>
        <v>1.0022592614992878</v>
      </c>
      <c r="S557" s="19">
        <f t="shared" si="119"/>
        <v>7.1772684807973866</v>
      </c>
      <c r="T557" s="25">
        <f t="shared" si="114"/>
        <v>5.1564873103982167E-2</v>
      </c>
      <c r="U557" s="25">
        <f t="shared" si="115"/>
        <v>3.7529242849765332E-3</v>
      </c>
      <c r="V557" s="25">
        <f t="shared" si="116"/>
        <v>4.7811948819005634E-2</v>
      </c>
      <c r="Y557" s="40"/>
      <c r="Z557" s="40"/>
    </row>
    <row r="558" spans="1:26" x14ac:dyDescent="0.2">
      <c r="A558" s="16">
        <v>1916.1</v>
      </c>
      <c r="B558" s="17">
        <v>9.98</v>
      </c>
      <c r="C558" s="18">
        <v>0.5383</v>
      </c>
      <c r="D558" s="17">
        <v>1.4219999999999999</v>
      </c>
      <c r="E558" s="17">
        <v>11.3</v>
      </c>
      <c r="F558" s="18">
        <f t="shared" si="117"/>
        <v>1916.7916666666251</v>
      </c>
      <c r="G558" s="19">
        <f>G549*3/12+G561*9/12</f>
        <v>4.1850000000000005</v>
      </c>
      <c r="H558" s="18">
        <f t="shared" si="109"/>
        <v>278.03904646017713</v>
      </c>
      <c r="I558" s="18">
        <f t="shared" si="110"/>
        <v>14.996835542035404</v>
      </c>
      <c r="J558" s="20">
        <f t="shared" si="118"/>
        <v>2769.896780441718</v>
      </c>
      <c r="K558" s="18">
        <f t="shared" si="111"/>
        <v>39.616385176991166</v>
      </c>
      <c r="L558" s="20">
        <f t="shared" si="112"/>
        <v>394.66865949780782</v>
      </c>
      <c r="M558" s="39">
        <f t="shared" si="106"/>
        <v>12.045741763370799</v>
      </c>
      <c r="N558" s="21"/>
      <c r="O558" s="22">
        <f t="shared" si="107"/>
        <v>15.460165685093678</v>
      </c>
      <c r="P558" s="22"/>
      <c r="Q558" s="41">
        <f t="shared" si="108"/>
        <v>6.7031488912358439E-2</v>
      </c>
      <c r="R558" s="19">
        <f t="shared" si="113"/>
        <v>1.0022726076887278</v>
      </c>
      <c r="S558" s="19">
        <f t="shared" si="119"/>
        <v>7.0661655096744918</v>
      </c>
      <c r="T558" s="25">
        <f t="shared" si="114"/>
        <v>4.7229253159363438E-2</v>
      </c>
      <c r="U558" s="25">
        <f t="shared" si="115"/>
        <v>5.2743940980803927E-3</v>
      </c>
      <c r="V558" s="25">
        <f t="shared" si="116"/>
        <v>4.1954859061283045E-2</v>
      </c>
      <c r="Y558" s="40"/>
      <c r="Z558" s="40"/>
    </row>
    <row r="559" spans="1:26" x14ac:dyDescent="0.2">
      <c r="A559" s="16">
        <v>1916.11</v>
      </c>
      <c r="B559" s="17">
        <v>10.210000000000001</v>
      </c>
      <c r="C559" s="18">
        <v>0.54920000000000002</v>
      </c>
      <c r="D559" s="17">
        <v>1.476</v>
      </c>
      <c r="E559" s="17">
        <v>11.5</v>
      </c>
      <c r="F559" s="18">
        <f t="shared" si="117"/>
        <v>1916.8749999999584</v>
      </c>
      <c r="G559" s="19">
        <f>G549*2/12+G561*10/12</f>
        <v>4.2</v>
      </c>
      <c r="H559" s="18">
        <f t="shared" si="109"/>
        <v>279.49985978260884</v>
      </c>
      <c r="I559" s="18">
        <f t="shared" si="110"/>
        <v>15.034409695652181</v>
      </c>
      <c r="J559" s="20">
        <f t="shared" si="118"/>
        <v>2796.9311693113609</v>
      </c>
      <c r="K559" s="18">
        <f t="shared" si="111"/>
        <v>40.405660434782625</v>
      </c>
      <c r="L559" s="20">
        <f t="shared" si="112"/>
        <v>404.33598490730344</v>
      </c>
      <c r="M559" s="39">
        <f t="shared" si="106"/>
        <v>12.053230403230504</v>
      </c>
      <c r="N559" s="21"/>
      <c r="O559" s="22">
        <f t="shared" si="107"/>
        <v>15.442014290555164</v>
      </c>
      <c r="P559" s="22"/>
      <c r="Q559" s="41">
        <f t="shared" si="108"/>
        <v>6.7521613279590997E-2</v>
      </c>
      <c r="R559" s="19">
        <f t="shared" si="113"/>
        <v>1.0022859530582944</v>
      </c>
      <c r="S559" s="19">
        <f t="shared" si="119"/>
        <v>6.9590550164069658</v>
      </c>
      <c r="T559" s="25">
        <f t="shared" si="114"/>
        <v>4.7427884489694039E-2</v>
      </c>
      <c r="U559" s="25">
        <f t="shared" si="115"/>
        <v>6.7664898615287239E-3</v>
      </c>
      <c r="V559" s="25">
        <f t="shared" si="116"/>
        <v>4.0661394628165315E-2</v>
      </c>
      <c r="Y559" s="40"/>
      <c r="Z559" s="40"/>
    </row>
    <row r="560" spans="1:26" x14ac:dyDescent="0.2">
      <c r="A560" s="16">
        <v>1916.12</v>
      </c>
      <c r="B560" s="17">
        <v>9.8000000000000007</v>
      </c>
      <c r="C560" s="18">
        <v>0.56000000000000005</v>
      </c>
      <c r="D560" s="17">
        <v>1.53</v>
      </c>
      <c r="E560" s="17">
        <v>11.6</v>
      </c>
      <c r="F560" s="18">
        <f t="shared" si="117"/>
        <v>1916.9583333332916</v>
      </c>
      <c r="G560" s="19">
        <f>G549*1/12+G561*11/12</f>
        <v>4.2149999999999999</v>
      </c>
      <c r="H560" s="18">
        <f t="shared" si="109"/>
        <v>265.96334051724153</v>
      </c>
      <c r="I560" s="18">
        <f t="shared" si="110"/>
        <v>15.197905172413801</v>
      </c>
      <c r="J560" s="20">
        <f t="shared" si="118"/>
        <v>2674.1460578618057</v>
      </c>
      <c r="K560" s="18">
        <f t="shared" si="111"/>
        <v>41.522848060344849</v>
      </c>
      <c r="L560" s="20">
        <f t="shared" si="112"/>
        <v>417.49423148250639</v>
      </c>
      <c r="M560" s="39">
        <f t="shared" si="106"/>
        <v>11.413559188849495</v>
      </c>
      <c r="N560" s="21"/>
      <c r="O560" s="22">
        <f t="shared" si="107"/>
        <v>14.599793322642702</v>
      </c>
      <c r="P560" s="22"/>
      <c r="Q560" s="41">
        <f t="shared" si="108"/>
        <v>7.1812050346403089E-2</v>
      </c>
      <c r="R560" s="19">
        <f t="shared" si="113"/>
        <v>1.0022992976089014</v>
      </c>
      <c r="S560" s="19">
        <f t="shared" si="119"/>
        <v>6.9148340973536584</v>
      </c>
      <c r="T560" s="25">
        <f t="shared" si="114"/>
        <v>5.4958154235523526E-2</v>
      </c>
      <c r="U560" s="25">
        <f t="shared" si="115"/>
        <v>7.9327507617692472E-3</v>
      </c>
      <c r="V560" s="25">
        <f t="shared" si="116"/>
        <v>4.7025403473754279E-2</v>
      </c>
      <c r="Y560" s="40"/>
      <c r="Z560" s="40"/>
    </row>
    <row r="561" spans="1:26" x14ac:dyDescent="0.2">
      <c r="A561" s="16">
        <v>1917.01</v>
      </c>
      <c r="B561" s="17">
        <v>9.57</v>
      </c>
      <c r="C561" s="18">
        <v>0.57079999999999997</v>
      </c>
      <c r="D561" s="17">
        <v>1.5089999999999999</v>
      </c>
      <c r="E561" s="17">
        <v>11.7</v>
      </c>
      <c r="F561" s="18">
        <f t="shared" si="117"/>
        <v>1917.0416666666249</v>
      </c>
      <c r="G561" s="19">
        <v>4.2300000000000004</v>
      </c>
      <c r="H561" s="18">
        <f t="shared" si="109"/>
        <v>257.50150320512836</v>
      </c>
      <c r="I561" s="18">
        <f t="shared" si="110"/>
        <v>15.358605854700862</v>
      </c>
      <c r="J561" s="20">
        <f t="shared" si="118"/>
        <v>2601.9346298580272</v>
      </c>
      <c r="K561" s="18">
        <f t="shared" si="111"/>
        <v>40.602901602564124</v>
      </c>
      <c r="L561" s="20">
        <f t="shared" si="112"/>
        <v>410.2737049588049</v>
      </c>
      <c r="M561" s="39">
        <f t="shared" si="106"/>
        <v>10.992361427383429</v>
      </c>
      <c r="N561" s="21"/>
      <c r="O561" s="22">
        <f t="shared" si="107"/>
        <v>14.04113598870131</v>
      </c>
      <c r="P561" s="22"/>
      <c r="Q561" s="41">
        <f t="shared" si="108"/>
        <v>7.7000061756415814E-2</v>
      </c>
      <c r="R561" s="19">
        <f t="shared" si="113"/>
        <v>1.0012364045421127</v>
      </c>
      <c r="S561" s="19">
        <f t="shared" si="119"/>
        <v>6.8714963216044431</v>
      </c>
      <c r="T561" s="25">
        <f t="shared" si="114"/>
        <v>5.8801810018854095E-2</v>
      </c>
      <c r="U561" s="25">
        <f t="shared" si="115"/>
        <v>1.0236826164424118E-2</v>
      </c>
      <c r="V561" s="25">
        <f t="shared" si="116"/>
        <v>4.8564983854429977E-2</v>
      </c>
      <c r="Y561" s="40"/>
      <c r="Z561" s="40"/>
    </row>
    <row r="562" spans="1:26" x14ac:dyDescent="0.2">
      <c r="A562" s="16">
        <v>1917.02</v>
      </c>
      <c r="B562" s="17">
        <v>9.0299999999999994</v>
      </c>
      <c r="C562" s="18">
        <v>0.58169999999999999</v>
      </c>
      <c r="D562" s="17">
        <v>1.488</v>
      </c>
      <c r="E562" s="17">
        <v>12</v>
      </c>
      <c r="F562" s="18">
        <f t="shared" si="117"/>
        <v>1917.1249999999582</v>
      </c>
      <c r="G562" s="19">
        <f>G561*11/12+G573*1/12</f>
        <v>4.2583333333333329</v>
      </c>
      <c r="H562" s="18">
        <f t="shared" si="109"/>
        <v>236.89734687500007</v>
      </c>
      <c r="I562" s="18">
        <f t="shared" si="110"/>
        <v>15.260596531250007</v>
      </c>
      <c r="J562" s="20">
        <f t="shared" si="118"/>
        <v>2406.589187730443</v>
      </c>
      <c r="K562" s="18">
        <f t="shared" si="111"/>
        <v>39.036905000000019</v>
      </c>
      <c r="L562" s="20">
        <f t="shared" si="112"/>
        <v>396.56752063598009</v>
      </c>
      <c r="M562" s="39">
        <f t="shared" si="106"/>
        <v>10.06318773873573</v>
      </c>
      <c r="N562" s="21"/>
      <c r="O562" s="22">
        <f t="shared" si="107"/>
        <v>12.842799550212751</v>
      </c>
      <c r="P562" s="22"/>
      <c r="Q562" s="41">
        <f t="shared" si="108"/>
        <v>8.5531669734137672E-2</v>
      </c>
      <c r="R562" s="19">
        <f t="shared" si="113"/>
        <v>1.0012630192103369</v>
      </c>
      <c r="S562" s="19">
        <f t="shared" si="119"/>
        <v>6.7079924640958959</v>
      </c>
      <c r="T562" s="25">
        <f t="shared" si="114"/>
        <v>7.0221134272459684E-2</v>
      </c>
      <c r="U562" s="25">
        <f t="shared" si="115"/>
        <v>1.3541894569252699E-2</v>
      </c>
      <c r="V562" s="25">
        <f t="shared" si="116"/>
        <v>5.6679239703206985E-2</v>
      </c>
      <c r="Y562" s="40"/>
      <c r="Z562" s="40"/>
    </row>
    <row r="563" spans="1:26" x14ac:dyDescent="0.2">
      <c r="A563" s="16">
        <v>1917.03</v>
      </c>
      <c r="B563" s="17">
        <v>9.31</v>
      </c>
      <c r="C563" s="18">
        <v>0.59250000000000003</v>
      </c>
      <c r="D563" s="17">
        <v>1.468</v>
      </c>
      <c r="E563" s="17">
        <v>12</v>
      </c>
      <c r="F563" s="18">
        <f t="shared" si="117"/>
        <v>1917.2083333332914</v>
      </c>
      <c r="G563" s="19">
        <f>G561*10/12+G573*2/12</f>
        <v>4.2866666666666671</v>
      </c>
      <c r="H563" s="18">
        <f t="shared" si="109"/>
        <v>244.24300104166682</v>
      </c>
      <c r="I563" s="18">
        <f t="shared" si="110"/>
        <v>15.543928906250008</v>
      </c>
      <c r="J563" s="20">
        <f t="shared" si="118"/>
        <v>2494.3710607878875</v>
      </c>
      <c r="K563" s="18">
        <f t="shared" si="111"/>
        <v>38.512215416666685</v>
      </c>
      <c r="L563" s="20">
        <f t="shared" si="112"/>
        <v>393.31221452595258</v>
      </c>
      <c r="M563" s="39">
        <f t="shared" si="106"/>
        <v>10.327157080107881</v>
      </c>
      <c r="N563" s="21"/>
      <c r="O563" s="22">
        <f t="shared" si="107"/>
        <v>13.170393039784509</v>
      </c>
      <c r="P563" s="22"/>
      <c r="Q563" s="41">
        <f t="shared" si="108"/>
        <v>8.3797745412941299E-2</v>
      </c>
      <c r="R563" s="19">
        <f t="shared" si="113"/>
        <v>1.0012896283886159</v>
      </c>
      <c r="S563" s="19">
        <f t="shared" si="119"/>
        <v>6.7164647874408443</v>
      </c>
      <c r="T563" s="25">
        <f t="shared" si="114"/>
        <v>6.9092717594199993E-2</v>
      </c>
      <c r="U563" s="25">
        <f t="shared" si="115"/>
        <v>1.4287155119889317E-2</v>
      </c>
      <c r="V563" s="25">
        <f t="shared" si="116"/>
        <v>5.4805562474310676E-2</v>
      </c>
      <c r="Y563" s="40"/>
      <c r="Z563" s="40"/>
    </row>
    <row r="564" spans="1:26" x14ac:dyDescent="0.2">
      <c r="A564" s="16">
        <v>1917.04</v>
      </c>
      <c r="B564" s="17">
        <v>9.17</v>
      </c>
      <c r="C564" s="18">
        <v>0.60329999999999995</v>
      </c>
      <c r="D564" s="17">
        <v>1.4470000000000001</v>
      </c>
      <c r="E564" s="17">
        <v>12.6</v>
      </c>
      <c r="F564" s="18">
        <f t="shared" si="117"/>
        <v>1917.2916666666247</v>
      </c>
      <c r="G564" s="19">
        <f>G561*9/12+G573*3/12</f>
        <v>4.3150000000000013</v>
      </c>
      <c r="H564" s="18">
        <f t="shared" si="109"/>
        <v>229.11445138888897</v>
      </c>
      <c r="I564" s="18">
        <f t="shared" si="110"/>
        <v>15.073582172619053</v>
      </c>
      <c r="J564" s="20">
        <f t="shared" si="118"/>
        <v>2352.6967554095477</v>
      </c>
      <c r="K564" s="18">
        <f t="shared" si="111"/>
        <v>36.15361081349208</v>
      </c>
      <c r="L564" s="20">
        <f t="shared" si="112"/>
        <v>371.24887732580322</v>
      </c>
      <c r="M564" s="39">
        <f t="shared" si="106"/>
        <v>9.6445311972812355</v>
      </c>
      <c r="N564" s="21"/>
      <c r="O564" s="22">
        <f t="shared" si="107"/>
        <v>12.294303251461333</v>
      </c>
      <c r="P564" s="22"/>
      <c r="Q564" s="41">
        <f t="shared" si="108"/>
        <v>9.5404891435485528E-2</v>
      </c>
      <c r="R564" s="19">
        <f t="shared" si="113"/>
        <v>1.0013162320884976</v>
      </c>
      <c r="S564" s="19">
        <f t="shared" si="119"/>
        <v>6.4048824105732063</v>
      </c>
      <c r="T564" s="25">
        <f t="shared" si="114"/>
        <v>7.8422141814086022E-2</v>
      </c>
      <c r="U564" s="25">
        <f t="shared" si="115"/>
        <v>1.94069207356935E-2</v>
      </c>
      <c r="V564" s="25">
        <f t="shared" si="116"/>
        <v>5.9015221078392521E-2</v>
      </c>
      <c r="Y564" s="40"/>
      <c r="Z564" s="40"/>
    </row>
    <row r="565" spans="1:26" x14ac:dyDescent="0.2">
      <c r="A565" s="16">
        <v>1917.05</v>
      </c>
      <c r="B565" s="17">
        <v>8.86</v>
      </c>
      <c r="C565" s="18">
        <v>0.61419999999999997</v>
      </c>
      <c r="D565" s="17">
        <v>1.4259999999999999</v>
      </c>
      <c r="E565" s="17">
        <v>12.8</v>
      </c>
      <c r="F565" s="18">
        <f t="shared" si="117"/>
        <v>1917.3749999999579</v>
      </c>
      <c r="G565" s="19">
        <f>G561*8/12+G573*4/12</f>
        <v>4.3433333333333337</v>
      </c>
      <c r="H565" s="18">
        <f t="shared" si="109"/>
        <v>217.91014257812509</v>
      </c>
      <c r="I565" s="18">
        <f t="shared" si="110"/>
        <v>15.106141035156254</v>
      </c>
      <c r="J565" s="20">
        <f t="shared" si="118"/>
        <v>2250.5702413732915</v>
      </c>
      <c r="K565" s="18">
        <f t="shared" si="111"/>
        <v>35.072219335937511</v>
      </c>
      <c r="L565" s="20">
        <f t="shared" si="112"/>
        <v>362.22496209913243</v>
      </c>
      <c r="M565" s="39">
        <f t="shared" si="106"/>
        <v>9.138988813373583</v>
      </c>
      <c r="N565" s="21"/>
      <c r="O565" s="22">
        <f t="shared" si="107"/>
        <v>11.651154264223994</v>
      </c>
      <c r="P565" s="22"/>
      <c r="Q565" s="41">
        <f t="shared" si="108"/>
        <v>0.10030784408299674</v>
      </c>
      <c r="R565" s="19">
        <f t="shared" si="113"/>
        <v>1.0013428303215028</v>
      </c>
      <c r="S565" s="19">
        <f t="shared" si="119"/>
        <v>6.3131047110387266</v>
      </c>
      <c r="T565" s="25">
        <f t="shared" si="114"/>
        <v>8.6715488233132909E-2</v>
      </c>
      <c r="U565" s="25">
        <f t="shared" si="115"/>
        <v>2.0581622841253644E-2</v>
      </c>
      <c r="V565" s="25">
        <f t="shared" si="116"/>
        <v>6.6133865391879265E-2</v>
      </c>
      <c r="Y565" s="40"/>
      <c r="Z565" s="40"/>
    </row>
    <row r="566" spans="1:26" x14ac:dyDescent="0.2">
      <c r="A566" s="16">
        <v>1917.06</v>
      </c>
      <c r="B566" s="17">
        <v>9.0399999999999991</v>
      </c>
      <c r="C566" s="18">
        <v>0.625</v>
      </c>
      <c r="D566" s="17">
        <v>1.405</v>
      </c>
      <c r="E566" s="17">
        <v>13</v>
      </c>
      <c r="F566" s="18">
        <f t="shared" si="117"/>
        <v>1917.4583333332912</v>
      </c>
      <c r="G566" s="19">
        <f>G561*7/12+G573*5/12</f>
        <v>4.371666666666667</v>
      </c>
      <c r="H566" s="18">
        <f t="shared" si="109"/>
        <v>218.91663846153855</v>
      </c>
      <c r="I566" s="18">
        <f t="shared" si="110"/>
        <v>15.135276442307701</v>
      </c>
      <c r="J566" s="20">
        <f t="shared" si="118"/>
        <v>2273.9916993462566</v>
      </c>
      <c r="K566" s="18">
        <f t="shared" si="111"/>
        <v>34.024101442307703</v>
      </c>
      <c r="L566" s="20">
        <f t="shared" si="112"/>
        <v>353.42459486520909</v>
      </c>
      <c r="M566" s="39">
        <f t="shared" si="106"/>
        <v>9.1482202595395865</v>
      </c>
      <c r="N566" s="21"/>
      <c r="O566" s="22">
        <f t="shared" si="107"/>
        <v>11.666161646433149</v>
      </c>
      <c r="P566" s="22"/>
      <c r="Q566" s="41">
        <f t="shared" si="108"/>
        <v>0.10044670647542243</v>
      </c>
      <c r="R566" s="19">
        <f t="shared" si="113"/>
        <v>1.0013694230991275</v>
      </c>
      <c r="S566" s="19">
        <f t="shared" si="119"/>
        <v>6.2243270296295696</v>
      </c>
      <c r="T566" s="25">
        <f t="shared" si="114"/>
        <v>8.6187226223925162E-2</v>
      </c>
      <c r="U566" s="25">
        <f t="shared" si="115"/>
        <v>2.1151300928393457E-2</v>
      </c>
      <c r="V566" s="25">
        <f t="shared" si="116"/>
        <v>6.5035925295531705E-2</v>
      </c>
      <c r="Y566" s="40"/>
      <c r="Z566" s="40"/>
    </row>
    <row r="567" spans="1:26" x14ac:dyDescent="0.2">
      <c r="A567" s="16">
        <v>1917.07</v>
      </c>
      <c r="B567" s="17">
        <v>8.7899999999999991</v>
      </c>
      <c r="C567" s="18">
        <v>0.63580000000000003</v>
      </c>
      <c r="D567" s="17">
        <v>1.3839999999999999</v>
      </c>
      <c r="E567" s="17">
        <v>12.8</v>
      </c>
      <c r="F567" s="18">
        <f t="shared" si="117"/>
        <v>1917.5416666666245</v>
      </c>
      <c r="G567" s="19">
        <f>G561*6/12+G573*6/12</f>
        <v>4.4000000000000004</v>
      </c>
      <c r="H567" s="18">
        <f t="shared" si="109"/>
        <v>216.18850488281257</v>
      </c>
      <c r="I567" s="18">
        <f t="shared" si="110"/>
        <v>15.637389238281258</v>
      </c>
      <c r="J567" s="20">
        <f t="shared" si="118"/>
        <v>2259.1893586399401</v>
      </c>
      <c r="K567" s="18">
        <f t="shared" si="111"/>
        <v>34.039236718750011</v>
      </c>
      <c r="L567" s="20">
        <f t="shared" si="112"/>
        <v>355.71309128073688</v>
      </c>
      <c r="M567" s="39">
        <f t="shared" si="106"/>
        <v>9.0034723772288068</v>
      </c>
      <c r="N567" s="21"/>
      <c r="O567" s="22">
        <f t="shared" si="107"/>
        <v>11.489562693980334</v>
      </c>
      <c r="P567" s="22"/>
      <c r="Q567" s="41">
        <f t="shared" si="108"/>
        <v>0.10031754123277206</v>
      </c>
      <c r="R567" s="19">
        <f t="shared" si="113"/>
        <v>1.0013960104328399</v>
      </c>
      <c r="S567" s="19">
        <f t="shared" si="119"/>
        <v>6.3302390600723495</v>
      </c>
      <c r="T567" s="25">
        <f t="shared" si="114"/>
        <v>9.1595640648146404E-2</v>
      </c>
      <c r="U567" s="25">
        <f t="shared" si="115"/>
        <v>2.1474629807934686E-2</v>
      </c>
      <c r="V567" s="25">
        <f t="shared" si="116"/>
        <v>7.0121010840211717E-2</v>
      </c>
      <c r="Y567" s="40"/>
      <c r="Z567" s="40"/>
    </row>
    <row r="568" spans="1:26" x14ac:dyDescent="0.2">
      <c r="A568" s="16">
        <v>1917.08</v>
      </c>
      <c r="B568" s="17">
        <v>8.5299999999999994</v>
      </c>
      <c r="C568" s="18">
        <v>0.64670000000000005</v>
      </c>
      <c r="D568" s="17">
        <v>1.363</v>
      </c>
      <c r="E568" s="17">
        <v>13</v>
      </c>
      <c r="F568" s="18">
        <f t="shared" si="117"/>
        <v>1917.6249999999577</v>
      </c>
      <c r="G568" s="19">
        <f>G561*5/12+G573*7/12</f>
        <v>4.4283333333333337</v>
      </c>
      <c r="H568" s="18">
        <f t="shared" si="109"/>
        <v>206.56625288461544</v>
      </c>
      <c r="I568" s="18">
        <f t="shared" si="110"/>
        <v>15.660773240384625</v>
      </c>
      <c r="J568" s="20">
        <f t="shared" si="118"/>
        <v>2172.2739990886307</v>
      </c>
      <c r="K568" s="18">
        <f t="shared" si="111"/>
        <v>33.007010865384629</v>
      </c>
      <c r="L568" s="20">
        <f t="shared" si="112"/>
        <v>347.10544674769102</v>
      </c>
      <c r="M568" s="39">
        <f t="shared" si="106"/>
        <v>8.5726804667537824</v>
      </c>
      <c r="N568" s="21"/>
      <c r="O568" s="22">
        <f t="shared" si="107"/>
        <v>10.950858128288134</v>
      </c>
      <c r="P568" s="22"/>
      <c r="Q568" s="41">
        <f t="shared" si="108"/>
        <v>0.10721879004303456</v>
      </c>
      <c r="R568" s="19">
        <f t="shared" si="113"/>
        <v>1.0014225923340829</v>
      </c>
      <c r="S568" s="19">
        <f t="shared" si="119"/>
        <v>6.2415518915373109</v>
      </c>
      <c r="T568" s="25">
        <f t="shared" si="114"/>
        <v>0.10264761118331611</v>
      </c>
      <c r="U568" s="25">
        <f t="shared" si="115"/>
        <v>2.3801300523448754E-2</v>
      </c>
      <c r="V568" s="25">
        <f t="shared" si="116"/>
        <v>7.8846310659867358E-2</v>
      </c>
      <c r="Y568" s="40"/>
      <c r="Z568" s="40"/>
    </row>
    <row r="569" spans="1:26" x14ac:dyDescent="0.2">
      <c r="A569" s="16">
        <v>1917.09</v>
      </c>
      <c r="B569" s="17">
        <v>8.1199999999999992</v>
      </c>
      <c r="C569" s="18">
        <v>0.65749999999999997</v>
      </c>
      <c r="D569" s="17">
        <v>1.343</v>
      </c>
      <c r="E569" s="17">
        <v>13.3</v>
      </c>
      <c r="F569" s="18">
        <f t="shared" si="117"/>
        <v>1917.708333333291</v>
      </c>
      <c r="G569" s="19">
        <f>G561*4/12+G573*8/12</f>
        <v>4.456666666666667</v>
      </c>
      <c r="H569" s="18">
        <f t="shared" si="109"/>
        <v>192.20207894736851</v>
      </c>
      <c r="I569" s="18">
        <f t="shared" si="110"/>
        <v>15.563160949248127</v>
      </c>
      <c r="J569" s="20">
        <f t="shared" si="118"/>
        <v>2034.8573897615968</v>
      </c>
      <c r="K569" s="18">
        <f t="shared" si="111"/>
        <v>31.789087687969936</v>
      </c>
      <c r="L569" s="20">
        <f t="shared" si="112"/>
        <v>336.55338355293401</v>
      </c>
      <c r="M569" s="39">
        <f t="shared" si="106"/>
        <v>7.9508232642170684</v>
      </c>
      <c r="N569" s="21"/>
      <c r="O569" s="22">
        <f t="shared" si="107"/>
        <v>10.172312597694544</v>
      </c>
      <c r="P569" s="22"/>
      <c r="Q569" s="41">
        <f t="shared" si="108"/>
        <v>0.11842264421516818</v>
      </c>
      <c r="R569" s="19">
        <f t="shared" si="113"/>
        <v>1.0014491688142735</v>
      </c>
      <c r="S569" s="19">
        <f t="shared" si="119"/>
        <v>6.1094439082964591</v>
      </c>
      <c r="T569" s="25">
        <f t="shared" si="114"/>
        <v>0.11578614421476363</v>
      </c>
      <c r="U569" s="25">
        <f t="shared" si="115"/>
        <v>2.5691002334874646E-2</v>
      </c>
      <c r="V569" s="25">
        <f t="shared" si="116"/>
        <v>9.0095141879888985E-2</v>
      </c>
      <c r="Y569" s="40"/>
      <c r="Z569" s="40"/>
    </row>
    <row r="570" spans="1:26" x14ac:dyDescent="0.2">
      <c r="A570" s="16">
        <v>1917.1</v>
      </c>
      <c r="B570" s="17">
        <v>7.68</v>
      </c>
      <c r="C570" s="18">
        <v>0.66830000000000001</v>
      </c>
      <c r="D570" s="17">
        <v>1.3220000000000001</v>
      </c>
      <c r="E570" s="17">
        <v>13.5</v>
      </c>
      <c r="F570" s="18">
        <f t="shared" si="117"/>
        <v>1917.7916666666242</v>
      </c>
      <c r="G570" s="19">
        <f>G561*3/12+G573*9/12</f>
        <v>4.4850000000000003</v>
      </c>
      <c r="H570" s="18">
        <f t="shared" si="109"/>
        <v>179.09404444444451</v>
      </c>
      <c r="I570" s="18">
        <f t="shared" si="110"/>
        <v>15.584446601851859</v>
      </c>
      <c r="J570" s="20">
        <f t="shared" si="118"/>
        <v>1909.831147534122</v>
      </c>
      <c r="K570" s="18">
        <f t="shared" si="111"/>
        <v>30.828427962962976</v>
      </c>
      <c r="L570" s="20">
        <f t="shared" si="112"/>
        <v>328.74958034376431</v>
      </c>
      <c r="M570" s="39">
        <f t="shared" si="106"/>
        <v>7.3871337111081488</v>
      </c>
      <c r="N570" s="21"/>
      <c r="O570" s="22">
        <f t="shared" si="107"/>
        <v>9.4718247309048724</v>
      </c>
      <c r="P570" s="22"/>
      <c r="Q570" s="41">
        <f t="shared" si="108"/>
        <v>0.12822085584760262</v>
      </c>
      <c r="R570" s="19">
        <f t="shared" si="113"/>
        <v>1.001475739884802</v>
      </c>
      <c r="S570" s="19">
        <f t="shared" si="119"/>
        <v>6.0276560790826803</v>
      </c>
      <c r="T570" s="25">
        <f t="shared" si="114"/>
        <v>0.12092534378923614</v>
      </c>
      <c r="U570" s="25">
        <f t="shared" si="115"/>
        <v>2.6774482831725788E-2</v>
      </c>
      <c r="V570" s="25">
        <f t="shared" si="116"/>
        <v>9.4150860957510352E-2</v>
      </c>
      <c r="Y570" s="40"/>
      <c r="Z570" s="40"/>
    </row>
    <row r="571" spans="1:26" x14ac:dyDescent="0.2">
      <c r="A571" s="16">
        <v>1917.11</v>
      </c>
      <c r="B571" s="17">
        <v>7.04</v>
      </c>
      <c r="C571" s="18">
        <v>0.67920000000000003</v>
      </c>
      <c r="D571" s="17">
        <v>1.3009999999999999</v>
      </c>
      <c r="E571" s="17">
        <v>13.5</v>
      </c>
      <c r="F571" s="18">
        <f t="shared" si="117"/>
        <v>1917.8749999999575</v>
      </c>
      <c r="G571" s="19">
        <f>G561*2/12+G573*10/12</f>
        <v>4.5133333333333336</v>
      </c>
      <c r="H571" s="18">
        <f t="shared" si="109"/>
        <v>164.16954074074081</v>
      </c>
      <c r="I571" s="18">
        <f t="shared" si="110"/>
        <v>15.838629555555563</v>
      </c>
      <c r="J571" s="20">
        <f t="shared" si="118"/>
        <v>1764.753609582116</v>
      </c>
      <c r="K571" s="18">
        <f t="shared" si="111"/>
        <v>30.338717685185198</v>
      </c>
      <c r="L571" s="20">
        <f t="shared" si="112"/>
        <v>326.12847245260411</v>
      </c>
      <c r="M571" s="39">
        <f t="shared" si="106"/>
        <v>6.7530136047743099</v>
      </c>
      <c r="N571" s="21"/>
      <c r="O571" s="22">
        <f t="shared" si="107"/>
        <v>8.6855669996580751</v>
      </c>
      <c r="P571" s="22"/>
      <c r="Q571" s="41">
        <f t="shared" si="108"/>
        <v>0.14498243667172825</v>
      </c>
      <c r="R571" s="19">
        <f t="shared" si="113"/>
        <v>1.0015023055570336</v>
      </c>
      <c r="S571" s="19">
        <f t="shared" si="119"/>
        <v>6.0365513315704522</v>
      </c>
      <c r="T571" s="25">
        <f t="shared" si="114"/>
        <v>0.13343864585591159</v>
      </c>
      <c r="U571" s="25">
        <f t="shared" si="115"/>
        <v>2.7507078840413479E-2</v>
      </c>
      <c r="V571" s="25">
        <f t="shared" si="116"/>
        <v>0.10593156701549811</v>
      </c>
      <c r="Y571" s="40"/>
      <c r="Z571" s="40"/>
    </row>
    <row r="572" spans="1:26" x14ac:dyDescent="0.2">
      <c r="A572" s="16">
        <v>1917.12</v>
      </c>
      <c r="B572" s="17">
        <v>6.8</v>
      </c>
      <c r="C572" s="18">
        <v>0.69</v>
      </c>
      <c r="D572" s="17">
        <v>1.28</v>
      </c>
      <c r="E572" s="17">
        <v>13.7</v>
      </c>
      <c r="F572" s="18">
        <f t="shared" si="117"/>
        <v>1917.9583333332907</v>
      </c>
      <c r="G572" s="19">
        <f>G561*1/12+G573*11/12</f>
        <v>4.541666666666667</v>
      </c>
      <c r="H572" s="18">
        <f t="shared" si="109"/>
        <v>156.25791970802925</v>
      </c>
      <c r="I572" s="18">
        <f t="shared" si="110"/>
        <v>15.855583029197087</v>
      </c>
      <c r="J572" s="20">
        <f t="shared" si="118"/>
        <v>1693.9104113001445</v>
      </c>
      <c r="K572" s="18">
        <f t="shared" si="111"/>
        <v>29.413255474452573</v>
      </c>
      <c r="L572" s="20">
        <f t="shared" si="112"/>
        <v>318.85372448002732</v>
      </c>
      <c r="M572" s="39">
        <f t="shared" si="106"/>
        <v>6.4125938981198223</v>
      </c>
      <c r="N572" s="21"/>
      <c r="O572" s="22">
        <f t="shared" si="107"/>
        <v>8.2763996429386726</v>
      </c>
      <c r="P572" s="22"/>
      <c r="Q572" s="41">
        <f t="shared" si="108"/>
        <v>0.15633999923668368</v>
      </c>
      <c r="R572" s="19">
        <f t="shared" si="113"/>
        <v>1.0015288658423072</v>
      </c>
      <c r="S572" s="19">
        <f t="shared" si="119"/>
        <v>5.957362848791683</v>
      </c>
      <c r="T572" s="25">
        <f t="shared" si="114"/>
        <v>0.14115126304508929</v>
      </c>
      <c r="U572" s="25">
        <f t="shared" si="115"/>
        <v>2.9157305756109198E-2</v>
      </c>
      <c r="V572" s="25">
        <f t="shared" si="116"/>
        <v>0.11199395728898009</v>
      </c>
      <c r="Y572" s="40"/>
      <c r="Z572" s="40"/>
    </row>
    <row r="573" spans="1:26" x14ac:dyDescent="0.2">
      <c r="A573" s="16">
        <v>1918.01</v>
      </c>
      <c r="B573" s="17">
        <v>7.21</v>
      </c>
      <c r="C573" s="18">
        <v>0.68</v>
      </c>
      <c r="D573" s="17">
        <v>1.256</v>
      </c>
      <c r="E573" s="17">
        <v>14</v>
      </c>
      <c r="F573" s="18">
        <f t="shared" si="117"/>
        <v>1918.041666666624</v>
      </c>
      <c r="G573" s="19">
        <v>4.57</v>
      </c>
      <c r="H573" s="18">
        <f t="shared" si="109"/>
        <v>162.12908125000007</v>
      </c>
      <c r="I573" s="18">
        <f t="shared" si="110"/>
        <v>15.290953571428579</v>
      </c>
      <c r="J573" s="20">
        <f t="shared" si="118"/>
        <v>1771.370040052175</v>
      </c>
      <c r="K573" s="18">
        <f t="shared" si="111"/>
        <v>28.243290714285727</v>
      </c>
      <c r="L573" s="20">
        <f t="shared" si="112"/>
        <v>308.57708326012926</v>
      </c>
      <c r="M573" s="39">
        <f t="shared" si="106"/>
        <v>6.640646028655353</v>
      </c>
      <c r="N573" s="21"/>
      <c r="O573" s="22">
        <f t="shared" si="107"/>
        <v>8.5957930734445398</v>
      </c>
      <c r="P573" s="22"/>
      <c r="Q573" s="41">
        <f t="shared" si="108"/>
        <v>0.15411544909528263</v>
      </c>
      <c r="R573" s="19">
        <f t="shared" si="113"/>
        <v>1.0042728992704246</v>
      </c>
      <c r="S573" s="19">
        <f t="shared" si="119"/>
        <v>5.8386179104179705</v>
      </c>
      <c r="T573" s="25">
        <f t="shared" si="114"/>
        <v>0.13693373732090275</v>
      </c>
      <c r="U573" s="25">
        <f t="shared" si="115"/>
        <v>3.1524590147336218E-2</v>
      </c>
      <c r="V573" s="25">
        <f t="shared" si="116"/>
        <v>0.10540914717356653</v>
      </c>
      <c r="Y573" s="40"/>
      <c r="Z573" s="40"/>
    </row>
    <row r="574" spans="1:26" x14ac:dyDescent="0.2">
      <c r="A574" s="16">
        <v>1918.02</v>
      </c>
      <c r="B574" s="17">
        <v>7.43</v>
      </c>
      <c r="C574" s="18">
        <v>0.67</v>
      </c>
      <c r="D574" s="17">
        <v>1.232</v>
      </c>
      <c r="E574" s="17">
        <v>14.1</v>
      </c>
      <c r="F574" s="18">
        <f t="shared" si="117"/>
        <v>1918.1249999999573</v>
      </c>
      <c r="G574" s="19">
        <f>G573*11/12+G585*1/12</f>
        <v>4.5641666666666669</v>
      </c>
      <c r="H574" s="18">
        <f t="shared" si="109"/>
        <v>165.89121719858164</v>
      </c>
      <c r="I574" s="18">
        <f t="shared" si="110"/>
        <v>14.959234929078022</v>
      </c>
      <c r="J574" s="20">
        <f t="shared" si="118"/>
        <v>1826.0939050458685</v>
      </c>
      <c r="K574" s="18">
        <f t="shared" si="111"/>
        <v>27.507130496453915</v>
      </c>
      <c r="L574" s="20">
        <f t="shared" si="112"/>
        <v>302.79242140195288</v>
      </c>
      <c r="M574" s="39">
        <f t="shared" si="106"/>
        <v>6.7843435516302844</v>
      </c>
      <c r="N574" s="21"/>
      <c r="O574" s="22">
        <f t="shared" si="107"/>
        <v>8.8052311600834194</v>
      </c>
      <c r="P574" s="22"/>
      <c r="Q574" s="41">
        <f t="shared" si="108"/>
        <v>0.15289235664348766</v>
      </c>
      <c r="R574" s="19">
        <f t="shared" si="113"/>
        <v>1.0042681631239432</v>
      </c>
      <c r="S574" s="19">
        <f t="shared" si="119"/>
        <v>5.8219801640274875</v>
      </c>
      <c r="T574" s="25">
        <f t="shared" si="114"/>
        <v>0.13385817820459489</v>
      </c>
      <c r="U574" s="25">
        <f t="shared" si="115"/>
        <v>3.311026038935827E-2</v>
      </c>
      <c r="V574" s="25">
        <f t="shared" si="116"/>
        <v>0.10074791781523662</v>
      </c>
      <c r="Y574" s="40"/>
      <c r="Z574" s="40"/>
    </row>
    <row r="575" spans="1:26" x14ac:dyDescent="0.2">
      <c r="A575" s="16">
        <v>1918.03</v>
      </c>
      <c r="B575" s="17">
        <v>7.28</v>
      </c>
      <c r="C575" s="18">
        <v>0.66</v>
      </c>
      <c r="D575" s="17">
        <v>1.208</v>
      </c>
      <c r="E575" s="17">
        <v>14</v>
      </c>
      <c r="F575" s="18">
        <f t="shared" si="117"/>
        <v>1918.2083333332905</v>
      </c>
      <c r="G575" s="19">
        <f>G573*10/12+G585*2/12</f>
        <v>4.5583333333333336</v>
      </c>
      <c r="H575" s="18">
        <f t="shared" si="109"/>
        <v>163.70315000000008</v>
      </c>
      <c r="I575" s="18">
        <f t="shared" si="110"/>
        <v>14.841219642857151</v>
      </c>
      <c r="J575" s="20">
        <f t="shared" si="118"/>
        <v>1815.6222167709227</v>
      </c>
      <c r="K575" s="18">
        <f t="shared" si="111"/>
        <v>27.163929285714296</v>
      </c>
      <c r="L575" s="20">
        <f t="shared" si="112"/>
        <v>301.27357662902119</v>
      </c>
      <c r="M575" s="39">
        <f t="shared" si="106"/>
        <v>6.6863557604558963</v>
      </c>
      <c r="N575" s="21"/>
      <c r="O575" s="22">
        <f t="shared" si="107"/>
        <v>8.7019899189196135</v>
      </c>
      <c r="P575" s="22"/>
      <c r="Q575" s="41">
        <f t="shared" si="108"/>
        <v>0.15436291759318094</v>
      </c>
      <c r="R575" s="19">
        <f t="shared" si="113"/>
        <v>1.0042634270244146</v>
      </c>
      <c r="S575" s="19">
        <f t="shared" si="119"/>
        <v>5.8885923916795742</v>
      </c>
      <c r="T575" s="25">
        <f t="shared" si="114"/>
        <v>0.14087057280347093</v>
      </c>
      <c r="U575" s="25">
        <f t="shared" si="115"/>
        <v>3.2028415220414663E-2</v>
      </c>
      <c r="V575" s="25">
        <f t="shared" si="116"/>
        <v>0.10884215758305626</v>
      </c>
      <c r="Y575" s="40"/>
      <c r="Z575" s="40"/>
    </row>
    <row r="576" spans="1:26" x14ac:dyDescent="0.2">
      <c r="A576" s="16">
        <v>1918.04</v>
      </c>
      <c r="B576" s="17">
        <v>7.21</v>
      </c>
      <c r="C576" s="18">
        <v>0.65</v>
      </c>
      <c r="D576" s="17">
        <v>1.1830000000000001</v>
      </c>
      <c r="E576" s="17">
        <v>14.2</v>
      </c>
      <c r="F576" s="18">
        <f t="shared" si="117"/>
        <v>1918.2916666666238</v>
      </c>
      <c r="G576" s="19">
        <f>G573*9/12+G585*3/12</f>
        <v>4.5525000000000002</v>
      </c>
      <c r="H576" s="18">
        <f t="shared" si="109"/>
        <v>159.84557306338036</v>
      </c>
      <c r="I576" s="18">
        <f t="shared" si="110"/>
        <v>14.410488556338036</v>
      </c>
      <c r="J576" s="20">
        <f t="shared" si="118"/>
        <v>1786.1568778882418</v>
      </c>
      <c r="K576" s="18">
        <f t="shared" si="111"/>
        <v>26.227089172535226</v>
      </c>
      <c r="L576" s="20">
        <f t="shared" si="112"/>
        <v>293.06845860496395</v>
      </c>
      <c r="M576" s="39">
        <f t="shared" si="106"/>
        <v>6.5207277305471623</v>
      </c>
      <c r="N576" s="21"/>
      <c r="O576" s="22">
        <f t="shared" si="107"/>
        <v>8.5097432226761871</v>
      </c>
      <c r="P576" s="22"/>
      <c r="Q576" s="41">
        <f t="shared" si="108"/>
        <v>0.15854915404352543</v>
      </c>
      <c r="R576" s="19">
        <f t="shared" si="113"/>
        <v>1.0042586909718596</v>
      </c>
      <c r="S576" s="19">
        <f t="shared" si="119"/>
        <v>5.8304064548346712</v>
      </c>
      <c r="T576" s="25">
        <f t="shared" si="114"/>
        <v>0.15013607556016151</v>
      </c>
      <c r="U576" s="25">
        <f t="shared" si="115"/>
        <v>3.3148808797931251E-2</v>
      </c>
      <c r="V576" s="25">
        <f t="shared" si="116"/>
        <v>0.11698726676223026</v>
      </c>
      <c r="Y576" s="40"/>
      <c r="Z576" s="40"/>
    </row>
    <row r="577" spans="1:26" x14ac:dyDescent="0.2">
      <c r="A577" s="16">
        <v>1918.05</v>
      </c>
      <c r="B577" s="17">
        <v>7.44</v>
      </c>
      <c r="C577" s="18">
        <v>0.64</v>
      </c>
      <c r="D577" s="17">
        <v>1.159</v>
      </c>
      <c r="E577" s="17">
        <v>14.5</v>
      </c>
      <c r="F577" s="18">
        <f t="shared" si="117"/>
        <v>1918.374999999957</v>
      </c>
      <c r="G577" s="19">
        <f>G573*8/12+G585*4/12</f>
        <v>4.5466666666666669</v>
      </c>
      <c r="H577" s="18">
        <f t="shared" si="109"/>
        <v>161.53202068965524</v>
      </c>
      <c r="I577" s="18">
        <f t="shared" si="110"/>
        <v>13.895227586206904</v>
      </c>
      <c r="J577" s="20">
        <f t="shared" si="118"/>
        <v>1817.9407716995008</v>
      </c>
      <c r="K577" s="18">
        <f t="shared" si="111"/>
        <v>25.163388706896562</v>
      </c>
      <c r="L577" s="20">
        <f t="shared" si="112"/>
        <v>283.19803150533892</v>
      </c>
      <c r="M577" s="39">
        <f t="shared" ref="M577:M640" si="120">H577/AVERAGE(K457:K576)</f>
        <v>6.5823632316210823</v>
      </c>
      <c r="N577" s="21"/>
      <c r="O577" s="22">
        <f t="shared" ref="O577:O640" si="121">J577/AVERAGE(L457:L576)</f>
        <v>8.6117930242140641</v>
      </c>
      <c r="P577" s="22"/>
      <c r="Q577" s="41">
        <f t="shared" ref="Q577:Q640" si="122">1/M577-(G577/100-(((E577/E457)^(1/10))-1))</f>
        <v>0.15937049095408246</v>
      </c>
      <c r="R577" s="19">
        <f t="shared" si="113"/>
        <v>1.0042539549662983</v>
      </c>
      <c r="S577" s="19">
        <f t="shared" si="119"/>
        <v>5.7340935330454679</v>
      </c>
      <c r="T577" s="25">
        <f t="shared" si="114"/>
        <v>0.15132497355288943</v>
      </c>
      <c r="U577" s="25">
        <f t="shared" si="115"/>
        <v>3.4365222142025864E-2</v>
      </c>
      <c r="V577" s="25">
        <f t="shared" si="116"/>
        <v>0.11695975141086357</v>
      </c>
      <c r="Y577" s="40"/>
      <c r="Z577" s="40"/>
    </row>
    <row r="578" spans="1:26" x14ac:dyDescent="0.2">
      <c r="A578" s="16">
        <v>1918.06</v>
      </c>
      <c r="B578" s="17">
        <v>7.45</v>
      </c>
      <c r="C578" s="18">
        <v>0.63</v>
      </c>
      <c r="D578" s="17">
        <v>1.135</v>
      </c>
      <c r="E578" s="17">
        <v>14.7</v>
      </c>
      <c r="F578" s="18">
        <f t="shared" si="117"/>
        <v>1918.4583333332903</v>
      </c>
      <c r="G578" s="19">
        <f>G573*7/12+G585*5/12</f>
        <v>4.5408333333333335</v>
      </c>
      <c r="H578" s="18">
        <f t="shared" si="109"/>
        <v>159.54846513605452</v>
      </c>
      <c r="I578" s="18">
        <f t="shared" si="110"/>
        <v>13.492017857142864</v>
      </c>
      <c r="J578" s="20">
        <f t="shared" si="118"/>
        <v>1808.2707855615431</v>
      </c>
      <c r="K578" s="18">
        <f t="shared" si="111"/>
        <v>24.307048044217698</v>
      </c>
      <c r="L578" s="20">
        <f t="shared" si="112"/>
        <v>275.48823377346991</v>
      </c>
      <c r="M578" s="39">
        <f t="shared" si="120"/>
        <v>6.4962913186410578</v>
      </c>
      <c r="N578" s="21"/>
      <c r="O578" s="22">
        <f t="shared" si="121"/>
        <v>8.5204377107995342</v>
      </c>
      <c r="P578" s="22"/>
      <c r="Q578" s="41">
        <f t="shared" si="122"/>
        <v>0.16288504851967148</v>
      </c>
      <c r="R578" s="19">
        <f t="shared" si="113"/>
        <v>1.004249219007751</v>
      </c>
      <c r="S578" s="19">
        <f t="shared" si="119"/>
        <v>5.6801393589292513</v>
      </c>
      <c r="T578" s="25">
        <f t="shared" si="114"/>
        <v>0.14724108245885237</v>
      </c>
      <c r="U578" s="25">
        <f t="shared" si="115"/>
        <v>3.6047055497378633E-2</v>
      </c>
      <c r="V578" s="25">
        <f t="shared" si="116"/>
        <v>0.11119402696147374</v>
      </c>
      <c r="Y578" s="40"/>
      <c r="Z578" s="40"/>
    </row>
    <row r="579" spans="1:26" x14ac:dyDescent="0.2">
      <c r="A579" s="16">
        <v>1918.07</v>
      </c>
      <c r="B579" s="17">
        <v>7.51</v>
      </c>
      <c r="C579" s="18">
        <v>0.62</v>
      </c>
      <c r="D579" s="17">
        <v>1.111</v>
      </c>
      <c r="E579" s="17">
        <v>15.1</v>
      </c>
      <c r="F579" s="18">
        <f t="shared" si="117"/>
        <v>1918.5416666666235</v>
      </c>
      <c r="G579" s="19">
        <f>G573*6/12+G585*6/12</f>
        <v>4.5350000000000001</v>
      </c>
      <c r="H579" s="18">
        <f t="shared" si="109"/>
        <v>156.5729312913908</v>
      </c>
      <c r="I579" s="18">
        <f t="shared" si="110"/>
        <v>12.926127483443715</v>
      </c>
      <c r="J579" s="20">
        <f t="shared" si="118"/>
        <v>1786.7554253546527</v>
      </c>
      <c r="K579" s="18">
        <f t="shared" si="111"/>
        <v>23.162786506622528</v>
      </c>
      <c r="L579" s="20">
        <f t="shared" si="112"/>
        <v>264.32560287203984</v>
      </c>
      <c r="M579" s="39">
        <f t="shared" si="120"/>
        <v>6.3713240938489912</v>
      </c>
      <c r="N579" s="21"/>
      <c r="O579" s="22">
        <f t="shared" si="121"/>
        <v>8.3767541875861831</v>
      </c>
      <c r="P579" s="22"/>
      <c r="Q579" s="41">
        <f t="shared" si="122"/>
        <v>0.16764209330860849</v>
      </c>
      <c r="R579" s="19">
        <f t="shared" si="113"/>
        <v>1.004244483096238</v>
      </c>
      <c r="S579" s="19">
        <f t="shared" si="119"/>
        <v>5.5531688788993607</v>
      </c>
      <c r="T579" s="25">
        <f t="shared" si="114"/>
        <v>0.14986543186353485</v>
      </c>
      <c r="U579" s="25">
        <f t="shared" si="115"/>
        <v>3.849390218616433E-2</v>
      </c>
      <c r="V579" s="25">
        <f t="shared" si="116"/>
        <v>0.11137152967737052</v>
      </c>
      <c r="Y579" s="40"/>
      <c r="Z579" s="40"/>
    </row>
    <row r="580" spans="1:26" x14ac:dyDescent="0.2">
      <c r="A580" s="16">
        <v>1918.08</v>
      </c>
      <c r="B580" s="17">
        <v>7.58</v>
      </c>
      <c r="C580" s="18">
        <v>0.61</v>
      </c>
      <c r="D580" s="17">
        <v>1.087</v>
      </c>
      <c r="E580" s="17">
        <v>15.4</v>
      </c>
      <c r="F580" s="18">
        <f t="shared" si="117"/>
        <v>1918.6249999999568</v>
      </c>
      <c r="G580" s="19">
        <f>G573*5/12+G585*7/12</f>
        <v>4.5291666666666668</v>
      </c>
      <c r="H580" s="18">
        <f t="shared" si="109"/>
        <v>154.95378084415592</v>
      </c>
      <c r="I580" s="18">
        <f t="shared" si="110"/>
        <v>12.469895292207797</v>
      </c>
      <c r="J580" s="20">
        <f t="shared" si="118"/>
        <v>1780.1367541156205</v>
      </c>
      <c r="K580" s="18">
        <f t="shared" si="111"/>
        <v>22.22094456168832</v>
      </c>
      <c r="L580" s="20">
        <f t="shared" si="112"/>
        <v>255.27818624322947</v>
      </c>
      <c r="M580" s="39">
        <f t="shared" si="120"/>
        <v>6.3030737609145948</v>
      </c>
      <c r="N580" s="21"/>
      <c r="O580" s="22">
        <f t="shared" si="121"/>
        <v>8.3067830935781064</v>
      </c>
      <c r="P580" s="22"/>
      <c r="Q580" s="41">
        <f t="shared" si="122"/>
        <v>0.17147949792457626</v>
      </c>
      <c r="R580" s="19">
        <f t="shared" si="113"/>
        <v>1.0042397472317799</v>
      </c>
      <c r="S580" s="19">
        <f t="shared" si="119"/>
        <v>5.4681014335116691</v>
      </c>
      <c r="T580" s="25">
        <f t="shared" si="114"/>
        <v>0.15436100616055981</v>
      </c>
      <c r="U580" s="25">
        <f t="shared" si="115"/>
        <v>4.0202616247487777E-2</v>
      </c>
      <c r="V580" s="25">
        <f t="shared" si="116"/>
        <v>0.11415838991307203</v>
      </c>
      <c r="Y580" s="40"/>
      <c r="Z580" s="40"/>
    </row>
    <row r="581" spans="1:26" x14ac:dyDescent="0.2">
      <c r="A581" s="16">
        <v>1918.09</v>
      </c>
      <c r="B581" s="17">
        <v>7.54</v>
      </c>
      <c r="C581" s="18">
        <v>0.6</v>
      </c>
      <c r="D581" s="17">
        <v>1.0629999999999999</v>
      </c>
      <c r="E581" s="17">
        <v>15.7</v>
      </c>
      <c r="F581" s="18">
        <f t="shared" si="117"/>
        <v>1918.7083333332901</v>
      </c>
      <c r="G581" s="19">
        <f>G573*4/12+G585*8/12</f>
        <v>4.5233333333333334</v>
      </c>
      <c r="H581" s="18">
        <f t="shared" si="109"/>
        <v>151.19080732484082</v>
      </c>
      <c r="I581" s="18">
        <f t="shared" si="110"/>
        <v>12.031098726114656</v>
      </c>
      <c r="J581" s="20">
        <f t="shared" si="118"/>
        <v>1748.424992366422</v>
      </c>
      <c r="K581" s="18">
        <f t="shared" si="111"/>
        <v>21.315096576433131</v>
      </c>
      <c r="L581" s="20">
        <f t="shared" si="112"/>
        <v>246.49545979913881</v>
      </c>
      <c r="M581" s="39">
        <f t="shared" si="120"/>
        <v>6.1491705624316815</v>
      </c>
      <c r="N581" s="21"/>
      <c r="O581" s="22">
        <f t="shared" si="121"/>
        <v>8.123455571657983</v>
      </c>
      <c r="P581" s="22"/>
      <c r="Q581" s="41">
        <f t="shared" si="122"/>
        <v>0.17755205758811698</v>
      </c>
      <c r="R581" s="19">
        <f t="shared" si="113"/>
        <v>1.004235011414397</v>
      </c>
      <c r="S581" s="19">
        <f t="shared" si="119"/>
        <v>5.3863557924830179</v>
      </c>
      <c r="T581" s="25">
        <f t="shared" si="114"/>
        <v>0.16334466746396403</v>
      </c>
      <c r="U581" s="25">
        <f t="shared" si="115"/>
        <v>4.0666450798550802E-2</v>
      </c>
      <c r="V581" s="25">
        <f t="shared" si="116"/>
        <v>0.12267821666541323</v>
      </c>
      <c r="Y581" s="40"/>
      <c r="Z581" s="40"/>
    </row>
    <row r="582" spans="1:26" x14ac:dyDescent="0.2">
      <c r="A582" s="16">
        <v>1918.1</v>
      </c>
      <c r="B582" s="17">
        <v>7.86</v>
      </c>
      <c r="C582" s="18">
        <v>0.59</v>
      </c>
      <c r="D582" s="17">
        <v>1.038</v>
      </c>
      <c r="E582" s="17">
        <v>16</v>
      </c>
      <c r="F582" s="18">
        <f t="shared" si="117"/>
        <v>1918.7916666666233</v>
      </c>
      <c r="G582" s="19">
        <f>G573*3/12+G585*9/12</f>
        <v>4.5175000000000001</v>
      </c>
      <c r="H582" s="18">
        <f t="shared" si="109"/>
        <v>154.65225468750006</v>
      </c>
      <c r="I582" s="18">
        <f t="shared" si="110"/>
        <v>11.608757031250004</v>
      </c>
      <c r="J582" s="20">
        <f t="shared" si="118"/>
        <v>1799.6417382296536</v>
      </c>
      <c r="K582" s="18">
        <f t="shared" si="111"/>
        <v>20.423542031250008</v>
      </c>
      <c r="L582" s="20">
        <f t="shared" si="112"/>
        <v>237.66261123185501</v>
      </c>
      <c r="M582" s="39">
        <f t="shared" si="120"/>
        <v>6.2905153211913234</v>
      </c>
      <c r="N582" s="21"/>
      <c r="O582" s="22">
        <f t="shared" si="121"/>
        <v>8.327848122326694</v>
      </c>
      <c r="P582" s="22"/>
      <c r="Q582" s="41">
        <f t="shared" si="122"/>
        <v>0.17481795180631343</v>
      </c>
      <c r="R582" s="19">
        <f t="shared" si="113"/>
        <v>1.0042302756441095</v>
      </c>
      <c r="S582" s="19">
        <f t="shared" si="119"/>
        <v>5.3077451881696955</v>
      </c>
      <c r="T582" s="25">
        <f t="shared" si="114"/>
        <v>0.1633744407667288</v>
      </c>
      <c r="U582" s="25">
        <f t="shared" si="115"/>
        <v>4.2910825267364228E-2</v>
      </c>
      <c r="V582" s="25">
        <f t="shared" si="116"/>
        <v>0.12046361549936457</v>
      </c>
      <c r="Y582" s="40"/>
      <c r="Z582" s="40"/>
    </row>
    <row r="583" spans="1:26" x14ac:dyDescent="0.2">
      <c r="A583" s="16">
        <v>1918.11</v>
      </c>
      <c r="B583" s="17">
        <v>8.06</v>
      </c>
      <c r="C583" s="18">
        <v>0.57999999999999996</v>
      </c>
      <c r="D583" s="17">
        <v>1.014</v>
      </c>
      <c r="E583" s="17">
        <v>16.3</v>
      </c>
      <c r="F583" s="18">
        <f t="shared" si="117"/>
        <v>1918.8749999999566</v>
      </c>
      <c r="G583" s="19">
        <f>G573*2/12+G585*10/12</f>
        <v>4.5116666666666667</v>
      </c>
      <c r="H583" s="18">
        <f t="shared" si="109"/>
        <v>155.66863957055222</v>
      </c>
      <c r="I583" s="18">
        <f t="shared" si="110"/>
        <v>11.201961656441721</v>
      </c>
      <c r="J583" s="20">
        <f t="shared" si="118"/>
        <v>1822.3319245252587</v>
      </c>
      <c r="K583" s="18">
        <f t="shared" si="111"/>
        <v>19.58411917177915</v>
      </c>
      <c r="L583" s="20">
        <f t="shared" si="112"/>
        <v>229.2611130854358</v>
      </c>
      <c r="M583" s="39">
        <f t="shared" si="120"/>
        <v>6.3333274953541574</v>
      </c>
      <c r="N583" s="21"/>
      <c r="O583" s="22">
        <f t="shared" si="121"/>
        <v>8.4011602614822589</v>
      </c>
      <c r="P583" s="22"/>
      <c r="Q583" s="41">
        <f t="shared" si="122"/>
        <v>0.17463797411724724</v>
      </c>
      <c r="R583" s="19">
        <f t="shared" si="113"/>
        <v>1.0042255399209381</v>
      </c>
      <c r="S583" s="19">
        <f t="shared" si="119"/>
        <v>5.2320966020754343</v>
      </c>
      <c r="T583" s="25">
        <f t="shared" si="114"/>
        <v>0.16989821952414341</v>
      </c>
      <c r="U583" s="25">
        <f t="shared" si="115"/>
        <v>4.452025187686659E-2</v>
      </c>
      <c r="V583" s="25">
        <f t="shared" si="116"/>
        <v>0.12537796764727682</v>
      </c>
      <c r="Y583" s="40"/>
      <c r="Z583" s="40"/>
    </row>
    <row r="584" spans="1:26" x14ac:dyDescent="0.2">
      <c r="A584" s="16">
        <v>1918.12</v>
      </c>
      <c r="B584" s="17">
        <v>7.9</v>
      </c>
      <c r="C584" s="18">
        <v>0.56999999999999995</v>
      </c>
      <c r="D584" s="17">
        <v>0.99</v>
      </c>
      <c r="E584" s="17">
        <v>16.5</v>
      </c>
      <c r="F584" s="18">
        <f t="shared" si="117"/>
        <v>1918.9583333332898</v>
      </c>
      <c r="G584" s="19">
        <f>G573*1/12+G585*11/12</f>
        <v>4.5058333333333334</v>
      </c>
      <c r="H584" s="18">
        <f t="shared" si="109"/>
        <v>150.72900757575766</v>
      </c>
      <c r="I584" s="18">
        <f t="shared" si="110"/>
        <v>10.875384090909094</v>
      </c>
      <c r="J584" s="20">
        <f t="shared" si="118"/>
        <v>1775.1155907487878</v>
      </c>
      <c r="K584" s="18">
        <f t="shared" si="111"/>
        <v>18.888825000000008</v>
      </c>
      <c r="L584" s="20">
        <f t="shared" si="112"/>
        <v>222.45119428370882</v>
      </c>
      <c r="M584" s="39">
        <f t="shared" si="120"/>
        <v>6.1345804112834355</v>
      </c>
      <c r="N584" s="21"/>
      <c r="O584" s="22">
        <f t="shared" si="121"/>
        <v>8.1546927110037455</v>
      </c>
      <c r="P584" s="22"/>
      <c r="Q584" s="41">
        <f t="shared" si="122"/>
        <v>0.17998283511502514</v>
      </c>
      <c r="R584" s="19">
        <f t="shared" si="113"/>
        <v>1.0042208042449028</v>
      </c>
      <c r="S584" s="19">
        <f t="shared" si="119"/>
        <v>5.1905177013784636</v>
      </c>
      <c r="T584" s="25">
        <f t="shared" si="114"/>
        <v>0.17447357005386266</v>
      </c>
      <c r="U584" s="25">
        <f t="shared" si="115"/>
        <v>4.6077266159973762E-2</v>
      </c>
      <c r="V584" s="25">
        <f t="shared" si="116"/>
        <v>0.1283963038938889</v>
      </c>
      <c r="Y584" s="40"/>
      <c r="Z584" s="40"/>
    </row>
    <row r="585" spans="1:26" x14ac:dyDescent="0.2">
      <c r="A585" s="16">
        <v>1919.01</v>
      </c>
      <c r="B585" s="17">
        <v>7.85</v>
      </c>
      <c r="C585" s="18">
        <v>0.56669999999999998</v>
      </c>
      <c r="D585" s="17">
        <v>0.98499999999999999</v>
      </c>
      <c r="E585" s="17">
        <v>16.5</v>
      </c>
      <c r="F585" s="18">
        <f t="shared" si="117"/>
        <v>1919.0416666666231</v>
      </c>
      <c r="G585" s="19">
        <v>4.5</v>
      </c>
      <c r="H585" s="18">
        <f t="shared" ref="H585:H648" si="123">B585*$E$1853/E585</f>
        <v>149.77502651515158</v>
      </c>
      <c r="I585" s="18">
        <f t="shared" ref="I585:I648" si="124">C585*$E$1853/E585</f>
        <v>10.812421340909095</v>
      </c>
      <c r="J585" s="20">
        <f t="shared" si="118"/>
        <v>1774.4920533102652</v>
      </c>
      <c r="K585" s="18">
        <f t="shared" ref="K585:K648" si="125">D585*$E$1853/E585</f>
        <v>18.793426893939401</v>
      </c>
      <c r="L585" s="20">
        <f t="shared" ref="L585:L648" si="126">K585*(J585/H585)</f>
        <v>222.65919395039631</v>
      </c>
      <c r="M585" s="39">
        <f t="shared" si="120"/>
        <v>6.0984676399501083</v>
      </c>
      <c r="N585" s="21"/>
      <c r="O585" s="22">
        <f t="shared" si="121"/>
        <v>8.1245805645506319</v>
      </c>
      <c r="P585" s="22"/>
      <c r="Q585" s="41">
        <f t="shared" si="122"/>
        <v>0.18213113329680369</v>
      </c>
      <c r="R585" s="19">
        <f t="shared" ref="R585:R648" si="127">((G585/G586+G585/1200+((1+G586/1200)^(-119))*(1-G585/G586)))</f>
        <v>1.0006271734238761</v>
      </c>
      <c r="S585" s="19">
        <f t="shared" si="119"/>
        <v>5.212425860525685</v>
      </c>
      <c r="T585" s="25">
        <f t="shared" ref="T585:T648" si="128">(($J705/$J585)^(1/10)-1)</f>
        <v>0.18325551576602428</v>
      </c>
      <c r="U585" s="25">
        <f t="shared" ref="U585:U648" si="129">(($S705/$S585)^(1/10)-1)</f>
        <v>4.57524711083237E-2</v>
      </c>
      <c r="V585" s="25">
        <f t="shared" ref="V585:V648" si="130">T585-U585</f>
        <v>0.13750304465770058</v>
      </c>
      <c r="Y585" s="40"/>
      <c r="Z585" s="40"/>
    </row>
    <row r="586" spans="1:26" x14ac:dyDescent="0.2">
      <c r="A586" s="16">
        <v>1919.02</v>
      </c>
      <c r="B586" s="17">
        <v>7.88</v>
      </c>
      <c r="C586" s="18">
        <v>0.56330000000000002</v>
      </c>
      <c r="D586" s="17">
        <v>0.98</v>
      </c>
      <c r="E586" s="17">
        <v>16.2</v>
      </c>
      <c r="F586" s="18">
        <f t="shared" ref="F586:F649" si="131">F585+1/12</f>
        <v>1919.1249999999563</v>
      </c>
      <c r="G586" s="19">
        <f>G585*11/12+G597*1/12</f>
        <v>4.5391666666666666</v>
      </c>
      <c r="H586" s="18">
        <f t="shared" si="123"/>
        <v>153.13162654320996</v>
      </c>
      <c r="I586" s="18">
        <f t="shared" si="124"/>
        <v>10.946579344135808</v>
      </c>
      <c r="J586" s="20">
        <f t="shared" ref="J586:J649" si="132">J585*((H586+(I586/12))/H585)</f>
        <v>1825.0677629168947</v>
      </c>
      <c r="K586" s="18">
        <f t="shared" si="125"/>
        <v>19.044288580246924</v>
      </c>
      <c r="L586" s="20">
        <f t="shared" si="126"/>
        <v>226.97543244397932</v>
      </c>
      <c r="M586" s="39">
        <f t="shared" si="120"/>
        <v>6.2396927713649815</v>
      </c>
      <c r="N586" s="21"/>
      <c r="O586" s="22">
        <f t="shared" si="121"/>
        <v>8.3299751954304622</v>
      </c>
      <c r="P586" s="22"/>
      <c r="Q586" s="41">
        <f t="shared" si="122"/>
        <v>0.1749565206825105</v>
      </c>
      <c r="R586" s="19">
        <f t="shared" si="127"/>
        <v>1.0006654468310299</v>
      </c>
      <c r="S586" s="19">
        <f t="shared" ref="S586:S649" si="133">S585*R585*E585/E586</f>
        <v>5.3122818991196903</v>
      </c>
      <c r="T586" s="25">
        <f t="shared" si="128"/>
        <v>0.18089251715294341</v>
      </c>
      <c r="U586" s="25">
        <f t="shared" si="129"/>
        <v>4.4306671110342144E-2</v>
      </c>
      <c r="V586" s="25">
        <f t="shared" si="130"/>
        <v>0.13658584604260127</v>
      </c>
      <c r="Y586" s="40"/>
      <c r="Z586" s="40"/>
    </row>
    <row r="587" spans="1:26" x14ac:dyDescent="0.2">
      <c r="A587" s="16">
        <v>1919.03</v>
      </c>
      <c r="B587" s="17">
        <v>8.1199999999999992</v>
      </c>
      <c r="C587" s="18">
        <v>0.56000000000000005</v>
      </c>
      <c r="D587" s="17">
        <v>0.97499999999999998</v>
      </c>
      <c r="E587" s="17">
        <v>16.399999999999999</v>
      </c>
      <c r="F587" s="18">
        <f t="shared" si="131"/>
        <v>1919.2083333332896</v>
      </c>
      <c r="G587" s="19">
        <f>G585*10/12+G597*2/12</f>
        <v>4.5783333333333331</v>
      </c>
      <c r="H587" s="18">
        <f t="shared" si="123"/>
        <v>155.87119817073179</v>
      </c>
      <c r="I587" s="18">
        <f t="shared" si="124"/>
        <v>10.749737804878055</v>
      </c>
      <c r="J587" s="20">
        <f t="shared" si="132"/>
        <v>1868.3953280449516</v>
      </c>
      <c r="K587" s="18">
        <f t="shared" si="125"/>
        <v>18.716061356707325</v>
      </c>
      <c r="L587" s="20">
        <f t="shared" si="126"/>
        <v>224.3454981334763</v>
      </c>
      <c r="M587" s="39">
        <f t="shared" si="120"/>
        <v>6.3560740048691473</v>
      </c>
      <c r="N587" s="21"/>
      <c r="O587" s="22">
        <f t="shared" si="121"/>
        <v>8.5005462473324034</v>
      </c>
      <c r="P587" s="22"/>
      <c r="Q587" s="41">
        <f t="shared" si="122"/>
        <v>0.17293190745470638</v>
      </c>
      <c r="R587" s="19">
        <f t="shared" si="127"/>
        <v>1.0007037060469857</v>
      </c>
      <c r="S587" s="19">
        <f t="shared" si="133"/>
        <v>5.2509899044179837</v>
      </c>
      <c r="T587" s="25">
        <f t="shared" si="128"/>
        <v>0.18121561867449509</v>
      </c>
      <c r="U587" s="25">
        <f t="shared" si="129"/>
        <v>4.6668663899576357E-2</v>
      </c>
      <c r="V587" s="25">
        <f t="shared" si="130"/>
        <v>0.13454695477491874</v>
      </c>
      <c r="Y587" s="40"/>
      <c r="Z587" s="40"/>
    </row>
    <row r="588" spans="1:26" x14ac:dyDescent="0.2">
      <c r="A588" s="16">
        <v>1919.04</v>
      </c>
      <c r="B588" s="17">
        <v>8.39</v>
      </c>
      <c r="C588" s="18">
        <v>0.55669999999999997</v>
      </c>
      <c r="D588" s="17">
        <v>0.97</v>
      </c>
      <c r="E588" s="17">
        <v>16.7</v>
      </c>
      <c r="F588" s="18">
        <f t="shared" si="131"/>
        <v>1919.2916666666229</v>
      </c>
      <c r="G588" s="19">
        <f>G585*9/12+G597*3/12</f>
        <v>4.6174999999999997</v>
      </c>
      <c r="H588" s="18">
        <f t="shared" si="123"/>
        <v>158.16091991017973</v>
      </c>
      <c r="I588" s="18">
        <f t="shared" si="124"/>
        <v>10.494420037425154</v>
      </c>
      <c r="J588" s="20">
        <f t="shared" si="132"/>
        <v>1906.3246092972238</v>
      </c>
      <c r="K588" s="18">
        <f t="shared" si="125"/>
        <v>18.285589071856297</v>
      </c>
      <c r="L588" s="20">
        <f t="shared" si="126"/>
        <v>220.39748164699725</v>
      </c>
      <c r="M588" s="39">
        <f t="shared" si="120"/>
        <v>6.456139555819278</v>
      </c>
      <c r="N588" s="21"/>
      <c r="O588" s="22">
        <f t="shared" si="121"/>
        <v>8.6477422275317632</v>
      </c>
      <c r="P588" s="22"/>
      <c r="Q588" s="41">
        <f t="shared" si="122"/>
        <v>0.16981497465453693</v>
      </c>
      <c r="R588" s="19">
        <f t="shared" si="127"/>
        <v>1.0007419511129143</v>
      </c>
      <c r="S588" s="19">
        <f t="shared" si="133"/>
        <v>5.1602895178065076</v>
      </c>
      <c r="T588" s="25">
        <f t="shared" si="128"/>
        <v>0.17918756948696402</v>
      </c>
      <c r="U588" s="25">
        <f t="shared" si="129"/>
        <v>4.9648274311074214E-2</v>
      </c>
      <c r="V588" s="25">
        <f t="shared" si="130"/>
        <v>0.1295392951758898</v>
      </c>
      <c r="Y588" s="40"/>
      <c r="Z588" s="40"/>
    </row>
    <row r="589" spans="1:26" x14ac:dyDescent="0.2">
      <c r="A589" s="16">
        <v>1919.05</v>
      </c>
      <c r="B589" s="17">
        <v>8.9700000000000006</v>
      </c>
      <c r="C589" s="18">
        <v>0.55330000000000001</v>
      </c>
      <c r="D589" s="17">
        <v>0.96499999999999997</v>
      </c>
      <c r="E589" s="17">
        <v>16.899999999999999</v>
      </c>
      <c r="F589" s="18">
        <f t="shared" si="131"/>
        <v>1919.3749999999561</v>
      </c>
      <c r="G589" s="19">
        <f>G585*8/12+G597*4/12</f>
        <v>4.6566666666666663</v>
      </c>
      <c r="H589" s="18">
        <f t="shared" si="123"/>
        <v>167.09345192307703</v>
      </c>
      <c r="I589" s="18">
        <f t="shared" si="124"/>
        <v>10.30689040680474</v>
      </c>
      <c r="J589" s="20">
        <f t="shared" si="132"/>
        <v>2024.3415137203065</v>
      </c>
      <c r="K589" s="18">
        <f t="shared" si="125"/>
        <v>17.976051405325453</v>
      </c>
      <c r="L589" s="20">
        <f t="shared" si="126"/>
        <v>217.78033007135957</v>
      </c>
      <c r="M589" s="39">
        <f t="shared" si="120"/>
        <v>6.8290022614820334</v>
      </c>
      <c r="N589" s="21"/>
      <c r="O589" s="22">
        <f t="shared" si="121"/>
        <v>9.1580224805396639</v>
      </c>
      <c r="P589" s="22"/>
      <c r="Q589" s="41">
        <f t="shared" si="122"/>
        <v>0.16114095836448949</v>
      </c>
      <c r="R589" s="19">
        <f t="shared" si="127"/>
        <v>1.0007801820698572</v>
      </c>
      <c r="S589" s="19">
        <f t="shared" si="133"/>
        <v>5.1030043755009062</v>
      </c>
      <c r="T589" s="25">
        <f t="shared" si="128"/>
        <v>0.17352592506401199</v>
      </c>
      <c r="U589" s="25">
        <f t="shared" si="129"/>
        <v>5.0735029935927489E-2</v>
      </c>
      <c r="V589" s="25">
        <f t="shared" si="130"/>
        <v>0.1227908951280845</v>
      </c>
      <c r="Y589" s="40"/>
      <c r="Z589" s="40"/>
    </row>
    <row r="590" spans="1:26" x14ac:dyDescent="0.2">
      <c r="A590" s="16">
        <v>1919.06</v>
      </c>
      <c r="B590" s="17">
        <v>9.2100000000000009</v>
      </c>
      <c r="C590" s="18">
        <v>0.55000000000000004</v>
      </c>
      <c r="D590" s="17">
        <v>0.96</v>
      </c>
      <c r="E590" s="17">
        <v>16.899999999999999</v>
      </c>
      <c r="F590" s="18">
        <f t="shared" si="131"/>
        <v>1919.4583333332894</v>
      </c>
      <c r="G590" s="19">
        <f>G585*7/12+G597*5/12</f>
        <v>4.6958333333333329</v>
      </c>
      <c r="H590" s="18">
        <f t="shared" si="123"/>
        <v>171.56417973372791</v>
      </c>
      <c r="I590" s="18">
        <f t="shared" si="124"/>
        <v>10.24541789940829</v>
      </c>
      <c r="J590" s="20">
        <f t="shared" si="132"/>
        <v>2088.8481227138091</v>
      </c>
      <c r="K590" s="18">
        <f t="shared" si="125"/>
        <v>17.882911242603559</v>
      </c>
      <c r="L590" s="20">
        <f t="shared" si="126"/>
        <v>217.73009748156966</v>
      </c>
      <c r="M590" s="39">
        <f t="shared" si="120"/>
        <v>7.0216152147841333</v>
      </c>
      <c r="N590" s="21"/>
      <c r="O590" s="22">
        <f t="shared" si="121"/>
        <v>9.425904150649675</v>
      </c>
      <c r="P590" s="22"/>
      <c r="Q590" s="41">
        <f t="shared" si="122"/>
        <v>0.15565526932897691</v>
      </c>
      <c r="R590" s="19">
        <f t="shared" si="127"/>
        <v>1.0008183989587263</v>
      </c>
      <c r="S590" s="19">
        <f t="shared" si="133"/>
        <v>5.1069856480170746</v>
      </c>
      <c r="T590" s="25">
        <f t="shared" si="128"/>
        <v>0.17171752509691518</v>
      </c>
      <c r="U590" s="25">
        <f t="shared" si="129"/>
        <v>5.0569117240239825E-2</v>
      </c>
      <c r="V590" s="25">
        <f t="shared" si="130"/>
        <v>0.12114840785667536</v>
      </c>
      <c r="Y590" s="40"/>
      <c r="Z590" s="40"/>
    </row>
    <row r="591" spans="1:26" x14ac:dyDescent="0.2">
      <c r="A591" s="16">
        <v>1919.07</v>
      </c>
      <c r="B591" s="17">
        <v>9.51</v>
      </c>
      <c r="C591" s="18">
        <v>0.54669999999999996</v>
      </c>
      <c r="D591" s="17">
        <v>0.95499999999999996</v>
      </c>
      <c r="E591" s="17">
        <v>17.399999999999999</v>
      </c>
      <c r="F591" s="18">
        <f t="shared" si="131"/>
        <v>1919.5416666666226</v>
      </c>
      <c r="G591" s="19">
        <f>G585*6/12+G597*6/12</f>
        <v>4.7349999999999994</v>
      </c>
      <c r="H591" s="18">
        <f t="shared" si="123"/>
        <v>172.06199784482769</v>
      </c>
      <c r="I591" s="18">
        <f t="shared" si="124"/>
        <v>9.8913032830459819</v>
      </c>
      <c r="J591" s="20">
        <f t="shared" si="132"/>
        <v>2104.9450276093521</v>
      </c>
      <c r="K591" s="18">
        <f t="shared" si="125"/>
        <v>17.278570761494262</v>
      </c>
      <c r="L591" s="20">
        <f t="shared" si="126"/>
        <v>211.37986344552377</v>
      </c>
      <c r="M591" s="39">
        <f t="shared" si="120"/>
        <v>7.0528371654463138</v>
      </c>
      <c r="N591" s="21"/>
      <c r="O591" s="22">
        <f t="shared" si="121"/>
        <v>9.4754185080965794</v>
      </c>
      <c r="P591" s="22"/>
      <c r="Q591" s="41">
        <f t="shared" si="122"/>
        <v>0.15772882117381554</v>
      </c>
      <c r="R591" s="19">
        <f t="shared" si="127"/>
        <v>1.0008566018203051</v>
      </c>
      <c r="S591" s="19">
        <f t="shared" si="133"/>
        <v>4.9642926365423303</v>
      </c>
      <c r="T591" s="25">
        <f t="shared" si="128"/>
        <v>0.17979925831988153</v>
      </c>
      <c r="U591" s="25">
        <f t="shared" si="129"/>
        <v>5.2857385544895275E-2</v>
      </c>
      <c r="V591" s="25">
        <f t="shared" si="130"/>
        <v>0.12694187277498625</v>
      </c>
      <c r="Y591" s="40"/>
      <c r="Z591" s="40"/>
    </row>
    <row r="592" spans="1:26" x14ac:dyDescent="0.2">
      <c r="A592" s="16">
        <v>1919.08</v>
      </c>
      <c r="B592" s="17">
        <v>8.8699999999999992</v>
      </c>
      <c r="C592" s="18">
        <v>0.54330000000000001</v>
      </c>
      <c r="D592" s="17">
        <v>0.95</v>
      </c>
      <c r="E592" s="17">
        <v>17.7</v>
      </c>
      <c r="F592" s="18">
        <f t="shared" si="131"/>
        <v>1919.6249999999559</v>
      </c>
      <c r="G592" s="19">
        <f>G585*5/12+G597*7/12</f>
        <v>4.774166666666666</v>
      </c>
      <c r="H592" s="18">
        <f t="shared" si="123"/>
        <v>157.7625967514125</v>
      </c>
      <c r="I592" s="18">
        <f t="shared" si="124"/>
        <v>9.663181377118649</v>
      </c>
      <c r="J592" s="20">
        <f t="shared" si="132"/>
        <v>1939.8625876404105</v>
      </c>
      <c r="K592" s="18">
        <f t="shared" si="125"/>
        <v>16.896783192090403</v>
      </c>
      <c r="L592" s="20">
        <f t="shared" si="126"/>
        <v>207.76431321966066</v>
      </c>
      <c r="M592" s="39">
        <f t="shared" si="120"/>
        <v>6.4791311017052795</v>
      </c>
      <c r="N592" s="21"/>
      <c r="O592" s="22">
        <f t="shared" si="121"/>
        <v>8.7144609504817279</v>
      </c>
      <c r="P592" s="22"/>
      <c r="Q592" s="41">
        <f t="shared" si="122"/>
        <v>0.17064096355555283</v>
      </c>
      <c r="R592" s="19">
        <f t="shared" si="127"/>
        <v>1.0008947906952499</v>
      </c>
      <c r="S592" s="19">
        <f t="shared" si="133"/>
        <v>4.8843324305385849</v>
      </c>
      <c r="T592" s="25">
        <f t="shared" si="128"/>
        <v>0.1963807741116379</v>
      </c>
      <c r="U592" s="25">
        <f t="shared" si="129"/>
        <v>5.5098822920063073E-2</v>
      </c>
      <c r="V592" s="25">
        <f t="shared" si="130"/>
        <v>0.14128195119157483</v>
      </c>
      <c r="Y592" s="40"/>
      <c r="Z592" s="40"/>
    </row>
    <row r="593" spans="1:26" x14ac:dyDescent="0.2">
      <c r="A593" s="16">
        <v>1919.09</v>
      </c>
      <c r="B593" s="17">
        <v>9.01</v>
      </c>
      <c r="C593" s="18">
        <v>0.54</v>
      </c>
      <c r="D593" s="17">
        <v>0.94499999999999995</v>
      </c>
      <c r="E593" s="17">
        <v>17.8</v>
      </c>
      <c r="F593" s="18">
        <f t="shared" si="131"/>
        <v>1919.7083333332891</v>
      </c>
      <c r="G593" s="19">
        <f>G585*4/12+G597*8/12</f>
        <v>4.8133333333333326</v>
      </c>
      <c r="H593" s="18">
        <f t="shared" si="123"/>
        <v>159.35235323033714</v>
      </c>
      <c r="I593" s="18">
        <f t="shared" si="124"/>
        <v>9.5505294943820278</v>
      </c>
      <c r="J593" s="20">
        <f t="shared" si="132"/>
        <v>1969.1965496635887</v>
      </c>
      <c r="K593" s="18">
        <f t="shared" si="125"/>
        <v>16.713426615168547</v>
      </c>
      <c r="L593" s="20">
        <f t="shared" si="126"/>
        <v>206.53615310012114</v>
      </c>
      <c r="M593" s="39">
        <f t="shared" si="120"/>
        <v>6.558481672061264</v>
      </c>
      <c r="N593" s="21"/>
      <c r="O593" s="22">
        <f t="shared" si="121"/>
        <v>8.8301835458236422</v>
      </c>
      <c r="P593" s="22"/>
      <c r="Q593" s="41">
        <f t="shared" si="122"/>
        <v>0.16792341432674898</v>
      </c>
      <c r="R593" s="19">
        <f t="shared" si="127"/>
        <v>1.0009329656240877</v>
      </c>
      <c r="S593" s="19">
        <f t="shared" si="133"/>
        <v>4.8612382627962853</v>
      </c>
      <c r="T593" s="25">
        <f t="shared" si="128"/>
        <v>0.19956546211141046</v>
      </c>
      <c r="U593" s="25">
        <f t="shared" si="129"/>
        <v>5.6127929331281523E-2</v>
      </c>
      <c r="V593" s="25">
        <f t="shared" si="130"/>
        <v>0.14343753278012894</v>
      </c>
      <c r="Y593" s="40"/>
      <c r="Z593" s="40"/>
    </row>
    <row r="594" spans="1:26" x14ac:dyDescent="0.2">
      <c r="A594" s="16">
        <v>1919.1</v>
      </c>
      <c r="B594" s="17">
        <v>9.4700000000000006</v>
      </c>
      <c r="C594" s="18">
        <v>0.53669999999999995</v>
      </c>
      <c r="D594" s="17">
        <v>0.94</v>
      </c>
      <c r="E594" s="17">
        <v>18.100000000000001</v>
      </c>
      <c r="F594" s="18">
        <f t="shared" si="131"/>
        <v>1919.7916666666224</v>
      </c>
      <c r="G594" s="19">
        <f>G585*3/12+G597*9/12</f>
        <v>4.8524999999999991</v>
      </c>
      <c r="H594" s="18">
        <f t="shared" si="123"/>
        <v>164.71194544198903</v>
      </c>
      <c r="I594" s="18">
        <f t="shared" si="124"/>
        <v>9.3348364433701683</v>
      </c>
      <c r="J594" s="20">
        <f t="shared" si="132"/>
        <v>2045.0406412136454</v>
      </c>
      <c r="K594" s="18">
        <f t="shared" si="125"/>
        <v>16.349443370165751</v>
      </c>
      <c r="L594" s="20">
        <f t="shared" si="126"/>
        <v>202.99241845204079</v>
      </c>
      <c r="M594" s="39">
        <f t="shared" si="120"/>
        <v>6.7947041999493045</v>
      </c>
      <c r="N594" s="21"/>
      <c r="O594" s="22">
        <f t="shared" si="121"/>
        <v>9.1548959122599598</v>
      </c>
      <c r="P594" s="22"/>
      <c r="Q594" s="41">
        <f t="shared" si="122"/>
        <v>0.16192257750459019</v>
      </c>
      <c r="R594" s="19">
        <f t="shared" si="127"/>
        <v>1.0009711266472197</v>
      </c>
      <c r="S594" s="19">
        <f t="shared" si="133"/>
        <v>4.7851254492569248</v>
      </c>
      <c r="T594" s="25">
        <f t="shared" si="128"/>
        <v>0.18209174235471903</v>
      </c>
      <c r="U594" s="25">
        <f t="shared" si="129"/>
        <v>5.8323959274907189E-2</v>
      </c>
      <c r="V594" s="25">
        <f t="shared" si="130"/>
        <v>0.12376778307981184</v>
      </c>
      <c r="Y594" s="40"/>
      <c r="Z594" s="40"/>
    </row>
    <row r="595" spans="1:26" x14ac:dyDescent="0.2">
      <c r="A595" s="16">
        <v>1919.11</v>
      </c>
      <c r="B595" s="17">
        <v>9.19</v>
      </c>
      <c r="C595" s="18">
        <v>0.5333</v>
      </c>
      <c r="D595" s="17">
        <v>0.93500000000000005</v>
      </c>
      <c r="E595" s="17">
        <v>18.5</v>
      </c>
      <c r="F595" s="18">
        <f t="shared" si="131"/>
        <v>1919.8749999999557</v>
      </c>
      <c r="G595" s="19">
        <f>G585*2/12+G597*10/12</f>
        <v>4.8916666666666666</v>
      </c>
      <c r="H595" s="18">
        <f t="shared" si="123"/>
        <v>156.38585743243249</v>
      </c>
      <c r="I595" s="18">
        <f t="shared" si="124"/>
        <v>9.0751444797297331</v>
      </c>
      <c r="J595" s="20">
        <f t="shared" si="132"/>
        <v>1951.054733190017</v>
      </c>
      <c r="K595" s="18">
        <f t="shared" si="125"/>
        <v>15.910857094594604</v>
      </c>
      <c r="L595" s="20">
        <f t="shared" si="126"/>
        <v>198.50230419289079</v>
      </c>
      <c r="M595" s="39">
        <f t="shared" si="120"/>
        <v>6.467022574133134</v>
      </c>
      <c r="N595" s="21"/>
      <c r="O595" s="22">
        <f t="shared" si="121"/>
        <v>8.7209241391435111</v>
      </c>
      <c r="P595" s="22"/>
      <c r="Q595" s="41">
        <f t="shared" si="122"/>
        <v>0.17028557703903735</v>
      </c>
      <c r="R595" s="19">
        <f t="shared" si="127"/>
        <v>1.0010092738049188</v>
      </c>
      <c r="S595" s="19">
        <f t="shared" si="133"/>
        <v>4.6862097653430741</v>
      </c>
      <c r="T595" s="25">
        <f t="shared" si="128"/>
        <v>0.15214509279830768</v>
      </c>
      <c r="U595" s="25">
        <f t="shared" si="129"/>
        <v>6.106433055266991E-2</v>
      </c>
      <c r="V595" s="25">
        <f t="shared" si="130"/>
        <v>9.108076224563777E-2</v>
      </c>
      <c r="Y595" s="40"/>
      <c r="Z595" s="40"/>
    </row>
    <row r="596" spans="1:26" x14ac:dyDescent="0.2">
      <c r="A596" s="16">
        <v>1919.12</v>
      </c>
      <c r="B596" s="17">
        <v>8.92</v>
      </c>
      <c r="C596" s="18">
        <v>0.53</v>
      </c>
      <c r="D596" s="17">
        <v>0.93</v>
      </c>
      <c r="E596" s="17">
        <v>18.899999999999999</v>
      </c>
      <c r="F596" s="18">
        <f t="shared" si="131"/>
        <v>1919.9583333332889</v>
      </c>
      <c r="G596" s="19">
        <f>G585*1/12+G597*11/12</f>
        <v>4.9308333333333332</v>
      </c>
      <c r="H596" s="18">
        <f t="shared" si="123"/>
        <v>148.57876455026462</v>
      </c>
      <c r="I596" s="18">
        <f t="shared" si="124"/>
        <v>8.8281104497354548</v>
      </c>
      <c r="J596" s="20">
        <f t="shared" si="132"/>
        <v>1862.8324229575933</v>
      </c>
      <c r="K596" s="18">
        <f t="shared" si="125"/>
        <v>15.490835317460325</v>
      </c>
      <c r="L596" s="20">
        <f t="shared" si="126"/>
        <v>194.21907548773115</v>
      </c>
      <c r="M596" s="39">
        <f t="shared" si="120"/>
        <v>6.1607170337991795</v>
      </c>
      <c r="N596" s="21"/>
      <c r="O596" s="22">
        <f t="shared" si="121"/>
        <v>8.3160977133829821</v>
      </c>
      <c r="P596" s="22"/>
      <c r="Q596" s="41">
        <f t="shared" si="122"/>
        <v>0.17884105892950647</v>
      </c>
      <c r="R596" s="19">
        <f t="shared" si="127"/>
        <v>1.0010474071373323</v>
      </c>
      <c r="S596" s="19">
        <f t="shared" si="133"/>
        <v>4.5916602926410803</v>
      </c>
      <c r="T596" s="25">
        <f t="shared" si="128"/>
        <v>0.16313220849180454</v>
      </c>
      <c r="U596" s="25">
        <f t="shared" si="129"/>
        <v>6.4372853539080399E-2</v>
      </c>
      <c r="V596" s="25">
        <f t="shared" si="130"/>
        <v>9.8759354952724143E-2</v>
      </c>
      <c r="Y596" s="40"/>
      <c r="Z596" s="40"/>
    </row>
    <row r="597" spans="1:26" x14ac:dyDescent="0.2">
      <c r="A597" s="16">
        <v>1920.01</v>
      </c>
      <c r="B597" s="17">
        <v>8.83</v>
      </c>
      <c r="C597" s="18">
        <v>0.52829999999999999</v>
      </c>
      <c r="D597" s="17">
        <v>0.91920000000000002</v>
      </c>
      <c r="E597" s="17">
        <v>19.3</v>
      </c>
      <c r="F597" s="18">
        <f t="shared" si="131"/>
        <v>1920.0416666666222</v>
      </c>
      <c r="G597" s="19">
        <v>4.97</v>
      </c>
      <c r="H597" s="18">
        <f t="shared" si="123"/>
        <v>144.03136852331613</v>
      </c>
      <c r="I597" s="18">
        <f t="shared" si="124"/>
        <v>8.6174147215025947</v>
      </c>
      <c r="J597" s="20">
        <f t="shared" si="132"/>
        <v>1814.822174082665</v>
      </c>
      <c r="K597" s="18">
        <f t="shared" si="125"/>
        <v>14.993616528497414</v>
      </c>
      <c r="L597" s="20">
        <f t="shared" si="126"/>
        <v>188.92237173463027</v>
      </c>
      <c r="M597" s="39">
        <f t="shared" si="120"/>
        <v>5.9896677711394419</v>
      </c>
      <c r="N597" s="21"/>
      <c r="O597" s="22">
        <f t="shared" si="121"/>
        <v>8.0935613101848531</v>
      </c>
      <c r="P597" s="22"/>
      <c r="Q597" s="41">
        <f t="shared" si="122"/>
        <v>0.18634209615215619</v>
      </c>
      <c r="R597" s="19">
        <f t="shared" si="127"/>
        <v>1.0033603338970001</v>
      </c>
      <c r="S597" s="19">
        <f t="shared" si="133"/>
        <v>4.5012060111208179</v>
      </c>
      <c r="T597" s="25">
        <f t="shared" si="128"/>
        <v>0.16896747118832156</v>
      </c>
      <c r="U597" s="25">
        <f t="shared" si="129"/>
        <v>6.764139689307469E-2</v>
      </c>
      <c r="V597" s="25">
        <f t="shared" si="130"/>
        <v>0.10132607429524687</v>
      </c>
      <c r="Y597" s="40"/>
      <c r="Z597" s="40"/>
    </row>
    <row r="598" spans="1:26" x14ac:dyDescent="0.2">
      <c r="A598" s="16">
        <v>1920.02</v>
      </c>
      <c r="B598" s="17">
        <v>8.1</v>
      </c>
      <c r="C598" s="18">
        <v>0.52669999999999995</v>
      </c>
      <c r="D598" s="17">
        <v>0.9083</v>
      </c>
      <c r="E598" s="17">
        <v>19.5</v>
      </c>
      <c r="F598" s="18">
        <f t="shared" si="131"/>
        <v>1920.1249999999554</v>
      </c>
      <c r="G598" s="19">
        <f>G597*11/12+G609*1/12</f>
        <v>4.9799999999999995</v>
      </c>
      <c r="H598" s="18">
        <f t="shared" si="123"/>
        <v>130.76878846153852</v>
      </c>
      <c r="I598" s="18">
        <f t="shared" si="124"/>
        <v>8.5032001089743616</v>
      </c>
      <c r="J598" s="20">
        <f t="shared" si="132"/>
        <v>1656.6396781013352</v>
      </c>
      <c r="K598" s="18">
        <f t="shared" si="125"/>
        <v>14.663863032051287</v>
      </c>
      <c r="L598" s="20">
        <f t="shared" si="126"/>
        <v>185.76861970610403</v>
      </c>
      <c r="M598" s="39">
        <f t="shared" si="120"/>
        <v>5.4553476499077744</v>
      </c>
      <c r="N598" s="21"/>
      <c r="O598" s="22">
        <f t="shared" si="121"/>
        <v>7.3825458808385207</v>
      </c>
      <c r="P598" s="22"/>
      <c r="Q598" s="41">
        <f t="shared" si="122"/>
        <v>0.20369703325046368</v>
      </c>
      <c r="R598" s="19">
        <f t="shared" si="127"/>
        <v>1.003369024607683</v>
      </c>
      <c r="S598" s="19">
        <f t="shared" si="133"/>
        <v>4.4700102168598557</v>
      </c>
      <c r="T598" s="25">
        <f t="shared" si="128"/>
        <v>0.18797880726469285</v>
      </c>
      <c r="U598" s="25">
        <f t="shared" si="129"/>
        <v>6.926614317005142E-2</v>
      </c>
      <c r="V598" s="25">
        <f t="shared" si="130"/>
        <v>0.11871266409464143</v>
      </c>
      <c r="Y598" s="40"/>
      <c r="Z598" s="40"/>
    </row>
    <row r="599" spans="1:26" x14ac:dyDescent="0.2">
      <c r="A599" s="16">
        <v>1920.03</v>
      </c>
      <c r="B599" s="17">
        <v>8.67</v>
      </c>
      <c r="C599" s="18">
        <v>0.52500000000000002</v>
      </c>
      <c r="D599" s="17">
        <v>0.89749999999999996</v>
      </c>
      <c r="E599" s="17">
        <v>19.7</v>
      </c>
      <c r="F599" s="18">
        <f t="shared" si="131"/>
        <v>1920.2083333332887</v>
      </c>
      <c r="G599" s="19">
        <f>G597*10/12+G609*2/12</f>
        <v>4.99</v>
      </c>
      <c r="H599" s="18">
        <f t="shared" si="123"/>
        <v>138.55001078680212</v>
      </c>
      <c r="I599" s="18">
        <f t="shared" si="124"/>
        <v>8.3897065355329996</v>
      </c>
      <c r="J599" s="20">
        <f t="shared" si="132"/>
        <v>1764.0728702361503</v>
      </c>
      <c r="K599" s="18">
        <f t="shared" si="125"/>
        <v>14.342403077411173</v>
      </c>
      <c r="L599" s="20">
        <f t="shared" si="126"/>
        <v>182.61307970437653</v>
      </c>
      <c r="M599" s="39">
        <f t="shared" si="120"/>
        <v>5.7988227275571624</v>
      </c>
      <c r="N599" s="21"/>
      <c r="O599" s="22">
        <f t="shared" si="121"/>
        <v>7.8563273114693599</v>
      </c>
      <c r="P599" s="22"/>
      <c r="Q599" s="41">
        <f t="shared" si="122"/>
        <v>0.19179383998495117</v>
      </c>
      <c r="R599" s="19">
        <f t="shared" si="127"/>
        <v>1.0033777150892671</v>
      </c>
      <c r="S599" s="19">
        <f t="shared" si="133"/>
        <v>4.4395360878123098</v>
      </c>
      <c r="T599" s="25">
        <f t="shared" si="128"/>
        <v>0.18601584961496509</v>
      </c>
      <c r="U599" s="25">
        <f t="shared" si="129"/>
        <v>7.0885252648408059E-2</v>
      </c>
      <c r="V599" s="25">
        <f t="shared" si="130"/>
        <v>0.11513059696655703</v>
      </c>
      <c r="Y599" s="40"/>
      <c r="Z599" s="40"/>
    </row>
    <row r="600" spans="1:26" x14ac:dyDescent="0.2">
      <c r="A600" s="16">
        <v>1920.04</v>
      </c>
      <c r="B600" s="17">
        <v>8.6</v>
      </c>
      <c r="C600" s="18">
        <v>0.52329999999999999</v>
      </c>
      <c r="D600" s="17">
        <v>0.88670000000000004</v>
      </c>
      <c r="E600" s="17">
        <v>20.3</v>
      </c>
      <c r="F600" s="18">
        <f t="shared" si="131"/>
        <v>1920.2916666666219</v>
      </c>
      <c r="G600" s="19">
        <f>G597*9/12+G609*3/12</f>
        <v>5</v>
      </c>
      <c r="H600" s="18">
        <f t="shared" si="123"/>
        <v>133.36937192118231</v>
      </c>
      <c r="I600" s="18">
        <f t="shared" si="124"/>
        <v>8.1153712007389185</v>
      </c>
      <c r="J600" s="20">
        <f t="shared" si="132"/>
        <v>1706.7216251445991</v>
      </c>
      <c r="K600" s="18">
        <f t="shared" si="125"/>
        <v>13.751002567733998</v>
      </c>
      <c r="L600" s="20">
        <f t="shared" si="126"/>
        <v>175.97093779252518</v>
      </c>
      <c r="M600" s="39">
        <f t="shared" si="120"/>
        <v>5.5998587255061851</v>
      </c>
      <c r="N600" s="21"/>
      <c r="O600" s="22">
        <f t="shared" si="121"/>
        <v>7.5961153675815591</v>
      </c>
      <c r="P600" s="22"/>
      <c r="Q600" s="41">
        <f t="shared" si="122"/>
        <v>0.20002702354681728</v>
      </c>
      <c r="R600" s="19">
        <f t="shared" si="127"/>
        <v>1.0033864053419226</v>
      </c>
      <c r="S600" s="19">
        <f t="shared" si="133"/>
        <v>4.3228705440470714</v>
      </c>
      <c r="T600" s="25">
        <f t="shared" si="128"/>
        <v>0.19696434381990335</v>
      </c>
      <c r="U600" s="25">
        <f t="shared" si="129"/>
        <v>7.3364465691549974E-2</v>
      </c>
      <c r="V600" s="25">
        <f t="shared" si="130"/>
        <v>0.12359987812835338</v>
      </c>
      <c r="Y600" s="40"/>
      <c r="Z600" s="40"/>
    </row>
    <row r="601" spans="1:26" x14ac:dyDescent="0.2">
      <c r="A601" s="16">
        <v>1920.05</v>
      </c>
      <c r="B601" s="17">
        <v>8.06</v>
      </c>
      <c r="C601" s="18">
        <v>0.52170000000000005</v>
      </c>
      <c r="D601" s="17">
        <v>0.87580000000000002</v>
      </c>
      <c r="E601" s="17">
        <v>20.6</v>
      </c>
      <c r="F601" s="18">
        <f t="shared" si="131"/>
        <v>1920.3749999999552</v>
      </c>
      <c r="G601" s="19">
        <f>G597*8/12+G609*4/12</f>
        <v>5.01</v>
      </c>
      <c r="H601" s="18">
        <f t="shared" si="123"/>
        <v>123.17470024271849</v>
      </c>
      <c r="I601" s="18">
        <f t="shared" si="124"/>
        <v>7.9727346298543722</v>
      </c>
      <c r="J601" s="20">
        <f t="shared" si="132"/>
        <v>1584.7631137546184</v>
      </c>
      <c r="K601" s="18">
        <f t="shared" si="125"/>
        <v>13.384169041262142</v>
      </c>
      <c r="L601" s="20">
        <f t="shared" si="126"/>
        <v>172.20043858887036</v>
      </c>
      <c r="M601" s="39">
        <f t="shared" si="120"/>
        <v>5.1889504620474955</v>
      </c>
      <c r="N601" s="21"/>
      <c r="O601" s="22">
        <f t="shared" si="121"/>
        <v>7.0502187719604832</v>
      </c>
      <c r="P601" s="22"/>
      <c r="Q601" s="41">
        <f t="shared" si="122"/>
        <v>0.21766737891949164</v>
      </c>
      <c r="R601" s="19">
        <f t="shared" si="127"/>
        <v>1.0033950953658182</v>
      </c>
      <c r="S601" s="19">
        <f t="shared" si="133"/>
        <v>4.2743419213486602</v>
      </c>
      <c r="T601" s="25">
        <f t="shared" si="128"/>
        <v>0.19958456398027846</v>
      </c>
      <c r="U601" s="25">
        <f t="shared" si="129"/>
        <v>7.5468877672946189E-2</v>
      </c>
      <c r="V601" s="25">
        <f t="shared" si="130"/>
        <v>0.12411568630733227</v>
      </c>
      <c r="Y601" s="40"/>
      <c r="Z601" s="40"/>
    </row>
    <row r="602" spans="1:26" x14ac:dyDescent="0.2">
      <c r="A602" s="16">
        <v>1920.06</v>
      </c>
      <c r="B602" s="17">
        <v>7.92</v>
      </c>
      <c r="C602" s="18">
        <v>0.52</v>
      </c>
      <c r="D602" s="17">
        <v>0.86499999999999999</v>
      </c>
      <c r="E602" s="17">
        <v>20.9</v>
      </c>
      <c r="F602" s="18">
        <f t="shared" si="131"/>
        <v>1920.4583333332885</v>
      </c>
      <c r="G602" s="19">
        <f>G597*7/12+G609*5/12</f>
        <v>5.0199999999999996</v>
      </c>
      <c r="H602" s="18">
        <f t="shared" si="123"/>
        <v>119.29784210526321</v>
      </c>
      <c r="I602" s="18">
        <f t="shared" si="124"/>
        <v>7.832686602870818</v>
      </c>
      <c r="J602" s="20">
        <f t="shared" si="132"/>
        <v>1543.2814699651249</v>
      </c>
      <c r="K602" s="18">
        <f t="shared" si="125"/>
        <v>13.029372906698573</v>
      </c>
      <c r="L602" s="20">
        <f t="shared" si="126"/>
        <v>168.55283731311025</v>
      </c>
      <c r="M602" s="39">
        <f t="shared" si="120"/>
        <v>5.043639680451621</v>
      </c>
      <c r="N602" s="21"/>
      <c r="O602" s="22">
        <f t="shared" si="121"/>
        <v>6.8644453350168213</v>
      </c>
      <c r="P602" s="22"/>
      <c r="Q602" s="41">
        <f t="shared" si="122"/>
        <v>0.22570609227300795</v>
      </c>
      <c r="R602" s="19">
        <f t="shared" si="127"/>
        <v>1.0034037851611233</v>
      </c>
      <c r="S602" s="19">
        <f t="shared" si="133"/>
        <v>4.2272912262121407</v>
      </c>
      <c r="T602" s="25">
        <f t="shared" si="128"/>
        <v>0.19117619572981881</v>
      </c>
      <c r="U602" s="25">
        <f t="shared" si="129"/>
        <v>7.7557779973142393E-2</v>
      </c>
      <c r="V602" s="25">
        <f t="shared" si="130"/>
        <v>0.11361841575667642</v>
      </c>
      <c r="Y602" s="40"/>
      <c r="Z602" s="40"/>
    </row>
    <row r="603" spans="1:26" x14ac:dyDescent="0.2">
      <c r="A603" s="16">
        <v>1920.07</v>
      </c>
      <c r="B603" s="17">
        <v>7.91</v>
      </c>
      <c r="C603" s="18">
        <v>0.51829999999999998</v>
      </c>
      <c r="D603" s="17">
        <v>0.85419999999999996</v>
      </c>
      <c r="E603" s="17">
        <v>20.8</v>
      </c>
      <c r="F603" s="18">
        <f t="shared" si="131"/>
        <v>1920.5416666666217</v>
      </c>
      <c r="G603" s="19">
        <f>G597*6/12+G609*6/12</f>
        <v>5.0299999999999994</v>
      </c>
      <c r="H603" s="18">
        <f t="shared" si="123"/>
        <v>119.7200366586539</v>
      </c>
      <c r="I603" s="18">
        <f t="shared" si="124"/>
        <v>7.8446137800480802</v>
      </c>
      <c r="J603" s="20">
        <f t="shared" si="132"/>
        <v>1557.1998744571752</v>
      </c>
      <c r="K603" s="18">
        <f t="shared" si="125"/>
        <v>12.928553137019234</v>
      </c>
      <c r="L603" s="20">
        <f t="shared" si="126"/>
        <v>168.16183726438922</v>
      </c>
      <c r="M603" s="39">
        <f t="shared" si="120"/>
        <v>5.0805929195407966</v>
      </c>
      <c r="N603" s="21"/>
      <c r="O603" s="22">
        <f t="shared" si="121"/>
        <v>6.926495758932953</v>
      </c>
      <c r="P603" s="22"/>
      <c r="Q603" s="41">
        <f t="shared" si="122"/>
        <v>0.22364726750461536</v>
      </c>
      <c r="R603" s="19">
        <f t="shared" si="127"/>
        <v>1.0034124747280067</v>
      </c>
      <c r="S603" s="19">
        <f t="shared" si="133"/>
        <v>4.2620727097508198</v>
      </c>
      <c r="T603" s="25">
        <f t="shared" si="128"/>
        <v>0.18941984411646229</v>
      </c>
      <c r="U603" s="25">
        <f t="shared" si="129"/>
        <v>7.8224607807439561E-2</v>
      </c>
      <c r="V603" s="25">
        <f t="shared" si="130"/>
        <v>0.11119523630902273</v>
      </c>
      <c r="Y603" s="40"/>
      <c r="Z603" s="40"/>
    </row>
    <row r="604" spans="1:26" x14ac:dyDescent="0.2">
      <c r="A604" s="16">
        <v>1920.08</v>
      </c>
      <c r="B604" s="17">
        <v>7.6</v>
      </c>
      <c r="C604" s="18">
        <v>0.51670000000000005</v>
      </c>
      <c r="D604" s="17">
        <v>0.84330000000000005</v>
      </c>
      <c r="E604" s="17">
        <v>20.3</v>
      </c>
      <c r="F604" s="18">
        <f t="shared" si="131"/>
        <v>1920.624999999955</v>
      </c>
      <c r="G604" s="19">
        <f>G597*5/12+G609*7/12</f>
        <v>5.0399999999999991</v>
      </c>
      <c r="H604" s="18">
        <f t="shared" si="123"/>
        <v>117.86130541871925</v>
      </c>
      <c r="I604" s="18">
        <f t="shared" si="124"/>
        <v>8.0130179618226656</v>
      </c>
      <c r="J604" s="20">
        <f t="shared" si="132"/>
        <v>1541.7087874326262</v>
      </c>
      <c r="K604" s="18">
        <f t="shared" si="125"/>
        <v>13.077952481527101</v>
      </c>
      <c r="L604" s="20">
        <f t="shared" si="126"/>
        <v>171.06881847920184</v>
      </c>
      <c r="M604" s="39">
        <f t="shared" si="120"/>
        <v>5.0207010779228574</v>
      </c>
      <c r="N604" s="21"/>
      <c r="O604" s="22">
        <f t="shared" si="121"/>
        <v>6.8578754838189191</v>
      </c>
      <c r="P604" s="22"/>
      <c r="Q604" s="41">
        <f t="shared" si="122"/>
        <v>0.22431643473371804</v>
      </c>
      <c r="R604" s="19">
        <f t="shared" si="127"/>
        <v>1.0034211640666379</v>
      </c>
      <c r="S604" s="19">
        <f t="shared" si="133"/>
        <v>4.3819523174071344</v>
      </c>
      <c r="T604" s="25">
        <f t="shared" si="128"/>
        <v>0.19025797397288469</v>
      </c>
      <c r="U604" s="25">
        <f t="shared" si="129"/>
        <v>7.6146876508933925E-2</v>
      </c>
      <c r="V604" s="25">
        <f t="shared" si="130"/>
        <v>0.11411109746395076</v>
      </c>
      <c r="Y604" s="40"/>
      <c r="Z604" s="40"/>
    </row>
    <row r="605" spans="1:26" x14ac:dyDescent="0.2">
      <c r="A605" s="16">
        <v>1920.09</v>
      </c>
      <c r="B605" s="17">
        <v>7.87</v>
      </c>
      <c r="C605" s="18">
        <v>0.51500000000000001</v>
      </c>
      <c r="D605" s="17">
        <v>0.83250000000000002</v>
      </c>
      <c r="E605" s="17">
        <v>20</v>
      </c>
      <c r="F605" s="18">
        <f t="shared" si="131"/>
        <v>1920.7083333332882</v>
      </c>
      <c r="G605" s="19">
        <f>G597*4/12+G609*8/12</f>
        <v>5.05</v>
      </c>
      <c r="H605" s="18">
        <f t="shared" si="123"/>
        <v>123.87921062500007</v>
      </c>
      <c r="I605" s="18">
        <f t="shared" si="124"/>
        <v>8.1064540625000028</v>
      </c>
      <c r="J605" s="20">
        <f t="shared" si="132"/>
        <v>1629.2637311329499</v>
      </c>
      <c r="K605" s="18">
        <f t="shared" si="125"/>
        <v>13.104122343750007</v>
      </c>
      <c r="L605" s="20">
        <f t="shared" si="126"/>
        <v>172.34587753089971</v>
      </c>
      <c r="M605" s="39">
        <f t="shared" si="120"/>
        <v>5.297162770108061</v>
      </c>
      <c r="N605" s="21"/>
      <c r="O605" s="22">
        <f t="shared" si="121"/>
        <v>7.2473452714932538</v>
      </c>
      <c r="P605" s="22"/>
      <c r="Q605" s="41">
        <f t="shared" si="122"/>
        <v>0.2132697127200523</v>
      </c>
      <c r="R605" s="19">
        <f t="shared" si="127"/>
        <v>1.0034298531771852</v>
      </c>
      <c r="S605" s="19">
        <f t="shared" si="133"/>
        <v>4.462897850645426</v>
      </c>
      <c r="T605" s="25">
        <f t="shared" si="128"/>
        <v>0.18339246211333848</v>
      </c>
      <c r="U605" s="25">
        <f t="shared" si="129"/>
        <v>7.3788958079249234E-2</v>
      </c>
      <c r="V605" s="25">
        <f t="shared" si="130"/>
        <v>0.10960350403408925</v>
      </c>
      <c r="Y605" s="40"/>
      <c r="Z605" s="40"/>
    </row>
    <row r="606" spans="1:26" x14ac:dyDescent="0.2">
      <c r="A606" s="16">
        <v>1920.1</v>
      </c>
      <c r="B606" s="17">
        <v>7.88</v>
      </c>
      <c r="C606" s="18">
        <v>0.51329999999999998</v>
      </c>
      <c r="D606" s="17">
        <v>0.82169999999999999</v>
      </c>
      <c r="E606" s="17">
        <v>19.899999999999999</v>
      </c>
      <c r="F606" s="18">
        <f t="shared" si="131"/>
        <v>1920.7916666666215</v>
      </c>
      <c r="G606" s="19">
        <f>G597*3/12+G609*9/12</f>
        <v>5.0600000000000005</v>
      </c>
      <c r="H606" s="18">
        <f t="shared" si="123"/>
        <v>124.6599170854272</v>
      </c>
      <c r="I606" s="18">
        <f t="shared" si="124"/>
        <v>8.1202963756281452</v>
      </c>
      <c r="J606" s="20">
        <f t="shared" si="132"/>
        <v>1648.4314785396941</v>
      </c>
      <c r="K606" s="18">
        <f t="shared" si="125"/>
        <v>12.99911851130654</v>
      </c>
      <c r="L606" s="20">
        <f t="shared" si="126"/>
        <v>171.89291191828258</v>
      </c>
      <c r="M606" s="39">
        <f t="shared" si="120"/>
        <v>5.351177393424158</v>
      </c>
      <c r="N606" s="21"/>
      <c r="O606" s="22">
        <f t="shared" si="121"/>
        <v>7.3327658910836258</v>
      </c>
      <c r="P606" s="22"/>
      <c r="Q606" s="41">
        <f t="shared" si="122"/>
        <v>0.21393756305947337</v>
      </c>
      <c r="R606" s="19">
        <f t="shared" si="127"/>
        <v>1.0034385420598178</v>
      </c>
      <c r="S606" s="19">
        <f t="shared" si="133"/>
        <v>4.50070847740494</v>
      </c>
      <c r="T606" s="25">
        <f t="shared" si="128"/>
        <v>0.16586868535422217</v>
      </c>
      <c r="U606" s="25">
        <f t="shared" si="129"/>
        <v>7.3791189902679077E-2</v>
      </c>
      <c r="V606" s="25">
        <f t="shared" si="130"/>
        <v>9.207749545154309E-2</v>
      </c>
      <c r="Y606" s="40"/>
      <c r="Z606" s="40"/>
    </row>
    <row r="607" spans="1:26" x14ac:dyDescent="0.2">
      <c r="A607" s="16">
        <v>1920.11</v>
      </c>
      <c r="B607" s="17">
        <v>7.48</v>
      </c>
      <c r="C607" s="18">
        <v>0.51170000000000004</v>
      </c>
      <c r="D607" s="17">
        <v>0.81079999999999997</v>
      </c>
      <c r="E607" s="17">
        <v>19.8</v>
      </c>
      <c r="F607" s="18">
        <f t="shared" si="131"/>
        <v>1920.8749999999548</v>
      </c>
      <c r="G607" s="19">
        <f>G597*2/12+G609*10/12</f>
        <v>5.0699999999999994</v>
      </c>
      <c r="H607" s="18">
        <f t="shared" si="123"/>
        <v>118.92963888888895</v>
      </c>
      <c r="I607" s="18">
        <f t="shared" si="124"/>
        <v>8.1358684785353574</v>
      </c>
      <c r="J607" s="20">
        <f t="shared" si="132"/>
        <v>1581.6228950010388</v>
      </c>
      <c r="K607" s="18">
        <f t="shared" si="125"/>
        <v>12.891464065656569</v>
      </c>
      <c r="L607" s="20">
        <f t="shared" si="126"/>
        <v>171.44115551695748</v>
      </c>
      <c r="M607" s="39">
        <f t="shared" si="120"/>
        <v>5.1264079309479254</v>
      </c>
      <c r="N607" s="21"/>
      <c r="O607" s="22">
        <f t="shared" si="121"/>
        <v>7.037251050845029</v>
      </c>
      <c r="P607" s="22"/>
      <c r="Q607" s="41">
        <f t="shared" si="122"/>
        <v>0.22368938063015109</v>
      </c>
      <c r="R607" s="19">
        <f t="shared" si="127"/>
        <v>1.0034472307147033</v>
      </c>
      <c r="S607" s="19">
        <f t="shared" si="133"/>
        <v>4.5389933646863208</v>
      </c>
      <c r="T607" s="25">
        <f t="shared" si="128"/>
        <v>0.16319479470239706</v>
      </c>
      <c r="U607" s="25">
        <f t="shared" si="129"/>
        <v>7.3794103911501319E-2</v>
      </c>
      <c r="V607" s="25">
        <f t="shared" si="130"/>
        <v>8.9400690790895743E-2</v>
      </c>
      <c r="Y607" s="40"/>
      <c r="Z607" s="40"/>
    </row>
    <row r="608" spans="1:26" x14ac:dyDescent="0.2">
      <c r="A608" s="16">
        <v>1920.12</v>
      </c>
      <c r="B608" s="17">
        <v>6.81</v>
      </c>
      <c r="C608" s="18">
        <v>0.51</v>
      </c>
      <c r="D608" s="17">
        <v>0.8</v>
      </c>
      <c r="E608" s="17">
        <v>19.399999999999999</v>
      </c>
      <c r="F608" s="18">
        <f t="shared" si="131"/>
        <v>1920.958333333288</v>
      </c>
      <c r="G608" s="19">
        <f>G597*1/12+G609*11/12</f>
        <v>5.0799999999999992</v>
      </c>
      <c r="H608" s="18">
        <f t="shared" si="123"/>
        <v>110.50936275773202</v>
      </c>
      <c r="I608" s="18">
        <f t="shared" si="124"/>
        <v>8.2760315721649516</v>
      </c>
      <c r="J608" s="20">
        <f t="shared" si="132"/>
        <v>1478.8150089744022</v>
      </c>
      <c r="K608" s="18">
        <f t="shared" si="125"/>
        <v>12.982010309278357</v>
      </c>
      <c r="L608" s="20">
        <f t="shared" si="126"/>
        <v>173.72276170037028</v>
      </c>
      <c r="M608" s="39">
        <f t="shared" si="120"/>
        <v>4.7842410450832489</v>
      </c>
      <c r="N608" s="21"/>
      <c r="O608" s="22">
        <f t="shared" si="121"/>
        <v>6.582424980866894</v>
      </c>
      <c r="P608" s="22"/>
      <c r="Q608" s="41">
        <f t="shared" si="122"/>
        <v>0.2353400608539373</v>
      </c>
      <c r="R608" s="19">
        <f t="shared" si="127"/>
        <v>1.0034559191420109</v>
      </c>
      <c r="S608" s="19">
        <f t="shared" si="133"/>
        <v>4.648550431759416</v>
      </c>
      <c r="T608" s="25">
        <f t="shared" si="128"/>
        <v>0.16573358508088321</v>
      </c>
      <c r="U608" s="25">
        <f t="shared" si="129"/>
        <v>7.3475658499204677E-2</v>
      </c>
      <c r="V608" s="25">
        <f t="shared" si="130"/>
        <v>9.2257926581678529E-2</v>
      </c>
      <c r="Y608" s="40"/>
      <c r="Z608" s="40"/>
    </row>
    <row r="609" spans="1:26" x14ac:dyDescent="0.2">
      <c r="A609" s="16">
        <v>1921.01</v>
      </c>
      <c r="B609" s="17">
        <v>7.11</v>
      </c>
      <c r="C609" s="18">
        <v>0.50580000000000003</v>
      </c>
      <c r="D609" s="17">
        <v>0.75749999999999995</v>
      </c>
      <c r="E609" s="17">
        <v>19</v>
      </c>
      <c r="F609" s="18">
        <f t="shared" si="131"/>
        <v>1921.0416666666213</v>
      </c>
      <c r="G609" s="19">
        <v>5.09</v>
      </c>
      <c r="H609" s="18">
        <f t="shared" si="123"/>
        <v>117.80661907894742</v>
      </c>
      <c r="I609" s="18">
        <f t="shared" si="124"/>
        <v>8.38067340789474</v>
      </c>
      <c r="J609" s="20">
        <f t="shared" si="132"/>
        <v>1585.8112007795319</v>
      </c>
      <c r="K609" s="18">
        <f t="shared" si="125"/>
        <v>12.5511271381579</v>
      </c>
      <c r="L609" s="20">
        <f t="shared" si="126"/>
        <v>168.95245915478134</v>
      </c>
      <c r="M609" s="39">
        <f t="shared" si="120"/>
        <v>5.1221841468873732</v>
      </c>
      <c r="N609" s="21"/>
      <c r="O609" s="22">
        <f t="shared" si="121"/>
        <v>7.0609227162370889</v>
      </c>
      <c r="P609" s="22"/>
      <c r="Q609" s="41">
        <f t="shared" si="122"/>
        <v>0.2192079629022203</v>
      </c>
      <c r="R609" s="19">
        <f t="shared" si="127"/>
        <v>1.0093750608638843</v>
      </c>
      <c r="S609" s="19">
        <f t="shared" si="133"/>
        <v>4.7628178766250127</v>
      </c>
      <c r="T609" s="25">
        <f t="shared" si="128"/>
        <v>0.16311673642059321</v>
      </c>
      <c r="U609" s="25">
        <f t="shared" si="129"/>
        <v>7.2471538690655368E-2</v>
      </c>
      <c r="V609" s="25">
        <f t="shared" si="130"/>
        <v>9.0645197729937843E-2</v>
      </c>
      <c r="Y609" s="40"/>
      <c r="Z609" s="40"/>
    </row>
    <row r="610" spans="1:26" x14ac:dyDescent="0.2">
      <c r="A610" s="16">
        <v>1921.02</v>
      </c>
      <c r="B610" s="17">
        <v>7.06</v>
      </c>
      <c r="C610" s="18">
        <v>0.50170000000000003</v>
      </c>
      <c r="D610" s="17">
        <v>0.71499999999999997</v>
      </c>
      <c r="E610" s="17">
        <v>18.399999999999999</v>
      </c>
      <c r="F610" s="18">
        <f t="shared" si="131"/>
        <v>1921.1249999999545</v>
      </c>
      <c r="G610" s="19">
        <f>G609*11/12+G621*1/12</f>
        <v>5.024166666666666</v>
      </c>
      <c r="H610" s="18">
        <f t="shared" si="123"/>
        <v>120.79266711956528</v>
      </c>
      <c r="I610" s="18">
        <f t="shared" si="124"/>
        <v>8.5838075203804394</v>
      </c>
      <c r="J610" s="20">
        <f t="shared" si="132"/>
        <v>1635.6357917125222</v>
      </c>
      <c r="K610" s="18">
        <f t="shared" si="125"/>
        <v>12.233251698369571</v>
      </c>
      <c r="L610" s="20">
        <f t="shared" si="126"/>
        <v>165.64866729099904</v>
      </c>
      <c r="M610" s="39">
        <f t="shared" si="120"/>
        <v>5.2748571912050473</v>
      </c>
      <c r="N610" s="21"/>
      <c r="O610" s="22">
        <f t="shared" si="121"/>
        <v>7.2857884017168963</v>
      </c>
      <c r="P610" s="22"/>
      <c r="Q610" s="41">
        <f t="shared" si="122"/>
        <v>0.21414317843259148</v>
      </c>
      <c r="R610" s="19">
        <f t="shared" si="127"/>
        <v>1.0093356823927233</v>
      </c>
      <c r="S610" s="19">
        <f t="shared" si="133"/>
        <v>4.9642348966270324</v>
      </c>
      <c r="T610" s="25">
        <f t="shared" si="128"/>
        <v>0.17010499357006514</v>
      </c>
      <c r="U610" s="25">
        <f t="shared" si="129"/>
        <v>6.9433905952720476E-2</v>
      </c>
      <c r="V610" s="25">
        <f t="shared" si="130"/>
        <v>0.10067108761734467</v>
      </c>
      <c r="Y610" s="40"/>
      <c r="Z610" s="40"/>
    </row>
    <row r="611" spans="1:26" x14ac:dyDescent="0.2">
      <c r="A611" s="16">
        <v>1921.03</v>
      </c>
      <c r="B611" s="17">
        <v>6.88</v>
      </c>
      <c r="C611" s="18">
        <v>0.4975</v>
      </c>
      <c r="D611" s="17">
        <v>0.67249999999999999</v>
      </c>
      <c r="E611" s="17">
        <v>18.3</v>
      </c>
      <c r="F611" s="18">
        <f t="shared" si="131"/>
        <v>1921.2083333332878</v>
      </c>
      <c r="G611" s="19">
        <f>G609*10/12+G621*2/12</f>
        <v>4.958333333333333</v>
      </c>
      <c r="H611" s="18">
        <f t="shared" si="123"/>
        <v>118.35620765027326</v>
      </c>
      <c r="I611" s="18">
        <f t="shared" si="124"/>
        <v>8.5584612363388022</v>
      </c>
      <c r="J611" s="20">
        <f t="shared" si="132"/>
        <v>1612.3014570471905</v>
      </c>
      <c r="K611" s="18">
        <f t="shared" si="125"/>
        <v>11.568975239071042</v>
      </c>
      <c r="L611" s="20">
        <f t="shared" si="126"/>
        <v>157.59778050352261</v>
      </c>
      <c r="M611" s="39">
        <f t="shared" si="120"/>
        <v>5.192348158684176</v>
      </c>
      <c r="N611" s="21"/>
      <c r="O611" s="22">
        <f t="shared" si="121"/>
        <v>7.1866431496339942</v>
      </c>
      <c r="P611" s="22"/>
      <c r="Q611" s="41">
        <f t="shared" si="122"/>
        <v>0.2160920578171753</v>
      </c>
      <c r="R611" s="19">
        <f t="shared" si="127"/>
        <v>1.0092963694422421</v>
      </c>
      <c r="S611" s="19">
        <f t="shared" si="133"/>
        <v>5.037959632337957</v>
      </c>
      <c r="T611" s="25">
        <f t="shared" si="128"/>
        <v>0.17529084842368103</v>
      </c>
      <c r="U611" s="25">
        <f t="shared" si="129"/>
        <v>6.8586400266291481E-2</v>
      </c>
      <c r="V611" s="25">
        <f t="shared" si="130"/>
        <v>0.10670444815738955</v>
      </c>
      <c r="Y611" s="40"/>
      <c r="Z611" s="40"/>
    </row>
    <row r="612" spans="1:26" x14ac:dyDescent="0.2">
      <c r="A612" s="16">
        <v>1921.04</v>
      </c>
      <c r="B612" s="17">
        <v>6.91</v>
      </c>
      <c r="C612" s="18">
        <v>0.49330000000000002</v>
      </c>
      <c r="D612" s="17">
        <v>0.63</v>
      </c>
      <c r="E612" s="17">
        <v>18.100000000000001</v>
      </c>
      <c r="F612" s="18">
        <f t="shared" si="131"/>
        <v>1921.291666666621</v>
      </c>
      <c r="G612" s="19">
        <f>G609*9/12+G621*3/12</f>
        <v>4.8925000000000001</v>
      </c>
      <c r="H612" s="18">
        <f t="shared" si="123"/>
        <v>120.18580179558015</v>
      </c>
      <c r="I612" s="18">
        <f t="shared" si="124"/>
        <v>8.5799791643646444</v>
      </c>
      <c r="J612" s="20">
        <f t="shared" si="132"/>
        <v>1646.9650385363091</v>
      </c>
      <c r="K612" s="18">
        <f t="shared" si="125"/>
        <v>10.957605662983429</v>
      </c>
      <c r="L612" s="20">
        <f t="shared" si="126"/>
        <v>150.15744924426551</v>
      </c>
      <c r="M612" s="39">
        <f t="shared" si="120"/>
        <v>5.297085922739674</v>
      </c>
      <c r="N612" s="21"/>
      <c r="O612" s="22">
        <f t="shared" si="121"/>
        <v>7.347111245169347</v>
      </c>
      <c r="P612" s="22"/>
      <c r="Q612" s="41">
        <f t="shared" si="122"/>
        <v>0.21520858180944383</v>
      </c>
      <c r="R612" s="19">
        <f t="shared" si="127"/>
        <v>1.0092571223325355</v>
      </c>
      <c r="S612" s="19">
        <f t="shared" si="133"/>
        <v>5.1409799394237288</v>
      </c>
      <c r="T612" s="25">
        <f t="shared" si="128"/>
        <v>0.1624222384357481</v>
      </c>
      <c r="U612" s="25">
        <f t="shared" si="129"/>
        <v>6.7159652991352958E-2</v>
      </c>
      <c r="V612" s="25">
        <f t="shared" si="130"/>
        <v>9.5262585444395143E-2</v>
      </c>
      <c r="Y612" s="40"/>
      <c r="Z612" s="40"/>
    </row>
    <row r="613" spans="1:26" x14ac:dyDescent="0.2">
      <c r="A613" s="16">
        <v>1921.05</v>
      </c>
      <c r="B613" s="17">
        <v>7.12</v>
      </c>
      <c r="C613" s="18">
        <v>0.48920000000000002</v>
      </c>
      <c r="D613" s="17">
        <v>0.58750000000000002</v>
      </c>
      <c r="E613" s="17">
        <v>17.7</v>
      </c>
      <c r="F613" s="18">
        <f t="shared" si="131"/>
        <v>1921.3749999999543</v>
      </c>
      <c r="G613" s="19">
        <f>G609*8/12+G621*4/12</f>
        <v>4.8266666666666662</v>
      </c>
      <c r="H613" s="18">
        <f t="shared" si="123"/>
        <v>126.63694350282491</v>
      </c>
      <c r="I613" s="18">
        <f t="shared" si="124"/>
        <v>8.7009540395480265</v>
      </c>
      <c r="J613" s="20">
        <f t="shared" si="132"/>
        <v>1745.3043204313976</v>
      </c>
      <c r="K613" s="18">
        <f t="shared" si="125"/>
        <v>10.449326447740118</v>
      </c>
      <c r="L613" s="20">
        <f t="shared" si="126"/>
        <v>144.01211913671997</v>
      </c>
      <c r="M613" s="39">
        <f t="shared" si="120"/>
        <v>5.6094692253307761</v>
      </c>
      <c r="N613" s="21"/>
      <c r="O613" s="22">
        <f t="shared" si="121"/>
        <v>7.7953012232006493</v>
      </c>
      <c r="P613" s="22"/>
      <c r="Q613" s="41">
        <f t="shared" si="122"/>
        <v>0.2029534231978358</v>
      </c>
      <c r="R613" s="19">
        <f t="shared" si="127"/>
        <v>1.0092179413853946</v>
      </c>
      <c r="S613" s="19">
        <f t="shared" si="133"/>
        <v>5.3058264528441113</v>
      </c>
      <c r="T613" s="25">
        <f t="shared" si="128"/>
        <v>0.14612928022673488</v>
      </c>
      <c r="U613" s="25">
        <f t="shared" si="129"/>
        <v>6.5230175097410248E-2</v>
      </c>
      <c r="V613" s="25">
        <f t="shared" si="130"/>
        <v>8.0899105129324633E-2</v>
      </c>
      <c r="Y613" s="40"/>
      <c r="Z613" s="40"/>
    </row>
    <row r="614" spans="1:26" x14ac:dyDescent="0.2">
      <c r="A614" s="16">
        <v>1921.06</v>
      </c>
      <c r="B614" s="17">
        <v>6.55</v>
      </c>
      <c r="C614" s="18">
        <v>0.48499999999999999</v>
      </c>
      <c r="D614" s="17">
        <v>0.54500000000000004</v>
      </c>
      <c r="E614" s="17">
        <v>17.600000000000001</v>
      </c>
      <c r="F614" s="18">
        <f t="shared" si="131"/>
        <v>1921.4583333332876</v>
      </c>
      <c r="G614" s="19">
        <f>G609*7/12+G621*5/12</f>
        <v>4.7608333333333333</v>
      </c>
      <c r="H614" s="18">
        <f t="shared" si="123"/>
        <v>117.16079900568187</v>
      </c>
      <c r="I614" s="18">
        <f t="shared" si="124"/>
        <v>8.675265269886367</v>
      </c>
      <c r="J614" s="20">
        <f t="shared" si="132"/>
        <v>1624.668056271089</v>
      </c>
      <c r="K614" s="18">
        <f t="shared" si="125"/>
        <v>9.7484939630681868</v>
      </c>
      <c r="L614" s="20">
        <f t="shared" si="126"/>
        <v>135.18230391873948</v>
      </c>
      <c r="M614" s="39">
        <f t="shared" si="120"/>
        <v>5.2161109609893206</v>
      </c>
      <c r="N614" s="21"/>
      <c r="O614" s="22">
        <f t="shared" si="121"/>
        <v>7.2663741034908567</v>
      </c>
      <c r="P614" s="22"/>
      <c r="Q614" s="41">
        <f t="shared" si="122"/>
        <v>0.21644775043781012</v>
      </c>
      <c r="R614" s="19">
        <f t="shared" si="127"/>
        <v>1.0091788269243167</v>
      </c>
      <c r="S614" s="19">
        <f t="shared" si="133"/>
        <v>5.3851598821902735</v>
      </c>
      <c r="T614" s="25">
        <f t="shared" si="128"/>
        <v>0.15274418739271223</v>
      </c>
      <c r="U614" s="25">
        <f t="shared" si="129"/>
        <v>6.5104610088245751E-2</v>
      </c>
      <c r="V614" s="25">
        <f t="shared" si="130"/>
        <v>8.7639577304466476E-2</v>
      </c>
      <c r="Y614" s="40"/>
      <c r="Z614" s="40"/>
    </row>
    <row r="615" spans="1:26" x14ac:dyDescent="0.2">
      <c r="A615" s="16">
        <v>1921.07</v>
      </c>
      <c r="B615" s="17">
        <v>6.53</v>
      </c>
      <c r="C615" s="18">
        <v>0.48080000000000001</v>
      </c>
      <c r="D615" s="17">
        <v>0.50249999999999995</v>
      </c>
      <c r="E615" s="17">
        <v>17.7</v>
      </c>
      <c r="F615" s="18">
        <f t="shared" si="131"/>
        <v>1921.5416666666208</v>
      </c>
      <c r="G615" s="19">
        <f>G609*6/12+G621*6/12</f>
        <v>4.6950000000000003</v>
      </c>
      <c r="H615" s="18">
        <f t="shared" si="123"/>
        <v>116.14315183615827</v>
      </c>
      <c r="I615" s="18">
        <f t="shared" si="124"/>
        <v>8.5515509039548068</v>
      </c>
      <c r="J615" s="20">
        <f t="shared" si="132"/>
        <v>1620.4383746058104</v>
      </c>
      <c r="K615" s="18">
        <f t="shared" si="125"/>
        <v>8.9375090042372918</v>
      </c>
      <c r="L615" s="20">
        <f t="shared" si="126"/>
        <v>124.69682744860943</v>
      </c>
      <c r="M615" s="39">
        <f t="shared" si="120"/>
        <v>5.1977793619054715</v>
      </c>
      <c r="N615" s="21"/>
      <c r="O615" s="22">
        <f t="shared" si="121"/>
        <v>7.2590804721952855</v>
      </c>
      <c r="P615" s="22"/>
      <c r="Q615" s="41">
        <f t="shared" si="122"/>
        <v>0.21723137134873216</v>
      </c>
      <c r="R615" s="19">
        <f t="shared" si="127"/>
        <v>1.0091397792745151</v>
      </c>
      <c r="S615" s="19">
        <f t="shared" si="133"/>
        <v>5.4038854381735959</v>
      </c>
      <c r="T615" s="25">
        <f t="shared" si="128"/>
        <v>0.15740803163018846</v>
      </c>
      <c r="U615" s="25">
        <f t="shared" si="129"/>
        <v>6.4791523394092998E-2</v>
      </c>
      <c r="V615" s="25">
        <f t="shared" si="130"/>
        <v>9.2616508236095463E-2</v>
      </c>
      <c r="Y615" s="40"/>
      <c r="Z615" s="40"/>
    </row>
    <row r="616" spans="1:26" x14ac:dyDescent="0.2">
      <c r="A616" s="16">
        <v>1921.08</v>
      </c>
      <c r="B616" s="17">
        <v>6.45</v>
      </c>
      <c r="C616" s="18">
        <v>0.47670000000000001</v>
      </c>
      <c r="D616" s="17">
        <v>0.46</v>
      </c>
      <c r="E616" s="17">
        <v>17.7</v>
      </c>
      <c r="F616" s="18">
        <f t="shared" si="131"/>
        <v>1921.6249999999541</v>
      </c>
      <c r="G616" s="19">
        <f>G609*5/12+G621*7/12</f>
        <v>4.6291666666666664</v>
      </c>
      <c r="H616" s="18">
        <f t="shared" si="123"/>
        <v>114.72026483050854</v>
      </c>
      <c r="I616" s="18">
        <f t="shared" si="124"/>
        <v>8.4786279449152602</v>
      </c>
      <c r="J616" s="20">
        <f t="shared" si="132"/>
        <v>1610.4440169431384</v>
      </c>
      <c r="K616" s="18">
        <f t="shared" si="125"/>
        <v>8.1816002824858813</v>
      </c>
      <c r="L616" s="20">
        <f t="shared" si="126"/>
        <v>114.85337175098354</v>
      </c>
      <c r="M616" s="39">
        <f t="shared" si="120"/>
        <v>5.1612948232157319</v>
      </c>
      <c r="N616" s="21"/>
      <c r="O616" s="22">
        <f t="shared" si="121"/>
        <v>7.2275602020151428</v>
      </c>
      <c r="P616" s="22"/>
      <c r="Q616" s="41">
        <f t="shared" si="122"/>
        <v>0.21585157871859106</v>
      </c>
      <c r="R616" s="19">
        <f t="shared" si="127"/>
        <v>1.0091007987629279</v>
      </c>
      <c r="S616" s="19">
        <f t="shared" si="133"/>
        <v>5.4532757583032687</v>
      </c>
      <c r="T616" s="25">
        <f t="shared" si="128"/>
        <v>0.15520438301000405</v>
      </c>
      <c r="U616" s="25">
        <f t="shared" si="129"/>
        <v>6.3882556258163525E-2</v>
      </c>
      <c r="V616" s="25">
        <f t="shared" si="130"/>
        <v>9.1321826751840529E-2</v>
      </c>
      <c r="Y616" s="40"/>
      <c r="Z616" s="40"/>
    </row>
    <row r="617" spans="1:26" x14ac:dyDescent="0.2">
      <c r="A617" s="16">
        <v>1921.09</v>
      </c>
      <c r="B617" s="17">
        <v>6.61</v>
      </c>
      <c r="C617" s="18">
        <v>0.47249999999999998</v>
      </c>
      <c r="D617" s="17">
        <v>0.41749999999999998</v>
      </c>
      <c r="E617" s="17">
        <v>17.5</v>
      </c>
      <c r="F617" s="18">
        <f t="shared" si="131"/>
        <v>1921.7083333332873</v>
      </c>
      <c r="G617" s="19">
        <f>G609*4/12+G621*8/12</f>
        <v>4.5633333333333335</v>
      </c>
      <c r="H617" s="18">
        <f t="shared" si="123"/>
        <v>118.90965071428576</v>
      </c>
      <c r="I617" s="18">
        <f t="shared" si="124"/>
        <v>8.4999712500000033</v>
      </c>
      <c r="J617" s="20">
        <f t="shared" si="132"/>
        <v>1679.198205779443</v>
      </c>
      <c r="K617" s="18">
        <f t="shared" si="125"/>
        <v>7.5105566071428598</v>
      </c>
      <c r="L617" s="20">
        <f t="shared" si="126"/>
        <v>106.06130876140959</v>
      </c>
      <c r="M617" s="39">
        <f t="shared" si="120"/>
        <v>5.377524425458259</v>
      </c>
      <c r="N617" s="21"/>
      <c r="O617" s="22">
        <f t="shared" si="121"/>
        <v>7.5505875789303722</v>
      </c>
      <c r="P617" s="22"/>
      <c r="Q617" s="41">
        <f t="shared" si="122"/>
        <v>0.20640123633622981</v>
      </c>
      <c r="R617" s="19">
        <f t="shared" si="127"/>
        <v>1.0090618857182294</v>
      </c>
      <c r="S617" s="19">
        <f t="shared" si="133"/>
        <v>5.5657952655620919</v>
      </c>
      <c r="T617" s="25">
        <f t="shared" si="128"/>
        <v>0.13342049673951029</v>
      </c>
      <c r="U617" s="25">
        <f t="shared" si="129"/>
        <v>6.2479788382081125E-2</v>
      </c>
      <c r="V617" s="25">
        <f t="shared" si="130"/>
        <v>7.0940708357429161E-2</v>
      </c>
      <c r="Y617" s="40"/>
      <c r="Z617" s="40"/>
    </row>
    <row r="618" spans="1:26" x14ac:dyDescent="0.2">
      <c r="A618" s="16">
        <v>1921.1</v>
      </c>
      <c r="B618" s="17">
        <v>6.7</v>
      </c>
      <c r="C618" s="18">
        <v>0.46829999999999999</v>
      </c>
      <c r="D618" s="17">
        <v>0.375</v>
      </c>
      <c r="E618" s="17">
        <v>17.5</v>
      </c>
      <c r="F618" s="18">
        <f t="shared" si="131"/>
        <v>1921.7916666666206</v>
      </c>
      <c r="G618" s="19">
        <f>G609*3/12+G621*9/12</f>
        <v>4.4974999999999996</v>
      </c>
      <c r="H618" s="18">
        <f t="shared" si="123"/>
        <v>120.52869285714291</v>
      </c>
      <c r="I618" s="18">
        <f t="shared" si="124"/>
        <v>8.4244159500000038</v>
      </c>
      <c r="J618" s="20">
        <f t="shared" si="132"/>
        <v>1711.9755958703195</v>
      </c>
      <c r="K618" s="18">
        <f t="shared" si="125"/>
        <v>6.746008928571432</v>
      </c>
      <c r="L618" s="20">
        <f t="shared" si="126"/>
        <v>95.819529619607437</v>
      </c>
      <c r="M618" s="39">
        <f t="shared" si="120"/>
        <v>5.4792576780533482</v>
      </c>
      <c r="N618" s="21"/>
      <c r="O618" s="22">
        <f t="shared" si="121"/>
        <v>7.7141620987325021</v>
      </c>
      <c r="P618" s="22"/>
      <c r="Q618" s="41">
        <f t="shared" si="122"/>
        <v>0.20360686991963534</v>
      </c>
      <c r="R618" s="19">
        <f t="shared" si="127"/>
        <v>1.0090230404708369</v>
      </c>
      <c r="S618" s="19">
        <f t="shared" si="133"/>
        <v>5.6162318661896782</v>
      </c>
      <c r="T618" s="25">
        <f t="shared" si="128"/>
        <v>0.11664170789688089</v>
      </c>
      <c r="U618" s="25">
        <f t="shared" si="129"/>
        <v>6.2296997971143186E-2</v>
      </c>
      <c r="V618" s="25">
        <f t="shared" si="130"/>
        <v>5.43447099257377E-2</v>
      </c>
      <c r="Y618" s="40"/>
      <c r="Z618" s="40"/>
    </row>
    <row r="619" spans="1:26" x14ac:dyDescent="0.2">
      <c r="A619" s="16">
        <v>1921.11</v>
      </c>
      <c r="B619" s="17">
        <v>7.06</v>
      </c>
      <c r="C619" s="18">
        <v>0.4642</v>
      </c>
      <c r="D619" s="17">
        <v>0.33250000000000002</v>
      </c>
      <c r="E619" s="17">
        <v>17.399999999999999</v>
      </c>
      <c r="F619" s="18">
        <f t="shared" si="131"/>
        <v>1921.8749999999538</v>
      </c>
      <c r="G619" s="19">
        <f>G609*2/12+G621*10/12</f>
        <v>4.4316666666666666</v>
      </c>
      <c r="H619" s="18">
        <f t="shared" si="123"/>
        <v>127.73477442528741</v>
      </c>
      <c r="I619" s="18">
        <f t="shared" si="124"/>
        <v>8.3986518821839127</v>
      </c>
      <c r="J619" s="20">
        <f t="shared" si="132"/>
        <v>1824.2710672144935</v>
      </c>
      <c r="K619" s="18">
        <f t="shared" si="125"/>
        <v>6.0158374640804633</v>
      </c>
      <c r="L619" s="20">
        <f t="shared" si="126"/>
        <v>85.916448987084877</v>
      </c>
      <c r="M619" s="39">
        <f t="shared" si="120"/>
        <v>5.8381969932008921</v>
      </c>
      <c r="N619" s="21"/>
      <c r="O619" s="22">
        <f t="shared" si="121"/>
        <v>8.2399460787631025</v>
      </c>
      <c r="P619" s="22"/>
      <c r="Q619" s="41">
        <f t="shared" si="122"/>
        <v>0.19353770826111436</v>
      </c>
      <c r="R619" s="19">
        <f t="shared" si="127"/>
        <v>1.0089842633529238</v>
      </c>
      <c r="S619" s="19">
        <f t="shared" si="133"/>
        <v>5.6994757866786472</v>
      </c>
      <c r="T619" s="25">
        <f t="shared" si="128"/>
        <v>0.11332002889117776</v>
      </c>
      <c r="U619" s="25">
        <f t="shared" si="129"/>
        <v>6.2237375274959872E-2</v>
      </c>
      <c r="V619" s="25">
        <f t="shared" si="130"/>
        <v>5.1082653616217888E-2</v>
      </c>
      <c r="Y619" s="40"/>
      <c r="Z619" s="40"/>
    </row>
    <row r="620" spans="1:26" x14ac:dyDescent="0.2">
      <c r="A620" s="16">
        <v>1921.12</v>
      </c>
      <c r="B620" s="17">
        <v>7.31</v>
      </c>
      <c r="C620" s="18">
        <v>0.46</v>
      </c>
      <c r="D620" s="17">
        <v>0.28999999999999998</v>
      </c>
      <c r="E620" s="17">
        <v>17.3</v>
      </c>
      <c r="F620" s="18">
        <f t="shared" si="131"/>
        <v>1921.9583333332871</v>
      </c>
      <c r="G620" s="19">
        <f>G609*1/12+G621*11/12</f>
        <v>4.3658333333333328</v>
      </c>
      <c r="H620" s="18">
        <f t="shared" si="123"/>
        <v>133.02245736994223</v>
      </c>
      <c r="I620" s="18">
        <f t="shared" si="124"/>
        <v>8.3707702312138768</v>
      </c>
      <c r="J620" s="20">
        <f t="shared" si="132"/>
        <v>1909.7506339150166</v>
      </c>
      <c r="K620" s="18">
        <f t="shared" si="125"/>
        <v>5.2772247109826607</v>
      </c>
      <c r="L620" s="20">
        <f t="shared" si="126"/>
        <v>75.763021044508193</v>
      </c>
      <c r="M620" s="39">
        <f t="shared" si="120"/>
        <v>6.1141588494172714</v>
      </c>
      <c r="N620" s="21"/>
      <c r="O620" s="22">
        <f t="shared" si="121"/>
        <v>8.6498527940779439</v>
      </c>
      <c r="P620" s="22"/>
      <c r="Q620" s="41">
        <f t="shared" si="122"/>
        <v>0.18696752320380899</v>
      </c>
      <c r="R620" s="19">
        <f t="shared" si="127"/>
        <v>1.0089455546984269</v>
      </c>
      <c r="S620" s="19">
        <f t="shared" si="133"/>
        <v>5.7839223109412812</v>
      </c>
      <c r="T620" s="25">
        <f t="shared" si="128"/>
        <v>8.7052791666405893E-2</v>
      </c>
      <c r="U620" s="25">
        <f t="shared" si="129"/>
        <v>6.1471044956979082E-2</v>
      </c>
      <c r="V620" s="25">
        <f t="shared" si="130"/>
        <v>2.5581746709426811E-2</v>
      </c>
      <c r="Y620" s="40"/>
      <c r="Z620" s="40"/>
    </row>
    <row r="621" spans="1:26" x14ac:dyDescent="0.2">
      <c r="A621" s="16">
        <v>1922.01</v>
      </c>
      <c r="B621" s="17">
        <v>7.3</v>
      </c>
      <c r="C621" s="18">
        <v>0.4642</v>
      </c>
      <c r="D621" s="17">
        <v>0.32329999999999998</v>
      </c>
      <c r="E621" s="17">
        <v>16.899999999999999</v>
      </c>
      <c r="F621" s="18">
        <f t="shared" si="131"/>
        <v>1922.0416666666204</v>
      </c>
      <c r="G621" s="19">
        <v>4.3</v>
      </c>
      <c r="H621" s="18">
        <f t="shared" si="123"/>
        <v>135.98463757396456</v>
      </c>
      <c r="I621" s="18">
        <f t="shared" si="124"/>
        <v>8.6471327071005977</v>
      </c>
      <c r="J621" s="20">
        <f t="shared" si="132"/>
        <v>1962.6227673793203</v>
      </c>
      <c r="K621" s="18">
        <f t="shared" si="125"/>
        <v>6.0224429215976363</v>
      </c>
      <c r="L621" s="20">
        <f t="shared" si="126"/>
        <v>86.919991875854009</v>
      </c>
      <c r="M621" s="39">
        <f t="shared" si="120"/>
        <v>6.2870872903471273</v>
      </c>
      <c r="N621" s="21"/>
      <c r="O621" s="22">
        <f t="shared" si="121"/>
        <v>8.917096473183225</v>
      </c>
      <c r="P621" s="22"/>
      <c r="Q621" s="41">
        <f t="shared" si="122"/>
        <v>0.17951956182160139</v>
      </c>
      <c r="R621" s="19">
        <f t="shared" si="127"/>
        <v>1.0031803360364855</v>
      </c>
      <c r="S621" s="19">
        <f t="shared" si="133"/>
        <v>5.9737848985309467</v>
      </c>
      <c r="T621" s="25">
        <f t="shared" si="128"/>
        <v>8.5386471884165926E-2</v>
      </c>
      <c r="U621" s="25">
        <f t="shared" si="129"/>
        <v>6.0320506332032897E-2</v>
      </c>
      <c r="V621" s="25">
        <f t="shared" si="130"/>
        <v>2.5065965552133029E-2</v>
      </c>
      <c r="Y621" s="40"/>
      <c r="Z621" s="40"/>
    </row>
    <row r="622" spans="1:26" x14ac:dyDescent="0.2">
      <c r="A622" s="16">
        <v>1922.02</v>
      </c>
      <c r="B622" s="17">
        <v>7.46</v>
      </c>
      <c r="C622" s="18">
        <v>0.46829999999999999</v>
      </c>
      <c r="D622" s="17">
        <v>0.35670000000000002</v>
      </c>
      <c r="E622" s="17">
        <v>16.899999999999999</v>
      </c>
      <c r="F622" s="18">
        <f t="shared" si="131"/>
        <v>1922.1249999999536</v>
      </c>
      <c r="G622" s="19">
        <f>G621*11/12+G633*1/12</f>
        <v>4.3049999999999997</v>
      </c>
      <c r="H622" s="18">
        <f t="shared" si="123"/>
        <v>138.96512278106516</v>
      </c>
      <c r="I622" s="18">
        <f t="shared" si="124"/>
        <v>8.7235076405325493</v>
      </c>
      <c r="J622" s="20">
        <f t="shared" si="132"/>
        <v>2016.1311230337958</v>
      </c>
      <c r="K622" s="18">
        <f t="shared" si="125"/>
        <v>6.6446192085798854</v>
      </c>
      <c r="L622" s="20">
        <f t="shared" si="126"/>
        <v>96.401336673747323</v>
      </c>
      <c r="M622" s="39">
        <f t="shared" si="120"/>
        <v>6.4613058726969808</v>
      </c>
      <c r="N622" s="21"/>
      <c r="O622" s="22">
        <f t="shared" si="121"/>
        <v>9.1855378690400684</v>
      </c>
      <c r="P622" s="22"/>
      <c r="Q622" s="41">
        <f t="shared" si="122"/>
        <v>0.17408010681528904</v>
      </c>
      <c r="R622" s="19">
        <f t="shared" si="127"/>
        <v>1.0031845960283758</v>
      </c>
      <c r="S622" s="19">
        <f t="shared" si="133"/>
        <v>5.9927835419179578</v>
      </c>
      <c r="T622" s="25">
        <f t="shared" si="128"/>
        <v>8.3916754121699411E-2</v>
      </c>
      <c r="U622" s="25">
        <f t="shared" si="129"/>
        <v>6.2073880429736938E-2</v>
      </c>
      <c r="V622" s="25">
        <f t="shared" si="130"/>
        <v>2.1842873691962472E-2</v>
      </c>
      <c r="Y622" s="40"/>
      <c r="Z622" s="40"/>
    </row>
    <row r="623" spans="1:26" x14ac:dyDescent="0.2">
      <c r="A623" s="16">
        <v>1922.03</v>
      </c>
      <c r="B623" s="17">
        <v>7.74</v>
      </c>
      <c r="C623" s="18">
        <v>0.47249999999999998</v>
      </c>
      <c r="D623" s="17">
        <v>0.39</v>
      </c>
      <c r="E623" s="17">
        <v>16.7</v>
      </c>
      <c r="F623" s="18">
        <f t="shared" si="131"/>
        <v>1922.2083333332869</v>
      </c>
      <c r="G623" s="19">
        <f>G621*10/12+G633*2/12</f>
        <v>4.3100000000000005</v>
      </c>
      <c r="H623" s="18">
        <f t="shared" si="123"/>
        <v>145.90769011976053</v>
      </c>
      <c r="I623" s="18">
        <f t="shared" si="124"/>
        <v>8.9071555014970105</v>
      </c>
      <c r="J623" s="20">
        <f t="shared" si="132"/>
        <v>2127.6240302270185</v>
      </c>
      <c r="K623" s="18">
        <f t="shared" si="125"/>
        <v>7.3519378742515</v>
      </c>
      <c r="L623" s="20">
        <f t="shared" si="126"/>
        <v>107.2058619881831</v>
      </c>
      <c r="M623" s="39">
        <f t="shared" si="120"/>
        <v>6.8213872490360377</v>
      </c>
      <c r="N623" s="21"/>
      <c r="O623" s="22">
        <f t="shared" si="121"/>
        <v>9.7174091458281282</v>
      </c>
      <c r="P623" s="22"/>
      <c r="Q623" s="41">
        <f t="shared" si="122"/>
        <v>0.16243257308781903</v>
      </c>
      <c r="R623" s="19">
        <f t="shared" si="127"/>
        <v>1.0031888559901481</v>
      </c>
      <c r="S623" s="19">
        <f t="shared" si="133"/>
        <v>6.0838665573818842</v>
      </c>
      <c r="T623" s="25">
        <f t="shared" si="128"/>
        <v>8.0061470782865074E-2</v>
      </c>
      <c r="U623" s="25">
        <f t="shared" si="129"/>
        <v>6.1821595873386315E-2</v>
      </c>
      <c r="V623" s="25">
        <f t="shared" si="130"/>
        <v>1.8239874909478759E-2</v>
      </c>
      <c r="Y623" s="40"/>
      <c r="Z623" s="40"/>
    </row>
    <row r="624" spans="1:26" x14ac:dyDescent="0.2">
      <c r="A624" s="16">
        <v>1922.04</v>
      </c>
      <c r="B624" s="17">
        <v>8.2100000000000009</v>
      </c>
      <c r="C624" s="18">
        <v>0.47670000000000001</v>
      </c>
      <c r="D624" s="17">
        <v>0.42330000000000001</v>
      </c>
      <c r="E624" s="17">
        <v>16.7</v>
      </c>
      <c r="F624" s="18">
        <f t="shared" si="131"/>
        <v>1922.2916666666201</v>
      </c>
      <c r="G624" s="19">
        <f>G621*9/12+G633*3/12</f>
        <v>4.3149999999999995</v>
      </c>
      <c r="H624" s="18">
        <f t="shared" si="123"/>
        <v>154.76771781437137</v>
      </c>
      <c r="I624" s="18">
        <f t="shared" si="124"/>
        <v>8.9863302170658734</v>
      </c>
      <c r="J624" s="20">
        <f t="shared" si="132"/>
        <v>2267.7407174114469</v>
      </c>
      <c r="K624" s="18">
        <f t="shared" si="125"/>
        <v>7.9796802619760525</v>
      </c>
      <c r="L624" s="20">
        <f t="shared" si="126"/>
        <v>116.92261214132344</v>
      </c>
      <c r="M624" s="39">
        <f t="shared" si="120"/>
        <v>7.2732533902098577</v>
      </c>
      <c r="N624" s="21"/>
      <c r="O624" s="22">
        <f t="shared" si="121"/>
        <v>10.378612240077576</v>
      </c>
      <c r="P624" s="22"/>
      <c r="Q624" s="41">
        <f t="shared" si="122"/>
        <v>0.1501186001936366</v>
      </c>
      <c r="R624" s="19">
        <f t="shared" si="127"/>
        <v>1.0031931159218126</v>
      </c>
      <c r="S624" s="19">
        <f t="shared" si="133"/>
        <v>6.1032671316966525</v>
      </c>
      <c r="T624" s="25">
        <f t="shared" si="128"/>
        <v>4.5916567580980727E-2</v>
      </c>
      <c r="U624" s="25">
        <f t="shared" si="129"/>
        <v>6.2836560148972875E-2</v>
      </c>
      <c r="V624" s="25">
        <f t="shared" si="130"/>
        <v>-1.6919992567992148E-2</v>
      </c>
      <c r="Y624" s="40"/>
      <c r="Z624" s="40"/>
    </row>
    <row r="625" spans="1:26" x14ac:dyDescent="0.2">
      <c r="A625" s="16">
        <v>1922.05</v>
      </c>
      <c r="B625" s="17">
        <v>8.5299999999999994</v>
      </c>
      <c r="C625" s="18">
        <v>0.48080000000000001</v>
      </c>
      <c r="D625" s="17">
        <v>0.45669999999999999</v>
      </c>
      <c r="E625" s="17">
        <v>16.7</v>
      </c>
      <c r="F625" s="18">
        <f t="shared" si="131"/>
        <v>1922.3749999999534</v>
      </c>
      <c r="G625" s="19">
        <f>G621*8/12+G633*4/12</f>
        <v>4.32</v>
      </c>
      <c r="H625" s="18">
        <f t="shared" si="123"/>
        <v>160.80007709580843</v>
      </c>
      <c r="I625" s="18">
        <f t="shared" si="124"/>
        <v>9.0636198203592873</v>
      </c>
      <c r="J625" s="20">
        <f t="shared" si="132"/>
        <v>2367.1972144860638</v>
      </c>
      <c r="K625" s="18">
        <f t="shared" si="125"/>
        <v>8.6093077619760532</v>
      </c>
      <c r="L625" s="20">
        <f t="shared" si="126"/>
        <v>126.74079341802879</v>
      </c>
      <c r="M625" s="39">
        <f t="shared" si="120"/>
        <v>7.5934672589193735</v>
      </c>
      <c r="N625" s="21"/>
      <c r="O625" s="22">
        <f t="shared" si="121"/>
        <v>10.851308007115511</v>
      </c>
      <c r="P625" s="22"/>
      <c r="Q625" s="41">
        <f t="shared" si="122"/>
        <v>0.14427069252660313</v>
      </c>
      <c r="R625" s="19">
        <f t="shared" si="127"/>
        <v>1.0031973758233814</v>
      </c>
      <c r="S625" s="19">
        <f t="shared" si="133"/>
        <v>6.1227555711499484</v>
      </c>
      <c r="T625" s="25">
        <f t="shared" si="128"/>
        <v>3.0457950462606354E-2</v>
      </c>
      <c r="U625" s="25">
        <f t="shared" si="129"/>
        <v>6.4629222340574666E-2</v>
      </c>
      <c r="V625" s="25">
        <f t="shared" si="130"/>
        <v>-3.4171271877968312E-2</v>
      </c>
      <c r="Y625" s="40"/>
      <c r="Z625" s="40"/>
    </row>
    <row r="626" spans="1:26" x14ac:dyDescent="0.2">
      <c r="A626" s="16">
        <v>1922.06</v>
      </c>
      <c r="B626" s="17">
        <v>8.4499999999999993</v>
      </c>
      <c r="C626" s="18">
        <v>0.48499999999999999</v>
      </c>
      <c r="D626" s="17">
        <v>0.49</v>
      </c>
      <c r="E626" s="17">
        <v>16.7</v>
      </c>
      <c r="F626" s="18">
        <f t="shared" si="131"/>
        <v>1922.4583333332866</v>
      </c>
      <c r="G626" s="19">
        <f>G621*7/12+G633*5/12</f>
        <v>4.3250000000000002</v>
      </c>
      <c r="H626" s="18">
        <f t="shared" si="123"/>
        <v>159.29198727544917</v>
      </c>
      <c r="I626" s="18">
        <f t="shared" si="124"/>
        <v>9.1427945359281484</v>
      </c>
      <c r="J626" s="20">
        <f t="shared" si="132"/>
        <v>2356.2122723516281</v>
      </c>
      <c r="K626" s="18">
        <f t="shared" si="125"/>
        <v>9.2370501497006039</v>
      </c>
      <c r="L626" s="20">
        <f t="shared" si="126"/>
        <v>136.63242762749087</v>
      </c>
      <c r="M626" s="39">
        <f t="shared" si="120"/>
        <v>7.5579873517551226</v>
      </c>
      <c r="N626" s="21"/>
      <c r="O626" s="22">
        <f t="shared" si="121"/>
        <v>10.815617689535223</v>
      </c>
      <c r="P626" s="22"/>
      <c r="Q626" s="41">
        <f t="shared" si="122"/>
        <v>0.14587981797708555</v>
      </c>
      <c r="R626" s="19">
        <f t="shared" si="127"/>
        <v>1.0032016356948654</v>
      </c>
      <c r="S626" s="19">
        <f t="shared" si="133"/>
        <v>6.1423323217856174</v>
      </c>
      <c r="T626" s="25">
        <f t="shared" si="128"/>
        <v>1.8087288159285952E-2</v>
      </c>
      <c r="U626" s="25">
        <f t="shared" si="129"/>
        <v>6.5658098466928827E-2</v>
      </c>
      <c r="V626" s="25">
        <f t="shared" si="130"/>
        <v>-4.7570810307642875E-2</v>
      </c>
      <c r="Y626" s="40"/>
      <c r="Z626" s="40"/>
    </row>
    <row r="627" spans="1:26" x14ac:dyDescent="0.2">
      <c r="A627" s="16">
        <v>1922.07</v>
      </c>
      <c r="B627" s="17">
        <v>8.51</v>
      </c>
      <c r="C627" s="18">
        <v>0.48920000000000002</v>
      </c>
      <c r="D627" s="17">
        <v>0.52329999999999999</v>
      </c>
      <c r="E627" s="17">
        <v>16.8</v>
      </c>
      <c r="F627" s="18">
        <f t="shared" si="131"/>
        <v>1922.5416666666199</v>
      </c>
      <c r="G627" s="19">
        <f>G621*6/12+G633*6/12</f>
        <v>4.33</v>
      </c>
      <c r="H627" s="18">
        <f t="shared" si="123"/>
        <v>159.46815550595244</v>
      </c>
      <c r="I627" s="18">
        <f t="shared" si="124"/>
        <v>9.1670765773809553</v>
      </c>
      <c r="J627" s="20">
        <f t="shared" si="132"/>
        <v>2370.1178971460567</v>
      </c>
      <c r="K627" s="18">
        <f t="shared" si="125"/>
        <v>9.8060735342261935</v>
      </c>
      <c r="L627" s="20">
        <f t="shared" si="126"/>
        <v>145.74414754130805</v>
      </c>
      <c r="M627" s="39">
        <f t="shared" si="120"/>
        <v>7.6020950457740266</v>
      </c>
      <c r="N627" s="21"/>
      <c r="O627" s="22">
        <f t="shared" si="121"/>
        <v>10.89205879253538</v>
      </c>
      <c r="P627" s="22"/>
      <c r="Q627" s="41">
        <f t="shared" si="122"/>
        <v>0.14569327464091728</v>
      </c>
      <c r="R627" s="19">
        <f t="shared" si="127"/>
        <v>1.0032058955362759</v>
      </c>
      <c r="S627" s="19">
        <f t="shared" si="133"/>
        <v>6.1253192736717903</v>
      </c>
      <c r="T627" s="25">
        <f t="shared" si="128"/>
        <v>2.3567495778983538E-2</v>
      </c>
      <c r="U627" s="25">
        <f t="shared" si="129"/>
        <v>6.6540567520546379E-2</v>
      </c>
      <c r="V627" s="25">
        <f t="shared" si="130"/>
        <v>-4.297307174156284E-2</v>
      </c>
      <c r="Y627" s="40"/>
      <c r="Z627" s="40"/>
    </row>
    <row r="628" spans="1:26" x14ac:dyDescent="0.2">
      <c r="A628" s="16">
        <v>1922.08</v>
      </c>
      <c r="B628" s="17">
        <v>8.83</v>
      </c>
      <c r="C628" s="18">
        <v>0.49330000000000002</v>
      </c>
      <c r="D628" s="17">
        <v>0.55669999999999997</v>
      </c>
      <c r="E628" s="17">
        <v>16.600000000000001</v>
      </c>
      <c r="F628" s="18">
        <f t="shared" si="131"/>
        <v>1922.6249999999532</v>
      </c>
      <c r="G628" s="19">
        <f>G621*5/12+G633*7/12</f>
        <v>4.335</v>
      </c>
      <c r="H628" s="18">
        <f t="shared" si="123"/>
        <v>167.45815737951813</v>
      </c>
      <c r="I628" s="18">
        <f t="shared" si="124"/>
        <v>9.355278486445787</v>
      </c>
      <c r="J628" s="20">
        <f t="shared" si="132"/>
        <v>2500.4574360168876</v>
      </c>
      <c r="K628" s="18">
        <f t="shared" si="125"/>
        <v>10.557639435240967</v>
      </c>
      <c r="L628" s="20">
        <f t="shared" si="126"/>
        <v>157.64492124921873</v>
      </c>
      <c r="M628" s="39">
        <f t="shared" si="120"/>
        <v>8.0200306898957709</v>
      </c>
      <c r="N628" s="21"/>
      <c r="O628" s="22">
        <f t="shared" si="121"/>
        <v>11.501719558533335</v>
      </c>
      <c r="P628" s="22"/>
      <c r="Q628" s="41">
        <f t="shared" si="122"/>
        <v>0.13648243579404429</v>
      </c>
      <c r="R628" s="19">
        <f t="shared" si="127"/>
        <v>1.0032101553476238</v>
      </c>
      <c r="S628" s="19">
        <f t="shared" si="133"/>
        <v>6.2189920267556591</v>
      </c>
      <c r="T628" s="25">
        <f t="shared" si="128"/>
        <v>6.1936125765673422E-2</v>
      </c>
      <c r="U628" s="25">
        <f t="shared" si="129"/>
        <v>6.6293715830372912E-2</v>
      </c>
      <c r="V628" s="25">
        <f t="shared" si="130"/>
        <v>-4.3575900646994903E-3</v>
      </c>
      <c r="Y628" s="40"/>
      <c r="Z628" s="40"/>
    </row>
    <row r="629" spans="1:26" x14ac:dyDescent="0.2">
      <c r="A629" s="16">
        <v>1922.09</v>
      </c>
      <c r="B629" s="17">
        <v>9.06</v>
      </c>
      <c r="C629" s="18">
        <v>0.4975</v>
      </c>
      <c r="D629" s="17">
        <v>0.59</v>
      </c>
      <c r="E629" s="17">
        <v>16.600000000000001</v>
      </c>
      <c r="F629" s="18">
        <f t="shared" si="131"/>
        <v>1922.7083333332864</v>
      </c>
      <c r="G629" s="19">
        <f>G621*4/12+G633*8/12</f>
        <v>4.34</v>
      </c>
      <c r="H629" s="18">
        <f t="shared" si="123"/>
        <v>171.82003463855429</v>
      </c>
      <c r="I629" s="18">
        <f t="shared" si="124"/>
        <v>9.4349301581325342</v>
      </c>
      <c r="J629" s="20">
        <f t="shared" si="132"/>
        <v>2577.3283316173502</v>
      </c>
      <c r="K629" s="18">
        <f t="shared" si="125"/>
        <v>11.189163403614462</v>
      </c>
      <c r="L629" s="20">
        <f t="shared" si="126"/>
        <v>167.83926221349188</v>
      </c>
      <c r="M629" s="39">
        <f t="shared" si="120"/>
        <v>8.2650830022842978</v>
      </c>
      <c r="N629" s="21"/>
      <c r="O629" s="22">
        <f t="shared" si="121"/>
        <v>11.861543308882689</v>
      </c>
      <c r="P629" s="22"/>
      <c r="Q629" s="41">
        <f t="shared" si="122"/>
        <v>0.1317064249886381</v>
      </c>
      <c r="R629" s="19">
        <f t="shared" si="127"/>
        <v>1.0032144151289202</v>
      </c>
      <c r="S629" s="19">
        <f t="shared" si="133"/>
        <v>6.2389559572671782</v>
      </c>
      <c r="T629" s="25">
        <f t="shared" si="128"/>
        <v>6.9986153695603903E-2</v>
      </c>
      <c r="U629" s="25">
        <f t="shared" si="129"/>
        <v>6.7327478405122099E-2</v>
      </c>
      <c r="V629" s="25">
        <f t="shared" si="130"/>
        <v>2.6586752904818045E-3</v>
      </c>
      <c r="Y629" s="40"/>
      <c r="Z629" s="40"/>
    </row>
    <row r="630" spans="1:26" x14ac:dyDescent="0.2">
      <c r="A630" s="16">
        <v>1922.1</v>
      </c>
      <c r="B630" s="17">
        <v>9.26</v>
      </c>
      <c r="C630" s="18">
        <v>0.50170000000000003</v>
      </c>
      <c r="D630" s="17">
        <v>0.62329999999999997</v>
      </c>
      <c r="E630" s="17">
        <v>16.7</v>
      </c>
      <c r="F630" s="18">
        <f t="shared" si="131"/>
        <v>1922.7916666666197</v>
      </c>
      <c r="G630" s="19">
        <f>G621*3/12+G633*9/12</f>
        <v>4.3449999999999998</v>
      </c>
      <c r="H630" s="18">
        <f t="shared" si="123"/>
        <v>174.56139670658689</v>
      </c>
      <c r="I630" s="18">
        <f t="shared" si="124"/>
        <v>9.4576082859281492</v>
      </c>
      <c r="J630" s="20">
        <f t="shared" si="132"/>
        <v>2630.2713443051275</v>
      </c>
      <c r="K630" s="18">
        <f t="shared" si="125"/>
        <v>11.749904812874256</v>
      </c>
      <c r="L630" s="20">
        <f t="shared" si="126"/>
        <v>177.04623422304385</v>
      </c>
      <c r="M630" s="39">
        <f t="shared" si="120"/>
        <v>8.432151998761892</v>
      </c>
      <c r="N630" s="21"/>
      <c r="O630" s="22">
        <f t="shared" si="121"/>
        <v>12.107471819097544</v>
      </c>
      <c r="P630" s="22"/>
      <c r="Q630" s="41">
        <f t="shared" si="122"/>
        <v>0.12989248661951514</v>
      </c>
      <c r="R630" s="19">
        <f t="shared" si="127"/>
        <v>1.0032186748801766</v>
      </c>
      <c r="S630" s="19">
        <f t="shared" si="133"/>
        <v>6.2215314465849758</v>
      </c>
      <c r="T630" s="25">
        <f t="shared" si="128"/>
        <v>5.3539262109139063E-2</v>
      </c>
      <c r="U630" s="25">
        <f t="shared" si="129"/>
        <v>6.9007264494567178E-2</v>
      </c>
      <c r="V630" s="25">
        <f t="shared" si="130"/>
        <v>-1.5468002385428115E-2</v>
      </c>
      <c r="Y630" s="40"/>
      <c r="Z630" s="40"/>
    </row>
    <row r="631" spans="1:26" x14ac:dyDescent="0.2">
      <c r="A631" s="16">
        <v>1922.11</v>
      </c>
      <c r="B631" s="17">
        <v>8.8000000000000007</v>
      </c>
      <c r="C631" s="18">
        <v>0.50580000000000003</v>
      </c>
      <c r="D631" s="17">
        <v>0.65669999999999995</v>
      </c>
      <c r="E631" s="17">
        <v>16.8</v>
      </c>
      <c r="F631" s="18">
        <f t="shared" si="131"/>
        <v>1922.8749999999529</v>
      </c>
      <c r="G631" s="19">
        <f>G621*2/12+G633*10/12</f>
        <v>4.3499999999999996</v>
      </c>
      <c r="H631" s="18">
        <f t="shared" si="123"/>
        <v>164.90244047619055</v>
      </c>
      <c r="I631" s="18">
        <f t="shared" si="124"/>
        <v>9.4781425446428607</v>
      </c>
      <c r="J631" s="20">
        <f t="shared" si="132"/>
        <v>2496.6325845269889</v>
      </c>
      <c r="K631" s="18">
        <f t="shared" si="125"/>
        <v>12.305844620535717</v>
      </c>
      <c r="L631" s="20">
        <f t="shared" si="126"/>
        <v>186.31120662032652</v>
      </c>
      <c r="M631" s="39">
        <f t="shared" si="120"/>
        <v>7.9982537722698321</v>
      </c>
      <c r="N631" s="21"/>
      <c r="O631" s="22">
        <f t="shared" si="121"/>
        <v>11.491767155410157</v>
      </c>
      <c r="P631" s="22"/>
      <c r="Q631" s="41">
        <f t="shared" si="122"/>
        <v>0.13690598043210206</v>
      </c>
      <c r="R631" s="19">
        <f t="shared" si="127"/>
        <v>1.0032229346014039</v>
      </c>
      <c r="S631" s="19">
        <f t="shared" si="133"/>
        <v>6.2044044113447061</v>
      </c>
      <c r="T631" s="25">
        <f t="shared" si="128"/>
        <v>5.9457509838695799E-2</v>
      </c>
      <c r="U631" s="25">
        <f t="shared" si="129"/>
        <v>7.068911847756465E-2</v>
      </c>
      <c r="V631" s="25">
        <f t="shared" si="130"/>
        <v>-1.1231608638868851E-2</v>
      </c>
      <c r="Y631" s="40"/>
      <c r="Z631" s="40"/>
    </row>
    <row r="632" spans="1:26" x14ac:dyDescent="0.2">
      <c r="A632" s="16">
        <v>1922.12</v>
      </c>
      <c r="B632" s="17">
        <v>8.7799999999999994</v>
      </c>
      <c r="C632" s="18">
        <v>0.51</v>
      </c>
      <c r="D632" s="17">
        <v>0.69</v>
      </c>
      <c r="E632" s="17">
        <v>16.899999999999999</v>
      </c>
      <c r="F632" s="18">
        <f t="shared" si="131"/>
        <v>1922.9583333332862</v>
      </c>
      <c r="G632" s="19">
        <f>G621*1/12+G633*11/12</f>
        <v>4.3549999999999995</v>
      </c>
      <c r="H632" s="18">
        <f t="shared" si="123"/>
        <v>163.55412573964506</v>
      </c>
      <c r="I632" s="18">
        <f t="shared" si="124"/>
        <v>9.5002965976331399</v>
      </c>
      <c r="J632" s="20">
        <f t="shared" si="132"/>
        <v>2488.2052744312887</v>
      </c>
      <c r="K632" s="18">
        <f t="shared" si="125"/>
        <v>12.853342455621307</v>
      </c>
      <c r="L632" s="20">
        <f t="shared" si="126"/>
        <v>195.54232794505569</v>
      </c>
      <c r="M632" s="39">
        <f t="shared" si="120"/>
        <v>7.9646798649399955</v>
      </c>
      <c r="N632" s="21"/>
      <c r="O632" s="22">
        <f t="shared" si="121"/>
        <v>11.449713276395817</v>
      </c>
      <c r="P632" s="22"/>
      <c r="Q632" s="41">
        <f t="shared" si="122"/>
        <v>0.13904051336828627</v>
      </c>
      <c r="R632" s="19">
        <f t="shared" si="127"/>
        <v>1.0032271942926132</v>
      </c>
      <c r="S632" s="19">
        <f t="shared" si="133"/>
        <v>6.1875700270326996</v>
      </c>
      <c r="T632" s="25">
        <f t="shared" si="128"/>
        <v>5.7754057837540396E-2</v>
      </c>
      <c r="U632" s="25">
        <f t="shared" si="129"/>
        <v>7.2373180407452997E-2</v>
      </c>
      <c r="V632" s="25">
        <f t="shared" si="130"/>
        <v>-1.4619122569912602E-2</v>
      </c>
      <c r="Y632" s="40"/>
      <c r="Z632" s="40"/>
    </row>
    <row r="633" spans="1:26" x14ac:dyDescent="0.2">
      <c r="A633" s="16">
        <v>1923.01</v>
      </c>
      <c r="B633" s="17">
        <v>8.9</v>
      </c>
      <c r="C633" s="18">
        <v>0.51170000000000004</v>
      </c>
      <c r="D633" s="17">
        <v>0.71419999999999995</v>
      </c>
      <c r="E633" s="17">
        <v>16.8</v>
      </c>
      <c r="F633" s="18">
        <f t="shared" si="131"/>
        <v>1923.0416666666194</v>
      </c>
      <c r="G633" s="19">
        <v>4.3600000000000003</v>
      </c>
      <c r="H633" s="18">
        <f t="shared" si="123"/>
        <v>166.77633184523819</v>
      </c>
      <c r="I633" s="18">
        <f t="shared" si="124"/>
        <v>9.5887021354166713</v>
      </c>
      <c r="J633" s="20">
        <f t="shared" si="132"/>
        <v>2549.3821587461916</v>
      </c>
      <c r="K633" s="18">
        <f t="shared" si="125"/>
        <v>13.383332157738099</v>
      </c>
      <c r="L633" s="20">
        <f t="shared" si="126"/>
        <v>204.58075705354264</v>
      </c>
      <c r="M633" s="39">
        <f t="shared" si="120"/>
        <v>8.1542004830691504</v>
      </c>
      <c r="N633" s="21"/>
      <c r="O633" s="22">
        <f t="shared" si="121"/>
        <v>11.725953614115149</v>
      </c>
      <c r="P633" s="22"/>
      <c r="Q633" s="41">
        <f t="shared" si="122"/>
        <v>0.1344148698878522</v>
      </c>
      <c r="R633" s="19">
        <f t="shared" si="127"/>
        <v>1.0056455223186209</v>
      </c>
      <c r="S633" s="19">
        <f t="shared" si="133"/>
        <v>6.2444881517430657</v>
      </c>
      <c r="T633" s="25">
        <f t="shared" si="128"/>
        <v>6.1539389511197973E-2</v>
      </c>
      <c r="U633" s="25">
        <f t="shared" si="129"/>
        <v>7.3617985826168297E-2</v>
      </c>
      <c r="V633" s="25">
        <f t="shared" si="130"/>
        <v>-1.2078596314970325E-2</v>
      </c>
      <c r="Y633" s="40"/>
      <c r="Z633" s="40"/>
    </row>
    <row r="634" spans="1:26" x14ac:dyDescent="0.2">
      <c r="A634" s="16">
        <v>1923.02</v>
      </c>
      <c r="B634" s="17">
        <v>9.2799999999999994</v>
      </c>
      <c r="C634" s="18">
        <v>0.51329999999999998</v>
      </c>
      <c r="D634" s="17">
        <v>0.73829999999999996</v>
      </c>
      <c r="E634" s="17">
        <v>16.8</v>
      </c>
      <c r="F634" s="18">
        <f t="shared" si="131"/>
        <v>1923.1249999999527</v>
      </c>
      <c r="G634" s="19">
        <f>G633*11/12+G645*1/12</f>
        <v>4.335</v>
      </c>
      <c r="H634" s="18">
        <f t="shared" si="123"/>
        <v>173.8971190476191</v>
      </c>
      <c r="I634" s="18">
        <f t="shared" si="124"/>
        <v>9.6186843973214327</v>
      </c>
      <c r="J634" s="20">
        <f t="shared" si="132"/>
        <v>2670.4849724724745</v>
      </c>
      <c r="K634" s="18">
        <f t="shared" si="125"/>
        <v>13.834939977678577</v>
      </c>
      <c r="L634" s="20">
        <f t="shared" si="126"/>
        <v>212.45894991125303</v>
      </c>
      <c r="M634" s="39">
        <f t="shared" si="120"/>
        <v>8.5333605790659615</v>
      </c>
      <c r="N634" s="21"/>
      <c r="O634" s="22">
        <f t="shared" si="121"/>
        <v>12.272020083350826</v>
      </c>
      <c r="P634" s="22"/>
      <c r="Q634" s="41">
        <f t="shared" si="122"/>
        <v>0.12921581550482814</v>
      </c>
      <c r="R634" s="19">
        <f t="shared" si="127"/>
        <v>1.0056270198581208</v>
      </c>
      <c r="S634" s="19">
        <f t="shared" si="133"/>
        <v>6.2797415489720949</v>
      </c>
      <c r="T634" s="25">
        <f t="shared" si="128"/>
        <v>4.5695857243911009E-2</v>
      </c>
      <c r="U634" s="25">
        <f t="shared" si="129"/>
        <v>7.513108654325773E-2</v>
      </c>
      <c r="V634" s="25">
        <f t="shared" si="130"/>
        <v>-2.9435229299346721E-2</v>
      </c>
      <c r="Y634" s="40"/>
      <c r="Z634" s="40"/>
    </row>
    <row r="635" spans="1:26" x14ac:dyDescent="0.2">
      <c r="A635" s="16">
        <v>1923.03</v>
      </c>
      <c r="B635" s="17">
        <v>9.43</v>
      </c>
      <c r="C635" s="18">
        <v>0.51500000000000001</v>
      </c>
      <c r="D635" s="17">
        <v>0.76249999999999996</v>
      </c>
      <c r="E635" s="17">
        <v>16.8</v>
      </c>
      <c r="F635" s="18">
        <f t="shared" si="131"/>
        <v>1923.208333333286</v>
      </c>
      <c r="G635" s="19">
        <f>G633*10/12+G645*2/12</f>
        <v>4.3099999999999996</v>
      </c>
      <c r="H635" s="18">
        <f t="shared" si="123"/>
        <v>176.70795610119055</v>
      </c>
      <c r="I635" s="18">
        <f t="shared" si="124"/>
        <v>9.6505405505952417</v>
      </c>
      <c r="J635" s="20">
        <f t="shared" si="132"/>
        <v>2726.0001728251486</v>
      </c>
      <c r="K635" s="18">
        <f t="shared" si="125"/>
        <v>14.2884216889881</v>
      </c>
      <c r="L635" s="20">
        <f t="shared" si="126"/>
        <v>220.42154101581929</v>
      </c>
      <c r="M635" s="39">
        <f t="shared" si="120"/>
        <v>8.7007375009785299</v>
      </c>
      <c r="N635" s="21"/>
      <c r="O635" s="22">
        <f t="shared" si="121"/>
        <v>12.511853851855708</v>
      </c>
      <c r="P635" s="22"/>
      <c r="Q635" s="41">
        <f t="shared" si="122"/>
        <v>0.12721147552406917</v>
      </c>
      <c r="R635" s="19">
        <f t="shared" si="127"/>
        <v>1.0056085211624202</v>
      </c>
      <c r="S635" s="19">
        <f t="shared" si="133"/>
        <v>6.315077779372027</v>
      </c>
      <c r="T635" s="25">
        <f t="shared" si="128"/>
        <v>4.4712447628235896E-2</v>
      </c>
      <c r="U635" s="25">
        <f t="shared" si="129"/>
        <v>7.5816127455445637E-2</v>
      </c>
      <c r="V635" s="25">
        <f t="shared" si="130"/>
        <v>-3.110367982720974E-2</v>
      </c>
      <c r="Y635" s="40"/>
      <c r="Z635" s="40"/>
    </row>
    <row r="636" spans="1:26" x14ac:dyDescent="0.2">
      <c r="A636" s="16">
        <v>1923.04</v>
      </c>
      <c r="B636" s="17">
        <v>9.1</v>
      </c>
      <c r="C636" s="18">
        <v>0.51670000000000005</v>
      </c>
      <c r="D636" s="17">
        <v>0.78669999999999995</v>
      </c>
      <c r="E636" s="17">
        <v>16.899999999999999</v>
      </c>
      <c r="F636" s="18">
        <f t="shared" si="131"/>
        <v>1923.2916666666192</v>
      </c>
      <c r="G636" s="19">
        <f>G633*9/12+G645*3/12</f>
        <v>4.2850000000000001</v>
      </c>
      <c r="H636" s="18">
        <f t="shared" si="123"/>
        <v>169.51509615384623</v>
      </c>
      <c r="I636" s="18">
        <f t="shared" si="124"/>
        <v>9.6251044156804806</v>
      </c>
      <c r="J636" s="20">
        <f t="shared" si="132"/>
        <v>2627.4124531837015</v>
      </c>
      <c r="K636" s="18">
        <f t="shared" si="125"/>
        <v>14.654673202662728</v>
      </c>
      <c r="L636" s="20">
        <f t="shared" si="126"/>
        <v>227.14125021094702</v>
      </c>
      <c r="M636" s="39">
        <f t="shared" si="120"/>
        <v>8.3728096684638107</v>
      </c>
      <c r="N636" s="21"/>
      <c r="O636" s="22">
        <f t="shared" si="121"/>
        <v>12.040671976551767</v>
      </c>
      <c r="P636" s="22"/>
      <c r="Q636" s="41">
        <f t="shared" si="122"/>
        <v>0.13258943586124283</v>
      </c>
      <c r="R636" s="19">
        <f t="shared" si="127"/>
        <v>1.0055900262385207</v>
      </c>
      <c r="S636" s="19">
        <f t="shared" si="133"/>
        <v>6.3129191271734566</v>
      </c>
      <c r="T636" s="25">
        <f t="shared" si="128"/>
        <v>5.9793009656515572E-2</v>
      </c>
      <c r="U636" s="25">
        <f t="shared" si="129"/>
        <v>7.629017997406895E-2</v>
      </c>
      <c r="V636" s="25">
        <f t="shared" si="130"/>
        <v>-1.6497170317553378E-2</v>
      </c>
      <c r="Y636" s="40"/>
      <c r="Z636" s="40"/>
    </row>
    <row r="637" spans="1:26" x14ac:dyDescent="0.2">
      <c r="A637" s="16">
        <v>1923.05</v>
      </c>
      <c r="B637" s="17">
        <v>8.67</v>
      </c>
      <c r="C637" s="18">
        <v>0.51829999999999998</v>
      </c>
      <c r="D637" s="17">
        <v>0.81079999999999997</v>
      </c>
      <c r="E637" s="17">
        <v>16.899999999999999</v>
      </c>
      <c r="F637" s="18">
        <f t="shared" si="131"/>
        <v>1923.3749999999525</v>
      </c>
      <c r="G637" s="19">
        <f>G633*8/12+G645*4/12</f>
        <v>4.26</v>
      </c>
      <c r="H637" s="18">
        <f t="shared" si="123"/>
        <v>161.50504215976341</v>
      </c>
      <c r="I637" s="18">
        <f t="shared" si="124"/>
        <v>9.6549092677514849</v>
      </c>
      <c r="J637" s="20">
        <f t="shared" si="132"/>
        <v>2515.7305815358741</v>
      </c>
      <c r="K637" s="18">
        <f t="shared" si="125"/>
        <v>15.103608786982255</v>
      </c>
      <c r="L637" s="20">
        <f t="shared" si="126"/>
        <v>235.26578494916799</v>
      </c>
      <c r="M637" s="39">
        <f t="shared" si="120"/>
        <v>8.0004978675982077</v>
      </c>
      <c r="N637" s="21"/>
      <c r="O637" s="22">
        <f t="shared" si="121"/>
        <v>11.507770660192877</v>
      </c>
      <c r="P637" s="22"/>
      <c r="Q637" s="41">
        <f t="shared" si="122"/>
        <v>0.13948108359684208</v>
      </c>
      <c r="R637" s="19">
        <f t="shared" si="127"/>
        <v>1.0055715350934378</v>
      </c>
      <c r="S637" s="19">
        <f t="shared" si="133"/>
        <v>6.3482085107360149</v>
      </c>
      <c r="T637" s="25">
        <f t="shared" si="128"/>
        <v>9.2122313295782909E-2</v>
      </c>
      <c r="U637" s="25">
        <f t="shared" si="129"/>
        <v>7.6126272209097623E-2</v>
      </c>
      <c r="V637" s="25">
        <f t="shared" si="130"/>
        <v>1.5996041086685286E-2</v>
      </c>
      <c r="Y637" s="40"/>
      <c r="Z637" s="40"/>
    </row>
    <row r="638" spans="1:26" x14ac:dyDescent="0.2">
      <c r="A638" s="16">
        <v>1923.06</v>
      </c>
      <c r="B638" s="17">
        <v>8.34</v>
      </c>
      <c r="C638" s="18">
        <v>0.52</v>
      </c>
      <c r="D638" s="17">
        <v>0.83499999999999996</v>
      </c>
      <c r="E638" s="17">
        <v>17</v>
      </c>
      <c r="F638" s="18">
        <f t="shared" si="131"/>
        <v>1923.4583333332857</v>
      </c>
      <c r="G638" s="19">
        <f>G633*7/12+G645*5/12</f>
        <v>4.2349999999999994</v>
      </c>
      <c r="H638" s="18">
        <f t="shared" si="123"/>
        <v>154.44392205882357</v>
      </c>
      <c r="I638" s="18">
        <f t="shared" si="124"/>
        <v>9.6295970588235349</v>
      </c>
      <c r="J638" s="20">
        <f t="shared" si="132"/>
        <v>2418.2408298235969</v>
      </c>
      <c r="K638" s="18">
        <f t="shared" si="125"/>
        <v>15.462910661764711</v>
      </c>
      <c r="L638" s="20">
        <f t="shared" si="126"/>
        <v>242.11403991639131</v>
      </c>
      <c r="M638" s="39">
        <f t="shared" si="120"/>
        <v>7.6718252826730726</v>
      </c>
      <c r="N638" s="21"/>
      <c r="O638" s="22">
        <f t="shared" si="121"/>
        <v>11.038669785687139</v>
      </c>
      <c r="P638" s="22"/>
      <c r="Q638" s="41">
        <f t="shared" si="122"/>
        <v>0.14462548934004046</v>
      </c>
      <c r="R638" s="19">
        <f t="shared" si="127"/>
        <v>1.0055530477342007</v>
      </c>
      <c r="S638" s="19">
        <f t="shared" si="133"/>
        <v>6.3460273197208981</v>
      </c>
      <c r="T638" s="25">
        <f t="shared" si="128"/>
        <v>0.11346615187144016</v>
      </c>
      <c r="U638" s="25">
        <f t="shared" si="129"/>
        <v>7.5747303318780324E-2</v>
      </c>
      <c r="V638" s="25">
        <f t="shared" si="130"/>
        <v>3.7718848552659834E-2</v>
      </c>
      <c r="Y638" s="40"/>
      <c r="Z638" s="40"/>
    </row>
    <row r="639" spans="1:26" x14ac:dyDescent="0.2">
      <c r="A639" s="16">
        <v>1923.07</v>
      </c>
      <c r="B639" s="17">
        <v>8.06</v>
      </c>
      <c r="C639" s="18">
        <v>0.52170000000000005</v>
      </c>
      <c r="D639" s="17">
        <v>0.85919999999999996</v>
      </c>
      <c r="E639" s="17">
        <v>17.2</v>
      </c>
      <c r="F639" s="18">
        <f t="shared" si="131"/>
        <v>1923.541666666619</v>
      </c>
      <c r="G639" s="19">
        <f>G633*6/12+G645*6/12</f>
        <v>4.21</v>
      </c>
      <c r="H639" s="18">
        <f t="shared" si="123"/>
        <v>147.52318750000006</v>
      </c>
      <c r="I639" s="18">
        <f t="shared" si="124"/>
        <v>9.548740312500005</v>
      </c>
      <c r="J639" s="20">
        <f t="shared" si="132"/>
        <v>2322.3371524436116</v>
      </c>
      <c r="K639" s="18">
        <f t="shared" si="125"/>
        <v>15.726045000000008</v>
      </c>
      <c r="L639" s="20">
        <f t="shared" si="126"/>
        <v>247.56229297513042</v>
      </c>
      <c r="M639" s="39">
        <f t="shared" si="120"/>
        <v>7.3459851194906429</v>
      </c>
      <c r="N639" s="21"/>
      <c r="O639" s="22">
        <f t="shared" si="121"/>
        <v>10.574996358749743</v>
      </c>
      <c r="P639" s="22"/>
      <c r="Q639" s="41">
        <f t="shared" si="122"/>
        <v>0.15082031447916555</v>
      </c>
      <c r="R639" s="19">
        <f t="shared" si="127"/>
        <v>1.0055345641678535</v>
      </c>
      <c r="S639" s="19">
        <f t="shared" si="133"/>
        <v>6.3070663319736893</v>
      </c>
      <c r="T639" s="25">
        <f t="shared" si="128"/>
        <v>0.12360512033295934</v>
      </c>
      <c r="U639" s="25">
        <f t="shared" si="129"/>
        <v>7.3509420818807181E-2</v>
      </c>
      <c r="V639" s="25">
        <f t="shared" si="130"/>
        <v>5.0095699514152159E-2</v>
      </c>
      <c r="Y639" s="40"/>
      <c r="Z639" s="40"/>
    </row>
    <row r="640" spans="1:26" x14ac:dyDescent="0.2">
      <c r="A640" s="16">
        <v>1923.08</v>
      </c>
      <c r="B640" s="17">
        <v>8.1</v>
      </c>
      <c r="C640" s="18">
        <v>0.52329999999999999</v>
      </c>
      <c r="D640" s="17">
        <v>0.88329999999999997</v>
      </c>
      <c r="E640" s="17">
        <v>17.100000000000001</v>
      </c>
      <c r="F640" s="18">
        <f t="shared" si="131"/>
        <v>1923.6249999999523</v>
      </c>
      <c r="G640" s="19">
        <f>G633*5/12+G645*7/12</f>
        <v>4.1849999999999996</v>
      </c>
      <c r="H640" s="18">
        <f t="shared" si="123"/>
        <v>149.122302631579</v>
      </c>
      <c r="I640" s="18">
        <f t="shared" si="124"/>
        <v>9.6340371564327505</v>
      </c>
      <c r="J640" s="20">
        <f t="shared" si="132"/>
        <v>2360.1491157265655</v>
      </c>
      <c r="K640" s="18">
        <f t="shared" si="125"/>
        <v>16.261695051169596</v>
      </c>
      <c r="L640" s="20">
        <f t="shared" si="126"/>
        <v>257.37280418781177</v>
      </c>
      <c r="M640" s="39">
        <f t="shared" si="120"/>
        <v>7.441783174217365</v>
      </c>
      <c r="N640" s="21"/>
      <c r="O640" s="22">
        <f t="shared" si="121"/>
        <v>10.71776917227576</v>
      </c>
      <c r="P640" s="22"/>
      <c r="Q640" s="41">
        <f t="shared" si="122"/>
        <v>0.14870190194385638</v>
      </c>
      <c r="R640" s="19">
        <f t="shared" si="127"/>
        <v>1.0055160844014541</v>
      </c>
      <c r="S640" s="19">
        <f t="shared" si="133"/>
        <v>6.3790607578445133</v>
      </c>
      <c r="T640" s="25">
        <f t="shared" si="128"/>
        <v>0.11561987147598662</v>
      </c>
      <c r="U640" s="25">
        <f t="shared" si="129"/>
        <v>7.190681665087606E-2</v>
      </c>
      <c r="V640" s="25">
        <f t="shared" si="130"/>
        <v>4.3713054825110564E-2</v>
      </c>
      <c r="Y640" s="40"/>
      <c r="Z640" s="40"/>
    </row>
    <row r="641" spans="1:26" x14ac:dyDescent="0.2">
      <c r="A641" s="16">
        <v>1923.09</v>
      </c>
      <c r="B641" s="17">
        <v>8.15</v>
      </c>
      <c r="C641" s="18">
        <v>0.52500000000000002</v>
      </c>
      <c r="D641" s="17">
        <v>0.90749999999999997</v>
      </c>
      <c r="E641" s="17">
        <v>17.2</v>
      </c>
      <c r="F641" s="18">
        <f t="shared" si="131"/>
        <v>1923.7083333332855</v>
      </c>
      <c r="G641" s="19">
        <f>G633*4/12+G645*8/12</f>
        <v>4.16</v>
      </c>
      <c r="H641" s="18">
        <f t="shared" si="123"/>
        <v>149.17046875000008</v>
      </c>
      <c r="I641" s="18">
        <f t="shared" si="124"/>
        <v>9.6091406250000055</v>
      </c>
      <c r="J641" s="20">
        <f t="shared" si="132"/>
        <v>2373.5850421363466</v>
      </c>
      <c r="K641" s="18">
        <f t="shared" si="125"/>
        <v>16.610085937500006</v>
      </c>
      <c r="L641" s="20">
        <f t="shared" si="126"/>
        <v>264.29796634831092</v>
      </c>
      <c r="M641" s="39">
        <f t="shared" ref="M641:M704" si="134">H641/AVERAGE(K521:K640)</f>
        <v>7.4581838671897893</v>
      </c>
      <c r="N641" s="21"/>
      <c r="O641" s="22">
        <f t="shared" ref="O641:O704" si="135">J641/AVERAGE(L521:L640)</f>
        <v>10.745088848507422</v>
      </c>
      <c r="P641" s="22"/>
      <c r="Q641" s="41">
        <f t="shared" ref="Q641:Q704" si="136">1/M641-(G641/100-(((E641/E521)^(1/10))-1))</f>
        <v>0.14821085527765082</v>
      </c>
      <c r="R641" s="19">
        <f t="shared" si="127"/>
        <v>1.0054976084420746</v>
      </c>
      <c r="S641" s="19">
        <f t="shared" si="133"/>
        <v>6.3769560547159347</v>
      </c>
      <c r="T641" s="25">
        <f t="shared" si="128"/>
        <v>0.11444129250825585</v>
      </c>
      <c r="U641" s="25">
        <f t="shared" si="129"/>
        <v>7.2371361516544885E-2</v>
      </c>
      <c r="V641" s="25">
        <f t="shared" si="130"/>
        <v>4.2069930991710969E-2</v>
      </c>
      <c r="Y641" s="40"/>
      <c r="Z641" s="40"/>
    </row>
    <row r="642" spans="1:26" x14ac:dyDescent="0.2">
      <c r="A642" s="16">
        <v>1923.1</v>
      </c>
      <c r="B642" s="17">
        <v>8.0299999999999994</v>
      </c>
      <c r="C642" s="18">
        <v>0.52669999999999995</v>
      </c>
      <c r="D642" s="17">
        <v>0.93169999999999997</v>
      </c>
      <c r="E642" s="17">
        <v>17.3</v>
      </c>
      <c r="F642" s="18">
        <f t="shared" si="131"/>
        <v>1923.7916666666188</v>
      </c>
      <c r="G642" s="19">
        <f>G633*3/12+G645*9/12</f>
        <v>4.1349999999999998</v>
      </c>
      <c r="H642" s="18">
        <f t="shared" si="123"/>
        <v>146.12453251445092</v>
      </c>
      <c r="I642" s="18">
        <f t="shared" si="124"/>
        <v>9.5845319147398875</v>
      </c>
      <c r="J642" s="20">
        <f t="shared" si="132"/>
        <v>2337.8274269262306</v>
      </c>
      <c r="K642" s="18">
        <f t="shared" si="125"/>
        <v>16.954449183526016</v>
      </c>
      <c r="L642" s="20">
        <f t="shared" si="126"/>
        <v>271.25203158993384</v>
      </c>
      <c r="M642" s="39">
        <f t="shared" si="134"/>
        <v>7.3174003956214744</v>
      </c>
      <c r="N642" s="21"/>
      <c r="O642" s="22">
        <f t="shared" si="135"/>
        <v>10.546507102779911</v>
      </c>
      <c r="P642" s="22"/>
      <c r="Q642" s="41">
        <f t="shared" si="136"/>
        <v>0.15165270760296173</v>
      </c>
      <c r="R642" s="19">
        <f t="shared" si="127"/>
        <v>1.005479136296801</v>
      </c>
      <c r="S642" s="19">
        <f t="shared" si="133"/>
        <v>6.3749503970579058</v>
      </c>
      <c r="T642" s="25">
        <f t="shared" si="128"/>
        <v>0.10519370076487355</v>
      </c>
      <c r="U642" s="25">
        <f t="shared" si="129"/>
        <v>7.2833150280132264E-2</v>
      </c>
      <c r="V642" s="25">
        <f t="shared" si="130"/>
        <v>3.2360550484741291E-2</v>
      </c>
      <c r="Y642" s="40"/>
      <c r="Z642" s="40"/>
    </row>
    <row r="643" spans="1:26" x14ac:dyDescent="0.2">
      <c r="A643" s="16">
        <v>1923.11</v>
      </c>
      <c r="B643" s="17">
        <v>8.27</v>
      </c>
      <c r="C643" s="18">
        <v>0.52829999999999999</v>
      </c>
      <c r="D643" s="17">
        <v>0.95579999999999998</v>
      </c>
      <c r="E643" s="17">
        <v>17.3</v>
      </c>
      <c r="F643" s="18">
        <f t="shared" si="131"/>
        <v>1923.874999999952</v>
      </c>
      <c r="G643" s="19">
        <f>G633*2/12+G645*10/12</f>
        <v>4.1099999999999994</v>
      </c>
      <c r="H643" s="18">
        <f t="shared" si="123"/>
        <v>150.49189089595382</v>
      </c>
      <c r="I643" s="18">
        <f t="shared" si="124"/>
        <v>9.6136476372832398</v>
      </c>
      <c r="J643" s="20">
        <f t="shared" si="132"/>
        <v>2420.5175184496084</v>
      </c>
      <c r="K643" s="18">
        <f t="shared" si="125"/>
        <v>17.393004754335266</v>
      </c>
      <c r="L643" s="20">
        <f t="shared" si="126"/>
        <v>279.7497755905847</v>
      </c>
      <c r="M643" s="39">
        <f t="shared" si="134"/>
        <v>7.5463279119162285</v>
      </c>
      <c r="N643" s="21"/>
      <c r="O643" s="22">
        <f t="shared" si="135"/>
        <v>10.878671811855513</v>
      </c>
      <c r="P643" s="22"/>
      <c r="Q643" s="41">
        <f t="shared" si="136"/>
        <v>0.14670636211495347</v>
      </c>
      <c r="R643" s="19">
        <f t="shared" si="127"/>
        <v>1.0054606679727343</v>
      </c>
      <c r="S643" s="19">
        <f t="shared" si="133"/>
        <v>6.4098796191687315</v>
      </c>
      <c r="T643" s="25">
        <f t="shared" si="128"/>
        <v>0.10440085308835845</v>
      </c>
      <c r="U643" s="25">
        <f t="shared" si="129"/>
        <v>7.2673785052318696E-2</v>
      </c>
      <c r="V643" s="25">
        <f t="shared" si="130"/>
        <v>3.1727068036039752E-2</v>
      </c>
      <c r="Y643" s="40"/>
      <c r="Z643" s="40"/>
    </row>
    <row r="644" spans="1:26" x14ac:dyDescent="0.2">
      <c r="A644" s="16">
        <v>1923.12</v>
      </c>
      <c r="B644" s="17">
        <v>8.5500000000000007</v>
      </c>
      <c r="C644" s="18">
        <v>0.53</v>
      </c>
      <c r="D644" s="17">
        <v>0.98</v>
      </c>
      <c r="E644" s="17">
        <v>17.3</v>
      </c>
      <c r="F644" s="18">
        <f t="shared" si="131"/>
        <v>1923.9583333332853</v>
      </c>
      <c r="G644" s="19">
        <f>G633*1/12+G645*11/12</f>
        <v>4.085</v>
      </c>
      <c r="H644" s="18">
        <f t="shared" si="123"/>
        <v>155.58714234104053</v>
      </c>
      <c r="I644" s="18">
        <f t="shared" si="124"/>
        <v>9.6445830924855525</v>
      </c>
      <c r="J644" s="20">
        <f t="shared" si="132"/>
        <v>2515.3967319398239</v>
      </c>
      <c r="K644" s="18">
        <f t="shared" si="125"/>
        <v>17.833380057803478</v>
      </c>
      <c r="L644" s="20">
        <f t="shared" si="126"/>
        <v>288.31447921649448</v>
      </c>
      <c r="M644" s="39">
        <f t="shared" si="134"/>
        <v>7.8097391449387379</v>
      </c>
      <c r="N644" s="21"/>
      <c r="O644" s="22">
        <f t="shared" si="135"/>
        <v>11.258350617018142</v>
      </c>
      <c r="P644" s="22"/>
      <c r="Q644" s="41">
        <f t="shared" si="136"/>
        <v>0.14353740233689574</v>
      </c>
      <c r="R644" s="19">
        <f t="shared" si="127"/>
        <v>1.0054422034769896</v>
      </c>
      <c r="S644" s="19">
        <f t="shared" si="133"/>
        <v>6.4448818435142083</v>
      </c>
      <c r="T644" s="25">
        <f t="shared" si="128"/>
        <v>0.10268626500295097</v>
      </c>
      <c r="U644" s="25">
        <f t="shared" si="129"/>
        <v>7.2515111782604169E-2</v>
      </c>
      <c r="V644" s="25">
        <f t="shared" si="130"/>
        <v>3.0171153220346802E-2</v>
      </c>
      <c r="Y644" s="40"/>
      <c r="Z644" s="40"/>
    </row>
    <row r="645" spans="1:26" x14ac:dyDescent="0.2">
      <c r="A645" s="16">
        <v>1924.01</v>
      </c>
      <c r="B645" s="17">
        <v>8.83</v>
      </c>
      <c r="C645" s="18">
        <v>0.53169999999999995</v>
      </c>
      <c r="D645" s="17">
        <v>0.9758</v>
      </c>
      <c r="E645" s="17">
        <v>17.3</v>
      </c>
      <c r="F645" s="18">
        <f t="shared" si="131"/>
        <v>1924.0416666666185</v>
      </c>
      <c r="G645" s="19">
        <v>4.0599999999999996</v>
      </c>
      <c r="H645" s="18">
        <f t="shared" si="123"/>
        <v>160.68239378612722</v>
      </c>
      <c r="I645" s="18">
        <f t="shared" si="124"/>
        <v>9.6755185476878651</v>
      </c>
      <c r="J645" s="20">
        <f t="shared" si="132"/>
        <v>2610.8077403383631</v>
      </c>
      <c r="K645" s="18">
        <f t="shared" si="125"/>
        <v>17.756951286127173</v>
      </c>
      <c r="L645" s="20">
        <f t="shared" si="126"/>
        <v>288.51938765823041</v>
      </c>
      <c r="M645" s="39">
        <f t="shared" si="134"/>
        <v>8.0722494460373735</v>
      </c>
      <c r="N645" s="21"/>
      <c r="O645" s="22">
        <f t="shared" si="135"/>
        <v>11.633992739691037</v>
      </c>
      <c r="P645" s="22"/>
      <c r="Q645" s="41">
        <f t="shared" si="136"/>
        <v>0.1396233589293564</v>
      </c>
      <c r="R645" s="19">
        <f t="shared" si="127"/>
        <v>1.0047430787771652</v>
      </c>
      <c r="S645" s="19">
        <f t="shared" si="133"/>
        <v>6.4799562018917687</v>
      </c>
      <c r="T645" s="25">
        <f t="shared" si="128"/>
        <v>0.10509792838807575</v>
      </c>
      <c r="U645" s="25">
        <f t="shared" si="129"/>
        <v>7.2357129894484284E-2</v>
      </c>
      <c r="V645" s="25">
        <f t="shared" si="130"/>
        <v>3.2740798493591461E-2</v>
      </c>
      <c r="Y645" s="40"/>
      <c r="Z645" s="40"/>
    </row>
    <row r="646" spans="1:26" x14ac:dyDescent="0.2">
      <c r="A646" s="16">
        <v>1924.02</v>
      </c>
      <c r="B646" s="17">
        <v>8.8699999999999992</v>
      </c>
      <c r="C646" s="18">
        <v>0.5333</v>
      </c>
      <c r="D646" s="17">
        <v>0.97170000000000001</v>
      </c>
      <c r="E646" s="17">
        <v>17.2</v>
      </c>
      <c r="F646" s="18">
        <f t="shared" si="131"/>
        <v>1924.1249999999518</v>
      </c>
      <c r="G646" s="19">
        <f>G645*11/12+G657*1/12</f>
        <v>4.043333333333333</v>
      </c>
      <c r="H646" s="18">
        <f t="shared" si="123"/>
        <v>162.34871875000007</v>
      </c>
      <c r="I646" s="18">
        <f t="shared" si="124"/>
        <v>9.7610565625000056</v>
      </c>
      <c r="J646" s="20">
        <f t="shared" si="132"/>
        <v>2651.0992794214826</v>
      </c>
      <c r="K646" s="18">
        <f t="shared" si="125"/>
        <v>17.785146562500007</v>
      </c>
      <c r="L646" s="20">
        <f t="shared" si="126"/>
        <v>290.42538554834886</v>
      </c>
      <c r="M646" s="39">
        <f t="shared" si="134"/>
        <v>8.1620662208503507</v>
      </c>
      <c r="N646" s="21"/>
      <c r="O646" s="22">
        <f t="shared" si="135"/>
        <v>11.76097970953878</v>
      </c>
      <c r="P646" s="22"/>
      <c r="Q646" s="41">
        <f t="shared" si="136"/>
        <v>0.13887619650281122</v>
      </c>
      <c r="R646" s="19">
        <f t="shared" si="127"/>
        <v>1.0047302452630666</v>
      </c>
      <c r="S646" s="19">
        <f t="shared" si="133"/>
        <v>6.5485440001219564</v>
      </c>
      <c r="T646" s="25">
        <f t="shared" si="128"/>
        <v>0.11083473751217987</v>
      </c>
      <c r="U646" s="25">
        <f t="shared" si="129"/>
        <v>7.0948723075598297E-2</v>
      </c>
      <c r="V646" s="25">
        <f t="shared" si="130"/>
        <v>3.9886014436581574E-2</v>
      </c>
      <c r="Y646" s="40"/>
      <c r="Z646" s="40"/>
    </row>
    <row r="647" spans="1:26" x14ac:dyDescent="0.2">
      <c r="A647" s="16">
        <v>1924.03</v>
      </c>
      <c r="B647" s="17">
        <v>8.6999999999999993</v>
      </c>
      <c r="C647" s="18">
        <v>0.53500000000000003</v>
      </c>
      <c r="D647" s="17">
        <v>0.96750000000000003</v>
      </c>
      <c r="E647" s="17">
        <v>17.100000000000001</v>
      </c>
      <c r="F647" s="18">
        <f t="shared" si="131"/>
        <v>1924.2083333332851</v>
      </c>
      <c r="G647" s="19">
        <f>G645*10/12+G657*2/12</f>
        <v>4.0266666666666664</v>
      </c>
      <c r="H647" s="18">
        <f t="shared" si="123"/>
        <v>160.16839912280705</v>
      </c>
      <c r="I647" s="18">
        <f t="shared" si="124"/>
        <v>9.8494360380116994</v>
      </c>
      <c r="J647" s="20">
        <f t="shared" si="132"/>
        <v>2628.8985638565305</v>
      </c>
      <c r="K647" s="18">
        <f t="shared" si="125"/>
        <v>17.81183059210527</v>
      </c>
      <c r="L647" s="20">
        <f t="shared" si="126"/>
        <v>292.35165063576943</v>
      </c>
      <c r="M647" s="39">
        <f t="shared" si="134"/>
        <v>8.0580770441160858</v>
      </c>
      <c r="N647" s="21"/>
      <c r="O647" s="22">
        <f t="shared" si="135"/>
        <v>11.610015219838786</v>
      </c>
      <c r="P647" s="22"/>
      <c r="Q647" s="41">
        <f t="shared" si="136"/>
        <v>0.14000792613364058</v>
      </c>
      <c r="R647" s="19">
        <f t="shared" si="127"/>
        <v>1.004717412888221</v>
      </c>
      <c r="S647" s="19">
        <f t="shared" si="133"/>
        <v>6.617996945787513</v>
      </c>
      <c r="T647" s="25">
        <f t="shared" si="128"/>
        <v>0.10631629825857325</v>
      </c>
      <c r="U647" s="25">
        <f t="shared" si="129"/>
        <v>7.0345310103740788E-2</v>
      </c>
      <c r="V647" s="25">
        <f t="shared" si="130"/>
        <v>3.5970988154832462E-2</v>
      </c>
      <c r="Y647" s="40"/>
      <c r="Z647" s="40"/>
    </row>
    <row r="648" spans="1:26" x14ac:dyDescent="0.2">
      <c r="A648" s="16">
        <v>1924.04</v>
      </c>
      <c r="B648" s="17">
        <v>8.5</v>
      </c>
      <c r="C648" s="18">
        <v>0.53669999999999995</v>
      </c>
      <c r="D648" s="17">
        <v>0.96330000000000005</v>
      </c>
      <c r="E648" s="17">
        <v>17</v>
      </c>
      <c r="F648" s="18">
        <f t="shared" si="131"/>
        <v>1924.2916666666183</v>
      </c>
      <c r="G648" s="19">
        <f>G645*9/12+G657*3/12</f>
        <v>4.01</v>
      </c>
      <c r="H648" s="18">
        <f t="shared" si="123"/>
        <v>157.40687500000007</v>
      </c>
      <c r="I648" s="18">
        <f t="shared" si="124"/>
        <v>9.9388552720588272</v>
      </c>
      <c r="J648" s="20">
        <f t="shared" si="132"/>
        <v>2597.1668783362938</v>
      </c>
      <c r="K648" s="18">
        <f t="shared" si="125"/>
        <v>17.838828551470595</v>
      </c>
      <c r="L648" s="20">
        <f t="shared" si="126"/>
        <v>294.3353945766296</v>
      </c>
      <c r="M648" s="39">
        <f t="shared" si="134"/>
        <v>7.9236203483279768</v>
      </c>
      <c r="N648" s="21"/>
      <c r="O648" s="22">
        <f t="shared" si="135"/>
        <v>11.416959092815114</v>
      </c>
      <c r="P648" s="22"/>
      <c r="Q648" s="41">
        <f t="shared" si="136"/>
        <v>0.14273334858362088</v>
      </c>
      <c r="R648" s="19">
        <f t="shared" si="127"/>
        <v>1.0047045816540427</v>
      </c>
      <c r="S648" s="19">
        <f t="shared" si="133"/>
        <v>6.6883298096965653</v>
      </c>
      <c r="T648" s="25">
        <f t="shared" si="128"/>
        <v>0.10987792776965311</v>
      </c>
      <c r="U648" s="25">
        <f t="shared" si="129"/>
        <v>6.9737831549172569E-2</v>
      </c>
      <c r="V648" s="25">
        <f t="shared" si="130"/>
        <v>4.0140096220480537E-2</v>
      </c>
      <c r="Y648" s="40"/>
      <c r="Z648" s="40"/>
    </row>
    <row r="649" spans="1:26" x14ac:dyDescent="0.2">
      <c r="A649" s="16">
        <v>1924.05</v>
      </c>
      <c r="B649" s="17">
        <v>8.4700000000000006</v>
      </c>
      <c r="C649" s="18">
        <v>0.5383</v>
      </c>
      <c r="D649" s="17">
        <v>0.95920000000000005</v>
      </c>
      <c r="E649" s="17">
        <v>17</v>
      </c>
      <c r="F649" s="18">
        <f t="shared" si="131"/>
        <v>1924.3749999999516</v>
      </c>
      <c r="G649" s="19">
        <f>G645*8/12+G657*4/12</f>
        <v>3.9933333333333332</v>
      </c>
      <c r="H649" s="18">
        <f t="shared" ref="H649:H712" si="137">B649*$E$1853/E649</f>
        <v>156.85132132352948</v>
      </c>
      <c r="I649" s="18">
        <f t="shared" ref="I649:I712" si="138">C649*$E$1853/E649</f>
        <v>9.9684848014705931</v>
      </c>
      <c r="J649" s="20">
        <f t="shared" si="132"/>
        <v>2601.7068278893075</v>
      </c>
      <c r="K649" s="18">
        <f t="shared" ref="K649:K712" si="139">D649*$E$1853/E649</f>
        <v>17.76290288235295</v>
      </c>
      <c r="L649" s="20">
        <f t="shared" ref="L649:L712" si="140">K649*(J649/H649)</f>
        <v>294.63485115837358</v>
      </c>
      <c r="M649" s="39">
        <f t="shared" si="134"/>
        <v>7.8996983306652897</v>
      </c>
      <c r="N649" s="21"/>
      <c r="O649" s="22">
        <f t="shared" si="135"/>
        <v>11.383531722775833</v>
      </c>
      <c r="P649" s="22"/>
      <c r="Q649" s="41">
        <f t="shared" si="136"/>
        <v>0.14221000739146017</v>
      </c>
      <c r="R649" s="19">
        <f t="shared" ref="R649:R712" si="141">((G649/G650+G649/1200+((1+G650/1200)^(-119))*(1-G649/G650)))</f>
        <v>1.0046917515619485</v>
      </c>
      <c r="S649" s="19">
        <f t="shared" si="133"/>
        <v>6.7197956034154513</v>
      </c>
      <c r="T649" s="25">
        <f t="shared" ref="T649:T712" si="142">(($J769/$J649)^(1/10)-1)</f>
        <v>9.8266073395384401E-2</v>
      </c>
      <c r="U649" s="25">
        <f t="shared" ref="U649:U712" si="143">(($S769/$S649)^(1/10)-1)</f>
        <v>6.9757192900352871E-2</v>
      </c>
      <c r="V649" s="25">
        <f t="shared" ref="V649:V712" si="144">T649-U649</f>
        <v>2.850888049503153E-2</v>
      </c>
      <c r="Y649" s="40"/>
      <c r="Z649" s="40"/>
    </row>
    <row r="650" spans="1:26" x14ac:dyDescent="0.2">
      <c r="A650" s="16">
        <v>1924.06</v>
      </c>
      <c r="B650" s="17">
        <v>8.6300000000000008</v>
      </c>
      <c r="C650" s="18">
        <v>0.54</v>
      </c>
      <c r="D650" s="17">
        <v>0.95499999999999996</v>
      </c>
      <c r="E650" s="17">
        <v>17</v>
      </c>
      <c r="F650" s="18">
        <f t="shared" ref="F650:F713" si="145">F649+1/12</f>
        <v>1924.4583333332848</v>
      </c>
      <c r="G650" s="19">
        <f>G645*7/12+G657*5/12</f>
        <v>3.9766666666666666</v>
      </c>
      <c r="H650" s="18">
        <f t="shared" si="137"/>
        <v>159.81427426470597</v>
      </c>
      <c r="I650" s="18">
        <f t="shared" si="138"/>
        <v>9.9999661764705934</v>
      </c>
      <c r="J650" s="20">
        <f t="shared" ref="J650:J713" si="146">J649*((H650+(I650/12))/H649)</f>
        <v>2664.6761194734063</v>
      </c>
      <c r="K650" s="18">
        <f t="shared" si="139"/>
        <v>17.685125367647068</v>
      </c>
      <c r="L650" s="20">
        <f t="shared" si="140"/>
        <v>294.87435621055647</v>
      </c>
      <c r="M650" s="39">
        <f t="shared" si="134"/>
        <v>8.0516769463966469</v>
      </c>
      <c r="N650" s="21"/>
      <c r="O650" s="22">
        <f t="shared" si="135"/>
        <v>11.603299337130565</v>
      </c>
      <c r="P650" s="22"/>
      <c r="Q650" s="41">
        <f t="shared" si="136"/>
        <v>0.13998729179276165</v>
      </c>
      <c r="R650" s="19">
        <f t="shared" si="141"/>
        <v>1.0046789226133559</v>
      </c>
      <c r="S650" s="19">
        <f t="shared" ref="S650:S713" si="147">S649*R649*E649/E650</f>
        <v>6.7513232149337501</v>
      </c>
      <c r="T650" s="25">
        <f t="shared" si="142"/>
        <v>9.6672880962743957E-2</v>
      </c>
      <c r="U650" s="25">
        <f t="shared" si="143"/>
        <v>6.8974774421313834E-2</v>
      </c>
      <c r="V650" s="25">
        <f t="shared" si="144"/>
        <v>2.7698106541430123E-2</v>
      </c>
      <c r="Y650" s="40"/>
      <c r="Z650" s="40"/>
    </row>
    <row r="651" spans="1:26" x14ac:dyDescent="0.2">
      <c r="A651" s="16">
        <v>1924.07</v>
      </c>
      <c r="B651" s="17">
        <v>9.0299999999999994</v>
      </c>
      <c r="C651" s="18">
        <v>0.54169999999999996</v>
      </c>
      <c r="D651" s="17">
        <v>0.95079999999999998</v>
      </c>
      <c r="E651" s="17">
        <v>17.100000000000001</v>
      </c>
      <c r="F651" s="18">
        <f t="shared" si="145"/>
        <v>1924.5416666666181</v>
      </c>
      <c r="G651" s="19">
        <f>G645*6/12+G657*6/12</f>
        <v>3.96</v>
      </c>
      <c r="H651" s="18">
        <f t="shared" si="137"/>
        <v>166.2437521929825</v>
      </c>
      <c r="I651" s="18">
        <f t="shared" si="138"/>
        <v>9.9727841154970793</v>
      </c>
      <c r="J651" s="20">
        <f t="shared" si="146"/>
        <v>2785.7353700208077</v>
      </c>
      <c r="K651" s="18">
        <f t="shared" si="139"/>
        <v>17.504380906432758</v>
      </c>
      <c r="L651" s="20">
        <f t="shared" si="140"/>
        <v>293.31973309144905</v>
      </c>
      <c r="M651" s="39">
        <f t="shared" si="134"/>
        <v>8.3777121399718322</v>
      </c>
      <c r="N651" s="21"/>
      <c r="O651" s="22">
        <f t="shared" si="135"/>
        <v>12.07182328745753</v>
      </c>
      <c r="P651" s="22"/>
      <c r="Q651" s="41">
        <f t="shared" si="136"/>
        <v>0.13487887811364768</v>
      </c>
      <c r="R651" s="19">
        <f t="shared" si="141"/>
        <v>1.0046660948096857</v>
      </c>
      <c r="S651" s="19">
        <f t="shared" si="147"/>
        <v>6.7432459809649723</v>
      </c>
      <c r="T651" s="25">
        <f t="shared" si="142"/>
        <v>8.6960988830153019E-2</v>
      </c>
      <c r="U651" s="25">
        <f t="shared" si="143"/>
        <v>6.9619791761140082E-2</v>
      </c>
      <c r="V651" s="25">
        <f t="shared" si="144"/>
        <v>1.7341197069012937E-2</v>
      </c>
      <c r="Y651" s="40"/>
      <c r="Z651" s="40"/>
    </row>
    <row r="652" spans="1:26" x14ac:dyDescent="0.2">
      <c r="A652" s="16">
        <v>1924.08</v>
      </c>
      <c r="B652" s="17">
        <v>9.34</v>
      </c>
      <c r="C652" s="18">
        <v>0.54330000000000001</v>
      </c>
      <c r="D652" s="17">
        <v>0.94669999999999999</v>
      </c>
      <c r="E652" s="17">
        <v>17</v>
      </c>
      <c r="F652" s="18">
        <f t="shared" si="145"/>
        <v>1924.6249999999513</v>
      </c>
      <c r="G652" s="19">
        <f>G645*5/12+G657*7/12</f>
        <v>3.9433333333333329</v>
      </c>
      <c r="H652" s="18">
        <f t="shared" si="137"/>
        <v>172.96237794117656</v>
      </c>
      <c r="I652" s="18">
        <f t="shared" si="138"/>
        <v>10.061077080882356</v>
      </c>
      <c r="J652" s="20">
        <f t="shared" si="146"/>
        <v>2912.3683289382575</v>
      </c>
      <c r="K652" s="18">
        <f t="shared" si="139"/>
        <v>17.531422183823537</v>
      </c>
      <c r="L652" s="20">
        <f t="shared" si="140"/>
        <v>295.19690546101162</v>
      </c>
      <c r="M652" s="39">
        <f t="shared" si="134"/>
        <v>8.7174183085483303</v>
      </c>
      <c r="N652" s="21"/>
      <c r="O652" s="22">
        <f t="shared" si="135"/>
        <v>12.55904278080348</v>
      </c>
      <c r="P652" s="22"/>
      <c r="Q652" s="41">
        <f t="shared" si="136"/>
        <v>0.12768930742272611</v>
      </c>
      <c r="R652" s="19">
        <f t="shared" si="141"/>
        <v>1.0046532681523594</v>
      </c>
      <c r="S652" s="19">
        <f t="shared" si="147"/>
        <v>6.8145618448962297</v>
      </c>
      <c r="T652" s="25">
        <f t="shared" si="142"/>
        <v>7.8275524532663177E-2</v>
      </c>
      <c r="U652" s="25">
        <f t="shared" si="143"/>
        <v>6.9009742832124354E-2</v>
      </c>
      <c r="V652" s="25">
        <f t="shared" si="144"/>
        <v>9.2657817005388221E-3</v>
      </c>
      <c r="Y652" s="40"/>
      <c r="Z652" s="40"/>
    </row>
    <row r="653" spans="1:26" x14ac:dyDescent="0.2">
      <c r="A653" s="16">
        <v>1924.09</v>
      </c>
      <c r="B653" s="17">
        <v>9.25</v>
      </c>
      <c r="C653" s="18">
        <v>0.54500000000000004</v>
      </c>
      <c r="D653" s="17">
        <v>0.9425</v>
      </c>
      <c r="E653" s="17">
        <v>17.100000000000001</v>
      </c>
      <c r="F653" s="18">
        <f t="shared" si="145"/>
        <v>1924.7083333332846</v>
      </c>
      <c r="G653" s="19">
        <f>G645*4/12+G657*8/12</f>
        <v>3.9266666666666667</v>
      </c>
      <c r="H653" s="18">
        <f t="shared" si="137"/>
        <v>170.29398757309949</v>
      </c>
      <c r="I653" s="18">
        <f t="shared" si="138"/>
        <v>10.033537646198836</v>
      </c>
      <c r="J653" s="20">
        <f t="shared" si="146"/>
        <v>2881.5164029004472</v>
      </c>
      <c r="K653" s="18">
        <f t="shared" si="139"/>
        <v>17.35157657163743</v>
      </c>
      <c r="L653" s="20">
        <f t="shared" si="140"/>
        <v>293.60315780904551</v>
      </c>
      <c r="M653" s="39">
        <f t="shared" si="134"/>
        <v>8.5816703752090522</v>
      </c>
      <c r="N653" s="21"/>
      <c r="O653" s="22">
        <f t="shared" si="135"/>
        <v>12.362730876100695</v>
      </c>
      <c r="P653" s="22"/>
      <c r="Q653" s="41">
        <f t="shared" si="136"/>
        <v>0.13028797514421842</v>
      </c>
      <c r="R653" s="19">
        <f t="shared" si="141"/>
        <v>1.0046404426428017</v>
      </c>
      <c r="S653" s="19">
        <f t="shared" si="147"/>
        <v>6.8062351511417116</v>
      </c>
      <c r="T653" s="25">
        <f t="shared" si="142"/>
        <v>7.5642651751946177E-2</v>
      </c>
      <c r="U653" s="25">
        <f t="shared" si="143"/>
        <v>6.8069763845179265E-2</v>
      </c>
      <c r="V653" s="25">
        <f t="shared" si="144"/>
        <v>7.5728879067669119E-3</v>
      </c>
      <c r="Y653" s="40"/>
      <c r="Z653" s="40"/>
    </row>
    <row r="654" spans="1:26" x14ac:dyDescent="0.2">
      <c r="A654" s="16">
        <v>1924.1</v>
      </c>
      <c r="B654" s="17">
        <v>9.1300000000000008</v>
      </c>
      <c r="C654" s="18">
        <v>0.54669999999999996</v>
      </c>
      <c r="D654" s="17">
        <v>0.93830000000000002</v>
      </c>
      <c r="E654" s="17">
        <v>17.2</v>
      </c>
      <c r="F654" s="18">
        <f t="shared" si="145"/>
        <v>1924.7916666666179</v>
      </c>
      <c r="G654" s="19">
        <f>G645*3/12+G657*9/12</f>
        <v>3.91</v>
      </c>
      <c r="H654" s="18">
        <f t="shared" si="137"/>
        <v>167.10753125000011</v>
      </c>
      <c r="I654" s="18">
        <f t="shared" si="138"/>
        <v>10.006318437500004</v>
      </c>
      <c r="J654" s="20">
        <f t="shared" si="146"/>
        <v>2841.7085073533326</v>
      </c>
      <c r="K654" s="18">
        <f t="shared" si="139"/>
        <v>17.173822187500008</v>
      </c>
      <c r="L654" s="20">
        <f t="shared" si="140"/>
        <v>292.04546467137254</v>
      </c>
      <c r="M654" s="39">
        <f t="shared" si="134"/>
        <v>8.419491035872424</v>
      </c>
      <c r="N654" s="21"/>
      <c r="O654" s="22">
        <f t="shared" si="135"/>
        <v>12.130082536261694</v>
      </c>
      <c r="P654" s="22"/>
      <c r="Q654" s="41">
        <f t="shared" si="136"/>
        <v>0.13435201723474419</v>
      </c>
      <c r="R654" s="19">
        <f t="shared" si="141"/>
        <v>1.0046276182824381</v>
      </c>
      <c r="S654" s="19">
        <f t="shared" si="147"/>
        <v>6.7980643327939259</v>
      </c>
      <c r="T654" s="25">
        <f t="shared" si="142"/>
        <v>7.9231455131178796E-2</v>
      </c>
      <c r="U654" s="25">
        <f t="shared" si="143"/>
        <v>6.9497356889955952E-2</v>
      </c>
      <c r="V654" s="25">
        <f t="shared" si="144"/>
        <v>9.7340982412228438E-3</v>
      </c>
      <c r="Y654" s="40"/>
      <c r="Z654" s="40"/>
    </row>
    <row r="655" spans="1:26" x14ac:dyDescent="0.2">
      <c r="A655" s="16">
        <v>1924.11</v>
      </c>
      <c r="B655" s="17">
        <v>9.64</v>
      </c>
      <c r="C655" s="18">
        <v>0.54830000000000001</v>
      </c>
      <c r="D655" s="17">
        <v>0.93420000000000003</v>
      </c>
      <c r="E655" s="17">
        <v>17.2</v>
      </c>
      <c r="F655" s="18">
        <f t="shared" si="145"/>
        <v>1924.8749999999511</v>
      </c>
      <c r="G655" s="19">
        <f>G645*2/12+G657*10/12</f>
        <v>3.8933333333333335</v>
      </c>
      <c r="H655" s="18">
        <f t="shared" si="137"/>
        <v>176.44212500000009</v>
      </c>
      <c r="I655" s="18">
        <f t="shared" si="138"/>
        <v>10.035603437500004</v>
      </c>
      <c r="J655" s="20">
        <f t="shared" si="146"/>
        <v>3014.6672955934223</v>
      </c>
      <c r="K655" s="18">
        <f t="shared" si="139"/>
        <v>17.098779375000007</v>
      </c>
      <c r="L655" s="20">
        <f t="shared" si="140"/>
        <v>292.14752982815094</v>
      </c>
      <c r="M655" s="39">
        <f t="shared" si="134"/>
        <v>8.8883273612509708</v>
      </c>
      <c r="N655" s="21"/>
      <c r="O655" s="22">
        <f t="shared" si="135"/>
        <v>12.803950814956579</v>
      </c>
      <c r="P655" s="22"/>
      <c r="Q655" s="41">
        <f t="shared" si="136"/>
        <v>0.12721517587619613</v>
      </c>
      <c r="R655" s="19">
        <f t="shared" si="141"/>
        <v>1.004614795072696</v>
      </c>
      <c r="S655" s="19">
        <f t="shared" si="147"/>
        <v>6.8295231795855535</v>
      </c>
      <c r="T655" s="25">
        <f t="shared" si="142"/>
        <v>7.6270500110678929E-2</v>
      </c>
      <c r="U655" s="25">
        <f t="shared" si="143"/>
        <v>6.9512243898488091E-2</v>
      </c>
      <c r="V655" s="25">
        <f t="shared" si="144"/>
        <v>6.7582562121908385E-3</v>
      </c>
      <c r="Y655" s="40"/>
      <c r="Z655" s="40"/>
    </row>
    <row r="656" spans="1:26" x14ac:dyDescent="0.2">
      <c r="A656" s="16">
        <v>1924.12</v>
      </c>
      <c r="B656" s="17">
        <v>10.16</v>
      </c>
      <c r="C656" s="18">
        <v>0.55000000000000004</v>
      </c>
      <c r="D656" s="17">
        <v>0.93</v>
      </c>
      <c r="E656" s="17">
        <v>17.3</v>
      </c>
      <c r="F656" s="18">
        <f t="shared" si="145"/>
        <v>1924.9583333332844</v>
      </c>
      <c r="G656" s="19">
        <f>G645*1/12+G657*11/12</f>
        <v>3.8766666666666669</v>
      </c>
      <c r="H656" s="18">
        <f t="shared" si="137"/>
        <v>184.88483815028908</v>
      </c>
      <c r="I656" s="18">
        <f t="shared" si="138"/>
        <v>10.008529624277461</v>
      </c>
      <c r="J656" s="20">
        <f t="shared" si="146"/>
        <v>3173.168769083346</v>
      </c>
      <c r="K656" s="18">
        <f t="shared" si="139"/>
        <v>16.923513728323705</v>
      </c>
      <c r="L656" s="20">
        <f t="shared" si="140"/>
        <v>290.4573774849913</v>
      </c>
      <c r="M656" s="39">
        <f t="shared" si="134"/>
        <v>9.310639680416374</v>
      </c>
      <c r="N656" s="21"/>
      <c r="O656" s="22">
        <f t="shared" si="135"/>
        <v>13.408391594348107</v>
      </c>
      <c r="P656" s="22"/>
      <c r="Q656" s="41">
        <f t="shared" si="136"/>
        <v>0.12392891919221902</v>
      </c>
      <c r="R656" s="19">
        <f t="shared" si="141"/>
        <v>1.0046019730150058</v>
      </c>
      <c r="S656" s="19">
        <f t="shared" si="147"/>
        <v>6.8213808385815815</v>
      </c>
      <c r="T656" s="25">
        <f t="shared" si="142"/>
        <v>7.2696321943440223E-2</v>
      </c>
      <c r="U656" s="25">
        <f t="shared" si="143"/>
        <v>7.0942531993489544E-2</v>
      </c>
      <c r="V656" s="25">
        <f t="shared" si="144"/>
        <v>1.7537899499506793E-3</v>
      </c>
      <c r="Y656" s="40"/>
      <c r="Z656" s="40"/>
    </row>
    <row r="657" spans="1:26" x14ac:dyDescent="0.2">
      <c r="A657" s="16">
        <v>1925.01</v>
      </c>
      <c r="B657" s="17">
        <v>10.58</v>
      </c>
      <c r="C657" s="18">
        <v>0.55420000000000003</v>
      </c>
      <c r="D657" s="17">
        <v>0.95669999999999999</v>
      </c>
      <c r="E657" s="17">
        <v>17.3</v>
      </c>
      <c r="F657" s="18">
        <f t="shared" si="145"/>
        <v>1925.0416666666176</v>
      </c>
      <c r="G657" s="19">
        <v>3.86</v>
      </c>
      <c r="H657" s="18">
        <f t="shared" si="137"/>
        <v>192.52771531791916</v>
      </c>
      <c r="I657" s="18">
        <f t="shared" si="138"/>
        <v>10.084958395953763</v>
      </c>
      <c r="J657" s="20">
        <f t="shared" si="146"/>
        <v>3318.76703620938</v>
      </c>
      <c r="K657" s="18">
        <f t="shared" si="139"/>
        <v>17.4093823482659</v>
      </c>
      <c r="L657" s="20">
        <f t="shared" si="140"/>
        <v>300.10060714002958</v>
      </c>
      <c r="M657" s="39">
        <f t="shared" si="134"/>
        <v>9.6926188522549968</v>
      </c>
      <c r="N657" s="21"/>
      <c r="O657" s="22">
        <f t="shared" si="135"/>
        <v>13.953065695481394</v>
      </c>
      <c r="P657" s="22"/>
      <c r="Q657" s="41">
        <f t="shared" si="136"/>
        <v>0.11986287085323862</v>
      </c>
      <c r="R657" s="19">
        <f t="shared" si="141"/>
        <v>1.0044518074010109</v>
      </c>
      <c r="S657" s="19">
        <f t="shared" si="147"/>
        <v>6.8527726491258116</v>
      </c>
      <c r="T657" s="25">
        <f t="shared" si="142"/>
        <v>6.6744815695120474E-2</v>
      </c>
      <c r="U657" s="25">
        <f t="shared" si="143"/>
        <v>6.937049498737724E-2</v>
      </c>
      <c r="V657" s="25">
        <f t="shared" si="144"/>
        <v>-2.6256792922567662E-3</v>
      </c>
      <c r="Y657" s="40"/>
      <c r="Z657" s="40"/>
    </row>
    <row r="658" spans="1:26" x14ac:dyDescent="0.2">
      <c r="A658" s="16">
        <v>1925.02</v>
      </c>
      <c r="B658" s="17">
        <v>10.67</v>
      </c>
      <c r="C658" s="18">
        <v>0.55830000000000002</v>
      </c>
      <c r="D658" s="17">
        <v>0.98329999999999995</v>
      </c>
      <c r="E658" s="17">
        <v>17.2</v>
      </c>
      <c r="F658" s="18">
        <f t="shared" si="145"/>
        <v>1925.1249999999509</v>
      </c>
      <c r="G658" s="19">
        <f>G657*11/12+G669*1/12</f>
        <v>3.8450000000000002</v>
      </c>
      <c r="H658" s="18">
        <f t="shared" si="137"/>
        <v>195.29434375000008</v>
      </c>
      <c r="I658" s="18">
        <f t="shared" si="138"/>
        <v>10.218634687500005</v>
      </c>
      <c r="J658" s="20">
        <f t="shared" si="146"/>
        <v>3381.136762484874</v>
      </c>
      <c r="K658" s="18">
        <f t="shared" si="139"/>
        <v>17.997462812500007</v>
      </c>
      <c r="L658" s="20">
        <f t="shared" si="140"/>
        <v>311.59060717444953</v>
      </c>
      <c r="M658" s="39">
        <f t="shared" si="134"/>
        <v>9.8308047228195754</v>
      </c>
      <c r="N658" s="21"/>
      <c r="O658" s="22">
        <f t="shared" si="135"/>
        <v>14.14390248463596</v>
      </c>
      <c r="P658" s="22"/>
      <c r="Q658" s="41">
        <f t="shared" si="136"/>
        <v>0.11900102849113872</v>
      </c>
      <c r="R658" s="19">
        <f t="shared" si="141"/>
        <v>1.0044401732636803</v>
      </c>
      <c r="S658" s="19">
        <f t="shared" si="147"/>
        <v>6.9232989421524191</v>
      </c>
      <c r="T658" s="25">
        <f t="shared" si="142"/>
        <v>6.1161034514012558E-2</v>
      </c>
      <c r="U658" s="25">
        <f t="shared" si="143"/>
        <v>6.7849285998279107E-2</v>
      </c>
      <c r="V658" s="25">
        <f t="shared" si="144"/>
        <v>-6.6882514842665497E-3</v>
      </c>
      <c r="Y658" s="40"/>
      <c r="Z658" s="40"/>
    </row>
    <row r="659" spans="1:26" x14ac:dyDescent="0.2">
      <c r="A659" s="16">
        <v>1925.03</v>
      </c>
      <c r="B659" s="17">
        <v>10.39</v>
      </c>
      <c r="C659" s="18">
        <v>0.5625</v>
      </c>
      <c r="D659" s="17">
        <v>1.01</v>
      </c>
      <c r="E659" s="17">
        <v>17.3</v>
      </c>
      <c r="F659" s="18">
        <f t="shared" si="145"/>
        <v>1925.2083333332841</v>
      </c>
      <c r="G659" s="19">
        <f>G657*10/12+G669*2/12</f>
        <v>3.83</v>
      </c>
      <c r="H659" s="18">
        <f t="shared" si="137"/>
        <v>189.07022326589603</v>
      </c>
      <c r="I659" s="18">
        <f t="shared" si="138"/>
        <v>10.235996206647403</v>
      </c>
      <c r="J659" s="20">
        <f t="shared" si="146"/>
        <v>3288.1463888537373</v>
      </c>
      <c r="K659" s="18">
        <f t="shared" si="139"/>
        <v>18.37929985549134</v>
      </c>
      <c r="L659" s="20">
        <f t="shared" si="140"/>
        <v>319.63694444102742</v>
      </c>
      <c r="M659" s="39">
        <f t="shared" si="134"/>
        <v>9.5185375388100315</v>
      </c>
      <c r="N659" s="21"/>
      <c r="O659" s="22">
        <f t="shared" si="135"/>
        <v>13.685923349947966</v>
      </c>
      <c r="P659" s="22"/>
      <c r="Q659" s="41">
        <f t="shared" si="136"/>
        <v>0.12416250134532483</v>
      </c>
      <c r="R659" s="19">
        <f t="shared" si="141"/>
        <v>1.0044285399691208</v>
      </c>
      <c r="S659" s="19">
        <f t="shared" si="147"/>
        <v>6.9138428283817035</v>
      </c>
      <c r="T659" s="25">
        <f t="shared" si="142"/>
        <v>5.7639446446891895E-2</v>
      </c>
      <c r="U659" s="25">
        <f t="shared" si="143"/>
        <v>6.8349938960863721E-2</v>
      </c>
      <c r="V659" s="25">
        <f t="shared" si="144"/>
        <v>-1.0710492513971825E-2</v>
      </c>
      <c r="Y659" s="40"/>
      <c r="Z659" s="40"/>
    </row>
    <row r="660" spans="1:26" x14ac:dyDescent="0.2">
      <c r="A660" s="16">
        <v>1925.04</v>
      </c>
      <c r="B660" s="17">
        <v>10.28</v>
      </c>
      <c r="C660" s="18">
        <v>0.56669999999999998</v>
      </c>
      <c r="D660" s="17">
        <v>1.0369999999999999</v>
      </c>
      <c r="E660" s="17">
        <v>17.2</v>
      </c>
      <c r="F660" s="18">
        <f t="shared" si="145"/>
        <v>1925.2916666666174</v>
      </c>
      <c r="G660" s="19">
        <f>G657*9/12+G669*3/12</f>
        <v>3.8149999999999999</v>
      </c>
      <c r="H660" s="18">
        <f t="shared" si="137"/>
        <v>188.15612500000009</v>
      </c>
      <c r="I660" s="18">
        <f t="shared" si="138"/>
        <v>10.372380937500004</v>
      </c>
      <c r="J660" s="20">
        <f t="shared" si="146"/>
        <v>3287.2814721103682</v>
      </c>
      <c r="K660" s="18">
        <f t="shared" si="139"/>
        <v>18.980340625000011</v>
      </c>
      <c r="L660" s="20">
        <f t="shared" si="140"/>
        <v>331.60611737144478</v>
      </c>
      <c r="M660" s="39">
        <f t="shared" si="134"/>
        <v>9.4765667879030708</v>
      </c>
      <c r="N660" s="21"/>
      <c r="O660" s="22">
        <f t="shared" si="135"/>
        <v>13.615545452014176</v>
      </c>
      <c r="P660" s="22"/>
      <c r="Q660" s="41">
        <f t="shared" si="136"/>
        <v>0.12310340370448428</v>
      </c>
      <c r="R660" s="19">
        <f t="shared" si="141"/>
        <v>1.0044169075182756</v>
      </c>
      <c r="S660" s="19">
        <f t="shared" si="147"/>
        <v>6.9848358312786178</v>
      </c>
      <c r="T660" s="25">
        <f t="shared" si="142"/>
        <v>6.4998290855300844E-2</v>
      </c>
      <c r="U660" s="25">
        <f t="shared" si="143"/>
        <v>6.6836389105776162E-2</v>
      </c>
      <c r="V660" s="25">
        <f t="shared" si="144"/>
        <v>-1.8380982504753174E-3</v>
      </c>
      <c r="Y660" s="40"/>
      <c r="Z660" s="40"/>
    </row>
    <row r="661" spans="1:26" x14ac:dyDescent="0.2">
      <c r="A661" s="16">
        <v>1925.05</v>
      </c>
      <c r="B661" s="17">
        <v>10.61</v>
      </c>
      <c r="C661" s="18">
        <v>0.57079999999999997</v>
      </c>
      <c r="D661" s="17">
        <v>1.0629999999999999</v>
      </c>
      <c r="E661" s="17">
        <v>17.3</v>
      </c>
      <c r="F661" s="18">
        <f t="shared" si="145"/>
        <v>1925.3749999999507</v>
      </c>
      <c r="G661" s="19">
        <f>G657*8/12+G669*4/12</f>
        <v>3.8</v>
      </c>
      <c r="H661" s="18">
        <f t="shared" si="137"/>
        <v>193.073635115607</v>
      </c>
      <c r="I661" s="18">
        <f t="shared" si="138"/>
        <v>10.387034017341044</v>
      </c>
      <c r="J661" s="20">
        <f t="shared" si="146"/>
        <v>3388.3181259259095</v>
      </c>
      <c r="K661" s="18">
        <f t="shared" si="139"/>
        <v>19.343758164739892</v>
      </c>
      <c r="L661" s="20">
        <f t="shared" si="140"/>
        <v>339.47051534959871</v>
      </c>
      <c r="M661" s="39">
        <f t="shared" si="134"/>
        <v>9.7290076940213286</v>
      </c>
      <c r="N661" s="21"/>
      <c r="O661" s="22">
        <f t="shared" si="135"/>
        <v>13.963817337114973</v>
      </c>
      <c r="P661" s="22"/>
      <c r="Q661" s="41">
        <f t="shared" si="136"/>
        <v>0.12007698527266283</v>
      </c>
      <c r="R661" s="19">
        <f t="shared" si="141"/>
        <v>1.0044052759120881</v>
      </c>
      <c r="S661" s="19">
        <f t="shared" si="147"/>
        <v>6.9751340999434834</v>
      </c>
      <c r="T661" s="25">
        <f t="shared" si="142"/>
        <v>7.0242150417554328E-2</v>
      </c>
      <c r="U661" s="25">
        <f t="shared" si="143"/>
        <v>6.7337090545177558E-2</v>
      </c>
      <c r="V661" s="25">
        <f t="shared" si="144"/>
        <v>2.9050598723767695E-3</v>
      </c>
      <c r="Y661" s="40"/>
      <c r="Z661" s="40"/>
    </row>
    <row r="662" spans="1:26" x14ac:dyDescent="0.2">
      <c r="A662" s="16">
        <v>1925.06</v>
      </c>
      <c r="B662" s="17">
        <v>10.8</v>
      </c>
      <c r="C662" s="18">
        <v>0.57499999999999996</v>
      </c>
      <c r="D662" s="17">
        <v>1.0900000000000001</v>
      </c>
      <c r="E662" s="17">
        <v>17.5</v>
      </c>
      <c r="F662" s="18">
        <f t="shared" si="145"/>
        <v>1925.4583333332839</v>
      </c>
      <c r="G662" s="19">
        <f>G657*7/12+G669*5/12</f>
        <v>3.7850000000000001</v>
      </c>
      <c r="H662" s="18">
        <f t="shared" si="137"/>
        <v>194.28505714285726</v>
      </c>
      <c r="I662" s="18">
        <f t="shared" si="138"/>
        <v>10.343880357142861</v>
      </c>
      <c r="J662" s="20">
        <f t="shared" si="146"/>
        <v>3424.7051740647248</v>
      </c>
      <c r="K662" s="18">
        <f t="shared" si="139"/>
        <v>19.608399285714295</v>
      </c>
      <c r="L662" s="20">
        <f t="shared" si="140"/>
        <v>345.64154071579162</v>
      </c>
      <c r="M662" s="39">
        <f t="shared" si="134"/>
        <v>9.7963861804506127</v>
      </c>
      <c r="N662" s="21"/>
      <c r="O662" s="22">
        <f t="shared" si="135"/>
        <v>14.043411328040778</v>
      </c>
      <c r="P662" s="22"/>
      <c r="Q662" s="41">
        <f t="shared" si="136"/>
        <v>0.12073372793126158</v>
      </c>
      <c r="R662" s="19">
        <f t="shared" si="141"/>
        <v>1.0043936451515041</v>
      </c>
      <c r="S662" s="19">
        <f t="shared" si="147"/>
        <v>6.9257945017183768</v>
      </c>
      <c r="T662" s="25">
        <f t="shared" si="142"/>
        <v>7.4258158038316147E-2</v>
      </c>
      <c r="U662" s="25">
        <f t="shared" si="143"/>
        <v>6.922417579358453E-2</v>
      </c>
      <c r="V662" s="25">
        <f t="shared" si="144"/>
        <v>5.0339822447316163E-3</v>
      </c>
      <c r="Y662" s="40"/>
      <c r="Z662" s="40"/>
    </row>
    <row r="663" spans="1:26" x14ac:dyDescent="0.2">
      <c r="A663" s="16">
        <v>1925.07</v>
      </c>
      <c r="B663" s="17">
        <v>11.1</v>
      </c>
      <c r="C663" s="18">
        <v>0.57920000000000005</v>
      </c>
      <c r="D663" s="17">
        <v>1.117</v>
      </c>
      <c r="E663" s="17">
        <v>17.7</v>
      </c>
      <c r="F663" s="18">
        <f t="shared" si="145"/>
        <v>1925.5416666666172</v>
      </c>
      <c r="G663" s="19">
        <f>G657*6/12+G669*6/12</f>
        <v>3.77</v>
      </c>
      <c r="H663" s="18">
        <f t="shared" si="137"/>
        <v>197.42557203389839</v>
      </c>
      <c r="I663" s="18">
        <f t="shared" si="138"/>
        <v>10.301701920903961</v>
      </c>
      <c r="J663" s="20">
        <f t="shared" si="146"/>
        <v>3495.1962458974999</v>
      </c>
      <c r="K663" s="18">
        <f t="shared" si="139"/>
        <v>19.867059816384192</v>
      </c>
      <c r="L663" s="20">
        <f t="shared" si="140"/>
        <v>351.72380240247816</v>
      </c>
      <c r="M663" s="39">
        <f t="shared" si="134"/>
        <v>9.9639938917878013</v>
      </c>
      <c r="N663" s="21"/>
      <c r="O663" s="22">
        <f t="shared" si="135"/>
        <v>14.263012384495759</v>
      </c>
      <c r="P663" s="22"/>
      <c r="Q663" s="41">
        <f t="shared" si="136"/>
        <v>0.12036790116256753</v>
      </c>
      <c r="R663" s="19">
        <f t="shared" si="141"/>
        <v>1.0043820152374694</v>
      </c>
      <c r="S663" s="19">
        <f t="shared" si="147"/>
        <v>6.8776225841890053</v>
      </c>
      <c r="T663" s="25">
        <f t="shared" si="142"/>
        <v>7.7928607588556797E-2</v>
      </c>
      <c r="U663" s="25">
        <f t="shared" si="143"/>
        <v>7.0322166402230879E-2</v>
      </c>
      <c r="V663" s="25">
        <f t="shared" si="144"/>
        <v>7.6064411863259185E-3</v>
      </c>
      <c r="Y663" s="40"/>
      <c r="Z663" s="40"/>
    </row>
    <row r="664" spans="1:26" x14ac:dyDescent="0.2">
      <c r="A664" s="16">
        <v>1925.08</v>
      </c>
      <c r="B664" s="17">
        <v>11.25</v>
      </c>
      <c r="C664" s="18">
        <v>0.58330000000000004</v>
      </c>
      <c r="D664" s="17">
        <v>1.143</v>
      </c>
      <c r="E664" s="17">
        <v>17.7</v>
      </c>
      <c r="F664" s="18">
        <f t="shared" si="145"/>
        <v>1925.6249999999504</v>
      </c>
      <c r="G664" s="19">
        <f>G657*5/12+G669*7/12</f>
        <v>3.7550000000000003</v>
      </c>
      <c r="H664" s="18">
        <f t="shared" si="137"/>
        <v>200.09348516949163</v>
      </c>
      <c r="I664" s="18">
        <f t="shared" si="138"/>
        <v>10.374624879943507</v>
      </c>
      <c r="J664" s="20">
        <f t="shared" si="146"/>
        <v>3557.7345432912507</v>
      </c>
      <c r="K664" s="18">
        <f t="shared" si="139"/>
        <v>20.329498093220352</v>
      </c>
      <c r="L664" s="20">
        <f t="shared" si="140"/>
        <v>361.46582959839117</v>
      </c>
      <c r="M664" s="39">
        <f t="shared" si="134"/>
        <v>10.110918458488946</v>
      </c>
      <c r="N664" s="21"/>
      <c r="O664" s="22">
        <f t="shared" si="135"/>
        <v>14.449940451105403</v>
      </c>
      <c r="P664" s="22"/>
      <c r="Q664" s="41">
        <f t="shared" si="136"/>
        <v>0.11905952231040798</v>
      </c>
      <c r="R664" s="19">
        <f t="shared" si="141"/>
        <v>1.0043703861709314</v>
      </c>
      <c r="S664" s="19">
        <f t="shared" si="147"/>
        <v>6.9077604311504848</v>
      </c>
      <c r="T664" s="25">
        <f t="shared" si="142"/>
        <v>8.3429645200274072E-2</v>
      </c>
      <c r="U664" s="25">
        <f t="shared" si="143"/>
        <v>7.020470103126053E-2</v>
      </c>
      <c r="V664" s="25">
        <f t="shared" si="144"/>
        <v>1.3224944169013542E-2</v>
      </c>
      <c r="Y664" s="40"/>
      <c r="Z664" s="40"/>
    </row>
    <row r="665" spans="1:26" x14ac:dyDescent="0.2">
      <c r="A665" s="16">
        <v>1925.09</v>
      </c>
      <c r="B665" s="17">
        <v>11.51</v>
      </c>
      <c r="C665" s="18">
        <v>0.58750000000000002</v>
      </c>
      <c r="D665" s="17">
        <v>1.17</v>
      </c>
      <c r="E665" s="17">
        <v>17.7</v>
      </c>
      <c r="F665" s="18">
        <f t="shared" si="145"/>
        <v>1925.7083333332837</v>
      </c>
      <c r="G665" s="19">
        <f>G657*4/12+G669*8/12</f>
        <v>3.74</v>
      </c>
      <c r="H665" s="18">
        <f t="shared" si="137"/>
        <v>204.71786793785319</v>
      </c>
      <c r="I665" s="18">
        <f t="shared" si="138"/>
        <v>10.449326447740118</v>
      </c>
      <c r="J665" s="20">
        <f t="shared" si="146"/>
        <v>3655.4404752857117</v>
      </c>
      <c r="K665" s="18">
        <f t="shared" si="139"/>
        <v>20.809722457627128</v>
      </c>
      <c r="L665" s="20">
        <f t="shared" si="140"/>
        <v>371.57822381270921</v>
      </c>
      <c r="M665" s="39">
        <f t="shared" si="134"/>
        <v>10.359247611348504</v>
      </c>
      <c r="N665" s="21"/>
      <c r="O665" s="22">
        <f t="shared" si="135"/>
        <v>14.777258376991176</v>
      </c>
      <c r="P665" s="22"/>
      <c r="Q665" s="41">
        <f t="shared" si="136"/>
        <v>0.11683864606599487</v>
      </c>
      <c r="R665" s="19">
        <f t="shared" si="141"/>
        <v>1.0043587579528388</v>
      </c>
      <c r="S665" s="19">
        <f t="shared" si="147"/>
        <v>6.9379500118108925</v>
      </c>
      <c r="T665" s="25">
        <f t="shared" si="142"/>
        <v>8.3099150693537016E-2</v>
      </c>
      <c r="U665" s="25">
        <f t="shared" si="143"/>
        <v>7.0087510734673231E-2</v>
      </c>
      <c r="V665" s="25">
        <f t="shared" si="144"/>
        <v>1.3011639958863785E-2</v>
      </c>
      <c r="Y665" s="40"/>
      <c r="Z665" s="40"/>
    </row>
    <row r="666" spans="1:26" x14ac:dyDescent="0.2">
      <c r="A666" s="16">
        <v>1925.1</v>
      </c>
      <c r="B666" s="17">
        <v>11.89</v>
      </c>
      <c r="C666" s="18">
        <v>0.5917</v>
      </c>
      <c r="D666" s="17">
        <v>1.1970000000000001</v>
      </c>
      <c r="E666" s="17">
        <v>17.7</v>
      </c>
      <c r="F666" s="18">
        <f t="shared" si="145"/>
        <v>1925.7916666666169</v>
      </c>
      <c r="G666" s="19">
        <f>G657*3/12+G669*9/12</f>
        <v>3.7250000000000001</v>
      </c>
      <c r="H666" s="18">
        <f t="shared" si="137"/>
        <v>211.47658121468939</v>
      </c>
      <c r="I666" s="18">
        <f t="shared" si="138"/>
        <v>10.524028015536729</v>
      </c>
      <c r="J666" s="20">
        <f t="shared" si="146"/>
        <v>3791.7837470532286</v>
      </c>
      <c r="K666" s="18">
        <f t="shared" si="139"/>
        <v>21.289946822033912</v>
      </c>
      <c r="L666" s="20">
        <f t="shared" si="140"/>
        <v>381.72961692369341</v>
      </c>
      <c r="M666" s="39">
        <f t="shared" si="134"/>
        <v>10.718495997022934</v>
      </c>
      <c r="N666" s="21"/>
      <c r="O666" s="22">
        <f t="shared" si="135"/>
        <v>15.256796100151362</v>
      </c>
      <c r="P666" s="22"/>
      <c r="Q666" s="41">
        <f t="shared" si="136"/>
        <v>0.11271163979524512</v>
      </c>
      <c r="R666" s="19">
        <f t="shared" si="141"/>
        <v>1.0043471305841412</v>
      </c>
      <c r="S666" s="19">
        <f t="shared" si="147"/>
        <v>6.9681908566012716</v>
      </c>
      <c r="T666" s="25">
        <f t="shared" si="142"/>
        <v>8.2327386844403438E-2</v>
      </c>
      <c r="U666" s="25">
        <f t="shared" si="143"/>
        <v>6.9970595385996814E-2</v>
      </c>
      <c r="V666" s="25">
        <f t="shared" si="144"/>
        <v>1.2356791458406624E-2</v>
      </c>
      <c r="Y666" s="40"/>
      <c r="Z666" s="40"/>
    </row>
    <row r="667" spans="1:26" x14ac:dyDescent="0.2">
      <c r="A667" s="16">
        <v>1925.11</v>
      </c>
      <c r="B667" s="17">
        <v>12.26</v>
      </c>
      <c r="C667" s="18">
        <v>0.5958</v>
      </c>
      <c r="D667" s="17">
        <v>1.2230000000000001</v>
      </c>
      <c r="E667" s="17">
        <v>18</v>
      </c>
      <c r="F667" s="18">
        <f t="shared" si="145"/>
        <v>1925.8749999999502</v>
      </c>
      <c r="G667" s="19">
        <f>G657*2/12+G669*10/12</f>
        <v>3.71</v>
      </c>
      <c r="H667" s="18">
        <f t="shared" si="137"/>
        <v>214.42314305555567</v>
      </c>
      <c r="I667" s="18">
        <f t="shared" si="138"/>
        <v>10.420335125000005</v>
      </c>
      <c r="J667" s="20">
        <f t="shared" si="146"/>
        <v>3860.185474226118</v>
      </c>
      <c r="K667" s="18">
        <f t="shared" si="139"/>
        <v>21.389845347222234</v>
      </c>
      <c r="L667" s="20">
        <f t="shared" si="140"/>
        <v>385.07396696399201</v>
      </c>
      <c r="M667" s="39">
        <f t="shared" si="134"/>
        <v>10.886317440307939</v>
      </c>
      <c r="N667" s="21"/>
      <c r="O667" s="22">
        <f t="shared" si="135"/>
        <v>15.458345172036251</v>
      </c>
      <c r="P667" s="22"/>
      <c r="Q667" s="41">
        <f t="shared" si="136"/>
        <v>0.11216870688545677</v>
      </c>
      <c r="R667" s="19">
        <f t="shared" si="141"/>
        <v>1.0043355040657889</v>
      </c>
      <c r="S667" s="19">
        <f t="shared" si="147"/>
        <v>6.8818411173202998</v>
      </c>
      <c r="T667" s="25">
        <f t="shared" si="142"/>
        <v>8.966737817501147E-2</v>
      </c>
      <c r="U667" s="25">
        <f t="shared" si="143"/>
        <v>7.0874478450491996E-2</v>
      </c>
      <c r="V667" s="25">
        <f t="shared" si="144"/>
        <v>1.8792899724519474E-2</v>
      </c>
      <c r="Y667" s="40"/>
      <c r="Z667" s="40"/>
    </row>
    <row r="668" spans="1:26" x14ac:dyDescent="0.2">
      <c r="A668" s="16">
        <v>1925.12</v>
      </c>
      <c r="B668" s="17">
        <v>12.46</v>
      </c>
      <c r="C668" s="18">
        <v>0.6</v>
      </c>
      <c r="D668" s="17">
        <v>1.25</v>
      </c>
      <c r="E668" s="17">
        <v>17.899999999999999</v>
      </c>
      <c r="F668" s="18">
        <f t="shared" si="145"/>
        <v>1925.9583333332835</v>
      </c>
      <c r="G668" s="19">
        <f>G657*1/12+G669*11/12</f>
        <v>3.6950000000000003</v>
      </c>
      <c r="H668" s="18">
        <f t="shared" si="137"/>
        <v>219.13850977653644</v>
      </c>
      <c r="I668" s="18">
        <f t="shared" si="138"/>
        <v>10.552416201117325</v>
      </c>
      <c r="J668" s="20">
        <f t="shared" si="146"/>
        <v>3960.905543240211</v>
      </c>
      <c r="K668" s="18">
        <f t="shared" si="139"/>
        <v>21.984200418994426</v>
      </c>
      <c r="L668" s="20">
        <f t="shared" si="140"/>
        <v>397.362113085896</v>
      </c>
      <c r="M668" s="39">
        <f t="shared" si="134"/>
        <v>11.147365239137258</v>
      </c>
      <c r="N668" s="21"/>
      <c r="O668" s="22">
        <f t="shared" si="135"/>
        <v>15.788866974247385</v>
      </c>
      <c r="P668" s="22"/>
      <c r="Q668" s="41">
        <f t="shared" si="136"/>
        <v>0.10957865215542231</v>
      </c>
      <c r="R668" s="19">
        <f t="shared" si="141"/>
        <v>1.0043238783987345</v>
      </c>
      <c r="S668" s="19">
        <f t="shared" si="147"/>
        <v>6.9502900901878215</v>
      </c>
      <c r="T668" s="25">
        <f t="shared" si="142"/>
        <v>8.7190293496408611E-2</v>
      </c>
      <c r="U668" s="25">
        <f t="shared" si="143"/>
        <v>7.0161643644488958E-2</v>
      </c>
      <c r="V668" s="25">
        <f t="shared" si="144"/>
        <v>1.7028649851919653E-2</v>
      </c>
      <c r="Y668" s="40"/>
      <c r="Z668" s="40"/>
    </row>
    <row r="669" spans="1:26" x14ac:dyDescent="0.2">
      <c r="A669" s="16">
        <v>1926.01</v>
      </c>
      <c r="B669" s="17">
        <v>12.65</v>
      </c>
      <c r="C669" s="18">
        <v>0.60750000000000004</v>
      </c>
      <c r="D669" s="17">
        <v>1.2490000000000001</v>
      </c>
      <c r="E669" s="17">
        <v>17.899999999999999</v>
      </c>
      <c r="F669" s="18">
        <f t="shared" si="145"/>
        <v>1926.0416666666167</v>
      </c>
      <c r="G669" s="19">
        <v>3.68</v>
      </c>
      <c r="H669" s="18">
        <f t="shared" si="137"/>
        <v>222.48010824022359</v>
      </c>
      <c r="I669" s="18">
        <f t="shared" si="138"/>
        <v>10.684321403631291</v>
      </c>
      <c r="J669" s="20">
        <f t="shared" si="146"/>
        <v>4037.397750009246</v>
      </c>
      <c r="K669" s="18">
        <f t="shared" si="139"/>
        <v>21.966613058659231</v>
      </c>
      <c r="L669" s="20">
        <f t="shared" si="140"/>
        <v>398.63318496138726</v>
      </c>
      <c r="M669" s="39">
        <f t="shared" si="134"/>
        <v>11.340966188506242</v>
      </c>
      <c r="N669" s="21"/>
      <c r="O669" s="22">
        <f t="shared" si="135"/>
        <v>16.018850836070303</v>
      </c>
      <c r="P669" s="22"/>
      <c r="Q669" s="41">
        <f t="shared" si="136"/>
        <v>0.10717666605596014</v>
      </c>
      <c r="R669" s="19">
        <f t="shared" si="141"/>
        <v>1.0054209127544818</v>
      </c>
      <c r="S669" s="19">
        <f t="shared" si="147"/>
        <v>6.9803422993737234</v>
      </c>
      <c r="T669" s="25">
        <f t="shared" si="142"/>
        <v>9.1277021951106985E-2</v>
      </c>
      <c r="U669" s="25">
        <f t="shared" si="143"/>
        <v>7.0045506362641285E-2</v>
      </c>
      <c r="V669" s="25">
        <f t="shared" si="144"/>
        <v>2.1231515588465699E-2</v>
      </c>
      <c r="Y669" s="40"/>
      <c r="Z669" s="40"/>
    </row>
    <row r="670" spans="1:26" x14ac:dyDescent="0.2">
      <c r="A670" s="16">
        <v>1926.02</v>
      </c>
      <c r="B670" s="17">
        <v>12.67</v>
      </c>
      <c r="C670" s="18">
        <v>0.61499999999999999</v>
      </c>
      <c r="D670" s="17">
        <v>1.248</v>
      </c>
      <c r="E670" s="17">
        <v>17.899999999999999</v>
      </c>
      <c r="F670" s="18">
        <f t="shared" si="145"/>
        <v>1926.12499999995</v>
      </c>
      <c r="G670" s="19">
        <f>G669*11/12+G681*1/12</f>
        <v>3.6516666666666668</v>
      </c>
      <c r="H670" s="18">
        <f t="shared" si="137"/>
        <v>222.83185544692751</v>
      </c>
      <c r="I670" s="18">
        <f t="shared" si="138"/>
        <v>10.816226606145257</v>
      </c>
      <c r="J670" s="20">
        <f t="shared" si="146"/>
        <v>4060.1380337790611</v>
      </c>
      <c r="K670" s="18">
        <f t="shared" si="139"/>
        <v>21.949025698324036</v>
      </c>
      <c r="L670" s="20">
        <f t="shared" si="140"/>
        <v>399.92519859165492</v>
      </c>
      <c r="M670" s="39">
        <f t="shared" si="134"/>
        <v>11.38943567274802</v>
      </c>
      <c r="N670" s="21"/>
      <c r="O670" s="22">
        <f t="shared" si="135"/>
        <v>16.041273315196626</v>
      </c>
      <c r="P670" s="22"/>
      <c r="Q670" s="41">
        <f t="shared" si="136"/>
        <v>0.10708475333291052</v>
      </c>
      <c r="R670" s="19">
        <f t="shared" si="141"/>
        <v>1.0054004313264016</v>
      </c>
      <c r="S670" s="19">
        <f t="shared" si="147"/>
        <v>7.0181821259750468</v>
      </c>
      <c r="T670" s="25">
        <f t="shared" si="142"/>
        <v>9.7077355087881401E-2</v>
      </c>
      <c r="U670" s="25">
        <f t="shared" si="143"/>
        <v>6.967985956692857E-2</v>
      </c>
      <c r="V670" s="25">
        <f t="shared" si="144"/>
        <v>2.739749552095283E-2</v>
      </c>
      <c r="Y670" s="40"/>
      <c r="Z670" s="40"/>
    </row>
    <row r="671" spans="1:26" x14ac:dyDescent="0.2">
      <c r="A671" s="16">
        <v>1926.03</v>
      </c>
      <c r="B671" s="17">
        <v>11.81</v>
      </c>
      <c r="C671" s="18">
        <v>0.62250000000000005</v>
      </c>
      <c r="D671" s="17">
        <v>1.248</v>
      </c>
      <c r="E671" s="17">
        <v>17.8</v>
      </c>
      <c r="F671" s="18">
        <f t="shared" si="145"/>
        <v>1926.2083333332832</v>
      </c>
      <c r="G671" s="19">
        <f>G669*10/12+G681*2/12</f>
        <v>3.6233333333333335</v>
      </c>
      <c r="H671" s="18">
        <f t="shared" si="137"/>
        <v>208.87361727528099</v>
      </c>
      <c r="I671" s="18">
        <f t="shared" si="138"/>
        <v>11.009638167134836</v>
      </c>
      <c r="J671" s="20">
        <f t="shared" si="146"/>
        <v>3822.5269464534049</v>
      </c>
      <c r="K671" s="18">
        <f t="shared" si="139"/>
        <v>22.072334831460683</v>
      </c>
      <c r="L671" s="20">
        <f t="shared" si="140"/>
        <v>403.93849527297618</v>
      </c>
      <c r="M671" s="39">
        <f t="shared" si="134"/>
        <v>10.71235206273249</v>
      </c>
      <c r="N671" s="21"/>
      <c r="O671" s="22">
        <f t="shared" si="135"/>
        <v>15.046869401752986</v>
      </c>
      <c r="P671" s="22"/>
      <c r="Q671" s="41">
        <f t="shared" si="136"/>
        <v>0.11131698916246477</v>
      </c>
      <c r="R671" s="19">
        <f t="shared" si="141"/>
        <v>1.0053799556662915</v>
      </c>
      <c r="S671" s="19">
        <f t="shared" si="147"/>
        <v>7.0957242542038035</v>
      </c>
      <c r="T671" s="25">
        <f t="shared" si="142"/>
        <v>0.1071572599127284</v>
      </c>
      <c r="U671" s="25">
        <f t="shared" si="143"/>
        <v>6.9495385832488932E-2</v>
      </c>
      <c r="V671" s="25">
        <f t="shared" si="144"/>
        <v>3.7661874080239466E-2</v>
      </c>
      <c r="Y671" s="40"/>
      <c r="Z671" s="40"/>
    </row>
    <row r="672" spans="1:26" x14ac:dyDescent="0.2">
      <c r="A672" s="16">
        <v>1926.04</v>
      </c>
      <c r="B672" s="17">
        <v>11.48</v>
      </c>
      <c r="C672" s="18">
        <v>0.63</v>
      </c>
      <c r="D672" s="17">
        <v>1.2470000000000001</v>
      </c>
      <c r="E672" s="17">
        <v>17.899999999999999</v>
      </c>
      <c r="F672" s="18">
        <f t="shared" si="145"/>
        <v>1926.2916666666165</v>
      </c>
      <c r="G672" s="19">
        <f>G669*9/12+G681*3/12</f>
        <v>3.5950000000000002</v>
      </c>
      <c r="H672" s="18">
        <f t="shared" si="137"/>
        <v>201.90289664804482</v>
      </c>
      <c r="I672" s="18">
        <f t="shared" si="138"/>
        <v>11.080037011173189</v>
      </c>
      <c r="J672" s="20">
        <f t="shared" si="146"/>
        <v>3711.8557693155381</v>
      </c>
      <c r="K672" s="18">
        <f t="shared" si="139"/>
        <v>21.93143833798884</v>
      </c>
      <c r="L672" s="20">
        <f t="shared" si="140"/>
        <v>403.19548295613902</v>
      </c>
      <c r="M672" s="39">
        <f t="shared" si="134"/>
        <v>10.395587685954736</v>
      </c>
      <c r="N672" s="21"/>
      <c r="O672" s="22">
        <f t="shared" si="135"/>
        <v>14.562366728257411</v>
      </c>
      <c r="P672" s="22"/>
      <c r="Q672" s="41">
        <f t="shared" si="136"/>
        <v>0.11403621939591527</v>
      </c>
      <c r="R672" s="19">
        <f t="shared" si="141"/>
        <v>1.0053594857863619</v>
      </c>
      <c r="S672" s="19">
        <f t="shared" si="147"/>
        <v>7.0940447521110261</v>
      </c>
      <c r="T672" s="25">
        <f t="shared" si="142"/>
        <v>0.11088512929981298</v>
      </c>
      <c r="U672" s="25">
        <f t="shared" si="143"/>
        <v>6.9733856888830381E-2</v>
      </c>
      <c r="V672" s="25">
        <f t="shared" si="144"/>
        <v>4.1151272410982598E-2</v>
      </c>
      <c r="Y672" s="40"/>
      <c r="Z672" s="40"/>
    </row>
    <row r="673" spans="1:26" x14ac:dyDescent="0.2">
      <c r="A673" s="16">
        <v>1926.05</v>
      </c>
      <c r="B673" s="17">
        <v>11.56</v>
      </c>
      <c r="C673" s="18">
        <v>0.63749999999999996</v>
      </c>
      <c r="D673" s="17">
        <v>1.246</v>
      </c>
      <c r="E673" s="17">
        <v>17.8</v>
      </c>
      <c r="F673" s="18">
        <f t="shared" si="145"/>
        <v>1926.3749999999498</v>
      </c>
      <c r="G673" s="19">
        <f>G669*8/12+G681*4/12</f>
        <v>3.5666666666666669</v>
      </c>
      <c r="H673" s="18">
        <f t="shared" si="137"/>
        <v>204.4520758426967</v>
      </c>
      <c r="I673" s="18">
        <f t="shared" si="138"/>
        <v>11.274930653089891</v>
      </c>
      <c r="J673" s="20">
        <f t="shared" si="146"/>
        <v>3775.9943333568963</v>
      </c>
      <c r="K673" s="18">
        <f t="shared" si="139"/>
        <v>22.036962500000008</v>
      </c>
      <c r="L673" s="20">
        <f t="shared" si="140"/>
        <v>406.99731309365859</v>
      </c>
      <c r="M673" s="39">
        <f t="shared" si="134"/>
        <v>10.575158463806101</v>
      </c>
      <c r="N673" s="21"/>
      <c r="O673" s="22">
        <f t="shared" si="135"/>
        <v>14.771860041900316</v>
      </c>
      <c r="P673" s="22"/>
      <c r="Q673" s="41">
        <f t="shared" si="136"/>
        <v>0.11110746549615287</v>
      </c>
      <c r="R673" s="19">
        <f t="shared" si="141"/>
        <v>1.0053390216988511</v>
      </c>
      <c r="S673" s="19">
        <f t="shared" si="147"/>
        <v>7.1721329660610822</v>
      </c>
      <c r="T673" s="25">
        <f t="shared" si="142"/>
        <v>0.10329769326495741</v>
      </c>
      <c r="U673" s="25">
        <f t="shared" si="143"/>
        <v>6.8776601827087447E-2</v>
      </c>
      <c r="V673" s="25">
        <f t="shared" si="144"/>
        <v>3.4521091437869966E-2</v>
      </c>
      <c r="Y673" s="40"/>
      <c r="Z673" s="40"/>
    </row>
    <row r="674" spans="1:26" x14ac:dyDescent="0.2">
      <c r="A674" s="16">
        <v>1926.06</v>
      </c>
      <c r="B674" s="17">
        <v>12.11</v>
      </c>
      <c r="C674" s="18">
        <v>0.64500000000000002</v>
      </c>
      <c r="D674" s="17">
        <v>1.2450000000000001</v>
      </c>
      <c r="E674" s="17">
        <v>17.7</v>
      </c>
      <c r="F674" s="18">
        <f t="shared" si="145"/>
        <v>1926.458333333283</v>
      </c>
      <c r="G674" s="19">
        <f>G669*7/12+G681*5/12</f>
        <v>3.5383333333333336</v>
      </c>
      <c r="H674" s="18">
        <f t="shared" si="137"/>
        <v>215.38952048022608</v>
      </c>
      <c r="I674" s="18">
        <f t="shared" si="138"/>
        <v>11.472026483050852</v>
      </c>
      <c r="J674" s="20">
        <f t="shared" si="146"/>
        <v>3995.6525965641563</v>
      </c>
      <c r="K674" s="18">
        <f t="shared" si="139"/>
        <v>22.143679025423744</v>
      </c>
      <c r="L674" s="20">
        <f t="shared" si="140"/>
        <v>410.78344200845379</v>
      </c>
      <c r="M674" s="39">
        <f t="shared" si="134"/>
        <v>11.197979740229965</v>
      </c>
      <c r="N674" s="21"/>
      <c r="O674" s="22">
        <f t="shared" si="135"/>
        <v>15.591949753085151</v>
      </c>
      <c r="P674" s="22"/>
      <c r="Q674" s="41">
        <f t="shared" si="136"/>
        <v>0.10456095641367756</v>
      </c>
      <c r="R674" s="19">
        <f t="shared" si="141"/>
        <v>1.0053185634160247</v>
      </c>
      <c r="S674" s="19">
        <f t="shared" si="147"/>
        <v>7.2511620047893741</v>
      </c>
      <c r="T674" s="25">
        <f t="shared" si="142"/>
        <v>0.10120351831446617</v>
      </c>
      <c r="U674" s="25">
        <f t="shared" si="143"/>
        <v>6.7042914557499333E-2</v>
      </c>
      <c r="V674" s="25">
        <f t="shared" si="144"/>
        <v>3.4160603756966834E-2</v>
      </c>
      <c r="Y674" s="40"/>
      <c r="Z674" s="40"/>
    </row>
    <row r="675" spans="1:26" x14ac:dyDescent="0.2">
      <c r="A675" s="16">
        <v>1926.07</v>
      </c>
      <c r="B675" s="17">
        <v>12.62</v>
      </c>
      <c r="C675" s="18">
        <v>0.65249999999999997</v>
      </c>
      <c r="D675" s="17">
        <v>1.244</v>
      </c>
      <c r="E675" s="17">
        <v>17.5</v>
      </c>
      <c r="F675" s="18">
        <f t="shared" si="145"/>
        <v>1926.5416666666163</v>
      </c>
      <c r="G675" s="19">
        <f>G669*6/12+G681*6/12</f>
        <v>3.51</v>
      </c>
      <c r="H675" s="18">
        <f t="shared" si="137"/>
        <v>227.02568714285721</v>
      </c>
      <c r="I675" s="18">
        <f t="shared" si="138"/>
        <v>11.73805553571429</v>
      </c>
      <c r="J675" s="20">
        <f t="shared" si="146"/>
        <v>4229.6589312295737</v>
      </c>
      <c r="K675" s="18">
        <f t="shared" si="139"/>
        <v>22.378760285714296</v>
      </c>
      <c r="L675" s="20">
        <f t="shared" si="140"/>
        <v>416.93309908475362</v>
      </c>
      <c r="M675" s="39">
        <f t="shared" si="134"/>
        <v>11.869694058481279</v>
      </c>
      <c r="N675" s="21"/>
      <c r="O675" s="22">
        <f t="shared" si="135"/>
        <v>16.469124743360339</v>
      </c>
      <c r="P675" s="22"/>
      <c r="Q675" s="41">
        <f t="shared" si="136"/>
        <v>9.8597390299536347E-2</v>
      </c>
      <c r="R675" s="19">
        <f t="shared" si="141"/>
        <v>1.0052981109501766</v>
      </c>
      <c r="S675" s="19">
        <f t="shared" si="147"/>
        <v>7.3730389442631621</v>
      </c>
      <c r="T675" s="25">
        <f t="shared" si="142"/>
        <v>0.10081264835027315</v>
      </c>
      <c r="U675" s="25">
        <f t="shared" si="143"/>
        <v>6.4709778589431721E-2</v>
      </c>
      <c r="V675" s="25">
        <f t="shared" si="144"/>
        <v>3.6102869760841427E-2</v>
      </c>
      <c r="Y675" s="40"/>
      <c r="Z675" s="40"/>
    </row>
    <row r="676" spans="1:26" x14ac:dyDescent="0.2">
      <c r="A676" s="16">
        <v>1926.08</v>
      </c>
      <c r="B676" s="17">
        <v>13.12</v>
      </c>
      <c r="C676" s="18">
        <v>0.66</v>
      </c>
      <c r="D676" s="17">
        <v>1.2430000000000001</v>
      </c>
      <c r="E676" s="17">
        <v>17.399999999999999</v>
      </c>
      <c r="F676" s="18">
        <f t="shared" si="145"/>
        <v>1926.6249999999495</v>
      </c>
      <c r="G676" s="19">
        <f>G669*5/12+G681*7/12</f>
        <v>3.4816666666666665</v>
      </c>
      <c r="H676" s="18">
        <f t="shared" si="137"/>
        <v>237.37680459770127</v>
      </c>
      <c r="I676" s="18">
        <f t="shared" si="138"/>
        <v>11.941211206896559</v>
      </c>
      <c r="J676" s="20">
        <f t="shared" si="146"/>
        <v>4441.0474949979907</v>
      </c>
      <c r="K676" s="18">
        <f t="shared" si="139"/>
        <v>22.489281106321851</v>
      </c>
      <c r="L676" s="20">
        <f t="shared" si="140"/>
        <v>420.74863081421512</v>
      </c>
      <c r="M676" s="39">
        <f t="shared" si="134"/>
        <v>12.488808219521882</v>
      </c>
      <c r="N676" s="21"/>
      <c r="O676" s="22">
        <f t="shared" si="135"/>
        <v>17.2606937955943</v>
      </c>
      <c r="P676" s="22"/>
      <c r="Q676" s="41">
        <f t="shared" si="136"/>
        <v>9.3136770867250987E-2</v>
      </c>
      <c r="R676" s="19">
        <f t="shared" si="141"/>
        <v>1.0052776643136292</v>
      </c>
      <c r="S676" s="19">
        <f t="shared" si="147"/>
        <v>7.4547004106909336</v>
      </c>
      <c r="T676" s="25">
        <f t="shared" si="142"/>
        <v>9.7173107482416698E-2</v>
      </c>
      <c r="U676" s="25">
        <f t="shared" si="143"/>
        <v>6.2988249465290247E-2</v>
      </c>
      <c r="V676" s="25">
        <f t="shared" si="144"/>
        <v>3.4184858017126452E-2</v>
      </c>
      <c r="Y676" s="40"/>
      <c r="Z676" s="40"/>
    </row>
    <row r="677" spans="1:26" x14ac:dyDescent="0.2">
      <c r="A677" s="16">
        <v>1926.09</v>
      </c>
      <c r="B677" s="17">
        <v>13.32</v>
      </c>
      <c r="C677" s="18">
        <v>0.66749999999999998</v>
      </c>
      <c r="D677" s="17">
        <v>1.242</v>
      </c>
      <c r="E677" s="17">
        <v>17.5</v>
      </c>
      <c r="F677" s="18">
        <f t="shared" si="145"/>
        <v>1926.7083333332828</v>
      </c>
      <c r="G677" s="19">
        <f>G669*4/12+G681*8/12</f>
        <v>3.4533333333333331</v>
      </c>
      <c r="H677" s="18">
        <f t="shared" si="137"/>
        <v>239.61823714285725</v>
      </c>
      <c r="I677" s="18">
        <f t="shared" si="138"/>
        <v>12.007895892857148</v>
      </c>
      <c r="J677" s="20">
        <f t="shared" si="146"/>
        <v>4501.7032868680981</v>
      </c>
      <c r="K677" s="18">
        <f t="shared" si="139"/>
        <v>22.342781571428581</v>
      </c>
      <c r="L677" s="20">
        <f t="shared" si="140"/>
        <v>419.75341458634966</v>
      </c>
      <c r="M677" s="39">
        <f t="shared" si="134"/>
        <v>12.692614823344723</v>
      </c>
      <c r="N677" s="21"/>
      <c r="O677" s="22">
        <f t="shared" si="135"/>
        <v>17.470213778374855</v>
      </c>
      <c r="P677" s="22"/>
      <c r="Q677" s="41">
        <f t="shared" si="136"/>
        <v>9.083041184019533E-2</v>
      </c>
      <c r="R677" s="19">
        <f t="shared" si="141"/>
        <v>1.0052572235187336</v>
      </c>
      <c r="S677" s="19">
        <f t="shared" si="147"/>
        <v>7.4512207094914205</v>
      </c>
      <c r="T677" s="25">
        <f t="shared" si="142"/>
        <v>9.7269107033777447E-2</v>
      </c>
      <c r="U677" s="25">
        <f t="shared" si="143"/>
        <v>6.3250861066933117E-2</v>
      </c>
      <c r="V677" s="25">
        <f t="shared" si="144"/>
        <v>3.4018245966844329E-2</v>
      </c>
      <c r="Y677" s="40"/>
      <c r="Z677" s="40"/>
    </row>
    <row r="678" spans="1:26" x14ac:dyDescent="0.2">
      <c r="A678" s="16">
        <v>1926.1</v>
      </c>
      <c r="B678" s="17">
        <v>13.02</v>
      </c>
      <c r="C678" s="18">
        <v>0.67500000000000004</v>
      </c>
      <c r="D678" s="17">
        <v>1.242</v>
      </c>
      <c r="E678" s="17">
        <v>17.600000000000001</v>
      </c>
      <c r="F678" s="18">
        <f t="shared" si="145"/>
        <v>1926.791666666616</v>
      </c>
      <c r="G678" s="19">
        <f>G669*3/12+G681*9/12</f>
        <v>3.4249999999999998</v>
      </c>
      <c r="H678" s="18">
        <f t="shared" si="137"/>
        <v>232.89062642045465</v>
      </c>
      <c r="I678" s="18">
        <f t="shared" si="138"/>
        <v>12.07382279829546</v>
      </c>
      <c r="J678" s="20">
        <f t="shared" si="146"/>
        <v>4394.2143482370457</v>
      </c>
      <c r="K678" s="18">
        <f t="shared" si="139"/>
        <v>22.215833948863644</v>
      </c>
      <c r="L678" s="20">
        <f t="shared" si="140"/>
        <v>419.171599117543</v>
      </c>
      <c r="M678" s="39">
        <f t="shared" si="134"/>
        <v>12.426517521583351</v>
      </c>
      <c r="N678" s="21"/>
      <c r="O678" s="22">
        <f t="shared" si="135"/>
        <v>17.033811722274987</v>
      </c>
      <c r="P678" s="22"/>
      <c r="Q678" s="41">
        <f t="shared" si="136"/>
        <v>9.1529018787589234E-2</v>
      </c>
      <c r="R678" s="19">
        <f t="shared" si="141"/>
        <v>1.0052367885778679</v>
      </c>
      <c r="S678" s="19">
        <f t="shared" si="147"/>
        <v>7.4478343885994933</v>
      </c>
      <c r="T678" s="25">
        <f t="shared" si="142"/>
        <v>0.1059016877045782</v>
      </c>
      <c r="U678" s="25">
        <f t="shared" si="143"/>
        <v>6.3512451184954077E-2</v>
      </c>
      <c r="V678" s="25">
        <f t="shared" si="144"/>
        <v>4.2389236519624118E-2</v>
      </c>
      <c r="Y678" s="40"/>
      <c r="Z678" s="40"/>
    </row>
    <row r="679" spans="1:26" x14ac:dyDescent="0.2">
      <c r="A679" s="16">
        <v>1926.11</v>
      </c>
      <c r="B679" s="17">
        <v>13.19</v>
      </c>
      <c r="C679" s="18">
        <v>0.6825</v>
      </c>
      <c r="D679" s="17">
        <v>1.2410000000000001</v>
      </c>
      <c r="E679" s="17">
        <v>17.7</v>
      </c>
      <c r="F679" s="18">
        <f t="shared" si="145"/>
        <v>1926.8749999999493</v>
      </c>
      <c r="G679" s="19">
        <f>G669*2/12+G681*10/12</f>
        <v>3.3966666666666665</v>
      </c>
      <c r="H679" s="18">
        <f t="shared" si="137"/>
        <v>234.59849505649728</v>
      </c>
      <c r="I679" s="18">
        <f t="shared" si="138"/>
        <v>12.139004766949158</v>
      </c>
      <c r="J679" s="20">
        <f t="shared" si="146"/>
        <v>4445.5253726111332</v>
      </c>
      <c r="K679" s="18">
        <f t="shared" si="139"/>
        <v>22.072534675141256</v>
      </c>
      <c r="L679" s="20">
        <f t="shared" si="140"/>
        <v>418.26360784006192</v>
      </c>
      <c r="M679" s="39">
        <f t="shared" si="134"/>
        <v>12.615251212344486</v>
      </c>
      <c r="N679" s="21"/>
      <c r="O679" s="22">
        <f t="shared" si="135"/>
        <v>17.219085274376607</v>
      </c>
      <c r="P679" s="22"/>
      <c r="Q679" s="41">
        <f t="shared" si="136"/>
        <v>8.9367477165152587E-2</v>
      </c>
      <c r="R679" s="19">
        <f t="shared" si="141"/>
        <v>1.0052163595034402</v>
      </c>
      <c r="S679" s="19">
        <f t="shared" si="147"/>
        <v>7.4445386078383011</v>
      </c>
      <c r="T679" s="25">
        <f t="shared" si="142"/>
        <v>0.10801736537684681</v>
      </c>
      <c r="U679" s="25">
        <f t="shared" si="143"/>
        <v>6.377305781836129E-2</v>
      </c>
      <c r="V679" s="25">
        <f t="shared" si="144"/>
        <v>4.4244307558485518E-2</v>
      </c>
      <c r="Y679" s="40"/>
      <c r="Z679" s="40"/>
    </row>
    <row r="680" spans="1:26" x14ac:dyDescent="0.2">
      <c r="A680" s="16">
        <v>1926.12</v>
      </c>
      <c r="B680" s="17">
        <v>13.49</v>
      </c>
      <c r="C680" s="18">
        <v>0.69</v>
      </c>
      <c r="D680" s="17">
        <v>1.24</v>
      </c>
      <c r="E680" s="17">
        <v>17.7</v>
      </c>
      <c r="F680" s="18">
        <f t="shared" si="145"/>
        <v>1926.9583333332826</v>
      </c>
      <c r="G680" s="19">
        <f>G669*1/12+G681*11/12</f>
        <v>3.3683333333333327</v>
      </c>
      <c r="H680" s="18">
        <f t="shared" si="137"/>
        <v>239.93432132768373</v>
      </c>
      <c r="I680" s="18">
        <f t="shared" si="138"/>
        <v>12.272400423728818</v>
      </c>
      <c r="J680" s="20">
        <f t="shared" si="146"/>
        <v>4566.016299124286</v>
      </c>
      <c r="K680" s="18">
        <f t="shared" si="139"/>
        <v>22.054748587570632</v>
      </c>
      <c r="L680" s="20">
        <f t="shared" si="140"/>
        <v>419.70794743618342</v>
      </c>
      <c r="M680" s="39">
        <f t="shared" si="134"/>
        <v>13.009052728993126</v>
      </c>
      <c r="N680" s="21"/>
      <c r="O680" s="22">
        <f t="shared" si="135"/>
        <v>17.67784190354477</v>
      </c>
      <c r="P680" s="22"/>
      <c r="Q680" s="41">
        <f t="shared" si="136"/>
        <v>8.6347660503229104E-2</v>
      </c>
      <c r="R680" s="19">
        <f t="shared" si="141"/>
        <v>1.0051959363078855</v>
      </c>
      <c r="S680" s="19">
        <f t="shared" si="147"/>
        <v>7.483371997554026</v>
      </c>
      <c r="T680" s="25">
        <f t="shared" si="142"/>
        <v>0.10352082786042582</v>
      </c>
      <c r="U680" s="25">
        <f t="shared" si="143"/>
        <v>6.3433430531809165E-2</v>
      </c>
      <c r="V680" s="25">
        <f t="shared" si="144"/>
        <v>4.0087397328616658E-2</v>
      </c>
      <c r="Y680" s="40"/>
      <c r="Z680" s="40"/>
    </row>
    <row r="681" spans="1:26" x14ac:dyDescent="0.2">
      <c r="A681" s="16">
        <v>1927.01</v>
      </c>
      <c r="B681" s="17">
        <v>13.4</v>
      </c>
      <c r="C681" s="18">
        <v>0.69669999999999999</v>
      </c>
      <c r="D681" s="17">
        <v>1.2290000000000001</v>
      </c>
      <c r="E681" s="17">
        <v>17.5</v>
      </c>
      <c r="F681" s="18">
        <f t="shared" si="145"/>
        <v>1927.0416666666158</v>
      </c>
      <c r="G681" s="19">
        <v>3.34</v>
      </c>
      <c r="H681" s="18">
        <f t="shared" si="137"/>
        <v>241.05738571428583</v>
      </c>
      <c r="I681" s="18">
        <f t="shared" si="138"/>
        <v>12.533185121428577</v>
      </c>
      <c r="J681" s="20">
        <f t="shared" si="146"/>
        <v>4607.2643548482802</v>
      </c>
      <c r="K681" s="18">
        <f t="shared" si="139"/>
        <v>22.108919928571439</v>
      </c>
      <c r="L681" s="20">
        <f t="shared" si="140"/>
        <v>422.56178299317429</v>
      </c>
      <c r="M681" s="39">
        <f t="shared" si="134"/>
        <v>13.185930628677792</v>
      </c>
      <c r="N681" s="21"/>
      <c r="O681" s="22">
        <f t="shared" si="135"/>
        <v>17.836264453737645</v>
      </c>
      <c r="P681" s="22"/>
      <c r="Q681" s="41">
        <f t="shared" si="136"/>
        <v>8.3521082543100103E-2</v>
      </c>
      <c r="R681" s="19">
        <f t="shared" si="141"/>
        <v>1.0028536005602389</v>
      </c>
      <c r="S681" s="19">
        <f t="shared" si="147"/>
        <v>7.6082237517852054</v>
      </c>
      <c r="T681" s="25">
        <f t="shared" si="142"/>
        <v>0.10550186110804316</v>
      </c>
      <c r="U681" s="25">
        <f t="shared" si="143"/>
        <v>6.1133377478449047E-2</v>
      </c>
      <c r="V681" s="25">
        <f t="shared" si="144"/>
        <v>4.4368483629594113E-2</v>
      </c>
      <c r="Y681" s="40"/>
      <c r="Z681" s="40"/>
    </row>
    <row r="682" spans="1:26" x14ac:dyDescent="0.2">
      <c r="A682" s="16">
        <v>1927.02</v>
      </c>
      <c r="B682" s="17">
        <v>13.66</v>
      </c>
      <c r="C682" s="18">
        <v>0.70330000000000004</v>
      </c>
      <c r="D682" s="17">
        <v>1.218</v>
      </c>
      <c r="E682" s="17">
        <v>17.399999999999999</v>
      </c>
      <c r="F682" s="18">
        <f t="shared" si="145"/>
        <v>1927.1249999999491</v>
      </c>
      <c r="G682" s="19">
        <f>G681*11/12+G693*1/12</f>
        <v>3.339166666666666</v>
      </c>
      <c r="H682" s="18">
        <f t="shared" si="137"/>
        <v>247.14688649425304</v>
      </c>
      <c r="I682" s="18">
        <f t="shared" si="138"/>
        <v>12.724627033045984</v>
      </c>
      <c r="J682" s="20">
        <f t="shared" si="146"/>
        <v>4743.9181914354822</v>
      </c>
      <c r="K682" s="18">
        <f t="shared" si="139"/>
        <v>22.036962500000012</v>
      </c>
      <c r="L682" s="20">
        <f t="shared" si="140"/>
        <v>422.99358398011839</v>
      </c>
      <c r="M682" s="39">
        <f t="shared" si="134"/>
        <v>13.633966132216212</v>
      </c>
      <c r="N682" s="21"/>
      <c r="O682" s="22">
        <f t="shared" si="135"/>
        <v>18.358019636037504</v>
      </c>
      <c r="P682" s="22"/>
      <c r="Q682" s="41">
        <f t="shared" si="136"/>
        <v>7.7809844861314176E-2</v>
      </c>
      <c r="R682" s="19">
        <f t="shared" si="141"/>
        <v>1.0028529088762781</v>
      </c>
      <c r="S682" s="19">
        <f t="shared" si="147"/>
        <v>7.6737847821005838</v>
      </c>
      <c r="T682" s="25">
        <f t="shared" si="142"/>
        <v>0.10586716757743009</v>
      </c>
      <c r="U682" s="25">
        <f t="shared" si="143"/>
        <v>6.0551898984331887E-2</v>
      </c>
      <c r="V682" s="25">
        <f t="shared" si="144"/>
        <v>4.5315268593098201E-2</v>
      </c>
      <c r="Y682" s="40"/>
      <c r="Z682" s="40"/>
    </row>
    <row r="683" spans="1:26" x14ac:dyDescent="0.2">
      <c r="A683" s="16">
        <v>1927.03</v>
      </c>
      <c r="B683" s="17">
        <v>13.87</v>
      </c>
      <c r="C683" s="18">
        <v>0.71</v>
      </c>
      <c r="D683" s="17">
        <v>1.208</v>
      </c>
      <c r="E683" s="17">
        <v>17.3</v>
      </c>
      <c r="F683" s="18">
        <f t="shared" si="145"/>
        <v>1927.2083333332823</v>
      </c>
      <c r="G683" s="19">
        <f>G681*10/12+G693*2/12</f>
        <v>3.3383333333333334</v>
      </c>
      <c r="H683" s="18">
        <f t="shared" si="137"/>
        <v>252.39691979768793</v>
      </c>
      <c r="I683" s="18">
        <f t="shared" si="138"/>
        <v>12.920101878612721</v>
      </c>
      <c r="J683" s="20">
        <f t="shared" si="146"/>
        <v>4865.3576632450295</v>
      </c>
      <c r="K683" s="18">
        <f t="shared" si="139"/>
        <v>21.982370520231221</v>
      </c>
      <c r="L683" s="20">
        <f t="shared" si="140"/>
        <v>423.74564219178058</v>
      </c>
      <c r="M683" s="39">
        <f t="shared" si="134"/>
        <v>14.033257507604491</v>
      </c>
      <c r="N683" s="21"/>
      <c r="O683" s="22">
        <f t="shared" si="135"/>
        <v>18.811934763187697</v>
      </c>
      <c r="P683" s="22"/>
      <c r="Q683" s="41">
        <f t="shared" si="136"/>
        <v>7.5133224962694589E-2</v>
      </c>
      <c r="R683" s="19">
        <f t="shared" si="141"/>
        <v>1.002852217192467</v>
      </c>
      <c r="S683" s="19">
        <f t="shared" si="147"/>
        <v>7.7401610751600858</v>
      </c>
      <c r="T683" s="25">
        <f t="shared" si="142"/>
        <v>0.10255454185955082</v>
      </c>
      <c r="U683" s="25">
        <f t="shared" si="143"/>
        <v>5.9217643081540539E-2</v>
      </c>
      <c r="V683" s="25">
        <f t="shared" si="144"/>
        <v>4.333689877801028E-2</v>
      </c>
      <c r="Y683" s="40"/>
      <c r="Z683" s="40"/>
    </row>
    <row r="684" spans="1:26" x14ac:dyDescent="0.2">
      <c r="A684" s="16">
        <v>1927.04</v>
      </c>
      <c r="B684" s="17">
        <v>14.21</v>
      </c>
      <c r="C684" s="18">
        <v>0.7167</v>
      </c>
      <c r="D684" s="17">
        <v>1.1970000000000001</v>
      </c>
      <c r="E684" s="17">
        <v>17.3</v>
      </c>
      <c r="F684" s="18">
        <f t="shared" si="145"/>
        <v>1927.2916666666156</v>
      </c>
      <c r="G684" s="19">
        <f>G681*9/12+G693*3/12</f>
        <v>3.3374999999999999</v>
      </c>
      <c r="H684" s="18">
        <f t="shared" si="137"/>
        <v>258.58401083815045</v>
      </c>
      <c r="I684" s="18">
        <f t="shared" si="138"/>
        <v>13.042023966763011</v>
      </c>
      <c r="J684" s="20">
        <f t="shared" si="146"/>
        <v>5005.5743245240956</v>
      </c>
      <c r="K684" s="18">
        <f t="shared" si="139"/>
        <v>21.782199927745676</v>
      </c>
      <c r="L684" s="20">
        <f t="shared" si="140"/>
        <v>421.65182733675874</v>
      </c>
      <c r="M684" s="39">
        <f t="shared" si="134"/>
        <v>14.488222209157055</v>
      </c>
      <c r="N684" s="21"/>
      <c r="O684" s="22">
        <f t="shared" si="135"/>
        <v>19.33512346405816</v>
      </c>
      <c r="P684" s="22"/>
      <c r="Q684" s="41">
        <f t="shared" si="136"/>
        <v>6.7855377278557782E-2</v>
      </c>
      <c r="R684" s="19">
        <f t="shared" si="141"/>
        <v>1.002851525508806</v>
      </c>
      <c r="S684" s="19">
        <f t="shared" si="147"/>
        <v>7.7622376956511214</v>
      </c>
      <c r="T684" s="25">
        <f t="shared" si="142"/>
        <v>9.2329376802516849E-2</v>
      </c>
      <c r="U684" s="25">
        <f t="shared" si="143"/>
        <v>5.8499462318934548E-2</v>
      </c>
      <c r="V684" s="25">
        <f t="shared" si="144"/>
        <v>3.3829914483582302E-2</v>
      </c>
      <c r="Y684" s="40"/>
      <c r="Z684" s="40"/>
    </row>
    <row r="685" spans="1:26" x14ac:dyDescent="0.2">
      <c r="A685" s="16">
        <v>1927.05</v>
      </c>
      <c r="B685" s="17">
        <v>14.7</v>
      </c>
      <c r="C685" s="18">
        <v>0.72330000000000005</v>
      </c>
      <c r="D685" s="17">
        <v>1.1859999999999999</v>
      </c>
      <c r="E685" s="17">
        <v>17.399999999999999</v>
      </c>
      <c r="F685" s="18">
        <f t="shared" si="145"/>
        <v>1927.3749999999488</v>
      </c>
      <c r="G685" s="19">
        <f>G681*8/12+G693*4/12</f>
        <v>3.3366666666666669</v>
      </c>
      <c r="H685" s="18">
        <f t="shared" si="137"/>
        <v>265.96334051724153</v>
      </c>
      <c r="I685" s="18">
        <f t="shared" si="138"/>
        <v>13.086481918103456</v>
      </c>
      <c r="J685" s="20">
        <f t="shared" si="146"/>
        <v>5169.5309545585824</v>
      </c>
      <c r="K685" s="18">
        <f t="shared" si="139"/>
        <v>21.457994683908055</v>
      </c>
      <c r="L685" s="20">
        <f t="shared" si="140"/>
        <v>417.07916408887604</v>
      </c>
      <c r="M685" s="39">
        <f t="shared" si="134"/>
        <v>15.002347055737111</v>
      </c>
      <c r="N685" s="21"/>
      <c r="O685" s="22">
        <f t="shared" si="135"/>
        <v>19.936096682958429</v>
      </c>
      <c r="P685" s="22"/>
      <c r="Q685" s="41">
        <f t="shared" si="136"/>
        <v>6.4468256503694921E-2</v>
      </c>
      <c r="R685" s="19">
        <f t="shared" si="141"/>
        <v>1.0028508338252951</v>
      </c>
      <c r="S685" s="19">
        <f t="shared" si="147"/>
        <v>7.7396341448224355</v>
      </c>
      <c r="T685" s="25">
        <f t="shared" si="142"/>
        <v>8.3543063670523221E-2</v>
      </c>
      <c r="U685" s="25">
        <f t="shared" si="143"/>
        <v>5.8396031918390712E-2</v>
      </c>
      <c r="V685" s="25">
        <f t="shared" si="144"/>
        <v>2.5147031752132509E-2</v>
      </c>
      <c r="Y685" s="40"/>
      <c r="Z685" s="40"/>
    </row>
    <row r="686" spans="1:26" x14ac:dyDescent="0.2">
      <c r="A686" s="16">
        <v>1927.06</v>
      </c>
      <c r="B686" s="17">
        <v>14.89</v>
      </c>
      <c r="C686" s="18">
        <v>0.73</v>
      </c>
      <c r="D686" s="17">
        <v>1.175</v>
      </c>
      <c r="E686" s="17">
        <v>17.600000000000001</v>
      </c>
      <c r="F686" s="18">
        <f t="shared" si="145"/>
        <v>1927.4583333332821</v>
      </c>
      <c r="G686" s="19">
        <f>G681*7/12+G693*5/12</f>
        <v>3.3358333333333334</v>
      </c>
      <c r="H686" s="18">
        <f t="shared" si="137"/>
        <v>266.33958735795466</v>
      </c>
      <c r="I686" s="18">
        <f t="shared" si="138"/>
        <v>13.057615767045458</v>
      </c>
      <c r="J686" s="20">
        <f t="shared" si="146"/>
        <v>5197.9941458262401</v>
      </c>
      <c r="K686" s="18">
        <f t="shared" si="139"/>
        <v>21.017395241477281</v>
      </c>
      <c r="L686" s="20">
        <f t="shared" si="140"/>
        <v>410.18422574518684</v>
      </c>
      <c r="M686" s="39">
        <f t="shared" si="134"/>
        <v>15.120333481747522</v>
      </c>
      <c r="N686" s="21"/>
      <c r="O686" s="22">
        <f t="shared" si="135"/>
        <v>20.010588031136457</v>
      </c>
      <c r="P686" s="22"/>
      <c r="Q686" s="41">
        <f t="shared" si="136"/>
        <v>6.3536290068551438E-2</v>
      </c>
      <c r="R686" s="19">
        <f t="shared" si="141"/>
        <v>1.002850142141934</v>
      </c>
      <c r="S686" s="19">
        <f t="shared" si="147"/>
        <v>7.6734974356874721</v>
      </c>
      <c r="T686" s="25">
        <f t="shared" si="142"/>
        <v>7.9294574012977126E-2</v>
      </c>
      <c r="U686" s="25">
        <f t="shared" si="143"/>
        <v>5.9629704232518232E-2</v>
      </c>
      <c r="V686" s="25">
        <f t="shared" si="144"/>
        <v>1.9664869780458893E-2</v>
      </c>
      <c r="Y686" s="40"/>
      <c r="Z686" s="40"/>
    </row>
    <row r="687" spans="1:26" x14ac:dyDescent="0.2">
      <c r="A687" s="16">
        <v>1927.07</v>
      </c>
      <c r="B687" s="17">
        <v>15.22</v>
      </c>
      <c r="C687" s="18">
        <v>0.73670000000000002</v>
      </c>
      <c r="D687" s="17">
        <v>1.1639999999999999</v>
      </c>
      <c r="E687" s="17">
        <v>17.3</v>
      </c>
      <c r="F687" s="18">
        <f t="shared" si="145"/>
        <v>1927.5416666666154</v>
      </c>
      <c r="G687" s="19">
        <f>G681*6/12+G693*6/12</f>
        <v>3.335</v>
      </c>
      <c r="H687" s="18">
        <f t="shared" si="137"/>
        <v>276.96331069364174</v>
      </c>
      <c r="I687" s="18">
        <f t="shared" si="138"/>
        <v>13.405970498554918</v>
      </c>
      <c r="J687" s="20">
        <f t="shared" si="146"/>
        <v>5427.1341896529748</v>
      </c>
      <c r="K687" s="18">
        <f t="shared" si="139"/>
        <v>21.181688150289023</v>
      </c>
      <c r="L687" s="20">
        <f t="shared" si="140"/>
        <v>415.05809439921563</v>
      </c>
      <c r="M687" s="39">
        <f t="shared" si="134"/>
        <v>15.820802594477742</v>
      </c>
      <c r="N687" s="21"/>
      <c r="O687" s="22">
        <f t="shared" si="135"/>
        <v>20.854728675080462</v>
      </c>
      <c r="P687" s="22"/>
      <c r="Q687" s="41">
        <f t="shared" si="136"/>
        <v>6.0442434969226307E-2</v>
      </c>
      <c r="R687" s="19">
        <f t="shared" si="141"/>
        <v>1.0028494504587229</v>
      </c>
      <c r="S687" s="19">
        <f t="shared" si="147"/>
        <v>7.8288136818639931</v>
      </c>
      <c r="T687" s="25">
        <f t="shared" si="142"/>
        <v>8.0569108078625939E-2</v>
      </c>
      <c r="U687" s="25">
        <f t="shared" si="143"/>
        <v>5.7100268759432193E-2</v>
      </c>
      <c r="V687" s="25">
        <f t="shared" si="144"/>
        <v>2.3468839319193746E-2</v>
      </c>
      <c r="Y687" s="40"/>
      <c r="Z687" s="40"/>
    </row>
    <row r="688" spans="1:26" x14ac:dyDescent="0.2">
      <c r="A688" s="16">
        <v>1927.08</v>
      </c>
      <c r="B688" s="17">
        <v>16.03</v>
      </c>
      <c r="C688" s="18">
        <v>0.74329999999999996</v>
      </c>
      <c r="D688" s="17">
        <v>1.153</v>
      </c>
      <c r="E688" s="17">
        <v>17.2</v>
      </c>
      <c r="F688" s="18">
        <f t="shared" si="145"/>
        <v>1927.6249999999486</v>
      </c>
      <c r="G688" s="19">
        <f>G681*5/12+G693*7/12</f>
        <v>3.3341666666666665</v>
      </c>
      <c r="H688" s="18">
        <f t="shared" si="137"/>
        <v>293.39909375000013</v>
      </c>
      <c r="I688" s="18">
        <f t="shared" si="138"/>
        <v>13.604712812500006</v>
      </c>
      <c r="J688" s="20">
        <f t="shared" si="146"/>
        <v>5771.411138913284</v>
      </c>
      <c r="K688" s="18">
        <f t="shared" si="139"/>
        <v>21.10350312500001</v>
      </c>
      <c r="L688" s="20">
        <f t="shared" si="140"/>
        <v>415.12395777710645</v>
      </c>
      <c r="M688" s="39">
        <f t="shared" si="134"/>
        <v>16.8628618527638</v>
      </c>
      <c r="N688" s="21"/>
      <c r="O688" s="22">
        <f t="shared" si="135"/>
        <v>22.135608380554526</v>
      </c>
      <c r="P688" s="22"/>
      <c r="Q688" s="41">
        <f t="shared" si="136"/>
        <v>5.4351821876082659E-2</v>
      </c>
      <c r="R688" s="19">
        <f t="shared" si="141"/>
        <v>1.0028487587756614</v>
      </c>
      <c r="S688" s="19">
        <f t="shared" si="147"/>
        <v>7.8967675538254616</v>
      </c>
      <c r="T688" s="25">
        <f t="shared" si="142"/>
        <v>7.5463992313564932E-2</v>
      </c>
      <c r="U688" s="25">
        <f t="shared" si="143"/>
        <v>5.6509414338211217E-2</v>
      </c>
      <c r="V688" s="25">
        <f t="shared" si="144"/>
        <v>1.8954577975353715E-2</v>
      </c>
      <c r="Y688" s="40"/>
      <c r="Z688" s="40"/>
    </row>
    <row r="689" spans="1:26" x14ac:dyDescent="0.2">
      <c r="A689" s="16">
        <v>1927.09</v>
      </c>
      <c r="B689" s="17">
        <v>16.940000000000001</v>
      </c>
      <c r="C689" s="18">
        <v>0.75</v>
      </c>
      <c r="D689" s="17">
        <v>1.143</v>
      </c>
      <c r="E689" s="17">
        <v>17.3</v>
      </c>
      <c r="F689" s="18">
        <f t="shared" si="145"/>
        <v>1927.7083333332819</v>
      </c>
      <c r="G689" s="19">
        <f>G681*4/12+G693*8/12</f>
        <v>3.3333333333333335</v>
      </c>
      <c r="H689" s="18">
        <f t="shared" si="137"/>
        <v>308.26271242774578</v>
      </c>
      <c r="I689" s="18">
        <f t="shared" si="138"/>
        <v>13.647994942196537</v>
      </c>
      <c r="J689" s="20">
        <f t="shared" si="146"/>
        <v>6086.1635434182936</v>
      </c>
      <c r="K689" s="18">
        <f t="shared" si="139"/>
        <v>20.799544291907523</v>
      </c>
      <c r="L689" s="20">
        <f t="shared" si="140"/>
        <v>410.65436423418595</v>
      </c>
      <c r="M689" s="39">
        <f t="shared" si="134"/>
        <v>17.818723713516416</v>
      </c>
      <c r="N689" s="21"/>
      <c r="O689" s="22">
        <f t="shared" si="135"/>
        <v>23.292169691516683</v>
      </c>
      <c r="P689" s="22"/>
      <c r="Q689" s="41">
        <f t="shared" si="136"/>
        <v>4.9430399146075631E-2</v>
      </c>
      <c r="R689" s="19">
        <f t="shared" si="141"/>
        <v>1.0028480670927502</v>
      </c>
      <c r="S689" s="19">
        <f t="shared" si="147"/>
        <v>7.8734874498689607</v>
      </c>
      <c r="T689" s="25">
        <f t="shared" si="142"/>
        <v>5.3306719320163509E-2</v>
      </c>
      <c r="U689" s="25">
        <f t="shared" si="143"/>
        <v>5.6416783900685719E-2</v>
      </c>
      <c r="V689" s="25">
        <f t="shared" si="144"/>
        <v>-3.1100645805222094E-3</v>
      </c>
      <c r="Y689" s="40"/>
      <c r="Z689" s="40"/>
    </row>
    <row r="690" spans="1:26" x14ac:dyDescent="0.2">
      <c r="A690" s="16">
        <v>1927.1</v>
      </c>
      <c r="B690" s="17">
        <v>16.68</v>
      </c>
      <c r="C690" s="18">
        <v>0.75670000000000004</v>
      </c>
      <c r="D690" s="17">
        <v>1.1319999999999999</v>
      </c>
      <c r="E690" s="17">
        <v>17.399999999999999</v>
      </c>
      <c r="F690" s="18">
        <f t="shared" si="145"/>
        <v>1927.7916666666151</v>
      </c>
      <c r="G690" s="19">
        <f>G681*3/12+G693*9/12</f>
        <v>3.3325</v>
      </c>
      <c r="H690" s="18">
        <f t="shared" si="137"/>
        <v>301.78697413793117</v>
      </c>
      <c r="I690" s="18">
        <f t="shared" si="138"/>
        <v>13.690779576149433</v>
      </c>
      <c r="J690" s="20">
        <f t="shared" si="146"/>
        <v>5980.835498996812</v>
      </c>
      <c r="K690" s="18">
        <f t="shared" si="139"/>
        <v>20.480986494252882</v>
      </c>
      <c r="L690" s="20">
        <f t="shared" si="140"/>
        <v>405.89363218611459</v>
      </c>
      <c r="M690" s="39">
        <f t="shared" si="134"/>
        <v>17.537237852261079</v>
      </c>
      <c r="N690" s="21"/>
      <c r="O690" s="22">
        <f t="shared" si="135"/>
        <v>22.835106977288749</v>
      </c>
      <c r="P690" s="22"/>
      <c r="Q690" s="41">
        <f t="shared" si="136"/>
        <v>4.9399338657378493E-2</v>
      </c>
      <c r="R690" s="19">
        <f t="shared" si="141"/>
        <v>1.0028473754099891</v>
      </c>
      <c r="S690" s="19">
        <f t="shared" si="147"/>
        <v>7.8505328676767814</v>
      </c>
      <c r="T690" s="25">
        <f t="shared" si="142"/>
        <v>3.924145761444775E-2</v>
      </c>
      <c r="U690" s="25">
        <f t="shared" si="143"/>
        <v>5.7046116745716802E-2</v>
      </c>
      <c r="V690" s="25">
        <f t="shared" si="144"/>
        <v>-1.7804659131269052E-2</v>
      </c>
      <c r="Y690" s="40"/>
      <c r="Z690" s="40"/>
    </row>
    <row r="691" spans="1:26" x14ac:dyDescent="0.2">
      <c r="A691" s="16">
        <v>1927.11</v>
      </c>
      <c r="B691" s="17">
        <v>17.059999999999999</v>
      </c>
      <c r="C691" s="18">
        <v>0.76329999999999998</v>
      </c>
      <c r="D691" s="17">
        <v>1.121</v>
      </c>
      <c r="E691" s="17">
        <v>17.3</v>
      </c>
      <c r="F691" s="18">
        <f t="shared" si="145"/>
        <v>1927.8749999999484</v>
      </c>
      <c r="G691" s="19">
        <f>G681*2/12+G693*10/12</f>
        <v>3.3316666666666666</v>
      </c>
      <c r="H691" s="18">
        <f t="shared" si="137"/>
        <v>310.44639161849722</v>
      </c>
      <c r="I691" s="18">
        <f t="shared" si="138"/>
        <v>13.890019385838155</v>
      </c>
      <c r="J691" s="20">
        <f t="shared" si="146"/>
        <v>6175.3878927446494</v>
      </c>
      <c r="K691" s="18">
        <f t="shared" si="139"/>
        <v>20.399203106936426</v>
      </c>
      <c r="L691" s="20">
        <f t="shared" si="140"/>
        <v>405.78017747753535</v>
      </c>
      <c r="M691" s="39">
        <f t="shared" si="134"/>
        <v>18.131301434952416</v>
      </c>
      <c r="N691" s="21"/>
      <c r="O691" s="22">
        <f t="shared" si="135"/>
        <v>23.520186815644792</v>
      </c>
      <c r="P691" s="22"/>
      <c r="Q691" s="41">
        <f t="shared" si="136"/>
        <v>4.6948374092751689E-2</v>
      </c>
      <c r="R691" s="19">
        <f t="shared" si="141"/>
        <v>1.0028466837273777</v>
      </c>
      <c r="S691" s="19">
        <f t="shared" si="147"/>
        <v>7.9183942951097999</v>
      </c>
      <c r="T691" s="25">
        <f t="shared" si="142"/>
        <v>2.7735139391429797E-2</v>
      </c>
      <c r="U691" s="25">
        <f t="shared" si="143"/>
        <v>5.7182879262307029E-2</v>
      </c>
      <c r="V691" s="25">
        <f t="shared" si="144"/>
        <v>-2.9447739870877232E-2</v>
      </c>
      <c r="Y691" s="40"/>
      <c r="Z691" s="40"/>
    </row>
    <row r="692" spans="1:26" x14ac:dyDescent="0.2">
      <c r="A692" s="16">
        <v>1927.12</v>
      </c>
      <c r="B692" s="17">
        <v>17.46</v>
      </c>
      <c r="C692" s="18">
        <v>0.77</v>
      </c>
      <c r="D692" s="17">
        <v>1.1100000000000001</v>
      </c>
      <c r="E692" s="17">
        <v>17.3</v>
      </c>
      <c r="F692" s="18">
        <f t="shared" si="145"/>
        <v>1927.9583333332816</v>
      </c>
      <c r="G692" s="19">
        <f>G681*1/12+G693*11/12</f>
        <v>3.3308333333333335</v>
      </c>
      <c r="H692" s="18">
        <f t="shared" si="137"/>
        <v>317.72532225433542</v>
      </c>
      <c r="I692" s="18">
        <f t="shared" si="138"/>
        <v>14.011941473988445</v>
      </c>
      <c r="J692" s="20">
        <f t="shared" si="146"/>
        <v>6343.4071901390807</v>
      </c>
      <c r="K692" s="18">
        <f t="shared" si="139"/>
        <v>20.199032514450877</v>
      </c>
      <c r="L692" s="20">
        <f t="shared" si="140"/>
        <v>403.27502755179722</v>
      </c>
      <c r="M692" s="39">
        <f t="shared" si="134"/>
        <v>18.64662402140252</v>
      </c>
      <c r="N692" s="21"/>
      <c r="O692" s="22">
        <f t="shared" si="135"/>
        <v>24.099196924913041</v>
      </c>
      <c r="P692" s="22"/>
      <c r="Q692" s="41">
        <f t="shared" si="136"/>
        <v>4.3926042689999521E-2</v>
      </c>
      <c r="R692" s="19">
        <f t="shared" si="141"/>
        <v>1.0028459920449164</v>
      </c>
      <c r="S692" s="19">
        <f t="shared" si="147"/>
        <v>7.9409354592966492</v>
      </c>
      <c r="T692" s="25">
        <f t="shared" si="142"/>
        <v>2.4646872331656411E-2</v>
      </c>
      <c r="U692" s="25">
        <f t="shared" si="143"/>
        <v>5.7933512952603072E-2</v>
      </c>
      <c r="V692" s="25">
        <f t="shared" si="144"/>
        <v>-3.3286640620946661E-2</v>
      </c>
      <c r="Y692" s="40"/>
      <c r="Z692" s="40"/>
    </row>
    <row r="693" spans="1:26" x14ac:dyDescent="0.2">
      <c r="A693" s="16">
        <v>1928.01</v>
      </c>
      <c r="B693" s="17">
        <v>17.53</v>
      </c>
      <c r="C693" s="18">
        <v>0.77669999999999995</v>
      </c>
      <c r="D693" s="17">
        <v>1.133</v>
      </c>
      <c r="E693" s="17">
        <v>17.3</v>
      </c>
      <c r="F693" s="18">
        <f t="shared" si="145"/>
        <v>1928.0416666666149</v>
      </c>
      <c r="G693" s="19">
        <v>3.33</v>
      </c>
      <c r="H693" s="18">
        <f t="shared" si="137"/>
        <v>318.99913511560709</v>
      </c>
      <c r="I693" s="18">
        <f t="shared" si="138"/>
        <v>14.133863562138734</v>
      </c>
      <c r="J693" s="20">
        <f t="shared" si="146"/>
        <v>6392.3542424696352</v>
      </c>
      <c r="K693" s="18">
        <f t="shared" si="139"/>
        <v>20.617571026011568</v>
      </c>
      <c r="L693" s="20">
        <f t="shared" si="140"/>
        <v>413.15101863765517</v>
      </c>
      <c r="M693" s="39">
        <f t="shared" si="134"/>
        <v>18.806128571700761</v>
      </c>
      <c r="N693" s="21"/>
      <c r="O693" s="22">
        <f t="shared" si="135"/>
        <v>24.220417357765481</v>
      </c>
      <c r="P693" s="22"/>
      <c r="Q693" s="41">
        <f t="shared" si="136"/>
        <v>4.126463782849276E-2</v>
      </c>
      <c r="R693" s="19">
        <f t="shared" si="141"/>
        <v>1.0008789768522124</v>
      </c>
      <c r="S693" s="19">
        <f t="shared" si="147"/>
        <v>7.9635352984430012</v>
      </c>
      <c r="T693" s="25">
        <f t="shared" si="142"/>
        <v>2.8558581777757386E-2</v>
      </c>
      <c r="U693" s="25">
        <f t="shared" si="143"/>
        <v>5.9432226320381032E-2</v>
      </c>
      <c r="V693" s="25">
        <f t="shared" si="144"/>
        <v>-3.0873644542623646E-2</v>
      </c>
      <c r="Y693" s="40"/>
      <c r="Z693" s="40"/>
    </row>
    <row r="694" spans="1:26" x14ac:dyDescent="0.2">
      <c r="A694" s="16">
        <v>1928.02</v>
      </c>
      <c r="B694" s="17">
        <v>17.32</v>
      </c>
      <c r="C694" s="18">
        <v>0.7833</v>
      </c>
      <c r="D694" s="17">
        <v>1.155</v>
      </c>
      <c r="E694" s="17">
        <v>17.100000000000001</v>
      </c>
      <c r="F694" s="18">
        <f t="shared" si="145"/>
        <v>1928.1249999999482</v>
      </c>
      <c r="G694" s="19">
        <f>G693*11/12+G705*1/12</f>
        <v>3.3525</v>
      </c>
      <c r="H694" s="18">
        <f t="shared" si="137"/>
        <v>318.86398538011707</v>
      </c>
      <c r="I694" s="18">
        <f t="shared" si="138"/>
        <v>14.420678969298251</v>
      </c>
      <c r="J694" s="20">
        <f t="shared" si="146"/>
        <v>6413.7270769494471</v>
      </c>
      <c r="K694" s="18">
        <f t="shared" si="139"/>
        <v>21.263735745614042</v>
      </c>
      <c r="L694" s="20">
        <f t="shared" si="140"/>
        <v>427.70524098594751</v>
      </c>
      <c r="M694" s="39">
        <f t="shared" si="134"/>
        <v>18.868850519584029</v>
      </c>
      <c r="N694" s="21"/>
      <c r="O694" s="22">
        <f t="shared" si="135"/>
        <v>24.221421773126774</v>
      </c>
      <c r="P694" s="22"/>
      <c r="Q694" s="41">
        <f t="shared" si="136"/>
        <v>3.8950026927498278E-2</v>
      </c>
      <c r="R694" s="19">
        <f t="shared" si="141"/>
        <v>1.0008997359696088</v>
      </c>
      <c r="S694" s="19">
        <f t="shared" si="147"/>
        <v>8.0637576939319011</v>
      </c>
      <c r="T694" s="25">
        <f t="shared" si="142"/>
        <v>2.7066962646176362E-2</v>
      </c>
      <c r="U694" s="25">
        <f t="shared" si="143"/>
        <v>5.9235920714716395E-2</v>
      </c>
      <c r="V694" s="25">
        <f t="shared" si="144"/>
        <v>-3.2168958068540032E-2</v>
      </c>
      <c r="Y694" s="40"/>
      <c r="Z694" s="40"/>
    </row>
    <row r="695" spans="1:26" x14ac:dyDescent="0.2">
      <c r="A695" s="16">
        <v>1928.03</v>
      </c>
      <c r="B695" s="17">
        <v>18.25</v>
      </c>
      <c r="C695" s="18">
        <v>0.79</v>
      </c>
      <c r="D695" s="17">
        <v>1.177</v>
      </c>
      <c r="E695" s="17">
        <v>17.100000000000001</v>
      </c>
      <c r="F695" s="18">
        <f t="shared" si="145"/>
        <v>1928.2083333332814</v>
      </c>
      <c r="G695" s="19">
        <f>G693*10/12+G705*2/12</f>
        <v>3.375</v>
      </c>
      <c r="H695" s="18">
        <f t="shared" si="137"/>
        <v>335.98543494152057</v>
      </c>
      <c r="I695" s="18">
        <f t="shared" si="138"/>
        <v>14.544027046783631</v>
      </c>
      <c r="J695" s="20">
        <f t="shared" si="146"/>
        <v>6782.491696702843</v>
      </c>
      <c r="K695" s="18">
        <f t="shared" si="139"/>
        <v>21.668759283625739</v>
      </c>
      <c r="L695" s="20">
        <f t="shared" si="140"/>
        <v>437.42425901475326</v>
      </c>
      <c r="M695" s="39">
        <f t="shared" si="134"/>
        <v>19.943417799064537</v>
      </c>
      <c r="N695" s="21"/>
      <c r="O695" s="22">
        <f t="shared" si="135"/>
        <v>25.513762948699405</v>
      </c>
      <c r="P695" s="22"/>
      <c r="Q695" s="41">
        <f t="shared" si="136"/>
        <v>3.6595352942590614E-2</v>
      </c>
      <c r="R695" s="19">
        <f t="shared" si="141"/>
        <v>1.000920492144399</v>
      </c>
      <c r="S695" s="19">
        <f t="shared" si="147"/>
        <v>8.0710129467793408</v>
      </c>
      <c r="T695" s="25">
        <f t="shared" si="142"/>
        <v>1.5015754780042245E-2</v>
      </c>
      <c r="U695" s="25">
        <f t="shared" si="143"/>
        <v>5.9519234998288262E-2</v>
      </c>
      <c r="V695" s="25">
        <f t="shared" si="144"/>
        <v>-4.4503480218246017E-2</v>
      </c>
      <c r="Y695" s="40"/>
      <c r="Z695" s="40"/>
    </row>
    <row r="696" spans="1:26" x14ac:dyDescent="0.2">
      <c r="A696" s="16">
        <v>1928.04</v>
      </c>
      <c r="B696" s="17">
        <v>19.399999999999999</v>
      </c>
      <c r="C696" s="18">
        <v>0.79669999999999996</v>
      </c>
      <c r="D696" s="17">
        <v>1.2</v>
      </c>
      <c r="E696" s="17">
        <v>17.100000000000001</v>
      </c>
      <c r="F696" s="18">
        <f t="shared" si="145"/>
        <v>1928.2916666666147</v>
      </c>
      <c r="G696" s="19">
        <f>G693*9/12+G705*3/12</f>
        <v>3.3975</v>
      </c>
      <c r="H696" s="18">
        <f t="shared" si="137"/>
        <v>357.15711988304105</v>
      </c>
      <c r="I696" s="18">
        <f t="shared" si="138"/>
        <v>14.667375124269011</v>
      </c>
      <c r="J696" s="20">
        <f t="shared" si="146"/>
        <v>7234.5556078866903</v>
      </c>
      <c r="K696" s="18">
        <f t="shared" si="139"/>
        <v>22.092192982456147</v>
      </c>
      <c r="L696" s="20">
        <f t="shared" si="140"/>
        <v>447.49828502391898</v>
      </c>
      <c r="M696" s="39">
        <f t="shared" si="134"/>
        <v>21.257909249487486</v>
      </c>
      <c r="N696" s="21"/>
      <c r="O696" s="22">
        <f t="shared" si="135"/>
        <v>27.098639189464805</v>
      </c>
      <c r="P696" s="22"/>
      <c r="Q696" s="41">
        <f t="shared" si="136"/>
        <v>3.1823715303227126E-2</v>
      </c>
      <c r="R696" s="19">
        <f t="shared" si="141"/>
        <v>1.000941245381527</v>
      </c>
      <c r="S696" s="19">
        <f t="shared" si="147"/>
        <v>8.0784422507941933</v>
      </c>
      <c r="T696" s="25">
        <f t="shared" si="142"/>
        <v>4.238839007983497E-3</v>
      </c>
      <c r="U696" s="25">
        <f t="shared" si="143"/>
        <v>5.9050370510822514E-2</v>
      </c>
      <c r="V696" s="25">
        <f t="shared" si="144"/>
        <v>-5.4811531502839017E-2</v>
      </c>
      <c r="Y696" s="40"/>
      <c r="Z696" s="40"/>
    </row>
    <row r="697" spans="1:26" x14ac:dyDescent="0.2">
      <c r="A697" s="16">
        <v>1928.05</v>
      </c>
      <c r="B697" s="17">
        <v>20</v>
      </c>
      <c r="C697" s="18">
        <v>0.80330000000000001</v>
      </c>
      <c r="D697" s="17">
        <v>1.222</v>
      </c>
      <c r="E697" s="17">
        <v>17.2</v>
      </c>
      <c r="F697" s="18">
        <f t="shared" si="145"/>
        <v>1928.3749999999479</v>
      </c>
      <c r="G697" s="19">
        <f>G693*8/12+G705*4/12</f>
        <v>3.42</v>
      </c>
      <c r="H697" s="18">
        <f t="shared" si="137"/>
        <v>366.06250000000023</v>
      </c>
      <c r="I697" s="18">
        <f t="shared" si="138"/>
        <v>14.702900312500008</v>
      </c>
      <c r="J697" s="20">
        <f t="shared" si="146"/>
        <v>7439.7609439822145</v>
      </c>
      <c r="K697" s="18">
        <f t="shared" si="139"/>
        <v>22.366418750000012</v>
      </c>
      <c r="L697" s="20">
        <f t="shared" si="140"/>
        <v>454.5693936773132</v>
      </c>
      <c r="M697" s="39">
        <f t="shared" si="134"/>
        <v>21.83273217874002</v>
      </c>
      <c r="N697" s="21"/>
      <c r="O697" s="22">
        <f t="shared" si="135"/>
        <v>27.733593696413887</v>
      </c>
      <c r="P697" s="22"/>
      <c r="Q697" s="41">
        <f t="shared" si="136"/>
        <v>2.8825490853708988E-2</v>
      </c>
      <c r="R697" s="19">
        <f t="shared" si="141"/>
        <v>1.0009619956859277</v>
      </c>
      <c r="S697" s="19">
        <f t="shared" si="147"/>
        <v>8.0390341516291244</v>
      </c>
      <c r="T697" s="25">
        <f t="shared" si="142"/>
        <v>3.6793310603575602E-3</v>
      </c>
      <c r="U697" s="25">
        <f t="shared" si="143"/>
        <v>6.0693766160895501E-2</v>
      </c>
      <c r="V697" s="25">
        <f t="shared" si="144"/>
        <v>-5.7014435100537941E-2</v>
      </c>
      <c r="Y697" s="40"/>
      <c r="Z697" s="40"/>
    </row>
    <row r="698" spans="1:26" x14ac:dyDescent="0.2">
      <c r="A698" s="16">
        <v>1928.06</v>
      </c>
      <c r="B698" s="17">
        <v>19.02</v>
      </c>
      <c r="C698" s="18">
        <v>0.81</v>
      </c>
      <c r="D698" s="17">
        <v>1.2450000000000001</v>
      </c>
      <c r="E698" s="17">
        <v>17.100000000000001</v>
      </c>
      <c r="F698" s="18">
        <f t="shared" si="145"/>
        <v>1928.4583333332812</v>
      </c>
      <c r="G698" s="19">
        <f>G693*7/12+G705*5/12</f>
        <v>3.4424999999999999</v>
      </c>
      <c r="H698" s="18">
        <f t="shared" si="137"/>
        <v>350.16125877192997</v>
      </c>
      <c r="I698" s="18">
        <f t="shared" si="138"/>
        <v>14.912230263157902</v>
      </c>
      <c r="J698" s="20">
        <f t="shared" si="146"/>
        <v>7141.8442009183645</v>
      </c>
      <c r="K698" s="18">
        <f t="shared" si="139"/>
        <v>22.920650219298256</v>
      </c>
      <c r="L698" s="20">
        <f t="shared" si="140"/>
        <v>467.48664722099704</v>
      </c>
      <c r="M698" s="39">
        <f t="shared" si="134"/>
        <v>20.913421576866696</v>
      </c>
      <c r="N698" s="21"/>
      <c r="O698" s="22">
        <f t="shared" si="135"/>
        <v>26.482054104053244</v>
      </c>
      <c r="P698" s="22"/>
      <c r="Q698" s="41">
        <f t="shared" si="136"/>
        <v>2.8629212973394998E-2</v>
      </c>
      <c r="R698" s="19">
        <f t="shared" si="141"/>
        <v>1.0009827430625267</v>
      </c>
      <c r="S698" s="19">
        <f t="shared" si="147"/>
        <v>8.0938247886663568</v>
      </c>
      <c r="T698" s="25">
        <f t="shared" si="142"/>
        <v>1.0696773439133445E-2</v>
      </c>
      <c r="U698" s="25">
        <f t="shared" si="143"/>
        <v>6.0348374848206321E-2</v>
      </c>
      <c r="V698" s="25">
        <f t="shared" si="144"/>
        <v>-4.9651601409072876E-2</v>
      </c>
      <c r="Y698" s="40"/>
      <c r="Z698" s="40"/>
    </row>
    <row r="699" spans="1:26" x14ac:dyDescent="0.2">
      <c r="A699" s="16">
        <v>1928.07</v>
      </c>
      <c r="B699" s="17">
        <v>19.16</v>
      </c>
      <c r="C699" s="18">
        <v>0.81669999999999998</v>
      </c>
      <c r="D699" s="17">
        <v>1.268</v>
      </c>
      <c r="E699" s="17">
        <v>17.100000000000001</v>
      </c>
      <c r="F699" s="18">
        <f t="shared" si="145"/>
        <v>1928.5416666666144</v>
      </c>
      <c r="G699" s="19">
        <f>G693*6/12+G705*6/12</f>
        <v>3.4649999999999999</v>
      </c>
      <c r="H699" s="18">
        <f t="shared" si="137"/>
        <v>352.73868128654982</v>
      </c>
      <c r="I699" s="18">
        <f t="shared" si="138"/>
        <v>15.035578340643278</v>
      </c>
      <c r="J699" s="20">
        <f t="shared" si="146"/>
        <v>7219.9682914214864</v>
      </c>
      <c r="K699" s="18">
        <f t="shared" si="139"/>
        <v>23.344083918128661</v>
      </c>
      <c r="L699" s="20">
        <f t="shared" si="140"/>
        <v>477.81418546568079</v>
      </c>
      <c r="M699" s="39">
        <f t="shared" si="134"/>
        <v>21.081905435296779</v>
      </c>
      <c r="N699" s="21"/>
      <c r="O699" s="22">
        <f t="shared" si="135"/>
        <v>26.613845391227322</v>
      </c>
      <c r="P699" s="22"/>
      <c r="Q699" s="41">
        <f t="shared" si="136"/>
        <v>2.5300092823006909E-2</v>
      </c>
      <c r="R699" s="19">
        <f t="shared" si="141"/>
        <v>1.0010034875162417</v>
      </c>
      <c r="S699" s="19">
        <f t="shared" si="147"/>
        <v>8.1017789388267243</v>
      </c>
      <c r="T699" s="25">
        <f t="shared" si="142"/>
        <v>2.8571206438093188E-2</v>
      </c>
      <c r="U699" s="25">
        <f t="shared" si="143"/>
        <v>6.0617812873735577E-2</v>
      </c>
      <c r="V699" s="25">
        <f t="shared" si="144"/>
        <v>-3.2046606435642389E-2</v>
      </c>
      <c r="Y699" s="40"/>
      <c r="Z699" s="40"/>
    </row>
    <row r="700" spans="1:26" x14ac:dyDescent="0.2">
      <c r="A700" s="16">
        <v>1928.08</v>
      </c>
      <c r="B700" s="17">
        <v>19.78</v>
      </c>
      <c r="C700" s="18">
        <v>0.82330000000000003</v>
      </c>
      <c r="D700" s="17">
        <v>1.29</v>
      </c>
      <c r="E700" s="17">
        <v>17.100000000000001</v>
      </c>
      <c r="F700" s="18">
        <f t="shared" si="145"/>
        <v>1928.6249999999477</v>
      </c>
      <c r="G700" s="19">
        <f>G693*5/12+G705*7/12</f>
        <v>3.4874999999999998</v>
      </c>
      <c r="H700" s="18">
        <f t="shared" si="137"/>
        <v>364.15298099415219</v>
      </c>
      <c r="I700" s="18">
        <f t="shared" si="138"/>
        <v>15.157085402046787</v>
      </c>
      <c r="J700" s="20">
        <f t="shared" si="146"/>
        <v>7479.4531730433691</v>
      </c>
      <c r="K700" s="18">
        <f t="shared" si="139"/>
        <v>23.749107456140358</v>
      </c>
      <c r="L700" s="20">
        <f t="shared" si="140"/>
        <v>487.79042432891532</v>
      </c>
      <c r="M700" s="39">
        <f t="shared" si="134"/>
        <v>21.76213150257923</v>
      </c>
      <c r="N700" s="21"/>
      <c r="O700" s="22">
        <f t="shared" si="135"/>
        <v>27.390718137541491</v>
      </c>
      <c r="P700" s="22"/>
      <c r="Q700" s="41">
        <f t="shared" si="136"/>
        <v>2.1602490360549106E-2</v>
      </c>
      <c r="R700" s="19">
        <f t="shared" si="141"/>
        <v>1.0010242290519806</v>
      </c>
      <c r="S700" s="19">
        <f t="shared" si="147"/>
        <v>8.1099089728511871</v>
      </c>
      <c r="T700" s="25">
        <f t="shared" si="142"/>
        <v>2.6006191754111896E-2</v>
      </c>
      <c r="U700" s="25">
        <f t="shared" si="143"/>
        <v>6.088377622711727E-2</v>
      </c>
      <c r="V700" s="25">
        <f t="shared" si="144"/>
        <v>-3.4877584473005374E-2</v>
      </c>
      <c r="Y700" s="40"/>
      <c r="Z700" s="40"/>
    </row>
    <row r="701" spans="1:26" x14ac:dyDescent="0.2">
      <c r="A701" s="16">
        <v>1928.09</v>
      </c>
      <c r="B701" s="17">
        <v>21.17</v>
      </c>
      <c r="C701" s="18">
        <v>0.83</v>
      </c>
      <c r="D701" s="17">
        <v>1.3120000000000001</v>
      </c>
      <c r="E701" s="17">
        <v>17.3</v>
      </c>
      <c r="F701" s="18">
        <f t="shared" si="145"/>
        <v>1928.708333333281</v>
      </c>
      <c r="G701" s="19">
        <f>G693*4/12+G705*8/12</f>
        <v>3.51</v>
      </c>
      <c r="H701" s="18">
        <f t="shared" si="137"/>
        <v>385.2374039017343</v>
      </c>
      <c r="I701" s="18">
        <f t="shared" si="138"/>
        <v>15.103781069364167</v>
      </c>
      <c r="J701" s="20">
        <f t="shared" si="146"/>
        <v>7938.3645769777622</v>
      </c>
      <c r="K701" s="18">
        <f t="shared" si="139"/>
        <v>23.874892485549147</v>
      </c>
      <c r="L701" s="20">
        <f t="shared" si="140"/>
        <v>491.97611360391238</v>
      </c>
      <c r="M701" s="39">
        <f t="shared" si="134"/>
        <v>23.004649446159224</v>
      </c>
      <c r="N701" s="21"/>
      <c r="O701" s="22">
        <f t="shared" si="135"/>
        <v>28.866481380789022</v>
      </c>
      <c r="P701" s="22"/>
      <c r="Q701" s="41">
        <f t="shared" si="136"/>
        <v>1.8121294561627858E-2</v>
      </c>
      <c r="R701" s="19">
        <f t="shared" si="141"/>
        <v>1.0010449676746427</v>
      </c>
      <c r="S701" s="19">
        <f t="shared" si="147"/>
        <v>8.0243631763372658</v>
      </c>
      <c r="T701" s="25">
        <f t="shared" si="142"/>
        <v>1.5651364291484837E-2</v>
      </c>
      <c r="U701" s="25">
        <f t="shared" si="143"/>
        <v>6.2380885312701029E-2</v>
      </c>
      <c r="V701" s="25">
        <f t="shared" si="144"/>
        <v>-4.6729521021216192E-2</v>
      </c>
      <c r="Y701" s="40"/>
      <c r="Z701" s="40"/>
    </row>
    <row r="702" spans="1:26" x14ac:dyDescent="0.2">
      <c r="A702" s="16">
        <v>1928.1</v>
      </c>
      <c r="B702" s="17">
        <v>21.6</v>
      </c>
      <c r="C702" s="18">
        <v>0.8367</v>
      </c>
      <c r="D702" s="17">
        <v>1.335</v>
      </c>
      <c r="E702" s="17">
        <v>17.2</v>
      </c>
      <c r="F702" s="18">
        <f t="shared" si="145"/>
        <v>1928.7916666666142</v>
      </c>
      <c r="G702" s="19">
        <f>G693*3/12+G705*9/12</f>
        <v>3.5324999999999998</v>
      </c>
      <c r="H702" s="18">
        <f t="shared" si="137"/>
        <v>395.3475000000002</v>
      </c>
      <c r="I702" s="18">
        <f t="shared" si="138"/>
        <v>15.314224687500008</v>
      </c>
      <c r="J702" s="20">
        <f t="shared" si="146"/>
        <v>8172.9951001809704</v>
      </c>
      <c r="K702" s="18">
        <f t="shared" si="139"/>
        <v>24.43467187500001</v>
      </c>
      <c r="L702" s="20">
        <f t="shared" si="140"/>
        <v>505.13650271951832</v>
      </c>
      <c r="M702" s="39">
        <f t="shared" si="134"/>
        <v>23.578344239585022</v>
      </c>
      <c r="N702" s="21"/>
      <c r="O702" s="22">
        <f t="shared" si="135"/>
        <v>29.500230182003232</v>
      </c>
      <c r="P702" s="22"/>
      <c r="Q702" s="41">
        <f t="shared" si="136"/>
        <v>1.4345079847843771E-2</v>
      </c>
      <c r="R702" s="19">
        <f t="shared" si="141"/>
        <v>1.0010657033891182</v>
      </c>
      <c r="S702" s="19">
        <f t="shared" si="147"/>
        <v>8.0794504019107016</v>
      </c>
      <c r="T702" s="25">
        <f t="shared" si="142"/>
        <v>2.4584984968320844E-2</v>
      </c>
      <c r="U702" s="25">
        <f t="shared" si="143"/>
        <v>6.2780509152445818E-2</v>
      </c>
      <c r="V702" s="25">
        <f t="shared" si="144"/>
        <v>-3.8195524184124974E-2</v>
      </c>
      <c r="Y702" s="40"/>
      <c r="Z702" s="40"/>
    </row>
    <row r="703" spans="1:26" x14ac:dyDescent="0.2">
      <c r="A703" s="16">
        <v>1928.11</v>
      </c>
      <c r="B703" s="17">
        <v>23.06</v>
      </c>
      <c r="C703" s="18">
        <v>0.84330000000000005</v>
      </c>
      <c r="D703" s="17">
        <v>1.357</v>
      </c>
      <c r="E703" s="17">
        <v>17.2</v>
      </c>
      <c r="F703" s="18">
        <f t="shared" si="145"/>
        <v>1928.8749999999475</v>
      </c>
      <c r="G703" s="19">
        <f>G693*2/12+G705*10/12</f>
        <v>3.5550000000000002</v>
      </c>
      <c r="H703" s="18">
        <f t="shared" si="137"/>
        <v>422.07006250000018</v>
      </c>
      <c r="I703" s="18">
        <f t="shared" si="138"/>
        <v>15.435025312500009</v>
      </c>
      <c r="J703" s="20">
        <f t="shared" si="146"/>
        <v>8752.0196407795556</v>
      </c>
      <c r="K703" s="18">
        <f t="shared" si="139"/>
        <v>24.83734062500001</v>
      </c>
      <c r="L703" s="20">
        <f t="shared" si="140"/>
        <v>515.02561372670675</v>
      </c>
      <c r="M703" s="39">
        <f t="shared" si="134"/>
        <v>25.121984571109579</v>
      </c>
      <c r="N703" s="21"/>
      <c r="O703" s="22">
        <f t="shared" si="135"/>
        <v>31.338079943327823</v>
      </c>
      <c r="P703" s="22"/>
      <c r="Q703" s="41">
        <f t="shared" si="136"/>
        <v>9.6446681414625313E-3</v>
      </c>
      <c r="R703" s="19">
        <f t="shared" si="141"/>
        <v>1.0010864362002887</v>
      </c>
      <c r="S703" s="19">
        <f t="shared" si="147"/>
        <v>8.0880606995862294</v>
      </c>
      <c r="T703" s="25">
        <f t="shared" si="142"/>
        <v>1.8036415439050657E-2</v>
      </c>
      <c r="U703" s="25">
        <f t="shared" si="143"/>
        <v>6.3036366658804743E-2</v>
      </c>
      <c r="V703" s="25">
        <f t="shared" si="144"/>
        <v>-4.4999951219754086E-2</v>
      </c>
      <c r="Y703" s="40"/>
      <c r="Z703" s="40"/>
    </row>
    <row r="704" spans="1:26" x14ac:dyDescent="0.2">
      <c r="A704" s="16">
        <v>1928.12</v>
      </c>
      <c r="B704" s="17">
        <v>23.15</v>
      </c>
      <c r="C704" s="18">
        <v>0.85</v>
      </c>
      <c r="D704" s="17">
        <v>1.38</v>
      </c>
      <c r="E704" s="17">
        <v>17.100000000000001</v>
      </c>
      <c r="F704" s="18">
        <f t="shared" si="145"/>
        <v>1928.9583333332807</v>
      </c>
      <c r="G704" s="19">
        <f>G693*1/12+G705*11/12</f>
        <v>3.5775000000000001</v>
      </c>
      <c r="H704" s="18">
        <f t="shared" si="137"/>
        <v>426.1952229532165</v>
      </c>
      <c r="I704" s="18">
        <f t="shared" si="138"/>
        <v>15.648636695906436</v>
      </c>
      <c r="J704" s="20">
        <f t="shared" si="146"/>
        <v>8864.59948831158</v>
      </c>
      <c r="K704" s="18">
        <f t="shared" si="139"/>
        <v>25.406021929824568</v>
      </c>
      <c r="L704" s="20">
        <f t="shared" si="140"/>
        <v>528.42968872008555</v>
      </c>
      <c r="M704" s="39">
        <f t="shared" si="134"/>
        <v>25.301591027426127</v>
      </c>
      <c r="N704" s="21"/>
      <c r="O704" s="22">
        <f t="shared" si="135"/>
        <v>31.472825431435947</v>
      </c>
      <c r="P704" s="22"/>
      <c r="Q704" s="41">
        <f t="shared" si="136"/>
        <v>7.3264009939586205E-3</v>
      </c>
      <c r="R704" s="19">
        <f t="shared" si="141"/>
        <v>1.0011071661130269</v>
      </c>
      <c r="S704" s="19">
        <f t="shared" si="147"/>
        <v>8.1441978490146614</v>
      </c>
      <c r="T704" s="25">
        <f t="shared" si="142"/>
        <v>1.407958398751874E-2</v>
      </c>
      <c r="U704" s="25">
        <f t="shared" si="143"/>
        <v>6.2668922020399531E-2</v>
      </c>
      <c r="V704" s="25">
        <f t="shared" si="144"/>
        <v>-4.8589338032880791E-2</v>
      </c>
      <c r="Y704" s="40"/>
      <c r="Z704" s="40"/>
    </row>
    <row r="705" spans="1:26" x14ac:dyDescent="0.2">
      <c r="A705" s="16">
        <v>1929.01</v>
      </c>
      <c r="B705" s="17">
        <v>24.86</v>
      </c>
      <c r="C705" s="18">
        <v>0.86</v>
      </c>
      <c r="D705" s="17">
        <v>1.399</v>
      </c>
      <c r="E705" s="17">
        <v>17.100000000000001</v>
      </c>
      <c r="F705" s="18">
        <f t="shared" si="145"/>
        <v>1929.041666666614</v>
      </c>
      <c r="G705" s="19">
        <v>3.6</v>
      </c>
      <c r="H705" s="18">
        <f t="shared" si="137"/>
        <v>457.67659795321651</v>
      </c>
      <c r="I705" s="18">
        <f t="shared" si="138"/>
        <v>15.832738304093573</v>
      </c>
      <c r="J705" s="20">
        <f t="shared" si="146"/>
        <v>9546.8354028547819</v>
      </c>
      <c r="K705" s="18">
        <f t="shared" si="139"/>
        <v>25.755814985380127</v>
      </c>
      <c r="L705" s="20">
        <f t="shared" si="140"/>
        <v>537.2495063794787</v>
      </c>
      <c r="M705" s="39">
        <f t="shared" ref="M705:M768" si="148">H705/AVERAGE(K585:K704)</f>
        <v>27.083199620832755</v>
      </c>
      <c r="N705" s="21"/>
      <c r="O705" s="22">
        <f t="shared" ref="O705:O768" si="149">J705/AVERAGE(L585:L704)</f>
        <v>33.590937699106419</v>
      </c>
      <c r="P705" s="22"/>
      <c r="Q705" s="41">
        <f t="shared" ref="Q705:Q768" si="150">1/M705-(G705/100-(((E705/E585)^(1/10))-1))</f>
        <v>4.5014539849113841E-3</v>
      </c>
      <c r="R705" s="19">
        <f t="shared" si="141"/>
        <v>1.005154336235617</v>
      </c>
      <c r="S705" s="19">
        <f t="shared" si="147"/>
        <v>8.1532148288908761</v>
      </c>
      <c r="T705" s="25">
        <f t="shared" si="142"/>
        <v>5.4146710609992432E-3</v>
      </c>
      <c r="U705" s="25">
        <f t="shared" si="143"/>
        <v>6.2917657053549014E-2</v>
      </c>
      <c r="V705" s="25">
        <f t="shared" si="144"/>
        <v>-5.7502985992549771E-2</v>
      </c>
      <c r="Y705" s="40"/>
      <c r="Z705" s="40"/>
    </row>
    <row r="706" spans="1:26" x14ac:dyDescent="0.2">
      <c r="A706" s="16">
        <v>1929.02</v>
      </c>
      <c r="B706" s="17">
        <v>24.99</v>
      </c>
      <c r="C706" s="18">
        <v>0.87</v>
      </c>
      <c r="D706" s="17">
        <v>1.4179999999999999</v>
      </c>
      <c r="E706" s="17">
        <v>17.100000000000001</v>
      </c>
      <c r="F706" s="18">
        <f t="shared" si="145"/>
        <v>1929.1249999999472</v>
      </c>
      <c r="G706" s="19">
        <f>G705*11/12+G717*1/12</f>
        <v>3.5741666666666667</v>
      </c>
      <c r="H706" s="18">
        <f t="shared" si="137"/>
        <v>460.06991885964931</v>
      </c>
      <c r="I706" s="18">
        <f t="shared" si="138"/>
        <v>16.016839912280709</v>
      </c>
      <c r="J706" s="20">
        <f t="shared" si="146"/>
        <v>9624.6002527774745</v>
      </c>
      <c r="K706" s="18">
        <f t="shared" si="139"/>
        <v>26.105608040935678</v>
      </c>
      <c r="L706" s="20">
        <f t="shared" si="140"/>
        <v>546.12577664819753</v>
      </c>
      <c r="M706" s="39">
        <f t="shared" si="148"/>
        <v>27.131672798247369</v>
      </c>
      <c r="N706" s="21"/>
      <c r="O706" s="22">
        <f t="shared" si="149"/>
        <v>33.55503953254027</v>
      </c>
      <c r="P706" s="22"/>
      <c r="Q706" s="41">
        <f t="shared" si="150"/>
        <v>6.5369906477101558E-3</v>
      </c>
      <c r="R706" s="19">
        <f t="shared" si="141"/>
        <v>1.0051354231371381</v>
      </c>
      <c r="S706" s="19">
        <f t="shared" si="147"/>
        <v>8.1952392395201983</v>
      </c>
      <c r="T706" s="25">
        <f t="shared" si="142"/>
        <v>4.8608310280362499E-3</v>
      </c>
      <c r="U706" s="25">
        <f t="shared" si="143"/>
        <v>6.3459273342527656E-2</v>
      </c>
      <c r="V706" s="25">
        <f t="shared" si="144"/>
        <v>-5.8598442314491406E-2</v>
      </c>
      <c r="Y706" s="40"/>
      <c r="Z706" s="40"/>
    </row>
    <row r="707" spans="1:26" x14ac:dyDescent="0.2">
      <c r="A707" s="16">
        <v>1929.03</v>
      </c>
      <c r="B707" s="17">
        <v>25.43</v>
      </c>
      <c r="C707" s="18">
        <v>0.88</v>
      </c>
      <c r="D707" s="17">
        <v>1.4379999999999999</v>
      </c>
      <c r="E707" s="17">
        <v>17</v>
      </c>
      <c r="F707" s="18">
        <f t="shared" si="145"/>
        <v>1929.2083333332805</v>
      </c>
      <c r="G707" s="19">
        <f>G705*10/12+G717*2/12</f>
        <v>3.5483333333333333</v>
      </c>
      <c r="H707" s="18">
        <f t="shared" si="137"/>
        <v>470.92433308823553</v>
      </c>
      <c r="I707" s="18">
        <f t="shared" si="138"/>
        <v>16.296241176470598</v>
      </c>
      <c r="J707" s="20">
        <f t="shared" si="146"/>
        <v>9880.0827211779451</v>
      </c>
      <c r="K707" s="18">
        <f t="shared" si="139"/>
        <v>26.629539558823542</v>
      </c>
      <c r="L707" s="20">
        <f t="shared" si="140"/>
        <v>558.69284125261049</v>
      </c>
      <c r="M707" s="39">
        <f t="shared" si="148"/>
        <v>27.675748437861863</v>
      </c>
      <c r="N707" s="21"/>
      <c r="O707" s="22">
        <f t="shared" si="149"/>
        <v>34.129290955610209</v>
      </c>
      <c r="P707" s="22"/>
      <c r="Q707" s="41">
        <f t="shared" si="150"/>
        <v>4.2490483780684152E-3</v>
      </c>
      <c r="R707" s="19">
        <f t="shared" si="141"/>
        <v>1.0051165144351146</v>
      </c>
      <c r="S707" s="19">
        <f t="shared" si="147"/>
        <v>8.2857801152000672</v>
      </c>
      <c r="T707" s="25">
        <f t="shared" si="142"/>
        <v>2.500779898800598E-3</v>
      </c>
      <c r="U707" s="25">
        <f t="shared" si="143"/>
        <v>6.2616257629791949E-2</v>
      </c>
      <c r="V707" s="25">
        <f t="shared" si="144"/>
        <v>-6.0115477730991351E-2</v>
      </c>
      <c r="Y707" s="40"/>
      <c r="Z707" s="40"/>
    </row>
    <row r="708" spans="1:26" x14ac:dyDescent="0.2">
      <c r="A708" s="16">
        <v>1929.04</v>
      </c>
      <c r="B708" s="17">
        <v>25.28</v>
      </c>
      <c r="C708" s="18">
        <v>0.89</v>
      </c>
      <c r="D708" s="17">
        <v>1.4570000000000001</v>
      </c>
      <c r="E708" s="17">
        <v>16.899999999999999</v>
      </c>
      <c r="F708" s="18">
        <f t="shared" si="145"/>
        <v>1929.2916666666138</v>
      </c>
      <c r="G708" s="19">
        <f>G705*9/12+G717*3/12</f>
        <v>3.5225</v>
      </c>
      <c r="H708" s="18">
        <f t="shared" si="137"/>
        <v>470.91666272189377</v>
      </c>
      <c r="I708" s="18">
        <f t="shared" si="138"/>
        <v>16.578948964497048</v>
      </c>
      <c r="J708" s="20">
        <f t="shared" si="146"/>
        <v>9908.9075891922512</v>
      </c>
      <c r="K708" s="18">
        <f t="shared" si="139"/>
        <v>27.141043417159779</v>
      </c>
      <c r="L708" s="20">
        <f t="shared" si="140"/>
        <v>571.09487173469586</v>
      </c>
      <c r="M708" s="39">
        <f t="shared" si="148"/>
        <v>27.568454472898281</v>
      </c>
      <c r="N708" s="21"/>
      <c r="O708" s="22">
        <f t="shared" si="149"/>
        <v>33.902563138115319</v>
      </c>
      <c r="P708" s="22"/>
      <c r="Q708" s="41">
        <f t="shared" si="150"/>
        <v>2.2395419813420192E-3</v>
      </c>
      <c r="R708" s="19">
        <f t="shared" si="141"/>
        <v>1.0050976101380349</v>
      </c>
      <c r="S708" s="19">
        <f t="shared" si="147"/>
        <v>8.3774535673974242</v>
      </c>
      <c r="T708" s="25">
        <f t="shared" si="142"/>
        <v>-1.0075621235658749E-2</v>
      </c>
      <c r="U708" s="25">
        <f t="shared" si="143"/>
        <v>6.2538103166611236E-2</v>
      </c>
      <c r="V708" s="25">
        <f t="shared" si="144"/>
        <v>-7.2613724402269986E-2</v>
      </c>
      <c r="Y708" s="40"/>
      <c r="Z708" s="40"/>
    </row>
    <row r="709" spans="1:26" x14ac:dyDescent="0.2">
      <c r="A709" s="16">
        <v>1929.05</v>
      </c>
      <c r="B709" s="17">
        <v>25.66</v>
      </c>
      <c r="C709" s="18">
        <v>0.9</v>
      </c>
      <c r="D709" s="17">
        <v>1.476</v>
      </c>
      <c r="E709" s="17">
        <v>17</v>
      </c>
      <c r="F709" s="18">
        <f t="shared" si="145"/>
        <v>1929.374999999947</v>
      </c>
      <c r="G709" s="19">
        <f>G705*8/12+G717*4/12</f>
        <v>3.4966666666666666</v>
      </c>
      <c r="H709" s="18">
        <f t="shared" si="137"/>
        <v>475.18357794117668</v>
      </c>
      <c r="I709" s="18">
        <f t="shared" si="138"/>
        <v>16.666610294117653</v>
      </c>
      <c r="J709" s="20">
        <f t="shared" si="146"/>
        <v>10027.915469222071</v>
      </c>
      <c r="K709" s="18">
        <f t="shared" si="139"/>
        <v>27.333240882352953</v>
      </c>
      <c r="L709" s="20">
        <f t="shared" si="140"/>
        <v>576.8200792116827</v>
      </c>
      <c r="M709" s="39">
        <f t="shared" si="148"/>
        <v>27.698586875008115</v>
      </c>
      <c r="N709" s="21"/>
      <c r="O709" s="22">
        <f t="shared" si="149"/>
        <v>33.970071523184806</v>
      </c>
      <c r="P709" s="22"/>
      <c r="Q709" s="41">
        <f t="shared" si="150"/>
        <v>1.7264044494609554E-3</v>
      </c>
      <c r="R709" s="19">
        <f t="shared" si="141"/>
        <v>1.0050787102544052</v>
      </c>
      <c r="S709" s="19">
        <f t="shared" si="147"/>
        <v>8.3706282151650733</v>
      </c>
      <c r="T709" s="25">
        <f t="shared" si="142"/>
        <v>-7.277053560236002E-3</v>
      </c>
      <c r="U709" s="25">
        <f t="shared" si="143"/>
        <v>6.2947552851443822E-2</v>
      </c>
      <c r="V709" s="25">
        <f t="shared" si="144"/>
        <v>-7.0224606411679824E-2</v>
      </c>
      <c r="Y709" s="40"/>
      <c r="Z709" s="40"/>
    </row>
    <row r="710" spans="1:26" x14ac:dyDescent="0.2">
      <c r="A710" s="16">
        <v>1929.06</v>
      </c>
      <c r="B710" s="17">
        <v>26.15</v>
      </c>
      <c r="C710" s="18">
        <v>0.91</v>
      </c>
      <c r="D710" s="17">
        <v>1.4950000000000001</v>
      </c>
      <c r="E710" s="17">
        <v>17.100000000000001</v>
      </c>
      <c r="F710" s="18">
        <f t="shared" si="145"/>
        <v>1929.4583333332803</v>
      </c>
      <c r="G710" s="19">
        <f>G705*7/12+G717*5/12</f>
        <v>3.4708333333333332</v>
      </c>
      <c r="H710" s="18">
        <f t="shared" si="137"/>
        <v>481.42570540935691</v>
      </c>
      <c r="I710" s="18">
        <f t="shared" si="138"/>
        <v>16.753246345029247</v>
      </c>
      <c r="J710" s="20">
        <f t="shared" si="146"/>
        <v>10189.10693641489</v>
      </c>
      <c r="K710" s="18">
        <f t="shared" si="139"/>
        <v>27.523190423976619</v>
      </c>
      <c r="L710" s="20">
        <f t="shared" si="140"/>
        <v>582.51299693844214</v>
      </c>
      <c r="M710" s="39">
        <f t="shared" si="148"/>
        <v>27.935467830288662</v>
      </c>
      <c r="N710" s="21"/>
      <c r="O710" s="22">
        <f t="shared" si="149"/>
        <v>34.169786393113903</v>
      </c>
      <c r="P710" s="22"/>
      <c r="Q710" s="41">
        <f t="shared" si="150"/>
        <v>2.2656304519138235E-3</v>
      </c>
      <c r="R710" s="19">
        <f t="shared" si="141"/>
        <v>1.0050598147927496</v>
      </c>
      <c r="S710" s="19">
        <f t="shared" si="147"/>
        <v>8.3639405601633428</v>
      </c>
      <c r="T710" s="25">
        <f t="shared" si="142"/>
        <v>-6.7246569397463318E-3</v>
      </c>
      <c r="U710" s="25">
        <f t="shared" si="143"/>
        <v>6.3354446534160225E-2</v>
      </c>
      <c r="V710" s="25">
        <f t="shared" si="144"/>
        <v>-7.0079103473906557E-2</v>
      </c>
      <c r="Y710" s="40"/>
      <c r="Z710" s="40"/>
    </row>
    <row r="711" spans="1:26" x14ac:dyDescent="0.2">
      <c r="A711" s="16">
        <v>1929.07</v>
      </c>
      <c r="B711" s="17">
        <v>28.48</v>
      </c>
      <c r="C711" s="18">
        <v>0.92</v>
      </c>
      <c r="D711" s="17">
        <v>1.514</v>
      </c>
      <c r="E711" s="17">
        <v>17.3</v>
      </c>
      <c r="F711" s="18">
        <f t="shared" si="145"/>
        <v>1929.5416666666135</v>
      </c>
      <c r="G711" s="19">
        <f>G705*6/12+G717*6/12</f>
        <v>3.4450000000000003</v>
      </c>
      <c r="H711" s="18">
        <f t="shared" si="137"/>
        <v>518.25986127167653</v>
      </c>
      <c r="I711" s="18">
        <f t="shared" si="138"/>
        <v>16.741540462427754</v>
      </c>
      <c r="J711" s="20">
        <f t="shared" si="146"/>
        <v>10998.208446342649</v>
      </c>
      <c r="K711" s="18">
        <f t="shared" si="139"/>
        <v>27.550752456647412</v>
      </c>
      <c r="L711" s="20">
        <f t="shared" si="140"/>
        <v>584.66599676133319</v>
      </c>
      <c r="M711" s="39">
        <f t="shared" si="148"/>
        <v>29.933289406842182</v>
      </c>
      <c r="N711" s="21"/>
      <c r="O711" s="22">
        <f t="shared" si="149"/>
        <v>36.510951968420429</v>
      </c>
      <c r="P711" s="22"/>
      <c r="Q711" s="41">
        <f t="shared" si="150"/>
        <v>-1.6185829941180382E-3</v>
      </c>
      <c r="R711" s="19">
        <f t="shared" si="141"/>
        <v>1.0050409237616102</v>
      </c>
      <c r="S711" s="19">
        <f t="shared" si="147"/>
        <v>8.3090783474412859</v>
      </c>
      <c r="T711" s="25">
        <f t="shared" si="142"/>
        <v>-1.1518120437314039E-2</v>
      </c>
      <c r="U711" s="25">
        <f t="shared" si="143"/>
        <v>6.4375675992686343E-2</v>
      </c>
      <c r="V711" s="25">
        <f t="shared" si="144"/>
        <v>-7.5893796430000382E-2</v>
      </c>
      <c r="Y711" s="40"/>
      <c r="Z711" s="40"/>
    </row>
    <row r="712" spans="1:26" x14ac:dyDescent="0.2">
      <c r="A712" s="16">
        <v>1929.08</v>
      </c>
      <c r="B712" s="17">
        <v>30.1</v>
      </c>
      <c r="C712" s="18">
        <v>0.93</v>
      </c>
      <c r="D712" s="17">
        <v>1.5329999999999999</v>
      </c>
      <c r="E712" s="17">
        <v>17.3</v>
      </c>
      <c r="F712" s="18">
        <f t="shared" si="145"/>
        <v>1929.6249999999468</v>
      </c>
      <c r="G712" s="19">
        <f>G705*5/12+G717*7/12</f>
        <v>3.4191666666666665</v>
      </c>
      <c r="H712" s="18">
        <f t="shared" si="137"/>
        <v>547.73953034682108</v>
      </c>
      <c r="I712" s="18">
        <f t="shared" si="138"/>
        <v>16.923513728323705</v>
      </c>
      <c r="J712" s="20">
        <f t="shared" si="146"/>
        <v>11653.737197665214</v>
      </c>
      <c r="K712" s="18">
        <f t="shared" si="139"/>
        <v>27.896501661849719</v>
      </c>
      <c r="L712" s="20">
        <f t="shared" si="140"/>
        <v>593.52754564853046</v>
      </c>
      <c r="M712" s="39">
        <f t="shared" si="148"/>
        <v>31.480313247172983</v>
      </c>
      <c r="N712" s="21"/>
      <c r="O712" s="22">
        <f t="shared" si="149"/>
        <v>38.29169555843724</v>
      </c>
      <c r="P712" s="22"/>
      <c r="Q712" s="41">
        <f t="shared" si="150"/>
        <v>-4.7089853208238594E-3</v>
      </c>
      <c r="R712" s="19">
        <f t="shared" si="141"/>
        <v>1.0050220371695462</v>
      </c>
      <c r="S712" s="19">
        <f t="shared" si="147"/>
        <v>8.3509637779199846</v>
      </c>
      <c r="T712" s="25">
        <f t="shared" si="142"/>
        <v>-1.8271445101654349E-2</v>
      </c>
      <c r="U712" s="25">
        <f t="shared" si="143"/>
        <v>6.4160723180495705E-2</v>
      </c>
      <c r="V712" s="25">
        <f t="shared" si="144"/>
        <v>-8.2432168282150053E-2</v>
      </c>
      <c r="Y712" s="40"/>
      <c r="Z712" s="40"/>
    </row>
    <row r="713" spans="1:26" x14ac:dyDescent="0.2">
      <c r="A713" s="16">
        <v>1929.09</v>
      </c>
      <c r="B713" s="17">
        <v>31.3</v>
      </c>
      <c r="C713" s="18">
        <v>0.94</v>
      </c>
      <c r="D713" s="17">
        <v>1.552</v>
      </c>
      <c r="E713" s="17">
        <v>17.3</v>
      </c>
      <c r="F713" s="18">
        <f t="shared" si="145"/>
        <v>1929.7083333332801</v>
      </c>
      <c r="G713" s="19">
        <f>G705*4/12+G717*8/12</f>
        <v>3.3933333333333335</v>
      </c>
      <c r="H713" s="18">
        <f t="shared" ref="H713:H776" si="151">B713*$E$1853/E713</f>
        <v>569.57632225433554</v>
      </c>
      <c r="I713" s="18">
        <f t="shared" ref="I713:I776" si="152">C713*$E$1853/E713</f>
        <v>17.10548699421966</v>
      </c>
      <c r="J713" s="20">
        <f t="shared" si="146"/>
        <v>12148.666125162956</v>
      </c>
      <c r="K713" s="18">
        <f t="shared" ref="K713:K776" si="153">D713*$E$1853/E713</f>
        <v>28.242250867052036</v>
      </c>
      <c r="L713" s="20">
        <f t="shared" ref="L713:L776" si="154">K713*(J713/H713)</f>
        <v>602.38753438507695</v>
      </c>
      <c r="M713" s="39">
        <f t="shared" si="148"/>
        <v>32.563788598776682</v>
      </c>
      <c r="N713" s="21"/>
      <c r="O713" s="22">
        <f t="shared" si="149"/>
        <v>39.500688697971889</v>
      </c>
      <c r="P713" s="22"/>
      <c r="Q713" s="41">
        <f t="shared" si="150"/>
        <v>-6.0695163108649489E-3</v>
      </c>
      <c r="R713" s="19">
        <f t="shared" ref="R713:R776" si="155">((G713/G714+G713/1200+((1+G714/1200)^(-119))*(1-G713/G714)))</f>
        <v>1.0050031550251359</v>
      </c>
      <c r="S713" s="19">
        <f t="shared" si="147"/>
        <v>8.3929026284142321</v>
      </c>
      <c r="T713" s="25">
        <f t="shared" ref="T713:T776" si="156">(($J833/$J713)^(1/10)-1)</f>
        <v>-1.4156423600160783E-2</v>
      </c>
      <c r="U713" s="25">
        <f t="shared" ref="U713:U776" si="157">(($S833/$S713)^(1/10)-1)</f>
        <v>6.1661091802936552E-2</v>
      </c>
      <c r="V713" s="25">
        <f t="shared" ref="V713:V776" si="158">T713-U713</f>
        <v>-7.5817515403097335E-2</v>
      </c>
      <c r="Y713" s="40"/>
      <c r="Z713" s="40"/>
    </row>
    <row r="714" spans="1:26" x14ac:dyDescent="0.2">
      <c r="A714" s="16">
        <v>1929.1</v>
      </c>
      <c r="B714" s="17">
        <v>27.99</v>
      </c>
      <c r="C714" s="18">
        <v>0.95</v>
      </c>
      <c r="D714" s="17">
        <v>1.5720000000000001</v>
      </c>
      <c r="E714" s="17">
        <v>17.3</v>
      </c>
      <c r="F714" s="18">
        <f t="shared" ref="F714:F777" si="159">F713+1/12</f>
        <v>1929.7916666666133</v>
      </c>
      <c r="G714" s="19">
        <f>G705*3/12+G717*9/12</f>
        <v>3.3674999999999997</v>
      </c>
      <c r="H714" s="18">
        <f t="shared" si="151"/>
        <v>509.3431712427747</v>
      </c>
      <c r="I714" s="18">
        <f t="shared" si="152"/>
        <v>17.287460260115612</v>
      </c>
      <c r="J714" s="20">
        <f t="shared" ref="J714:J777" si="160">J713*((H714+(I714/12))/H713)</f>
        <v>10894.662435938864</v>
      </c>
      <c r="K714" s="18">
        <f t="shared" si="153"/>
        <v>28.606197398843943</v>
      </c>
      <c r="L714" s="20">
        <f t="shared" si="154"/>
        <v>611.87600390481953</v>
      </c>
      <c r="M714" s="39">
        <f t="shared" si="148"/>
        <v>28.961067164354763</v>
      </c>
      <c r="N714" s="21"/>
      <c r="O714" s="22">
        <f t="shared" si="149"/>
        <v>35.047458190086374</v>
      </c>
      <c r="P714" s="22"/>
      <c r="Q714" s="41">
        <f t="shared" si="150"/>
        <v>-3.6562270419569567E-3</v>
      </c>
      <c r="R714" s="19">
        <f t="shared" si="155"/>
        <v>1.0049842773369742</v>
      </c>
      <c r="S714" s="19">
        <f t="shared" ref="S714:S777" si="161">S713*R713*E713/E714</f>
        <v>8.4348936213750587</v>
      </c>
      <c r="T714" s="25">
        <f t="shared" si="156"/>
        <v>-1.2635553549186218E-3</v>
      </c>
      <c r="U714" s="25">
        <f t="shared" si="157"/>
        <v>6.2204364033594972E-2</v>
      </c>
      <c r="V714" s="25">
        <f t="shared" si="158"/>
        <v>-6.3467919388513594E-2</v>
      </c>
      <c r="Y714" s="40"/>
      <c r="Z714" s="40"/>
    </row>
    <row r="715" spans="1:26" x14ac:dyDescent="0.2">
      <c r="A715" s="16">
        <v>1929.11</v>
      </c>
      <c r="B715" s="17">
        <v>20.58</v>
      </c>
      <c r="C715" s="18">
        <v>0.96</v>
      </c>
      <c r="D715" s="17">
        <v>1.591</v>
      </c>
      <c r="E715" s="17">
        <v>17.3</v>
      </c>
      <c r="F715" s="18">
        <f t="shared" si="159"/>
        <v>1929.8749999999466</v>
      </c>
      <c r="G715" s="19">
        <f>G705*2/12+G717*10/12</f>
        <v>3.3416666666666668</v>
      </c>
      <c r="H715" s="18">
        <f t="shared" si="151"/>
        <v>374.50098121387299</v>
      </c>
      <c r="I715" s="18">
        <f t="shared" si="152"/>
        <v>17.469433526011567</v>
      </c>
      <c r="J715" s="20">
        <f t="shared" si="160"/>
        <v>8041.5764889780985</v>
      </c>
      <c r="K715" s="18">
        <f t="shared" si="153"/>
        <v>28.951946604046253</v>
      </c>
      <c r="L715" s="20">
        <f t="shared" si="154"/>
        <v>621.67872662605214</v>
      </c>
      <c r="M715" s="39">
        <f t="shared" si="148"/>
        <v>21.171036000097029</v>
      </c>
      <c r="N715" s="21"/>
      <c r="O715" s="22">
        <f t="shared" si="149"/>
        <v>25.588770763962742</v>
      </c>
      <c r="P715" s="22"/>
      <c r="Q715" s="41">
        <f t="shared" si="150"/>
        <v>7.1336922722850943E-3</v>
      </c>
      <c r="R715" s="19">
        <f t="shared" si="155"/>
        <v>1.0049654041136753</v>
      </c>
      <c r="S715" s="19">
        <f t="shared" si="161"/>
        <v>8.4769354704918669</v>
      </c>
      <c r="T715" s="25">
        <f t="shared" si="156"/>
        <v>2.8082333031990148E-2</v>
      </c>
      <c r="U715" s="25">
        <f t="shared" si="157"/>
        <v>6.1992738541376768E-2</v>
      </c>
      <c r="V715" s="25">
        <f t="shared" si="158"/>
        <v>-3.3910405509386621E-2</v>
      </c>
      <c r="Y715" s="40"/>
      <c r="Z715" s="40"/>
    </row>
    <row r="716" spans="1:26" x14ac:dyDescent="0.2">
      <c r="A716" s="16">
        <v>1929.12</v>
      </c>
      <c r="B716" s="17">
        <v>21.4</v>
      </c>
      <c r="C716" s="18">
        <v>0.97</v>
      </c>
      <c r="D716" s="17">
        <v>1.61</v>
      </c>
      <c r="E716" s="17">
        <v>17.2</v>
      </c>
      <c r="F716" s="18">
        <f t="shared" si="159"/>
        <v>1929.9583333332798</v>
      </c>
      <c r="G716" s="19">
        <f>G705*1/12+G717*11/12</f>
        <v>3.315833333333333</v>
      </c>
      <c r="H716" s="18">
        <f t="shared" si="151"/>
        <v>391.68687500000016</v>
      </c>
      <c r="I716" s="18">
        <f t="shared" si="152"/>
        <v>17.754031250000008</v>
      </c>
      <c r="J716" s="20">
        <f t="shared" si="160"/>
        <v>8442.3744048690696</v>
      </c>
      <c r="K716" s="18">
        <f t="shared" si="153"/>
        <v>29.468031250000017</v>
      </c>
      <c r="L716" s="20">
        <f t="shared" si="154"/>
        <v>635.15059774949555</v>
      </c>
      <c r="M716" s="39">
        <f t="shared" si="148"/>
        <v>22.007373176418323</v>
      </c>
      <c r="N716" s="21"/>
      <c r="O716" s="22">
        <f t="shared" si="149"/>
        <v>26.566024428345163</v>
      </c>
      <c r="P716" s="22"/>
      <c r="Q716" s="41">
        <f t="shared" si="150"/>
        <v>2.9000080484937116E-3</v>
      </c>
      <c r="R716" s="19">
        <f t="shared" si="155"/>
        <v>1.0049465353638702</v>
      </c>
      <c r="S716" s="19">
        <f t="shared" si="161"/>
        <v>8.5685561067992708</v>
      </c>
      <c r="T716" s="25">
        <f t="shared" si="156"/>
        <v>2.1070856264751692E-2</v>
      </c>
      <c r="U716" s="25">
        <f t="shared" si="157"/>
        <v>6.1166767981337911E-2</v>
      </c>
      <c r="V716" s="25">
        <f t="shared" si="158"/>
        <v>-4.0095911716586219E-2</v>
      </c>
      <c r="Y716" s="40"/>
      <c r="Z716" s="40"/>
    </row>
    <row r="717" spans="1:26" x14ac:dyDescent="0.2">
      <c r="A717" s="16">
        <v>1930.01</v>
      </c>
      <c r="B717" s="17">
        <v>21.71</v>
      </c>
      <c r="C717" s="18">
        <v>0.9708</v>
      </c>
      <c r="D717" s="17">
        <v>1.5569999999999999</v>
      </c>
      <c r="E717" s="17">
        <v>17.100000000000001</v>
      </c>
      <c r="F717" s="18">
        <f t="shared" si="159"/>
        <v>1930.0416666666131</v>
      </c>
      <c r="G717" s="19">
        <v>3.29</v>
      </c>
      <c r="H717" s="18">
        <f t="shared" si="151"/>
        <v>399.68459137426913</v>
      </c>
      <c r="I717" s="18">
        <f t="shared" si="152"/>
        <v>17.872584122807023</v>
      </c>
      <c r="J717" s="20">
        <f t="shared" si="160"/>
        <v>8646.8582456355034</v>
      </c>
      <c r="K717" s="18">
        <f t="shared" si="153"/>
        <v>28.664620394736851</v>
      </c>
      <c r="L717" s="20">
        <f t="shared" si="154"/>
        <v>620.13626386248177</v>
      </c>
      <c r="M717" s="39">
        <f t="shared" si="148"/>
        <v>22.310724294336833</v>
      </c>
      <c r="N717" s="21"/>
      <c r="O717" s="22">
        <f t="shared" si="149"/>
        <v>26.898469896328546</v>
      </c>
      <c r="P717" s="22"/>
      <c r="Q717" s="41">
        <f t="shared" si="150"/>
        <v>-1.0822635497037547E-4</v>
      </c>
      <c r="R717" s="19">
        <f t="shared" si="155"/>
        <v>1.0023895841277941</v>
      </c>
      <c r="S717" s="19">
        <f t="shared" si="161"/>
        <v>8.6612971513859858</v>
      </c>
      <c r="T717" s="25">
        <f t="shared" si="156"/>
        <v>1.9211684678503316E-2</v>
      </c>
      <c r="U717" s="25">
        <f t="shared" si="157"/>
        <v>6.1099191151374077E-2</v>
      </c>
      <c r="V717" s="25">
        <f t="shared" si="158"/>
        <v>-4.1887506472870761E-2</v>
      </c>
      <c r="Y717" s="40"/>
      <c r="Z717" s="40"/>
    </row>
    <row r="718" spans="1:26" x14ac:dyDescent="0.2">
      <c r="A718" s="16">
        <v>1930.02</v>
      </c>
      <c r="B718" s="17">
        <v>23.07</v>
      </c>
      <c r="C718" s="18">
        <v>0.97170000000000001</v>
      </c>
      <c r="D718" s="17">
        <v>1.5029999999999999</v>
      </c>
      <c r="E718" s="17">
        <v>17</v>
      </c>
      <c r="F718" s="18">
        <f t="shared" si="159"/>
        <v>1930.1249999999463</v>
      </c>
      <c r="G718" s="19">
        <f>G717*11/12+G729*1/12</f>
        <v>3.2941666666666665</v>
      </c>
      <c r="H718" s="18">
        <f t="shared" si="151"/>
        <v>427.22077720588254</v>
      </c>
      <c r="I718" s="18">
        <f t="shared" si="152"/>
        <v>17.99438358088236</v>
      </c>
      <c r="J718" s="20">
        <f t="shared" si="160"/>
        <v>9275.0229066372212</v>
      </c>
      <c r="K718" s="18">
        <f t="shared" si="153"/>
        <v>27.833239191176482</v>
      </c>
      <c r="L718" s="20">
        <f t="shared" si="154"/>
        <v>604.26352096557184</v>
      </c>
      <c r="M718" s="39">
        <f t="shared" si="148"/>
        <v>23.69711774933587</v>
      </c>
      <c r="N718" s="21"/>
      <c r="O718" s="22">
        <f t="shared" si="149"/>
        <v>28.53359099168128</v>
      </c>
      <c r="P718" s="22"/>
      <c r="Q718" s="41">
        <f t="shared" si="150"/>
        <v>-4.3688622144010536E-3</v>
      </c>
      <c r="R718" s="19">
        <f t="shared" si="155"/>
        <v>1.0023931255535405</v>
      </c>
      <c r="S718" s="19">
        <f t="shared" si="161"/>
        <v>8.7330646028179011</v>
      </c>
      <c r="T718" s="25">
        <f t="shared" si="156"/>
        <v>1.1135166996763424E-2</v>
      </c>
      <c r="U718" s="25">
        <f t="shared" si="157"/>
        <v>5.9863107018888639E-2</v>
      </c>
      <c r="V718" s="25">
        <f t="shared" si="158"/>
        <v>-4.8727940022125216E-2</v>
      </c>
      <c r="Y718" s="40"/>
      <c r="Z718" s="40"/>
    </row>
    <row r="719" spans="1:26" x14ac:dyDescent="0.2">
      <c r="A719" s="16">
        <v>1930.03</v>
      </c>
      <c r="B719" s="17">
        <v>23.94</v>
      </c>
      <c r="C719" s="18">
        <v>0.97250000000000003</v>
      </c>
      <c r="D719" s="17">
        <v>1.45</v>
      </c>
      <c r="E719" s="17">
        <v>16.899999999999999</v>
      </c>
      <c r="F719" s="18">
        <f t="shared" si="159"/>
        <v>1930.2083333332796</v>
      </c>
      <c r="G719" s="19">
        <f>G717*10/12+G729*2/12</f>
        <v>3.2983333333333333</v>
      </c>
      <c r="H719" s="18">
        <f t="shared" si="151"/>
        <v>445.9550991124263</v>
      </c>
      <c r="I719" s="18">
        <f t="shared" si="152"/>
        <v>18.115761649408295</v>
      </c>
      <c r="J719" s="20">
        <f t="shared" si="160"/>
        <v>9714.5223025716659</v>
      </c>
      <c r="K719" s="18">
        <f t="shared" si="153"/>
        <v>27.010647189349125</v>
      </c>
      <c r="L719" s="20">
        <f t="shared" si="154"/>
        <v>588.39003085751517</v>
      </c>
      <c r="M719" s="39">
        <f t="shared" si="148"/>
        <v>24.586607792668843</v>
      </c>
      <c r="N719" s="21"/>
      <c r="O719" s="22">
        <f t="shared" si="149"/>
        <v>29.568429499384298</v>
      </c>
      <c r="P719" s="22"/>
      <c r="Q719" s="41">
        <f t="shared" si="150"/>
        <v>-7.5243722051967915E-3</v>
      </c>
      <c r="R719" s="19">
        <f t="shared" si="155"/>
        <v>1.0023966669604922</v>
      </c>
      <c r="S719" s="19">
        <f t="shared" si="161"/>
        <v>8.8057625259735879</v>
      </c>
      <c r="T719" s="25">
        <f t="shared" si="156"/>
        <v>6.3205244586237441E-3</v>
      </c>
      <c r="U719" s="25">
        <f t="shared" si="157"/>
        <v>5.938187845837839E-2</v>
      </c>
      <c r="V719" s="25">
        <f t="shared" si="158"/>
        <v>-5.3061353999754646E-2</v>
      </c>
      <c r="Y719" s="40"/>
      <c r="Z719" s="40"/>
    </row>
    <row r="720" spans="1:26" x14ac:dyDescent="0.2">
      <c r="A720" s="16">
        <v>1930.04</v>
      </c>
      <c r="B720" s="17">
        <v>25.46</v>
      </c>
      <c r="C720" s="18">
        <v>0.97330000000000005</v>
      </c>
      <c r="D720" s="17">
        <v>1.397</v>
      </c>
      <c r="E720" s="17">
        <v>17</v>
      </c>
      <c r="F720" s="18">
        <f t="shared" si="159"/>
        <v>1930.2916666666129</v>
      </c>
      <c r="G720" s="19">
        <f>G717*9/12+G729*3/12</f>
        <v>3.3024999999999998</v>
      </c>
      <c r="H720" s="18">
        <f t="shared" si="151"/>
        <v>471.47988676470612</v>
      </c>
      <c r="I720" s="18">
        <f t="shared" si="152"/>
        <v>18.024013110294128</v>
      </c>
      <c r="J720" s="20">
        <f t="shared" si="160"/>
        <v>10303.263955152488</v>
      </c>
      <c r="K720" s="18">
        <f t="shared" si="153"/>
        <v>25.87028286764707</v>
      </c>
      <c r="L720" s="20">
        <f t="shared" si="154"/>
        <v>565.34405912600255</v>
      </c>
      <c r="M720" s="39">
        <f t="shared" si="148"/>
        <v>25.843436862018308</v>
      </c>
      <c r="N720" s="21"/>
      <c r="O720" s="22">
        <f t="shared" si="149"/>
        <v>31.04092011931704</v>
      </c>
      <c r="P720" s="22"/>
      <c r="Q720" s="41">
        <f t="shared" si="150"/>
        <v>-1.1914769695241925E-2</v>
      </c>
      <c r="R720" s="19">
        <f t="shared" si="155"/>
        <v>1.0024002083486547</v>
      </c>
      <c r="S720" s="19">
        <f t="shared" si="161"/>
        <v>8.7749442589869329</v>
      </c>
      <c r="T720" s="25">
        <f t="shared" si="156"/>
        <v>1.8327063012248956E-3</v>
      </c>
      <c r="U720" s="25">
        <f t="shared" si="157"/>
        <v>6.0148981425597992E-2</v>
      </c>
      <c r="V720" s="25">
        <f t="shared" si="158"/>
        <v>-5.8316275124373096E-2</v>
      </c>
      <c r="Y720" s="40"/>
      <c r="Z720" s="40"/>
    </row>
    <row r="721" spans="1:26" x14ac:dyDescent="0.2">
      <c r="A721" s="16">
        <v>1930.05</v>
      </c>
      <c r="B721" s="17">
        <v>23.94</v>
      </c>
      <c r="C721" s="18">
        <v>0.97419999999999995</v>
      </c>
      <c r="D721" s="17">
        <v>1.343</v>
      </c>
      <c r="E721" s="17">
        <v>16.899999999999999</v>
      </c>
      <c r="F721" s="18">
        <f t="shared" si="159"/>
        <v>1930.3749999999461</v>
      </c>
      <c r="G721" s="19">
        <f>G717*8/12+G729*4/12</f>
        <v>3.3066666666666666</v>
      </c>
      <c r="H721" s="18">
        <f t="shared" si="151"/>
        <v>445.9550991124263</v>
      </c>
      <c r="I721" s="18">
        <f t="shared" si="152"/>
        <v>18.147429304733738</v>
      </c>
      <c r="J721" s="20">
        <f t="shared" si="160"/>
        <v>9778.5180391414124</v>
      </c>
      <c r="K721" s="18">
        <f t="shared" si="153"/>
        <v>25.017447707100605</v>
      </c>
      <c r="L721" s="20">
        <f t="shared" si="154"/>
        <v>548.56097437622873</v>
      </c>
      <c r="M721" s="39">
        <f t="shared" si="148"/>
        <v>24.309760633908166</v>
      </c>
      <c r="N721" s="21"/>
      <c r="O721" s="22">
        <f t="shared" si="149"/>
        <v>29.174802108989017</v>
      </c>
      <c r="P721" s="22"/>
      <c r="Q721" s="41">
        <f t="shared" si="150"/>
        <v>-1.1533983314308063E-2</v>
      </c>
      <c r="R721" s="19">
        <f t="shared" si="155"/>
        <v>1.0024037497180343</v>
      </c>
      <c r="S721" s="19">
        <f t="shared" si="161"/>
        <v>8.8480533259619936</v>
      </c>
      <c r="T721" s="25">
        <f t="shared" si="156"/>
        <v>-7.2291765565830612E-3</v>
      </c>
      <c r="U721" s="25">
        <f t="shared" si="157"/>
        <v>5.9663488081115545E-2</v>
      </c>
      <c r="V721" s="25">
        <f t="shared" si="158"/>
        <v>-6.6892664637698607E-2</v>
      </c>
      <c r="Y721" s="40"/>
      <c r="Z721" s="40"/>
    </row>
    <row r="722" spans="1:26" x14ac:dyDescent="0.2">
      <c r="A722" s="16">
        <v>1930.06</v>
      </c>
      <c r="B722" s="17">
        <v>21.52</v>
      </c>
      <c r="C722" s="18">
        <v>0.97499999999999998</v>
      </c>
      <c r="D722" s="17">
        <v>1.29</v>
      </c>
      <c r="E722" s="17">
        <v>16.8</v>
      </c>
      <c r="F722" s="18">
        <f t="shared" si="159"/>
        <v>1930.4583333332794</v>
      </c>
      <c r="G722" s="19">
        <f>G717*7/12+G729*5/12</f>
        <v>3.3108333333333331</v>
      </c>
      <c r="H722" s="18">
        <f t="shared" si="151"/>
        <v>403.26142261904778</v>
      </c>
      <c r="I722" s="18">
        <f t="shared" si="152"/>
        <v>18.270440848214292</v>
      </c>
      <c r="J722" s="20">
        <f t="shared" si="160"/>
        <v>8875.7528648052594</v>
      </c>
      <c r="K722" s="18">
        <f t="shared" si="153"/>
        <v>24.173198660714295</v>
      </c>
      <c r="L722" s="20">
        <f t="shared" si="154"/>
        <v>532.05024143117032</v>
      </c>
      <c r="M722" s="39">
        <f t="shared" si="148"/>
        <v>21.866899333389473</v>
      </c>
      <c r="N722" s="21"/>
      <c r="O722" s="22">
        <f t="shared" si="149"/>
        <v>26.235846681571942</v>
      </c>
      <c r="P722" s="22"/>
      <c r="Q722" s="41">
        <f t="shared" si="150"/>
        <v>-8.9774380694718769E-3</v>
      </c>
      <c r="R722" s="19">
        <f t="shared" si="155"/>
        <v>1.0024072910686364</v>
      </c>
      <c r="S722" s="19">
        <f t="shared" si="161"/>
        <v>8.92211541398067</v>
      </c>
      <c r="T722" s="25">
        <f t="shared" si="156"/>
        <v>-6.6933246127228729E-3</v>
      </c>
      <c r="U722" s="25">
        <f t="shared" si="157"/>
        <v>5.8418848065048268E-2</v>
      </c>
      <c r="V722" s="25">
        <f t="shared" si="158"/>
        <v>-6.5112172677771141E-2</v>
      </c>
      <c r="Y722" s="40"/>
      <c r="Z722" s="40"/>
    </row>
    <row r="723" spans="1:26" x14ac:dyDescent="0.2">
      <c r="A723" s="16">
        <v>1930.07</v>
      </c>
      <c r="B723" s="17">
        <v>21.06</v>
      </c>
      <c r="C723" s="18">
        <v>0.9758</v>
      </c>
      <c r="D723" s="17">
        <v>1.2370000000000001</v>
      </c>
      <c r="E723" s="17">
        <v>16.600000000000001</v>
      </c>
      <c r="F723" s="18">
        <f t="shared" si="159"/>
        <v>1930.5416666666126</v>
      </c>
      <c r="G723" s="19">
        <f>G717*6/12+G729*6/12</f>
        <v>3.3150000000000004</v>
      </c>
      <c r="H723" s="18">
        <f t="shared" si="151"/>
        <v>399.39623945783143</v>
      </c>
      <c r="I723" s="18">
        <f t="shared" si="152"/>
        <v>18.505738388554221</v>
      </c>
      <c r="J723" s="20">
        <f t="shared" si="160"/>
        <v>8824.6229707716175</v>
      </c>
      <c r="K723" s="18">
        <f t="shared" si="153"/>
        <v>23.459313780120493</v>
      </c>
      <c r="L723" s="20">
        <f t="shared" si="154"/>
        <v>518.33136822623419</v>
      </c>
      <c r="M723" s="39">
        <f t="shared" si="148"/>
        <v>21.548797592546634</v>
      </c>
      <c r="N723" s="21"/>
      <c r="O723" s="22">
        <f t="shared" si="149"/>
        <v>25.853225798800096</v>
      </c>
      <c r="P723" s="22"/>
      <c r="Q723" s="41">
        <f t="shared" si="150"/>
        <v>-9.0462645397373295E-3</v>
      </c>
      <c r="R723" s="19">
        <f t="shared" si="155"/>
        <v>1.002410832400467</v>
      </c>
      <c r="S723" s="19">
        <f t="shared" si="161"/>
        <v>9.0513476817991254</v>
      </c>
      <c r="T723" s="25">
        <f t="shared" si="156"/>
        <v>-1.6231278533328508E-3</v>
      </c>
      <c r="U723" s="25">
        <f t="shared" si="157"/>
        <v>5.8040156060954695E-2</v>
      </c>
      <c r="V723" s="25">
        <f t="shared" si="158"/>
        <v>-5.9663283914287546E-2</v>
      </c>
      <c r="Y723" s="40"/>
      <c r="Z723" s="40"/>
    </row>
    <row r="724" spans="1:26" x14ac:dyDescent="0.2">
      <c r="A724" s="16">
        <v>1930.08</v>
      </c>
      <c r="B724" s="17">
        <v>20.79</v>
      </c>
      <c r="C724" s="18">
        <v>0.97670000000000001</v>
      </c>
      <c r="D724" s="17">
        <v>1.1830000000000001</v>
      </c>
      <c r="E724" s="17">
        <v>16.5</v>
      </c>
      <c r="F724" s="18">
        <f t="shared" si="159"/>
        <v>1930.6249999999459</v>
      </c>
      <c r="G724" s="19">
        <f>G717*5/12+G729*7/12</f>
        <v>3.3191666666666668</v>
      </c>
      <c r="H724" s="18">
        <f t="shared" si="151"/>
        <v>396.66532500000017</v>
      </c>
      <c r="I724" s="18">
        <f t="shared" si="152"/>
        <v>18.635066037878797</v>
      </c>
      <c r="J724" s="20">
        <f t="shared" si="160"/>
        <v>8798.5953401202642</v>
      </c>
      <c r="K724" s="18">
        <f t="shared" si="153"/>
        <v>22.571191893939407</v>
      </c>
      <c r="L724" s="20">
        <f t="shared" si="154"/>
        <v>500.66081228293768</v>
      </c>
      <c r="M724" s="39">
        <f t="shared" si="148"/>
        <v>21.300602241118149</v>
      </c>
      <c r="N724" s="21"/>
      <c r="O724" s="22">
        <f t="shared" si="149"/>
        <v>25.558473871970456</v>
      </c>
      <c r="P724" s="22"/>
      <c r="Q724" s="41">
        <f t="shared" si="150"/>
        <v>-6.7573794012129318E-3</v>
      </c>
      <c r="R724" s="19">
        <f t="shared" si="155"/>
        <v>1.0024143737135318</v>
      </c>
      <c r="S724" s="19">
        <f t="shared" si="161"/>
        <v>9.1281578668707741</v>
      </c>
      <c r="T724" s="25">
        <f t="shared" si="156"/>
        <v>1.2925554373268699E-3</v>
      </c>
      <c r="U724" s="25">
        <f t="shared" si="157"/>
        <v>5.7534360710560062E-2</v>
      </c>
      <c r="V724" s="25">
        <f t="shared" si="158"/>
        <v>-5.6241805273233192E-2</v>
      </c>
      <c r="Y724" s="40"/>
      <c r="Z724" s="40"/>
    </row>
    <row r="725" spans="1:26" x14ac:dyDescent="0.2">
      <c r="A725" s="16">
        <v>1930.09</v>
      </c>
      <c r="B725" s="17">
        <v>20.78</v>
      </c>
      <c r="C725" s="18">
        <v>0.97750000000000004</v>
      </c>
      <c r="D725" s="17">
        <v>1.1299999999999999</v>
      </c>
      <c r="E725" s="17">
        <v>16.600000000000001</v>
      </c>
      <c r="F725" s="18">
        <f t="shared" si="159"/>
        <v>1930.7083333332791</v>
      </c>
      <c r="G725" s="19">
        <f>G717*4/12+G729*8/12</f>
        <v>3.3233333333333333</v>
      </c>
      <c r="H725" s="18">
        <f t="shared" si="151"/>
        <v>394.08612801204833</v>
      </c>
      <c r="I725" s="18">
        <f t="shared" si="152"/>
        <v>18.537978350903622</v>
      </c>
      <c r="J725" s="20">
        <f t="shared" si="160"/>
        <v>8775.6516580502812</v>
      </c>
      <c r="K725" s="18">
        <f t="shared" si="153"/>
        <v>21.430092620481936</v>
      </c>
      <c r="L725" s="20">
        <f t="shared" si="154"/>
        <v>477.21301124142531</v>
      </c>
      <c r="M725" s="39">
        <f t="shared" si="148"/>
        <v>21.072581788447305</v>
      </c>
      <c r="N725" s="21"/>
      <c r="O725" s="22">
        <f t="shared" si="149"/>
        <v>25.290051551861247</v>
      </c>
      <c r="P725" s="22"/>
      <c r="Q725" s="41">
        <f t="shared" si="150"/>
        <v>-4.2387408222914758E-3</v>
      </c>
      <c r="R725" s="19">
        <f t="shared" si="155"/>
        <v>1.0024179150078369</v>
      </c>
      <c r="S725" s="19">
        <f t="shared" si="161"/>
        <v>9.0950749847035528</v>
      </c>
      <c r="T725" s="25">
        <f t="shared" si="156"/>
        <v>6.2252390717274508E-3</v>
      </c>
      <c r="U725" s="25">
        <f t="shared" si="157"/>
        <v>5.8304895814562441E-2</v>
      </c>
      <c r="V725" s="25">
        <f t="shared" si="158"/>
        <v>-5.207965674283499E-2</v>
      </c>
      <c r="Y725" s="40"/>
      <c r="Z725" s="40"/>
    </row>
    <row r="726" spans="1:26" x14ac:dyDescent="0.2">
      <c r="A726" s="16">
        <v>1930.1</v>
      </c>
      <c r="B726" s="17">
        <v>17.920000000000002</v>
      </c>
      <c r="C726" s="18">
        <v>0.97829999999999995</v>
      </c>
      <c r="D726" s="17">
        <v>1.077</v>
      </c>
      <c r="E726" s="17">
        <v>16.5</v>
      </c>
      <c r="F726" s="18">
        <f t="shared" si="159"/>
        <v>1930.7916666666124</v>
      </c>
      <c r="G726" s="19">
        <f>G717*3/12+G729*9/12</f>
        <v>3.3275000000000001</v>
      </c>
      <c r="H726" s="18">
        <f t="shared" si="151"/>
        <v>341.90681212121228</v>
      </c>
      <c r="I726" s="18">
        <f t="shared" si="152"/>
        <v>18.665593431818191</v>
      </c>
      <c r="J726" s="20">
        <f t="shared" si="160"/>
        <v>7648.3415610789734</v>
      </c>
      <c r="K726" s="18">
        <f t="shared" si="153"/>
        <v>20.548752045454556</v>
      </c>
      <c r="L726" s="20">
        <f t="shared" si="154"/>
        <v>459.66874225904326</v>
      </c>
      <c r="M726" s="39">
        <f t="shared" si="148"/>
        <v>18.214870154658623</v>
      </c>
      <c r="N726" s="21"/>
      <c r="O726" s="22">
        <f t="shared" si="149"/>
        <v>21.881118207635748</v>
      </c>
      <c r="P726" s="22"/>
      <c r="Q726" s="41">
        <f t="shared" si="150"/>
        <v>3.0636907081038056E-3</v>
      </c>
      <c r="R726" s="19">
        <f t="shared" si="155"/>
        <v>1.0024214562833882</v>
      </c>
      <c r="S726" s="19">
        <f t="shared" si="161"/>
        <v>9.1723210490852978</v>
      </c>
      <c r="T726" s="25">
        <f t="shared" si="156"/>
        <v>2.164134629405412E-2</v>
      </c>
      <c r="U726" s="25">
        <f t="shared" si="157"/>
        <v>5.7794849026483686E-2</v>
      </c>
      <c r="V726" s="25">
        <f t="shared" si="158"/>
        <v>-3.6153502732429565E-2</v>
      </c>
      <c r="Y726" s="40"/>
      <c r="Z726" s="40"/>
    </row>
    <row r="727" spans="1:26" x14ac:dyDescent="0.2">
      <c r="A727" s="16">
        <v>1930.11</v>
      </c>
      <c r="B727" s="17">
        <v>16.62</v>
      </c>
      <c r="C727" s="18">
        <v>0.97919999999999996</v>
      </c>
      <c r="D727" s="17">
        <v>1.0229999999999999</v>
      </c>
      <c r="E727" s="17">
        <v>16.399999999999999</v>
      </c>
      <c r="F727" s="18">
        <f t="shared" si="159"/>
        <v>1930.8749999999457</v>
      </c>
      <c r="G727" s="19">
        <f>G717*2/12+G729*10/12</f>
        <v>3.3316666666666666</v>
      </c>
      <c r="H727" s="18">
        <f t="shared" si="151"/>
        <v>319.03686128048798</v>
      </c>
      <c r="I727" s="18">
        <f t="shared" si="152"/>
        <v>18.796684390243911</v>
      </c>
      <c r="J727" s="20">
        <f t="shared" si="160"/>
        <v>7171.788005541307</v>
      </c>
      <c r="K727" s="18">
        <f t="shared" si="153"/>
        <v>19.637467454268304</v>
      </c>
      <c r="L727" s="20">
        <f t="shared" si="154"/>
        <v>441.4403808464956</v>
      </c>
      <c r="M727" s="39">
        <f t="shared" si="148"/>
        <v>16.939711377775161</v>
      </c>
      <c r="N727" s="21"/>
      <c r="O727" s="22">
        <f t="shared" si="149"/>
        <v>20.377938385497828</v>
      </c>
      <c r="P727" s="22"/>
      <c r="Q727" s="41">
        <f t="shared" si="150"/>
        <v>7.0525206827530065E-3</v>
      </c>
      <c r="R727" s="19">
        <f t="shared" si="155"/>
        <v>1.0024249975401915</v>
      </c>
      <c r="S727" s="19">
        <f t="shared" si="161"/>
        <v>9.2505956395199505</v>
      </c>
      <c r="T727" s="25">
        <f t="shared" si="156"/>
        <v>3.1128960962345964E-2</v>
      </c>
      <c r="U727" s="25">
        <f t="shared" si="157"/>
        <v>5.7279103473887094E-2</v>
      </c>
      <c r="V727" s="25">
        <f t="shared" si="158"/>
        <v>-2.615014251154113E-2</v>
      </c>
      <c r="Y727" s="40"/>
      <c r="Z727" s="40"/>
    </row>
    <row r="728" spans="1:26" x14ac:dyDescent="0.2">
      <c r="A728" s="16">
        <v>1930.12</v>
      </c>
      <c r="B728" s="17">
        <v>15.51</v>
      </c>
      <c r="C728" s="18">
        <v>0.98</v>
      </c>
      <c r="D728" s="17">
        <v>0.97</v>
      </c>
      <c r="E728" s="17">
        <v>16.100000000000001</v>
      </c>
      <c r="F728" s="18">
        <f t="shared" si="159"/>
        <v>1930.9583333332789</v>
      </c>
      <c r="G728" s="19">
        <f>G717*1/12+G729*11/12</f>
        <v>3.3358333333333325</v>
      </c>
      <c r="H728" s="18">
        <f t="shared" si="151"/>
        <v>303.27709704968953</v>
      </c>
      <c r="I728" s="18">
        <f t="shared" si="152"/>
        <v>19.16257608695653</v>
      </c>
      <c r="J728" s="20">
        <f t="shared" si="160"/>
        <v>6853.4135292244255</v>
      </c>
      <c r="K728" s="18">
        <f t="shared" si="153"/>
        <v>18.967039596273299</v>
      </c>
      <c r="L728" s="20">
        <f t="shared" si="154"/>
        <v>428.61451472261081</v>
      </c>
      <c r="M728" s="39">
        <f t="shared" si="148"/>
        <v>16.05500185653132</v>
      </c>
      <c r="N728" s="21"/>
      <c r="O728" s="22">
        <f t="shared" si="149"/>
        <v>19.34960357873387</v>
      </c>
      <c r="P728" s="22"/>
      <c r="Q728" s="41">
        <f t="shared" si="150"/>
        <v>1.0454922060588373E-2</v>
      </c>
      <c r="R728" s="19">
        <f t="shared" si="155"/>
        <v>1.0024285387782521</v>
      </c>
      <c r="S728" s="19">
        <f t="shared" si="161"/>
        <v>9.4458176586045894</v>
      </c>
      <c r="T728" s="25">
        <f t="shared" si="156"/>
        <v>3.1307554402851601E-2</v>
      </c>
      <c r="U728" s="25">
        <f t="shared" si="157"/>
        <v>5.4702821402978552E-2</v>
      </c>
      <c r="V728" s="25">
        <f t="shared" si="158"/>
        <v>-2.3395267000126951E-2</v>
      </c>
      <c r="Y728" s="40"/>
      <c r="Z728" s="40"/>
    </row>
    <row r="729" spans="1:26" x14ac:dyDescent="0.2">
      <c r="A729" s="16">
        <v>1931.01</v>
      </c>
      <c r="B729" s="17">
        <v>15.98</v>
      </c>
      <c r="C729" s="18">
        <v>0.9667</v>
      </c>
      <c r="D729" s="17">
        <v>0.94</v>
      </c>
      <c r="E729" s="17">
        <v>15.9</v>
      </c>
      <c r="F729" s="18">
        <f t="shared" si="159"/>
        <v>1931.0416666666122</v>
      </c>
      <c r="G729" s="19">
        <v>3.34</v>
      </c>
      <c r="H729" s="18">
        <f t="shared" si="151"/>
        <v>316.3977185534593</v>
      </c>
      <c r="I729" s="18">
        <f t="shared" si="152"/>
        <v>19.140280007861644</v>
      </c>
      <c r="J729" s="20">
        <f t="shared" si="160"/>
        <v>7185.9556183022241</v>
      </c>
      <c r="K729" s="18">
        <f t="shared" si="153"/>
        <v>18.611630503144664</v>
      </c>
      <c r="L729" s="20">
        <f t="shared" si="154"/>
        <v>422.70327166483673</v>
      </c>
      <c r="M729" s="39">
        <f t="shared" si="148"/>
        <v>16.705478731547608</v>
      </c>
      <c r="N729" s="21"/>
      <c r="O729" s="22">
        <f t="shared" si="149"/>
        <v>20.167540874417739</v>
      </c>
      <c r="P729" s="22"/>
      <c r="Q729" s="41">
        <f t="shared" si="150"/>
        <v>8.8063099543580631E-3</v>
      </c>
      <c r="R729" s="19">
        <f t="shared" si="155"/>
        <v>1.0003975293854486</v>
      </c>
      <c r="S729" s="19">
        <f t="shared" si="161"/>
        <v>9.5878610571447194</v>
      </c>
      <c r="T729" s="25">
        <f t="shared" si="156"/>
        <v>2.717211210930448E-2</v>
      </c>
      <c r="U729" s="25">
        <f t="shared" si="157"/>
        <v>5.350778743929574E-2</v>
      </c>
      <c r="V729" s="25">
        <f t="shared" si="158"/>
        <v>-2.6335675329991259E-2</v>
      </c>
      <c r="Y729" s="40"/>
      <c r="Z729" s="40"/>
    </row>
    <row r="730" spans="1:26" x14ac:dyDescent="0.2">
      <c r="A730" s="16">
        <v>1931.02</v>
      </c>
      <c r="B730" s="17">
        <v>17.2</v>
      </c>
      <c r="C730" s="18">
        <v>0.95330000000000004</v>
      </c>
      <c r="D730" s="17">
        <v>0.91</v>
      </c>
      <c r="E730" s="17">
        <v>15.7</v>
      </c>
      <c r="F730" s="18">
        <f t="shared" si="159"/>
        <v>1931.1249999999454</v>
      </c>
      <c r="G730" s="19">
        <f>G729*11/12+G741*1/12</f>
        <v>3.3683333333333327</v>
      </c>
      <c r="H730" s="18">
        <f t="shared" si="151"/>
        <v>344.89149681528676</v>
      </c>
      <c r="I730" s="18">
        <f t="shared" si="152"/>
        <v>19.115410692675169</v>
      </c>
      <c r="J730" s="20">
        <f t="shared" si="160"/>
        <v>7869.2788147555893</v>
      </c>
      <c r="K730" s="18">
        <f t="shared" si="153"/>
        <v>18.247166401273894</v>
      </c>
      <c r="L730" s="20">
        <f t="shared" si="154"/>
        <v>416.33975124578996</v>
      </c>
      <c r="M730" s="39">
        <f t="shared" si="148"/>
        <v>18.161492436976083</v>
      </c>
      <c r="N730" s="21"/>
      <c r="O730" s="22">
        <f t="shared" si="149"/>
        <v>21.955007167462455</v>
      </c>
      <c r="P730" s="22"/>
      <c r="Q730" s="41">
        <f t="shared" si="150"/>
        <v>5.6344747348846883E-3</v>
      </c>
      <c r="R730" s="19">
        <f t="shared" si="155"/>
        <v>1.000424322533243</v>
      </c>
      <c r="S730" s="19">
        <f t="shared" si="161"/>
        <v>9.7138594246605532</v>
      </c>
      <c r="T730" s="25">
        <f t="shared" si="156"/>
        <v>1.1904383362798976E-2</v>
      </c>
      <c r="U730" s="25">
        <f t="shared" si="157"/>
        <v>5.1901915980160584E-2</v>
      </c>
      <c r="V730" s="25">
        <f t="shared" si="158"/>
        <v>-3.9997532617361609E-2</v>
      </c>
      <c r="Y730" s="40"/>
      <c r="Z730" s="40"/>
    </row>
    <row r="731" spans="1:26" x14ac:dyDescent="0.2">
      <c r="A731" s="16">
        <v>1931.03</v>
      </c>
      <c r="B731" s="17">
        <v>17.53</v>
      </c>
      <c r="C731" s="18">
        <v>0.94</v>
      </c>
      <c r="D731" s="17">
        <v>0.88</v>
      </c>
      <c r="E731" s="17">
        <v>15.6</v>
      </c>
      <c r="F731" s="18">
        <f t="shared" si="159"/>
        <v>1931.2083333332787</v>
      </c>
      <c r="G731" s="19">
        <f>G729*10/12+G741*2/12</f>
        <v>3.3966666666666665</v>
      </c>
      <c r="H731" s="18">
        <f t="shared" si="151"/>
        <v>353.76186137820531</v>
      </c>
      <c r="I731" s="18">
        <f t="shared" si="152"/>
        <v>18.969546474358985</v>
      </c>
      <c r="J731" s="20">
        <f t="shared" si="160"/>
        <v>8107.7395873268069</v>
      </c>
      <c r="K731" s="18">
        <f t="shared" si="153"/>
        <v>17.758724358974369</v>
      </c>
      <c r="L731" s="20">
        <f t="shared" si="154"/>
        <v>407.00575224458589</v>
      </c>
      <c r="M731" s="39">
        <f t="shared" si="148"/>
        <v>18.579561032791275</v>
      </c>
      <c r="N731" s="21"/>
      <c r="O731" s="22">
        <f t="shared" si="149"/>
        <v>22.48922591637859</v>
      </c>
      <c r="P731" s="22"/>
      <c r="Q731" s="41">
        <f t="shared" si="150"/>
        <v>4.0196372856970627E-3</v>
      </c>
      <c r="R731" s="19">
        <f t="shared" si="155"/>
        <v>1.0004511098145998</v>
      </c>
      <c r="S731" s="19">
        <f t="shared" si="161"/>
        <v>9.7802759855998271</v>
      </c>
      <c r="T731" s="25">
        <f t="shared" si="156"/>
        <v>9.3583552266789383E-3</v>
      </c>
      <c r="U731" s="25">
        <f t="shared" si="157"/>
        <v>5.0216361408996768E-2</v>
      </c>
      <c r="V731" s="25">
        <f t="shared" si="158"/>
        <v>-4.085800618231783E-2</v>
      </c>
      <c r="Y731" s="40"/>
      <c r="Z731" s="40"/>
    </row>
    <row r="732" spans="1:26" x14ac:dyDescent="0.2">
      <c r="A732" s="16">
        <v>1931.04</v>
      </c>
      <c r="B732" s="17">
        <v>15.86</v>
      </c>
      <c r="C732" s="18">
        <v>0.92669999999999997</v>
      </c>
      <c r="D732" s="17">
        <v>0.85</v>
      </c>
      <c r="E732" s="17">
        <v>15.5</v>
      </c>
      <c r="F732" s="18">
        <f t="shared" si="159"/>
        <v>1931.2916666666119</v>
      </c>
      <c r="G732" s="19">
        <f>G729*9/12+G741*3/12</f>
        <v>3.4249999999999998</v>
      </c>
      <c r="H732" s="18">
        <f t="shared" si="151"/>
        <v>322.12555322580658</v>
      </c>
      <c r="I732" s="18">
        <f t="shared" si="152"/>
        <v>18.821800137096783</v>
      </c>
      <c r="J732" s="20">
        <f t="shared" si="160"/>
        <v>7418.6260335141505</v>
      </c>
      <c r="K732" s="18">
        <f t="shared" si="153"/>
        <v>17.263979838709684</v>
      </c>
      <c r="L732" s="20">
        <f t="shared" si="154"/>
        <v>397.59345072427669</v>
      </c>
      <c r="M732" s="39">
        <f t="shared" si="148"/>
        <v>16.872315331609659</v>
      </c>
      <c r="N732" s="21"/>
      <c r="O732" s="22">
        <f t="shared" si="149"/>
        <v>20.459812584802663</v>
      </c>
      <c r="P732" s="22"/>
      <c r="Q732" s="41">
        <f t="shared" si="150"/>
        <v>9.6311143517871234E-3</v>
      </c>
      <c r="R732" s="19">
        <f t="shared" si="155"/>
        <v>1.0004778912419263</v>
      </c>
      <c r="S732" s="19">
        <f t="shared" si="161"/>
        <v>9.8478149832095649</v>
      </c>
      <c r="T732" s="25">
        <f t="shared" si="156"/>
        <v>1.5031281808771224E-2</v>
      </c>
      <c r="U732" s="25">
        <f t="shared" si="157"/>
        <v>4.853613387295086E-2</v>
      </c>
      <c r="V732" s="25">
        <f t="shared" si="158"/>
        <v>-3.3504852064179635E-2</v>
      </c>
      <c r="Y732" s="40"/>
      <c r="Z732" s="40"/>
    </row>
    <row r="733" spans="1:26" x14ac:dyDescent="0.2">
      <c r="A733" s="16">
        <v>1931.05</v>
      </c>
      <c r="B733" s="17">
        <v>14.33</v>
      </c>
      <c r="C733" s="18">
        <v>0.9133</v>
      </c>
      <c r="D733" s="17">
        <v>0.82</v>
      </c>
      <c r="E733" s="17">
        <v>15.3</v>
      </c>
      <c r="F733" s="18">
        <f t="shared" si="159"/>
        <v>1931.3749999999452</v>
      </c>
      <c r="G733" s="19">
        <f>G729*8/12+G741*4/12</f>
        <v>3.4533333333333331</v>
      </c>
      <c r="H733" s="18">
        <f t="shared" si="151"/>
        <v>294.85496977124194</v>
      </c>
      <c r="I733" s="18">
        <f t="shared" si="152"/>
        <v>18.792117508169945</v>
      </c>
      <c r="J733" s="20">
        <f t="shared" si="160"/>
        <v>6826.6437538058626</v>
      </c>
      <c r="K733" s="18">
        <f t="shared" si="153"/>
        <v>16.872370915032686</v>
      </c>
      <c r="L733" s="20">
        <f t="shared" si="154"/>
        <v>390.63837251366419</v>
      </c>
      <c r="M733" s="39">
        <f t="shared" si="148"/>
        <v>15.401539999110108</v>
      </c>
      <c r="N733" s="21"/>
      <c r="O733" s="22">
        <f t="shared" si="149"/>
        <v>18.720726910122242</v>
      </c>
      <c r="P733" s="22"/>
      <c r="Q733" s="41">
        <f t="shared" si="150"/>
        <v>1.5929703538700629E-2</v>
      </c>
      <c r="R733" s="19">
        <f t="shared" si="155"/>
        <v>1.0005046668276012</v>
      </c>
      <c r="S733" s="19">
        <f t="shared" si="161"/>
        <v>9.9813122941178651</v>
      </c>
      <c r="T733" s="25">
        <f t="shared" si="156"/>
        <v>2.1161915537703635E-2</v>
      </c>
      <c r="U733" s="25">
        <f t="shared" si="157"/>
        <v>4.6179312085233848E-2</v>
      </c>
      <c r="V733" s="25">
        <f t="shared" si="158"/>
        <v>-2.5017396547530213E-2</v>
      </c>
      <c r="Y733" s="40"/>
      <c r="Z733" s="40"/>
    </row>
    <row r="734" spans="1:26" x14ac:dyDescent="0.2">
      <c r="A734" s="16">
        <v>1931.06</v>
      </c>
      <c r="B734" s="17">
        <v>13.87</v>
      </c>
      <c r="C734" s="18">
        <v>0.9</v>
      </c>
      <c r="D734" s="17">
        <v>0.79</v>
      </c>
      <c r="E734" s="17">
        <v>15.1</v>
      </c>
      <c r="F734" s="18">
        <f t="shared" si="159"/>
        <v>1931.4583333332785</v>
      </c>
      <c r="G734" s="19">
        <f>G729*7/12+G741*5/12</f>
        <v>3.4816666666666665</v>
      </c>
      <c r="H734" s="18">
        <f t="shared" si="151"/>
        <v>289.16998096026498</v>
      </c>
      <c r="I734" s="18">
        <f t="shared" si="152"/>
        <v>18.763733443708617</v>
      </c>
      <c r="J734" s="20">
        <f t="shared" si="160"/>
        <v>6731.2241319622517</v>
      </c>
      <c r="K734" s="18">
        <f t="shared" si="153"/>
        <v>16.470388245033121</v>
      </c>
      <c r="L734" s="20">
        <f t="shared" si="154"/>
        <v>383.39344370945781</v>
      </c>
      <c r="M734" s="39">
        <f t="shared" si="148"/>
        <v>15.062476074643243</v>
      </c>
      <c r="N734" s="21"/>
      <c r="O734" s="22">
        <f t="shared" si="149"/>
        <v>18.355604584013705</v>
      </c>
      <c r="P734" s="22"/>
      <c r="Q734" s="41">
        <f t="shared" si="150"/>
        <v>1.6369824995931773E-2</v>
      </c>
      <c r="R734" s="19">
        <f t="shared" si="155"/>
        <v>1.0005314365839755</v>
      </c>
      <c r="S734" s="19">
        <f t="shared" si="161"/>
        <v>10.118619061544909</v>
      </c>
      <c r="T734" s="25">
        <f t="shared" si="156"/>
        <v>2.4611829397280793E-2</v>
      </c>
      <c r="U734" s="25">
        <f t="shared" si="157"/>
        <v>4.2387777931171877E-2</v>
      </c>
      <c r="V734" s="25">
        <f t="shared" si="158"/>
        <v>-1.7775948533891084E-2</v>
      </c>
      <c r="Y734" s="40"/>
      <c r="Z734" s="40"/>
    </row>
    <row r="735" spans="1:26" x14ac:dyDescent="0.2">
      <c r="A735" s="16">
        <v>1931.07</v>
      </c>
      <c r="B735" s="17">
        <v>14.33</v>
      </c>
      <c r="C735" s="18">
        <v>0.88670000000000004</v>
      </c>
      <c r="D735" s="17">
        <v>0.76</v>
      </c>
      <c r="E735" s="17">
        <v>15.1</v>
      </c>
      <c r="F735" s="18">
        <f t="shared" si="159"/>
        <v>1931.5416666666117</v>
      </c>
      <c r="G735" s="19">
        <f>G729*6/12+G741*6/12</f>
        <v>3.51</v>
      </c>
      <c r="H735" s="18">
        <f t="shared" si="151"/>
        <v>298.76033360927164</v>
      </c>
      <c r="I735" s="18">
        <f t="shared" si="152"/>
        <v>18.486447160596036</v>
      </c>
      <c r="J735" s="20">
        <f t="shared" si="160"/>
        <v>6990.3261125332847</v>
      </c>
      <c r="K735" s="18">
        <f t="shared" si="153"/>
        <v>15.844930463576166</v>
      </c>
      <c r="L735" s="20">
        <f t="shared" si="154"/>
        <v>370.73606737789925</v>
      </c>
      <c r="M735" s="39">
        <f t="shared" si="148"/>
        <v>15.516750095516317</v>
      </c>
      <c r="N735" s="21"/>
      <c r="O735" s="22">
        <f t="shared" si="149"/>
        <v>18.95524228818747</v>
      </c>
      <c r="P735" s="22"/>
      <c r="Q735" s="41">
        <f t="shared" si="150"/>
        <v>1.358502783875732E-2</v>
      </c>
      <c r="R735" s="19">
        <f t="shared" si="155"/>
        <v>1.0005582005233711</v>
      </c>
      <c r="S735" s="19">
        <f t="shared" si="161"/>
        <v>10.123996465893525</v>
      </c>
      <c r="T735" s="25">
        <f t="shared" si="156"/>
        <v>2.6437859148649601E-2</v>
      </c>
      <c r="U735" s="25">
        <f t="shared" si="157"/>
        <v>4.2125786651003194E-2</v>
      </c>
      <c r="V735" s="25">
        <f t="shared" si="158"/>
        <v>-1.5687927502353594E-2</v>
      </c>
      <c r="Y735" s="40"/>
      <c r="Z735" s="40"/>
    </row>
    <row r="736" spans="1:26" x14ac:dyDescent="0.2">
      <c r="A736" s="16">
        <v>1931.08</v>
      </c>
      <c r="B736" s="17">
        <v>13.9</v>
      </c>
      <c r="C736" s="18">
        <v>0.87329999999999997</v>
      </c>
      <c r="D736" s="17">
        <v>0.73</v>
      </c>
      <c r="E736" s="17">
        <v>15.1</v>
      </c>
      <c r="F736" s="18">
        <f t="shared" si="159"/>
        <v>1931.624999999945</v>
      </c>
      <c r="G736" s="19">
        <f>G729*5/12+G741*7/12</f>
        <v>3.5383333333333336</v>
      </c>
      <c r="H736" s="18">
        <f t="shared" si="151"/>
        <v>289.79543874172202</v>
      </c>
      <c r="I736" s="18">
        <f t="shared" si="152"/>
        <v>18.207076018211929</v>
      </c>
      <c r="J736" s="20">
        <f t="shared" si="160"/>
        <v>6816.0679656002985</v>
      </c>
      <c r="K736" s="18">
        <f t="shared" si="153"/>
        <v>15.219472682119212</v>
      </c>
      <c r="L736" s="20">
        <f t="shared" si="154"/>
        <v>357.96615934447607</v>
      </c>
      <c r="M736" s="39">
        <f t="shared" si="148"/>
        <v>15.006276602886542</v>
      </c>
      <c r="N736" s="21"/>
      <c r="O736" s="22">
        <f t="shared" si="149"/>
        <v>18.380525991208913</v>
      </c>
      <c r="P736" s="22"/>
      <c r="Q736" s="41">
        <f t="shared" si="150"/>
        <v>1.5493991974094165E-2</v>
      </c>
      <c r="R736" s="19">
        <f t="shared" si="155"/>
        <v>1.0005849586580824</v>
      </c>
      <c r="S736" s="19">
        <f t="shared" si="161"/>
        <v>10.129647686019393</v>
      </c>
      <c r="T736" s="25">
        <f t="shared" si="156"/>
        <v>2.7723308433182048E-2</v>
      </c>
      <c r="U736" s="25">
        <f t="shared" si="157"/>
        <v>4.0458580692494639E-2</v>
      </c>
      <c r="V736" s="25">
        <f t="shared" si="158"/>
        <v>-1.2735272259312591E-2</v>
      </c>
      <c r="Y736" s="40"/>
      <c r="Z736" s="40"/>
    </row>
    <row r="737" spans="1:26" x14ac:dyDescent="0.2">
      <c r="A737" s="16">
        <v>1931.09</v>
      </c>
      <c r="B737" s="17">
        <v>11.83</v>
      </c>
      <c r="C737" s="18">
        <v>0.86</v>
      </c>
      <c r="D737" s="17">
        <v>0.7</v>
      </c>
      <c r="E737" s="17">
        <v>15</v>
      </c>
      <c r="F737" s="18">
        <f t="shared" si="159"/>
        <v>1931.7083333332782</v>
      </c>
      <c r="G737" s="19">
        <f>G729*4/12+G741*8/12</f>
        <v>3.5666666666666669</v>
      </c>
      <c r="H737" s="18">
        <f t="shared" si="151"/>
        <v>248.28311083333344</v>
      </c>
      <c r="I737" s="18">
        <f t="shared" si="152"/>
        <v>18.049321666666675</v>
      </c>
      <c r="J737" s="20">
        <f t="shared" si="160"/>
        <v>5875.0637431615587</v>
      </c>
      <c r="K737" s="18">
        <f t="shared" si="153"/>
        <v>14.691308333333341</v>
      </c>
      <c r="L737" s="20">
        <f t="shared" si="154"/>
        <v>347.63690787938219</v>
      </c>
      <c r="M737" s="39">
        <f t="shared" si="148"/>
        <v>12.817745261106881</v>
      </c>
      <c r="N737" s="21"/>
      <c r="O737" s="22">
        <f t="shared" si="149"/>
        <v>15.756886512834596</v>
      </c>
      <c r="P737" s="22"/>
      <c r="Q737" s="41">
        <f t="shared" si="150"/>
        <v>2.705331082436041E-2</v>
      </c>
      <c r="R737" s="19">
        <f t="shared" si="155"/>
        <v>1.0006117110003754</v>
      </c>
      <c r="S737" s="19">
        <f t="shared" si="161"/>
        <v>10.203143598544234</v>
      </c>
      <c r="T737" s="25">
        <f t="shared" si="156"/>
        <v>4.2613614380621723E-2</v>
      </c>
      <c r="U737" s="25">
        <f t="shared" si="157"/>
        <v>3.8124454191790891E-2</v>
      </c>
      <c r="V737" s="25">
        <f t="shared" si="158"/>
        <v>4.4891601888308319E-3</v>
      </c>
      <c r="Y737" s="40"/>
      <c r="Z737" s="40"/>
    </row>
    <row r="738" spans="1:26" x14ac:dyDescent="0.2">
      <c r="A738" s="16">
        <v>1931.1</v>
      </c>
      <c r="B738" s="17">
        <v>10.25</v>
      </c>
      <c r="C738" s="18">
        <v>0.84670000000000001</v>
      </c>
      <c r="D738" s="17">
        <v>0.67</v>
      </c>
      <c r="E738" s="17">
        <v>14.9</v>
      </c>
      <c r="F738" s="18">
        <f t="shared" si="159"/>
        <v>1931.7916666666115</v>
      </c>
      <c r="G738" s="19">
        <f>G729*3/12+G741*9/12</f>
        <v>3.5950000000000002</v>
      </c>
      <c r="H738" s="18">
        <f t="shared" si="151"/>
        <v>216.5665058724833</v>
      </c>
      <c r="I738" s="18">
        <f t="shared" si="152"/>
        <v>17.88944980704699</v>
      </c>
      <c r="J738" s="20">
        <f t="shared" si="160"/>
        <v>5159.8374687278856</v>
      </c>
      <c r="K738" s="18">
        <f t="shared" si="153"/>
        <v>14.156054530201349</v>
      </c>
      <c r="L738" s="20">
        <f t="shared" si="154"/>
        <v>337.27718088270086</v>
      </c>
      <c r="M738" s="39">
        <f t="shared" si="148"/>
        <v>11.145926407660927</v>
      </c>
      <c r="N738" s="21"/>
      <c r="O738" s="22">
        <f t="shared" si="149"/>
        <v>13.764337388796362</v>
      </c>
      <c r="P738" s="22"/>
      <c r="Q738" s="41">
        <f t="shared" si="150"/>
        <v>3.7813566467066746E-2</v>
      </c>
      <c r="R738" s="19">
        <f t="shared" si="155"/>
        <v>1.0006384575624876</v>
      </c>
      <c r="S738" s="19">
        <f t="shared" si="161"/>
        <v>10.277904335961615</v>
      </c>
      <c r="T738" s="25">
        <f t="shared" si="156"/>
        <v>5.1170424960345295E-2</v>
      </c>
      <c r="U738" s="25">
        <f t="shared" si="157"/>
        <v>3.5810836052996731E-2</v>
      </c>
      <c r="V738" s="25">
        <f t="shared" si="158"/>
        <v>1.5359588907348565E-2</v>
      </c>
      <c r="Y738" s="40"/>
      <c r="Z738" s="40"/>
    </row>
    <row r="739" spans="1:26" x14ac:dyDescent="0.2">
      <c r="A739" s="16">
        <v>1931.11</v>
      </c>
      <c r="B739" s="17">
        <v>10.39</v>
      </c>
      <c r="C739" s="18">
        <v>0.83330000000000004</v>
      </c>
      <c r="D739" s="17">
        <v>0.64</v>
      </c>
      <c r="E739" s="17">
        <v>14.7</v>
      </c>
      <c r="F739" s="18">
        <f t="shared" si="159"/>
        <v>1931.8749999999447</v>
      </c>
      <c r="G739" s="19">
        <f>G729*2/12+G741*10/12</f>
        <v>3.6233333333333335</v>
      </c>
      <c r="H739" s="18">
        <f t="shared" si="151"/>
        <v>222.51121513605455</v>
      </c>
      <c r="I739" s="18">
        <f t="shared" si="152"/>
        <v>17.845870603741506</v>
      </c>
      <c r="J739" s="20">
        <f t="shared" si="160"/>
        <v>5336.9064762119842</v>
      </c>
      <c r="K739" s="18">
        <f t="shared" si="153"/>
        <v>13.706176870748306</v>
      </c>
      <c r="L739" s="20">
        <f t="shared" si="154"/>
        <v>328.74111114299035</v>
      </c>
      <c r="M739" s="39">
        <f t="shared" si="148"/>
        <v>11.415600295644673</v>
      </c>
      <c r="N739" s="21"/>
      <c r="O739" s="22">
        <f t="shared" si="149"/>
        <v>14.160676478302936</v>
      </c>
      <c r="P739" s="22"/>
      <c r="Q739" s="41">
        <f t="shared" si="150"/>
        <v>3.4645190862895074E-2</v>
      </c>
      <c r="R739" s="19">
        <f t="shared" si="155"/>
        <v>1.0006651983566295</v>
      </c>
      <c r="S739" s="19">
        <f t="shared" si="161"/>
        <v>10.424391053843564</v>
      </c>
      <c r="T739" s="25">
        <f t="shared" si="156"/>
        <v>4.2594783036157269E-2</v>
      </c>
      <c r="U739" s="25">
        <f t="shared" si="157"/>
        <v>3.3485331501043714E-2</v>
      </c>
      <c r="V739" s="25">
        <f t="shared" si="158"/>
        <v>9.1094515351135552E-3</v>
      </c>
      <c r="Y739" s="40"/>
      <c r="Z739" s="40"/>
    </row>
    <row r="740" spans="1:26" x14ac:dyDescent="0.2">
      <c r="A740" s="16">
        <v>1931.12</v>
      </c>
      <c r="B740" s="17">
        <v>8.44</v>
      </c>
      <c r="C740" s="18">
        <v>0.82</v>
      </c>
      <c r="D740" s="17">
        <v>0.61</v>
      </c>
      <c r="E740" s="17">
        <v>14.6</v>
      </c>
      <c r="F740" s="18">
        <f t="shared" si="159"/>
        <v>1931.958333333278</v>
      </c>
      <c r="G740" s="19">
        <f>G729*1/12+G741*11/12</f>
        <v>3.6516666666666668</v>
      </c>
      <c r="H740" s="18">
        <f t="shared" si="151"/>
        <v>181.98822260273982</v>
      </c>
      <c r="I740" s="18">
        <f t="shared" si="152"/>
        <v>17.681320205479459</v>
      </c>
      <c r="J740" s="20">
        <f t="shared" si="160"/>
        <v>4400.3074297336971</v>
      </c>
      <c r="K740" s="18">
        <f t="shared" si="153"/>
        <v>13.153177226027402</v>
      </c>
      <c r="L740" s="20">
        <f t="shared" si="154"/>
        <v>318.03169812056336</v>
      </c>
      <c r="M740" s="39">
        <f t="shared" si="148"/>
        <v>9.3060328679683177</v>
      </c>
      <c r="N740" s="21"/>
      <c r="O740" s="22">
        <f t="shared" si="149"/>
        <v>11.613199088567859</v>
      </c>
      <c r="P740" s="22"/>
      <c r="Q740" s="41">
        <f t="shared" si="150"/>
        <v>5.4115164894184137E-2</v>
      </c>
      <c r="R740" s="19">
        <f t="shared" si="155"/>
        <v>1.0006919333949829</v>
      </c>
      <c r="S740" s="19">
        <f t="shared" si="161"/>
        <v>10.502772775488301</v>
      </c>
      <c r="T740" s="25">
        <f t="shared" si="156"/>
        <v>5.580545834392292E-2</v>
      </c>
      <c r="U740" s="25">
        <f t="shared" si="157"/>
        <v>3.1860940414411676E-2</v>
      </c>
      <c r="V740" s="25">
        <f t="shared" si="158"/>
        <v>2.3944517929511244E-2</v>
      </c>
      <c r="Y740" s="40"/>
      <c r="Z740" s="40"/>
    </row>
    <row r="741" spans="1:26" x14ac:dyDescent="0.2">
      <c r="A741" s="16">
        <v>1932.01</v>
      </c>
      <c r="B741" s="17">
        <v>8.3000000000000007</v>
      </c>
      <c r="C741" s="18">
        <v>0.79330000000000001</v>
      </c>
      <c r="D741" s="17">
        <v>0.59330000000000005</v>
      </c>
      <c r="E741" s="17">
        <v>14.3</v>
      </c>
      <c r="F741" s="18">
        <f t="shared" si="159"/>
        <v>1932.0416666666113</v>
      </c>
      <c r="G741" s="19">
        <v>3.68</v>
      </c>
      <c r="H741" s="18">
        <f t="shared" si="151"/>
        <v>182.72406468531477</v>
      </c>
      <c r="I741" s="18">
        <f t="shared" si="152"/>
        <v>17.464457893356649</v>
      </c>
      <c r="J741" s="20">
        <f t="shared" si="160"/>
        <v>4453.28895365066</v>
      </c>
      <c r="K741" s="18">
        <f t="shared" si="153"/>
        <v>13.061468382867139</v>
      </c>
      <c r="L741" s="20">
        <f t="shared" si="154"/>
        <v>318.32967906035378</v>
      </c>
      <c r="M741" s="39">
        <f t="shared" si="148"/>
        <v>9.3124064551778432</v>
      </c>
      <c r="N741" s="21"/>
      <c r="O741" s="22">
        <f t="shared" si="149"/>
        <v>11.690735613244438</v>
      </c>
      <c r="P741" s="22"/>
      <c r="Q741" s="41">
        <f t="shared" si="150"/>
        <v>5.4016982118525667E-2</v>
      </c>
      <c r="R741" s="19">
        <f t="shared" si="155"/>
        <v>1.0056289406128645</v>
      </c>
      <c r="S741" s="19">
        <f t="shared" si="161"/>
        <v>10.730530344250981</v>
      </c>
      <c r="T741" s="25">
        <f t="shared" si="156"/>
        <v>5.5908218810185595E-2</v>
      </c>
      <c r="U741" s="25">
        <f t="shared" si="157"/>
        <v>2.8153148068261746E-2</v>
      </c>
      <c r="V741" s="25">
        <f t="shared" si="158"/>
        <v>2.7755070741923848E-2</v>
      </c>
      <c r="Y741" s="40"/>
      <c r="Z741" s="40"/>
    </row>
    <row r="742" spans="1:26" x14ac:dyDescent="0.2">
      <c r="A742" s="16">
        <v>1932.02</v>
      </c>
      <c r="B742" s="17">
        <v>8.23</v>
      </c>
      <c r="C742" s="18">
        <v>0.76670000000000005</v>
      </c>
      <c r="D742" s="17">
        <v>0.57669999999999999</v>
      </c>
      <c r="E742" s="17">
        <v>14.1</v>
      </c>
      <c r="F742" s="18">
        <f t="shared" si="159"/>
        <v>1932.1249999999445</v>
      </c>
      <c r="G742" s="19">
        <f>G741*11/12+G753*1/12</f>
        <v>3.6491666666666669</v>
      </c>
      <c r="H742" s="18">
        <f t="shared" si="151"/>
        <v>183.75299024822704</v>
      </c>
      <c r="I742" s="18">
        <f t="shared" si="152"/>
        <v>17.118276746453912</v>
      </c>
      <c r="J742" s="20">
        <f t="shared" si="160"/>
        <v>4513.1323150454546</v>
      </c>
      <c r="K742" s="18">
        <f t="shared" si="153"/>
        <v>12.876105647163126</v>
      </c>
      <c r="L742" s="20">
        <f t="shared" si="154"/>
        <v>316.24828749534794</v>
      </c>
      <c r="M742" s="39">
        <f t="shared" si="148"/>
        <v>9.3369322510084025</v>
      </c>
      <c r="N742" s="21"/>
      <c r="O742" s="22">
        <f t="shared" si="149"/>
        <v>11.788158853263374</v>
      </c>
      <c r="P742" s="22"/>
      <c r="Q742" s="41">
        <f t="shared" si="150"/>
        <v>5.2659080112653203E-2</v>
      </c>
      <c r="R742" s="19">
        <f t="shared" si="155"/>
        <v>1.0056069534178527</v>
      </c>
      <c r="S742" s="19">
        <f t="shared" si="161"/>
        <v>10.943994725598394</v>
      </c>
      <c r="T742" s="25">
        <f t="shared" si="156"/>
        <v>5.1181432415602357E-2</v>
      </c>
      <c r="U742" s="25">
        <f t="shared" si="157"/>
        <v>2.5681119639839212E-2</v>
      </c>
      <c r="V742" s="25">
        <f t="shared" si="158"/>
        <v>2.5500312775763145E-2</v>
      </c>
      <c r="Y742" s="40"/>
      <c r="Z742" s="40"/>
    </row>
    <row r="743" spans="1:26" x14ac:dyDescent="0.2">
      <c r="A743" s="16">
        <v>1932.03</v>
      </c>
      <c r="B743" s="17">
        <v>8.26</v>
      </c>
      <c r="C743" s="18">
        <v>0.74</v>
      </c>
      <c r="D743" s="17">
        <v>0.56000000000000005</v>
      </c>
      <c r="E743" s="17">
        <v>14</v>
      </c>
      <c r="F743" s="18">
        <f t="shared" si="159"/>
        <v>1932.2083333332778</v>
      </c>
      <c r="G743" s="19">
        <f>G741*10/12+G753*2/12</f>
        <v>3.6183333333333336</v>
      </c>
      <c r="H743" s="18">
        <f t="shared" si="151"/>
        <v>185.74011250000009</v>
      </c>
      <c r="I743" s="18">
        <f t="shared" si="152"/>
        <v>16.640155357142866</v>
      </c>
      <c r="J743" s="20">
        <f t="shared" si="160"/>
        <v>4595.9958058671755</v>
      </c>
      <c r="K743" s="18">
        <f t="shared" si="153"/>
        <v>12.592550000000006</v>
      </c>
      <c r="L743" s="20">
        <f t="shared" si="154"/>
        <v>311.59293599099493</v>
      </c>
      <c r="M743" s="39">
        <f t="shared" si="148"/>
        <v>9.4130650280122108</v>
      </c>
      <c r="N743" s="21"/>
      <c r="O743" s="22">
        <f t="shared" si="149"/>
        <v>11.947423933156472</v>
      </c>
      <c r="P743" s="22"/>
      <c r="Q743" s="41">
        <f t="shared" si="150"/>
        <v>5.2571439292668699E-2</v>
      </c>
      <c r="R743" s="19">
        <f t="shared" si="155"/>
        <v>1.0055849736590832</v>
      </c>
      <c r="S743" s="19">
        <f t="shared" si="161"/>
        <v>11.083966888474549</v>
      </c>
      <c r="T743" s="25">
        <f t="shared" si="156"/>
        <v>4.2843570261301478E-2</v>
      </c>
      <c r="U743" s="25">
        <f t="shared" si="157"/>
        <v>2.3292830544147769E-2</v>
      </c>
      <c r="V743" s="25">
        <f t="shared" si="158"/>
        <v>1.9550739717153709E-2</v>
      </c>
      <c r="Y743" s="40"/>
      <c r="Z743" s="40"/>
    </row>
    <row r="744" spans="1:26" x14ac:dyDescent="0.2">
      <c r="A744" s="16">
        <v>1932.04</v>
      </c>
      <c r="B744" s="17">
        <v>6.28</v>
      </c>
      <c r="C744" s="18">
        <v>0.71330000000000005</v>
      </c>
      <c r="D744" s="17">
        <v>0.54330000000000001</v>
      </c>
      <c r="E744" s="17">
        <v>13.9</v>
      </c>
      <c r="F744" s="18">
        <f t="shared" si="159"/>
        <v>1932.291666666611</v>
      </c>
      <c r="G744" s="19">
        <f>G741*9/12+G753*3/12</f>
        <v>3.5875000000000004</v>
      </c>
      <c r="H744" s="18">
        <f t="shared" si="151"/>
        <v>142.23239928057561</v>
      </c>
      <c r="I744" s="18">
        <f t="shared" si="152"/>
        <v>16.155154523381302</v>
      </c>
      <c r="J744" s="20">
        <f t="shared" si="160"/>
        <v>3552.7432400365333</v>
      </c>
      <c r="K744" s="18">
        <f t="shared" si="153"/>
        <v>12.30491441546763</v>
      </c>
      <c r="L744" s="20">
        <f t="shared" si="154"/>
        <v>307.35754813882937</v>
      </c>
      <c r="M744" s="39">
        <f t="shared" si="148"/>
        <v>7.1922331961154864</v>
      </c>
      <c r="N744" s="21"/>
      <c r="O744" s="22">
        <f t="shared" si="149"/>
        <v>9.1947482135846048</v>
      </c>
      <c r="P744" s="22"/>
      <c r="Q744" s="41">
        <f t="shared" si="150"/>
        <v>8.497925765276125E-2</v>
      </c>
      <c r="R744" s="19">
        <f t="shared" si="155"/>
        <v>1.0055630013536887</v>
      </c>
      <c r="S744" s="19">
        <f t="shared" si="161"/>
        <v>11.226056670660979</v>
      </c>
      <c r="T744" s="25">
        <f t="shared" si="156"/>
        <v>6.5612261049461607E-2</v>
      </c>
      <c r="U744" s="25">
        <f t="shared" si="157"/>
        <v>2.1555497583524819E-2</v>
      </c>
      <c r="V744" s="25">
        <f t="shared" si="158"/>
        <v>4.4056763465936788E-2</v>
      </c>
      <c r="Y744" s="40"/>
      <c r="Z744" s="40"/>
    </row>
    <row r="745" spans="1:26" x14ac:dyDescent="0.2">
      <c r="A745" s="16">
        <v>1932.05</v>
      </c>
      <c r="B745" s="17">
        <v>5.51</v>
      </c>
      <c r="C745" s="18">
        <v>0.68669999999999998</v>
      </c>
      <c r="D745" s="17">
        <v>0.52669999999999995</v>
      </c>
      <c r="E745" s="17">
        <v>13.7</v>
      </c>
      <c r="F745" s="18">
        <f t="shared" si="159"/>
        <v>1932.3749999999443</v>
      </c>
      <c r="G745" s="19">
        <f>G741*8/12+G753*4/12</f>
        <v>3.5566666666666666</v>
      </c>
      <c r="H745" s="18">
        <f t="shared" si="151"/>
        <v>126.61487317518255</v>
      </c>
      <c r="I745" s="18">
        <f t="shared" si="152"/>
        <v>15.779751979927015</v>
      </c>
      <c r="J745" s="20">
        <f t="shared" si="160"/>
        <v>3195.4879548645013</v>
      </c>
      <c r="K745" s="18">
        <f t="shared" si="153"/>
        <v>12.103095045620442</v>
      </c>
      <c r="L745" s="20">
        <f t="shared" si="154"/>
        <v>305.45617165646689</v>
      </c>
      <c r="M745" s="39">
        <f t="shared" si="148"/>
        <v>6.3908572898814437</v>
      </c>
      <c r="N745" s="21"/>
      <c r="O745" s="22">
        <f t="shared" si="149"/>
        <v>8.2363186649334086</v>
      </c>
      <c r="P745" s="22"/>
      <c r="Q745" s="41">
        <f t="shared" si="150"/>
        <v>0.10130033260620133</v>
      </c>
      <c r="R745" s="19">
        <f t="shared" si="155"/>
        <v>1.0055410365188449</v>
      </c>
      <c r="S745" s="19">
        <f t="shared" si="161"/>
        <v>11.453302965234942</v>
      </c>
      <c r="T745" s="25">
        <f t="shared" si="156"/>
        <v>7.7621177749995107E-2</v>
      </c>
      <c r="U745" s="25">
        <f t="shared" si="157"/>
        <v>1.8453711549973661E-2</v>
      </c>
      <c r="V745" s="25">
        <f t="shared" si="158"/>
        <v>5.9167466200021446E-2</v>
      </c>
      <c r="Y745" s="40"/>
      <c r="Z745" s="40"/>
    </row>
    <row r="746" spans="1:26" x14ac:dyDescent="0.2">
      <c r="A746" s="16">
        <v>1932.06</v>
      </c>
      <c r="B746" s="17">
        <v>4.7699999999999996</v>
      </c>
      <c r="C746" s="18">
        <v>0.66</v>
      </c>
      <c r="D746" s="17">
        <v>0.51</v>
      </c>
      <c r="E746" s="17">
        <v>13.6</v>
      </c>
      <c r="F746" s="18">
        <f t="shared" si="159"/>
        <v>1932.4583333332776</v>
      </c>
      <c r="G746" s="19">
        <f>G741*7/12+G753*5/12</f>
        <v>3.5258333333333338</v>
      </c>
      <c r="H746" s="18">
        <f t="shared" si="151"/>
        <v>110.41629319852944</v>
      </c>
      <c r="I746" s="18">
        <f t="shared" si="152"/>
        <v>15.277726102941186</v>
      </c>
      <c r="J746" s="20">
        <f t="shared" si="160"/>
        <v>2818.8019448119812</v>
      </c>
      <c r="K746" s="18">
        <f t="shared" si="153"/>
        <v>11.805515625000005</v>
      </c>
      <c r="L746" s="20">
        <f t="shared" si="154"/>
        <v>301.38134001134392</v>
      </c>
      <c r="M746" s="39">
        <f t="shared" si="148"/>
        <v>5.5650593715289647</v>
      </c>
      <c r="N746" s="21"/>
      <c r="O746" s="22">
        <f t="shared" si="149"/>
        <v>7.2376339262945937</v>
      </c>
      <c r="P746" s="22"/>
      <c r="Q746" s="41">
        <f t="shared" si="150"/>
        <v>0.12410976098602769</v>
      </c>
      <c r="R746" s="19">
        <f t="shared" si="155"/>
        <v>1.0055190791717696</v>
      </c>
      <c r="S746" s="19">
        <f t="shared" si="161"/>
        <v>11.601448239162194</v>
      </c>
      <c r="T746" s="25">
        <f t="shared" si="156"/>
        <v>9.7327764672307637E-2</v>
      </c>
      <c r="U746" s="25">
        <f t="shared" si="157"/>
        <v>1.7346825473075311E-2</v>
      </c>
      <c r="V746" s="25">
        <f t="shared" si="158"/>
        <v>7.9980939199232326E-2</v>
      </c>
      <c r="Y746" s="40"/>
      <c r="Z746" s="40"/>
    </row>
    <row r="747" spans="1:26" x14ac:dyDescent="0.2">
      <c r="A747" s="16">
        <v>1932.07</v>
      </c>
      <c r="B747" s="17">
        <v>5.01</v>
      </c>
      <c r="C747" s="18">
        <v>0.63329999999999997</v>
      </c>
      <c r="D747" s="17">
        <v>0.49330000000000002</v>
      </c>
      <c r="E747" s="17">
        <v>13.6</v>
      </c>
      <c r="F747" s="18">
        <f t="shared" si="159"/>
        <v>1932.5416666666108</v>
      </c>
      <c r="G747" s="19">
        <f>G741*6/12+G753*6/12</f>
        <v>3.4950000000000001</v>
      </c>
      <c r="H747" s="18">
        <f t="shared" si="151"/>
        <v>115.97182996323535</v>
      </c>
      <c r="I747" s="18">
        <f t="shared" si="152"/>
        <v>14.659672637867654</v>
      </c>
      <c r="J747" s="20">
        <f t="shared" si="160"/>
        <v>2991.8155170116315</v>
      </c>
      <c r="K747" s="18">
        <f t="shared" si="153"/>
        <v>11.418942858455889</v>
      </c>
      <c r="L747" s="20">
        <f t="shared" si="154"/>
        <v>294.58335220395969</v>
      </c>
      <c r="M747" s="39">
        <f t="shared" si="148"/>
        <v>5.8387636718511988</v>
      </c>
      <c r="N747" s="21"/>
      <c r="O747" s="22">
        <f t="shared" si="149"/>
        <v>7.6548840141456012</v>
      </c>
      <c r="P747" s="22"/>
      <c r="Q747" s="41">
        <f t="shared" si="150"/>
        <v>0.11540991841757048</v>
      </c>
      <c r="R747" s="19">
        <f t="shared" si="155"/>
        <v>1.0054971293297246</v>
      </c>
      <c r="S747" s="19">
        <f t="shared" si="161"/>
        <v>11.665477550501317</v>
      </c>
      <c r="T747" s="25">
        <f t="shared" si="156"/>
        <v>9.4814718317846713E-2</v>
      </c>
      <c r="U747" s="25">
        <f t="shared" si="157"/>
        <v>1.6366386145706846E-2</v>
      </c>
      <c r="V747" s="25">
        <f t="shared" si="158"/>
        <v>7.8448332172139867E-2</v>
      </c>
      <c r="Y747" s="40"/>
      <c r="Z747" s="40"/>
    </row>
    <row r="748" spans="1:26" x14ac:dyDescent="0.2">
      <c r="A748" s="16">
        <v>1932.08</v>
      </c>
      <c r="B748" s="17">
        <v>7.53</v>
      </c>
      <c r="C748" s="18">
        <v>0.60670000000000002</v>
      </c>
      <c r="D748" s="17">
        <v>0.47670000000000001</v>
      </c>
      <c r="E748" s="17">
        <v>13.5</v>
      </c>
      <c r="F748" s="18">
        <f t="shared" si="159"/>
        <v>1932.6249999999441</v>
      </c>
      <c r="G748" s="19">
        <f>G741*5/12+G753*7/12</f>
        <v>3.4641666666666668</v>
      </c>
      <c r="H748" s="18">
        <f t="shared" si="151"/>
        <v>175.59611388888896</v>
      </c>
      <c r="I748" s="18">
        <f t="shared" si="152"/>
        <v>14.147963120370378</v>
      </c>
      <c r="J748" s="20">
        <f t="shared" si="160"/>
        <v>4560.4050546342505</v>
      </c>
      <c r="K748" s="18">
        <f t="shared" si="153"/>
        <v>11.116423305555562</v>
      </c>
      <c r="L748" s="20">
        <f t="shared" si="154"/>
        <v>288.70452716389741</v>
      </c>
      <c r="M748" s="39">
        <f t="shared" si="148"/>
        <v>8.8346532051812101</v>
      </c>
      <c r="N748" s="21"/>
      <c r="O748" s="22">
        <f t="shared" si="149"/>
        <v>11.631377927995505</v>
      </c>
      <c r="P748" s="22"/>
      <c r="Q748" s="41">
        <f t="shared" si="150"/>
        <v>5.8089853396922991E-2</v>
      </c>
      <c r="R748" s="19">
        <f t="shared" si="155"/>
        <v>1.0054751870100134</v>
      </c>
      <c r="S748" s="19">
        <f t="shared" si="161"/>
        <v>11.816490146247121</v>
      </c>
      <c r="T748" s="25">
        <f t="shared" si="156"/>
        <v>4.9019876474370783E-2</v>
      </c>
      <c r="U748" s="25">
        <f t="shared" si="157"/>
        <v>1.4643859788938451E-2</v>
      </c>
      <c r="V748" s="25">
        <f t="shared" si="158"/>
        <v>3.4376016685432331E-2</v>
      </c>
      <c r="Y748" s="40"/>
      <c r="Z748" s="40"/>
    </row>
    <row r="749" spans="1:26" x14ac:dyDescent="0.2">
      <c r="A749" s="16">
        <v>1932.09</v>
      </c>
      <c r="B749" s="17">
        <v>8.26</v>
      </c>
      <c r="C749" s="18">
        <v>0.57999999999999996</v>
      </c>
      <c r="D749" s="17">
        <v>0.46</v>
      </c>
      <c r="E749" s="17">
        <v>13.4</v>
      </c>
      <c r="F749" s="18">
        <f t="shared" si="159"/>
        <v>1932.7083333332773</v>
      </c>
      <c r="G749" s="19">
        <f>G741*4/12+G753*8/12</f>
        <v>3.4333333333333336</v>
      </c>
      <c r="H749" s="18">
        <f t="shared" si="151"/>
        <v>194.05683395522396</v>
      </c>
      <c r="I749" s="18">
        <f t="shared" si="152"/>
        <v>13.626266791044781</v>
      </c>
      <c r="J749" s="20">
        <f t="shared" si="160"/>
        <v>5069.3388826823475</v>
      </c>
      <c r="K749" s="18">
        <f t="shared" si="153"/>
        <v>10.807039179104484</v>
      </c>
      <c r="L749" s="20">
        <f t="shared" si="154"/>
        <v>282.31185060942857</v>
      </c>
      <c r="M749" s="39">
        <f t="shared" si="148"/>
        <v>9.7611685640637091</v>
      </c>
      <c r="N749" s="21"/>
      <c r="O749" s="22">
        <f t="shared" si="149"/>
        <v>12.893505025072663</v>
      </c>
      <c r="P749" s="22"/>
      <c r="Q749" s="41">
        <f t="shared" si="150"/>
        <v>4.692628702632496E-2</v>
      </c>
      <c r="R749" s="19">
        <f t="shared" si="155"/>
        <v>1.0054532522299842</v>
      </c>
      <c r="S749" s="19">
        <f t="shared" si="161"/>
        <v>11.969853218999802</v>
      </c>
      <c r="T749" s="25">
        <f t="shared" si="156"/>
        <v>3.9679126868178205E-2</v>
      </c>
      <c r="U749" s="25">
        <f t="shared" si="157"/>
        <v>1.3536922209771429E-2</v>
      </c>
      <c r="V749" s="25">
        <f t="shared" si="158"/>
        <v>2.6142204658406776E-2</v>
      </c>
      <c r="Y749" s="40"/>
      <c r="Z749" s="40"/>
    </row>
    <row r="750" spans="1:26" x14ac:dyDescent="0.2">
      <c r="A750" s="16">
        <v>1932.1</v>
      </c>
      <c r="B750" s="17">
        <v>7.12</v>
      </c>
      <c r="C750" s="18">
        <v>0.55330000000000001</v>
      </c>
      <c r="D750" s="17">
        <v>0.44330000000000003</v>
      </c>
      <c r="E750" s="17">
        <v>13.3</v>
      </c>
      <c r="F750" s="18">
        <f t="shared" si="159"/>
        <v>1932.7916666666106</v>
      </c>
      <c r="G750" s="19">
        <f>G741*3/12+G753*9/12</f>
        <v>3.4024999999999999</v>
      </c>
      <c r="H750" s="18">
        <f t="shared" si="151"/>
        <v>168.53187218045119</v>
      </c>
      <c r="I750" s="18">
        <f t="shared" si="152"/>
        <v>13.096725404135343</v>
      </c>
      <c r="J750" s="20">
        <f t="shared" si="160"/>
        <v>4431.0617669766498</v>
      </c>
      <c r="K750" s="18">
        <f t="shared" si="153"/>
        <v>10.493002659774442</v>
      </c>
      <c r="L750" s="20">
        <f t="shared" si="154"/>
        <v>275.88338220516141</v>
      </c>
      <c r="M750" s="39">
        <f t="shared" si="148"/>
        <v>8.4786066076890805</v>
      </c>
      <c r="N750" s="21"/>
      <c r="O750" s="22">
        <f t="shared" si="149"/>
        <v>11.242814157261991</v>
      </c>
      <c r="P750" s="22"/>
      <c r="Q750" s="41">
        <f t="shared" si="150"/>
        <v>6.141159533027668E-2</v>
      </c>
      <c r="R750" s="19">
        <f t="shared" si="155"/>
        <v>1.0054313250070273</v>
      </c>
      <c r="S750" s="19">
        <f t="shared" si="161"/>
        <v>12.125617530824751</v>
      </c>
      <c r="T750" s="25">
        <f t="shared" si="156"/>
        <v>6.0586935659509678E-2</v>
      </c>
      <c r="U750" s="25">
        <f t="shared" si="157"/>
        <v>1.1208760058187384E-2</v>
      </c>
      <c r="V750" s="25">
        <f t="shared" si="158"/>
        <v>4.9378175601322294E-2</v>
      </c>
      <c r="Y750" s="40"/>
      <c r="Z750" s="40"/>
    </row>
    <row r="751" spans="1:26" x14ac:dyDescent="0.2">
      <c r="A751" s="16">
        <v>1932.11</v>
      </c>
      <c r="B751" s="17">
        <v>7.05</v>
      </c>
      <c r="C751" s="18">
        <v>0.52669999999999995</v>
      </c>
      <c r="D751" s="17">
        <v>0.42670000000000002</v>
      </c>
      <c r="E751" s="17">
        <v>13.2</v>
      </c>
      <c r="F751" s="18">
        <f t="shared" si="159"/>
        <v>1932.8749999999438</v>
      </c>
      <c r="G751" s="19">
        <f>G741*2/12+G753*10/12</f>
        <v>3.3716666666666666</v>
      </c>
      <c r="H751" s="18">
        <f t="shared" si="151"/>
        <v>168.13916193181828</v>
      </c>
      <c r="I751" s="18">
        <f t="shared" si="152"/>
        <v>12.561545615530308</v>
      </c>
      <c r="J751" s="20">
        <f t="shared" si="160"/>
        <v>4448.259060107087</v>
      </c>
      <c r="K751" s="18">
        <f t="shared" si="153"/>
        <v>10.176592964015159</v>
      </c>
      <c r="L751" s="20">
        <f t="shared" si="154"/>
        <v>269.23009091456657</v>
      </c>
      <c r="M751" s="39">
        <f t="shared" si="148"/>
        <v>8.4633095671228968</v>
      </c>
      <c r="N751" s="21"/>
      <c r="O751" s="22">
        <f t="shared" si="149"/>
        <v>11.262911076993216</v>
      </c>
      <c r="P751" s="22"/>
      <c r="Q751" s="41">
        <f t="shared" si="150"/>
        <v>6.0612686165571493E-2</v>
      </c>
      <c r="R751" s="19">
        <f t="shared" si="155"/>
        <v>1.0054094053585769</v>
      </c>
      <c r="S751" s="19">
        <f t="shared" si="161"/>
        <v>12.283835364943643</v>
      </c>
      <c r="T751" s="25">
        <f t="shared" si="156"/>
        <v>6.1795471835996096E-2</v>
      </c>
      <c r="U751" s="25">
        <f t="shared" si="157"/>
        <v>9.4959151758744476E-3</v>
      </c>
      <c r="V751" s="25">
        <f t="shared" si="158"/>
        <v>5.2299556660121649E-2</v>
      </c>
      <c r="Y751" s="40"/>
      <c r="Z751" s="40"/>
    </row>
    <row r="752" spans="1:26" x14ac:dyDescent="0.2">
      <c r="A752" s="16">
        <v>1932.12</v>
      </c>
      <c r="B752" s="17">
        <v>6.82</v>
      </c>
      <c r="C752" s="18">
        <v>0.5</v>
      </c>
      <c r="D752" s="17">
        <v>0.41</v>
      </c>
      <c r="E752" s="17">
        <v>13.1</v>
      </c>
      <c r="F752" s="18">
        <f t="shared" si="159"/>
        <v>1932.9583333332771</v>
      </c>
      <c r="G752" s="19">
        <f>G741*1/12+G753*11/12</f>
        <v>3.3408333333333338</v>
      </c>
      <c r="H752" s="18">
        <f t="shared" si="151"/>
        <v>163.89540267175579</v>
      </c>
      <c r="I752" s="18">
        <f t="shared" si="152"/>
        <v>12.01579198473283</v>
      </c>
      <c r="J752" s="20">
        <f t="shared" si="160"/>
        <v>4362.4775714378129</v>
      </c>
      <c r="K752" s="18">
        <f t="shared" si="153"/>
        <v>9.8529494274809206</v>
      </c>
      <c r="L752" s="20">
        <f t="shared" si="154"/>
        <v>262.26038186063101</v>
      </c>
      <c r="M752" s="39">
        <f t="shared" si="148"/>
        <v>8.2570739991006796</v>
      </c>
      <c r="N752" s="21"/>
      <c r="O752" s="22">
        <f t="shared" si="149"/>
        <v>11.026422344303818</v>
      </c>
      <c r="P752" s="22"/>
      <c r="Q752" s="41">
        <f t="shared" si="150"/>
        <v>6.2551431453469114E-2</v>
      </c>
      <c r="R752" s="19">
        <f t="shared" si="155"/>
        <v>1.0053874933021107</v>
      </c>
      <c r="S752" s="19">
        <f t="shared" si="161"/>
        <v>12.444560583911183</v>
      </c>
      <c r="T752" s="25">
        <f t="shared" si="156"/>
        <v>6.4342065904339441E-2</v>
      </c>
      <c r="U752" s="25">
        <f t="shared" si="157"/>
        <v>7.7860255456307925E-3</v>
      </c>
      <c r="V752" s="25">
        <f t="shared" si="158"/>
        <v>5.6556040358708648E-2</v>
      </c>
      <c r="Y752" s="40"/>
      <c r="Z752" s="40"/>
    </row>
    <row r="753" spans="1:26" x14ac:dyDescent="0.2">
      <c r="A753" s="16">
        <v>1933.01</v>
      </c>
      <c r="B753" s="17">
        <v>7.09</v>
      </c>
      <c r="C753" s="18">
        <v>0.495</v>
      </c>
      <c r="D753" s="17">
        <v>0.41249999999999998</v>
      </c>
      <c r="E753" s="17">
        <v>12.9</v>
      </c>
      <c r="F753" s="18">
        <f t="shared" si="159"/>
        <v>1933.0416666666104</v>
      </c>
      <c r="G753" s="19">
        <v>3.31</v>
      </c>
      <c r="H753" s="18">
        <f t="shared" si="151"/>
        <v>173.02554166666673</v>
      </c>
      <c r="I753" s="18">
        <f t="shared" si="152"/>
        <v>12.080062500000004</v>
      </c>
      <c r="J753" s="20">
        <f t="shared" si="160"/>
        <v>4632.2936208511019</v>
      </c>
      <c r="K753" s="18">
        <f t="shared" si="153"/>
        <v>10.066718750000005</v>
      </c>
      <c r="L753" s="20">
        <f t="shared" si="154"/>
        <v>269.50932561369251</v>
      </c>
      <c r="M753" s="39">
        <f t="shared" si="148"/>
        <v>8.7280461628135289</v>
      </c>
      <c r="N753" s="21"/>
      <c r="O753" s="22">
        <f t="shared" si="149"/>
        <v>11.691967993175693</v>
      </c>
      <c r="P753" s="22"/>
      <c r="Q753" s="41">
        <f t="shared" si="150"/>
        <v>5.5403850574037315E-2</v>
      </c>
      <c r="R753" s="19">
        <f t="shared" si="155"/>
        <v>1.0040962469810495</v>
      </c>
      <c r="S753" s="19">
        <f t="shared" si="161"/>
        <v>12.705583951645876</v>
      </c>
      <c r="T753" s="25">
        <f t="shared" si="156"/>
        <v>6.4661307998725492E-2</v>
      </c>
      <c r="U753" s="25">
        <f t="shared" si="157"/>
        <v>5.8956312347697715E-3</v>
      </c>
      <c r="V753" s="25">
        <f t="shared" si="158"/>
        <v>5.8765676763955721E-2</v>
      </c>
      <c r="Y753" s="40"/>
      <c r="Z753" s="40"/>
    </row>
    <row r="754" spans="1:26" x14ac:dyDescent="0.2">
      <c r="A754" s="16">
        <v>1933.02</v>
      </c>
      <c r="B754" s="17">
        <v>6.25</v>
      </c>
      <c r="C754" s="18">
        <v>0.49</v>
      </c>
      <c r="D754" s="17">
        <v>0.41499999999999998</v>
      </c>
      <c r="E754" s="17">
        <v>12.7</v>
      </c>
      <c r="F754" s="18">
        <f t="shared" si="159"/>
        <v>1933.1249999999436</v>
      </c>
      <c r="G754" s="19">
        <f>G753*11/12+G765*1/12</f>
        <v>3.2941666666666674</v>
      </c>
      <c r="H754" s="18">
        <f t="shared" si="151"/>
        <v>154.92802657480323</v>
      </c>
      <c r="I754" s="18">
        <f t="shared" si="152"/>
        <v>12.146357283464575</v>
      </c>
      <c r="J754" s="20">
        <f t="shared" si="160"/>
        <v>4174.8801555468326</v>
      </c>
      <c r="K754" s="18">
        <f t="shared" si="153"/>
        <v>10.287220964566934</v>
      </c>
      <c r="L754" s="20">
        <f t="shared" si="154"/>
        <v>277.21204232830968</v>
      </c>
      <c r="M754" s="39">
        <f t="shared" si="148"/>
        <v>7.8260517513165979</v>
      </c>
      <c r="N754" s="21"/>
      <c r="O754" s="22">
        <f t="shared" si="149"/>
        <v>10.523079525637067</v>
      </c>
      <c r="P754" s="22"/>
      <c r="Q754" s="41">
        <f t="shared" si="150"/>
        <v>6.7246747628507464E-2</v>
      </c>
      <c r="R754" s="19">
        <f t="shared" si="155"/>
        <v>1.0040840524872445</v>
      </c>
      <c r="S754" s="19">
        <f t="shared" si="161"/>
        <v>12.958536707401464</v>
      </c>
      <c r="T754" s="25">
        <f t="shared" si="156"/>
        <v>8.2516736198060547E-2</v>
      </c>
      <c r="U754" s="25">
        <f t="shared" si="157"/>
        <v>4.1137524297429895E-3</v>
      </c>
      <c r="V754" s="25">
        <f t="shared" si="158"/>
        <v>7.8402983768317558E-2</v>
      </c>
      <c r="Y754" s="40"/>
      <c r="Z754" s="40"/>
    </row>
    <row r="755" spans="1:26" x14ac:dyDescent="0.2">
      <c r="A755" s="16">
        <v>1933.03</v>
      </c>
      <c r="B755" s="17">
        <v>6.23</v>
      </c>
      <c r="C755" s="18">
        <v>0.48499999999999999</v>
      </c>
      <c r="D755" s="17">
        <v>0.41749999999999998</v>
      </c>
      <c r="E755" s="17">
        <v>12.6</v>
      </c>
      <c r="F755" s="18">
        <f t="shared" si="159"/>
        <v>1933.2083333332769</v>
      </c>
      <c r="G755" s="19">
        <f>G753*10/12+G765*2/12</f>
        <v>3.2783333333333333</v>
      </c>
      <c r="H755" s="18">
        <f t="shared" si="151"/>
        <v>155.65790972222231</v>
      </c>
      <c r="I755" s="18">
        <f t="shared" si="152"/>
        <v>12.11783085317461</v>
      </c>
      <c r="J755" s="20">
        <f t="shared" si="160"/>
        <v>4221.7603045104161</v>
      </c>
      <c r="K755" s="18">
        <f t="shared" si="153"/>
        <v>10.431328621031749</v>
      </c>
      <c r="L755" s="20">
        <f t="shared" si="154"/>
        <v>282.91892891381991</v>
      </c>
      <c r="M755" s="39">
        <f t="shared" si="148"/>
        <v>7.8746813229431698</v>
      </c>
      <c r="N755" s="21"/>
      <c r="O755" s="22">
        <f t="shared" si="149"/>
        <v>10.626790503904566</v>
      </c>
      <c r="P755" s="22"/>
      <c r="Q755" s="41">
        <f t="shared" si="150"/>
        <v>6.5847590379326248E-2</v>
      </c>
      <c r="R755" s="19">
        <f t="shared" si="155"/>
        <v>1.0040718590262971</v>
      </c>
      <c r="S755" s="19">
        <f t="shared" si="161"/>
        <v>13.114725607436442</v>
      </c>
      <c r="T755" s="25">
        <f t="shared" si="156"/>
        <v>8.3664740445822394E-2</v>
      </c>
      <c r="U755" s="25">
        <f t="shared" si="157"/>
        <v>1.346936196712667E-3</v>
      </c>
      <c r="V755" s="25">
        <f t="shared" si="158"/>
        <v>8.2317804249109727E-2</v>
      </c>
      <c r="Y755" s="40"/>
      <c r="Z755" s="40"/>
    </row>
    <row r="756" spans="1:26" x14ac:dyDescent="0.2">
      <c r="A756" s="16">
        <v>1933.04</v>
      </c>
      <c r="B756" s="17">
        <v>6.89</v>
      </c>
      <c r="C756" s="18">
        <v>0.48</v>
      </c>
      <c r="D756" s="17">
        <v>0.42</v>
      </c>
      <c r="E756" s="17">
        <v>12.6</v>
      </c>
      <c r="F756" s="18">
        <f t="shared" si="159"/>
        <v>1933.2916666666101</v>
      </c>
      <c r="G756" s="19">
        <f>G753*9/12+G765*3/12</f>
        <v>3.2624999999999997</v>
      </c>
      <c r="H756" s="18">
        <f t="shared" si="151"/>
        <v>172.14815376984134</v>
      </c>
      <c r="I756" s="18">
        <f t="shared" si="152"/>
        <v>11.992904761904768</v>
      </c>
      <c r="J756" s="20">
        <f t="shared" si="160"/>
        <v>4696.1153949048439</v>
      </c>
      <c r="K756" s="18">
        <f t="shared" si="153"/>
        <v>10.493791666666672</v>
      </c>
      <c r="L756" s="20">
        <f t="shared" si="154"/>
        <v>286.26537966038239</v>
      </c>
      <c r="M756" s="39">
        <f t="shared" si="148"/>
        <v>8.7231016460681126</v>
      </c>
      <c r="N756" s="21"/>
      <c r="O756" s="22">
        <f t="shared" si="149"/>
        <v>11.805335595835263</v>
      </c>
      <c r="P756" s="22"/>
      <c r="Q756" s="41">
        <f t="shared" si="150"/>
        <v>5.3078308378454654E-2</v>
      </c>
      <c r="R756" s="19">
        <f t="shared" si="155"/>
        <v>1.0040596665994306</v>
      </c>
      <c r="S756" s="19">
        <f t="shared" si="161"/>
        <v>13.168126921278493</v>
      </c>
      <c r="T756" s="25">
        <f t="shared" si="156"/>
        <v>7.4935571651532085E-2</v>
      </c>
      <c r="U756" s="25">
        <f t="shared" si="157"/>
        <v>-1.7958247594429544E-5</v>
      </c>
      <c r="V756" s="25">
        <f t="shared" si="158"/>
        <v>7.4953529899126514E-2</v>
      </c>
      <c r="Y756" s="40"/>
      <c r="Z756" s="40"/>
    </row>
    <row r="757" spans="1:26" x14ac:dyDescent="0.2">
      <c r="A757" s="16">
        <v>1933.05</v>
      </c>
      <c r="B757" s="17">
        <v>8.8699999999999992</v>
      </c>
      <c r="C757" s="18">
        <v>0.47499999999999998</v>
      </c>
      <c r="D757" s="17">
        <v>0.42249999999999999</v>
      </c>
      <c r="E757" s="17">
        <v>12.6</v>
      </c>
      <c r="F757" s="18">
        <f t="shared" si="159"/>
        <v>1933.3749999999434</v>
      </c>
      <c r="G757" s="19">
        <f>G753*8/12+G765*4/12</f>
        <v>3.2466666666666666</v>
      </c>
      <c r="H757" s="18">
        <f t="shared" si="151"/>
        <v>221.61888591269852</v>
      </c>
      <c r="I757" s="18">
        <f t="shared" si="152"/>
        <v>11.867978670634924</v>
      </c>
      <c r="J757" s="20">
        <f t="shared" si="160"/>
        <v>6072.6315607916231</v>
      </c>
      <c r="K757" s="18">
        <f t="shared" si="153"/>
        <v>10.556254712301593</v>
      </c>
      <c r="L757" s="20">
        <f t="shared" si="154"/>
        <v>289.25443454728986</v>
      </c>
      <c r="M757" s="39">
        <f t="shared" si="148"/>
        <v>11.249651251932443</v>
      </c>
      <c r="N757" s="21"/>
      <c r="O757" s="22">
        <f t="shared" si="149"/>
        <v>15.246808142532837</v>
      </c>
      <c r="P757" s="22"/>
      <c r="Q757" s="41">
        <f t="shared" si="150"/>
        <v>2.7490163162586824E-2</v>
      </c>
      <c r="R757" s="19">
        <f t="shared" si="155"/>
        <v>1.0040474752078703</v>
      </c>
      <c r="S757" s="19">
        <f t="shared" si="161"/>
        <v>13.221585126317869</v>
      </c>
      <c r="T757" s="25">
        <f t="shared" si="156"/>
        <v>5.1536946445796428E-2</v>
      </c>
      <c r="U757" s="25">
        <f t="shared" si="157"/>
        <v>-7.9732999982817798E-4</v>
      </c>
      <c r="V757" s="25">
        <f t="shared" si="158"/>
        <v>5.2334276445624606E-2</v>
      </c>
      <c r="Y757" s="40"/>
      <c r="Z757" s="40"/>
    </row>
    <row r="758" spans="1:26" x14ac:dyDescent="0.2">
      <c r="A758" s="16">
        <v>1933.06</v>
      </c>
      <c r="B758" s="17">
        <v>10.39</v>
      </c>
      <c r="C758" s="18">
        <v>0.47</v>
      </c>
      <c r="D758" s="17">
        <v>0.42499999999999999</v>
      </c>
      <c r="E758" s="17">
        <v>12.7</v>
      </c>
      <c r="F758" s="18">
        <f t="shared" si="159"/>
        <v>1933.4583333332766</v>
      </c>
      <c r="G758" s="19">
        <f>G753*7/12+G765*5/12</f>
        <v>3.2308333333333334</v>
      </c>
      <c r="H758" s="18">
        <f t="shared" si="151"/>
        <v>257.5523513779529</v>
      </c>
      <c r="I758" s="18">
        <f t="shared" si="152"/>
        <v>11.650587598425203</v>
      </c>
      <c r="J758" s="20">
        <f t="shared" si="160"/>
        <v>7083.856330945905</v>
      </c>
      <c r="K758" s="18">
        <f t="shared" si="153"/>
        <v>10.535105807086618</v>
      </c>
      <c r="L758" s="20">
        <f t="shared" si="154"/>
        <v>289.76313192030887</v>
      </c>
      <c r="M758" s="39">
        <f t="shared" si="148"/>
        <v>13.098875517269519</v>
      </c>
      <c r="N758" s="21"/>
      <c r="O758" s="22">
        <f t="shared" si="149"/>
        <v>17.765664123579917</v>
      </c>
      <c r="P758" s="22"/>
      <c r="Q758" s="41">
        <f t="shared" si="150"/>
        <v>1.5294045467209839E-2</v>
      </c>
      <c r="R758" s="19">
        <f t="shared" si="155"/>
        <v>1.0040352848528435</v>
      </c>
      <c r="S758" s="19">
        <f t="shared" si="161"/>
        <v>13.170570824448809</v>
      </c>
      <c r="T758" s="25">
        <f t="shared" si="156"/>
        <v>3.769976604681613E-2</v>
      </c>
      <c r="U758" s="25">
        <f t="shared" si="157"/>
        <v>-2.1244585716229114E-4</v>
      </c>
      <c r="V758" s="25">
        <f t="shared" si="158"/>
        <v>3.7912211903978421E-2</v>
      </c>
      <c r="Y758" s="40"/>
      <c r="Z758" s="40"/>
    </row>
    <row r="759" spans="1:26" x14ac:dyDescent="0.2">
      <c r="A759" s="16">
        <v>1933.07</v>
      </c>
      <c r="B759" s="17">
        <v>11.23</v>
      </c>
      <c r="C759" s="18">
        <v>0.46500000000000002</v>
      </c>
      <c r="D759" s="17">
        <v>0.42749999999999999</v>
      </c>
      <c r="E759" s="17">
        <v>13.1</v>
      </c>
      <c r="F759" s="18">
        <f t="shared" si="159"/>
        <v>1933.5416666666099</v>
      </c>
      <c r="G759" s="19">
        <f>G753*6/12+G765*6/12</f>
        <v>3.2149999999999999</v>
      </c>
      <c r="H759" s="18">
        <f t="shared" si="151"/>
        <v>269.87468797709937</v>
      </c>
      <c r="I759" s="18">
        <f t="shared" si="152"/>
        <v>11.174686545801531</v>
      </c>
      <c r="J759" s="20">
        <f t="shared" si="160"/>
        <v>7448.3892804495126</v>
      </c>
      <c r="K759" s="18">
        <f t="shared" si="153"/>
        <v>10.273502146946569</v>
      </c>
      <c r="L759" s="20">
        <f t="shared" si="154"/>
        <v>283.5428688684031</v>
      </c>
      <c r="M759" s="39">
        <f t="shared" si="148"/>
        <v>13.75430449387453</v>
      </c>
      <c r="N759" s="21"/>
      <c r="O759" s="22">
        <f t="shared" si="149"/>
        <v>18.66129596476301</v>
      </c>
      <c r="P759" s="22"/>
      <c r="Q759" s="41">
        <f t="shared" si="150"/>
        <v>1.3692183456504539E-2</v>
      </c>
      <c r="R759" s="19">
        <f t="shared" si="155"/>
        <v>1.0040230955355782</v>
      </c>
      <c r="S759" s="19">
        <f t="shared" si="161"/>
        <v>12.819940185754209</v>
      </c>
      <c r="T759" s="25">
        <f t="shared" si="156"/>
        <v>3.5626183953910706E-2</v>
      </c>
      <c r="U759" s="25">
        <f t="shared" si="157"/>
        <v>3.2628797449480995E-3</v>
      </c>
      <c r="V759" s="25">
        <f t="shared" si="158"/>
        <v>3.2363304208962607E-2</v>
      </c>
      <c r="Y759" s="40"/>
      <c r="Z759" s="40"/>
    </row>
    <row r="760" spans="1:26" x14ac:dyDescent="0.2">
      <c r="A760" s="16">
        <v>1933.08</v>
      </c>
      <c r="B760" s="17">
        <v>10.67</v>
      </c>
      <c r="C760" s="18">
        <v>0.46</v>
      </c>
      <c r="D760" s="17">
        <v>0.43</v>
      </c>
      <c r="E760" s="17">
        <v>13.2</v>
      </c>
      <c r="F760" s="18">
        <f t="shared" si="159"/>
        <v>1933.6249999999432</v>
      </c>
      <c r="G760" s="19">
        <f>G753*5/12+G765*7/12</f>
        <v>3.1991666666666667</v>
      </c>
      <c r="H760" s="18">
        <f t="shared" si="151"/>
        <v>254.4744479166668</v>
      </c>
      <c r="I760" s="18">
        <f t="shared" si="152"/>
        <v>10.970782196969704</v>
      </c>
      <c r="J760" s="20">
        <f t="shared" si="160"/>
        <v>7048.5836184893724</v>
      </c>
      <c r="K760" s="18">
        <f t="shared" si="153"/>
        <v>10.255296401515157</v>
      </c>
      <c r="L760" s="20">
        <f t="shared" si="154"/>
        <v>284.05725922684445</v>
      </c>
      <c r="M760" s="39">
        <f t="shared" si="148"/>
        <v>12.999527050367734</v>
      </c>
      <c r="N760" s="21"/>
      <c r="O760" s="22">
        <f t="shared" si="149"/>
        <v>17.64636113948238</v>
      </c>
      <c r="P760" s="22"/>
      <c r="Q760" s="41">
        <f t="shared" si="150"/>
        <v>1.9380219800860909E-2</v>
      </c>
      <c r="R760" s="19">
        <f t="shared" si="155"/>
        <v>1.0040109072573054</v>
      </c>
      <c r="S760" s="19">
        <f t="shared" si="161"/>
        <v>12.774004544807035</v>
      </c>
      <c r="T760" s="25">
        <f t="shared" si="156"/>
        <v>3.7129647950889799E-2</v>
      </c>
      <c r="U760" s="25">
        <f t="shared" si="157"/>
        <v>4.4012848661523218E-3</v>
      </c>
      <c r="V760" s="25">
        <f t="shared" si="158"/>
        <v>3.2728363084737477E-2</v>
      </c>
      <c r="Y760" s="40"/>
      <c r="Z760" s="40"/>
    </row>
    <row r="761" spans="1:26" x14ac:dyDescent="0.2">
      <c r="A761" s="16">
        <v>1933.09</v>
      </c>
      <c r="B761" s="17">
        <v>10.58</v>
      </c>
      <c r="C761" s="18">
        <v>0.45500000000000002</v>
      </c>
      <c r="D761" s="17">
        <v>0.4325</v>
      </c>
      <c r="E761" s="17">
        <v>13.2</v>
      </c>
      <c r="F761" s="18">
        <f t="shared" si="159"/>
        <v>1933.7083333332764</v>
      </c>
      <c r="G761" s="19">
        <f>G753*4/12+G765*8/12</f>
        <v>3.1833333333333336</v>
      </c>
      <c r="H761" s="18">
        <f t="shared" si="151"/>
        <v>252.32799053030317</v>
      </c>
      <c r="I761" s="18">
        <f t="shared" si="152"/>
        <v>10.851534564393946</v>
      </c>
      <c r="J761" s="20">
        <f t="shared" si="160"/>
        <v>7014.1774582148037</v>
      </c>
      <c r="K761" s="18">
        <f t="shared" si="153"/>
        <v>10.314920217803037</v>
      </c>
      <c r="L761" s="20">
        <f t="shared" si="154"/>
        <v>286.73267964819496</v>
      </c>
      <c r="M761" s="39">
        <f t="shared" si="148"/>
        <v>12.922920614885992</v>
      </c>
      <c r="N761" s="21"/>
      <c r="O761" s="22">
        <f t="shared" si="149"/>
        <v>17.550453640523486</v>
      </c>
      <c r="P761" s="22"/>
      <c r="Q761" s="41">
        <f t="shared" si="150"/>
        <v>1.9426539845217056E-2</v>
      </c>
      <c r="R761" s="19">
        <f t="shared" si="155"/>
        <v>1.0039987200192555</v>
      </c>
      <c r="S761" s="19">
        <f t="shared" si="161"/>
        <v>12.825239892340653</v>
      </c>
      <c r="T761" s="25">
        <f t="shared" si="156"/>
        <v>3.9659400079868457E-2</v>
      </c>
      <c r="U761" s="25">
        <f t="shared" si="157"/>
        <v>3.6203071778433404E-3</v>
      </c>
      <c r="V761" s="25">
        <f t="shared" si="158"/>
        <v>3.6039092902025116E-2</v>
      </c>
      <c r="Y761" s="40"/>
      <c r="Z761" s="40"/>
    </row>
    <row r="762" spans="1:26" x14ac:dyDescent="0.2">
      <c r="A762" s="16">
        <v>1933.1</v>
      </c>
      <c r="B762" s="17">
        <v>9.5500000000000007</v>
      </c>
      <c r="C762" s="18">
        <v>0.45</v>
      </c>
      <c r="D762" s="17">
        <v>0.435</v>
      </c>
      <c r="E762" s="17">
        <v>13.2</v>
      </c>
      <c r="F762" s="18">
        <f t="shared" si="159"/>
        <v>1933.7916666666097</v>
      </c>
      <c r="G762" s="19">
        <f>G753*3/12+G765*9/12</f>
        <v>3.1675000000000004</v>
      </c>
      <c r="H762" s="18">
        <f t="shared" si="151"/>
        <v>227.76297821969712</v>
      </c>
      <c r="I762" s="18">
        <f t="shared" si="152"/>
        <v>10.732286931818187</v>
      </c>
      <c r="J762" s="20">
        <f t="shared" si="160"/>
        <v>6356.1839679238601</v>
      </c>
      <c r="K762" s="18">
        <f t="shared" si="153"/>
        <v>10.374544034090915</v>
      </c>
      <c r="L762" s="20">
        <f t="shared" si="154"/>
        <v>289.52251581642707</v>
      </c>
      <c r="M762" s="39">
        <f t="shared" si="148"/>
        <v>11.696253568143693</v>
      </c>
      <c r="N762" s="21"/>
      <c r="O762" s="22">
        <f t="shared" si="149"/>
        <v>15.896625559601679</v>
      </c>
      <c r="P762" s="22"/>
      <c r="Q762" s="41">
        <f t="shared" si="150"/>
        <v>2.7136042354103738E-2</v>
      </c>
      <c r="R762" s="19">
        <f t="shared" si="155"/>
        <v>1.0039865338226626</v>
      </c>
      <c r="S762" s="19">
        <f t="shared" si="161"/>
        <v>12.876524435849911</v>
      </c>
      <c r="T762" s="25">
        <f t="shared" si="156"/>
        <v>4.942704143210519E-2</v>
      </c>
      <c r="U762" s="25">
        <f t="shared" si="157"/>
        <v>3.4193985238579749E-3</v>
      </c>
      <c r="V762" s="25">
        <f t="shared" si="158"/>
        <v>4.6007642908247215E-2</v>
      </c>
      <c r="Y762" s="40"/>
      <c r="Z762" s="40"/>
    </row>
    <row r="763" spans="1:26" x14ac:dyDescent="0.2">
      <c r="A763" s="16">
        <v>1933.11</v>
      </c>
      <c r="B763" s="17">
        <v>9.7799999999999994</v>
      </c>
      <c r="C763" s="18">
        <v>0.44500000000000001</v>
      </c>
      <c r="D763" s="17">
        <v>0.4375</v>
      </c>
      <c r="E763" s="17">
        <v>13.2</v>
      </c>
      <c r="F763" s="18">
        <f t="shared" si="159"/>
        <v>1933.8749999999429</v>
      </c>
      <c r="G763" s="19">
        <f>G753*2/12+G765*10/12</f>
        <v>3.1516666666666668</v>
      </c>
      <c r="H763" s="18">
        <f t="shared" si="151"/>
        <v>233.24836931818194</v>
      </c>
      <c r="I763" s="18">
        <f t="shared" si="152"/>
        <v>10.613039299242429</v>
      </c>
      <c r="J763" s="20">
        <f t="shared" si="160"/>
        <v>6533.9463555084667</v>
      </c>
      <c r="K763" s="18">
        <f t="shared" si="153"/>
        <v>10.434167850378792</v>
      </c>
      <c r="L763" s="20">
        <f t="shared" si="154"/>
        <v>292.29054504447379</v>
      </c>
      <c r="M763" s="39">
        <f t="shared" si="148"/>
        <v>12.011766193389935</v>
      </c>
      <c r="N763" s="21"/>
      <c r="O763" s="22">
        <f t="shared" si="149"/>
        <v>16.334983881493514</v>
      </c>
      <c r="P763" s="22"/>
      <c r="Q763" s="41">
        <f t="shared" si="150"/>
        <v>2.5048616954833292E-2</v>
      </c>
      <c r="R763" s="19">
        <f t="shared" si="155"/>
        <v>1.0039743486687611</v>
      </c>
      <c r="S763" s="19">
        <f t="shared" si="161"/>
        <v>12.927857136031767</v>
      </c>
      <c r="T763" s="25">
        <f t="shared" si="156"/>
        <v>4.2051162884508386E-2</v>
      </c>
      <c r="U763" s="25">
        <f t="shared" si="157"/>
        <v>3.2198175913822347E-3</v>
      </c>
      <c r="V763" s="25">
        <f t="shared" si="158"/>
        <v>3.8831345293126152E-2</v>
      </c>
      <c r="Y763" s="40"/>
      <c r="Z763" s="40"/>
    </row>
    <row r="764" spans="1:26" x14ac:dyDescent="0.2">
      <c r="A764" s="16">
        <v>1933.12</v>
      </c>
      <c r="B764" s="17">
        <v>9.9700000000000006</v>
      </c>
      <c r="C764" s="18">
        <v>0.44</v>
      </c>
      <c r="D764" s="17">
        <v>0.44</v>
      </c>
      <c r="E764" s="17">
        <v>13.2</v>
      </c>
      <c r="F764" s="18">
        <f t="shared" si="159"/>
        <v>1933.9583333332762</v>
      </c>
      <c r="G764" s="19">
        <f>G753*1/12+G765*11/12</f>
        <v>3.1358333333333333</v>
      </c>
      <c r="H764" s="18">
        <f t="shared" si="151"/>
        <v>237.77977935606074</v>
      </c>
      <c r="I764" s="18">
        <f t="shared" si="152"/>
        <v>10.493791666666672</v>
      </c>
      <c r="J764" s="20">
        <f t="shared" si="160"/>
        <v>6685.3806950362705</v>
      </c>
      <c r="K764" s="18">
        <f t="shared" si="153"/>
        <v>10.493791666666672</v>
      </c>
      <c r="L764" s="20">
        <f t="shared" si="154"/>
        <v>295.04187621022658</v>
      </c>
      <c r="M764" s="39">
        <f t="shared" si="148"/>
        <v>12.281801622601114</v>
      </c>
      <c r="N764" s="21"/>
      <c r="O764" s="22">
        <f t="shared" si="149"/>
        <v>16.709206885291188</v>
      </c>
      <c r="P764" s="22"/>
      <c r="Q764" s="41">
        <f t="shared" si="150"/>
        <v>2.3376525873983561E-2</v>
      </c>
      <c r="R764" s="19">
        <f t="shared" si="155"/>
        <v>1.0039621645587875</v>
      </c>
      <c r="S764" s="19">
        <f t="shared" si="161"/>
        <v>12.979236947830289</v>
      </c>
      <c r="T764" s="25">
        <f t="shared" si="156"/>
        <v>4.1494697632946886E-2</v>
      </c>
      <c r="U764" s="25">
        <f t="shared" si="157"/>
        <v>3.0215635146513264E-3</v>
      </c>
      <c r="V764" s="25">
        <f t="shared" si="158"/>
        <v>3.847313411829556E-2</v>
      </c>
      <c r="Y764" s="40"/>
      <c r="Z764" s="40"/>
    </row>
    <row r="765" spans="1:26" x14ac:dyDescent="0.2">
      <c r="A765" s="16">
        <v>1934.01</v>
      </c>
      <c r="B765" s="17">
        <v>10.54</v>
      </c>
      <c r="C765" s="18">
        <v>0.44080000000000003</v>
      </c>
      <c r="D765" s="17">
        <v>0.44419999999999998</v>
      </c>
      <c r="E765" s="17">
        <v>13.2</v>
      </c>
      <c r="F765" s="18">
        <f t="shared" si="159"/>
        <v>1934.0416666666094</v>
      </c>
      <c r="G765" s="19">
        <v>3.12</v>
      </c>
      <c r="H765" s="18">
        <f t="shared" si="151"/>
        <v>251.37400946969706</v>
      </c>
      <c r="I765" s="18">
        <f t="shared" si="152"/>
        <v>10.512871287878793</v>
      </c>
      <c r="J765" s="20">
        <f t="shared" si="160"/>
        <v>7092.2255610043403</v>
      </c>
      <c r="K765" s="18">
        <f t="shared" si="153"/>
        <v>10.593959678030309</v>
      </c>
      <c r="L765" s="20">
        <f t="shared" si="154"/>
        <v>298.89626130912035</v>
      </c>
      <c r="M765" s="39">
        <f t="shared" si="148"/>
        <v>13.025119828332375</v>
      </c>
      <c r="N765" s="21"/>
      <c r="O765" s="22">
        <f t="shared" si="149"/>
        <v>17.723577324689636</v>
      </c>
      <c r="P765" s="22"/>
      <c r="Q765" s="41">
        <f t="shared" si="150"/>
        <v>1.8888305469469749E-2</v>
      </c>
      <c r="R765" s="19">
        <f t="shared" si="155"/>
        <v>1.0049460002047168</v>
      </c>
      <c r="S765" s="19">
        <f t="shared" si="161"/>
        <v>13.030662820465087</v>
      </c>
      <c r="T765" s="25">
        <f t="shared" si="156"/>
        <v>3.9096748092132705E-2</v>
      </c>
      <c r="U765" s="25">
        <f t="shared" si="157"/>
        <v>2.8246354331062928E-3</v>
      </c>
      <c r="V765" s="25">
        <f t="shared" si="158"/>
        <v>3.6272112659026412E-2</v>
      </c>
      <c r="Y765" s="40"/>
      <c r="Z765" s="40"/>
    </row>
    <row r="766" spans="1:26" x14ac:dyDescent="0.2">
      <c r="A766" s="16">
        <v>1934.02</v>
      </c>
      <c r="B766" s="17">
        <v>11.32</v>
      </c>
      <c r="C766" s="18">
        <v>0.44169999999999998</v>
      </c>
      <c r="D766" s="17">
        <v>0.44829999999999998</v>
      </c>
      <c r="E766" s="17">
        <v>13.3</v>
      </c>
      <c r="F766" s="18">
        <f t="shared" si="159"/>
        <v>1934.1249999999427</v>
      </c>
      <c r="G766" s="19">
        <f>G765*11/12+G777*1/12</f>
        <v>3.0924999999999998</v>
      </c>
      <c r="H766" s="18">
        <f t="shared" si="151"/>
        <v>267.94674060150385</v>
      </c>
      <c r="I766" s="18">
        <f t="shared" si="152"/>
        <v>10.455130328947371</v>
      </c>
      <c r="J766" s="20">
        <f t="shared" si="160"/>
        <v>7584.3875237964776</v>
      </c>
      <c r="K766" s="18">
        <f t="shared" si="153"/>
        <v>10.611353693609027</v>
      </c>
      <c r="L766" s="20">
        <f t="shared" si="154"/>
        <v>300.36050591148069</v>
      </c>
      <c r="M766" s="39">
        <f t="shared" si="148"/>
        <v>13.92692290427429</v>
      </c>
      <c r="N766" s="21"/>
      <c r="O766" s="22">
        <f t="shared" si="149"/>
        <v>18.949402441246836</v>
      </c>
      <c r="P766" s="22"/>
      <c r="Q766" s="41">
        <f t="shared" si="150"/>
        <v>1.5491638140697581E-2</v>
      </c>
      <c r="R766" s="19">
        <f t="shared" si="155"/>
        <v>1.0049261411367563</v>
      </c>
      <c r="S766" s="19">
        <f t="shared" si="161"/>
        <v>12.996652989101028</v>
      </c>
      <c r="T766" s="25">
        <f t="shared" si="156"/>
        <v>3.1899028624557291E-2</v>
      </c>
      <c r="U766" s="25">
        <f t="shared" si="157"/>
        <v>3.3744785010205725E-3</v>
      </c>
      <c r="V766" s="25">
        <f t="shared" si="158"/>
        <v>2.8524550123536718E-2</v>
      </c>
      <c r="Y766" s="40"/>
      <c r="Z766" s="40"/>
    </row>
    <row r="767" spans="1:26" x14ac:dyDescent="0.2">
      <c r="A767" s="16">
        <v>1934.03</v>
      </c>
      <c r="B767" s="17">
        <v>10.74</v>
      </c>
      <c r="C767" s="18">
        <v>0.4425</v>
      </c>
      <c r="D767" s="17">
        <v>0.45250000000000001</v>
      </c>
      <c r="E767" s="17">
        <v>13.3</v>
      </c>
      <c r="F767" s="18">
        <f t="shared" si="159"/>
        <v>1934.208333333276</v>
      </c>
      <c r="G767" s="19">
        <f>G765*10/12+G777*2/12</f>
        <v>3.0649999999999999</v>
      </c>
      <c r="H767" s="18">
        <f t="shared" si="151"/>
        <v>254.21802067669185</v>
      </c>
      <c r="I767" s="18">
        <f t="shared" si="152"/>
        <v>10.474066494360907</v>
      </c>
      <c r="J767" s="20">
        <f t="shared" si="160"/>
        <v>7220.4943723952456</v>
      </c>
      <c r="K767" s="18">
        <f t="shared" si="153"/>
        <v>10.710768562030079</v>
      </c>
      <c r="L767" s="20">
        <f t="shared" si="154"/>
        <v>304.2154286321088</v>
      </c>
      <c r="M767" s="39">
        <f t="shared" si="148"/>
        <v>13.254537629740081</v>
      </c>
      <c r="N767" s="21"/>
      <c r="O767" s="22">
        <f t="shared" si="149"/>
        <v>18.036493561971547</v>
      </c>
      <c r="P767" s="22"/>
      <c r="Q767" s="41">
        <f t="shared" si="150"/>
        <v>1.9977583686114617E-2</v>
      </c>
      <c r="R767" s="19">
        <f t="shared" si="155"/>
        <v>1.0049062875674284</v>
      </c>
      <c r="S767" s="19">
        <f t="shared" si="161"/>
        <v>13.060676336030784</v>
      </c>
      <c r="T767" s="25">
        <f t="shared" si="156"/>
        <v>4.0299764715348463E-2</v>
      </c>
      <c r="U767" s="25">
        <f t="shared" si="157"/>
        <v>3.1684800054778695E-3</v>
      </c>
      <c r="V767" s="25">
        <f t="shared" si="158"/>
        <v>3.7131284709870593E-2</v>
      </c>
      <c r="Y767" s="40"/>
      <c r="Z767" s="40"/>
    </row>
    <row r="768" spans="1:26" x14ac:dyDescent="0.2">
      <c r="A768" s="16">
        <v>1934.04</v>
      </c>
      <c r="B768" s="17">
        <v>10.92</v>
      </c>
      <c r="C768" s="18">
        <v>0.44330000000000003</v>
      </c>
      <c r="D768" s="17">
        <v>0.45669999999999999</v>
      </c>
      <c r="E768" s="17">
        <v>13.3</v>
      </c>
      <c r="F768" s="18">
        <f t="shared" si="159"/>
        <v>1934.2916666666092</v>
      </c>
      <c r="G768" s="19">
        <f>G765*9/12+G777*3/12</f>
        <v>3.0375000000000005</v>
      </c>
      <c r="H768" s="18">
        <f t="shared" si="151"/>
        <v>258.47865789473695</v>
      </c>
      <c r="I768" s="18">
        <f t="shared" si="152"/>
        <v>10.493002659774442</v>
      </c>
      <c r="J768" s="20">
        <f t="shared" si="160"/>
        <v>7366.344100822128</v>
      </c>
      <c r="K768" s="18">
        <f t="shared" si="153"/>
        <v>10.810183430451133</v>
      </c>
      <c r="L768" s="20">
        <f t="shared" si="154"/>
        <v>308.0777793814529</v>
      </c>
      <c r="M768" s="39">
        <f t="shared" si="148"/>
        <v>13.518389284490089</v>
      </c>
      <c r="N768" s="21"/>
      <c r="O768" s="22">
        <f t="shared" si="149"/>
        <v>18.396276947912718</v>
      </c>
      <c r="P768" s="22"/>
      <c r="Q768" s="41">
        <f t="shared" si="150"/>
        <v>1.9352156359813792E-2</v>
      </c>
      <c r="R768" s="19">
        <f t="shared" si="155"/>
        <v>1.0048864395080688</v>
      </c>
      <c r="S768" s="19">
        <f t="shared" si="161"/>
        <v>13.124755769960458</v>
      </c>
      <c r="T768" s="25">
        <f t="shared" si="156"/>
        <v>3.626321252539344E-2</v>
      </c>
      <c r="U768" s="25">
        <f t="shared" si="157"/>
        <v>2.3891754671763188E-3</v>
      </c>
      <c r="V768" s="25">
        <f t="shared" si="158"/>
        <v>3.3874037058217121E-2</v>
      </c>
      <c r="Y768" s="40"/>
      <c r="Z768" s="40"/>
    </row>
    <row r="769" spans="1:26" x14ac:dyDescent="0.2">
      <c r="A769" s="16">
        <v>1934.05</v>
      </c>
      <c r="B769" s="17">
        <v>9.81</v>
      </c>
      <c r="C769" s="18">
        <v>0.44419999999999998</v>
      </c>
      <c r="D769" s="17">
        <v>0.46079999999999999</v>
      </c>
      <c r="E769" s="17">
        <v>13.3</v>
      </c>
      <c r="F769" s="18">
        <f t="shared" si="159"/>
        <v>1934.3749999999425</v>
      </c>
      <c r="G769" s="19">
        <f>G765*8/12+G777*4/12</f>
        <v>3.0100000000000002</v>
      </c>
      <c r="H769" s="18">
        <f t="shared" si="151"/>
        <v>232.20472838345873</v>
      </c>
      <c r="I769" s="18">
        <f t="shared" si="152"/>
        <v>10.514305845864666</v>
      </c>
      <c r="J769" s="20">
        <f t="shared" si="160"/>
        <v>6642.5378327103635</v>
      </c>
      <c r="K769" s="18">
        <f t="shared" si="153"/>
        <v>10.907231278195493</v>
      </c>
      <c r="L769" s="20">
        <f t="shared" si="154"/>
        <v>312.01645599520242</v>
      </c>
      <c r="M769" s="39">
        <f t="shared" ref="M769:M832" si="162">H769/AVERAGE(K649:K768)</f>
        <v>12.18158323502402</v>
      </c>
      <c r="N769" s="21"/>
      <c r="O769" s="22">
        <f t="shared" ref="O769:O832" si="163">J769/AVERAGE(L649:L768)</f>
        <v>16.583942576102281</v>
      </c>
      <c r="P769" s="22"/>
      <c r="Q769" s="41">
        <f t="shared" ref="Q769:Q832" si="164">1/M769-(G769/100-(((E769/E649)^(1/10))-1))</f>
        <v>2.7744981955740045E-2</v>
      </c>
      <c r="R769" s="19">
        <f t="shared" si="155"/>
        <v>1.0048665969700379</v>
      </c>
      <c r="S769" s="19">
        <f t="shared" si="161"/>
        <v>13.188889095088546</v>
      </c>
      <c r="T769" s="25">
        <f t="shared" si="156"/>
        <v>4.932316947008708E-2</v>
      </c>
      <c r="U769" s="25">
        <f t="shared" si="157"/>
        <v>2.1858826627716432E-3</v>
      </c>
      <c r="V769" s="25">
        <f t="shared" si="158"/>
        <v>4.7137286807315437E-2</v>
      </c>
      <c r="Y769" s="40"/>
      <c r="Z769" s="40"/>
    </row>
    <row r="770" spans="1:26" x14ac:dyDescent="0.2">
      <c r="A770" s="16">
        <v>1934.06</v>
      </c>
      <c r="B770" s="17">
        <v>9.94</v>
      </c>
      <c r="C770" s="18">
        <v>0.44500000000000001</v>
      </c>
      <c r="D770" s="17">
        <v>0.46500000000000002</v>
      </c>
      <c r="E770" s="17">
        <v>13.4</v>
      </c>
      <c r="F770" s="18">
        <f t="shared" si="159"/>
        <v>1934.4583333332757</v>
      </c>
      <c r="G770" s="19">
        <f>G765*7/12+G777*5/12</f>
        <v>2.9824999999999999</v>
      </c>
      <c r="H770" s="18">
        <f t="shared" si="151"/>
        <v>233.52602052238814</v>
      </c>
      <c r="I770" s="18">
        <f t="shared" si="152"/>
        <v>10.454635727611944</v>
      </c>
      <c r="J770" s="20">
        <f t="shared" si="160"/>
        <v>6705.257668641123</v>
      </c>
      <c r="K770" s="18">
        <f t="shared" si="153"/>
        <v>10.924506996268661</v>
      </c>
      <c r="L770" s="20">
        <f t="shared" si="154"/>
        <v>313.67654083683328</v>
      </c>
      <c r="M770" s="39">
        <f t="shared" si="162"/>
        <v>12.287726483952426</v>
      </c>
      <c r="N770" s="21"/>
      <c r="O770" s="22">
        <f t="shared" si="163"/>
        <v>16.734478982141681</v>
      </c>
      <c r="P770" s="22"/>
      <c r="Q770" s="41">
        <f t="shared" si="164"/>
        <v>2.804204524269345E-2</v>
      </c>
      <c r="R770" s="19">
        <f t="shared" si="155"/>
        <v>1.0048467599647228</v>
      </c>
      <c r="S770" s="19">
        <f t="shared" si="161"/>
        <v>13.154170564716297</v>
      </c>
      <c r="T770" s="25">
        <f t="shared" si="156"/>
        <v>5.300968567713471E-2</v>
      </c>
      <c r="U770" s="25">
        <f t="shared" si="157"/>
        <v>2.163518598120362E-3</v>
      </c>
      <c r="V770" s="25">
        <f t="shared" si="158"/>
        <v>5.0846167079014348E-2</v>
      </c>
      <c r="Y770" s="40"/>
      <c r="Z770" s="40"/>
    </row>
    <row r="771" spans="1:26" x14ac:dyDescent="0.2">
      <c r="A771" s="16">
        <v>1934.07</v>
      </c>
      <c r="B771" s="17">
        <v>9.4700000000000006</v>
      </c>
      <c r="C771" s="18">
        <v>0.44579999999999997</v>
      </c>
      <c r="D771" s="17">
        <v>0.46920000000000001</v>
      </c>
      <c r="E771" s="17">
        <v>13.4</v>
      </c>
      <c r="F771" s="18">
        <f t="shared" si="159"/>
        <v>1934.541666666609</v>
      </c>
      <c r="G771" s="19">
        <f>G765*6/12+G777*6/12</f>
        <v>2.9550000000000001</v>
      </c>
      <c r="H771" s="18">
        <f t="shared" si="151"/>
        <v>222.48404570895534</v>
      </c>
      <c r="I771" s="18">
        <f t="shared" si="152"/>
        <v>10.473430578358212</v>
      </c>
      <c r="J771" s="20">
        <f t="shared" si="160"/>
        <v>6413.2686563804291</v>
      </c>
      <c r="K771" s="18">
        <f t="shared" si="153"/>
        <v>11.023179962686571</v>
      </c>
      <c r="L771" s="20">
        <f t="shared" si="154"/>
        <v>317.75138897293527</v>
      </c>
      <c r="M771" s="39">
        <f t="shared" si="162"/>
        <v>11.741524229318244</v>
      </c>
      <c r="N771" s="21"/>
      <c r="O771" s="22">
        <f t="shared" si="163"/>
        <v>15.999498232451351</v>
      </c>
      <c r="P771" s="22"/>
      <c r="Q771" s="41">
        <f t="shared" si="164"/>
        <v>3.1530291351625737E-2</v>
      </c>
      <c r="R771" s="19">
        <f t="shared" si="155"/>
        <v>1.0048269285035347</v>
      </c>
      <c r="S771" s="19">
        <f t="shared" si="161"/>
        <v>13.217925671978501</v>
      </c>
      <c r="T771" s="25">
        <f t="shared" si="156"/>
        <v>6.0260403895487924E-2</v>
      </c>
      <c r="U771" s="25">
        <f t="shared" si="157"/>
        <v>1.3952474012906002E-3</v>
      </c>
      <c r="V771" s="25">
        <f t="shared" si="158"/>
        <v>5.8865156494197324E-2</v>
      </c>
      <c r="Y771" s="40"/>
      <c r="Z771" s="40"/>
    </row>
    <row r="772" spans="1:26" x14ac:dyDescent="0.2">
      <c r="A772" s="16">
        <v>1934.08</v>
      </c>
      <c r="B772" s="17">
        <v>9.1</v>
      </c>
      <c r="C772" s="18">
        <v>0.44669999999999999</v>
      </c>
      <c r="D772" s="17">
        <v>0.4733</v>
      </c>
      <c r="E772" s="17">
        <v>13.4</v>
      </c>
      <c r="F772" s="18">
        <f t="shared" si="159"/>
        <v>1934.6249999999422</v>
      </c>
      <c r="G772" s="19">
        <f>G765*5/12+G777*7/12</f>
        <v>2.9275000000000002</v>
      </c>
      <c r="H772" s="18">
        <f t="shared" si="151"/>
        <v>213.79142723880605</v>
      </c>
      <c r="I772" s="18">
        <f t="shared" si="152"/>
        <v>10.494574785447766</v>
      </c>
      <c r="J772" s="20">
        <f t="shared" si="160"/>
        <v>6187.9069375708195</v>
      </c>
      <c r="K772" s="18">
        <f t="shared" si="153"/>
        <v>11.1195035727612</v>
      </c>
      <c r="L772" s="20">
        <f t="shared" si="154"/>
        <v>321.83915973101858</v>
      </c>
      <c r="M772" s="39">
        <f t="shared" si="162"/>
        <v>11.31502598182905</v>
      </c>
      <c r="N772" s="21"/>
      <c r="O772" s="22">
        <f t="shared" si="163"/>
        <v>15.429440235825355</v>
      </c>
      <c r="P772" s="22"/>
      <c r="Q772" s="41">
        <f t="shared" si="164"/>
        <v>3.5588081455892685E-2</v>
      </c>
      <c r="R772" s="19">
        <f t="shared" si="155"/>
        <v>1.0048071025979108</v>
      </c>
      <c r="S772" s="19">
        <f t="shared" si="161"/>
        <v>13.281727654162175</v>
      </c>
      <c r="T772" s="25">
        <f t="shared" si="156"/>
        <v>6.2933728437971403E-2</v>
      </c>
      <c r="U772" s="25">
        <f t="shared" si="157"/>
        <v>1.1959038505688913E-3</v>
      </c>
      <c r="V772" s="25">
        <f t="shared" si="158"/>
        <v>6.1737824587402512E-2</v>
      </c>
      <c r="Y772" s="40"/>
      <c r="Z772" s="40"/>
    </row>
    <row r="773" spans="1:26" x14ac:dyDescent="0.2">
      <c r="A773" s="16">
        <v>1934.09</v>
      </c>
      <c r="B773" s="17">
        <v>8.8800000000000008</v>
      </c>
      <c r="C773" s="18">
        <v>0.44750000000000001</v>
      </c>
      <c r="D773" s="17">
        <v>0.47749999999999998</v>
      </c>
      <c r="E773" s="17">
        <v>13.6</v>
      </c>
      <c r="F773" s="18">
        <f t="shared" si="159"/>
        <v>1934.7083333332755</v>
      </c>
      <c r="G773" s="19">
        <f>G765*4/12+G777*8/12</f>
        <v>2.9000000000000004</v>
      </c>
      <c r="H773" s="18">
        <f t="shared" si="151"/>
        <v>205.55486029411776</v>
      </c>
      <c r="I773" s="18">
        <f t="shared" si="152"/>
        <v>10.358761259191182</v>
      </c>
      <c r="J773" s="20">
        <f t="shared" si="160"/>
        <v>5974.495563817246</v>
      </c>
      <c r="K773" s="18">
        <f t="shared" si="153"/>
        <v>11.053203354779418</v>
      </c>
      <c r="L773" s="20">
        <f t="shared" si="154"/>
        <v>321.26369726607379</v>
      </c>
      <c r="M773" s="39">
        <f t="shared" si="162"/>
        <v>10.909954083288845</v>
      </c>
      <c r="N773" s="21"/>
      <c r="O773" s="22">
        <f t="shared" si="163"/>
        <v>14.889060036884644</v>
      </c>
      <c r="P773" s="22"/>
      <c r="Q773" s="41">
        <f t="shared" si="164"/>
        <v>4.0018781641811461E-2</v>
      </c>
      <c r="R773" s="19">
        <f t="shared" si="155"/>
        <v>1.0047872822593136</v>
      </c>
      <c r="S773" s="19">
        <f t="shared" si="161"/>
        <v>13.14931583635452</v>
      </c>
      <c r="T773" s="25">
        <f t="shared" si="156"/>
        <v>6.5359107854913168E-2</v>
      </c>
      <c r="U773" s="25">
        <f t="shared" si="157"/>
        <v>2.4819339375721228E-3</v>
      </c>
      <c r="V773" s="25">
        <f t="shared" si="158"/>
        <v>6.2877173917341045E-2</v>
      </c>
      <c r="Y773" s="40"/>
      <c r="Z773" s="40"/>
    </row>
    <row r="774" spans="1:26" x14ac:dyDescent="0.2">
      <c r="A774" s="16">
        <v>1934.1</v>
      </c>
      <c r="B774" s="17">
        <v>8.9499999999999993</v>
      </c>
      <c r="C774" s="18">
        <v>0.44829999999999998</v>
      </c>
      <c r="D774" s="17">
        <v>0.48170000000000002</v>
      </c>
      <c r="E774" s="17">
        <v>13.5</v>
      </c>
      <c r="F774" s="18">
        <f t="shared" si="159"/>
        <v>1934.7916666666088</v>
      </c>
      <c r="G774" s="19">
        <f>G765*3/12+G777*9/12</f>
        <v>2.8724999999999996</v>
      </c>
      <c r="H774" s="18">
        <f t="shared" si="151"/>
        <v>208.70985648148158</v>
      </c>
      <c r="I774" s="18">
        <f t="shared" si="152"/>
        <v>10.454148453703707</v>
      </c>
      <c r="J774" s="20">
        <f t="shared" si="160"/>
        <v>6091.5171997324742</v>
      </c>
      <c r="K774" s="18">
        <f t="shared" si="153"/>
        <v>11.233020990740746</v>
      </c>
      <c r="L774" s="20">
        <f t="shared" si="154"/>
        <v>327.85294247051763</v>
      </c>
      <c r="M774" s="39">
        <f t="shared" si="162"/>
        <v>11.108352605351728</v>
      </c>
      <c r="N774" s="21"/>
      <c r="O774" s="22">
        <f t="shared" si="163"/>
        <v>15.171974636031161</v>
      </c>
      <c r="P774" s="22"/>
      <c r="Q774" s="41">
        <f t="shared" si="164"/>
        <v>3.7366377272122275E-2</v>
      </c>
      <c r="R774" s="19">
        <f t="shared" si="155"/>
        <v>1.0047674674992313</v>
      </c>
      <c r="S774" s="19">
        <f t="shared" si="161"/>
        <v>13.310133954800603</v>
      </c>
      <c r="T774" s="25">
        <f t="shared" si="156"/>
        <v>6.6321618655602821E-2</v>
      </c>
      <c r="U774" s="25">
        <f t="shared" si="157"/>
        <v>1.5454486364046005E-3</v>
      </c>
      <c r="V774" s="25">
        <f t="shared" si="158"/>
        <v>6.477617001919822E-2</v>
      </c>
      <c r="Y774" s="40"/>
      <c r="Z774" s="40"/>
    </row>
    <row r="775" spans="1:26" x14ac:dyDescent="0.2">
      <c r="A775" s="16">
        <v>1934.11</v>
      </c>
      <c r="B775" s="17">
        <v>9.1999999999999993</v>
      </c>
      <c r="C775" s="18">
        <v>0.44919999999999999</v>
      </c>
      <c r="D775" s="17">
        <v>0.48580000000000001</v>
      </c>
      <c r="E775" s="17">
        <v>13.5</v>
      </c>
      <c r="F775" s="18">
        <f t="shared" si="159"/>
        <v>1934.874999999942</v>
      </c>
      <c r="G775" s="19">
        <f>G765*2/12+G777*10/12</f>
        <v>2.8449999999999998</v>
      </c>
      <c r="H775" s="18">
        <f t="shared" si="151"/>
        <v>214.53974074074083</v>
      </c>
      <c r="I775" s="18">
        <f t="shared" si="152"/>
        <v>10.475136037037041</v>
      </c>
      <c r="J775" s="20">
        <f t="shared" si="160"/>
        <v>6287.1490537857071</v>
      </c>
      <c r="K775" s="18">
        <f t="shared" si="153"/>
        <v>11.328631092592596</v>
      </c>
      <c r="L775" s="20">
        <f t="shared" si="154"/>
        <v>331.98880547055398</v>
      </c>
      <c r="M775" s="39">
        <f t="shared" si="162"/>
        <v>11.4488086902057</v>
      </c>
      <c r="N775" s="21"/>
      <c r="O775" s="22">
        <f t="shared" si="163"/>
        <v>15.647600135571407</v>
      </c>
      <c r="P775" s="22"/>
      <c r="Q775" s="41">
        <f t="shared" si="164"/>
        <v>3.4964360171844878E-2</v>
      </c>
      <c r="R775" s="19">
        <f t="shared" si="155"/>
        <v>1.0047476583291777</v>
      </c>
      <c r="S775" s="19">
        <f t="shared" si="161"/>
        <v>13.373589585840531</v>
      </c>
      <c r="T775" s="25">
        <f t="shared" si="156"/>
        <v>6.2653955849599319E-2</v>
      </c>
      <c r="U775" s="25">
        <f t="shared" si="157"/>
        <v>1.3498189515908088E-3</v>
      </c>
      <c r="V775" s="25">
        <f t="shared" si="158"/>
        <v>6.130413689800851E-2</v>
      </c>
      <c r="Y775" s="40"/>
      <c r="Z775" s="40"/>
    </row>
    <row r="776" spans="1:26" x14ac:dyDescent="0.2">
      <c r="A776" s="16">
        <v>1934.12</v>
      </c>
      <c r="B776" s="17">
        <v>9.26</v>
      </c>
      <c r="C776" s="18">
        <v>0.45</v>
      </c>
      <c r="D776" s="17">
        <v>0.49</v>
      </c>
      <c r="E776" s="17">
        <v>13.4</v>
      </c>
      <c r="F776" s="18">
        <f t="shared" si="159"/>
        <v>1934.9583333332753</v>
      </c>
      <c r="G776" s="19">
        <f>G765*1/12+G777*11/12</f>
        <v>2.8174999999999999</v>
      </c>
      <c r="H776" s="18">
        <f t="shared" si="151"/>
        <v>217.55039738805976</v>
      </c>
      <c r="I776" s="18">
        <f t="shared" si="152"/>
        <v>10.572103544776123</v>
      </c>
      <c r="J776" s="20">
        <f t="shared" si="160"/>
        <v>6401.1954284736385</v>
      </c>
      <c r="K776" s="18">
        <f t="shared" si="153"/>
        <v>11.511846082089559</v>
      </c>
      <c r="L776" s="20">
        <f t="shared" si="154"/>
        <v>338.72416414169368</v>
      </c>
      <c r="M776" s="39">
        <f t="shared" si="162"/>
        <v>11.639337566475884</v>
      </c>
      <c r="N776" s="21"/>
      <c r="O776" s="22">
        <f t="shared" si="163"/>
        <v>15.918287827037348</v>
      </c>
      <c r="P776" s="22"/>
      <c r="Q776" s="41">
        <f t="shared" si="164"/>
        <v>3.2518880399899801E-2</v>
      </c>
      <c r="R776" s="19">
        <f t="shared" si="155"/>
        <v>1.0047278547606919</v>
      </c>
      <c r="S776" s="19">
        <f t="shared" si="161"/>
        <v>13.537359557290159</v>
      </c>
      <c r="T776" s="25">
        <f t="shared" si="156"/>
        <v>6.2872662065975637E-2</v>
      </c>
      <c r="U776" s="25">
        <f t="shared" si="157"/>
        <v>-1.520609469868317E-4</v>
      </c>
      <c r="V776" s="25">
        <f t="shared" si="158"/>
        <v>6.3024723012962469E-2</v>
      </c>
      <c r="Y776" s="40"/>
      <c r="Z776" s="40"/>
    </row>
    <row r="777" spans="1:26" x14ac:dyDescent="0.2">
      <c r="A777" s="16">
        <v>1935.01</v>
      </c>
      <c r="B777" s="17">
        <v>9.26</v>
      </c>
      <c r="C777" s="18">
        <v>0.45</v>
      </c>
      <c r="D777" s="17">
        <v>0.56999999999999995</v>
      </c>
      <c r="E777" s="17">
        <v>13.6</v>
      </c>
      <c r="F777" s="18">
        <f t="shared" si="159"/>
        <v>1935.0416666666085</v>
      </c>
      <c r="G777" s="19">
        <v>2.79</v>
      </c>
      <c r="H777" s="18">
        <f t="shared" ref="H777:H840" si="165">B777*$E$1853/E777</f>
        <v>214.35112683823539</v>
      </c>
      <c r="I777" s="18">
        <f t="shared" ref="I777:I840" si="166">C777*$E$1853/E777</f>
        <v>10.416631433823534</v>
      </c>
      <c r="J777" s="20">
        <f t="shared" si="160"/>
        <v>6332.6017520766982</v>
      </c>
      <c r="K777" s="18">
        <f t="shared" ref="K777:K840" si="167">D777*$E$1853/E777</f>
        <v>13.194399816176475</v>
      </c>
      <c r="L777" s="20">
        <f t="shared" ref="L777:L840" si="168">K777*(J777/H777)</f>
        <v>389.80377955547704</v>
      </c>
      <c r="M777" s="39">
        <f t="shared" si="162"/>
        <v>11.495907968201598</v>
      </c>
      <c r="N777" s="21"/>
      <c r="O777" s="22">
        <f t="shared" si="163"/>
        <v>15.731975583272817</v>
      </c>
      <c r="P777" s="22"/>
      <c r="Q777" s="41">
        <f t="shared" si="164"/>
        <v>3.5311025162538555E-2</v>
      </c>
      <c r="R777" s="19">
        <f t="shared" ref="R777:R840" si="169">((G777/G778+G777/1200+((1+G778/1200)^(-119))*(1-G777/G778)))</f>
        <v>1.0033352317261985</v>
      </c>
      <c r="S777" s="19">
        <f t="shared" si="161"/>
        <v>13.401342194368524</v>
      </c>
      <c r="T777" s="25">
        <f t="shared" ref="T777:T840" si="170">(($J897/$J777)^(1/10)-1)</f>
        <v>6.7567749593123505E-2</v>
      </c>
      <c r="U777" s="25">
        <f t="shared" ref="U777:U840" si="171">(($S897/$S777)^(1/10)-1)</f>
        <v>1.1372253044716896E-3</v>
      </c>
      <c r="V777" s="25">
        <f t="shared" ref="V777:V840" si="172">T777-U777</f>
        <v>6.6430524288651815E-2</v>
      </c>
      <c r="Y777" s="40"/>
      <c r="Z777" s="40"/>
    </row>
    <row r="778" spans="1:26" x14ac:dyDescent="0.2">
      <c r="A778" s="16">
        <v>1935.02</v>
      </c>
      <c r="B778" s="17">
        <v>8.98</v>
      </c>
      <c r="C778" s="18">
        <v>0.45</v>
      </c>
      <c r="D778" s="17">
        <v>0.65</v>
      </c>
      <c r="E778" s="17">
        <v>13.7</v>
      </c>
      <c r="F778" s="18">
        <f t="shared" ref="F778:F841" si="173">F777+1/12</f>
        <v>1935.1249999999418</v>
      </c>
      <c r="G778" s="19">
        <f>G777*11/12+G789*1/12</f>
        <v>2.7783333333333333</v>
      </c>
      <c r="H778" s="18">
        <f t="shared" si="165"/>
        <v>206.3523704379563</v>
      </c>
      <c r="I778" s="18">
        <f t="shared" si="166"/>
        <v>10.340597627737232</v>
      </c>
      <c r="J778" s="20">
        <f t="shared" ref="J778:J841" si="174">J777*((H778+(I778/12))/H777)</f>
        <v>6121.7513019752341</v>
      </c>
      <c r="K778" s="18">
        <f t="shared" si="167"/>
        <v>14.936418795620446</v>
      </c>
      <c r="L778" s="20">
        <f t="shared" si="168"/>
        <v>443.1111744191428</v>
      </c>
      <c r="M778" s="39">
        <f t="shared" si="162"/>
        <v>11.087812159055563</v>
      </c>
      <c r="N778" s="21"/>
      <c r="O778" s="22">
        <f t="shared" si="163"/>
        <v>15.179973139310748</v>
      </c>
      <c r="P778" s="22"/>
      <c r="Q778" s="41">
        <f t="shared" si="164"/>
        <v>3.9911290060126552E-2</v>
      </c>
      <c r="R778" s="19">
        <f t="shared" si="169"/>
        <v>1.0033260709525895</v>
      </c>
      <c r="S778" s="19">
        <f t="shared" ref="S778:S841" si="175">S777*R777*E777/E778</f>
        <v>13.347892507590659</v>
      </c>
      <c r="T778" s="25">
        <f t="shared" si="170"/>
        <v>7.51244594148337E-2</v>
      </c>
      <c r="U778" s="25">
        <f t="shared" si="171"/>
        <v>1.8674549898307635E-3</v>
      </c>
      <c r="V778" s="25">
        <f t="shared" si="172"/>
        <v>7.3257004425002936E-2</v>
      </c>
      <c r="Y778" s="40"/>
      <c r="Z778" s="40"/>
    </row>
    <row r="779" spans="1:26" x14ac:dyDescent="0.2">
      <c r="A779" s="16">
        <v>1935.03</v>
      </c>
      <c r="B779" s="17">
        <v>8.41</v>
      </c>
      <c r="C779" s="18">
        <v>0.45</v>
      </c>
      <c r="D779" s="17">
        <v>0.73</v>
      </c>
      <c r="E779" s="17">
        <v>13.7</v>
      </c>
      <c r="F779" s="18">
        <f t="shared" si="173"/>
        <v>1935.208333333275</v>
      </c>
      <c r="G779" s="19">
        <f>G777*10/12+G789*2/12</f>
        <v>2.7666666666666666</v>
      </c>
      <c r="H779" s="18">
        <f t="shared" si="165"/>
        <v>193.25428010948914</v>
      </c>
      <c r="I779" s="18">
        <f t="shared" si="166"/>
        <v>10.340597627737232</v>
      </c>
      <c r="J779" s="20">
        <f t="shared" si="174"/>
        <v>5758.7409937010907</v>
      </c>
      <c r="K779" s="18">
        <f t="shared" si="167"/>
        <v>16.77474726277373</v>
      </c>
      <c r="L779" s="20">
        <f t="shared" si="168"/>
        <v>499.86693524397094</v>
      </c>
      <c r="M779" s="39">
        <f t="shared" si="162"/>
        <v>10.398272404790033</v>
      </c>
      <c r="N779" s="21"/>
      <c r="O779" s="22">
        <f t="shared" si="163"/>
        <v>14.241120748641009</v>
      </c>
      <c r="P779" s="22"/>
      <c r="Q779" s="41">
        <f t="shared" si="164"/>
        <v>4.5442152824976247E-2</v>
      </c>
      <c r="R779" s="19">
        <f t="shared" si="169"/>
        <v>1.0033169106083266</v>
      </c>
      <c r="S779" s="19">
        <f t="shared" si="175"/>
        <v>13.392288545138442</v>
      </c>
      <c r="T779" s="25">
        <f t="shared" si="170"/>
        <v>8.2058990207008797E-2</v>
      </c>
      <c r="U779" s="25">
        <f t="shared" si="171"/>
        <v>1.8637406386492472E-3</v>
      </c>
      <c r="V779" s="25">
        <f t="shared" si="172"/>
        <v>8.019524956835955E-2</v>
      </c>
      <c r="Y779" s="40"/>
      <c r="Z779" s="40"/>
    </row>
    <row r="780" spans="1:26" x14ac:dyDescent="0.2">
      <c r="A780" s="16">
        <v>1935.04</v>
      </c>
      <c r="B780" s="17">
        <v>9.0399999999999991</v>
      </c>
      <c r="C780" s="18">
        <v>0.44666699999999998</v>
      </c>
      <c r="D780" s="17">
        <v>0.75666699999999998</v>
      </c>
      <c r="E780" s="17">
        <v>13.8</v>
      </c>
      <c r="F780" s="18">
        <f t="shared" si="173"/>
        <v>1935.2916666666083</v>
      </c>
      <c r="G780" s="19">
        <f>G777*9/12+G789*3/12</f>
        <v>2.7549999999999999</v>
      </c>
      <c r="H780" s="18">
        <f t="shared" si="165"/>
        <v>206.22581884057979</v>
      </c>
      <c r="I780" s="18">
        <f t="shared" si="166"/>
        <v>10.189631396467396</v>
      </c>
      <c r="J780" s="20">
        <f t="shared" si="174"/>
        <v>6170.5801819447679</v>
      </c>
      <c r="K780" s="18">
        <f t="shared" si="167"/>
        <v>17.261534476177541</v>
      </c>
      <c r="L780" s="20">
        <f t="shared" si="168"/>
        <v>516.49053036853991</v>
      </c>
      <c r="M780" s="39">
        <f t="shared" si="162"/>
        <v>11.104210207149524</v>
      </c>
      <c r="N780" s="21"/>
      <c r="O780" s="22">
        <f t="shared" si="163"/>
        <v>15.203114450417116</v>
      </c>
      <c r="P780" s="22"/>
      <c r="Q780" s="41">
        <f t="shared" si="164"/>
        <v>4.0722612186610864E-2</v>
      </c>
      <c r="R780" s="19">
        <f t="shared" si="169"/>
        <v>1.0033077506937862</v>
      </c>
      <c r="S780" s="19">
        <f t="shared" si="175"/>
        <v>13.339342108438048</v>
      </c>
      <c r="T780" s="25">
        <f t="shared" si="170"/>
        <v>7.7688443169169341E-2</v>
      </c>
      <c r="U780" s="25">
        <f t="shared" si="171"/>
        <v>2.588681703337592E-3</v>
      </c>
      <c r="V780" s="25">
        <f t="shared" si="172"/>
        <v>7.5099761465831749E-2</v>
      </c>
      <c r="Y780" s="40"/>
      <c r="Z780" s="40"/>
    </row>
    <row r="781" spans="1:26" x14ac:dyDescent="0.2">
      <c r="A781" s="16">
        <v>1935.05</v>
      </c>
      <c r="B781" s="17">
        <v>9.75</v>
      </c>
      <c r="C781" s="18">
        <v>0.44333299999999998</v>
      </c>
      <c r="D781" s="17">
        <v>0.78333299999999995</v>
      </c>
      <c r="E781" s="17">
        <v>13.8</v>
      </c>
      <c r="F781" s="18">
        <f t="shared" si="173"/>
        <v>1935.3749999999416</v>
      </c>
      <c r="G781" s="19">
        <f>G777*8/12+G789*4/12</f>
        <v>2.7433333333333332</v>
      </c>
      <c r="H781" s="18">
        <f t="shared" si="165"/>
        <v>222.422758152174</v>
      </c>
      <c r="I781" s="18">
        <f t="shared" si="166"/>
        <v>10.113574219474643</v>
      </c>
      <c r="J781" s="20">
        <f t="shared" si="174"/>
        <v>6680.4342100971608</v>
      </c>
      <c r="K781" s="18">
        <f t="shared" si="167"/>
        <v>17.869855016576093</v>
      </c>
      <c r="L781" s="20">
        <f t="shared" si="168"/>
        <v>536.71841754851675</v>
      </c>
      <c r="M781" s="39">
        <f t="shared" si="162"/>
        <v>11.985576683480099</v>
      </c>
      <c r="N781" s="21"/>
      <c r="O781" s="22">
        <f t="shared" si="163"/>
        <v>16.397052898465709</v>
      </c>
      <c r="P781" s="22"/>
      <c r="Q781" s="41">
        <f t="shared" si="164"/>
        <v>3.365004319948612E-2</v>
      </c>
      <c r="R781" s="19">
        <f t="shared" si="169"/>
        <v>1.0032985912093437</v>
      </c>
      <c r="S781" s="19">
        <f t="shared" si="175"/>
        <v>13.383465326551885</v>
      </c>
      <c r="T781" s="25">
        <f t="shared" si="170"/>
        <v>7.2932738673130437E-2</v>
      </c>
      <c r="U781" s="25">
        <f t="shared" si="171"/>
        <v>2.0229719690421089E-3</v>
      </c>
      <c r="V781" s="25">
        <f t="shared" si="172"/>
        <v>7.0909766704088328E-2</v>
      </c>
      <c r="Y781" s="40"/>
      <c r="Z781" s="40"/>
    </row>
    <row r="782" spans="1:26" x14ac:dyDescent="0.2">
      <c r="A782" s="16">
        <v>1935.06</v>
      </c>
      <c r="B782" s="17">
        <v>10.119999999999999</v>
      </c>
      <c r="C782" s="18">
        <v>0.44</v>
      </c>
      <c r="D782" s="17">
        <v>0.81</v>
      </c>
      <c r="E782" s="17">
        <v>13.7</v>
      </c>
      <c r="F782" s="18">
        <f t="shared" si="173"/>
        <v>1935.4583333332748</v>
      </c>
      <c r="G782" s="19">
        <f>G777*7/12+G789*5/12</f>
        <v>2.7316666666666669</v>
      </c>
      <c r="H782" s="18">
        <f t="shared" si="165"/>
        <v>232.5485510948906</v>
      </c>
      <c r="I782" s="18">
        <f t="shared" si="166"/>
        <v>10.110806569343072</v>
      </c>
      <c r="J782" s="20">
        <f t="shared" si="174"/>
        <v>7009.8672637517366</v>
      </c>
      <c r="K782" s="18">
        <f t="shared" si="167"/>
        <v>18.613075729927019</v>
      </c>
      <c r="L782" s="20">
        <f t="shared" si="168"/>
        <v>561.0664509524612</v>
      </c>
      <c r="M782" s="39">
        <f t="shared" si="162"/>
        <v>12.539519324443891</v>
      </c>
      <c r="N782" s="21"/>
      <c r="O782" s="22">
        <f t="shared" si="163"/>
        <v>17.136505102037564</v>
      </c>
      <c r="P782" s="22"/>
      <c r="Q782" s="41">
        <f t="shared" si="164"/>
        <v>2.824791923225721E-2</v>
      </c>
      <c r="R782" s="19">
        <f t="shared" si="169"/>
        <v>1.0032894321553765</v>
      </c>
      <c r="S782" s="19">
        <f t="shared" si="175"/>
        <v>13.525623673377721</v>
      </c>
      <c r="T782" s="25">
        <f t="shared" si="170"/>
        <v>6.8905102537112795E-2</v>
      </c>
      <c r="U782" s="25">
        <f t="shared" si="171"/>
        <v>1.781255406505533E-4</v>
      </c>
      <c r="V782" s="25">
        <f t="shared" si="172"/>
        <v>6.8726976996462241E-2</v>
      </c>
      <c r="Y782" s="40"/>
      <c r="Z782" s="40"/>
    </row>
    <row r="783" spans="1:26" x14ac:dyDescent="0.2">
      <c r="A783" s="16">
        <v>1935.07</v>
      </c>
      <c r="B783" s="17">
        <v>10.65</v>
      </c>
      <c r="C783" s="18">
        <v>0.44</v>
      </c>
      <c r="D783" s="17">
        <v>0.79333299999999995</v>
      </c>
      <c r="E783" s="17">
        <v>13.7</v>
      </c>
      <c r="F783" s="18">
        <f t="shared" si="173"/>
        <v>1935.5416666666081</v>
      </c>
      <c r="G783" s="19">
        <f>G777*6/12+G789*6/12</f>
        <v>2.72</v>
      </c>
      <c r="H783" s="18">
        <f t="shared" si="165"/>
        <v>244.72747718978115</v>
      </c>
      <c r="I783" s="18">
        <f t="shared" si="166"/>
        <v>10.110806569343072</v>
      </c>
      <c r="J783" s="20">
        <f t="shared" si="174"/>
        <v>7402.3828878748582</v>
      </c>
      <c r="K783" s="18">
        <f t="shared" si="167"/>
        <v>18.230082972901467</v>
      </c>
      <c r="L783" s="20">
        <f t="shared" si="168"/>
        <v>551.41357967947647</v>
      </c>
      <c r="M783" s="39">
        <f t="shared" si="162"/>
        <v>13.202137936511011</v>
      </c>
      <c r="N783" s="21"/>
      <c r="O783" s="22">
        <f t="shared" si="163"/>
        <v>18.016989509797185</v>
      </c>
      <c r="P783" s="22"/>
      <c r="Q783" s="41">
        <f t="shared" si="164"/>
        <v>2.3253755404173002E-2</v>
      </c>
      <c r="R783" s="19">
        <f t="shared" si="169"/>
        <v>1.0032802735322615</v>
      </c>
      <c r="S783" s="19">
        <f t="shared" si="175"/>
        <v>13.570115294810451</v>
      </c>
      <c r="T783" s="25">
        <f t="shared" si="170"/>
        <v>6.128293189719769E-2</v>
      </c>
      <c r="U783" s="25">
        <f t="shared" si="171"/>
        <v>1.7346680865371056E-4</v>
      </c>
      <c r="V783" s="25">
        <f t="shared" si="172"/>
        <v>6.1109465088543979E-2</v>
      </c>
      <c r="Y783" s="40"/>
      <c r="Z783" s="40"/>
    </row>
    <row r="784" spans="1:26" x14ac:dyDescent="0.2">
      <c r="A784" s="16">
        <v>1935.08</v>
      </c>
      <c r="B784" s="17">
        <v>11.37</v>
      </c>
      <c r="C784" s="18">
        <v>0.44</v>
      </c>
      <c r="D784" s="17">
        <v>0.776667</v>
      </c>
      <c r="E784" s="17">
        <v>13.7</v>
      </c>
      <c r="F784" s="18">
        <f t="shared" si="173"/>
        <v>1935.6249999999413</v>
      </c>
      <c r="G784" s="19">
        <f>G777*5/12+G789*7/12</f>
        <v>2.708333333333333</v>
      </c>
      <c r="H784" s="18">
        <f t="shared" si="165"/>
        <v>261.27243339416071</v>
      </c>
      <c r="I784" s="18">
        <f t="shared" si="166"/>
        <v>10.110806569343072</v>
      </c>
      <c r="J784" s="20">
        <f t="shared" si="174"/>
        <v>7928.3111869507875</v>
      </c>
      <c r="K784" s="18">
        <f t="shared" si="167"/>
        <v>17.847113194981763</v>
      </c>
      <c r="L784" s="20">
        <f t="shared" si="168"/>
        <v>541.57059495475005</v>
      </c>
      <c r="M784" s="39">
        <f t="shared" si="162"/>
        <v>14.105056846668953</v>
      </c>
      <c r="N784" s="21"/>
      <c r="O784" s="22">
        <f t="shared" si="163"/>
        <v>19.219226540421481</v>
      </c>
      <c r="P784" s="22"/>
      <c r="Q784" s="41">
        <f t="shared" si="164"/>
        <v>1.8521673753049445E-2</v>
      </c>
      <c r="R784" s="19">
        <f t="shared" si="169"/>
        <v>1.0032711153403759</v>
      </c>
      <c r="S784" s="19">
        <f t="shared" si="175"/>
        <v>13.614628984841755</v>
      </c>
      <c r="T784" s="25">
        <f t="shared" si="170"/>
        <v>5.47678787068131E-2</v>
      </c>
      <c r="U784" s="25">
        <f t="shared" si="171"/>
        <v>1.6857055472474514E-4</v>
      </c>
      <c r="V784" s="25">
        <f t="shared" si="172"/>
        <v>5.4599308152088355E-2</v>
      </c>
      <c r="Y784" s="40"/>
      <c r="Z784" s="40"/>
    </row>
    <row r="785" spans="1:26" x14ac:dyDescent="0.2">
      <c r="A785" s="16">
        <v>1935.09</v>
      </c>
      <c r="B785" s="17">
        <v>11.61</v>
      </c>
      <c r="C785" s="18">
        <v>0.44</v>
      </c>
      <c r="D785" s="17">
        <v>0.76</v>
      </c>
      <c r="E785" s="17">
        <v>13.7</v>
      </c>
      <c r="F785" s="18">
        <f t="shared" si="173"/>
        <v>1935.7083333332746</v>
      </c>
      <c r="G785" s="19">
        <f>G777*4/12+G789*8/12</f>
        <v>2.6966666666666668</v>
      </c>
      <c r="H785" s="18">
        <f t="shared" si="165"/>
        <v>266.78741879562057</v>
      </c>
      <c r="I785" s="18">
        <f t="shared" si="166"/>
        <v>10.110806569343072</v>
      </c>
      <c r="J785" s="20">
        <f t="shared" si="174"/>
        <v>8121.2311014969355</v>
      </c>
      <c r="K785" s="18">
        <f t="shared" si="167"/>
        <v>17.464120437956211</v>
      </c>
      <c r="L785" s="20">
        <f t="shared" si="168"/>
        <v>531.62236323321883</v>
      </c>
      <c r="M785" s="39">
        <f t="shared" si="162"/>
        <v>14.418891702707429</v>
      </c>
      <c r="N785" s="21"/>
      <c r="O785" s="22">
        <f t="shared" si="163"/>
        <v>19.61552148991376</v>
      </c>
      <c r="P785" s="22"/>
      <c r="Q785" s="41">
        <f t="shared" si="164"/>
        <v>1.7095239052496838E-2</v>
      </c>
      <c r="R785" s="19">
        <f t="shared" si="169"/>
        <v>1.0032619575800976</v>
      </c>
      <c r="S785" s="19">
        <f t="shared" si="175"/>
        <v>13.659164006567597</v>
      </c>
      <c r="T785" s="25">
        <f t="shared" si="170"/>
        <v>5.9557952849232043E-2</v>
      </c>
      <c r="U785" s="25">
        <f t="shared" si="171"/>
        <v>1.6343682892983047E-4</v>
      </c>
      <c r="V785" s="25">
        <f t="shared" si="172"/>
        <v>5.9394516020302213E-2</v>
      </c>
      <c r="Y785" s="40"/>
      <c r="Z785" s="40"/>
    </row>
    <row r="786" spans="1:26" x14ac:dyDescent="0.2">
      <c r="A786" s="16">
        <v>1935.1</v>
      </c>
      <c r="B786" s="17">
        <v>11.92</v>
      </c>
      <c r="C786" s="18">
        <v>0.45</v>
      </c>
      <c r="D786" s="17">
        <v>0.76</v>
      </c>
      <c r="E786" s="17">
        <v>13.7</v>
      </c>
      <c r="F786" s="18">
        <f t="shared" si="173"/>
        <v>1935.7916666666079</v>
      </c>
      <c r="G786" s="19">
        <f>G777*3/12+G789*9/12</f>
        <v>2.6850000000000001</v>
      </c>
      <c r="H786" s="18">
        <f t="shared" si="165"/>
        <v>273.91094160583953</v>
      </c>
      <c r="I786" s="18">
        <f t="shared" si="166"/>
        <v>10.340597627737232</v>
      </c>
      <c r="J786" s="20">
        <f t="shared" si="174"/>
        <v>8364.3084320542293</v>
      </c>
      <c r="K786" s="18">
        <f t="shared" si="167"/>
        <v>17.464120437956211</v>
      </c>
      <c r="L786" s="20">
        <f t="shared" si="168"/>
        <v>533.2948329162092</v>
      </c>
      <c r="M786" s="39">
        <f t="shared" si="162"/>
        <v>14.826232627114086</v>
      </c>
      <c r="N786" s="21"/>
      <c r="O786" s="22">
        <f t="shared" si="163"/>
        <v>20.137764924493013</v>
      </c>
      <c r="P786" s="22"/>
      <c r="Q786" s="41">
        <f t="shared" si="164"/>
        <v>1.5306465382436366E-2</v>
      </c>
      <c r="R786" s="19">
        <f t="shared" si="169"/>
        <v>1.0032528002518044</v>
      </c>
      <c r="S786" s="19">
        <f t="shared" si="175"/>
        <v>13.703719620136617</v>
      </c>
      <c r="T786" s="25">
        <f t="shared" si="170"/>
        <v>6.1112179384519072E-2</v>
      </c>
      <c r="U786" s="25">
        <f t="shared" si="171"/>
        <v>1.5806568157428202E-4</v>
      </c>
      <c r="V786" s="25">
        <f t="shared" si="172"/>
        <v>6.095411370294479E-2</v>
      </c>
      <c r="Y786" s="40"/>
      <c r="Z786" s="40"/>
    </row>
    <row r="787" spans="1:26" x14ac:dyDescent="0.2">
      <c r="A787" s="16">
        <v>1935.11</v>
      </c>
      <c r="B787" s="17">
        <v>13.04</v>
      </c>
      <c r="C787" s="18">
        <v>0.46</v>
      </c>
      <c r="D787" s="17">
        <v>0.76</v>
      </c>
      <c r="E787" s="17">
        <v>13.8</v>
      </c>
      <c r="F787" s="18">
        <f t="shared" si="173"/>
        <v>1935.8749999999411</v>
      </c>
      <c r="G787" s="19">
        <f>G777*2/12+G789*10/12</f>
        <v>2.6733333333333333</v>
      </c>
      <c r="H787" s="18">
        <f t="shared" si="165"/>
        <v>297.47618115942038</v>
      </c>
      <c r="I787" s="18">
        <f t="shared" si="166"/>
        <v>10.493791666666672</v>
      </c>
      <c r="J787" s="20">
        <f t="shared" si="174"/>
        <v>9110.6144146231982</v>
      </c>
      <c r="K787" s="18">
        <f t="shared" si="167"/>
        <v>17.337568840579717</v>
      </c>
      <c r="L787" s="20">
        <f t="shared" si="168"/>
        <v>530.98672968662822</v>
      </c>
      <c r="M787" s="39">
        <f t="shared" si="162"/>
        <v>16.129605163251139</v>
      </c>
      <c r="N787" s="21"/>
      <c r="O787" s="22">
        <f t="shared" si="163"/>
        <v>21.868060170749093</v>
      </c>
      <c r="P787" s="22"/>
      <c r="Q787" s="41">
        <f t="shared" si="164"/>
        <v>9.0440330830283272E-3</v>
      </c>
      <c r="R787" s="19">
        <f t="shared" si="169"/>
        <v>1.0032436433558753</v>
      </c>
      <c r="S787" s="19">
        <f t="shared" si="175"/>
        <v>13.648669756080931</v>
      </c>
      <c r="T787" s="25">
        <f t="shared" si="170"/>
        <v>5.5815546898600799E-2</v>
      </c>
      <c r="U787" s="25">
        <f t="shared" si="171"/>
        <v>8.8010854413123063E-4</v>
      </c>
      <c r="V787" s="25">
        <f t="shared" si="172"/>
        <v>5.4935438354469568E-2</v>
      </c>
      <c r="Y787" s="40"/>
      <c r="Z787" s="40"/>
    </row>
    <row r="788" spans="1:26" x14ac:dyDescent="0.2">
      <c r="A788" s="16">
        <v>1935.12</v>
      </c>
      <c r="B788" s="17">
        <v>13.04</v>
      </c>
      <c r="C788" s="18">
        <v>0.47</v>
      </c>
      <c r="D788" s="17">
        <v>0.76</v>
      </c>
      <c r="E788" s="17">
        <v>13.8</v>
      </c>
      <c r="F788" s="18">
        <f t="shared" si="173"/>
        <v>1935.9583333332744</v>
      </c>
      <c r="G788" s="19">
        <f>G777*1/12+G789*11/12</f>
        <v>2.6616666666666666</v>
      </c>
      <c r="H788" s="18">
        <f t="shared" si="165"/>
        <v>297.47618115942038</v>
      </c>
      <c r="I788" s="18">
        <f t="shared" si="166"/>
        <v>10.721917572463774</v>
      </c>
      <c r="J788" s="20">
        <f t="shared" si="174"/>
        <v>9137.9788623153818</v>
      </c>
      <c r="K788" s="18">
        <f t="shared" si="167"/>
        <v>17.337568840579717</v>
      </c>
      <c r="L788" s="20">
        <f t="shared" si="168"/>
        <v>532.5815901349456</v>
      </c>
      <c r="M788" s="39">
        <f t="shared" si="162"/>
        <v>16.159192714615319</v>
      </c>
      <c r="N788" s="21"/>
      <c r="O788" s="22">
        <f t="shared" si="163"/>
        <v>21.869913075541881</v>
      </c>
      <c r="P788" s="22"/>
      <c r="Q788" s="41">
        <f t="shared" si="164"/>
        <v>9.5898296415088541E-3</v>
      </c>
      <c r="R788" s="19">
        <f t="shared" si="169"/>
        <v>1.0032344868926886</v>
      </c>
      <c r="S788" s="19">
        <f t="shared" si="175"/>
        <v>13.69294117305178</v>
      </c>
      <c r="T788" s="25">
        <f t="shared" si="170"/>
        <v>5.7034186856732338E-2</v>
      </c>
      <c r="U788" s="25">
        <f t="shared" si="171"/>
        <v>3.2296307136503444E-4</v>
      </c>
      <c r="V788" s="25">
        <f t="shared" si="172"/>
        <v>5.6711223785367304E-2</v>
      </c>
      <c r="Y788" s="40"/>
      <c r="Z788" s="40"/>
    </row>
    <row r="789" spans="1:26" x14ac:dyDescent="0.2">
      <c r="A789" s="16">
        <v>1936.01</v>
      </c>
      <c r="B789" s="17">
        <v>13.76</v>
      </c>
      <c r="C789" s="18">
        <v>0.48</v>
      </c>
      <c r="D789" s="17">
        <v>0.77</v>
      </c>
      <c r="E789" s="17">
        <v>13.8</v>
      </c>
      <c r="F789" s="18">
        <f t="shared" si="173"/>
        <v>1936.0416666666076</v>
      </c>
      <c r="G789" s="19">
        <v>2.65</v>
      </c>
      <c r="H789" s="18">
        <f t="shared" si="165"/>
        <v>313.90124637681168</v>
      </c>
      <c r="I789" s="18">
        <f t="shared" si="166"/>
        <v>10.950043478260874</v>
      </c>
      <c r="J789" s="20">
        <f t="shared" si="174"/>
        <v>9670.5604524503269</v>
      </c>
      <c r="K789" s="18">
        <f t="shared" si="167"/>
        <v>17.56569474637682</v>
      </c>
      <c r="L789" s="20">
        <f t="shared" si="168"/>
        <v>541.15781601647916</v>
      </c>
      <c r="M789" s="39">
        <f t="shared" si="162"/>
        <v>17.087359845997231</v>
      </c>
      <c r="N789" s="21"/>
      <c r="O789" s="22">
        <f t="shared" si="163"/>
        <v>23.082290704692625</v>
      </c>
      <c r="P789" s="22"/>
      <c r="Q789" s="41">
        <f t="shared" si="164"/>
        <v>6.345008355202561E-3</v>
      </c>
      <c r="R789" s="19">
        <f t="shared" si="169"/>
        <v>1.0019905526047752</v>
      </c>
      <c r="S789" s="19">
        <f t="shared" si="175"/>
        <v>13.737230811798373</v>
      </c>
      <c r="T789" s="25">
        <f t="shared" si="170"/>
        <v>5.5499892268091156E-2</v>
      </c>
      <c r="U789" s="25">
        <f t="shared" si="171"/>
        <v>3.1687889094023092E-4</v>
      </c>
      <c r="V789" s="25">
        <f t="shared" si="172"/>
        <v>5.5183013377150925E-2</v>
      </c>
      <c r="Y789" s="40"/>
      <c r="Z789" s="40"/>
    </row>
    <row r="790" spans="1:26" x14ac:dyDescent="0.2">
      <c r="A790" s="16">
        <v>1936.02</v>
      </c>
      <c r="B790" s="17">
        <v>14.55</v>
      </c>
      <c r="C790" s="18">
        <v>0.49</v>
      </c>
      <c r="D790" s="17">
        <v>0.78</v>
      </c>
      <c r="E790" s="17">
        <v>13.8</v>
      </c>
      <c r="F790" s="18">
        <f t="shared" si="173"/>
        <v>1936.1249999999409</v>
      </c>
      <c r="G790" s="19">
        <f>G789*11/12+G801*1/12</f>
        <v>2.6524999999999999</v>
      </c>
      <c r="H790" s="18">
        <f t="shared" si="165"/>
        <v>331.92319293478272</v>
      </c>
      <c r="I790" s="18">
        <f t="shared" si="166"/>
        <v>11.178169384057977</v>
      </c>
      <c r="J790" s="20">
        <f t="shared" si="174"/>
        <v>10254.472078606637</v>
      </c>
      <c r="K790" s="18">
        <f t="shared" si="167"/>
        <v>17.79382065217392</v>
      </c>
      <c r="L790" s="20">
        <f t="shared" si="168"/>
        <v>549.72427637891258</v>
      </c>
      <c r="M790" s="39">
        <f t="shared" si="162"/>
        <v>18.104536459517778</v>
      </c>
      <c r="N790" s="21"/>
      <c r="O790" s="22">
        <f t="shared" si="163"/>
        <v>24.406816425328522</v>
      </c>
      <c r="P790" s="22"/>
      <c r="Q790" s="41">
        <f t="shared" si="164"/>
        <v>3.0319918323534825E-3</v>
      </c>
      <c r="R790" s="19">
        <f t="shared" si="169"/>
        <v>1.0019926619203892</v>
      </c>
      <c r="S790" s="19">
        <f t="shared" si="175"/>
        <v>13.764575492373197</v>
      </c>
      <c r="T790" s="25">
        <f t="shared" si="170"/>
        <v>5.0524761402348961E-2</v>
      </c>
      <c r="U790" s="25">
        <f t="shared" si="171"/>
        <v>8.0714572315154776E-4</v>
      </c>
      <c r="V790" s="25">
        <f t="shared" si="172"/>
        <v>4.9717615679197413E-2</v>
      </c>
      <c r="Y790" s="40"/>
      <c r="Z790" s="40"/>
    </row>
    <row r="791" spans="1:26" x14ac:dyDescent="0.2">
      <c r="A791" s="16">
        <v>1936.03</v>
      </c>
      <c r="B791" s="17">
        <v>14.86</v>
      </c>
      <c r="C791" s="18">
        <v>0.5</v>
      </c>
      <c r="D791" s="17">
        <v>0.79</v>
      </c>
      <c r="E791" s="17">
        <v>13.7</v>
      </c>
      <c r="F791" s="18">
        <f t="shared" si="173"/>
        <v>1936.2083333332741</v>
      </c>
      <c r="G791" s="19">
        <f>G789*10/12+G801*2/12</f>
        <v>2.6550000000000002</v>
      </c>
      <c r="H791" s="18">
        <f t="shared" si="165"/>
        <v>341.46951277372284</v>
      </c>
      <c r="I791" s="18">
        <f t="shared" si="166"/>
        <v>11.489552919708036</v>
      </c>
      <c r="J791" s="20">
        <f t="shared" si="174"/>
        <v>10578.97710718592</v>
      </c>
      <c r="K791" s="18">
        <f t="shared" si="167"/>
        <v>18.153493613138696</v>
      </c>
      <c r="L791" s="20">
        <f t="shared" si="168"/>
        <v>562.40860798633082</v>
      </c>
      <c r="M791" s="39">
        <f t="shared" si="162"/>
        <v>18.660478203926015</v>
      </c>
      <c r="N791" s="21"/>
      <c r="O791" s="22">
        <f t="shared" si="163"/>
        <v>25.104585822781541</v>
      </c>
      <c r="P791" s="22"/>
      <c r="Q791" s="41">
        <f t="shared" si="164"/>
        <v>1.1986641291622108E-3</v>
      </c>
      <c r="R791" s="19">
        <f t="shared" si="169"/>
        <v>1.0019947712317432</v>
      </c>
      <c r="S791" s="19">
        <f t="shared" si="175"/>
        <v>13.892675197207225</v>
      </c>
      <c r="T791" s="25">
        <f t="shared" si="170"/>
        <v>4.3274381012652574E-2</v>
      </c>
      <c r="U791" s="25">
        <f t="shared" si="171"/>
        <v>-1.0795426547715037E-3</v>
      </c>
      <c r="V791" s="25">
        <f t="shared" si="172"/>
        <v>4.4353923667424078E-2</v>
      </c>
      <c r="Y791" s="40"/>
      <c r="Z791" s="40"/>
    </row>
    <row r="792" spans="1:26" x14ac:dyDescent="0.2">
      <c r="A792" s="16">
        <v>1936.04</v>
      </c>
      <c r="B792" s="17">
        <v>14.88</v>
      </c>
      <c r="C792" s="18">
        <v>0.51666699999999999</v>
      </c>
      <c r="D792" s="17">
        <v>0.82</v>
      </c>
      <c r="E792" s="17">
        <v>13.7</v>
      </c>
      <c r="F792" s="18">
        <f t="shared" si="173"/>
        <v>1936.2916666666074</v>
      </c>
      <c r="G792" s="19">
        <f>G789*9/12+G801*3/12</f>
        <v>2.6574999999999998</v>
      </c>
      <c r="H792" s="18">
        <f t="shared" si="165"/>
        <v>341.92909489051112</v>
      </c>
      <c r="I792" s="18">
        <f t="shared" si="166"/>
        <v>11.872545676733582</v>
      </c>
      <c r="J792" s="20">
        <f t="shared" si="174"/>
        <v>10623.86698420904</v>
      </c>
      <c r="K792" s="18">
        <f t="shared" si="167"/>
        <v>18.842866788321174</v>
      </c>
      <c r="L792" s="20">
        <f t="shared" si="168"/>
        <v>585.45503542012182</v>
      </c>
      <c r="M792" s="39">
        <f t="shared" si="162"/>
        <v>18.718999665151483</v>
      </c>
      <c r="N792" s="21"/>
      <c r="O792" s="22">
        <f t="shared" si="163"/>
        <v>25.132351826424657</v>
      </c>
      <c r="P792" s="22"/>
      <c r="Q792" s="41">
        <f t="shared" si="164"/>
        <v>4.6053132009863523E-4</v>
      </c>
      <c r="R792" s="19">
        <f t="shared" si="169"/>
        <v>1.0019968805388375</v>
      </c>
      <c r="S792" s="19">
        <f t="shared" si="175"/>
        <v>13.920387906022567</v>
      </c>
      <c r="T792" s="25">
        <f t="shared" si="170"/>
        <v>4.9113882159924627E-2</v>
      </c>
      <c r="U792" s="25">
        <f t="shared" si="171"/>
        <v>-1.6842079616904426E-3</v>
      </c>
      <c r="V792" s="25">
        <f t="shared" si="172"/>
        <v>5.0798090121615069E-2</v>
      </c>
      <c r="Y792" s="40"/>
      <c r="Z792" s="40"/>
    </row>
    <row r="793" spans="1:26" x14ac:dyDescent="0.2">
      <c r="A793" s="16">
        <v>1936.05</v>
      </c>
      <c r="B793" s="17">
        <v>14.09</v>
      </c>
      <c r="C793" s="18">
        <v>0.53333299999999995</v>
      </c>
      <c r="D793" s="17">
        <v>0.85</v>
      </c>
      <c r="E793" s="17">
        <v>13.7</v>
      </c>
      <c r="F793" s="18">
        <f t="shared" si="173"/>
        <v>1936.3749999999407</v>
      </c>
      <c r="G793" s="19">
        <f>G789*8/12+G801*4/12</f>
        <v>2.66</v>
      </c>
      <c r="H793" s="18">
        <f t="shared" si="165"/>
        <v>323.7756012773724</v>
      </c>
      <c r="I793" s="18">
        <f t="shared" si="166"/>
        <v>12.25551545465329</v>
      </c>
      <c r="J793" s="20">
        <f t="shared" si="174"/>
        <v>10091.562995857716</v>
      </c>
      <c r="K793" s="18">
        <f t="shared" si="167"/>
        <v>19.532239963503656</v>
      </c>
      <c r="L793" s="20">
        <f t="shared" si="168"/>
        <v>608.78839932427661</v>
      </c>
      <c r="M793" s="39">
        <f t="shared" si="162"/>
        <v>17.750192519328625</v>
      </c>
      <c r="N793" s="21"/>
      <c r="O793" s="22">
        <f t="shared" si="163"/>
        <v>23.78763740930134</v>
      </c>
      <c r="P793" s="22"/>
      <c r="Q793" s="41">
        <f t="shared" si="164"/>
        <v>3.8968865356358504E-3</v>
      </c>
      <c r="R793" s="19">
        <f t="shared" si="169"/>
        <v>1.0019989898416737</v>
      </c>
      <c r="S793" s="19">
        <f t="shared" si="175"/>
        <v>13.948185257725171</v>
      </c>
      <c r="T793" s="25">
        <f t="shared" si="170"/>
        <v>5.4493881619503082E-2</v>
      </c>
      <c r="U793" s="25">
        <f t="shared" si="171"/>
        <v>-2.2853445081115753E-3</v>
      </c>
      <c r="V793" s="25">
        <f t="shared" si="172"/>
        <v>5.6779226127614657E-2</v>
      </c>
      <c r="Y793" s="40"/>
      <c r="Z793" s="40"/>
    </row>
    <row r="794" spans="1:26" x14ac:dyDescent="0.2">
      <c r="A794" s="16">
        <v>1936.06</v>
      </c>
      <c r="B794" s="17">
        <v>14.69</v>
      </c>
      <c r="C794" s="18">
        <v>0.55000000000000004</v>
      </c>
      <c r="D794" s="17">
        <v>0.88</v>
      </c>
      <c r="E794" s="17">
        <v>13.8</v>
      </c>
      <c r="F794" s="18">
        <f t="shared" si="173"/>
        <v>1936.4583333332739</v>
      </c>
      <c r="G794" s="19">
        <f>G789*7/12+G801*5/12</f>
        <v>2.6625000000000001</v>
      </c>
      <c r="H794" s="18">
        <f t="shared" si="165"/>
        <v>335.11695561594212</v>
      </c>
      <c r="I794" s="18">
        <f t="shared" si="166"/>
        <v>12.546924818840585</v>
      </c>
      <c r="J794" s="20">
        <f t="shared" si="174"/>
        <v>10477.643658279425</v>
      </c>
      <c r="K794" s="18">
        <f t="shared" si="167"/>
        <v>20.075079710144937</v>
      </c>
      <c r="L794" s="20">
        <f t="shared" si="168"/>
        <v>627.66006938637827</v>
      </c>
      <c r="M794" s="39">
        <f t="shared" si="162"/>
        <v>18.393001065831331</v>
      </c>
      <c r="N794" s="21"/>
      <c r="O794" s="22">
        <f t="shared" si="163"/>
        <v>24.600188642602639</v>
      </c>
      <c r="P794" s="22"/>
      <c r="Q794" s="41">
        <f t="shared" si="164"/>
        <v>3.1610941699747042E-3</v>
      </c>
      <c r="R794" s="19">
        <f t="shared" si="169"/>
        <v>1.0020010991402517</v>
      </c>
      <c r="S794" s="19">
        <f t="shared" si="175"/>
        <v>13.874791686637861</v>
      </c>
      <c r="T794" s="25">
        <f t="shared" si="170"/>
        <v>4.905732523340478E-2</v>
      </c>
      <c r="U794" s="25">
        <f t="shared" si="171"/>
        <v>-2.6924410509663321E-3</v>
      </c>
      <c r="V794" s="25">
        <f t="shared" si="172"/>
        <v>5.1749766284371113E-2</v>
      </c>
      <c r="Y794" s="40"/>
      <c r="Z794" s="40"/>
    </row>
    <row r="795" spans="1:26" x14ac:dyDescent="0.2">
      <c r="A795" s="16">
        <v>1936.07</v>
      </c>
      <c r="B795" s="17">
        <v>15.56</v>
      </c>
      <c r="C795" s="18">
        <v>0.56999999999999995</v>
      </c>
      <c r="D795" s="17">
        <v>0.9</v>
      </c>
      <c r="E795" s="17">
        <v>13.9</v>
      </c>
      <c r="F795" s="18">
        <f t="shared" si="173"/>
        <v>1936.5416666666072</v>
      </c>
      <c r="G795" s="19">
        <f>G789*6/12+G801*6/12</f>
        <v>2.665</v>
      </c>
      <c r="H795" s="18">
        <f t="shared" si="165"/>
        <v>352.41021223021602</v>
      </c>
      <c r="I795" s="18">
        <f t="shared" si="166"/>
        <v>12.909628597122307</v>
      </c>
      <c r="J795" s="20">
        <f t="shared" si="174"/>
        <v>11051.963910618133</v>
      </c>
      <c r="K795" s="18">
        <f t="shared" si="167"/>
        <v>20.383624100719434</v>
      </c>
      <c r="L795" s="20">
        <f t="shared" si="168"/>
        <v>639.25241128253981</v>
      </c>
      <c r="M795" s="39">
        <f t="shared" si="162"/>
        <v>19.360464512319123</v>
      </c>
      <c r="N795" s="21"/>
      <c r="O795" s="22">
        <f t="shared" si="163"/>
        <v>25.838977130610253</v>
      </c>
      <c r="P795" s="22"/>
      <c r="Q795" s="41">
        <f t="shared" si="164"/>
        <v>2.2336429359787816E-3</v>
      </c>
      <c r="R795" s="19">
        <f t="shared" si="169"/>
        <v>1.0020032084345729</v>
      </c>
      <c r="S795" s="19">
        <f t="shared" si="175"/>
        <v>13.802538128120407</v>
      </c>
      <c r="T795" s="25">
        <f t="shared" si="170"/>
        <v>3.4854338574694221E-2</v>
      </c>
      <c r="U795" s="25">
        <f t="shared" si="171"/>
        <v>-7.7198294386580102E-3</v>
      </c>
      <c r="V795" s="25">
        <f t="shared" si="172"/>
        <v>4.2574168013352232E-2</v>
      </c>
      <c r="Y795" s="40"/>
      <c r="Z795" s="40"/>
    </row>
    <row r="796" spans="1:26" x14ac:dyDescent="0.2">
      <c r="A796" s="16">
        <v>1936.08</v>
      </c>
      <c r="B796" s="17">
        <v>15.87</v>
      </c>
      <c r="C796" s="18">
        <v>0.59</v>
      </c>
      <c r="D796" s="17">
        <v>0.92</v>
      </c>
      <c r="E796" s="17">
        <v>14</v>
      </c>
      <c r="F796" s="18">
        <f t="shared" si="173"/>
        <v>1936.6249999999404</v>
      </c>
      <c r="G796" s="19">
        <f>G789*5/12+G801*7/12</f>
        <v>2.6675000000000004</v>
      </c>
      <c r="H796" s="18">
        <f t="shared" si="165"/>
        <v>356.86387232142869</v>
      </c>
      <c r="I796" s="18">
        <f t="shared" si="166"/>
        <v>13.267150892857147</v>
      </c>
      <c r="J796" s="20">
        <f t="shared" si="174"/>
        <v>11226.308167787829</v>
      </c>
      <c r="K796" s="18">
        <f t="shared" si="167"/>
        <v>20.687760714285726</v>
      </c>
      <c r="L796" s="20">
        <f t="shared" si="168"/>
        <v>650.8004734949468</v>
      </c>
      <c r="M796" s="39">
        <f t="shared" si="162"/>
        <v>19.623060162983744</v>
      </c>
      <c r="N796" s="21"/>
      <c r="O796" s="22">
        <f t="shared" si="163"/>
        <v>26.133390803641145</v>
      </c>
      <c r="P796" s="22"/>
      <c r="Q796" s="41">
        <f t="shared" si="164"/>
        <v>2.7788018202818121E-3</v>
      </c>
      <c r="R796" s="19">
        <f t="shared" si="169"/>
        <v>1.002005317724638</v>
      </c>
      <c r="S796" s="19">
        <f t="shared" si="175"/>
        <v>13.731400435424906</v>
      </c>
      <c r="T796" s="25">
        <f t="shared" si="170"/>
        <v>2.9486460079607646E-2</v>
      </c>
      <c r="U796" s="25">
        <f t="shared" si="171"/>
        <v>-9.0514624694493229E-3</v>
      </c>
      <c r="V796" s="25">
        <f t="shared" si="172"/>
        <v>3.8537922549056969E-2</v>
      </c>
      <c r="Y796" s="40"/>
      <c r="Z796" s="40"/>
    </row>
    <row r="797" spans="1:26" x14ac:dyDescent="0.2">
      <c r="A797" s="16">
        <v>1936.09</v>
      </c>
      <c r="B797" s="17">
        <v>16.05</v>
      </c>
      <c r="C797" s="18">
        <v>0.61</v>
      </c>
      <c r="D797" s="17">
        <v>0.94</v>
      </c>
      <c r="E797" s="17">
        <v>14</v>
      </c>
      <c r="F797" s="18">
        <f t="shared" si="173"/>
        <v>1936.7083333332737</v>
      </c>
      <c r="G797" s="19">
        <f>G789*4/12+G801*8/12</f>
        <v>2.67</v>
      </c>
      <c r="H797" s="18">
        <f t="shared" si="165"/>
        <v>360.91147767857166</v>
      </c>
      <c r="I797" s="18">
        <f t="shared" si="166"/>
        <v>13.716884821428577</v>
      </c>
      <c r="J797" s="20">
        <f t="shared" si="174"/>
        <v>11389.597779344083</v>
      </c>
      <c r="K797" s="18">
        <f t="shared" si="167"/>
        <v>21.137494642857153</v>
      </c>
      <c r="L797" s="20">
        <f t="shared" si="168"/>
        <v>667.05432477155375</v>
      </c>
      <c r="M797" s="39">
        <f t="shared" si="162"/>
        <v>19.862024243287635</v>
      </c>
      <c r="N797" s="21"/>
      <c r="O797" s="22">
        <f t="shared" si="163"/>
        <v>26.39571021198169</v>
      </c>
      <c r="P797" s="22"/>
      <c r="Q797" s="41">
        <f t="shared" si="164"/>
        <v>1.5801041292270862E-3</v>
      </c>
      <c r="R797" s="19">
        <f t="shared" si="169"/>
        <v>1.0020074270104475</v>
      </c>
      <c r="S797" s="19">
        <f t="shared" si="175"/>
        <v>13.758936256102166</v>
      </c>
      <c r="T797" s="25">
        <f t="shared" si="170"/>
        <v>1.1119267030271995E-2</v>
      </c>
      <c r="U797" s="25">
        <f t="shared" si="171"/>
        <v>-1.0086155877858771E-2</v>
      </c>
      <c r="V797" s="25">
        <f t="shared" si="172"/>
        <v>2.1205422908130767E-2</v>
      </c>
      <c r="Y797" s="40"/>
      <c r="Z797" s="40"/>
    </row>
    <row r="798" spans="1:26" x14ac:dyDescent="0.2">
      <c r="A798" s="16">
        <v>1936.1</v>
      </c>
      <c r="B798" s="17">
        <v>16.89</v>
      </c>
      <c r="C798" s="18">
        <v>0.64666699999999999</v>
      </c>
      <c r="D798" s="17">
        <v>0.96666700000000005</v>
      </c>
      <c r="E798" s="17">
        <v>14</v>
      </c>
      <c r="F798" s="18">
        <f t="shared" si="173"/>
        <v>1936.7916666666069</v>
      </c>
      <c r="G798" s="19">
        <f>G789*3/12+G801*9/12</f>
        <v>2.6725000000000003</v>
      </c>
      <c r="H798" s="18">
        <f t="shared" si="165"/>
        <v>379.80030267857165</v>
      </c>
      <c r="I798" s="18">
        <f t="shared" si="166"/>
        <v>14.541404519375007</v>
      </c>
      <c r="J798" s="20">
        <f t="shared" si="174"/>
        <v>12023.930191820529</v>
      </c>
      <c r="K798" s="18">
        <f t="shared" si="167"/>
        <v>21.737147376517868</v>
      </c>
      <c r="L798" s="20">
        <f t="shared" si="168"/>
        <v>688.16675705959585</v>
      </c>
      <c r="M798" s="39">
        <f t="shared" si="162"/>
        <v>20.913091852533121</v>
      </c>
      <c r="N798" s="21"/>
      <c r="O798" s="22">
        <f t="shared" si="163"/>
        <v>27.733337274008399</v>
      </c>
      <c r="P798" s="22"/>
      <c r="Q798" s="41">
        <f t="shared" si="164"/>
        <v>-1.5323636777370836E-3</v>
      </c>
      <c r="R798" s="19">
        <f t="shared" si="169"/>
        <v>1.0020095362920027</v>
      </c>
      <c r="S798" s="19">
        <f t="shared" si="175"/>
        <v>13.786556316377689</v>
      </c>
      <c r="T798" s="25">
        <f t="shared" si="170"/>
        <v>1.8118004661058507E-3</v>
      </c>
      <c r="U798" s="25">
        <f t="shared" si="171"/>
        <v>-1.2065044998046281E-2</v>
      </c>
      <c r="V798" s="25">
        <f t="shared" si="172"/>
        <v>1.3876845464152132E-2</v>
      </c>
      <c r="Y798" s="40"/>
      <c r="Z798" s="40"/>
    </row>
    <row r="799" spans="1:26" x14ac:dyDescent="0.2">
      <c r="A799" s="16">
        <v>1936.11</v>
      </c>
      <c r="B799" s="17">
        <v>17.36</v>
      </c>
      <c r="C799" s="18">
        <v>0.68333299999999997</v>
      </c>
      <c r="D799" s="17">
        <v>0.99333300000000002</v>
      </c>
      <c r="E799" s="17">
        <v>14</v>
      </c>
      <c r="F799" s="18">
        <f t="shared" si="173"/>
        <v>1936.8749999999402</v>
      </c>
      <c r="G799" s="19">
        <f>G789*2/12+G801*10/12</f>
        <v>2.6749999999999998</v>
      </c>
      <c r="H799" s="18">
        <f t="shared" si="165"/>
        <v>390.36905000000019</v>
      </c>
      <c r="I799" s="18">
        <f t="shared" si="166"/>
        <v>15.365901730625007</v>
      </c>
      <c r="J799" s="20">
        <f t="shared" si="174"/>
        <v>12399.060024915234</v>
      </c>
      <c r="K799" s="18">
        <f t="shared" si="167"/>
        <v>22.336777623482156</v>
      </c>
      <c r="L799" s="20">
        <f t="shared" si="168"/>
        <v>709.46978638992653</v>
      </c>
      <c r="M799" s="39">
        <f t="shared" si="162"/>
        <v>21.499765341024158</v>
      </c>
      <c r="N799" s="21"/>
      <c r="O799" s="22">
        <f t="shared" si="163"/>
        <v>28.451474941810428</v>
      </c>
      <c r="P799" s="22"/>
      <c r="Q799" s="41">
        <f t="shared" si="164"/>
        <v>-3.4157639075073076E-3</v>
      </c>
      <c r="R799" s="19">
        <f t="shared" si="169"/>
        <v>1.0020116455693042</v>
      </c>
      <c r="S799" s="19">
        <f t="shared" si="175"/>
        <v>13.814260901637189</v>
      </c>
      <c r="T799" s="25">
        <f t="shared" si="170"/>
        <v>-3.6402044854962901E-3</v>
      </c>
      <c r="U799" s="25">
        <f t="shared" si="171"/>
        <v>-1.4467184715541426E-2</v>
      </c>
      <c r="V799" s="25">
        <f t="shared" si="172"/>
        <v>1.0826980230045136E-2</v>
      </c>
      <c r="Y799" s="40"/>
      <c r="Z799" s="40"/>
    </row>
    <row r="800" spans="1:26" x14ac:dyDescent="0.2">
      <c r="A800" s="16">
        <v>1936.12</v>
      </c>
      <c r="B800" s="17">
        <v>17.059999999999999</v>
      </c>
      <c r="C800" s="18">
        <v>0.72</v>
      </c>
      <c r="D800" s="17">
        <v>1.02</v>
      </c>
      <c r="E800" s="17">
        <v>14</v>
      </c>
      <c r="F800" s="18">
        <f t="shared" si="173"/>
        <v>1936.9583333332735</v>
      </c>
      <c r="G800" s="19">
        <f>G789*1/12+G801*11/12</f>
        <v>2.6774999999999998</v>
      </c>
      <c r="H800" s="18">
        <f t="shared" si="165"/>
        <v>383.6230410714287</v>
      </c>
      <c r="I800" s="18">
        <f t="shared" si="166"/>
        <v>16.190421428571437</v>
      </c>
      <c r="J800" s="20">
        <f t="shared" si="174"/>
        <v>12227.644448533916</v>
      </c>
      <c r="K800" s="18">
        <f t="shared" si="167"/>
        <v>22.936430357142864</v>
      </c>
      <c r="L800" s="20">
        <f t="shared" si="168"/>
        <v>731.07839024059751</v>
      </c>
      <c r="M800" s="39">
        <f t="shared" si="162"/>
        <v>21.12566354815544</v>
      </c>
      <c r="N800" s="21"/>
      <c r="O800" s="22">
        <f t="shared" si="163"/>
        <v>27.902761077390384</v>
      </c>
      <c r="P800" s="22"/>
      <c r="Q800" s="41">
        <f t="shared" si="164"/>
        <v>-2.6171082025578732E-3</v>
      </c>
      <c r="R800" s="19">
        <f t="shared" si="169"/>
        <v>1.0020137548423524</v>
      </c>
      <c r="S800" s="19">
        <f t="shared" si="175"/>
        <v>13.842050298373179</v>
      </c>
      <c r="T800" s="25">
        <f t="shared" si="170"/>
        <v>1.5225947387853545E-4</v>
      </c>
      <c r="U800" s="25">
        <f t="shared" si="171"/>
        <v>-1.5445724749782119E-2</v>
      </c>
      <c r="V800" s="25">
        <f t="shared" si="172"/>
        <v>1.5597984223660655E-2</v>
      </c>
      <c r="Y800" s="40"/>
      <c r="Z800" s="40"/>
    </row>
    <row r="801" spans="1:26" x14ac:dyDescent="0.2">
      <c r="A801" s="16">
        <v>1937.01</v>
      </c>
      <c r="B801" s="17">
        <v>17.59</v>
      </c>
      <c r="C801" s="18">
        <v>0.73</v>
      </c>
      <c r="D801" s="17">
        <v>1.05</v>
      </c>
      <c r="E801" s="17">
        <v>14.1</v>
      </c>
      <c r="F801" s="18">
        <f t="shared" si="173"/>
        <v>1937.0416666666067</v>
      </c>
      <c r="G801" s="19">
        <v>2.68</v>
      </c>
      <c r="H801" s="18">
        <f t="shared" si="165"/>
        <v>392.73573492907821</v>
      </c>
      <c r="I801" s="18">
        <f t="shared" si="166"/>
        <v>16.298867907801426</v>
      </c>
      <c r="J801" s="20">
        <f t="shared" si="174"/>
        <v>12561.396153270603</v>
      </c>
      <c r="K801" s="18">
        <f t="shared" si="167"/>
        <v>23.443577127659587</v>
      </c>
      <c r="L801" s="20">
        <f t="shared" si="168"/>
        <v>749.82751341296955</v>
      </c>
      <c r="M801" s="39">
        <f t="shared" si="162"/>
        <v>21.618741582953511</v>
      </c>
      <c r="N801" s="21"/>
      <c r="O801" s="22">
        <f t="shared" si="163"/>
        <v>28.49563792663869</v>
      </c>
      <c r="P801" s="22"/>
      <c r="Q801" s="41">
        <f t="shared" si="164"/>
        <v>-1.9147817965586636E-3</v>
      </c>
      <c r="R801" s="19">
        <f t="shared" si="169"/>
        <v>1.0031037291014482</v>
      </c>
      <c r="S801" s="19">
        <f t="shared" si="175"/>
        <v>13.771556533237916</v>
      </c>
      <c r="T801" s="25">
        <f t="shared" si="170"/>
        <v>-1.6219133904044059E-3</v>
      </c>
      <c r="U801" s="25">
        <f t="shared" si="171"/>
        <v>-1.4802451668775474E-2</v>
      </c>
      <c r="V801" s="25">
        <f t="shared" si="172"/>
        <v>1.3180538278371068E-2</v>
      </c>
      <c r="Y801" s="40"/>
      <c r="Z801" s="40"/>
    </row>
    <row r="802" spans="1:26" x14ac:dyDescent="0.2">
      <c r="A802" s="16">
        <v>1937.02</v>
      </c>
      <c r="B802" s="17">
        <v>18.11</v>
      </c>
      <c r="C802" s="18">
        <v>0.74</v>
      </c>
      <c r="D802" s="17">
        <v>1.08</v>
      </c>
      <c r="E802" s="17">
        <v>14.1</v>
      </c>
      <c r="F802" s="18">
        <f t="shared" si="173"/>
        <v>1937.12499999994</v>
      </c>
      <c r="G802" s="19">
        <f>G801*11/12+G813*1/12</f>
        <v>2.67</v>
      </c>
      <c r="H802" s="18">
        <f t="shared" si="165"/>
        <v>404.34588741134769</v>
      </c>
      <c r="I802" s="18">
        <f t="shared" si="166"/>
        <v>16.522140070921996</v>
      </c>
      <c r="J802" s="20">
        <f t="shared" si="174"/>
        <v>12976.776791653343</v>
      </c>
      <c r="K802" s="18">
        <f t="shared" si="167"/>
        <v>24.113393617021291</v>
      </c>
      <c r="L802" s="20">
        <f t="shared" si="168"/>
        <v>773.87735698429674</v>
      </c>
      <c r="M802" s="39">
        <f t="shared" si="162"/>
        <v>22.244221552805158</v>
      </c>
      <c r="N802" s="21"/>
      <c r="O802" s="22">
        <f t="shared" si="163"/>
        <v>29.256928436697738</v>
      </c>
      <c r="P802" s="22"/>
      <c r="Q802" s="41">
        <f t="shared" si="164"/>
        <v>-2.5544665829974889E-3</v>
      </c>
      <c r="R802" s="19">
        <f t="shared" si="169"/>
        <v>1.0030958111779831</v>
      </c>
      <c r="S802" s="19">
        <f t="shared" si="175"/>
        <v>13.814299714022365</v>
      </c>
      <c r="T802" s="25">
        <f t="shared" si="170"/>
        <v>-6.933345052345663E-4</v>
      </c>
      <c r="U802" s="25">
        <f t="shared" si="171"/>
        <v>-1.5061434916469607E-2</v>
      </c>
      <c r="V802" s="25">
        <f t="shared" si="172"/>
        <v>1.4368100411235041E-2</v>
      </c>
      <c r="Y802" s="40"/>
      <c r="Z802" s="40"/>
    </row>
    <row r="803" spans="1:26" x14ac:dyDescent="0.2">
      <c r="A803" s="16">
        <v>1937.03</v>
      </c>
      <c r="B803" s="17">
        <v>18.09</v>
      </c>
      <c r="C803" s="18">
        <v>0.75</v>
      </c>
      <c r="D803" s="17">
        <v>1.1100000000000001</v>
      </c>
      <c r="E803" s="17">
        <v>14.2</v>
      </c>
      <c r="F803" s="18">
        <f t="shared" si="173"/>
        <v>1937.2083333332732</v>
      </c>
      <c r="G803" s="19">
        <f>G801*10/12+G813*2/12</f>
        <v>2.66</v>
      </c>
      <c r="H803" s="18">
        <f t="shared" si="165"/>
        <v>401.05498151408472</v>
      </c>
      <c r="I803" s="18">
        <f t="shared" si="166"/>
        <v>16.627486795774658</v>
      </c>
      <c r="J803" s="20">
        <f t="shared" si="174"/>
        <v>12915.630085385366</v>
      </c>
      <c r="K803" s="18">
        <f t="shared" si="167"/>
        <v>24.608680457746491</v>
      </c>
      <c r="L803" s="20">
        <f t="shared" si="168"/>
        <v>792.50134852281678</v>
      </c>
      <c r="M803" s="39">
        <f t="shared" si="162"/>
        <v>22.042197016050572</v>
      </c>
      <c r="N803" s="21"/>
      <c r="O803" s="22">
        <f t="shared" si="163"/>
        <v>28.928361986280827</v>
      </c>
      <c r="P803" s="22"/>
      <c r="Q803" s="41">
        <f t="shared" si="164"/>
        <v>-7.8524098742353138E-4</v>
      </c>
      <c r="R803" s="19">
        <f t="shared" si="169"/>
        <v>1.0030878935270666</v>
      </c>
      <c r="S803" s="19">
        <f t="shared" si="175"/>
        <v>13.759481204412108</v>
      </c>
      <c r="T803" s="25">
        <f t="shared" si="170"/>
        <v>-5.7877751376484987E-3</v>
      </c>
      <c r="U803" s="25">
        <f t="shared" si="171"/>
        <v>-1.6436775195656006E-2</v>
      </c>
      <c r="V803" s="25">
        <f t="shared" si="172"/>
        <v>1.0649000058007507E-2</v>
      </c>
      <c r="Y803" s="40"/>
      <c r="Z803" s="40"/>
    </row>
    <row r="804" spans="1:26" x14ac:dyDescent="0.2">
      <c r="A804" s="16">
        <v>1937.04</v>
      </c>
      <c r="B804" s="17">
        <v>17.010000000000002</v>
      </c>
      <c r="C804" s="18">
        <v>0.78</v>
      </c>
      <c r="D804" s="17">
        <v>1.1299999999999999</v>
      </c>
      <c r="E804" s="17">
        <v>14.3</v>
      </c>
      <c r="F804" s="18">
        <f t="shared" si="173"/>
        <v>1937.2916666666065</v>
      </c>
      <c r="G804" s="19">
        <f>G801*9/12+G813*3/12</f>
        <v>2.6500000000000004</v>
      </c>
      <c r="H804" s="18">
        <f t="shared" si="165"/>
        <v>374.47425786713302</v>
      </c>
      <c r="I804" s="18">
        <f t="shared" si="166"/>
        <v>17.171659090909099</v>
      </c>
      <c r="J804" s="20">
        <f t="shared" si="174"/>
        <v>12105.703992287834</v>
      </c>
      <c r="K804" s="18">
        <f t="shared" si="167"/>
        <v>24.876890734265743</v>
      </c>
      <c r="L804" s="20">
        <f t="shared" si="168"/>
        <v>804.20020642476481</v>
      </c>
      <c r="M804" s="39">
        <f t="shared" si="162"/>
        <v>20.556579457432854</v>
      </c>
      <c r="N804" s="21"/>
      <c r="O804" s="22">
        <f t="shared" si="163"/>
        <v>26.928946868209685</v>
      </c>
      <c r="P804" s="22"/>
      <c r="Q804" s="41">
        <f t="shared" si="164"/>
        <v>3.2817335242659243E-3</v>
      </c>
      <c r="R804" s="19">
        <f t="shared" si="169"/>
        <v>1.0030799761489029</v>
      </c>
      <c r="S804" s="19">
        <f t="shared" si="175"/>
        <v>13.705451751503347</v>
      </c>
      <c r="T804" s="25">
        <f t="shared" si="170"/>
        <v>-2.6710585636944284E-3</v>
      </c>
      <c r="U804" s="25">
        <f t="shared" si="171"/>
        <v>-1.6000686562638533E-2</v>
      </c>
      <c r="V804" s="25">
        <f t="shared" si="172"/>
        <v>1.3329627998944105E-2</v>
      </c>
      <c r="Y804" s="40"/>
      <c r="Z804" s="40"/>
    </row>
    <row r="805" spans="1:26" x14ac:dyDescent="0.2">
      <c r="A805" s="16">
        <v>1937.05</v>
      </c>
      <c r="B805" s="17">
        <v>16.25</v>
      </c>
      <c r="C805" s="18">
        <v>0.81</v>
      </c>
      <c r="D805" s="17">
        <v>1.1499999999999999</v>
      </c>
      <c r="E805" s="17">
        <v>14.4</v>
      </c>
      <c r="F805" s="18">
        <f t="shared" si="173"/>
        <v>1937.3749999999397</v>
      </c>
      <c r="G805" s="19">
        <f>G801*8/12+G813*4/12</f>
        <v>2.64</v>
      </c>
      <c r="H805" s="18">
        <f t="shared" si="165"/>
        <v>355.25857204861126</v>
      </c>
      <c r="I805" s="18">
        <f t="shared" si="166"/>
        <v>17.708273437500008</v>
      </c>
      <c r="J805" s="20">
        <f t="shared" si="174"/>
        <v>11532.219592994486</v>
      </c>
      <c r="K805" s="18">
        <f t="shared" si="167"/>
        <v>25.141375868055565</v>
      </c>
      <c r="L805" s="20">
        <f t="shared" si="168"/>
        <v>816.12630965807125</v>
      </c>
      <c r="M805" s="39">
        <f t="shared" si="162"/>
        <v>19.474174686572098</v>
      </c>
      <c r="N805" s="21"/>
      <c r="O805" s="22">
        <f t="shared" si="163"/>
        <v>25.472602466914211</v>
      </c>
      <c r="P805" s="22"/>
      <c r="Q805" s="41">
        <f t="shared" si="164"/>
        <v>6.2037965103382275E-3</v>
      </c>
      <c r="R805" s="19">
        <f t="shared" si="169"/>
        <v>1.0030720590436968</v>
      </c>
      <c r="S805" s="19">
        <f t="shared" si="175"/>
        <v>13.652194325618973</v>
      </c>
      <c r="T805" s="25">
        <f t="shared" si="170"/>
        <v>8.1499102665261169E-4</v>
      </c>
      <c r="U805" s="25">
        <f t="shared" si="171"/>
        <v>-1.5567038605830974E-2</v>
      </c>
      <c r="V805" s="25">
        <f t="shared" si="172"/>
        <v>1.6382029632483586E-2</v>
      </c>
      <c r="Y805" s="40"/>
      <c r="Z805" s="40"/>
    </row>
    <row r="806" spans="1:26" x14ac:dyDescent="0.2">
      <c r="A806" s="16">
        <v>1937.06</v>
      </c>
      <c r="B806" s="17">
        <v>15.64</v>
      </c>
      <c r="C806" s="18">
        <v>0.84</v>
      </c>
      <c r="D806" s="17">
        <v>1.17</v>
      </c>
      <c r="E806" s="17">
        <v>14.4</v>
      </c>
      <c r="F806" s="18">
        <f t="shared" si="173"/>
        <v>1937.458333333273</v>
      </c>
      <c r="G806" s="19">
        <f>G801*7/12+G813*5/12</f>
        <v>2.63</v>
      </c>
      <c r="H806" s="18">
        <f t="shared" si="165"/>
        <v>341.92271180555571</v>
      </c>
      <c r="I806" s="18">
        <f t="shared" si="166"/>
        <v>18.364135416666674</v>
      </c>
      <c r="J806" s="20">
        <f t="shared" si="174"/>
        <v>11148.995064981133</v>
      </c>
      <c r="K806" s="18">
        <f t="shared" si="167"/>
        <v>25.578617187500011</v>
      </c>
      <c r="L806" s="20">
        <f t="shared" si="168"/>
        <v>834.03607583298754</v>
      </c>
      <c r="M806" s="39">
        <f t="shared" si="162"/>
        <v>18.711659960364958</v>
      </c>
      <c r="N806" s="21"/>
      <c r="O806" s="22">
        <f t="shared" si="163"/>
        <v>24.446563497204874</v>
      </c>
      <c r="P806" s="22"/>
      <c r="Q806" s="41">
        <f t="shared" si="164"/>
        <v>7.2755469322765415E-3</v>
      </c>
      <c r="R806" s="19">
        <f t="shared" si="169"/>
        <v>1.0030641422116537</v>
      </c>
      <c r="S806" s="19">
        <f t="shared" si="175"/>
        <v>13.694134672663296</v>
      </c>
      <c r="T806" s="25">
        <f t="shared" si="170"/>
        <v>7.620720744647258E-3</v>
      </c>
      <c r="U806" s="25">
        <f t="shared" si="171"/>
        <v>-1.6265375639800128E-2</v>
      </c>
      <c r="V806" s="25">
        <f t="shared" si="172"/>
        <v>2.3886096384447386E-2</v>
      </c>
      <c r="Y806" s="40"/>
      <c r="Z806" s="40"/>
    </row>
    <row r="807" spans="1:26" x14ac:dyDescent="0.2">
      <c r="A807" s="16">
        <v>1937.07</v>
      </c>
      <c r="B807" s="17">
        <v>16.57</v>
      </c>
      <c r="C807" s="18">
        <v>0.81666700000000003</v>
      </c>
      <c r="D807" s="17">
        <v>1.1866699999999999</v>
      </c>
      <c r="E807" s="17">
        <v>14.5</v>
      </c>
      <c r="F807" s="18">
        <f t="shared" si="173"/>
        <v>1937.5416666666063</v>
      </c>
      <c r="G807" s="19">
        <f>G801*6/12+G813*6/12</f>
        <v>2.62</v>
      </c>
      <c r="H807" s="18">
        <f t="shared" si="165"/>
        <v>359.75612672413808</v>
      </c>
      <c r="I807" s="18">
        <f t="shared" si="166"/>
        <v>17.730896604913799</v>
      </c>
      <c r="J807" s="20">
        <f t="shared" si="174"/>
        <v>11778.664053656837</v>
      </c>
      <c r="K807" s="18">
        <f t="shared" si="167"/>
        <v>25.764140187068975</v>
      </c>
      <c r="L807" s="20">
        <f t="shared" si="168"/>
        <v>843.53574366644284</v>
      </c>
      <c r="M807" s="39">
        <f t="shared" si="162"/>
        <v>19.646723279607624</v>
      </c>
      <c r="N807" s="21"/>
      <c r="O807" s="22">
        <f t="shared" si="163"/>
        <v>25.628756089453592</v>
      </c>
      <c r="P807" s="22"/>
      <c r="Q807" s="41">
        <f t="shared" si="164"/>
        <v>7.19823778265994E-3</v>
      </c>
      <c r="R807" s="19">
        <f t="shared" si="169"/>
        <v>1.0030562256529789</v>
      </c>
      <c r="S807" s="19">
        <f t="shared" si="175"/>
        <v>13.641363756015766</v>
      </c>
      <c r="T807" s="25">
        <f t="shared" si="170"/>
        <v>7.7067329721860478E-3</v>
      </c>
      <c r="U807" s="25">
        <f t="shared" si="171"/>
        <v>-1.6722484634776547E-2</v>
      </c>
      <c r="V807" s="25">
        <f t="shared" si="172"/>
        <v>2.4429217606962594E-2</v>
      </c>
      <c r="Y807" s="40"/>
      <c r="Z807" s="40"/>
    </row>
    <row r="808" spans="1:26" x14ac:dyDescent="0.2">
      <c r="A808" s="16">
        <v>1937.08</v>
      </c>
      <c r="B808" s="17">
        <v>16.739999999999998</v>
      </c>
      <c r="C808" s="18">
        <v>0.79333299999999995</v>
      </c>
      <c r="D808" s="17">
        <v>1.20333</v>
      </c>
      <c r="E808" s="17">
        <v>14.5</v>
      </c>
      <c r="F808" s="18">
        <f t="shared" si="173"/>
        <v>1937.6249999999395</v>
      </c>
      <c r="G808" s="19">
        <f>G801*5/12+G813*7/12</f>
        <v>2.6100000000000003</v>
      </c>
      <c r="H808" s="18">
        <f t="shared" si="165"/>
        <v>363.44704655172427</v>
      </c>
      <c r="I808" s="18">
        <f t="shared" si="166"/>
        <v>17.224285291637937</v>
      </c>
      <c r="J808" s="20">
        <f t="shared" si="174"/>
        <v>11946.501900966932</v>
      </c>
      <c r="K808" s="18">
        <f t="shared" si="167"/>
        <v>26.125850330172426</v>
      </c>
      <c r="L808" s="20">
        <f t="shared" si="168"/>
        <v>858.75651926466787</v>
      </c>
      <c r="M808" s="39">
        <f t="shared" si="162"/>
        <v>19.806982577380957</v>
      </c>
      <c r="N808" s="21"/>
      <c r="O808" s="22">
        <f t="shared" si="163"/>
        <v>25.793551964451122</v>
      </c>
      <c r="P808" s="22"/>
      <c r="Q808" s="41">
        <f t="shared" si="164"/>
        <v>7.4561422622180934E-3</v>
      </c>
      <c r="R808" s="19">
        <f t="shared" si="169"/>
        <v>1.0030483093678773</v>
      </c>
      <c r="S808" s="19">
        <f t="shared" si="175"/>
        <v>13.683054841868518</v>
      </c>
      <c r="T808" s="25">
        <f t="shared" si="170"/>
        <v>3.359865816855212E-3</v>
      </c>
      <c r="U808" s="25">
        <f t="shared" si="171"/>
        <v>-1.8286541991184957E-2</v>
      </c>
      <c r="V808" s="25">
        <f t="shared" si="172"/>
        <v>2.1646407808040169E-2</v>
      </c>
      <c r="Y808" s="40"/>
      <c r="Z808" s="40"/>
    </row>
    <row r="809" spans="1:26" x14ac:dyDescent="0.2">
      <c r="A809" s="16">
        <v>1937.09</v>
      </c>
      <c r="B809" s="17">
        <v>14.37</v>
      </c>
      <c r="C809" s="18">
        <v>0.77</v>
      </c>
      <c r="D809" s="17">
        <v>1.22</v>
      </c>
      <c r="E809" s="17">
        <v>14.6</v>
      </c>
      <c r="F809" s="18">
        <f t="shared" si="173"/>
        <v>1937.7083333332728</v>
      </c>
      <c r="G809" s="19">
        <f>G801*4/12+G813*8/12</f>
        <v>2.6</v>
      </c>
      <c r="H809" s="18">
        <f t="shared" si="165"/>
        <v>309.85435530821934</v>
      </c>
      <c r="I809" s="18">
        <f t="shared" si="166"/>
        <v>16.603190924657543</v>
      </c>
      <c r="J809" s="20">
        <f t="shared" si="174"/>
        <v>10230.389408814914</v>
      </c>
      <c r="K809" s="18">
        <f t="shared" si="167"/>
        <v>26.306354452054805</v>
      </c>
      <c r="L809" s="20">
        <f t="shared" si="168"/>
        <v>868.55080575881652</v>
      </c>
      <c r="M809" s="39">
        <f t="shared" si="162"/>
        <v>16.847882862705806</v>
      </c>
      <c r="N809" s="21"/>
      <c r="O809" s="22">
        <f t="shared" si="163"/>
        <v>21.913400533669716</v>
      </c>
      <c r="P809" s="22"/>
      <c r="Q809" s="41">
        <f t="shared" si="164"/>
        <v>1.6529295513579928E-2</v>
      </c>
      <c r="R809" s="19">
        <f t="shared" si="169"/>
        <v>1.0030403933565546</v>
      </c>
      <c r="S809" s="19">
        <f t="shared" si="175"/>
        <v>13.630759786219205</v>
      </c>
      <c r="T809" s="25">
        <f t="shared" si="170"/>
        <v>1.4584059864123589E-2</v>
      </c>
      <c r="U809" s="25">
        <f t="shared" si="171"/>
        <v>-2.0010888104683655E-2</v>
      </c>
      <c r="V809" s="25">
        <f t="shared" si="172"/>
        <v>3.4594947968807244E-2</v>
      </c>
      <c r="Y809" s="40"/>
      <c r="Z809" s="40"/>
    </row>
    <row r="810" spans="1:26" x14ac:dyDescent="0.2">
      <c r="A810" s="16">
        <v>1937.1</v>
      </c>
      <c r="B810" s="17">
        <v>12.28</v>
      </c>
      <c r="C810" s="18">
        <v>0.78</v>
      </c>
      <c r="D810" s="17">
        <v>1.19</v>
      </c>
      <c r="E810" s="17">
        <v>14.6</v>
      </c>
      <c r="F810" s="18">
        <f t="shared" si="173"/>
        <v>1937.791666666606</v>
      </c>
      <c r="G810" s="19">
        <f>G801*3/12+G813*9/12</f>
        <v>2.59</v>
      </c>
      <c r="H810" s="18">
        <f t="shared" si="165"/>
        <v>264.78855136986311</v>
      </c>
      <c r="I810" s="18">
        <f t="shared" si="166"/>
        <v>16.818816780821926</v>
      </c>
      <c r="J810" s="20">
        <f t="shared" si="174"/>
        <v>8788.737456633271</v>
      </c>
      <c r="K810" s="18">
        <f t="shared" si="167"/>
        <v>25.659476883561656</v>
      </c>
      <c r="L810" s="20">
        <f t="shared" si="168"/>
        <v>851.67732682358258</v>
      </c>
      <c r="M810" s="39">
        <f t="shared" si="162"/>
        <v>14.361659574753356</v>
      </c>
      <c r="N810" s="21"/>
      <c r="O810" s="22">
        <f t="shared" si="163"/>
        <v>18.672774871583687</v>
      </c>
      <c r="P810" s="22"/>
      <c r="Q810" s="41">
        <f t="shared" si="164"/>
        <v>2.6337983197570601E-2</v>
      </c>
      <c r="R810" s="19">
        <f t="shared" si="169"/>
        <v>1.0030324776192163</v>
      </c>
      <c r="S810" s="19">
        <f t="shared" si="175"/>
        <v>13.672202657718017</v>
      </c>
      <c r="T810" s="25">
        <f t="shared" si="170"/>
        <v>3.3197872148313268E-2</v>
      </c>
      <c r="U810" s="25">
        <f t="shared" si="171"/>
        <v>-2.0251145661065006E-2</v>
      </c>
      <c r="V810" s="25">
        <f t="shared" si="172"/>
        <v>5.3449017809378274E-2</v>
      </c>
      <c r="Y810" s="40"/>
      <c r="Z810" s="40"/>
    </row>
    <row r="811" spans="1:26" x14ac:dyDescent="0.2">
      <c r="A811" s="16">
        <v>1937.11</v>
      </c>
      <c r="B811" s="17">
        <v>11.2</v>
      </c>
      <c r="C811" s="18">
        <v>0.79</v>
      </c>
      <c r="D811" s="17">
        <v>1.1599999999999999</v>
      </c>
      <c r="E811" s="17">
        <v>14.5</v>
      </c>
      <c r="F811" s="18">
        <f t="shared" si="173"/>
        <v>1937.8749999999393</v>
      </c>
      <c r="G811" s="19">
        <f>G801*2/12+G813*10/12</f>
        <v>2.58</v>
      </c>
      <c r="H811" s="18">
        <f t="shared" si="165"/>
        <v>243.16648275862079</v>
      </c>
      <c r="I811" s="18">
        <f t="shared" si="166"/>
        <v>17.151921551724147</v>
      </c>
      <c r="J811" s="20">
        <f t="shared" si="174"/>
        <v>8118.5094372350504</v>
      </c>
      <c r="K811" s="18">
        <f t="shared" si="167"/>
        <v>25.185100000000009</v>
      </c>
      <c r="L811" s="20">
        <f t="shared" si="168"/>
        <v>840.84562028505866</v>
      </c>
      <c r="M811" s="39">
        <f t="shared" si="162"/>
        <v>13.158119166486062</v>
      </c>
      <c r="N811" s="21"/>
      <c r="O811" s="22">
        <f t="shared" si="163"/>
        <v>17.113718043460704</v>
      </c>
      <c r="P811" s="22"/>
      <c r="Q811" s="41">
        <f t="shared" si="164"/>
        <v>3.2697868622299453E-2</v>
      </c>
      <c r="R811" s="19">
        <f t="shared" si="169"/>
        <v>1.0030245621560687</v>
      </c>
      <c r="S811" s="19">
        <f t="shared" si="175"/>
        <v>13.808240294602131</v>
      </c>
      <c r="T811" s="25">
        <f t="shared" si="170"/>
        <v>4.0221589119463719E-2</v>
      </c>
      <c r="U811" s="25">
        <f t="shared" si="171"/>
        <v>-2.1586717669969002E-2</v>
      </c>
      <c r="V811" s="25">
        <f t="shared" si="172"/>
        <v>6.1808306789432721E-2</v>
      </c>
      <c r="Y811" s="40"/>
      <c r="Z811" s="40"/>
    </row>
    <row r="812" spans="1:26" x14ac:dyDescent="0.2">
      <c r="A812" s="16">
        <v>1937.12</v>
      </c>
      <c r="B812" s="17">
        <v>11.02</v>
      </c>
      <c r="C812" s="18">
        <v>0.8</v>
      </c>
      <c r="D812" s="17">
        <v>1.1299999999999999</v>
      </c>
      <c r="E812" s="17">
        <v>14.4</v>
      </c>
      <c r="F812" s="18">
        <f t="shared" si="173"/>
        <v>1937.9583333332725</v>
      </c>
      <c r="G812" s="19">
        <f>G801*1/12+G813*11/12</f>
        <v>2.57</v>
      </c>
      <c r="H812" s="18">
        <f t="shared" si="165"/>
        <v>240.91996701388899</v>
      </c>
      <c r="I812" s="18">
        <f t="shared" si="166"/>
        <v>17.489652777777785</v>
      </c>
      <c r="J812" s="20">
        <f t="shared" si="174"/>
        <v>8092.1658942942868</v>
      </c>
      <c r="K812" s="18">
        <f t="shared" si="167"/>
        <v>24.704134548611123</v>
      </c>
      <c r="L812" s="20">
        <f t="shared" si="168"/>
        <v>829.77744651112027</v>
      </c>
      <c r="M812" s="39">
        <f t="shared" si="162"/>
        <v>13.008483033706135</v>
      </c>
      <c r="N812" s="21"/>
      <c r="O812" s="22">
        <f t="shared" si="163"/>
        <v>16.928806001197081</v>
      </c>
      <c r="P812" s="22"/>
      <c r="Q812" s="41">
        <f t="shared" si="164"/>
        <v>3.2992381382444022E-2</v>
      </c>
      <c r="R812" s="19">
        <f t="shared" si="169"/>
        <v>1.0030166469673172</v>
      </c>
      <c r="S812" s="19">
        <f t="shared" si="175"/>
        <v>13.946184760192136</v>
      </c>
      <c r="T812" s="25">
        <f t="shared" si="170"/>
        <v>3.8055128799596272E-2</v>
      </c>
      <c r="U812" s="25">
        <f t="shared" si="171"/>
        <v>-2.3759462054063318E-2</v>
      </c>
      <c r="V812" s="25">
        <f t="shared" si="172"/>
        <v>6.181459085365959E-2</v>
      </c>
      <c r="Y812" s="40"/>
      <c r="Z812" s="40"/>
    </row>
    <row r="813" spans="1:26" x14ac:dyDescent="0.2">
      <c r="A813" s="16">
        <v>1938.01</v>
      </c>
      <c r="B813" s="17">
        <v>11.31</v>
      </c>
      <c r="C813" s="18">
        <v>0.79333299999999995</v>
      </c>
      <c r="D813" s="17">
        <v>1.07667</v>
      </c>
      <c r="E813" s="17">
        <v>14.2</v>
      </c>
      <c r="F813" s="18">
        <f t="shared" si="173"/>
        <v>1938.0416666666058</v>
      </c>
      <c r="G813" s="19">
        <v>2.56</v>
      </c>
      <c r="H813" s="18">
        <f t="shared" si="165"/>
        <v>250.74250088028182</v>
      </c>
      <c r="I813" s="18">
        <f t="shared" si="166"/>
        <v>17.588178642869725</v>
      </c>
      <c r="J813" s="20">
        <f t="shared" si="174"/>
        <v>8471.3213165745146</v>
      </c>
      <c r="K813" s="18">
        <f t="shared" si="167"/>
        <v>23.869754944542269</v>
      </c>
      <c r="L813" s="20">
        <f t="shared" si="168"/>
        <v>806.43833085024607</v>
      </c>
      <c r="M813" s="39">
        <f t="shared" si="162"/>
        <v>13.511461918562413</v>
      </c>
      <c r="N813" s="21"/>
      <c r="O813" s="22">
        <f t="shared" si="163"/>
        <v>17.591202047422147</v>
      </c>
      <c r="P813" s="22"/>
      <c r="Q813" s="41">
        <f t="shared" si="164"/>
        <v>2.8858466812653652E-2</v>
      </c>
      <c r="R813" s="19">
        <f t="shared" si="169"/>
        <v>1.0035927963643612</v>
      </c>
      <c r="S813" s="19">
        <f t="shared" si="175"/>
        <v>14.185273158917358</v>
      </c>
      <c r="T813" s="25">
        <f t="shared" si="170"/>
        <v>3.1103047120272009E-2</v>
      </c>
      <c r="U813" s="25">
        <f t="shared" si="171"/>
        <v>-2.6597243407654902E-2</v>
      </c>
      <c r="V813" s="25">
        <f t="shared" si="172"/>
        <v>5.7700290527926912E-2</v>
      </c>
      <c r="Y813" s="40"/>
      <c r="Z813" s="40"/>
    </row>
    <row r="814" spans="1:26" x14ac:dyDescent="0.2">
      <c r="A814" s="16">
        <v>1938.02</v>
      </c>
      <c r="B814" s="17">
        <v>11.04</v>
      </c>
      <c r="C814" s="18">
        <v>0.78666700000000001</v>
      </c>
      <c r="D814" s="17">
        <v>1.0233300000000001</v>
      </c>
      <c r="E814" s="17">
        <v>14.1</v>
      </c>
      <c r="F814" s="18">
        <f t="shared" si="173"/>
        <v>1938.1249999999391</v>
      </c>
      <c r="G814" s="19">
        <f>G813*11/12+G825*1/12</f>
        <v>2.5433333333333334</v>
      </c>
      <c r="H814" s="18">
        <f t="shared" si="165"/>
        <v>246.49246808510648</v>
      </c>
      <c r="I814" s="18">
        <f t="shared" si="166"/>
        <v>17.564084274556745</v>
      </c>
      <c r="J814" s="20">
        <f t="shared" si="174"/>
        <v>8377.1843306057272</v>
      </c>
      <c r="K814" s="18">
        <f t="shared" si="167"/>
        <v>22.848110268617035</v>
      </c>
      <c r="L814" s="20">
        <f t="shared" si="168"/>
        <v>776.50580081872818</v>
      </c>
      <c r="M814" s="39">
        <f t="shared" si="162"/>
        <v>13.263076236460863</v>
      </c>
      <c r="N814" s="21"/>
      <c r="O814" s="22">
        <f t="shared" si="163"/>
        <v>17.278131157697963</v>
      </c>
      <c r="P814" s="22"/>
      <c r="Q814" s="41">
        <f t="shared" si="164"/>
        <v>3.0858458141780926E-2</v>
      </c>
      <c r="R814" s="19">
        <f t="shared" si="169"/>
        <v>1.0035800712783167</v>
      </c>
      <c r="S814" s="19">
        <f t="shared" si="175"/>
        <v>14.337204183393803</v>
      </c>
      <c r="T814" s="25">
        <f t="shared" si="170"/>
        <v>2.844246273098916E-2</v>
      </c>
      <c r="U814" s="25">
        <f t="shared" si="171"/>
        <v>-2.6518995026350467E-2</v>
      </c>
      <c r="V814" s="25">
        <f t="shared" si="172"/>
        <v>5.4961457757339627E-2</v>
      </c>
      <c r="Y814" s="40"/>
      <c r="Z814" s="40"/>
    </row>
    <row r="815" spans="1:26" x14ac:dyDescent="0.2">
      <c r="A815" s="16">
        <v>1938.03</v>
      </c>
      <c r="B815" s="17">
        <v>10.31</v>
      </c>
      <c r="C815" s="18">
        <v>0.78</v>
      </c>
      <c r="D815" s="17">
        <v>0.97</v>
      </c>
      <c r="E815" s="17">
        <v>14.1</v>
      </c>
      <c r="F815" s="18">
        <f t="shared" si="173"/>
        <v>1938.2083333332723</v>
      </c>
      <c r="G815" s="19">
        <f>G813*10/12+G825*2/12</f>
        <v>2.5266666666666664</v>
      </c>
      <c r="H815" s="18">
        <f t="shared" si="165"/>
        <v>230.19360017730509</v>
      </c>
      <c r="I815" s="18">
        <f t="shared" si="166"/>
        <v>17.415228723404262</v>
      </c>
      <c r="J815" s="20">
        <f t="shared" si="174"/>
        <v>7872.5803831552921</v>
      </c>
      <c r="K815" s="18">
        <f t="shared" si="167"/>
        <v>21.657399822695044</v>
      </c>
      <c r="L815" s="20">
        <f t="shared" si="168"/>
        <v>740.67924070423214</v>
      </c>
      <c r="M815" s="39">
        <f t="shared" si="162"/>
        <v>12.377286234697689</v>
      </c>
      <c r="N815" s="21"/>
      <c r="O815" s="22">
        <f t="shared" si="163"/>
        <v>16.140609995378355</v>
      </c>
      <c r="P815" s="22"/>
      <c r="Q815" s="41">
        <f t="shared" si="164"/>
        <v>3.6420989784192087E-2</v>
      </c>
      <c r="R815" s="19">
        <f t="shared" si="169"/>
        <v>1.0035673474667679</v>
      </c>
      <c r="S815" s="19">
        <f t="shared" si="175"/>
        <v>14.388532396302134</v>
      </c>
      <c r="T815" s="25">
        <f t="shared" si="170"/>
        <v>3.7264658511913407E-2</v>
      </c>
      <c r="U815" s="25">
        <f t="shared" si="171"/>
        <v>-2.61621543400955E-2</v>
      </c>
      <c r="V815" s="25">
        <f t="shared" si="172"/>
        <v>6.3426812852008907E-2</v>
      </c>
      <c r="Y815" s="40"/>
      <c r="Z815" s="40"/>
    </row>
    <row r="816" spans="1:26" x14ac:dyDescent="0.2">
      <c r="A816" s="16">
        <v>1938.04</v>
      </c>
      <c r="B816" s="17">
        <v>9.89</v>
      </c>
      <c r="C816" s="18">
        <v>0.76666699999999999</v>
      </c>
      <c r="D816" s="17">
        <v>0.90333300000000005</v>
      </c>
      <c r="E816" s="17">
        <v>14.2</v>
      </c>
      <c r="F816" s="18">
        <f t="shared" si="173"/>
        <v>1938.2916666666056</v>
      </c>
      <c r="G816" s="19">
        <f>G813*9/12+G825*3/12</f>
        <v>2.5099999999999998</v>
      </c>
      <c r="H816" s="18">
        <f t="shared" si="165"/>
        <v>219.26112588028181</v>
      </c>
      <c r="I816" s="18">
        <f t="shared" si="166"/>
        <v>16.996993892341557</v>
      </c>
      <c r="J816" s="20">
        <f t="shared" si="174"/>
        <v>7547.1328790763928</v>
      </c>
      <c r="K816" s="18">
        <f t="shared" si="167"/>
        <v>20.026876706250011</v>
      </c>
      <c r="L816" s="20">
        <f t="shared" si="168"/>
        <v>689.34016026842414</v>
      </c>
      <c r="M816" s="39">
        <f t="shared" si="162"/>
        <v>11.789517720684183</v>
      </c>
      <c r="N816" s="21"/>
      <c r="O816" s="22">
        <f t="shared" si="163"/>
        <v>15.393610143198444</v>
      </c>
      <c r="P816" s="22"/>
      <c r="Q816" s="41">
        <f t="shared" si="164"/>
        <v>4.1309073176831648E-2</v>
      </c>
      <c r="R816" s="19">
        <f t="shared" si="169"/>
        <v>1.0035546249313114</v>
      </c>
      <c r="S816" s="19">
        <f t="shared" si="175"/>
        <v>14.338172126876191</v>
      </c>
      <c r="T816" s="25">
        <f t="shared" si="170"/>
        <v>4.8104893599344223E-2</v>
      </c>
      <c r="U816" s="25">
        <f t="shared" si="171"/>
        <v>-2.7181975581121565E-2</v>
      </c>
      <c r="V816" s="25">
        <f t="shared" si="172"/>
        <v>7.5286869180465787E-2</v>
      </c>
      <c r="Y816" s="40"/>
      <c r="Z816" s="40"/>
    </row>
    <row r="817" spans="1:26" x14ac:dyDescent="0.2">
      <c r="A817" s="16">
        <v>1938.05</v>
      </c>
      <c r="B817" s="17">
        <v>9.98</v>
      </c>
      <c r="C817" s="18">
        <v>0.75333300000000003</v>
      </c>
      <c r="D817" s="17">
        <v>0.83666700000000005</v>
      </c>
      <c r="E817" s="17">
        <v>14.1</v>
      </c>
      <c r="F817" s="18">
        <f t="shared" si="173"/>
        <v>1938.3749999999388</v>
      </c>
      <c r="G817" s="19">
        <f>G813*8/12+G825*4/12</f>
        <v>2.4933333333333332</v>
      </c>
      <c r="H817" s="18">
        <f t="shared" si="165"/>
        <v>222.82561879432635</v>
      </c>
      <c r="I817" s="18">
        <f t="shared" si="166"/>
        <v>16.819828846010648</v>
      </c>
      <c r="J817" s="20">
        <f t="shared" si="174"/>
        <v>7718.0713364083067</v>
      </c>
      <c r="K817" s="18">
        <f t="shared" si="167"/>
        <v>18.680445090159584</v>
      </c>
      <c r="L817" s="20">
        <f t="shared" si="168"/>
        <v>647.03963835859008</v>
      </c>
      <c r="M817" s="39">
        <f t="shared" si="162"/>
        <v>11.992275930545691</v>
      </c>
      <c r="N817" s="21"/>
      <c r="O817" s="22">
        <f t="shared" si="163"/>
        <v>15.677821270315913</v>
      </c>
      <c r="P817" s="22"/>
      <c r="Q817" s="41">
        <f t="shared" si="164"/>
        <v>3.8776390744273193E-2</v>
      </c>
      <c r="R817" s="19">
        <f t="shared" si="169"/>
        <v>1.0035419036735465</v>
      </c>
      <c r="S817" s="19">
        <f t="shared" si="175"/>
        <v>14.491189581845889</v>
      </c>
      <c r="T817" s="25">
        <f t="shared" si="170"/>
        <v>5.0764082631583385E-2</v>
      </c>
      <c r="U817" s="25">
        <f t="shared" si="171"/>
        <v>-2.8334194709689453E-2</v>
      </c>
      <c r="V817" s="25">
        <f t="shared" si="172"/>
        <v>7.9098277341272838E-2</v>
      </c>
      <c r="Y817" s="40"/>
      <c r="Z817" s="40"/>
    </row>
    <row r="818" spans="1:26" x14ac:dyDescent="0.2">
      <c r="A818" s="16">
        <v>1938.06</v>
      </c>
      <c r="B818" s="17">
        <v>10.210000000000001</v>
      </c>
      <c r="C818" s="18">
        <v>0.74</v>
      </c>
      <c r="D818" s="17">
        <v>0.77</v>
      </c>
      <c r="E818" s="17">
        <v>14.1</v>
      </c>
      <c r="F818" s="18">
        <f t="shared" si="173"/>
        <v>1938.4583333332721</v>
      </c>
      <c r="G818" s="19">
        <f>G813*7/12+G825*5/12</f>
        <v>2.4766666666666666</v>
      </c>
      <c r="H818" s="18">
        <f t="shared" si="165"/>
        <v>227.96087854609942</v>
      </c>
      <c r="I818" s="18">
        <f t="shared" si="166"/>
        <v>16.522140070921996</v>
      </c>
      <c r="J818" s="20">
        <f t="shared" si="174"/>
        <v>7943.6328734609879</v>
      </c>
      <c r="K818" s="18">
        <f t="shared" si="167"/>
        <v>17.191956560283696</v>
      </c>
      <c r="L818" s="20">
        <f t="shared" si="168"/>
        <v>599.07907077031939</v>
      </c>
      <c r="M818" s="39">
        <f t="shared" si="162"/>
        <v>12.288966307788128</v>
      </c>
      <c r="N818" s="21"/>
      <c r="O818" s="22">
        <f t="shared" si="163"/>
        <v>16.083606052598881</v>
      </c>
      <c r="P818" s="22"/>
      <c r="Q818" s="41">
        <f t="shared" si="164"/>
        <v>3.750164444043317E-2</v>
      </c>
      <c r="R818" s="19">
        <f t="shared" si="169"/>
        <v>1.0035291836950739</v>
      </c>
      <c r="S818" s="19">
        <f t="shared" si="175"/>
        <v>14.542515979459887</v>
      </c>
      <c r="T818" s="25">
        <f t="shared" si="170"/>
        <v>5.1574684693842077E-2</v>
      </c>
      <c r="U818" s="25">
        <f t="shared" si="171"/>
        <v>-2.9200565630217001E-2</v>
      </c>
      <c r="V818" s="25">
        <f t="shared" si="172"/>
        <v>8.0775250324059078E-2</v>
      </c>
      <c r="Y818" s="40"/>
      <c r="Z818" s="40"/>
    </row>
    <row r="819" spans="1:26" x14ac:dyDescent="0.2">
      <c r="A819" s="16">
        <v>1938.07</v>
      </c>
      <c r="B819" s="17">
        <v>12.24</v>
      </c>
      <c r="C819" s="18">
        <v>0.71333299999999999</v>
      </c>
      <c r="D819" s="17">
        <v>0.72</v>
      </c>
      <c r="E819" s="17">
        <v>14.1</v>
      </c>
      <c r="F819" s="18">
        <f t="shared" si="173"/>
        <v>1938.5416666666054</v>
      </c>
      <c r="G819" s="19">
        <f>G813*6/12+G825*6/12</f>
        <v>2.46</v>
      </c>
      <c r="H819" s="18">
        <f t="shared" si="165"/>
        <v>273.28512765957458</v>
      </c>
      <c r="I819" s="18">
        <f t="shared" si="166"/>
        <v>15.926740193528378</v>
      </c>
      <c r="J819" s="20">
        <f t="shared" si="174"/>
        <v>9569.2723793868299</v>
      </c>
      <c r="K819" s="18">
        <f t="shared" si="167"/>
        <v>16.075595744680861</v>
      </c>
      <c r="L819" s="20">
        <f t="shared" si="168"/>
        <v>562.89837525804887</v>
      </c>
      <c r="M819" s="39">
        <f t="shared" si="162"/>
        <v>14.770328017492064</v>
      </c>
      <c r="N819" s="21"/>
      <c r="O819" s="22">
        <f t="shared" si="163"/>
        <v>19.332142114203585</v>
      </c>
      <c r="P819" s="22"/>
      <c r="Q819" s="41">
        <f t="shared" si="164"/>
        <v>2.3997805336053391E-2</v>
      </c>
      <c r="R819" s="19">
        <f t="shared" si="169"/>
        <v>1.0035164649974975</v>
      </c>
      <c r="S819" s="19">
        <f t="shared" si="175"/>
        <v>14.593839189739949</v>
      </c>
      <c r="T819" s="25">
        <f t="shared" si="170"/>
        <v>2.8868789327310074E-2</v>
      </c>
      <c r="U819" s="25">
        <f t="shared" si="171"/>
        <v>-3.0457331358398787E-2</v>
      </c>
      <c r="V819" s="25">
        <f t="shared" si="172"/>
        <v>5.9326120685708861E-2</v>
      </c>
      <c r="Y819" s="40"/>
      <c r="Z819" s="40"/>
    </row>
    <row r="820" spans="1:26" x14ac:dyDescent="0.2">
      <c r="A820" s="16">
        <v>1938.08</v>
      </c>
      <c r="B820" s="17">
        <v>12.31</v>
      </c>
      <c r="C820" s="18">
        <v>0.68666700000000003</v>
      </c>
      <c r="D820" s="17">
        <v>0.67</v>
      </c>
      <c r="E820" s="17">
        <v>14.1</v>
      </c>
      <c r="F820" s="18">
        <f t="shared" si="173"/>
        <v>1938.6249999999386</v>
      </c>
      <c r="G820" s="19">
        <f>G813*5/12+G825*7/12</f>
        <v>2.4433333333333334</v>
      </c>
      <c r="H820" s="18">
        <f t="shared" si="165"/>
        <v>274.84803280141858</v>
      </c>
      <c r="I820" s="18">
        <f t="shared" si="166"/>
        <v>15.331362643351072</v>
      </c>
      <c r="J820" s="20">
        <f t="shared" si="174"/>
        <v>9668.7351541391545</v>
      </c>
      <c r="K820" s="18">
        <f t="shared" si="167"/>
        <v>14.959234929078022</v>
      </c>
      <c r="L820" s="20">
        <f t="shared" si="168"/>
        <v>526.24309937231794</v>
      </c>
      <c r="M820" s="39">
        <f t="shared" si="162"/>
        <v>14.903588512604363</v>
      </c>
      <c r="N820" s="21"/>
      <c r="O820" s="22">
        <f t="shared" si="163"/>
        <v>19.505140465262336</v>
      </c>
      <c r="P820" s="22"/>
      <c r="Q820" s="41">
        <f t="shared" si="164"/>
        <v>2.355910264939684E-2</v>
      </c>
      <c r="R820" s="19">
        <f t="shared" si="169"/>
        <v>1.0035037475824222</v>
      </c>
      <c r="S820" s="19">
        <f t="shared" si="175"/>
        <v>14.645157914429776</v>
      </c>
      <c r="T820" s="25">
        <f t="shared" si="170"/>
        <v>2.4802991904072424E-2</v>
      </c>
      <c r="U820" s="25">
        <f t="shared" si="171"/>
        <v>-3.0909865462287356E-2</v>
      </c>
      <c r="V820" s="25">
        <f t="shared" si="172"/>
        <v>5.571285736635978E-2</v>
      </c>
      <c r="Y820" s="40"/>
      <c r="Z820" s="40"/>
    </row>
    <row r="821" spans="1:26" x14ac:dyDescent="0.2">
      <c r="A821" s="16">
        <v>1938.09</v>
      </c>
      <c r="B821" s="17">
        <v>11.75</v>
      </c>
      <c r="C821" s="18">
        <v>0.66</v>
      </c>
      <c r="D821" s="17">
        <v>0.62</v>
      </c>
      <c r="E821" s="17">
        <v>14.1</v>
      </c>
      <c r="F821" s="18">
        <f t="shared" si="173"/>
        <v>1938.7083333332719</v>
      </c>
      <c r="G821" s="19">
        <f>G813*4/12+G825*8/12</f>
        <v>2.4266666666666667</v>
      </c>
      <c r="H821" s="18">
        <f t="shared" si="165"/>
        <v>262.34479166666682</v>
      </c>
      <c r="I821" s="18">
        <f t="shared" si="166"/>
        <v>14.735962765957455</v>
      </c>
      <c r="J821" s="20">
        <f t="shared" si="174"/>
        <v>9272.0892359555419</v>
      </c>
      <c r="K821" s="18">
        <f t="shared" si="167"/>
        <v>13.842874113475185</v>
      </c>
      <c r="L821" s="20">
        <f t="shared" si="168"/>
        <v>489.25066606744127</v>
      </c>
      <c r="M821" s="39">
        <f t="shared" si="162"/>
        <v>14.282330508639975</v>
      </c>
      <c r="N821" s="21"/>
      <c r="O821" s="22">
        <f t="shared" si="163"/>
        <v>18.692886470097672</v>
      </c>
      <c r="P821" s="22"/>
      <c r="Q821" s="41">
        <f t="shared" si="164"/>
        <v>2.5504494672704089E-2</v>
      </c>
      <c r="R821" s="19">
        <f t="shared" si="169"/>
        <v>1.0034910314514565</v>
      </c>
      <c r="S821" s="19">
        <f t="shared" si="175"/>
        <v>14.696470851066652</v>
      </c>
      <c r="T821" s="25">
        <f t="shared" si="170"/>
        <v>2.8408621378166909E-2</v>
      </c>
      <c r="U821" s="25">
        <f t="shared" si="171"/>
        <v>-3.0965532034229248E-2</v>
      </c>
      <c r="V821" s="25">
        <f t="shared" si="172"/>
        <v>5.9374153412396158E-2</v>
      </c>
      <c r="Y821" s="40"/>
      <c r="Z821" s="40"/>
    </row>
    <row r="822" spans="1:26" x14ac:dyDescent="0.2">
      <c r="A822" s="16">
        <v>1938.1</v>
      </c>
      <c r="B822" s="17">
        <v>13.06</v>
      </c>
      <c r="C822" s="18">
        <v>0.61</v>
      </c>
      <c r="D822" s="17">
        <v>0.62666699999999997</v>
      </c>
      <c r="E822" s="17">
        <v>14</v>
      </c>
      <c r="F822" s="18">
        <f t="shared" si="173"/>
        <v>1938.7916666666051</v>
      </c>
      <c r="G822" s="19">
        <f>G813*3/12+G825*9/12</f>
        <v>2.4099999999999997</v>
      </c>
      <c r="H822" s="18">
        <f t="shared" si="165"/>
        <v>293.67625535714302</v>
      </c>
      <c r="I822" s="18">
        <f t="shared" si="166"/>
        <v>13.716884821428577</v>
      </c>
      <c r="J822" s="20">
        <f t="shared" si="174"/>
        <v>10419.841424949182</v>
      </c>
      <c r="K822" s="18">
        <f t="shared" si="167"/>
        <v>14.091670590803577</v>
      </c>
      <c r="L822" s="20">
        <f t="shared" si="168"/>
        <v>499.98244764537736</v>
      </c>
      <c r="M822" s="39">
        <f t="shared" si="162"/>
        <v>16.061147643333442</v>
      </c>
      <c r="N822" s="21"/>
      <c r="O822" s="22">
        <f t="shared" si="163"/>
        <v>21.007760685339598</v>
      </c>
      <c r="P822" s="22"/>
      <c r="Q822" s="41">
        <f t="shared" si="164"/>
        <v>1.7787274932387652E-2</v>
      </c>
      <c r="R822" s="19">
        <f t="shared" si="169"/>
        <v>1.0034783166062096</v>
      </c>
      <c r="S822" s="19">
        <f t="shared" si="175"/>
        <v>14.853117955126233</v>
      </c>
      <c r="T822" s="25">
        <f t="shared" si="170"/>
        <v>2.0099522250726087E-2</v>
      </c>
      <c r="U822" s="25">
        <f t="shared" si="171"/>
        <v>-3.1314104024488087E-2</v>
      </c>
      <c r="V822" s="25">
        <f t="shared" si="172"/>
        <v>5.1413626275214175E-2</v>
      </c>
      <c r="Y822" s="40"/>
      <c r="Z822" s="40"/>
    </row>
    <row r="823" spans="1:26" x14ac:dyDescent="0.2">
      <c r="A823" s="16">
        <v>1938.11</v>
      </c>
      <c r="B823" s="17">
        <v>13.07</v>
      </c>
      <c r="C823" s="18">
        <v>0.56000000000000005</v>
      </c>
      <c r="D823" s="17">
        <v>0.63333300000000003</v>
      </c>
      <c r="E823" s="17">
        <v>14</v>
      </c>
      <c r="F823" s="18">
        <f t="shared" si="173"/>
        <v>1938.8749999999384</v>
      </c>
      <c r="G823" s="19">
        <f>G813*2/12+G825*10/12</f>
        <v>2.3933333333333331</v>
      </c>
      <c r="H823" s="18">
        <f t="shared" si="165"/>
        <v>293.90112232142872</v>
      </c>
      <c r="I823" s="18">
        <f t="shared" si="166"/>
        <v>12.592550000000006</v>
      </c>
      <c r="J823" s="20">
        <f t="shared" si="174"/>
        <v>10465.052579677138</v>
      </c>
      <c r="K823" s="18">
        <f t="shared" si="167"/>
        <v>14.241566909196436</v>
      </c>
      <c r="L823" s="20">
        <f t="shared" si="168"/>
        <v>507.10506086034133</v>
      </c>
      <c r="M823" s="39">
        <f t="shared" si="162"/>
        <v>16.14957180071551</v>
      </c>
      <c r="N823" s="21"/>
      <c r="O823" s="22">
        <f t="shared" si="163"/>
        <v>21.100739467650833</v>
      </c>
      <c r="P823" s="22"/>
      <c r="Q823" s="41">
        <f t="shared" si="164"/>
        <v>1.7613036620319072E-2</v>
      </c>
      <c r="R823" s="19">
        <f t="shared" si="169"/>
        <v>1.0034656030482938</v>
      </c>
      <c r="S823" s="19">
        <f t="shared" si="175"/>
        <v>14.904781801963539</v>
      </c>
      <c r="T823" s="25">
        <f t="shared" si="170"/>
        <v>1.5179610781114627E-2</v>
      </c>
      <c r="U823" s="25">
        <f t="shared" si="171"/>
        <v>-3.0571380380393531E-2</v>
      </c>
      <c r="V823" s="25">
        <f t="shared" si="172"/>
        <v>4.5750991161508159E-2</v>
      </c>
      <c r="Y823" s="40"/>
      <c r="Z823" s="40"/>
    </row>
    <row r="824" spans="1:26" x14ac:dyDescent="0.2">
      <c r="A824" s="16">
        <v>1938.12</v>
      </c>
      <c r="B824" s="17">
        <v>12.69</v>
      </c>
      <c r="C824" s="18">
        <v>0.51</v>
      </c>
      <c r="D824" s="17">
        <v>0.64</v>
      </c>
      <c r="E824" s="17">
        <v>14</v>
      </c>
      <c r="F824" s="18">
        <f t="shared" si="173"/>
        <v>1938.9583333332716</v>
      </c>
      <c r="G824" s="19">
        <f>G813*1/12+G825*11/12</f>
        <v>2.3766666666666665</v>
      </c>
      <c r="H824" s="18">
        <f t="shared" si="165"/>
        <v>285.35617767857156</v>
      </c>
      <c r="I824" s="18">
        <f t="shared" si="166"/>
        <v>11.468215178571432</v>
      </c>
      <c r="J824" s="20">
        <f t="shared" si="174"/>
        <v>10194.818819490372</v>
      </c>
      <c r="K824" s="18">
        <f t="shared" si="167"/>
        <v>14.391485714285722</v>
      </c>
      <c r="L824" s="20">
        <f t="shared" si="168"/>
        <v>514.15949917051523</v>
      </c>
      <c r="M824" s="39">
        <f t="shared" si="162"/>
        <v>15.756484438994002</v>
      </c>
      <c r="N824" s="21"/>
      <c r="O824" s="22">
        <f t="shared" si="163"/>
        <v>20.558601794186657</v>
      </c>
      <c r="P824" s="22"/>
      <c r="Q824" s="41">
        <f t="shared" si="164"/>
        <v>1.9895869007101601E-2</v>
      </c>
      <c r="R824" s="19">
        <f t="shared" si="169"/>
        <v>1.0034528907793234</v>
      </c>
      <c r="S824" s="19">
        <f t="shared" si="175"/>
        <v>14.956435859210577</v>
      </c>
      <c r="T824" s="25">
        <f t="shared" si="170"/>
        <v>1.8110587085912622E-2</v>
      </c>
      <c r="U824" s="25">
        <f t="shared" si="171"/>
        <v>-3.0224374065182524E-2</v>
      </c>
      <c r="V824" s="25">
        <f t="shared" si="172"/>
        <v>4.8334961151095146E-2</v>
      </c>
      <c r="Y824" s="40"/>
      <c r="Z824" s="40"/>
    </row>
    <row r="825" spans="1:26" x14ac:dyDescent="0.2">
      <c r="A825" s="16">
        <v>1939.01</v>
      </c>
      <c r="B825" s="17">
        <v>12.5</v>
      </c>
      <c r="C825" s="18">
        <v>0.51333300000000004</v>
      </c>
      <c r="D825" s="17">
        <v>0.66333299999999995</v>
      </c>
      <c r="E825" s="17">
        <v>14</v>
      </c>
      <c r="F825" s="18">
        <f t="shared" si="173"/>
        <v>1939.0416666666049</v>
      </c>
      <c r="G825" s="19">
        <v>2.36</v>
      </c>
      <c r="H825" s="18">
        <f t="shared" si="165"/>
        <v>281.083705357143</v>
      </c>
      <c r="I825" s="18">
        <f t="shared" si="166"/>
        <v>11.543163337767863</v>
      </c>
      <c r="J825" s="20">
        <f t="shared" si="174"/>
        <v>10076.544259604818</v>
      </c>
      <c r="K825" s="18">
        <f t="shared" si="167"/>
        <v>14.916167802053577</v>
      </c>
      <c r="L825" s="20">
        <f t="shared" si="168"/>
        <v>534.72834666851543</v>
      </c>
      <c r="M825" s="39">
        <f t="shared" si="162"/>
        <v>15.599634410919281</v>
      </c>
      <c r="N825" s="21"/>
      <c r="O825" s="22">
        <f t="shared" si="163"/>
        <v>20.324966524351222</v>
      </c>
      <c r="P825" s="22"/>
      <c r="Q825" s="41">
        <f t="shared" si="164"/>
        <v>2.0700668161540883E-2</v>
      </c>
      <c r="R825" s="19">
        <f t="shared" si="169"/>
        <v>1.0030715805683288</v>
      </c>
      <c r="S825" s="19">
        <f t="shared" si="175"/>
        <v>15.008078798680387</v>
      </c>
      <c r="T825" s="25">
        <f t="shared" si="170"/>
        <v>2.1381882689988085E-2</v>
      </c>
      <c r="U825" s="25">
        <f t="shared" si="171"/>
        <v>-2.987516925474043E-2</v>
      </c>
      <c r="V825" s="25">
        <f t="shared" si="172"/>
        <v>5.1257051944728516E-2</v>
      </c>
      <c r="Y825" s="40"/>
      <c r="Z825" s="40"/>
    </row>
    <row r="826" spans="1:26" x14ac:dyDescent="0.2">
      <c r="A826" s="16">
        <v>1939.02</v>
      </c>
      <c r="B826" s="17">
        <v>12.4</v>
      </c>
      <c r="C826" s="18">
        <v>0.51666699999999999</v>
      </c>
      <c r="D826" s="17">
        <v>0.68666700000000003</v>
      </c>
      <c r="E826" s="17">
        <v>13.9</v>
      </c>
      <c r="F826" s="18">
        <f t="shared" si="173"/>
        <v>1939.1249999999382</v>
      </c>
      <c r="G826" s="19">
        <f>G825*11/12+G837*1/12</f>
        <v>2.3474999999999997</v>
      </c>
      <c r="H826" s="18">
        <f t="shared" si="165"/>
        <v>280.84104316546774</v>
      </c>
      <c r="I826" s="18">
        <f t="shared" si="166"/>
        <v>11.701717681384896</v>
      </c>
      <c r="J826" s="20">
        <f t="shared" si="174"/>
        <v>10102.802902690855</v>
      </c>
      <c r="K826" s="18">
        <f t="shared" si="167"/>
        <v>15.551957789298569</v>
      </c>
      <c r="L826" s="20">
        <f t="shared" si="168"/>
        <v>559.45656135338891</v>
      </c>
      <c r="M826" s="39">
        <f t="shared" si="162"/>
        <v>15.664696928954765</v>
      </c>
      <c r="N826" s="21"/>
      <c r="O826" s="22">
        <f t="shared" si="163"/>
        <v>20.37879531680516</v>
      </c>
      <c r="P826" s="22"/>
      <c r="Q826" s="41">
        <f t="shared" si="164"/>
        <v>1.9857014083435154E-2</v>
      </c>
      <c r="R826" s="19">
        <f t="shared" si="169"/>
        <v>1.0030618269304661</v>
      </c>
      <c r="S826" s="19">
        <f t="shared" si="175"/>
        <v>15.162480755856766</v>
      </c>
      <c r="T826" s="25">
        <f t="shared" si="170"/>
        <v>1.8527802313304642E-2</v>
      </c>
      <c r="U826" s="25">
        <f t="shared" si="171"/>
        <v>-2.987687810634021E-2</v>
      </c>
      <c r="V826" s="25">
        <f t="shared" si="172"/>
        <v>4.8404680419644852E-2</v>
      </c>
      <c r="Y826" s="40"/>
      <c r="Z826" s="40"/>
    </row>
    <row r="827" spans="1:26" x14ac:dyDescent="0.2">
      <c r="A827" s="16">
        <v>1939.03</v>
      </c>
      <c r="B827" s="17">
        <v>12.39</v>
      </c>
      <c r="C827" s="18">
        <v>0.52</v>
      </c>
      <c r="D827" s="17">
        <v>0.71</v>
      </c>
      <c r="E827" s="17">
        <v>13.9</v>
      </c>
      <c r="F827" s="18">
        <f t="shared" si="173"/>
        <v>1939.2083333332714</v>
      </c>
      <c r="G827" s="19">
        <f>G825*10/12+G837*2/12</f>
        <v>2.335</v>
      </c>
      <c r="H827" s="18">
        <f t="shared" si="165"/>
        <v>280.61455845323758</v>
      </c>
      <c r="I827" s="18">
        <f t="shared" si="166"/>
        <v>11.777205035971228</v>
      </c>
      <c r="J827" s="20">
        <f t="shared" si="174"/>
        <v>10129.960975009919</v>
      </c>
      <c r="K827" s="18">
        <f t="shared" si="167"/>
        <v>16.080414568345329</v>
      </c>
      <c r="L827" s="20">
        <f t="shared" si="168"/>
        <v>580.49009622736412</v>
      </c>
      <c r="M827" s="39">
        <f t="shared" si="162"/>
        <v>15.729223743214225</v>
      </c>
      <c r="N827" s="21"/>
      <c r="O827" s="22">
        <f t="shared" si="163"/>
        <v>20.428999210181161</v>
      </c>
      <c r="P827" s="22"/>
      <c r="Q827" s="41">
        <f t="shared" si="164"/>
        <v>2.029478244770487E-2</v>
      </c>
      <c r="R827" s="19">
        <f t="shared" si="169"/>
        <v>1.0030520738380837</v>
      </c>
      <c r="S827" s="19">
        <f t="shared" si="175"/>
        <v>15.208905647767722</v>
      </c>
      <c r="T827" s="25">
        <f t="shared" si="170"/>
        <v>1.9772370842840337E-2</v>
      </c>
      <c r="U827" s="25">
        <f t="shared" si="171"/>
        <v>-2.9993960539809184E-2</v>
      </c>
      <c r="V827" s="25">
        <f t="shared" si="172"/>
        <v>4.976633138264952E-2</v>
      </c>
      <c r="Y827" s="40"/>
      <c r="Z827" s="40"/>
    </row>
    <row r="828" spans="1:26" x14ac:dyDescent="0.2">
      <c r="A828" s="16">
        <v>1939.04</v>
      </c>
      <c r="B828" s="17">
        <v>10.83</v>
      </c>
      <c r="C828" s="18">
        <v>0.52333300000000005</v>
      </c>
      <c r="D828" s="17">
        <v>0.72666699999999995</v>
      </c>
      <c r="E828" s="17">
        <v>13.8</v>
      </c>
      <c r="F828" s="18">
        <f t="shared" si="173"/>
        <v>1939.2916666666047</v>
      </c>
      <c r="G828" s="19">
        <f>G825*9/12+G837*3/12</f>
        <v>2.3224999999999998</v>
      </c>
      <c r="H828" s="18">
        <f t="shared" si="165"/>
        <v>247.06035597826099</v>
      </c>
      <c r="I828" s="18">
        <f t="shared" si="166"/>
        <v>11.938581465851456</v>
      </c>
      <c r="J828" s="20">
        <f t="shared" si="174"/>
        <v>8954.5955565455279</v>
      </c>
      <c r="K828" s="18">
        <f t="shared" si="167"/>
        <v>16.577156758786238</v>
      </c>
      <c r="L828" s="20">
        <f t="shared" si="168"/>
        <v>600.83186420020945</v>
      </c>
      <c r="M828" s="39">
        <f t="shared" si="162"/>
        <v>13.9169945798124</v>
      </c>
      <c r="N828" s="21"/>
      <c r="O828" s="22">
        <f t="shared" si="163"/>
        <v>18.052037760640459</v>
      </c>
      <c r="P828" s="22"/>
      <c r="Q828" s="41">
        <f t="shared" si="164"/>
        <v>2.8569036467798209E-2</v>
      </c>
      <c r="R828" s="19">
        <f t="shared" si="169"/>
        <v>1.0030423212916948</v>
      </c>
      <c r="S828" s="19">
        <f t="shared" si="175"/>
        <v>15.365870179430152</v>
      </c>
      <c r="T828" s="25">
        <f t="shared" si="170"/>
        <v>3.2428061099180283E-2</v>
      </c>
      <c r="U828" s="25">
        <f t="shared" si="171"/>
        <v>-3.1216334501771414E-2</v>
      </c>
      <c r="V828" s="25">
        <f t="shared" si="172"/>
        <v>6.3644395600951698E-2</v>
      </c>
      <c r="Y828" s="40"/>
      <c r="Z828" s="40"/>
    </row>
    <row r="829" spans="1:26" x14ac:dyDescent="0.2">
      <c r="A829" s="16">
        <v>1939.05</v>
      </c>
      <c r="B829" s="17">
        <v>11.23</v>
      </c>
      <c r="C829" s="18">
        <v>0.526667</v>
      </c>
      <c r="D829" s="17">
        <v>0.74333300000000002</v>
      </c>
      <c r="E829" s="17">
        <v>13.8</v>
      </c>
      <c r="F829" s="18">
        <f t="shared" si="173"/>
        <v>1939.3749999999379</v>
      </c>
      <c r="G829" s="19">
        <f>G825*8/12+G837*4/12</f>
        <v>2.31</v>
      </c>
      <c r="H829" s="18">
        <f t="shared" si="165"/>
        <v>256.18539221014504</v>
      </c>
      <c r="I829" s="18">
        <f t="shared" si="166"/>
        <v>12.014638642844208</v>
      </c>
      <c r="J829" s="20">
        <f t="shared" si="174"/>
        <v>9321.6173220841374</v>
      </c>
      <c r="K829" s="18">
        <f t="shared" si="167"/>
        <v>16.95735139338769</v>
      </c>
      <c r="L829" s="20">
        <f t="shared" si="168"/>
        <v>617.01387078154664</v>
      </c>
      <c r="M829" s="39">
        <f t="shared" si="162"/>
        <v>14.502929499657768</v>
      </c>
      <c r="N829" s="21"/>
      <c r="O829" s="22">
        <f t="shared" si="163"/>
        <v>18.782552949801367</v>
      </c>
      <c r="P829" s="22"/>
      <c r="Q829" s="41">
        <f t="shared" si="164"/>
        <v>2.5213062237963713E-2</v>
      </c>
      <c r="R829" s="19">
        <f t="shared" si="169"/>
        <v>1.0030325692918127</v>
      </c>
      <c r="S829" s="19">
        <f t="shared" si="175"/>
        <v>15.41261809344245</v>
      </c>
      <c r="T829" s="25">
        <f t="shared" si="170"/>
        <v>2.8539893194470922E-2</v>
      </c>
      <c r="U829" s="25">
        <f t="shared" si="171"/>
        <v>-3.0925000541305869E-2</v>
      </c>
      <c r="V829" s="25">
        <f t="shared" si="172"/>
        <v>5.9464893735776791E-2</v>
      </c>
      <c r="Y829" s="40"/>
      <c r="Z829" s="40"/>
    </row>
    <row r="830" spans="1:26" x14ac:dyDescent="0.2">
      <c r="A830" s="16">
        <v>1939.06</v>
      </c>
      <c r="B830" s="17">
        <v>11.43</v>
      </c>
      <c r="C830" s="18">
        <v>0.53</v>
      </c>
      <c r="D830" s="17">
        <v>0.76</v>
      </c>
      <c r="E830" s="17">
        <v>13.8</v>
      </c>
      <c r="F830" s="18">
        <f t="shared" si="173"/>
        <v>1939.4583333332712</v>
      </c>
      <c r="G830" s="19">
        <f>G825*7/12+G837*5/12</f>
        <v>2.2975000000000003</v>
      </c>
      <c r="H830" s="18">
        <f t="shared" si="165"/>
        <v>260.74791032608709</v>
      </c>
      <c r="I830" s="18">
        <f t="shared" si="166"/>
        <v>12.090673007246382</v>
      </c>
      <c r="J830" s="20">
        <f t="shared" si="174"/>
        <v>9524.2912516901524</v>
      </c>
      <c r="K830" s="18">
        <f t="shared" si="167"/>
        <v>17.337568840579717</v>
      </c>
      <c r="L830" s="20">
        <f t="shared" si="168"/>
        <v>633.28620746146237</v>
      </c>
      <c r="M830" s="39">
        <f t="shared" si="162"/>
        <v>14.833828921489788</v>
      </c>
      <c r="N830" s="21"/>
      <c r="O830" s="22">
        <f t="shared" si="163"/>
        <v>19.177986644847675</v>
      </c>
      <c r="P830" s="22"/>
      <c r="Q830" s="41">
        <f t="shared" si="164"/>
        <v>2.3225714827656528E-2</v>
      </c>
      <c r="R830" s="19">
        <f t="shared" si="169"/>
        <v>1.0030228178389522</v>
      </c>
      <c r="S830" s="19">
        <f t="shared" si="175"/>
        <v>15.459357925779061</v>
      </c>
      <c r="T830" s="25">
        <f t="shared" si="170"/>
        <v>2.0752726070569327E-2</v>
      </c>
      <c r="U830" s="25">
        <f t="shared" si="171"/>
        <v>-3.1445116215023328E-2</v>
      </c>
      <c r="V830" s="25">
        <f t="shared" si="172"/>
        <v>5.2197842285592655E-2</v>
      </c>
      <c r="Y830" s="40"/>
      <c r="Z830" s="40"/>
    </row>
    <row r="831" spans="1:26" x14ac:dyDescent="0.2">
      <c r="A831" s="16">
        <v>1939.07</v>
      </c>
      <c r="B831" s="17">
        <v>11.71</v>
      </c>
      <c r="C831" s="18">
        <v>0.54</v>
      </c>
      <c r="D831" s="17">
        <v>0.776667</v>
      </c>
      <c r="E831" s="17">
        <v>13.8</v>
      </c>
      <c r="F831" s="18">
        <f t="shared" si="173"/>
        <v>1939.5416666666044</v>
      </c>
      <c r="G831" s="19">
        <f>G825*6/12+G837*6/12</f>
        <v>2.2850000000000001</v>
      </c>
      <c r="H831" s="18">
        <f t="shared" si="165"/>
        <v>267.13543568840595</v>
      </c>
      <c r="I831" s="18">
        <f t="shared" si="166"/>
        <v>12.318798913043484</v>
      </c>
      <c r="J831" s="20">
        <f t="shared" si="174"/>
        <v>9795.1044325124876</v>
      </c>
      <c r="K831" s="18">
        <f t="shared" si="167"/>
        <v>17.717786287771744</v>
      </c>
      <c r="L831" s="20">
        <f t="shared" si="168"/>
        <v>649.66134707823869</v>
      </c>
      <c r="M831" s="39">
        <f t="shared" si="162"/>
        <v>15.270952598570254</v>
      </c>
      <c r="N831" s="21"/>
      <c r="O831" s="22">
        <f t="shared" si="163"/>
        <v>19.706503149702883</v>
      </c>
      <c r="P831" s="22"/>
      <c r="Q831" s="41">
        <f t="shared" si="164"/>
        <v>2.0283560367290836E-2</v>
      </c>
      <c r="R831" s="19">
        <f t="shared" si="169"/>
        <v>1.0030130669336272</v>
      </c>
      <c r="S831" s="19">
        <f t="shared" si="175"/>
        <v>15.506088748695856</v>
      </c>
      <c r="T831" s="25">
        <f t="shared" si="170"/>
        <v>2.4962247495403656E-2</v>
      </c>
      <c r="U831" s="25">
        <f t="shared" si="171"/>
        <v>-3.0743809729687599E-2</v>
      </c>
      <c r="V831" s="25">
        <f t="shared" si="172"/>
        <v>5.5706057225091254E-2</v>
      </c>
      <c r="Y831" s="40"/>
      <c r="Z831" s="40"/>
    </row>
    <row r="832" spans="1:26" x14ac:dyDescent="0.2">
      <c r="A832" s="16">
        <v>1939.08</v>
      </c>
      <c r="B832" s="17">
        <v>11.54</v>
      </c>
      <c r="C832" s="18">
        <v>0.55000000000000004</v>
      </c>
      <c r="D832" s="17">
        <v>0.79333299999999995</v>
      </c>
      <c r="E832" s="17">
        <v>13.8</v>
      </c>
      <c r="F832" s="18">
        <f t="shared" si="173"/>
        <v>1939.6249999999377</v>
      </c>
      <c r="G832" s="19">
        <f>G825*5/12+G837*7/12</f>
        <v>2.2725</v>
      </c>
      <c r="H832" s="18">
        <f t="shared" si="165"/>
        <v>263.25729528985516</v>
      </c>
      <c r="I832" s="18">
        <f t="shared" si="166"/>
        <v>12.546924818840585</v>
      </c>
      <c r="J832" s="20">
        <f t="shared" si="174"/>
        <v>9691.2423089397289</v>
      </c>
      <c r="K832" s="18">
        <f t="shared" si="167"/>
        <v>18.097980922373193</v>
      </c>
      <c r="L832" s="20">
        <f t="shared" si="168"/>
        <v>666.23763732045757</v>
      </c>
      <c r="M832" s="39">
        <f t="shared" si="162"/>
        <v>15.120082343333985</v>
      </c>
      <c r="N832" s="21"/>
      <c r="O832" s="22">
        <f t="shared" si="163"/>
        <v>19.476322694888811</v>
      </c>
      <c r="P832" s="22"/>
      <c r="Q832" s="41">
        <f t="shared" si="164"/>
        <v>2.1061966700567161E-2</v>
      </c>
      <c r="R832" s="19">
        <f t="shared" si="169"/>
        <v>1.0030033165763537</v>
      </c>
      <c r="S832" s="19">
        <f t="shared" si="175"/>
        <v>15.552809631974441</v>
      </c>
      <c r="T832" s="25">
        <f t="shared" si="170"/>
        <v>2.9826313231360313E-2</v>
      </c>
      <c r="U832" s="25">
        <f t="shared" si="171"/>
        <v>-3.126371444582321E-2</v>
      </c>
      <c r="V832" s="25">
        <f t="shared" si="172"/>
        <v>6.1090027677183523E-2</v>
      </c>
      <c r="Y832" s="40"/>
      <c r="Z832" s="40"/>
    </row>
    <row r="833" spans="1:26" x14ac:dyDescent="0.2">
      <c r="A833" s="16">
        <v>1939.09</v>
      </c>
      <c r="B833" s="17">
        <v>12.77</v>
      </c>
      <c r="C833" s="18">
        <v>0.56000000000000005</v>
      </c>
      <c r="D833" s="17">
        <v>0.81</v>
      </c>
      <c r="E833" s="17">
        <v>14.1</v>
      </c>
      <c r="F833" s="18">
        <f t="shared" si="173"/>
        <v>1939.708333333271</v>
      </c>
      <c r="G833" s="19">
        <f>G825*4/12+G837*8/12</f>
        <v>2.2599999999999998</v>
      </c>
      <c r="H833" s="18">
        <f t="shared" si="165"/>
        <v>285.11855230496468</v>
      </c>
      <c r="I833" s="18">
        <f t="shared" si="166"/>
        <v>12.50324113475178</v>
      </c>
      <c r="J833" s="20">
        <f t="shared" si="174"/>
        <v>10534.373361740047</v>
      </c>
      <c r="K833" s="18">
        <f t="shared" si="167"/>
        <v>18.085045212765966</v>
      </c>
      <c r="L833" s="20">
        <f t="shared" si="168"/>
        <v>668.19439491068431</v>
      </c>
      <c r="M833" s="39">
        <f t="shared" ref="M833:M896" si="176">H833/AVERAGE(K713:K832)</f>
        <v>16.452835577060966</v>
      </c>
      <c r="N833" s="21"/>
      <c r="O833" s="22">
        <f t="shared" ref="O833:O896" si="177">J833/AVERAGE(L713:L832)</f>
        <v>21.145000339724799</v>
      </c>
      <c r="P833" s="22"/>
      <c r="Q833" s="41">
        <f t="shared" ref="Q833:Q896" si="178">1/M833-(G833/100-(((E833/E713)^(1/10))-1))</f>
        <v>1.7934373511527414E-2</v>
      </c>
      <c r="R833" s="19">
        <f t="shared" si="169"/>
        <v>1.0029935667676464</v>
      </c>
      <c r="S833" s="19">
        <f t="shared" si="175"/>
        <v>15.267614969696748</v>
      </c>
      <c r="T833" s="25">
        <f t="shared" si="170"/>
        <v>2.2741005106948542E-2</v>
      </c>
      <c r="U833" s="25">
        <f t="shared" si="171"/>
        <v>-2.9696109196251541E-2</v>
      </c>
      <c r="V833" s="25">
        <f t="shared" si="172"/>
        <v>5.2437114303200083E-2</v>
      </c>
      <c r="Y833" s="40"/>
      <c r="Z833" s="40"/>
    </row>
    <row r="834" spans="1:26" x14ac:dyDescent="0.2">
      <c r="A834" s="16">
        <v>1939.1</v>
      </c>
      <c r="B834" s="17">
        <v>12.9</v>
      </c>
      <c r="C834" s="18">
        <v>0.57999999999999996</v>
      </c>
      <c r="D834" s="17">
        <v>0.84</v>
      </c>
      <c r="E834" s="17">
        <v>14</v>
      </c>
      <c r="F834" s="18">
        <f t="shared" si="173"/>
        <v>1939.7916666666042</v>
      </c>
      <c r="G834" s="19">
        <f>G825*3/12+G837*9/12</f>
        <v>2.2475000000000001</v>
      </c>
      <c r="H834" s="18">
        <f t="shared" si="165"/>
        <v>290.07838392857155</v>
      </c>
      <c r="I834" s="18">
        <f t="shared" si="166"/>
        <v>13.042283928571434</v>
      </c>
      <c r="J834" s="20">
        <f t="shared" si="174"/>
        <v>10757.78244889206</v>
      </c>
      <c r="K834" s="18">
        <f t="shared" si="167"/>
        <v>18.888825000000008</v>
      </c>
      <c r="L834" s="20">
        <f t="shared" si="168"/>
        <v>700.50676411390157</v>
      </c>
      <c r="M834" s="39">
        <f t="shared" si="176"/>
        <v>16.821204806265637</v>
      </c>
      <c r="N834" s="21"/>
      <c r="O834" s="22">
        <f t="shared" si="177"/>
        <v>21.569692820967994</v>
      </c>
      <c r="P834" s="22"/>
      <c r="Q834" s="41">
        <f t="shared" si="178"/>
        <v>1.6031261671560368E-2</v>
      </c>
      <c r="R834" s="19">
        <f t="shared" si="169"/>
        <v>1.0029838175080226</v>
      </c>
      <c r="S834" s="19">
        <f t="shared" si="175"/>
        <v>15.422700448737618</v>
      </c>
      <c r="T834" s="25">
        <f t="shared" si="170"/>
        <v>2.4637494911377233E-2</v>
      </c>
      <c r="U834" s="25">
        <f t="shared" si="171"/>
        <v>-2.9681368728167845E-2</v>
      </c>
      <c r="V834" s="25">
        <f t="shared" si="172"/>
        <v>5.4318863639545079E-2</v>
      </c>
      <c r="Y834" s="40"/>
      <c r="Z834" s="40"/>
    </row>
    <row r="835" spans="1:26" x14ac:dyDescent="0.2">
      <c r="A835" s="16">
        <v>1939.11</v>
      </c>
      <c r="B835" s="17">
        <v>12.67</v>
      </c>
      <c r="C835" s="18">
        <v>0.6</v>
      </c>
      <c r="D835" s="17">
        <v>0.87</v>
      </c>
      <c r="E835" s="17">
        <v>14</v>
      </c>
      <c r="F835" s="18">
        <f t="shared" si="173"/>
        <v>1939.8749999999375</v>
      </c>
      <c r="G835" s="19">
        <f>G825*2/12+G837*10/12</f>
        <v>2.2350000000000003</v>
      </c>
      <c r="H835" s="18">
        <f t="shared" si="165"/>
        <v>284.90644375000016</v>
      </c>
      <c r="I835" s="18">
        <f t="shared" si="166"/>
        <v>13.492017857142864</v>
      </c>
      <c r="J835" s="20">
        <f t="shared" si="174"/>
        <v>10607.67385658194</v>
      </c>
      <c r="K835" s="18">
        <f t="shared" si="167"/>
        <v>19.563425892857151</v>
      </c>
      <c r="L835" s="20">
        <f t="shared" si="168"/>
        <v>728.38802330120643</v>
      </c>
      <c r="M835" s="39">
        <f t="shared" si="176"/>
        <v>16.599238509946645</v>
      </c>
      <c r="N835" s="21"/>
      <c r="O835" s="22">
        <f t="shared" si="177"/>
        <v>21.237270183870674</v>
      </c>
      <c r="P835" s="22"/>
      <c r="Q835" s="41">
        <f t="shared" si="178"/>
        <v>1.6951215255656606E-2</v>
      </c>
      <c r="R835" s="19">
        <f t="shared" si="169"/>
        <v>1.0029740687979982</v>
      </c>
      <c r="S835" s="19">
        <f t="shared" si="175"/>
        <v>15.46871897235755</v>
      </c>
      <c r="T835" s="25">
        <f t="shared" si="170"/>
        <v>2.7644050803828035E-2</v>
      </c>
      <c r="U835" s="25">
        <f t="shared" si="171"/>
        <v>-3.0198812680253595E-2</v>
      </c>
      <c r="V835" s="25">
        <f t="shared" si="172"/>
        <v>5.784286348408163E-2</v>
      </c>
      <c r="Y835" s="40"/>
      <c r="Z835" s="40"/>
    </row>
    <row r="836" spans="1:26" x14ac:dyDescent="0.2">
      <c r="A836" s="16">
        <v>1939.12</v>
      </c>
      <c r="B836" s="17">
        <v>12.37</v>
      </c>
      <c r="C836" s="18">
        <v>0.62</v>
      </c>
      <c r="D836" s="17">
        <v>0.9</v>
      </c>
      <c r="E836" s="17">
        <v>14</v>
      </c>
      <c r="F836" s="18">
        <f t="shared" si="173"/>
        <v>1939.9583333332707</v>
      </c>
      <c r="G836" s="19">
        <f>G825*1/12+G837*11/12</f>
        <v>2.2225000000000001</v>
      </c>
      <c r="H836" s="18">
        <f t="shared" si="165"/>
        <v>278.16043482142868</v>
      </c>
      <c r="I836" s="18">
        <f t="shared" si="166"/>
        <v>13.941751785714292</v>
      </c>
      <c r="J836" s="20">
        <f t="shared" si="174"/>
        <v>10399.762332689448</v>
      </c>
      <c r="K836" s="18">
        <f t="shared" si="167"/>
        <v>20.238026785714293</v>
      </c>
      <c r="L836" s="20">
        <f t="shared" si="168"/>
        <v>756.65206947619265</v>
      </c>
      <c r="M836" s="39">
        <f t="shared" si="176"/>
        <v>16.280412901283839</v>
      </c>
      <c r="N836" s="21"/>
      <c r="O836" s="22">
        <f t="shared" si="177"/>
        <v>20.784015129907612</v>
      </c>
      <c r="P836" s="22"/>
      <c r="Q836" s="41">
        <f t="shared" si="178"/>
        <v>1.8823727111642062E-2</v>
      </c>
      <c r="R836" s="19">
        <f t="shared" si="169"/>
        <v>1.0029643206380907</v>
      </c>
      <c r="S836" s="19">
        <f t="shared" si="175"/>
        <v>15.514724006798241</v>
      </c>
      <c r="T836" s="25">
        <f t="shared" si="170"/>
        <v>3.3859704471031149E-2</v>
      </c>
      <c r="U836" s="25">
        <f t="shared" si="171"/>
        <v>-2.948810779112232E-2</v>
      </c>
      <c r="V836" s="25">
        <f t="shared" si="172"/>
        <v>6.3347812262153469E-2</v>
      </c>
      <c r="Y836" s="40"/>
      <c r="Z836" s="40"/>
    </row>
    <row r="837" spans="1:26" x14ac:dyDescent="0.2">
      <c r="A837" s="16">
        <v>1940.01</v>
      </c>
      <c r="B837" s="17">
        <v>12.3</v>
      </c>
      <c r="C837" s="18">
        <v>0.62333300000000003</v>
      </c>
      <c r="D837" s="17">
        <v>0.93</v>
      </c>
      <c r="E837" s="17">
        <v>13.9</v>
      </c>
      <c r="F837" s="18">
        <f t="shared" si="173"/>
        <v>1940.041666666604</v>
      </c>
      <c r="G837" s="19">
        <v>2.21</v>
      </c>
      <c r="H837" s="18">
        <f t="shared" si="165"/>
        <v>278.57619604316562</v>
      </c>
      <c r="I837" s="18">
        <f t="shared" si="166"/>
        <v>14.117539512859718</v>
      </c>
      <c r="J837" s="20">
        <f t="shared" si="174"/>
        <v>10459.291788086359</v>
      </c>
      <c r="K837" s="18">
        <f t="shared" si="167"/>
        <v>21.063078237410082</v>
      </c>
      <c r="L837" s="20">
        <f t="shared" si="168"/>
        <v>790.82450105043199</v>
      </c>
      <c r="M837" s="39">
        <f t="shared" si="176"/>
        <v>16.37848034261367</v>
      </c>
      <c r="N837" s="21"/>
      <c r="O837" s="22">
        <f t="shared" si="177"/>
        <v>20.860773184593892</v>
      </c>
      <c r="P837" s="22"/>
      <c r="Q837" s="41">
        <f t="shared" si="178"/>
        <v>1.8449926158429525E-2</v>
      </c>
      <c r="R837" s="19">
        <f t="shared" si="169"/>
        <v>1.0037715554144664</v>
      </c>
      <c r="S837" s="19">
        <f t="shared" si="175"/>
        <v>15.672662210584335</v>
      </c>
      <c r="T837" s="25">
        <f t="shared" si="170"/>
        <v>3.6400696189156312E-2</v>
      </c>
      <c r="U837" s="25">
        <f t="shared" si="171"/>
        <v>-2.9878658206996644E-2</v>
      </c>
      <c r="V837" s="25">
        <f t="shared" si="172"/>
        <v>6.6279354396152956E-2</v>
      </c>
      <c r="Y837" s="40"/>
      <c r="Z837" s="40"/>
    </row>
    <row r="838" spans="1:26" x14ac:dyDescent="0.2">
      <c r="A838" s="16">
        <v>1940.02</v>
      </c>
      <c r="B838" s="17">
        <v>12.22</v>
      </c>
      <c r="C838" s="18">
        <v>0.62666699999999997</v>
      </c>
      <c r="D838" s="17">
        <v>0.96</v>
      </c>
      <c r="E838" s="17">
        <v>14</v>
      </c>
      <c r="F838" s="18">
        <f t="shared" si="173"/>
        <v>1940.1249999999372</v>
      </c>
      <c r="G838" s="19">
        <f>G837*11/12+G849*1/12</f>
        <v>2.1883333333333335</v>
      </c>
      <c r="H838" s="18">
        <f t="shared" si="165"/>
        <v>274.78743035714302</v>
      </c>
      <c r="I838" s="18">
        <f t="shared" si="166"/>
        <v>14.091670590803577</v>
      </c>
      <c r="J838" s="20">
        <f t="shared" si="174"/>
        <v>10361.130501009526</v>
      </c>
      <c r="K838" s="18">
        <f t="shared" si="167"/>
        <v>21.587228571428579</v>
      </c>
      <c r="L838" s="20">
        <f t="shared" si="168"/>
        <v>813.96769893364512</v>
      </c>
      <c r="M838" s="39">
        <f t="shared" si="176"/>
        <v>16.216119847731058</v>
      </c>
      <c r="N838" s="21"/>
      <c r="O838" s="22">
        <f t="shared" si="177"/>
        <v>20.606533623194931</v>
      </c>
      <c r="P838" s="22"/>
      <c r="Q838" s="41">
        <f t="shared" si="178"/>
        <v>2.0555367211535183E-2</v>
      </c>
      <c r="R838" s="19">
        <f t="shared" si="169"/>
        <v>1.0037555134840215</v>
      </c>
      <c r="S838" s="19">
        <f t="shared" si="175"/>
        <v>15.619402720856597</v>
      </c>
      <c r="T838" s="25">
        <f t="shared" si="170"/>
        <v>3.9971189749723024E-2</v>
      </c>
      <c r="U838" s="25">
        <f t="shared" si="171"/>
        <v>-2.9539517735034382E-2</v>
      </c>
      <c r="V838" s="25">
        <f t="shared" si="172"/>
        <v>6.9510707484757406E-2</v>
      </c>
      <c r="Y838" s="40"/>
      <c r="Z838" s="40"/>
    </row>
    <row r="839" spans="1:26" x14ac:dyDescent="0.2">
      <c r="A839" s="16">
        <v>1940.03</v>
      </c>
      <c r="B839" s="17">
        <v>12.15</v>
      </c>
      <c r="C839" s="18">
        <v>0.63</v>
      </c>
      <c r="D839" s="17">
        <v>0.99</v>
      </c>
      <c r="E839" s="17">
        <v>14</v>
      </c>
      <c r="F839" s="18">
        <f t="shared" si="173"/>
        <v>1940.2083333332705</v>
      </c>
      <c r="G839" s="19">
        <f>G837*10/12+G849*2/12</f>
        <v>2.166666666666667</v>
      </c>
      <c r="H839" s="18">
        <f t="shared" si="165"/>
        <v>273.21336160714299</v>
      </c>
      <c r="I839" s="18">
        <f t="shared" si="166"/>
        <v>14.166618750000007</v>
      </c>
      <c r="J839" s="20">
        <f t="shared" si="174"/>
        <v>10346.29254816438</v>
      </c>
      <c r="K839" s="18">
        <f t="shared" si="167"/>
        <v>22.261829464285722</v>
      </c>
      <c r="L839" s="20">
        <f t="shared" si="168"/>
        <v>843.03124466524559</v>
      </c>
      <c r="M839" s="39">
        <f t="shared" si="176"/>
        <v>16.172906305307901</v>
      </c>
      <c r="N839" s="21"/>
      <c r="O839" s="22">
        <f t="shared" si="177"/>
        <v>20.505754657089824</v>
      </c>
      <c r="P839" s="22"/>
      <c r="Q839" s="41">
        <f t="shared" si="178"/>
        <v>2.1515605176069624E-2</v>
      </c>
      <c r="R839" s="19">
        <f t="shared" si="169"/>
        <v>1.0037394744304893</v>
      </c>
      <c r="S839" s="19">
        <f t="shared" si="175"/>
        <v>15.678061598387135</v>
      </c>
      <c r="T839" s="25">
        <f t="shared" si="170"/>
        <v>4.1104603425521802E-2</v>
      </c>
      <c r="U839" s="25">
        <f t="shared" si="171"/>
        <v>-3.0304361536501623E-2</v>
      </c>
      <c r="V839" s="25">
        <f t="shared" si="172"/>
        <v>7.1408964962023425E-2</v>
      </c>
      <c r="Y839" s="40"/>
      <c r="Z839" s="40"/>
    </row>
    <row r="840" spans="1:26" x14ac:dyDescent="0.2">
      <c r="A840" s="16">
        <v>1940.04</v>
      </c>
      <c r="B840" s="17">
        <v>12.27</v>
      </c>
      <c r="C840" s="18">
        <v>0.63666699999999998</v>
      </c>
      <c r="D840" s="17">
        <v>1.00667</v>
      </c>
      <c r="E840" s="17">
        <v>14</v>
      </c>
      <c r="F840" s="18">
        <f t="shared" si="173"/>
        <v>1940.2916666666038</v>
      </c>
      <c r="G840" s="19">
        <f>G837*9/12+G849*3/12</f>
        <v>2.145</v>
      </c>
      <c r="H840" s="18">
        <f t="shared" si="165"/>
        <v>275.91176517857156</v>
      </c>
      <c r="I840" s="18">
        <f t="shared" si="166"/>
        <v>14.316537555089292</v>
      </c>
      <c r="J840" s="20">
        <f t="shared" si="174"/>
        <v>10493.657461107581</v>
      </c>
      <c r="K840" s="18">
        <f t="shared" si="167"/>
        <v>22.636682693750007</v>
      </c>
      <c r="L840" s="20">
        <f t="shared" si="168"/>
        <v>860.93318307849779</v>
      </c>
      <c r="M840" s="39">
        <f t="shared" si="176"/>
        <v>16.370988707128785</v>
      </c>
      <c r="N840" s="21"/>
      <c r="O840" s="22">
        <f t="shared" si="177"/>
        <v>20.71072029999565</v>
      </c>
      <c r="P840" s="22"/>
      <c r="Q840" s="41">
        <f t="shared" si="178"/>
        <v>2.0405333024727489E-2</v>
      </c>
      <c r="R840" s="19">
        <f t="shared" si="169"/>
        <v>1.0037234382585667</v>
      </c>
      <c r="S840" s="19">
        <f t="shared" si="175"/>
        <v>15.73668930885394</v>
      </c>
      <c r="T840" s="25">
        <f t="shared" si="170"/>
        <v>4.3105931374411321E-2</v>
      </c>
      <c r="U840" s="25">
        <f t="shared" si="171"/>
        <v>-3.0653668957569047E-2</v>
      </c>
      <c r="V840" s="25">
        <f t="shared" si="172"/>
        <v>7.3759600331980368E-2</v>
      </c>
      <c r="Y840" s="40"/>
      <c r="Z840" s="40"/>
    </row>
    <row r="841" spans="1:26" x14ac:dyDescent="0.2">
      <c r="A841" s="16">
        <v>1940.05</v>
      </c>
      <c r="B841" s="17">
        <v>10.58</v>
      </c>
      <c r="C841" s="18">
        <v>0.64333300000000004</v>
      </c>
      <c r="D841" s="17">
        <v>1.0233300000000001</v>
      </c>
      <c r="E841" s="17">
        <v>14</v>
      </c>
      <c r="F841" s="18">
        <f t="shared" si="173"/>
        <v>1940.374999999937</v>
      </c>
      <c r="G841" s="19">
        <f>G837*8/12+G849*4/12</f>
        <v>2.1233333333333335</v>
      </c>
      <c r="H841" s="18">
        <f t="shared" ref="H841:H904" si="179">B841*$E$1853/E841</f>
        <v>237.90924821428581</v>
      </c>
      <c r="I841" s="18">
        <f t="shared" ref="I841:I904" si="180">C841*$E$1853/E841</f>
        <v>14.466433873482149</v>
      </c>
      <c r="J841" s="20">
        <f t="shared" si="174"/>
        <v>9094.1705202230714</v>
      </c>
      <c r="K841" s="18">
        <f t="shared" ref="K841:K904" si="181">D841*$E$1853/E841</f>
        <v>23.011311056250012</v>
      </c>
      <c r="L841" s="20">
        <f t="shared" ref="L841:L904" si="182">K841*(J841/H841)</f>
        <v>879.61602253874071</v>
      </c>
      <c r="M841" s="39">
        <f t="shared" si="176"/>
        <v>14.138747694800726</v>
      </c>
      <c r="N841" s="21"/>
      <c r="O841" s="22">
        <f t="shared" si="177"/>
        <v>17.861798289357662</v>
      </c>
      <c r="P841" s="22"/>
      <c r="Q841" s="41">
        <f t="shared" si="178"/>
        <v>3.0844754648737413E-2</v>
      </c>
      <c r="R841" s="19">
        <f t="shared" ref="R841:R904" si="183">((G841/G842+G841/1200+((1+G842/1200)^(-119))*(1-G841/G842)))</f>
        <v>1.0037074049729597</v>
      </c>
      <c r="S841" s="19">
        <f t="shared" si="175"/>
        <v>15.795283899889702</v>
      </c>
      <c r="T841" s="25">
        <f t="shared" ref="T841:T904" si="184">(($J961/$J841)^(1/10)-1)</f>
        <v>6.1770599522880998E-2</v>
      </c>
      <c r="U841" s="25">
        <f t="shared" ref="U841:U904" si="185">(($S961/$S841)^(1/10)-1)</f>
        <v>-3.1409081926938143E-2</v>
      </c>
      <c r="V841" s="25">
        <f t="shared" ref="V841:V904" si="186">T841-U841</f>
        <v>9.3179681449819141E-2</v>
      </c>
      <c r="Y841" s="40"/>
      <c r="Z841" s="40"/>
    </row>
    <row r="842" spans="1:26" x14ac:dyDescent="0.2">
      <c r="A842" s="16">
        <v>1940.06</v>
      </c>
      <c r="B842" s="17">
        <v>9.67</v>
      </c>
      <c r="C842" s="18">
        <v>0.65</v>
      </c>
      <c r="D842" s="17">
        <v>1.04</v>
      </c>
      <c r="E842" s="17">
        <v>14.1</v>
      </c>
      <c r="F842" s="18">
        <f t="shared" ref="F842:F905" si="187">F841+1/12</f>
        <v>1940.4583333332703</v>
      </c>
      <c r="G842" s="19">
        <f>G837*7/12+G849*5/12</f>
        <v>2.1016666666666666</v>
      </c>
      <c r="H842" s="18">
        <f t="shared" si="179"/>
        <v>215.90418173758874</v>
      </c>
      <c r="I842" s="18">
        <f t="shared" si="180"/>
        <v>14.512690602836887</v>
      </c>
      <c r="J842" s="20">
        <f t="shared" ref="J842:J905" si="188">J841*((H842+(I842/12))/H841)</f>
        <v>8299.2479968380194</v>
      </c>
      <c r="K842" s="18">
        <f t="shared" si="181"/>
        <v>23.220304964539018</v>
      </c>
      <c r="L842" s="20">
        <f t="shared" si="182"/>
        <v>892.57682696086249</v>
      </c>
      <c r="M842" s="39">
        <f t="shared" si="176"/>
        <v>12.843765598268806</v>
      </c>
      <c r="N842" s="21"/>
      <c r="O842" s="22">
        <f t="shared" si="177"/>
        <v>16.212647751148246</v>
      </c>
      <c r="P842" s="22"/>
      <c r="Q842" s="41">
        <f t="shared" si="178"/>
        <v>3.9474300571291102E-2</v>
      </c>
      <c r="R842" s="19">
        <f t="shared" si="183"/>
        <v>1.0036913745783809</v>
      </c>
      <c r="S842" s="19">
        <f t="shared" ref="S842:S905" si="189">S841*R841*E841/E842</f>
        <v>15.741404808196632</v>
      </c>
      <c r="T842" s="25">
        <f t="shared" si="184"/>
        <v>7.3376956935260473E-2</v>
      </c>
      <c r="U842" s="25">
        <f t="shared" si="185"/>
        <v>-3.1469676625855425E-2</v>
      </c>
      <c r="V842" s="25">
        <f t="shared" si="186"/>
        <v>0.1048466335611159</v>
      </c>
      <c r="Y842" s="40"/>
      <c r="Z842" s="40"/>
    </row>
    <row r="843" spans="1:26" x14ac:dyDescent="0.2">
      <c r="A843" s="16">
        <v>1940.07</v>
      </c>
      <c r="B843" s="17">
        <v>9.99</v>
      </c>
      <c r="C843" s="18">
        <v>0.656667</v>
      </c>
      <c r="D843" s="17">
        <v>1.0533300000000001</v>
      </c>
      <c r="E843" s="17">
        <v>14</v>
      </c>
      <c r="F843" s="18">
        <f t="shared" si="187"/>
        <v>1940.5416666666035</v>
      </c>
      <c r="G843" s="19">
        <f>G837*6/12+G849*6/12</f>
        <v>2.08</v>
      </c>
      <c r="H843" s="18">
        <f t="shared" si="179"/>
        <v>224.64209732142868</v>
      </c>
      <c r="I843" s="18">
        <f t="shared" si="180"/>
        <v>14.76627148366072</v>
      </c>
      <c r="J843" s="20">
        <f t="shared" si="188"/>
        <v>8682.4297405134112</v>
      </c>
      <c r="K843" s="18">
        <f t="shared" si="181"/>
        <v>23.685911949107155</v>
      </c>
      <c r="L843" s="20">
        <f t="shared" si="182"/>
        <v>915.46183369119035</v>
      </c>
      <c r="M843" s="39">
        <f t="shared" si="176"/>
        <v>13.369884763210054</v>
      </c>
      <c r="N843" s="21"/>
      <c r="O843" s="22">
        <f t="shared" si="177"/>
        <v>16.862230313337168</v>
      </c>
      <c r="P843" s="22"/>
      <c r="Q843" s="41">
        <f t="shared" si="178"/>
        <v>3.7104691099934861E-2</v>
      </c>
      <c r="R843" s="19">
        <f t="shared" si="183"/>
        <v>1.0036753470795532</v>
      </c>
      <c r="S843" s="19">
        <f t="shared" si="189"/>
        <v>15.912365888517423</v>
      </c>
      <c r="T843" s="25">
        <f t="shared" si="184"/>
        <v>5.9825000658282557E-2</v>
      </c>
      <c r="U843" s="25">
        <f t="shared" si="185"/>
        <v>-3.3708372905429163E-2</v>
      </c>
      <c r="V843" s="25">
        <f t="shared" si="186"/>
        <v>9.3533373563711719E-2</v>
      </c>
      <c r="Y843" s="40"/>
      <c r="Z843" s="40"/>
    </row>
    <row r="844" spans="1:26" x14ac:dyDescent="0.2">
      <c r="A844" s="16">
        <v>1940.08</v>
      </c>
      <c r="B844" s="17">
        <v>10.199999999999999</v>
      </c>
      <c r="C844" s="18">
        <v>0.66333299999999995</v>
      </c>
      <c r="D844" s="17">
        <v>1.06667</v>
      </c>
      <c r="E844" s="17">
        <v>14</v>
      </c>
      <c r="F844" s="18">
        <f t="shared" si="187"/>
        <v>1940.6249999999368</v>
      </c>
      <c r="G844" s="19">
        <f>G837*5/12+G849*7/12</f>
        <v>2.0583333333333336</v>
      </c>
      <c r="H844" s="18">
        <f t="shared" si="179"/>
        <v>229.36430357142868</v>
      </c>
      <c r="I844" s="18">
        <f t="shared" si="180"/>
        <v>14.916167802053577</v>
      </c>
      <c r="J844" s="20">
        <f t="shared" si="188"/>
        <v>8912.9858392217684</v>
      </c>
      <c r="K844" s="18">
        <f t="shared" si="181"/>
        <v>23.985884479464296</v>
      </c>
      <c r="L844" s="20">
        <f t="shared" si="182"/>
        <v>932.07986324732178</v>
      </c>
      <c r="M844" s="39">
        <f t="shared" si="176"/>
        <v>13.649399392391638</v>
      </c>
      <c r="N844" s="21"/>
      <c r="O844" s="22">
        <f t="shared" si="177"/>
        <v>17.199450235230632</v>
      </c>
      <c r="P844" s="22"/>
      <c r="Q844" s="41">
        <f t="shared" si="178"/>
        <v>3.6383899673062027E-2</v>
      </c>
      <c r="R844" s="19">
        <f t="shared" si="183"/>
        <v>1.0036593224812065</v>
      </c>
      <c r="S844" s="19">
        <f t="shared" si="189"/>
        <v>15.970849356014567</v>
      </c>
      <c r="T844" s="25">
        <f t="shared" si="184"/>
        <v>6.3007997970177199E-2</v>
      </c>
      <c r="U844" s="25">
        <f t="shared" si="185"/>
        <v>-3.4840854558174206E-2</v>
      </c>
      <c r="V844" s="25">
        <f t="shared" si="186"/>
        <v>9.7848852528351404E-2</v>
      </c>
      <c r="Y844" s="40"/>
      <c r="Z844" s="40"/>
    </row>
    <row r="845" spans="1:26" x14ac:dyDescent="0.2">
      <c r="A845" s="16">
        <v>1940.09</v>
      </c>
      <c r="B845" s="17">
        <v>10.63</v>
      </c>
      <c r="C845" s="18">
        <v>0.67</v>
      </c>
      <c r="D845" s="17">
        <v>1.08</v>
      </c>
      <c r="E845" s="17">
        <v>14</v>
      </c>
      <c r="F845" s="18">
        <f t="shared" si="187"/>
        <v>1940.70833333327</v>
      </c>
      <c r="G845" s="19">
        <f>G837*4/12+G849*8/12</f>
        <v>2.0366666666666666</v>
      </c>
      <c r="H845" s="18">
        <f t="shared" si="179"/>
        <v>239.0335830357144</v>
      </c>
      <c r="I845" s="18">
        <f t="shared" si="180"/>
        <v>15.066086607142864</v>
      </c>
      <c r="J845" s="20">
        <f t="shared" si="188"/>
        <v>9337.5177627729372</v>
      </c>
      <c r="K845" s="18">
        <f t="shared" si="181"/>
        <v>24.285632142857157</v>
      </c>
      <c r="L845" s="20">
        <f t="shared" si="182"/>
        <v>948.6847774030831</v>
      </c>
      <c r="M845" s="39">
        <f t="shared" si="176"/>
        <v>14.214842598620638</v>
      </c>
      <c r="N845" s="21"/>
      <c r="O845" s="22">
        <f t="shared" si="177"/>
        <v>17.894527295628066</v>
      </c>
      <c r="P845" s="22"/>
      <c r="Q845" s="41">
        <f t="shared" si="178"/>
        <v>3.3092066814589143E-2</v>
      </c>
      <c r="R845" s="19">
        <f t="shared" si="183"/>
        <v>1.0036433007880792</v>
      </c>
      <c r="S845" s="19">
        <f t="shared" si="189"/>
        <v>16.029291844106993</v>
      </c>
      <c r="T845" s="25">
        <f t="shared" si="184"/>
        <v>6.1925878084512886E-2</v>
      </c>
      <c r="U845" s="25">
        <f t="shared" si="185"/>
        <v>-3.5567719186045399E-2</v>
      </c>
      <c r="V845" s="25">
        <f t="shared" si="186"/>
        <v>9.7493597270558285E-2</v>
      </c>
      <c r="Y845" s="40"/>
      <c r="Z845" s="40"/>
    </row>
    <row r="846" spans="1:26" x14ac:dyDescent="0.2">
      <c r="A846" s="16">
        <v>1940.1</v>
      </c>
      <c r="B846" s="17">
        <v>10.73</v>
      </c>
      <c r="C846" s="18">
        <v>0.67</v>
      </c>
      <c r="D846" s="17">
        <v>1.07</v>
      </c>
      <c r="E846" s="17">
        <v>14</v>
      </c>
      <c r="F846" s="18">
        <f t="shared" si="187"/>
        <v>1940.7916666666033</v>
      </c>
      <c r="G846" s="19">
        <f>G837*3/12+G849*9/12</f>
        <v>2.0150000000000001</v>
      </c>
      <c r="H846" s="18">
        <f t="shared" si="179"/>
        <v>241.28225267857152</v>
      </c>
      <c r="I846" s="18">
        <f t="shared" si="180"/>
        <v>15.066086607142864</v>
      </c>
      <c r="J846" s="20">
        <f t="shared" si="188"/>
        <v>9474.4036064260054</v>
      </c>
      <c r="K846" s="18">
        <f t="shared" si="181"/>
        <v>24.06076517857144</v>
      </c>
      <c r="L846" s="20">
        <f t="shared" si="182"/>
        <v>944.79141275636778</v>
      </c>
      <c r="M846" s="39">
        <f t="shared" si="176"/>
        <v>14.328290323104957</v>
      </c>
      <c r="N846" s="21"/>
      <c r="O846" s="22">
        <f t="shared" si="177"/>
        <v>18.021167440415674</v>
      </c>
      <c r="P846" s="22"/>
      <c r="Q846" s="41">
        <f t="shared" si="178"/>
        <v>3.3345933452265039E-2</v>
      </c>
      <c r="R846" s="19">
        <f t="shared" si="183"/>
        <v>1.0036272820049184</v>
      </c>
      <c r="S846" s="19">
        <f t="shared" si="189"/>
        <v>16.087691375714979</v>
      </c>
      <c r="T846" s="25">
        <f t="shared" si="184"/>
        <v>6.4436129950412147E-2</v>
      </c>
      <c r="U846" s="25">
        <f t="shared" si="185"/>
        <v>-3.6681501835572172E-2</v>
      </c>
      <c r="V846" s="25">
        <f t="shared" si="186"/>
        <v>0.10111763178598432</v>
      </c>
      <c r="Y846" s="40"/>
      <c r="Z846" s="40"/>
    </row>
    <row r="847" spans="1:26" x14ac:dyDescent="0.2">
      <c r="A847" s="16">
        <v>1940.11</v>
      </c>
      <c r="B847" s="17">
        <v>10.98</v>
      </c>
      <c r="C847" s="18">
        <v>0.67</v>
      </c>
      <c r="D847" s="17">
        <v>1.06</v>
      </c>
      <c r="E847" s="17">
        <v>14</v>
      </c>
      <c r="F847" s="18">
        <f t="shared" si="187"/>
        <v>1940.8749999999366</v>
      </c>
      <c r="G847" s="19">
        <f>G837*2/12+G849*10/12</f>
        <v>1.9933333333333334</v>
      </c>
      <c r="H847" s="18">
        <f t="shared" si="179"/>
        <v>246.90392678571442</v>
      </c>
      <c r="I847" s="18">
        <f t="shared" si="180"/>
        <v>15.066086607142864</v>
      </c>
      <c r="J847" s="20">
        <f t="shared" si="188"/>
        <v>9744.4491270502949</v>
      </c>
      <c r="K847" s="18">
        <f t="shared" si="181"/>
        <v>23.835898214285724</v>
      </c>
      <c r="L847" s="20">
        <f t="shared" si="182"/>
        <v>940.72095397753287</v>
      </c>
      <c r="M847" s="39">
        <f t="shared" si="176"/>
        <v>14.636689248763608</v>
      </c>
      <c r="N847" s="21"/>
      <c r="O847" s="22">
        <f t="shared" si="177"/>
        <v>18.393381330164452</v>
      </c>
      <c r="P847" s="22"/>
      <c r="Q847" s="41">
        <f t="shared" si="178"/>
        <v>3.2690244174055832E-2</v>
      </c>
      <c r="R847" s="19">
        <f t="shared" si="183"/>
        <v>1.0036112661364796</v>
      </c>
      <c r="S847" s="19">
        <f t="shared" si="189"/>
        <v>16.14604596914279</v>
      </c>
      <c r="T847" s="25">
        <f t="shared" si="184"/>
        <v>6.1437338019165066E-2</v>
      </c>
      <c r="U847" s="25">
        <f t="shared" si="185"/>
        <v>-3.7395403887164891E-2</v>
      </c>
      <c r="V847" s="25">
        <f t="shared" si="186"/>
        <v>9.8832741906329957E-2</v>
      </c>
      <c r="Y847" s="40"/>
      <c r="Z847" s="40"/>
    </row>
    <row r="848" spans="1:26" x14ac:dyDescent="0.2">
      <c r="A848" s="16">
        <v>1940.12</v>
      </c>
      <c r="B848" s="17">
        <v>10.53</v>
      </c>
      <c r="C848" s="18">
        <v>0.67</v>
      </c>
      <c r="D848" s="17">
        <v>1.05</v>
      </c>
      <c r="E848" s="17">
        <v>14.1</v>
      </c>
      <c r="F848" s="18">
        <f t="shared" si="187"/>
        <v>1940.9583333332698</v>
      </c>
      <c r="G848" s="19">
        <f>G837*1/12+G849*11/12</f>
        <v>1.9716666666666665</v>
      </c>
      <c r="H848" s="18">
        <f t="shared" si="179"/>
        <v>235.10558776595755</v>
      </c>
      <c r="I848" s="18">
        <f t="shared" si="180"/>
        <v>14.959234929078022</v>
      </c>
      <c r="J848" s="20">
        <f t="shared" si="188"/>
        <v>9328.0083800165266</v>
      </c>
      <c r="K848" s="18">
        <f t="shared" si="181"/>
        <v>23.443577127659587</v>
      </c>
      <c r="L848" s="20">
        <f t="shared" si="182"/>
        <v>930.14328575663376</v>
      </c>
      <c r="M848" s="39">
        <f t="shared" si="176"/>
        <v>13.908426122353838</v>
      </c>
      <c r="N848" s="21"/>
      <c r="O848" s="22">
        <f t="shared" si="177"/>
        <v>17.470115111948243</v>
      </c>
      <c r="P848" s="22"/>
      <c r="Q848" s="41">
        <f t="shared" si="178"/>
        <v>3.9005332223909589E-2</v>
      </c>
      <c r="R848" s="19">
        <f t="shared" si="183"/>
        <v>1.0035952531875263</v>
      </c>
      <c r="S848" s="19">
        <f t="shared" si="189"/>
        <v>16.089429144301331</v>
      </c>
      <c r="T848" s="25">
        <f t="shared" si="184"/>
        <v>6.5025167787896132E-2</v>
      </c>
      <c r="U848" s="25">
        <f t="shared" si="185"/>
        <v>-3.8191801895766986E-2</v>
      </c>
      <c r="V848" s="25">
        <f t="shared" si="186"/>
        <v>0.10321696968366312</v>
      </c>
      <c r="Y848" s="40"/>
      <c r="Z848" s="40"/>
    </row>
    <row r="849" spans="1:26" x14ac:dyDescent="0.2">
      <c r="A849" s="16">
        <v>1941.01</v>
      </c>
      <c r="B849" s="17">
        <v>10.55</v>
      </c>
      <c r="C849" s="18">
        <v>0.67333299999999996</v>
      </c>
      <c r="D849" s="17">
        <v>1.0533300000000001</v>
      </c>
      <c r="E849" s="17">
        <v>14.1</v>
      </c>
      <c r="F849" s="18">
        <f t="shared" si="187"/>
        <v>1941.0416666666031</v>
      </c>
      <c r="G849" s="19">
        <v>1.95</v>
      </c>
      <c r="H849" s="18">
        <f t="shared" si="179"/>
        <v>235.55213209219872</v>
      </c>
      <c r="I849" s="18">
        <f t="shared" si="180"/>
        <v>15.033651541046106</v>
      </c>
      <c r="J849" s="20">
        <f t="shared" si="188"/>
        <v>9395.4314401443025</v>
      </c>
      <c r="K849" s="18">
        <f t="shared" si="181"/>
        <v>23.517926757978735</v>
      </c>
      <c r="L849" s="20">
        <f t="shared" si="182"/>
        <v>938.05590510399975</v>
      </c>
      <c r="M849" s="39">
        <f t="shared" si="176"/>
        <v>13.904158267950828</v>
      </c>
      <c r="N849" s="21"/>
      <c r="O849" s="22">
        <f t="shared" si="177"/>
        <v>17.459724031152369</v>
      </c>
      <c r="P849" s="22"/>
      <c r="Q849" s="41">
        <f t="shared" si="178"/>
        <v>4.047838438753476E-2</v>
      </c>
      <c r="R849" s="19">
        <f t="shared" si="183"/>
        <v>0.99780354306056551</v>
      </c>
      <c r="S849" s="19">
        <f t="shared" si="189"/>
        <v>16.14727471571786</v>
      </c>
      <c r="T849" s="25">
        <f t="shared" si="184"/>
        <v>7.0799139272996525E-2</v>
      </c>
      <c r="U849" s="25">
        <f t="shared" si="185"/>
        <v>-4.0032852455805679E-2</v>
      </c>
      <c r="V849" s="25">
        <f t="shared" si="186"/>
        <v>0.1108319917288022</v>
      </c>
      <c r="Y849" s="40"/>
      <c r="Z849" s="40"/>
    </row>
    <row r="850" spans="1:26" x14ac:dyDescent="0.2">
      <c r="A850" s="16">
        <v>1941.02</v>
      </c>
      <c r="B850" s="17">
        <v>9.89</v>
      </c>
      <c r="C850" s="18">
        <v>0.67666700000000002</v>
      </c>
      <c r="D850" s="17">
        <v>1.05667</v>
      </c>
      <c r="E850" s="17">
        <v>14.1</v>
      </c>
      <c r="F850" s="18">
        <f t="shared" si="187"/>
        <v>1941.1249999999363</v>
      </c>
      <c r="G850" s="19">
        <f>G849*11/12+G861*1/12</f>
        <v>1.9924999999999999</v>
      </c>
      <c r="H850" s="18">
        <f t="shared" si="179"/>
        <v>220.81616932624124</v>
      </c>
      <c r="I850" s="18">
        <f t="shared" si="180"/>
        <v>15.108090480230503</v>
      </c>
      <c r="J850" s="20">
        <f t="shared" si="188"/>
        <v>8857.878212659034</v>
      </c>
      <c r="K850" s="18">
        <f t="shared" si="181"/>
        <v>23.592499660461005</v>
      </c>
      <c r="L850" s="20">
        <f t="shared" si="182"/>
        <v>946.39577057334895</v>
      </c>
      <c r="M850" s="39">
        <f t="shared" si="176"/>
        <v>13.002943303402446</v>
      </c>
      <c r="N850" s="21"/>
      <c r="O850" s="22">
        <f t="shared" si="177"/>
        <v>16.330448496085083</v>
      </c>
      <c r="P850" s="22"/>
      <c r="Q850" s="41">
        <f t="shared" si="178"/>
        <v>4.6289633068266917E-2</v>
      </c>
      <c r="R850" s="19">
        <f t="shared" si="183"/>
        <v>0.99784679152781341</v>
      </c>
      <c r="S850" s="19">
        <f t="shared" si="189"/>
        <v>16.111807922115567</v>
      </c>
      <c r="T850" s="25">
        <f t="shared" si="184"/>
        <v>8.0417427361342941E-2</v>
      </c>
      <c r="U850" s="25">
        <f t="shared" si="185"/>
        <v>-4.0820039230184846E-2</v>
      </c>
      <c r="V850" s="25">
        <f t="shared" si="186"/>
        <v>0.12123746659152779</v>
      </c>
      <c r="Y850" s="40"/>
      <c r="Z850" s="40"/>
    </row>
    <row r="851" spans="1:26" x14ac:dyDescent="0.2">
      <c r="A851" s="16">
        <v>1941.03</v>
      </c>
      <c r="B851" s="17">
        <v>9.9499999999999993</v>
      </c>
      <c r="C851" s="18">
        <v>0.68</v>
      </c>
      <c r="D851" s="17">
        <v>1.06</v>
      </c>
      <c r="E851" s="17">
        <v>14.2</v>
      </c>
      <c r="F851" s="18">
        <f t="shared" si="187"/>
        <v>1941.2083333332696</v>
      </c>
      <c r="G851" s="19">
        <f>G849*10/12+G861*2/12</f>
        <v>2.0350000000000001</v>
      </c>
      <c r="H851" s="18">
        <f t="shared" si="179"/>
        <v>220.59132482394375</v>
      </c>
      <c r="I851" s="18">
        <f t="shared" si="180"/>
        <v>15.075588028169022</v>
      </c>
      <c r="J851" s="20">
        <f t="shared" si="188"/>
        <v>8899.2542512490472</v>
      </c>
      <c r="K851" s="18">
        <f t="shared" si="181"/>
        <v>23.500181338028181</v>
      </c>
      <c r="L851" s="20">
        <f t="shared" si="182"/>
        <v>948.06125691698401</v>
      </c>
      <c r="M851" s="39">
        <f t="shared" si="176"/>
        <v>12.955719822063328</v>
      </c>
      <c r="N851" s="21"/>
      <c r="O851" s="22">
        <f t="shared" si="177"/>
        <v>16.274201363786226</v>
      </c>
      <c r="P851" s="22"/>
      <c r="Q851" s="41">
        <f t="shared" si="178"/>
        <v>4.7477159338851195E-2</v>
      </c>
      <c r="R851" s="19">
        <f t="shared" si="183"/>
        <v>0.99789001806578537</v>
      </c>
      <c r="S851" s="19">
        <f t="shared" si="189"/>
        <v>15.963896715156022</v>
      </c>
      <c r="T851" s="25">
        <f t="shared" si="184"/>
        <v>7.8294771296359755E-2</v>
      </c>
      <c r="U851" s="25">
        <f t="shared" si="185"/>
        <v>-4.0178458078739543E-2</v>
      </c>
      <c r="V851" s="25">
        <f t="shared" si="186"/>
        <v>0.1184732293750993</v>
      </c>
      <c r="Y851" s="40"/>
      <c r="Z851" s="40"/>
    </row>
    <row r="852" spans="1:26" x14ac:dyDescent="0.2">
      <c r="A852" s="16">
        <v>1941.04</v>
      </c>
      <c r="B852" s="17">
        <v>9.64</v>
      </c>
      <c r="C852" s="18">
        <v>0.68333299999999997</v>
      </c>
      <c r="D852" s="17">
        <v>1.07</v>
      </c>
      <c r="E852" s="17">
        <v>14.3</v>
      </c>
      <c r="F852" s="18">
        <f t="shared" si="187"/>
        <v>1941.2916666666029</v>
      </c>
      <c r="G852" s="19">
        <f>G849*9/12+G861*3/12</f>
        <v>2.0775000000000001</v>
      </c>
      <c r="H852" s="18">
        <f t="shared" si="179"/>
        <v>212.22409440559451</v>
      </c>
      <c r="I852" s="18">
        <f t="shared" si="180"/>
        <v>15.043540155856649</v>
      </c>
      <c r="J852" s="20">
        <f t="shared" si="188"/>
        <v>8612.2721882340447</v>
      </c>
      <c r="K852" s="18">
        <f t="shared" si="181"/>
        <v>23.555993881118891</v>
      </c>
      <c r="L852" s="20">
        <f t="shared" si="182"/>
        <v>955.92647732473313</v>
      </c>
      <c r="M852" s="39">
        <f t="shared" si="176"/>
        <v>12.429370389220781</v>
      </c>
      <c r="N852" s="21"/>
      <c r="O852" s="22">
        <f t="shared" si="177"/>
        <v>15.620596350743059</v>
      </c>
      <c r="P852" s="22"/>
      <c r="Q852" s="41">
        <f t="shared" si="178"/>
        <v>5.1653928535461108E-2</v>
      </c>
      <c r="R852" s="19">
        <f t="shared" si="183"/>
        <v>0.99793322274458374</v>
      </c>
      <c r="S852" s="19">
        <f t="shared" si="189"/>
        <v>15.81881308930914</v>
      </c>
      <c r="T852" s="25">
        <f t="shared" si="184"/>
        <v>8.3906737546526555E-2</v>
      </c>
      <c r="U852" s="25">
        <f t="shared" si="185"/>
        <v>-3.9171540119704584E-2</v>
      </c>
      <c r="V852" s="25">
        <f t="shared" si="186"/>
        <v>0.12307827766623114</v>
      </c>
      <c r="Y852" s="40"/>
      <c r="Z852" s="40"/>
    </row>
    <row r="853" spans="1:26" x14ac:dyDescent="0.2">
      <c r="A853" s="16">
        <v>1941.05</v>
      </c>
      <c r="B853" s="17">
        <v>9.43</v>
      </c>
      <c r="C853" s="18">
        <v>0.68666700000000003</v>
      </c>
      <c r="D853" s="17">
        <v>1.08</v>
      </c>
      <c r="E853" s="17">
        <v>14.4</v>
      </c>
      <c r="F853" s="18">
        <f t="shared" si="187"/>
        <v>1941.3749999999361</v>
      </c>
      <c r="G853" s="19">
        <f>G849*8/12+G861*4/12</f>
        <v>2.12</v>
      </c>
      <c r="H853" s="18">
        <f t="shared" si="179"/>
        <v>206.15928211805564</v>
      </c>
      <c r="I853" s="18">
        <f t="shared" si="180"/>
        <v>15.011959254947925</v>
      </c>
      <c r="J853" s="20">
        <f t="shared" si="188"/>
        <v>8416.9225930725861</v>
      </c>
      <c r="K853" s="18">
        <f t="shared" si="181"/>
        <v>23.611031250000011</v>
      </c>
      <c r="L853" s="20">
        <f t="shared" si="182"/>
        <v>963.97416760534384</v>
      </c>
      <c r="M853" s="39">
        <f t="shared" si="176"/>
        <v>12.037206512481573</v>
      </c>
      <c r="N853" s="21"/>
      <c r="O853" s="22">
        <f t="shared" si="177"/>
        <v>15.138524744744734</v>
      </c>
      <c r="P853" s="22"/>
      <c r="Q853" s="41">
        <f t="shared" si="178"/>
        <v>5.5831630874339899E-2</v>
      </c>
      <c r="R853" s="19">
        <f t="shared" si="183"/>
        <v>0.99797640563406864</v>
      </c>
      <c r="S853" s="19">
        <f t="shared" si="189"/>
        <v>15.676493298943138</v>
      </c>
      <c r="T853" s="25">
        <f t="shared" si="184"/>
        <v>8.6662450509808586E-2</v>
      </c>
      <c r="U853" s="25">
        <f t="shared" si="185"/>
        <v>-3.8543675475214867E-2</v>
      </c>
      <c r="V853" s="25">
        <f t="shared" si="186"/>
        <v>0.12520612598502345</v>
      </c>
      <c r="Y853" s="40"/>
      <c r="Z853" s="40"/>
    </row>
    <row r="854" spans="1:26" x14ac:dyDescent="0.2">
      <c r="A854" s="16">
        <v>1941.06</v>
      </c>
      <c r="B854" s="17">
        <v>9.76</v>
      </c>
      <c r="C854" s="18">
        <v>0.69</v>
      </c>
      <c r="D854" s="17">
        <v>1.0900000000000001</v>
      </c>
      <c r="E854" s="17">
        <v>14.7</v>
      </c>
      <c r="F854" s="18">
        <f t="shared" si="187"/>
        <v>1941.4583333332694</v>
      </c>
      <c r="G854" s="19">
        <f>G849*7/12+G861*5/12</f>
        <v>2.1625000000000001</v>
      </c>
      <c r="H854" s="18">
        <f t="shared" si="179"/>
        <v>209.01919727891166</v>
      </c>
      <c r="I854" s="18">
        <f t="shared" si="180"/>
        <v>14.776971938775516</v>
      </c>
      <c r="J854" s="20">
        <f t="shared" si="188"/>
        <v>8583.9604448666341</v>
      </c>
      <c r="K854" s="18">
        <f t="shared" si="181"/>
        <v>23.343332482993212</v>
      </c>
      <c r="L854" s="20">
        <f t="shared" si="182"/>
        <v>958.65951689596648</v>
      </c>
      <c r="M854" s="39">
        <f t="shared" si="176"/>
        <v>12.164306590628437</v>
      </c>
      <c r="N854" s="21"/>
      <c r="O854" s="22">
        <f t="shared" si="177"/>
        <v>15.30741537916998</v>
      </c>
      <c r="P854" s="22"/>
      <c r="Q854" s="41">
        <f t="shared" si="178"/>
        <v>5.7901603030118737E-2</v>
      </c>
      <c r="R854" s="19">
        <f t="shared" si="183"/>
        <v>0.99801956680385973</v>
      </c>
      <c r="S854" s="19">
        <f t="shared" si="189"/>
        <v>15.325489406131432</v>
      </c>
      <c r="T854" s="25">
        <f t="shared" si="184"/>
        <v>8.3286391548049066E-2</v>
      </c>
      <c r="U854" s="25">
        <f t="shared" si="185"/>
        <v>-3.6231839601446825E-2</v>
      </c>
      <c r="V854" s="25">
        <f t="shared" si="186"/>
        <v>0.11951823114949589</v>
      </c>
      <c r="Y854" s="40"/>
      <c r="Z854" s="40"/>
    </row>
    <row r="855" spans="1:26" x14ac:dyDescent="0.2">
      <c r="A855" s="16">
        <v>1941.07</v>
      </c>
      <c r="B855" s="17">
        <v>10.26</v>
      </c>
      <c r="C855" s="18">
        <v>0.69333299999999998</v>
      </c>
      <c r="D855" s="17">
        <v>1.1233299999999999</v>
      </c>
      <c r="E855" s="17">
        <v>14.7</v>
      </c>
      <c r="F855" s="18">
        <f t="shared" si="187"/>
        <v>1941.5416666666026</v>
      </c>
      <c r="G855" s="19">
        <f>G849*6/12+G861*6/12</f>
        <v>2.2050000000000001</v>
      </c>
      <c r="H855" s="18">
        <f t="shared" si="179"/>
        <v>219.72714795918378</v>
      </c>
      <c r="I855" s="18">
        <f t="shared" si="180"/>
        <v>14.848351138010212</v>
      </c>
      <c r="J855" s="20">
        <f t="shared" si="188"/>
        <v>9074.5282873898632</v>
      </c>
      <c r="K855" s="18">
        <f t="shared" si="181"/>
        <v>24.057124475340146</v>
      </c>
      <c r="L855" s="20">
        <f t="shared" si="182"/>
        <v>993.53702349645755</v>
      </c>
      <c r="M855" s="39">
        <f t="shared" si="176"/>
        <v>12.744996277919579</v>
      </c>
      <c r="N855" s="21"/>
      <c r="O855" s="22">
        <f t="shared" si="177"/>
        <v>16.045059460934322</v>
      </c>
      <c r="P855" s="22"/>
      <c r="Q855" s="41">
        <f t="shared" si="178"/>
        <v>5.3731040578336359E-2</v>
      </c>
      <c r="R855" s="19">
        <f t="shared" si="183"/>
        <v>0.99806270632333516</v>
      </c>
      <c r="S855" s="19">
        <f t="shared" si="189"/>
        <v>15.295138298164433</v>
      </c>
      <c r="T855" s="25">
        <f t="shared" si="184"/>
        <v>7.9799914622028068E-2</v>
      </c>
      <c r="U855" s="25">
        <f t="shared" si="185"/>
        <v>-3.5907792503111713E-2</v>
      </c>
      <c r="V855" s="25">
        <f t="shared" si="186"/>
        <v>0.11570770712513978</v>
      </c>
      <c r="Y855" s="40"/>
      <c r="Z855" s="40"/>
    </row>
    <row r="856" spans="1:26" x14ac:dyDescent="0.2">
      <c r="A856" s="16">
        <v>1941.08</v>
      </c>
      <c r="B856" s="17">
        <v>10.210000000000001</v>
      </c>
      <c r="C856" s="18">
        <v>0.69666700000000004</v>
      </c>
      <c r="D856" s="17">
        <v>1.1566700000000001</v>
      </c>
      <c r="E856" s="17">
        <v>14.9</v>
      </c>
      <c r="F856" s="18">
        <f t="shared" si="187"/>
        <v>1941.6249999999359</v>
      </c>
      <c r="G856" s="19">
        <f>G849*5/12+G861*7/12</f>
        <v>2.2474999999999996</v>
      </c>
      <c r="H856" s="18">
        <f t="shared" si="179"/>
        <v>215.7213682885907</v>
      </c>
      <c r="I856" s="18">
        <f t="shared" si="180"/>
        <v>14.71948662894296</v>
      </c>
      <c r="J856" s="20">
        <f t="shared" si="188"/>
        <v>8959.7517200930924</v>
      </c>
      <c r="K856" s="18">
        <f t="shared" si="181"/>
        <v>24.438632229026858</v>
      </c>
      <c r="L856" s="20">
        <f t="shared" si="182"/>
        <v>1015.0319316434943</v>
      </c>
      <c r="M856" s="39">
        <f t="shared" si="176"/>
        <v>12.463173720387804</v>
      </c>
      <c r="N856" s="21"/>
      <c r="O856" s="22">
        <f t="shared" si="177"/>
        <v>15.698062133844484</v>
      </c>
      <c r="P856" s="22"/>
      <c r="Q856" s="41">
        <f t="shared" si="178"/>
        <v>5.642892003608932E-2</v>
      </c>
      <c r="R856" s="19">
        <f t="shared" si="183"/>
        <v>0.99810582426163519</v>
      </c>
      <c r="S856" s="19">
        <f t="shared" si="189"/>
        <v>15.060600987570371</v>
      </c>
      <c r="T856" s="25">
        <f t="shared" si="184"/>
        <v>8.6422053219641803E-2</v>
      </c>
      <c r="U856" s="25">
        <f t="shared" si="185"/>
        <v>-3.4282874070881597E-2</v>
      </c>
      <c r="V856" s="25">
        <f t="shared" si="186"/>
        <v>0.1207049272905234</v>
      </c>
      <c r="Y856" s="40"/>
      <c r="Z856" s="40"/>
    </row>
    <row r="857" spans="1:26" x14ac:dyDescent="0.2">
      <c r="A857" s="16">
        <v>1941.09</v>
      </c>
      <c r="B857" s="17">
        <v>10.24</v>
      </c>
      <c r="C857" s="18">
        <v>0.7</v>
      </c>
      <c r="D857" s="17">
        <v>1.19</v>
      </c>
      <c r="E857" s="17">
        <v>15.1</v>
      </c>
      <c r="F857" s="18">
        <f t="shared" si="187"/>
        <v>1941.7083333332691</v>
      </c>
      <c r="G857" s="19">
        <f>G849*4/12+G861*8/12</f>
        <v>2.29</v>
      </c>
      <c r="H857" s="18">
        <f t="shared" si="179"/>
        <v>213.48958940397361</v>
      </c>
      <c r="I857" s="18">
        <f t="shared" si="180"/>
        <v>14.594014900662259</v>
      </c>
      <c r="J857" s="20">
        <f t="shared" si="188"/>
        <v>8917.5694260375676</v>
      </c>
      <c r="K857" s="18">
        <f t="shared" si="181"/>
        <v>24.80982533112584</v>
      </c>
      <c r="L857" s="20">
        <f t="shared" si="182"/>
        <v>1036.3191032211628</v>
      </c>
      <c r="M857" s="39">
        <f t="shared" si="176"/>
        <v>12.279729272093077</v>
      </c>
      <c r="N857" s="21"/>
      <c r="O857" s="22">
        <f t="shared" si="177"/>
        <v>15.47568980671913</v>
      </c>
      <c r="P857" s="22"/>
      <c r="Q857" s="41">
        <f t="shared" si="178"/>
        <v>5.9199695162733643E-2</v>
      </c>
      <c r="R857" s="19">
        <f t="shared" si="183"/>
        <v>0.99814892068766214</v>
      </c>
      <c r="S857" s="19">
        <f t="shared" si="189"/>
        <v>14.832973250487443</v>
      </c>
      <c r="T857" s="25">
        <f t="shared" si="184"/>
        <v>8.9452584610300256E-2</v>
      </c>
      <c r="U857" s="25">
        <f t="shared" si="185"/>
        <v>-3.3419867329752551E-2</v>
      </c>
      <c r="V857" s="25">
        <f t="shared" si="186"/>
        <v>0.12287245194005281</v>
      </c>
      <c r="Y857" s="40"/>
      <c r="Z857" s="40"/>
    </row>
    <row r="858" spans="1:26" x14ac:dyDescent="0.2">
      <c r="A858" s="16">
        <v>1941.1</v>
      </c>
      <c r="B858" s="17">
        <v>9.83</v>
      </c>
      <c r="C858" s="18">
        <v>0.70333299999999999</v>
      </c>
      <c r="D858" s="17">
        <v>1.18</v>
      </c>
      <c r="E858" s="17">
        <v>15.3</v>
      </c>
      <c r="F858" s="18">
        <f t="shared" si="187"/>
        <v>1941.7916666666024</v>
      </c>
      <c r="G858" s="19">
        <f>G849*3/12+G861*9/12</f>
        <v>2.3325</v>
      </c>
      <c r="H858" s="18">
        <f t="shared" si="179"/>
        <v>202.2626903594772</v>
      </c>
      <c r="I858" s="18">
        <f t="shared" si="180"/>
        <v>14.471823479003273</v>
      </c>
      <c r="J858" s="20">
        <f t="shared" si="188"/>
        <v>8498.9907292108001</v>
      </c>
      <c r="K858" s="18">
        <f t="shared" si="181"/>
        <v>24.279753267973863</v>
      </c>
      <c r="L858" s="20">
        <f t="shared" si="182"/>
        <v>1020.2247263955995</v>
      </c>
      <c r="M858" s="39">
        <f t="shared" si="176"/>
        <v>11.577814956574075</v>
      </c>
      <c r="N858" s="21"/>
      <c r="O858" s="22">
        <f t="shared" si="177"/>
        <v>14.603833689036174</v>
      </c>
      <c r="P858" s="22"/>
      <c r="Q858" s="41">
        <f t="shared" si="178"/>
        <v>6.5699757158589472E-2</v>
      </c>
      <c r="R858" s="19">
        <f t="shared" si="183"/>
        <v>0.99819199567007955</v>
      </c>
      <c r="S858" s="19">
        <f t="shared" si="189"/>
        <v>14.611980080555643</v>
      </c>
      <c r="T858" s="25">
        <f t="shared" si="184"/>
        <v>9.4301130073988215E-2</v>
      </c>
      <c r="U858" s="25">
        <f t="shared" si="185"/>
        <v>-3.2202172093984571E-2</v>
      </c>
      <c r="V858" s="25">
        <f t="shared" si="186"/>
        <v>0.12650330216797279</v>
      </c>
      <c r="Y858" s="40"/>
      <c r="Z858" s="40"/>
    </row>
    <row r="859" spans="1:26" x14ac:dyDescent="0.2">
      <c r="A859" s="16">
        <v>1941.11</v>
      </c>
      <c r="B859" s="17">
        <v>9.3699999999999992</v>
      </c>
      <c r="C859" s="18">
        <v>0.70666700000000005</v>
      </c>
      <c r="D859" s="17">
        <v>1.17</v>
      </c>
      <c r="E859" s="17">
        <v>15.4</v>
      </c>
      <c r="F859" s="18">
        <f t="shared" si="187"/>
        <v>1941.8749999999357</v>
      </c>
      <c r="G859" s="19">
        <f>G849*2/12+G861*10/12</f>
        <v>2.3750000000000004</v>
      </c>
      <c r="H859" s="18">
        <f t="shared" si="179"/>
        <v>191.54576866883124</v>
      </c>
      <c r="I859" s="18">
        <f t="shared" si="180"/>
        <v>14.446005731899358</v>
      </c>
      <c r="J859" s="20">
        <f t="shared" si="188"/>
        <v>8099.254892850402</v>
      </c>
      <c r="K859" s="18">
        <f t="shared" si="181"/>
        <v>23.91766801948053</v>
      </c>
      <c r="L859" s="20">
        <f t="shared" si="182"/>
        <v>1011.3263846995699</v>
      </c>
      <c r="M859" s="39">
        <f t="shared" si="176"/>
        <v>10.911668685916963</v>
      </c>
      <c r="N859" s="21"/>
      <c r="O859" s="22">
        <f t="shared" si="177"/>
        <v>13.782187279853908</v>
      </c>
      <c r="P859" s="22"/>
      <c r="Q859" s="41">
        <f t="shared" si="178"/>
        <v>7.2557850219299364E-2</v>
      </c>
      <c r="R859" s="19">
        <f t="shared" si="183"/>
        <v>0.99823504927731521</v>
      </c>
      <c r="S859" s="19">
        <f t="shared" si="189"/>
        <v>14.490850118617512</v>
      </c>
      <c r="T859" s="25">
        <f t="shared" si="184"/>
        <v>9.6233772726342925E-2</v>
      </c>
      <c r="U859" s="25">
        <f t="shared" si="185"/>
        <v>-3.1995916013274672E-2</v>
      </c>
      <c r="V859" s="25">
        <f t="shared" si="186"/>
        <v>0.1282296887396176</v>
      </c>
      <c r="Y859" s="40"/>
      <c r="Z859" s="40"/>
    </row>
    <row r="860" spans="1:26" x14ac:dyDescent="0.2">
      <c r="A860" s="16">
        <v>1941.12</v>
      </c>
      <c r="B860" s="17">
        <v>8.76</v>
      </c>
      <c r="C860" s="18">
        <v>0.71</v>
      </c>
      <c r="D860" s="17">
        <v>1.1599999999999999</v>
      </c>
      <c r="E860" s="17">
        <v>15.5</v>
      </c>
      <c r="F860" s="18">
        <f t="shared" si="187"/>
        <v>1941.9583333332689</v>
      </c>
      <c r="G860" s="19">
        <f>G849*1/12+G861*11/12</f>
        <v>2.4175</v>
      </c>
      <c r="H860" s="18">
        <f t="shared" si="179"/>
        <v>177.92054516129042</v>
      </c>
      <c r="I860" s="18">
        <f t="shared" si="180"/>
        <v>14.420500806451619</v>
      </c>
      <c r="J860" s="20">
        <f t="shared" si="188"/>
        <v>7573.9432860418838</v>
      </c>
      <c r="K860" s="18">
        <f t="shared" si="181"/>
        <v>23.560254838709689</v>
      </c>
      <c r="L860" s="20">
        <f t="shared" si="182"/>
        <v>1002.9422616219846</v>
      </c>
      <c r="M860" s="39">
        <f t="shared" si="176"/>
        <v>10.086593309917905</v>
      </c>
      <c r="N860" s="21"/>
      <c r="O860" s="22">
        <f t="shared" si="177"/>
        <v>12.764729919112989</v>
      </c>
      <c r="P860" s="22"/>
      <c r="Q860" s="41">
        <f t="shared" si="178"/>
        <v>8.0966277439067411E-2</v>
      </c>
      <c r="R860" s="19">
        <f t="shared" si="183"/>
        <v>0.99827808157756137</v>
      </c>
      <c r="S860" s="19">
        <f t="shared" si="189"/>
        <v>14.371950130730095</v>
      </c>
      <c r="T860" s="25">
        <f t="shared" si="184"/>
        <v>0.10710076168999527</v>
      </c>
      <c r="U860" s="25">
        <f t="shared" si="185"/>
        <v>-3.1426802572939283E-2</v>
      </c>
      <c r="V860" s="25">
        <f t="shared" si="186"/>
        <v>0.13852756426293455</v>
      </c>
      <c r="Y860" s="40"/>
      <c r="Z860" s="40"/>
    </row>
    <row r="861" spans="1:26" x14ac:dyDescent="0.2">
      <c r="A861" s="16">
        <v>1942.01</v>
      </c>
      <c r="B861" s="17">
        <v>8.93</v>
      </c>
      <c r="C861" s="18">
        <v>0.70333299999999999</v>
      </c>
      <c r="D861" s="17">
        <v>1.1200000000000001</v>
      </c>
      <c r="E861" s="17">
        <v>15.7</v>
      </c>
      <c r="F861" s="18">
        <f t="shared" si="187"/>
        <v>1942.0416666666022</v>
      </c>
      <c r="G861" s="19">
        <v>2.46</v>
      </c>
      <c r="H861" s="18">
        <f t="shared" si="179"/>
        <v>179.06285270700644</v>
      </c>
      <c r="I861" s="18">
        <f t="shared" si="180"/>
        <v>14.103114600557332</v>
      </c>
      <c r="J861" s="20">
        <f t="shared" si="188"/>
        <v>7672.6003676565406</v>
      </c>
      <c r="K861" s="18">
        <f t="shared" si="181"/>
        <v>22.458050955414027</v>
      </c>
      <c r="L861" s="20">
        <f t="shared" si="182"/>
        <v>962.29702259522151</v>
      </c>
      <c r="M861" s="39">
        <f t="shared" si="176"/>
        <v>10.101686431929252</v>
      </c>
      <c r="N861" s="21"/>
      <c r="O861" s="22">
        <f t="shared" si="177"/>
        <v>12.80779972330018</v>
      </c>
      <c r="P861" s="22"/>
      <c r="Q861" s="41">
        <f t="shared" si="178"/>
        <v>8.3777244250419561E-2</v>
      </c>
      <c r="R861" s="19">
        <f t="shared" si="183"/>
        <v>1.0019767381834872</v>
      </c>
      <c r="S861" s="19">
        <f t="shared" si="189"/>
        <v>14.164435890319817</v>
      </c>
      <c r="T861" s="25">
        <f t="shared" si="184"/>
        <v>0.10983771849347512</v>
      </c>
      <c r="U861" s="25">
        <f t="shared" si="185"/>
        <v>-2.9878630794221261E-2</v>
      </c>
      <c r="V861" s="25">
        <f t="shared" si="186"/>
        <v>0.13971634928769638</v>
      </c>
      <c r="Y861" s="40"/>
      <c r="Z861" s="40"/>
    </row>
    <row r="862" spans="1:26" x14ac:dyDescent="0.2">
      <c r="A862" s="16">
        <v>1942.02</v>
      </c>
      <c r="B862" s="17">
        <v>8.65</v>
      </c>
      <c r="C862" s="18">
        <v>0.69666700000000004</v>
      </c>
      <c r="D862" s="17">
        <v>1.08</v>
      </c>
      <c r="E862" s="17">
        <v>15.8</v>
      </c>
      <c r="F862" s="18">
        <f t="shared" si="187"/>
        <v>1942.1249999999354</v>
      </c>
      <c r="G862" s="19">
        <f>G861*11/12+G873*1/12</f>
        <v>2.4608333333333334</v>
      </c>
      <c r="H862" s="18">
        <f t="shared" si="179"/>
        <v>172.35056566455702</v>
      </c>
      <c r="I862" s="18">
        <f t="shared" si="180"/>
        <v>13.881034858939879</v>
      </c>
      <c r="J862" s="20">
        <f t="shared" si="188"/>
        <v>7434.5532650788391</v>
      </c>
      <c r="K862" s="18">
        <f t="shared" si="181"/>
        <v>21.518914556962034</v>
      </c>
      <c r="L862" s="20">
        <f t="shared" si="182"/>
        <v>928.24480072660663</v>
      </c>
      <c r="M862" s="39">
        <f t="shared" si="176"/>
        <v>9.6802555917493613</v>
      </c>
      <c r="N862" s="21"/>
      <c r="O862" s="22">
        <f t="shared" si="177"/>
        <v>12.300243464664588</v>
      </c>
      <c r="P862" s="22"/>
      <c r="Q862" s="41">
        <f t="shared" si="178"/>
        <v>9.0143277184680348E-2</v>
      </c>
      <c r="R862" s="19">
        <f t="shared" si="183"/>
        <v>1.001977435551568</v>
      </c>
      <c r="S862" s="19">
        <f t="shared" si="189"/>
        <v>14.102609731898148</v>
      </c>
      <c r="T862" s="25">
        <f t="shared" si="184"/>
        <v>0.11269306381535293</v>
      </c>
      <c r="U862" s="25">
        <f t="shared" si="185"/>
        <v>-2.8607319473923032E-2</v>
      </c>
      <c r="V862" s="25">
        <f t="shared" si="186"/>
        <v>0.14130038328927597</v>
      </c>
      <c r="Y862" s="40"/>
      <c r="Z862" s="40"/>
    </row>
    <row r="863" spans="1:26" x14ac:dyDescent="0.2">
      <c r="A863" s="16">
        <v>1942.03</v>
      </c>
      <c r="B863" s="17">
        <v>8.18</v>
      </c>
      <c r="C863" s="18">
        <v>0.69</v>
      </c>
      <c r="D863" s="17">
        <v>1.04</v>
      </c>
      <c r="E863" s="17">
        <v>16</v>
      </c>
      <c r="F863" s="18">
        <f t="shared" si="187"/>
        <v>1942.2083333332687</v>
      </c>
      <c r="G863" s="19">
        <f>G861*10/12+G873*2/12</f>
        <v>2.4616666666666669</v>
      </c>
      <c r="H863" s="18">
        <f t="shared" si="179"/>
        <v>160.94852968750007</v>
      </c>
      <c r="I863" s="18">
        <f t="shared" si="180"/>
        <v>13.576342968750005</v>
      </c>
      <c r="J863" s="20">
        <f t="shared" si="188"/>
        <v>6991.5151288524112</v>
      </c>
      <c r="K863" s="18">
        <f t="shared" si="181"/>
        <v>20.46289375000001</v>
      </c>
      <c r="L863" s="20">
        <f t="shared" si="182"/>
        <v>888.89678899835064</v>
      </c>
      <c r="M863" s="39">
        <f t="shared" si="176"/>
        <v>9.0034266177609705</v>
      </c>
      <c r="N863" s="21"/>
      <c r="O863" s="22">
        <f t="shared" si="177"/>
        <v>11.470465379020213</v>
      </c>
      <c r="P863" s="22"/>
      <c r="Q863" s="41">
        <f t="shared" si="178"/>
        <v>9.9894847201602188E-2</v>
      </c>
      <c r="R863" s="19">
        <f t="shared" si="183"/>
        <v>1.0019781329194886</v>
      </c>
      <c r="S863" s="19">
        <f t="shared" si="189"/>
        <v>13.953865524579996</v>
      </c>
      <c r="T863" s="25">
        <f t="shared" si="184"/>
        <v>0.12038844714628039</v>
      </c>
      <c r="U863" s="25">
        <f t="shared" si="185"/>
        <v>-2.7464270283647396E-2</v>
      </c>
      <c r="V863" s="25">
        <f t="shared" si="186"/>
        <v>0.14785271742992778</v>
      </c>
      <c r="Y863" s="40"/>
      <c r="Z863" s="40"/>
    </row>
    <row r="864" spans="1:26" x14ac:dyDescent="0.2">
      <c r="A864" s="16">
        <v>1942.04</v>
      </c>
      <c r="B864" s="17">
        <v>7.84</v>
      </c>
      <c r="C864" s="18">
        <v>0.68</v>
      </c>
      <c r="D864" s="17">
        <v>1.02</v>
      </c>
      <c r="E864" s="17">
        <v>16.100000000000001</v>
      </c>
      <c r="F864" s="18">
        <f t="shared" si="187"/>
        <v>1942.2916666666019</v>
      </c>
      <c r="G864" s="19">
        <f>G861*9/12+G873*3/12</f>
        <v>2.4624999999999999</v>
      </c>
      <c r="H864" s="18">
        <f t="shared" si="179"/>
        <v>153.30060869565224</v>
      </c>
      <c r="I864" s="18">
        <f t="shared" si="180"/>
        <v>13.296481366459634</v>
      </c>
      <c r="J864" s="20">
        <f t="shared" si="188"/>
        <v>6707.4263199142933</v>
      </c>
      <c r="K864" s="18">
        <f t="shared" si="181"/>
        <v>19.944722049689446</v>
      </c>
      <c r="L864" s="20">
        <f t="shared" si="182"/>
        <v>872.64985284599209</v>
      </c>
      <c r="M864" s="39">
        <f t="shared" si="176"/>
        <v>8.5442557075882615</v>
      </c>
      <c r="N864" s="21"/>
      <c r="O864" s="22">
        <f t="shared" si="177"/>
        <v>10.918206150831166</v>
      </c>
      <c r="P864" s="22"/>
      <c r="Q864" s="41">
        <f t="shared" si="178"/>
        <v>0.10721421232122588</v>
      </c>
      <c r="R864" s="19">
        <f t="shared" si="183"/>
        <v>1.0019788302872494</v>
      </c>
      <c r="S864" s="19">
        <f t="shared" si="189"/>
        <v>13.894626708400779</v>
      </c>
      <c r="T864" s="25">
        <f t="shared" si="184"/>
        <v>0.12485082395492375</v>
      </c>
      <c r="U864" s="25">
        <f t="shared" si="185"/>
        <v>-2.7306001405905556E-2</v>
      </c>
      <c r="V864" s="25">
        <f t="shared" si="186"/>
        <v>0.15215682536082931</v>
      </c>
      <c r="Y864" s="40"/>
      <c r="Z864" s="40"/>
    </row>
    <row r="865" spans="1:26" x14ac:dyDescent="0.2">
      <c r="A865" s="16">
        <v>1942.05</v>
      </c>
      <c r="B865" s="17">
        <v>7.93</v>
      </c>
      <c r="C865" s="18">
        <v>0.67</v>
      </c>
      <c r="D865" s="17">
        <v>1</v>
      </c>
      <c r="E865" s="17">
        <v>16.3</v>
      </c>
      <c r="F865" s="18">
        <f t="shared" si="187"/>
        <v>1942.3749999999352</v>
      </c>
      <c r="G865" s="19">
        <f>G861*8/12+G873*4/12</f>
        <v>2.4633333333333334</v>
      </c>
      <c r="H865" s="18">
        <f t="shared" si="179"/>
        <v>153.15785506134975</v>
      </c>
      <c r="I865" s="18">
        <f t="shared" si="180"/>
        <v>12.940197085889576</v>
      </c>
      <c r="J865" s="20">
        <f t="shared" si="188"/>
        <v>6748.3618524776748</v>
      </c>
      <c r="K865" s="18">
        <f t="shared" si="181"/>
        <v>19.313726993865039</v>
      </c>
      <c r="L865" s="20">
        <f t="shared" si="182"/>
        <v>850.99140636540676</v>
      </c>
      <c r="M865" s="39">
        <f t="shared" si="176"/>
        <v>8.5061162596960482</v>
      </c>
      <c r="N865" s="21"/>
      <c r="O865" s="22">
        <f t="shared" si="177"/>
        <v>10.901248386825094</v>
      </c>
      <c r="P865" s="22"/>
      <c r="Q865" s="41">
        <f t="shared" si="178"/>
        <v>0.1104579168774196</v>
      </c>
      <c r="R865" s="19">
        <f t="shared" si="183"/>
        <v>1.0019795276548498</v>
      </c>
      <c r="S865" s="19">
        <f t="shared" si="189"/>
        <v>13.751298235990081</v>
      </c>
      <c r="T865" s="25">
        <f t="shared" si="184"/>
        <v>0.12468642324822121</v>
      </c>
      <c r="U865" s="25">
        <f t="shared" si="185"/>
        <v>-2.6182089194104585E-2</v>
      </c>
      <c r="V865" s="25">
        <f t="shared" si="186"/>
        <v>0.1508685124423258</v>
      </c>
      <c r="Y865" s="40"/>
      <c r="Z865" s="40"/>
    </row>
    <row r="866" spans="1:26" x14ac:dyDescent="0.2">
      <c r="A866" s="16">
        <v>1942.06</v>
      </c>
      <c r="B866" s="17">
        <v>8.33</v>
      </c>
      <c r="C866" s="18">
        <v>0.66</v>
      </c>
      <c r="D866" s="17">
        <v>0.98</v>
      </c>
      <c r="E866" s="17">
        <v>16.3</v>
      </c>
      <c r="F866" s="18">
        <f t="shared" si="187"/>
        <v>1942.4583333332685</v>
      </c>
      <c r="G866" s="19">
        <f>G861*7/12+G873*5/12</f>
        <v>2.4641666666666664</v>
      </c>
      <c r="H866" s="18">
        <f t="shared" si="179"/>
        <v>160.88334585889578</v>
      </c>
      <c r="I866" s="18">
        <f t="shared" si="180"/>
        <v>12.747059815950927</v>
      </c>
      <c r="J866" s="20">
        <f t="shared" si="188"/>
        <v>7135.5629423739356</v>
      </c>
      <c r="K866" s="18">
        <f t="shared" si="181"/>
        <v>18.92745245398774</v>
      </c>
      <c r="L866" s="20">
        <f t="shared" si="182"/>
        <v>839.47799322046308</v>
      </c>
      <c r="M866" s="39">
        <f t="shared" si="176"/>
        <v>8.9054569285180509</v>
      </c>
      <c r="N866" s="21"/>
      <c r="O866" s="22">
        <f t="shared" si="177"/>
        <v>11.442697243987251</v>
      </c>
      <c r="P866" s="22"/>
      <c r="Q866" s="41">
        <f t="shared" si="178"/>
        <v>0.10592353761816536</v>
      </c>
      <c r="R866" s="19">
        <f t="shared" si="183"/>
        <v>1.0019802250222902</v>
      </c>
      <c r="S866" s="19">
        <f t="shared" si="189"/>
        <v>13.778519311138311</v>
      </c>
      <c r="T866" s="25">
        <f t="shared" si="184"/>
        <v>0.12158600518883467</v>
      </c>
      <c r="U866" s="25">
        <f t="shared" si="185"/>
        <v>-2.6626851226970838E-2</v>
      </c>
      <c r="V866" s="25">
        <f t="shared" si="186"/>
        <v>0.14821285641580551</v>
      </c>
      <c r="Y866" s="40"/>
      <c r="Z866" s="40"/>
    </row>
    <row r="867" spans="1:26" x14ac:dyDescent="0.2">
      <c r="A867" s="16">
        <v>1942.07</v>
      </c>
      <c r="B867" s="17">
        <v>8.64</v>
      </c>
      <c r="C867" s="18">
        <v>0.64666699999999999</v>
      </c>
      <c r="D867" s="17">
        <v>0.96666700000000005</v>
      </c>
      <c r="E867" s="17">
        <v>16.399999999999999</v>
      </c>
      <c r="F867" s="18">
        <f t="shared" si="187"/>
        <v>1942.5416666666017</v>
      </c>
      <c r="G867" s="19">
        <f>G861*6/12+G873*6/12</f>
        <v>2.4649999999999999</v>
      </c>
      <c r="H867" s="18">
        <f t="shared" si="179"/>
        <v>165.8530975609757</v>
      </c>
      <c r="I867" s="18">
        <f t="shared" si="180"/>
        <v>12.413394101905494</v>
      </c>
      <c r="J867" s="20">
        <f t="shared" si="188"/>
        <v>7401.8636923240929</v>
      </c>
      <c r="K867" s="18">
        <f t="shared" si="181"/>
        <v>18.55610141897867</v>
      </c>
      <c r="L867" s="20">
        <f t="shared" si="182"/>
        <v>828.14089929026102</v>
      </c>
      <c r="M867" s="39">
        <f t="shared" si="176"/>
        <v>9.1504889009947412</v>
      </c>
      <c r="N867" s="21"/>
      <c r="O867" s="22">
        <f t="shared" si="177"/>
        <v>11.784997227682231</v>
      </c>
      <c r="P867" s="22"/>
      <c r="Q867" s="41">
        <f t="shared" si="178"/>
        <v>0.10353127198083714</v>
      </c>
      <c r="R867" s="19">
        <f t="shared" si="183"/>
        <v>1.0019809223895706</v>
      </c>
      <c r="S867" s="19">
        <f t="shared" si="189"/>
        <v>13.721622148873653</v>
      </c>
      <c r="T867" s="25">
        <f t="shared" si="184"/>
        <v>0.12034783390632886</v>
      </c>
      <c r="U867" s="25">
        <f t="shared" si="185"/>
        <v>-2.6839001257765949E-2</v>
      </c>
      <c r="V867" s="25">
        <f t="shared" si="186"/>
        <v>0.14718683516409481</v>
      </c>
      <c r="Y867" s="40"/>
      <c r="Z867" s="40"/>
    </row>
    <row r="868" spans="1:26" x14ac:dyDescent="0.2">
      <c r="A868" s="16">
        <v>1942.08</v>
      </c>
      <c r="B868" s="17">
        <v>8.59</v>
      </c>
      <c r="C868" s="18">
        <v>0.63333300000000003</v>
      </c>
      <c r="D868" s="17">
        <v>0.95333299999999999</v>
      </c>
      <c r="E868" s="17">
        <v>16.5</v>
      </c>
      <c r="F868" s="18">
        <f t="shared" si="187"/>
        <v>1942.624999999935</v>
      </c>
      <c r="G868" s="19">
        <f>G861*5/12+G873*7/12</f>
        <v>2.4658333333333338</v>
      </c>
      <c r="H868" s="18">
        <f t="shared" si="179"/>
        <v>163.89394621212128</v>
      </c>
      <c r="I868" s="18">
        <f t="shared" si="180"/>
        <v>12.08375374113637</v>
      </c>
      <c r="J868" s="20">
        <f t="shared" si="188"/>
        <v>7359.3691806133893</v>
      </c>
      <c r="K868" s="18">
        <f t="shared" si="181"/>
        <v>18.189232529015161</v>
      </c>
      <c r="L868" s="20">
        <f t="shared" si="182"/>
        <v>816.75547136923217</v>
      </c>
      <c r="M868" s="39">
        <f t="shared" si="176"/>
        <v>9.0128230475642912</v>
      </c>
      <c r="N868" s="21"/>
      <c r="O868" s="22">
        <f t="shared" si="177"/>
        <v>11.634971805540616</v>
      </c>
      <c r="P868" s="22"/>
      <c r="Q868" s="41">
        <f t="shared" si="178"/>
        <v>0.10656446054631466</v>
      </c>
      <c r="R868" s="19">
        <f t="shared" si="183"/>
        <v>1.0019816197566911</v>
      </c>
      <c r="S868" s="19">
        <f t="shared" si="189"/>
        <v>13.66547753487983</v>
      </c>
      <c r="T868" s="25">
        <f t="shared" si="184"/>
        <v>0.12197623362054477</v>
      </c>
      <c r="U868" s="25">
        <f t="shared" si="185"/>
        <v>-2.6321898240336705E-2</v>
      </c>
      <c r="V868" s="25">
        <f t="shared" si="186"/>
        <v>0.14829813186088148</v>
      </c>
      <c r="Y868" s="40"/>
      <c r="Z868" s="40"/>
    </row>
    <row r="869" spans="1:26" x14ac:dyDescent="0.2">
      <c r="A869" s="16">
        <v>1942.09</v>
      </c>
      <c r="B869" s="17">
        <v>8.68</v>
      </c>
      <c r="C869" s="18">
        <v>0.62</v>
      </c>
      <c r="D869" s="17">
        <v>0.94</v>
      </c>
      <c r="E869" s="17">
        <v>16.5</v>
      </c>
      <c r="F869" s="18">
        <f t="shared" si="187"/>
        <v>1942.7083333332682</v>
      </c>
      <c r="G869" s="19">
        <f>G861*4/12+G873*8/12</f>
        <v>2.4666666666666668</v>
      </c>
      <c r="H869" s="18">
        <f t="shared" si="179"/>
        <v>165.61111212121219</v>
      </c>
      <c r="I869" s="18">
        <f t="shared" si="180"/>
        <v>11.829365151515157</v>
      </c>
      <c r="J869" s="20">
        <f t="shared" si="188"/>
        <v>7480.7402284116315</v>
      </c>
      <c r="K869" s="18">
        <f t="shared" si="181"/>
        <v>17.934843939393946</v>
      </c>
      <c r="L869" s="20">
        <f t="shared" si="182"/>
        <v>810.12624593397857</v>
      </c>
      <c r="M869" s="39">
        <f t="shared" si="176"/>
        <v>9.0778298393714998</v>
      </c>
      <c r="N869" s="21"/>
      <c r="O869" s="22">
        <f t="shared" si="177"/>
        <v>11.745145809200281</v>
      </c>
      <c r="P869" s="22"/>
      <c r="Q869" s="41">
        <f t="shared" si="178"/>
        <v>0.10652043750087256</v>
      </c>
      <c r="R869" s="19">
        <f t="shared" si="183"/>
        <v>1.0019823171236515</v>
      </c>
      <c r="S869" s="19">
        <f t="shared" si="189"/>
        <v>13.692557315147566</v>
      </c>
      <c r="T869" s="25">
        <f t="shared" si="184"/>
        <v>0.11889433414901429</v>
      </c>
      <c r="U869" s="25">
        <f t="shared" si="185"/>
        <v>-2.6395550559896619E-2</v>
      </c>
      <c r="V869" s="25">
        <f t="shared" si="186"/>
        <v>0.14528988470891091</v>
      </c>
      <c r="Y869" s="40"/>
      <c r="Z869" s="40"/>
    </row>
    <row r="870" spans="1:26" x14ac:dyDescent="0.2">
      <c r="A870" s="16">
        <v>1942.1</v>
      </c>
      <c r="B870" s="17">
        <v>9.32</v>
      </c>
      <c r="C870" s="18">
        <v>0.61</v>
      </c>
      <c r="D870" s="17">
        <v>0.97</v>
      </c>
      <c r="E870" s="17">
        <v>16.7</v>
      </c>
      <c r="F870" s="18">
        <f t="shared" si="187"/>
        <v>1942.7916666666015</v>
      </c>
      <c r="G870" s="19">
        <f>G861*3/12+G873*9/12</f>
        <v>2.4675000000000002</v>
      </c>
      <c r="H870" s="18">
        <f t="shared" si="179"/>
        <v>175.69246407185639</v>
      </c>
      <c r="I870" s="18">
        <f t="shared" si="180"/>
        <v>11.499184880239525</v>
      </c>
      <c r="J870" s="20">
        <f t="shared" si="188"/>
        <v>7979.4054967833072</v>
      </c>
      <c r="K870" s="18">
        <f t="shared" si="181"/>
        <v>18.285589071856297</v>
      </c>
      <c r="L870" s="20">
        <f t="shared" si="182"/>
        <v>830.47460642487204</v>
      </c>
      <c r="M870" s="39">
        <f t="shared" si="176"/>
        <v>9.5991767493529849</v>
      </c>
      <c r="N870" s="21"/>
      <c r="O870" s="22">
        <f t="shared" si="177"/>
        <v>12.442152869609725</v>
      </c>
      <c r="P870" s="22"/>
      <c r="Q870" s="41">
        <f t="shared" si="178"/>
        <v>0.10252615661656954</v>
      </c>
      <c r="R870" s="19">
        <f t="shared" si="183"/>
        <v>1.0019830144904518</v>
      </c>
      <c r="S870" s="19">
        <f t="shared" si="189"/>
        <v>13.555392517884396</v>
      </c>
      <c r="T870" s="25">
        <f t="shared" si="184"/>
        <v>0.10988817439131759</v>
      </c>
      <c r="U870" s="25">
        <f t="shared" si="185"/>
        <v>-2.5294538636276176E-2</v>
      </c>
      <c r="V870" s="25">
        <f t="shared" si="186"/>
        <v>0.13518271302759377</v>
      </c>
      <c r="Y870" s="40"/>
      <c r="Z870" s="40"/>
    </row>
    <row r="871" spans="1:26" x14ac:dyDescent="0.2">
      <c r="A871" s="16">
        <v>1942.11</v>
      </c>
      <c r="B871" s="17">
        <v>9.4700000000000006</v>
      </c>
      <c r="C871" s="18">
        <v>0.6</v>
      </c>
      <c r="D871" s="17">
        <v>1</v>
      </c>
      <c r="E871" s="17">
        <v>16.8</v>
      </c>
      <c r="F871" s="18">
        <f t="shared" si="187"/>
        <v>1942.8749999999347</v>
      </c>
      <c r="G871" s="19">
        <f>G861*2/12+G873*10/12</f>
        <v>2.4683333333333337</v>
      </c>
      <c r="H871" s="18">
        <f t="shared" si="179"/>
        <v>177.4575126488096</v>
      </c>
      <c r="I871" s="18">
        <f t="shared" si="180"/>
        <v>11.243348214285719</v>
      </c>
      <c r="J871" s="20">
        <f t="shared" si="188"/>
        <v>8102.1216757395587</v>
      </c>
      <c r="K871" s="18">
        <f t="shared" si="181"/>
        <v>18.738913690476199</v>
      </c>
      <c r="L871" s="20">
        <f t="shared" si="182"/>
        <v>855.55667114462085</v>
      </c>
      <c r="M871" s="39">
        <f t="shared" si="176"/>
        <v>9.6613341521716531</v>
      </c>
      <c r="N871" s="21"/>
      <c r="O871" s="22">
        <f t="shared" si="177"/>
        <v>12.543111801092831</v>
      </c>
      <c r="P871" s="22"/>
      <c r="Q871" s="41">
        <f t="shared" si="178"/>
        <v>0.10323139333544554</v>
      </c>
      <c r="R871" s="19">
        <f t="shared" si="183"/>
        <v>1.001983711857092</v>
      </c>
      <c r="S871" s="19">
        <f t="shared" si="189"/>
        <v>13.501426194232602</v>
      </c>
      <c r="T871" s="25">
        <f t="shared" si="184"/>
        <v>0.11218932404266657</v>
      </c>
      <c r="U871" s="25">
        <f t="shared" si="185"/>
        <v>-2.4784204688455325E-2</v>
      </c>
      <c r="V871" s="25">
        <f t="shared" si="186"/>
        <v>0.1369735287311219</v>
      </c>
      <c r="Y871" s="40"/>
      <c r="Z871" s="40"/>
    </row>
    <row r="872" spans="1:26" x14ac:dyDescent="0.2">
      <c r="A872" s="16">
        <v>1942.12</v>
      </c>
      <c r="B872" s="17">
        <v>9.52</v>
      </c>
      <c r="C872" s="18">
        <v>0.59</v>
      </c>
      <c r="D872" s="17">
        <v>1.03</v>
      </c>
      <c r="E872" s="17">
        <v>16.899999999999999</v>
      </c>
      <c r="F872" s="18">
        <f t="shared" si="187"/>
        <v>1942.958333333268</v>
      </c>
      <c r="G872" s="19">
        <f>G861*1/12+G873*11/12</f>
        <v>2.4691666666666667</v>
      </c>
      <c r="H872" s="18">
        <f t="shared" si="179"/>
        <v>177.33886982248529</v>
      </c>
      <c r="I872" s="18">
        <f t="shared" si="180"/>
        <v>10.990539201183436</v>
      </c>
      <c r="J872" s="20">
        <f t="shared" si="188"/>
        <v>8138.5208027545277</v>
      </c>
      <c r="K872" s="18">
        <f t="shared" si="181"/>
        <v>19.186873520710069</v>
      </c>
      <c r="L872" s="20">
        <f t="shared" si="182"/>
        <v>880.53323811314738</v>
      </c>
      <c r="M872" s="39">
        <f t="shared" si="176"/>
        <v>9.6175141032831721</v>
      </c>
      <c r="N872" s="21"/>
      <c r="O872" s="22">
        <f t="shared" si="177"/>
        <v>12.504872502621101</v>
      </c>
      <c r="P872" s="22"/>
      <c r="Q872" s="41">
        <f t="shared" si="178"/>
        <v>0.10508258054935478</v>
      </c>
      <c r="R872" s="19">
        <f t="shared" si="183"/>
        <v>1.0019844092235723</v>
      </c>
      <c r="S872" s="19">
        <f t="shared" si="189"/>
        <v>13.448160558707544</v>
      </c>
      <c r="T872" s="25">
        <f t="shared" si="184"/>
        <v>0.1165999104835409</v>
      </c>
      <c r="U872" s="25">
        <f t="shared" si="185"/>
        <v>-2.4276050828246576E-2</v>
      </c>
      <c r="V872" s="25">
        <f t="shared" si="186"/>
        <v>0.14087596131178748</v>
      </c>
      <c r="Y872" s="40"/>
      <c r="Z872" s="40"/>
    </row>
    <row r="873" spans="1:26" x14ac:dyDescent="0.2">
      <c r="A873" s="16">
        <v>1943.01</v>
      </c>
      <c r="B873" s="17">
        <v>10.09</v>
      </c>
      <c r="C873" s="18">
        <v>0.59</v>
      </c>
      <c r="D873" s="17">
        <v>1.0433300000000001</v>
      </c>
      <c r="E873" s="17">
        <v>16.899999999999999</v>
      </c>
      <c r="F873" s="18">
        <f t="shared" si="187"/>
        <v>1943.0416666666013</v>
      </c>
      <c r="G873" s="19">
        <v>2.4700000000000002</v>
      </c>
      <c r="H873" s="18">
        <f t="shared" si="179"/>
        <v>187.95684837278114</v>
      </c>
      <c r="I873" s="18">
        <f t="shared" si="180"/>
        <v>10.990539201183436</v>
      </c>
      <c r="J873" s="20">
        <f t="shared" si="188"/>
        <v>8667.8381133678504</v>
      </c>
      <c r="K873" s="18">
        <f t="shared" si="181"/>
        <v>19.435185194526639</v>
      </c>
      <c r="L873" s="20">
        <f t="shared" si="182"/>
        <v>896.27507817840251</v>
      </c>
      <c r="M873" s="39">
        <f t="shared" si="176"/>
        <v>10.15053422043208</v>
      </c>
      <c r="N873" s="21"/>
      <c r="O873" s="22">
        <f t="shared" si="177"/>
        <v>13.213565770538391</v>
      </c>
      <c r="P873" s="22"/>
      <c r="Q873" s="41">
        <f t="shared" si="178"/>
        <v>0.10119365235814599</v>
      </c>
      <c r="R873" s="19">
        <f t="shared" si="183"/>
        <v>1.0019851065898928</v>
      </c>
      <c r="S873" s="19">
        <f t="shared" si="189"/>
        <v>13.474847212560325</v>
      </c>
      <c r="T873" s="25">
        <f t="shared" si="184"/>
        <v>0.11109544759668788</v>
      </c>
      <c r="U873" s="25">
        <f t="shared" si="185"/>
        <v>-2.3979650422291221E-2</v>
      </c>
      <c r="V873" s="25">
        <f t="shared" si="186"/>
        <v>0.1350750980189791</v>
      </c>
      <c r="Y873" s="40"/>
      <c r="Z873" s="40"/>
    </row>
    <row r="874" spans="1:26" x14ac:dyDescent="0.2">
      <c r="A874" s="16">
        <v>1943.02</v>
      </c>
      <c r="B874" s="17">
        <v>10.69</v>
      </c>
      <c r="C874" s="18">
        <v>0.59</v>
      </c>
      <c r="D874" s="17">
        <v>1.05667</v>
      </c>
      <c r="E874" s="17">
        <v>16.899999999999999</v>
      </c>
      <c r="F874" s="18">
        <f t="shared" si="187"/>
        <v>1943.1249999999345</v>
      </c>
      <c r="G874" s="19">
        <f>G873*11/12+G885*1/12</f>
        <v>2.4708333333333332</v>
      </c>
      <c r="H874" s="18">
        <f t="shared" si="179"/>
        <v>199.13366789940838</v>
      </c>
      <c r="I874" s="18">
        <f t="shared" si="180"/>
        <v>10.990539201183436</v>
      </c>
      <c r="J874" s="20">
        <f t="shared" si="188"/>
        <v>9225.5062575959273</v>
      </c>
      <c r="K874" s="18">
        <f t="shared" si="181"/>
        <v>19.683683148668649</v>
      </c>
      <c r="L874" s="20">
        <f t="shared" si="182"/>
        <v>911.90979393955922</v>
      </c>
      <c r="M874" s="39">
        <f t="shared" si="176"/>
        <v>10.708982995221266</v>
      </c>
      <c r="N874" s="21"/>
      <c r="O874" s="22">
        <f t="shared" si="177"/>
        <v>13.952601800590957</v>
      </c>
      <c r="P874" s="22"/>
      <c r="Q874" s="41">
        <f t="shared" si="178"/>
        <v>9.7654449052904865E-2</v>
      </c>
      <c r="R874" s="19">
        <f t="shared" si="183"/>
        <v>1.001985803956053</v>
      </c>
      <c r="S874" s="19">
        <f t="shared" si="189"/>
        <v>13.501596220559778</v>
      </c>
      <c r="T874" s="25">
        <f t="shared" si="184"/>
        <v>0.10374760436908259</v>
      </c>
      <c r="U874" s="25">
        <f t="shared" si="185"/>
        <v>-2.3330119465403643E-2</v>
      </c>
      <c r="V874" s="25">
        <f t="shared" si="186"/>
        <v>0.12707772383448623</v>
      </c>
      <c r="Y874" s="40"/>
      <c r="Z874" s="40"/>
    </row>
    <row r="875" spans="1:26" x14ac:dyDescent="0.2">
      <c r="A875" s="16">
        <v>1943.03</v>
      </c>
      <c r="B875" s="17">
        <v>11.07</v>
      </c>
      <c r="C875" s="18">
        <v>0.59</v>
      </c>
      <c r="D875" s="17">
        <v>1.07</v>
      </c>
      <c r="E875" s="17">
        <v>17.2</v>
      </c>
      <c r="F875" s="18">
        <f t="shared" si="187"/>
        <v>1943.2083333332678</v>
      </c>
      <c r="G875" s="19">
        <f>G873*10/12+G885*2/12</f>
        <v>2.4716666666666667</v>
      </c>
      <c r="H875" s="18">
        <f t="shared" si="179"/>
        <v>202.6155937500001</v>
      </c>
      <c r="I875" s="18">
        <f t="shared" si="180"/>
        <v>10.798843750000005</v>
      </c>
      <c r="J875" s="20">
        <f t="shared" si="188"/>
        <v>9428.5085718977371</v>
      </c>
      <c r="K875" s="18">
        <f t="shared" si="181"/>
        <v>19.584343750000009</v>
      </c>
      <c r="L875" s="20">
        <f t="shared" si="182"/>
        <v>911.3373235709646</v>
      </c>
      <c r="M875" s="39">
        <f t="shared" si="176"/>
        <v>10.850541744036802</v>
      </c>
      <c r="N875" s="21"/>
      <c r="O875" s="22">
        <f t="shared" si="177"/>
        <v>14.146459872218626</v>
      </c>
      <c r="P875" s="22"/>
      <c r="Q875" s="41">
        <f t="shared" si="178"/>
        <v>9.9055216600679952E-2</v>
      </c>
      <c r="R875" s="19">
        <f t="shared" si="183"/>
        <v>1.0019865013220532</v>
      </c>
      <c r="S875" s="19">
        <f t="shared" si="189"/>
        <v>13.292447143565951</v>
      </c>
      <c r="T875" s="25">
        <f t="shared" si="184"/>
        <v>0.10198223940225426</v>
      </c>
      <c r="U875" s="25">
        <f t="shared" si="185"/>
        <v>-2.1698297281205203E-2</v>
      </c>
      <c r="V875" s="25">
        <f t="shared" si="186"/>
        <v>0.12368053668345946</v>
      </c>
      <c r="Y875" s="40"/>
      <c r="Z875" s="40"/>
    </row>
    <row r="876" spans="1:26" x14ac:dyDescent="0.2">
      <c r="A876" s="16">
        <v>1943.04</v>
      </c>
      <c r="B876" s="17">
        <v>11.44</v>
      </c>
      <c r="C876" s="18">
        <v>0.59</v>
      </c>
      <c r="D876" s="17">
        <v>1.08</v>
      </c>
      <c r="E876" s="17">
        <v>17.399999999999999</v>
      </c>
      <c r="F876" s="18">
        <f t="shared" si="187"/>
        <v>1943.291666666601</v>
      </c>
      <c r="G876" s="19">
        <f>G873*9/12+G885*3/12</f>
        <v>2.4725000000000001</v>
      </c>
      <c r="H876" s="18">
        <f t="shared" si="179"/>
        <v>206.98099425287367</v>
      </c>
      <c r="I876" s="18">
        <f t="shared" si="180"/>
        <v>10.674719109195406</v>
      </c>
      <c r="J876" s="20">
        <f t="shared" si="188"/>
        <v>9673.0427586768055</v>
      </c>
      <c r="K876" s="18">
        <f t="shared" si="181"/>
        <v>19.54016379310346</v>
      </c>
      <c r="L876" s="20">
        <f t="shared" si="182"/>
        <v>913.18935134361459</v>
      </c>
      <c r="M876" s="39">
        <f t="shared" si="176"/>
        <v>11.039227142939691</v>
      </c>
      <c r="N876" s="21"/>
      <c r="O876" s="22">
        <f t="shared" si="177"/>
        <v>14.40021050260753</v>
      </c>
      <c r="P876" s="22"/>
      <c r="Q876" s="41">
        <f t="shared" si="178"/>
        <v>9.8664954260692619E-2</v>
      </c>
      <c r="R876" s="19">
        <f t="shared" si="183"/>
        <v>1.0019871986878939</v>
      </c>
      <c r="S876" s="19">
        <f t="shared" si="189"/>
        <v>13.16576234753491</v>
      </c>
      <c r="T876" s="25">
        <f t="shared" si="184"/>
        <v>9.4147168650394963E-2</v>
      </c>
      <c r="U876" s="25">
        <f t="shared" si="185"/>
        <v>-2.1028564348838708E-2</v>
      </c>
      <c r="V876" s="25">
        <f t="shared" si="186"/>
        <v>0.11517573299923367</v>
      </c>
      <c r="Y876" s="40"/>
      <c r="Z876" s="40"/>
    </row>
    <row r="877" spans="1:26" x14ac:dyDescent="0.2">
      <c r="A877" s="16">
        <v>1943.05</v>
      </c>
      <c r="B877" s="17">
        <v>11.89</v>
      </c>
      <c r="C877" s="18">
        <v>0.59</v>
      </c>
      <c r="D877" s="17">
        <v>1.0900000000000001</v>
      </c>
      <c r="E877" s="17">
        <v>17.5</v>
      </c>
      <c r="F877" s="18">
        <f t="shared" si="187"/>
        <v>1943.3749999999343</v>
      </c>
      <c r="G877" s="19">
        <f>G873*8/12+G885*4/12</f>
        <v>2.4733333333333336</v>
      </c>
      <c r="H877" s="18">
        <f t="shared" si="179"/>
        <v>213.89345642857154</v>
      </c>
      <c r="I877" s="18">
        <f t="shared" si="180"/>
        <v>10.613720714285718</v>
      </c>
      <c r="J877" s="20">
        <f t="shared" si="188"/>
        <v>10037.424636621667</v>
      </c>
      <c r="K877" s="18">
        <f t="shared" si="181"/>
        <v>19.608399285714295</v>
      </c>
      <c r="L877" s="20">
        <f t="shared" si="182"/>
        <v>920.16760756245719</v>
      </c>
      <c r="M877" s="39">
        <f t="shared" si="176"/>
        <v>11.362215800613692</v>
      </c>
      <c r="N877" s="21"/>
      <c r="O877" s="22">
        <f t="shared" si="177"/>
        <v>14.827344489187846</v>
      </c>
      <c r="P877" s="22"/>
      <c r="Q877" s="41">
        <f t="shared" si="178"/>
        <v>9.6673607448530596E-2</v>
      </c>
      <c r="R877" s="19">
        <f t="shared" si="183"/>
        <v>1.0019878960535744</v>
      </c>
      <c r="S877" s="19">
        <f t="shared" si="189"/>
        <v>13.11654290272164</v>
      </c>
      <c r="T877" s="25">
        <f t="shared" si="184"/>
        <v>9.0788774874241751E-2</v>
      </c>
      <c r="U877" s="25">
        <f t="shared" si="185"/>
        <v>-2.2651444214162098E-2</v>
      </c>
      <c r="V877" s="25">
        <f t="shared" si="186"/>
        <v>0.11344021908840385</v>
      </c>
      <c r="Y877" s="40"/>
      <c r="Z877" s="40"/>
    </row>
    <row r="878" spans="1:26" x14ac:dyDescent="0.2">
      <c r="A878" s="16">
        <v>1943.06</v>
      </c>
      <c r="B878" s="17">
        <v>12.1</v>
      </c>
      <c r="C878" s="18">
        <v>0.59</v>
      </c>
      <c r="D878" s="17">
        <v>1.1000000000000001</v>
      </c>
      <c r="E878" s="17">
        <v>17.5</v>
      </c>
      <c r="F878" s="18">
        <f t="shared" si="187"/>
        <v>1943.4583333332675</v>
      </c>
      <c r="G878" s="19">
        <f>G873*7/12+G885*5/12</f>
        <v>2.4741666666666671</v>
      </c>
      <c r="H878" s="18">
        <f t="shared" si="179"/>
        <v>217.67122142857153</v>
      </c>
      <c r="I878" s="18">
        <f t="shared" si="180"/>
        <v>10.613720714285718</v>
      </c>
      <c r="J878" s="20">
        <f t="shared" si="188"/>
        <v>10256.2106656369</v>
      </c>
      <c r="K878" s="18">
        <f t="shared" si="181"/>
        <v>19.788292857142867</v>
      </c>
      <c r="L878" s="20">
        <f t="shared" si="182"/>
        <v>932.3827877851727</v>
      </c>
      <c r="M878" s="39">
        <f t="shared" si="176"/>
        <v>11.51674478645123</v>
      </c>
      <c r="N878" s="21"/>
      <c r="O878" s="22">
        <f t="shared" si="177"/>
        <v>15.033775620802535</v>
      </c>
      <c r="P878" s="22"/>
      <c r="Q878" s="41">
        <f t="shared" si="178"/>
        <v>9.4667767857563784E-2</v>
      </c>
      <c r="R878" s="19">
        <f t="shared" si="183"/>
        <v>1.0019885934190949</v>
      </c>
      <c r="S878" s="19">
        <f t="shared" si="189"/>
        <v>13.142617226594501</v>
      </c>
      <c r="T878" s="25">
        <f t="shared" si="184"/>
        <v>8.4604209985769341E-2</v>
      </c>
      <c r="U878" s="25">
        <f t="shared" si="185"/>
        <v>-2.3462326496268671E-2</v>
      </c>
      <c r="V878" s="25">
        <f t="shared" si="186"/>
        <v>0.10806653648203801</v>
      </c>
      <c r="Y878" s="40"/>
      <c r="Z878" s="40"/>
    </row>
    <row r="879" spans="1:26" x14ac:dyDescent="0.2">
      <c r="A879" s="16">
        <v>1943.07</v>
      </c>
      <c r="B879" s="17">
        <v>12.35</v>
      </c>
      <c r="C879" s="18">
        <v>0.593333</v>
      </c>
      <c r="D879" s="17">
        <v>1.0933299999999999</v>
      </c>
      <c r="E879" s="17">
        <v>17.399999999999999</v>
      </c>
      <c r="F879" s="18">
        <f t="shared" si="187"/>
        <v>1943.5416666666008</v>
      </c>
      <c r="G879" s="19">
        <f>G873*6/12+G885*6/12</f>
        <v>2.4750000000000001</v>
      </c>
      <c r="H879" s="18">
        <f t="shared" si="179"/>
        <v>223.44539152298861</v>
      </c>
      <c r="I879" s="18">
        <f t="shared" si="180"/>
        <v>10.735022225790235</v>
      </c>
      <c r="J879" s="20">
        <f t="shared" si="188"/>
        <v>10570.428404570628</v>
      </c>
      <c r="K879" s="18">
        <f t="shared" si="181"/>
        <v>19.781340073994262</v>
      </c>
      <c r="L879" s="20">
        <f t="shared" si="182"/>
        <v>935.78676012706114</v>
      </c>
      <c r="M879" s="39">
        <f t="shared" si="176"/>
        <v>11.774213341781653</v>
      </c>
      <c r="N879" s="21"/>
      <c r="O879" s="22">
        <f t="shared" si="177"/>
        <v>15.373683748422993</v>
      </c>
      <c r="P879" s="22"/>
      <c r="Q879" s="41">
        <f t="shared" si="178"/>
        <v>8.897387762529993E-2</v>
      </c>
      <c r="R879" s="19">
        <f t="shared" si="183"/>
        <v>1.0019892907844554</v>
      </c>
      <c r="S879" s="19">
        <f t="shared" si="189"/>
        <v>13.244435034633181</v>
      </c>
      <c r="T879" s="25">
        <f t="shared" si="184"/>
        <v>8.3387900587165387E-2</v>
      </c>
      <c r="U879" s="25">
        <f t="shared" si="185"/>
        <v>-2.2466967654152681E-2</v>
      </c>
      <c r="V879" s="25">
        <f t="shared" si="186"/>
        <v>0.10585486824131807</v>
      </c>
      <c r="Y879" s="40"/>
      <c r="Z879" s="40"/>
    </row>
    <row r="880" spans="1:26" x14ac:dyDescent="0.2">
      <c r="A880" s="16">
        <v>1943.08</v>
      </c>
      <c r="B880" s="17">
        <v>11.74</v>
      </c>
      <c r="C880" s="18">
        <v>0.59666699999999995</v>
      </c>
      <c r="D880" s="17">
        <v>1.08667</v>
      </c>
      <c r="E880" s="17">
        <v>17.3</v>
      </c>
      <c r="F880" s="18">
        <f t="shared" si="187"/>
        <v>1943.6249999999341</v>
      </c>
      <c r="G880" s="19">
        <f>G873*5/12+G885*7/12</f>
        <v>2.4758333333333331</v>
      </c>
      <c r="H880" s="18">
        <f t="shared" si="179"/>
        <v>213.63661416184979</v>
      </c>
      <c r="I880" s="18">
        <f t="shared" si="180"/>
        <v>10.857744264234107</v>
      </c>
      <c r="J880" s="20">
        <f t="shared" si="188"/>
        <v>10149.212609998038</v>
      </c>
      <c r="K880" s="18">
        <f t="shared" si="181"/>
        <v>19.774488885115613</v>
      </c>
      <c r="L880" s="20">
        <f t="shared" si="182"/>
        <v>939.4246053583106</v>
      </c>
      <c r="M880" s="39">
        <f t="shared" si="176"/>
        <v>11.210545904158964</v>
      </c>
      <c r="N880" s="21"/>
      <c r="O880" s="22">
        <f t="shared" si="177"/>
        <v>14.645291104906283</v>
      </c>
      <c r="P880" s="22"/>
      <c r="Q880" s="41">
        <f t="shared" si="178"/>
        <v>9.1861500047827879E-2</v>
      </c>
      <c r="R880" s="19">
        <f t="shared" si="183"/>
        <v>1.0019899881496559</v>
      </c>
      <c r="S880" s="19">
        <f t="shared" si="189"/>
        <v>13.347491790124645</v>
      </c>
      <c r="T880" s="25">
        <f t="shared" si="184"/>
        <v>8.8370802794813796E-2</v>
      </c>
      <c r="U880" s="25">
        <f t="shared" si="185"/>
        <v>-2.3517423096650725E-2</v>
      </c>
      <c r="V880" s="25">
        <f t="shared" si="186"/>
        <v>0.11188822589146452</v>
      </c>
      <c r="Y880" s="40"/>
      <c r="Z880" s="40"/>
    </row>
    <row r="881" spans="1:26" x14ac:dyDescent="0.2">
      <c r="A881" s="16">
        <v>1943.09</v>
      </c>
      <c r="B881" s="17">
        <v>11.99</v>
      </c>
      <c r="C881" s="18">
        <v>0.6</v>
      </c>
      <c r="D881" s="17">
        <v>1.08</v>
      </c>
      <c r="E881" s="17">
        <v>17.399999999999999</v>
      </c>
      <c r="F881" s="18">
        <f t="shared" si="187"/>
        <v>1943.7083333332673</v>
      </c>
      <c r="G881" s="19">
        <f>G873*4/12+G885*8/12</f>
        <v>2.4766666666666666</v>
      </c>
      <c r="H881" s="18">
        <f t="shared" si="179"/>
        <v>216.93200359195416</v>
      </c>
      <c r="I881" s="18">
        <f t="shared" si="180"/>
        <v>10.855646551724144</v>
      </c>
      <c r="J881" s="20">
        <f t="shared" si="188"/>
        <v>10348.742842828879</v>
      </c>
      <c r="K881" s="18">
        <f t="shared" si="181"/>
        <v>19.54016379310346</v>
      </c>
      <c r="L881" s="20">
        <f t="shared" si="182"/>
        <v>932.16365890368547</v>
      </c>
      <c r="M881" s="39">
        <f t="shared" si="176"/>
        <v>11.336281939610286</v>
      </c>
      <c r="N881" s="21"/>
      <c r="O881" s="22">
        <f t="shared" si="177"/>
        <v>14.816447618832893</v>
      </c>
      <c r="P881" s="22"/>
      <c r="Q881" s="41">
        <f t="shared" si="178"/>
        <v>9.1456132605392343E-2</v>
      </c>
      <c r="R881" s="19">
        <f t="shared" si="183"/>
        <v>1.0019906855146967</v>
      </c>
      <c r="S881" s="19">
        <f t="shared" si="189"/>
        <v>13.297190766243276</v>
      </c>
      <c r="T881" s="25">
        <f t="shared" si="184"/>
        <v>8.1708159362284594E-2</v>
      </c>
      <c r="U881" s="25">
        <f t="shared" si="185"/>
        <v>-2.2238596143089873E-2</v>
      </c>
      <c r="V881" s="25">
        <f t="shared" si="186"/>
        <v>0.10394675550537447</v>
      </c>
      <c r="Y881" s="40"/>
      <c r="Z881" s="40"/>
    </row>
    <row r="882" spans="1:26" x14ac:dyDescent="0.2">
      <c r="A882" s="16">
        <v>1943.1</v>
      </c>
      <c r="B882" s="17">
        <v>11.88</v>
      </c>
      <c r="C882" s="18">
        <v>0.60333300000000001</v>
      </c>
      <c r="D882" s="17">
        <v>1.0333300000000001</v>
      </c>
      <c r="E882" s="17">
        <v>17.399999999999999</v>
      </c>
      <c r="F882" s="18">
        <f t="shared" si="187"/>
        <v>1943.7916666666006</v>
      </c>
      <c r="G882" s="19">
        <f>G873*3/12+G885*9/12</f>
        <v>2.4775</v>
      </c>
      <c r="H882" s="18">
        <f t="shared" si="179"/>
        <v>214.94180172413806</v>
      </c>
      <c r="I882" s="18">
        <f t="shared" si="180"/>
        <v>10.915949668318971</v>
      </c>
      <c r="J882" s="20">
        <f t="shared" si="188"/>
        <v>10297.195702941877</v>
      </c>
      <c r="K882" s="18">
        <f t="shared" si="181"/>
        <v>18.695775418821853</v>
      </c>
      <c r="L882" s="20">
        <f t="shared" si="182"/>
        <v>895.65666967347909</v>
      </c>
      <c r="M882" s="39">
        <f t="shared" si="176"/>
        <v>11.187335503326031</v>
      </c>
      <c r="N882" s="21"/>
      <c r="O882" s="22">
        <f t="shared" si="177"/>
        <v>14.629987013874139</v>
      </c>
      <c r="P882" s="22"/>
      <c r="Q882" s="41">
        <f t="shared" si="178"/>
        <v>9.2622244629765954E-2</v>
      </c>
      <c r="R882" s="19">
        <f t="shared" si="183"/>
        <v>1.0019913828795777</v>
      </c>
      <c r="S882" s="19">
        <f t="shared" si="189"/>
        <v>13.323661291287795</v>
      </c>
      <c r="T882" s="25">
        <f t="shared" si="184"/>
        <v>8.5596312240796335E-2</v>
      </c>
      <c r="U882" s="25">
        <f t="shared" si="185"/>
        <v>-2.0793521082683286E-2</v>
      </c>
      <c r="V882" s="25">
        <f t="shared" si="186"/>
        <v>0.10638983332347962</v>
      </c>
      <c r="Y882" s="40"/>
      <c r="Z882" s="40"/>
    </row>
    <row r="883" spans="1:26" x14ac:dyDescent="0.2">
      <c r="A883" s="16">
        <v>1943.11</v>
      </c>
      <c r="B883" s="17">
        <v>11.33</v>
      </c>
      <c r="C883" s="18">
        <v>0.60666699999999996</v>
      </c>
      <c r="D883" s="17">
        <v>0.98666699999999996</v>
      </c>
      <c r="E883" s="17">
        <v>17.399999999999999</v>
      </c>
      <c r="F883" s="18">
        <f t="shared" si="187"/>
        <v>1943.8749999999338</v>
      </c>
      <c r="G883" s="19">
        <f>G873*2/12+G885*10/12</f>
        <v>2.4783333333333335</v>
      </c>
      <c r="H883" s="18">
        <f t="shared" si="179"/>
        <v>204.99079238505757</v>
      </c>
      <c r="I883" s="18">
        <f t="shared" si="180"/>
        <v>10.976270877658051</v>
      </c>
      <c r="J883" s="20">
        <f t="shared" si="188"/>
        <v>9864.2936068847794</v>
      </c>
      <c r="K883" s="18">
        <f t="shared" si="181"/>
        <v>17.851513693750007</v>
      </c>
      <c r="L883" s="20">
        <f t="shared" si="182"/>
        <v>859.02674141431453</v>
      </c>
      <c r="M883" s="39">
        <f t="shared" si="176"/>
        <v>10.631033673001417</v>
      </c>
      <c r="N883" s="21"/>
      <c r="O883" s="22">
        <f t="shared" si="177"/>
        <v>13.915069560218249</v>
      </c>
      <c r="P883" s="22"/>
      <c r="Q883" s="41">
        <f t="shared" si="178"/>
        <v>9.7291352451369925E-2</v>
      </c>
      <c r="R883" s="19">
        <f t="shared" si="183"/>
        <v>1.0019920802442988</v>
      </c>
      <c r="S883" s="19">
        <f t="shared" si="189"/>
        <v>13.350193802276557</v>
      </c>
      <c r="T883" s="25">
        <f t="shared" si="184"/>
        <v>9.3595732603532378E-2</v>
      </c>
      <c r="U883" s="25">
        <f t="shared" si="185"/>
        <v>-2.0578290515885667E-2</v>
      </c>
      <c r="V883" s="25">
        <f t="shared" si="186"/>
        <v>0.11417402311941804</v>
      </c>
      <c r="Y883" s="40"/>
      <c r="Z883" s="40"/>
    </row>
    <row r="884" spans="1:26" x14ac:dyDescent="0.2">
      <c r="A884" s="16">
        <v>1943.12</v>
      </c>
      <c r="B884" s="17">
        <v>11.48</v>
      </c>
      <c r="C884" s="18">
        <v>0.61</v>
      </c>
      <c r="D884" s="17">
        <v>0.94</v>
      </c>
      <c r="E884" s="17">
        <v>17.399999999999999</v>
      </c>
      <c r="F884" s="18">
        <f t="shared" si="187"/>
        <v>1943.9583333332671</v>
      </c>
      <c r="G884" s="19">
        <f>G873*1/12+G885*11/12</f>
        <v>2.479166666666667</v>
      </c>
      <c r="H884" s="18">
        <f t="shared" si="179"/>
        <v>207.70470402298864</v>
      </c>
      <c r="I884" s="18">
        <f t="shared" si="180"/>
        <v>11.036573994252878</v>
      </c>
      <c r="J884" s="20">
        <f t="shared" si="188"/>
        <v>10039.146119333975</v>
      </c>
      <c r="K884" s="18">
        <f t="shared" si="181"/>
        <v>17.00717959770116</v>
      </c>
      <c r="L884" s="20">
        <f t="shared" si="182"/>
        <v>822.02067527647534</v>
      </c>
      <c r="M884" s="39">
        <f t="shared" si="176"/>
        <v>10.73736031604107</v>
      </c>
      <c r="N884" s="21"/>
      <c r="O884" s="22">
        <f t="shared" si="177"/>
        <v>14.068001177874832</v>
      </c>
      <c r="P884" s="22"/>
      <c r="Q884" s="41">
        <f t="shared" si="178"/>
        <v>9.6351548668495671E-2</v>
      </c>
      <c r="R884" s="19">
        <f t="shared" si="183"/>
        <v>1.0019927776088597</v>
      </c>
      <c r="S884" s="19">
        <f t="shared" si="189"/>
        <v>13.376788459607631</v>
      </c>
      <c r="T884" s="25">
        <f t="shared" si="184"/>
        <v>9.3668303002425013E-2</v>
      </c>
      <c r="U884" s="25">
        <f t="shared" si="185"/>
        <v>-1.9788936567351478E-2</v>
      </c>
      <c r="V884" s="25">
        <f t="shared" si="186"/>
        <v>0.11345723956977649</v>
      </c>
      <c r="Y884" s="40"/>
      <c r="Z884" s="40"/>
    </row>
    <row r="885" spans="1:26" x14ac:dyDescent="0.2">
      <c r="A885" s="16">
        <v>1944.01</v>
      </c>
      <c r="B885" s="17">
        <v>11.85</v>
      </c>
      <c r="C885" s="18">
        <v>0.61333300000000002</v>
      </c>
      <c r="D885" s="17">
        <v>0.93666700000000003</v>
      </c>
      <c r="E885" s="17">
        <v>17.399999999999999</v>
      </c>
      <c r="F885" s="18">
        <f t="shared" si="187"/>
        <v>1944.0416666666003</v>
      </c>
      <c r="G885" s="19">
        <v>2.48</v>
      </c>
      <c r="H885" s="18">
        <f t="shared" si="179"/>
        <v>214.39901939655184</v>
      </c>
      <c r="I885" s="18">
        <f t="shared" si="180"/>
        <v>11.096877110847707</v>
      </c>
      <c r="J885" s="20">
        <f t="shared" si="188"/>
        <v>10407.403584321286</v>
      </c>
      <c r="K885" s="18">
        <f t="shared" si="181"/>
        <v>16.946876481106333</v>
      </c>
      <c r="L885" s="20">
        <f t="shared" si="182"/>
        <v>822.63894456670619</v>
      </c>
      <c r="M885" s="39">
        <f t="shared" si="176"/>
        <v>11.052412763977472</v>
      </c>
      <c r="N885" s="21"/>
      <c r="O885" s="22">
        <f t="shared" si="177"/>
        <v>14.494846472285831</v>
      </c>
      <c r="P885" s="22"/>
      <c r="Q885" s="41">
        <f t="shared" si="178"/>
        <v>9.3688437178742867E-2</v>
      </c>
      <c r="R885" s="19">
        <f t="shared" si="183"/>
        <v>1.0028721608445137</v>
      </c>
      <c r="S885" s="19">
        <f t="shared" si="189"/>
        <v>13.403445424128391</v>
      </c>
      <c r="T885" s="25">
        <f t="shared" si="184"/>
        <v>9.2989031993344851E-2</v>
      </c>
      <c r="U885" s="25">
        <f t="shared" si="185"/>
        <v>-1.8831791717297874E-2</v>
      </c>
      <c r="V885" s="25">
        <f t="shared" si="186"/>
        <v>0.11182082371064272</v>
      </c>
      <c r="Y885" s="40"/>
      <c r="Z885" s="40"/>
    </row>
    <row r="886" spans="1:26" x14ac:dyDescent="0.2">
      <c r="A886" s="16">
        <v>1944.02</v>
      </c>
      <c r="B886" s="17">
        <v>11.77</v>
      </c>
      <c r="C886" s="18">
        <v>0.61666699999999997</v>
      </c>
      <c r="D886" s="17">
        <v>0.93333299999999997</v>
      </c>
      <c r="E886" s="17">
        <v>17.399999999999999</v>
      </c>
      <c r="F886" s="18">
        <f t="shared" si="187"/>
        <v>1944.1249999999336</v>
      </c>
      <c r="G886" s="19">
        <f>G885*11/12+G897*1/12</f>
        <v>2.4708333333333332</v>
      </c>
      <c r="H886" s="18">
        <f t="shared" si="179"/>
        <v>212.95159985632193</v>
      </c>
      <c r="I886" s="18">
        <f t="shared" si="180"/>
        <v>11.157198320186787</v>
      </c>
      <c r="J886" s="20">
        <f t="shared" si="188"/>
        <v>10382.275559744521</v>
      </c>
      <c r="K886" s="18">
        <f t="shared" si="181"/>
        <v>16.88655527176725</v>
      </c>
      <c r="L886" s="20">
        <f t="shared" si="182"/>
        <v>823.28975318632411</v>
      </c>
      <c r="M886" s="39">
        <f t="shared" si="176"/>
        <v>10.947918887724722</v>
      </c>
      <c r="N886" s="21"/>
      <c r="O886" s="22">
        <f t="shared" si="177"/>
        <v>14.372484109547694</v>
      </c>
      <c r="P886" s="22"/>
      <c r="Q886" s="41">
        <f t="shared" si="178"/>
        <v>9.3868115119619955E-2</v>
      </c>
      <c r="R886" s="19">
        <f t="shared" si="183"/>
        <v>1.0028648755994189</v>
      </c>
      <c r="S886" s="19">
        <f t="shared" si="189"/>
        <v>13.441942275257148</v>
      </c>
      <c r="T886" s="25">
        <f t="shared" si="184"/>
        <v>9.6146841260785099E-2</v>
      </c>
      <c r="U886" s="25">
        <f t="shared" si="185"/>
        <v>-1.8824624324006334E-2</v>
      </c>
      <c r="V886" s="25">
        <f t="shared" si="186"/>
        <v>0.11497146558479143</v>
      </c>
      <c r="Y886" s="40"/>
      <c r="Z886" s="40"/>
    </row>
    <row r="887" spans="1:26" x14ac:dyDescent="0.2">
      <c r="A887" s="16">
        <v>1944.03</v>
      </c>
      <c r="B887" s="17">
        <v>12.1</v>
      </c>
      <c r="C887" s="18">
        <v>0.62</v>
      </c>
      <c r="D887" s="17">
        <v>0.93</v>
      </c>
      <c r="E887" s="17">
        <v>17.399999999999999</v>
      </c>
      <c r="F887" s="18">
        <f t="shared" si="187"/>
        <v>1944.2083333332669</v>
      </c>
      <c r="G887" s="19">
        <f>G885*10/12+G897*2/12</f>
        <v>2.4616666666666669</v>
      </c>
      <c r="H887" s="18">
        <f t="shared" si="179"/>
        <v>218.92220545977023</v>
      </c>
      <c r="I887" s="18">
        <f t="shared" si="180"/>
        <v>11.217501436781616</v>
      </c>
      <c r="J887" s="20">
        <f t="shared" si="188"/>
        <v>10718.942382624939</v>
      </c>
      <c r="K887" s="18">
        <f t="shared" si="181"/>
        <v>16.826252155172423</v>
      </c>
      <c r="L887" s="20">
        <f t="shared" si="182"/>
        <v>823.85259635051182</v>
      </c>
      <c r="M887" s="39">
        <f t="shared" si="176"/>
        <v>11.224693196180683</v>
      </c>
      <c r="N887" s="21"/>
      <c r="O887" s="22">
        <f t="shared" si="177"/>
        <v>14.74956422999097</v>
      </c>
      <c r="P887" s="22"/>
      <c r="Q887" s="41">
        <f t="shared" si="178"/>
        <v>9.170751556267559E-2</v>
      </c>
      <c r="R887" s="19">
        <f t="shared" si="183"/>
        <v>1.0028575905674066</v>
      </c>
      <c r="S887" s="19">
        <f t="shared" si="189"/>
        <v>13.480451767690329</v>
      </c>
      <c r="T887" s="25">
        <f t="shared" si="184"/>
        <v>9.5446051039833391E-2</v>
      </c>
      <c r="U887" s="25">
        <f t="shared" si="185"/>
        <v>-1.8042465139279096E-2</v>
      </c>
      <c r="V887" s="25">
        <f t="shared" si="186"/>
        <v>0.11348851617911249</v>
      </c>
      <c r="Y887" s="40"/>
      <c r="Z887" s="40"/>
    </row>
    <row r="888" spans="1:26" x14ac:dyDescent="0.2">
      <c r="A888" s="16">
        <v>1944.04</v>
      </c>
      <c r="B888" s="17">
        <v>11.89</v>
      </c>
      <c r="C888" s="18">
        <v>0.62333300000000003</v>
      </c>
      <c r="D888" s="17">
        <v>0.92666700000000002</v>
      </c>
      <c r="E888" s="17">
        <v>17.5</v>
      </c>
      <c r="F888" s="18">
        <f t="shared" si="187"/>
        <v>1944.2916666666001</v>
      </c>
      <c r="G888" s="19">
        <f>G885*9/12+G897*3/12</f>
        <v>2.4525000000000001</v>
      </c>
      <c r="H888" s="18">
        <f t="shared" si="179"/>
        <v>213.89345642857154</v>
      </c>
      <c r="I888" s="18">
        <f t="shared" si="180"/>
        <v>11.213359955928576</v>
      </c>
      <c r="J888" s="20">
        <f t="shared" si="188"/>
        <v>10518.475778108224</v>
      </c>
      <c r="K888" s="18">
        <f t="shared" si="181"/>
        <v>16.670143615500006</v>
      </c>
      <c r="L888" s="20">
        <f t="shared" si="182"/>
        <v>819.77497004812562</v>
      </c>
      <c r="M888" s="39">
        <f t="shared" si="176"/>
        <v>10.9382751882394</v>
      </c>
      <c r="N888" s="21"/>
      <c r="O888" s="22">
        <f t="shared" si="177"/>
        <v>14.387983948343413</v>
      </c>
      <c r="P888" s="22"/>
      <c r="Q888" s="41">
        <f t="shared" si="178"/>
        <v>9.4720823089111006E-2</v>
      </c>
      <c r="R888" s="19">
        <f t="shared" si="183"/>
        <v>1.0028503057486233</v>
      </c>
      <c r="S888" s="19">
        <f t="shared" si="189"/>
        <v>13.44172210305174</v>
      </c>
      <c r="T888" s="25">
        <f t="shared" si="184"/>
        <v>0.10271387995294967</v>
      </c>
      <c r="U888" s="25">
        <f t="shared" si="185"/>
        <v>-1.6506789364159613E-2</v>
      </c>
      <c r="V888" s="25">
        <f t="shared" si="186"/>
        <v>0.11922066931710928</v>
      </c>
      <c r="Y888" s="40"/>
      <c r="Z888" s="40"/>
    </row>
    <row r="889" spans="1:26" x14ac:dyDescent="0.2">
      <c r="A889" s="16">
        <v>1944.05</v>
      </c>
      <c r="B889" s="17">
        <v>12.1</v>
      </c>
      <c r="C889" s="18">
        <v>0.62666699999999997</v>
      </c>
      <c r="D889" s="17">
        <v>0.92333299999999996</v>
      </c>
      <c r="E889" s="17">
        <v>17.5</v>
      </c>
      <c r="F889" s="18">
        <f t="shared" si="187"/>
        <v>1944.3749999999334</v>
      </c>
      <c r="G889" s="19">
        <f>G885*8/12+G897*4/12</f>
        <v>2.4433333333333334</v>
      </c>
      <c r="H889" s="18">
        <f t="shared" si="179"/>
        <v>217.67122142857153</v>
      </c>
      <c r="I889" s="18">
        <f t="shared" si="180"/>
        <v>11.273336472642862</v>
      </c>
      <c r="J889" s="20">
        <f t="shared" si="188"/>
        <v>10750.450411001919</v>
      </c>
      <c r="K889" s="18">
        <f t="shared" si="181"/>
        <v>16.61016709878572</v>
      </c>
      <c r="L889" s="20">
        <f t="shared" si="182"/>
        <v>820.35087845798625</v>
      </c>
      <c r="M889" s="39">
        <f t="shared" si="176"/>
        <v>11.103736936792625</v>
      </c>
      <c r="N889" s="21"/>
      <c r="O889" s="22">
        <f t="shared" si="177"/>
        <v>14.620020758909023</v>
      </c>
      <c r="P889" s="22"/>
      <c r="Q889" s="41">
        <f t="shared" si="178"/>
        <v>9.3450168289046176E-2</v>
      </c>
      <c r="R889" s="19">
        <f t="shared" si="183"/>
        <v>1.0028430211432164</v>
      </c>
      <c r="S889" s="19">
        <f t="shared" si="189"/>
        <v>13.480035120833465</v>
      </c>
      <c r="T889" s="25">
        <f t="shared" si="184"/>
        <v>0.1046693187130554</v>
      </c>
      <c r="U889" s="25">
        <f t="shared" si="185"/>
        <v>-1.7660681040923332E-2</v>
      </c>
      <c r="V889" s="25">
        <f t="shared" si="186"/>
        <v>0.12232999975397874</v>
      </c>
      <c r="Y889" s="40"/>
      <c r="Z889" s="40"/>
    </row>
    <row r="890" spans="1:26" x14ac:dyDescent="0.2">
      <c r="A890" s="16">
        <v>1944.06</v>
      </c>
      <c r="B890" s="17">
        <v>12.67</v>
      </c>
      <c r="C890" s="18">
        <v>0.63</v>
      </c>
      <c r="D890" s="17">
        <v>0.92</v>
      </c>
      <c r="E890" s="17">
        <v>17.600000000000001</v>
      </c>
      <c r="F890" s="18">
        <f t="shared" si="187"/>
        <v>1944.4583333332666</v>
      </c>
      <c r="G890" s="19">
        <f>G885*7/12+G897*5/12</f>
        <v>2.4341666666666666</v>
      </c>
      <c r="H890" s="18">
        <f t="shared" si="179"/>
        <v>226.63012571022736</v>
      </c>
      <c r="I890" s="18">
        <f t="shared" si="180"/>
        <v>11.268901278409095</v>
      </c>
      <c r="J890" s="20">
        <f t="shared" si="188"/>
        <v>11239.296551908848</v>
      </c>
      <c r="K890" s="18">
        <f t="shared" si="181"/>
        <v>16.456173295454555</v>
      </c>
      <c r="L890" s="20">
        <f t="shared" si="182"/>
        <v>816.11308822068997</v>
      </c>
      <c r="M890" s="39">
        <f t="shared" si="176"/>
        <v>11.532785272532509</v>
      </c>
      <c r="N890" s="21"/>
      <c r="O890" s="22">
        <f t="shared" si="177"/>
        <v>15.197274767915033</v>
      </c>
      <c r="P890" s="22"/>
      <c r="Q890" s="41">
        <f t="shared" si="178"/>
        <v>9.0007150820361231E-2</v>
      </c>
      <c r="R890" s="19">
        <f t="shared" si="183"/>
        <v>1.0028357367513328</v>
      </c>
      <c r="S890" s="19">
        <f t="shared" si="189"/>
        <v>13.441550286910944</v>
      </c>
      <c r="T890" s="25">
        <f t="shared" si="184"/>
        <v>0.10110356093025841</v>
      </c>
      <c r="U890" s="25">
        <f t="shared" si="185"/>
        <v>-1.7272493554204682E-2</v>
      </c>
      <c r="V890" s="25">
        <f t="shared" si="186"/>
        <v>0.11837605448446309</v>
      </c>
      <c r="Y890" s="40"/>
      <c r="Z890" s="40"/>
    </row>
    <row r="891" spans="1:26" x14ac:dyDescent="0.2">
      <c r="A891" s="16">
        <v>1944.07</v>
      </c>
      <c r="B891" s="17">
        <v>13</v>
      </c>
      <c r="C891" s="18">
        <v>0.63333300000000003</v>
      </c>
      <c r="D891" s="17">
        <v>0.91333299999999995</v>
      </c>
      <c r="E891" s="17">
        <v>17.7</v>
      </c>
      <c r="F891" s="18">
        <f t="shared" si="187"/>
        <v>1944.5416666665999</v>
      </c>
      <c r="G891" s="19">
        <f>G885*6/12+G897*6/12</f>
        <v>2.4249999999999998</v>
      </c>
      <c r="H891" s="18">
        <f t="shared" si="179"/>
        <v>231.21913841807921</v>
      </c>
      <c r="I891" s="18">
        <f t="shared" si="180"/>
        <v>11.264516199364413</v>
      </c>
      <c r="J891" s="20">
        <f t="shared" si="188"/>
        <v>11513.433589144573</v>
      </c>
      <c r="K891" s="18">
        <f t="shared" si="181"/>
        <v>16.244620719138428</v>
      </c>
      <c r="L891" s="20">
        <f t="shared" si="182"/>
        <v>808.89221848262946</v>
      </c>
      <c r="M891" s="39">
        <f t="shared" si="176"/>
        <v>11.73877475018072</v>
      </c>
      <c r="N891" s="21"/>
      <c r="O891" s="22">
        <f t="shared" si="177"/>
        <v>15.480309849362957</v>
      </c>
      <c r="P891" s="22"/>
      <c r="Q891" s="41">
        <f t="shared" si="178"/>
        <v>8.9159659602390917E-2</v>
      </c>
      <c r="R891" s="19">
        <f t="shared" si="183"/>
        <v>1.0028284525731195</v>
      </c>
      <c r="S891" s="19">
        <f t="shared" si="189"/>
        <v>13.403510674404401</v>
      </c>
      <c r="T891" s="25">
        <f t="shared" si="184"/>
        <v>0.10325593048271919</v>
      </c>
      <c r="U891" s="25">
        <f t="shared" si="185"/>
        <v>-1.6105889233199111E-2</v>
      </c>
      <c r="V891" s="25">
        <f t="shared" si="186"/>
        <v>0.1193618197159183</v>
      </c>
      <c r="Y891" s="40"/>
      <c r="Z891" s="40"/>
    </row>
    <row r="892" spans="1:26" x14ac:dyDescent="0.2">
      <c r="A892" s="16">
        <v>1944.08</v>
      </c>
      <c r="B892" s="17">
        <v>12.81</v>
      </c>
      <c r="C892" s="18">
        <v>0.63666699999999998</v>
      </c>
      <c r="D892" s="17">
        <v>0.906667</v>
      </c>
      <c r="E892" s="17">
        <v>17.7</v>
      </c>
      <c r="F892" s="18">
        <f t="shared" si="187"/>
        <v>1944.6249999999332</v>
      </c>
      <c r="G892" s="19">
        <f>G885*5/12+G897*7/12</f>
        <v>2.4158333333333335</v>
      </c>
      <c r="H892" s="18">
        <f t="shared" si="179"/>
        <v>227.83978177966114</v>
      </c>
      <c r="I892" s="18">
        <f t="shared" si="180"/>
        <v>11.323815015324863</v>
      </c>
      <c r="J892" s="20">
        <f t="shared" si="188"/>
        <v>11392.148939398741</v>
      </c>
      <c r="K892" s="18">
        <f t="shared" si="181"/>
        <v>16.126058659392665</v>
      </c>
      <c r="L892" s="20">
        <f t="shared" si="182"/>
        <v>806.31424687258698</v>
      </c>
      <c r="M892" s="39">
        <f t="shared" si="176"/>
        <v>11.541711674209227</v>
      </c>
      <c r="N892" s="21"/>
      <c r="O892" s="22">
        <f t="shared" si="177"/>
        <v>15.233407930416279</v>
      </c>
      <c r="P892" s="22"/>
      <c r="Q892" s="41">
        <f t="shared" si="178"/>
        <v>9.070582138511657E-2</v>
      </c>
      <c r="R892" s="19">
        <f t="shared" si="183"/>
        <v>1.0028211686087238</v>
      </c>
      <c r="S892" s="19">
        <f t="shared" si="189"/>
        <v>13.441421868660255</v>
      </c>
      <c r="T892" s="25">
        <f t="shared" si="184"/>
        <v>0.10704310601687061</v>
      </c>
      <c r="U892" s="25">
        <f t="shared" si="185"/>
        <v>-1.6717085013500887E-2</v>
      </c>
      <c r="V892" s="25">
        <f t="shared" si="186"/>
        <v>0.1237601910303715</v>
      </c>
      <c r="Y892" s="40"/>
      <c r="Z892" s="40"/>
    </row>
    <row r="893" spans="1:26" x14ac:dyDescent="0.2">
      <c r="A893" s="16">
        <v>1944.09</v>
      </c>
      <c r="B893" s="17">
        <v>12.6</v>
      </c>
      <c r="C893" s="18">
        <v>0.64</v>
      </c>
      <c r="D893" s="17">
        <v>0.9</v>
      </c>
      <c r="E893" s="17">
        <v>17.7</v>
      </c>
      <c r="F893" s="18">
        <f t="shared" si="187"/>
        <v>1944.7083333332664</v>
      </c>
      <c r="G893" s="19">
        <f>G885*4/12+G897*8/12</f>
        <v>2.4066666666666667</v>
      </c>
      <c r="H893" s="18">
        <f t="shared" si="179"/>
        <v>224.1047033898306</v>
      </c>
      <c r="I893" s="18">
        <f t="shared" si="180"/>
        <v>11.383096045197746</v>
      </c>
      <c r="J893" s="20">
        <f t="shared" si="188"/>
        <v>11252.822631787045</v>
      </c>
      <c r="K893" s="18">
        <f t="shared" si="181"/>
        <v>16.007478813559331</v>
      </c>
      <c r="L893" s="20">
        <f t="shared" si="182"/>
        <v>803.77304512764624</v>
      </c>
      <c r="M893" s="39">
        <f t="shared" si="176"/>
        <v>11.328560584696474</v>
      </c>
      <c r="N893" s="21"/>
      <c r="O893" s="22">
        <f t="shared" si="177"/>
        <v>14.966305729668388</v>
      </c>
      <c r="P893" s="22"/>
      <c r="Q893" s="41">
        <f t="shared" si="178"/>
        <v>9.0905502784364156E-2</v>
      </c>
      <c r="R893" s="19">
        <f t="shared" si="183"/>
        <v>1.0028138848582933</v>
      </c>
      <c r="S893" s="19">
        <f t="shared" si="189"/>
        <v>13.479342386092734</v>
      </c>
      <c r="T893" s="25">
        <f t="shared" si="184"/>
        <v>0.11182219525685744</v>
      </c>
      <c r="U893" s="25">
        <f t="shared" si="185"/>
        <v>-1.6608058386365032E-2</v>
      </c>
      <c r="V893" s="25">
        <f t="shared" si="186"/>
        <v>0.12843025364322247</v>
      </c>
      <c r="Y893" s="40"/>
      <c r="Z893" s="40"/>
    </row>
    <row r="894" spans="1:26" x14ac:dyDescent="0.2">
      <c r="A894" s="16">
        <v>1944.1</v>
      </c>
      <c r="B894" s="17">
        <v>12.91</v>
      </c>
      <c r="C894" s="18">
        <v>0.64</v>
      </c>
      <c r="D894" s="17">
        <v>0.91</v>
      </c>
      <c r="E894" s="17">
        <v>17.7</v>
      </c>
      <c r="F894" s="18">
        <f t="shared" si="187"/>
        <v>1944.7916666665997</v>
      </c>
      <c r="G894" s="19">
        <f>G885*3/12+G897*9/12</f>
        <v>2.3975</v>
      </c>
      <c r="H894" s="18">
        <f t="shared" si="179"/>
        <v>229.6183905367233</v>
      </c>
      <c r="I894" s="18">
        <f t="shared" si="180"/>
        <v>11.383096045197746</v>
      </c>
      <c r="J894" s="20">
        <f t="shared" si="188"/>
        <v>11577.308787042281</v>
      </c>
      <c r="K894" s="18">
        <f t="shared" si="181"/>
        <v>16.185339689265547</v>
      </c>
      <c r="L894" s="20">
        <f t="shared" si="182"/>
        <v>816.06127003938616</v>
      </c>
      <c r="M894" s="39">
        <f t="shared" si="176"/>
        <v>11.583105186279127</v>
      </c>
      <c r="N894" s="21"/>
      <c r="O894" s="22">
        <f t="shared" si="177"/>
        <v>15.315966613277228</v>
      </c>
      <c r="P894" s="22"/>
      <c r="Q894" s="41">
        <f t="shared" si="178"/>
        <v>8.9815332339061235E-2</v>
      </c>
      <c r="R894" s="19">
        <f t="shared" si="183"/>
        <v>1.0028066013219752</v>
      </c>
      <c r="S894" s="19">
        <f t="shared" si="189"/>
        <v>13.51727170353271</v>
      </c>
      <c r="T894" s="25">
        <f t="shared" si="184"/>
        <v>0.11164184812922717</v>
      </c>
      <c r="U894" s="25">
        <f t="shared" si="185"/>
        <v>-1.7122408567357805E-2</v>
      </c>
      <c r="V894" s="25">
        <f t="shared" si="186"/>
        <v>0.12876425669658498</v>
      </c>
      <c r="Y894" s="40"/>
      <c r="Z894" s="40"/>
    </row>
    <row r="895" spans="1:26" x14ac:dyDescent="0.2">
      <c r="A895" s="16">
        <v>1944.11</v>
      </c>
      <c r="B895" s="17">
        <v>12.82</v>
      </c>
      <c r="C895" s="18">
        <v>0.64</v>
      </c>
      <c r="D895" s="17">
        <v>0.92</v>
      </c>
      <c r="E895" s="17">
        <v>17.7</v>
      </c>
      <c r="F895" s="18">
        <f t="shared" si="187"/>
        <v>1944.8749999999329</v>
      </c>
      <c r="G895" s="19">
        <f>G885*2/12+G897*10/12</f>
        <v>2.3883333333333336</v>
      </c>
      <c r="H895" s="18">
        <f t="shared" si="179"/>
        <v>228.01764265536735</v>
      </c>
      <c r="I895" s="18">
        <f t="shared" si="180"/>
        <v>11.383096045197746</v>
      </c>
      <c r="J895" s="20">
        <f t="shared" si="188"/>
        <v>11544.427197406992</v>
      </c>
      <c r="K895" s="18">
        <f t="shared" si="181"/>
        <v>16.363200564971763</v>
      </c>
      <c r="L895" s="20">
        <f t="shared" si="182"/>
        <v>828.46123413529131</v>
      </c>
      <c r="M895" s="39">
        <f t="shared" si="176"/>
        <v>11.47845919805548</v>
      </c>
      <c r="N895" s="21"/>
      <c r="O895" s="22">
        <f t="shared" si="177"/>
        <v>15.190706986565074</v>
      </c>
      <c r="P895" s="22"/>
      <c r="Q895" s="41">
        <f t="shared" si="178"/>
        <v>9.0694070146548053E-2</v>
      </c>
      <c r="R895" s="19">
        <f t="shared" si="183"/>
        <v>1.0027993179999177</v>
      </c>
      <c r="S895" s="19">
        <f t="shared" si="189"/>
        <v>13.555209296165343</v>
      </c>
      <c r="T895" s="25">
        <f t="shared" si="184"/>
        <v>0.11665822430314488</v>
      </c>
      <c r="U895" s="25">
        <f t="shared" si="185"/>
        <v>-1.7630636352335194E-2</v>
      </c>
      <c r="V895" s="25">
        <f t="shared" si="186"/>
        <v>0.13428886065548007</v>
      </c>
      <c r="Y895" s="40"/>
      <c r="Z895" s="40"/>
    </row>
    <row r="896" spans="1:26" x14ac:dyDescent="0.2">
      <c r="A896" s="16">
        <v>1944.12</v>
      </c>
      <c r="B896" s="17">
        <v>13.1</v>
      </c>
      <c r="C896" s="18">
        <v>0.64</v>
      </c>
      <c r="D896" s="17">
        <v>0.93</v>
      </c>
      <c r="E896" s="17">
        <v>17.8</v>
      </c>
      <c r="F896" s="18">
        <f t="shared" si="187"/>
        <v>1944.9583333332662</v>
      </c>
      <c r="G896" s="19">
        <f>G885*1/12+G897*11/12</f>
        <v>2.3791666666666664</v>
      </c>
      <c r="H896" s="18">
        <f t="shared" si="179"/>
        <v>231.68877106741581</v>
      </c>
      <c r="I896" s="18">
        <f t="shared" si="180"/>
        <v>11.319146067415735</v>
      </c>
      <c r="J896" s="20">
        <f t="shared" si="188"/>
        <v>11778.051646554326</v>
      </c>
      <c r="K896" s="18">
        <f t="shared" si="181"/>
        <v>16.448134129213489</v>
      </c>
      <c r="L896" s="20">
        <f t="shared" si="182"/>
        <v>836.15175811416202</v>
      </c>
      <c r="M896" s="39">
        <f t="shared" si="176"/>
        <v>11.638683593355131</v>
      </c>
      <c r="N896" s="21"/>
      <c r="O896" s="22">
        <f t="shared" si="177"/>
        <v>15.414205958668187</v>
      </c>
      <c r="P896" s="22"/>
      <c r="Q896" s="41">
        <f t="shared" si="178"/>
        <v>9.0930041266258199E-2</v>
      </c>
      <c r="R896" s="19">
        <f t="shared" si="183"/>
        <v>1.0027920348922679</v>
      </c>
      <c r="S896" s="19">
        <f t="shared" si="189"/>
        <v>13.516788600251195</v>
      </c>
      <c r="T896" s="25">
        <f t="shared" si="184"/>
        <v>0.12024893110819712</v>
      </c>
      <c r="U896" s="25">
        <f t="shared" si="185"/>
        <v>-1.7039856902801853E-2</v>
      </c>
      <c r="V896" s="25">
        <f t="shared" si="186"/>
        <v>0.13728878801099897</v>
      </c>
      <c r="Y896" s="40"/>
      <c r="Z896" s="40"/>
    </row>
    <row r="897" spans="1:26" x14ac:dyDescent="0.2">
      <c r="A897" s="16">
        <v>1945.01</v>
      </c>
      <c r="B897" s="17">
        <v>13.49</v>
      </c>
      <c r="C897" s="18">
        <v>0.64333300000000004</v>
      </c>
      <c r="D897" s="17">
        <v>0.94</v>
      </c>
      <c r="E897" s="17">
        <v>17.8</v>
      </c>
      <c r="F897" s="18">
        <f t="shared" si="187"/>
        <v>1945.0416666665994</v>
      </c>
      <c r="G897" s="19">
        <v>2.37</v>
      </c>
      <c r="H897" s="18">
        <f t="shared" si="179"/>
        <v>238.58637570224727</v>
      </c>
      <c r="I897" s="18">
        <f t="shared" si="180"/>
        <v>11.378094057794948</v>
      </c>
      <c r="J897" s="20">
        <f t="shared" si="188"/>
        <v>12176.897009186687</v>
      </c>
      <c r="K897" s="18">
        <f t="shared" si="181"/>
        <v>16.624995786516862</v>
      </c>
      <c r="L897" s="20">
        <f t="shared" si="182"/>
        <v>848.50134830507693</v>
      </c>
      <c r="M897" s="39">
        <f t="shared" ref="M897:M960" si="190">H897/AVERAGE(K777:K896)</f>
        <v>11.96046343980699</v>
      </c>
      <c r="N897" s="21"/>
      <c r="O897" s="22">
        <f t="shared" ref="O897:O960" si="191">J897/AVERAGE(L777:L896)</f>
        <v>15.850197374836533</v>
      </c>
      <c r="P897" s="22"/>
      <c r="Q897" s="41">
        <f t="shared" ref="Q897:Q960" si="192">1/M897-(G897/100-(((E897/E777)^(1/10))-1))</f>
        <v>8.7187088829362769E-2</v>
      </c>
      <c r="R897" s="19">
        <f t="shared" si="183"/>
        <v>1.0033004196151964</v>
      </c>
      <c r="S897" s="19">
        <f t="shared" si="189"/>
        <v>13.554527945654504</v>
      </c>
      <c r="T897" s="25">
        <f t="shared" si="184"/>
        <v>0.11892404974264381</v>
      </c>
      <c r="U897" s="25">
        <f t="shared" si="185"/>
        <v>-1.7968072465690543E-2</v>
      </c>
      <c r="V897" s="25">
        <f t="shared" si="186"/>
        <v>0.13689212220833435</v>
      </c>
      <c r="Y897" s="40"/>
      <c r="Z897" s="40"/>
    </row>
    <row r="898" spans="1:26" x14ac:dyDescent="0.2">
      <c r="A898" s="16">
        <v>1945.02</v>
      </c>
      <c r="B898" s="17">
        <v>13.94</v>
      </c>
      <c r="C898" s="18">
        <v>0.64666699999999999</v>
      </c>
      <c r="D898" s="17">
        <v>0.95</v>
      </c>
      <c r="E898" s="17">
        <v>17.8</v>
      </c>
      <c r="F898" s="18">
        <f t="shared" si="187"/>
        <v>1945.1249999999327</v>
      </c>
      <c r="G898" s="19">
        <f>G897*11/12+G909*1/12</f>
        <v>2.355</v>
      </c>
      <c r="H898" s="18">
        <f t="shared" si="179"/>
        <v>246.54515028089895</v>
      </c>
      <c r="I898" s="18">
        <f t="shared" si="180"/>
        <v>11.437059734339893</v>
      </c>
      <c r="J898" s="20">
        <f t="shared" si="188"/>
        <v>12631.737887045889</v>
      </c>
      <c r="K898" s="18">
        <f t="shared" si="181"/>
        <v>16.801857443820229</v>
      </c>
      <c r="L898" s="20">
        <f t="shared" si="182"/>
        <v>860.84296934674273</v>
      </c>
      <c r="M898" s="39">
        <f t="shared" si="190"/>
        <v>12.341753548186313</v>
      </c>
      <c r="N898" s="21"/>
      <c r="O898" s="22">
        <f t="shared" si="191"/>
        <v>16.360841623342534</v>
      </c>
      <c r="P898" s="22"/>
      <c r="Q898" s="41">
        <f t="shared" si="192"/>
        <v>8.4001739041967435E-2</v>
      </c>
      <c r="R898" s="19">
        <f t="shared" si="183"/>
        <v>1.0032888739842185</v>
      </c>
      <c r="S898" s="19">
        <f t="shared" si="189"/>
        <v>13.599263575561071</v>
      </c>
      <c r="T898" s="25">
        <f t="shared" si="184"/>
        <v>0.11889279398052466</v>
      </c>
      <c r="U898" s="25">
        <f t="shared" si="185"/>
        <v>-1.8420267805878576E-2</v>
      </c>
      <c r="V898" s="25">
        <f t="shared" si="186"/>
        <v>0.13731306178640323</v>
      </c>
      <c r="Y898" s="40"/>
      <c r="Z898" s="40"/>
    </row>
    <row r="899" spans="1:26" x14ac:dyDescent="0.2">
      <c r="A899" s="16">
        <v>1945.03</v>
      </c>
      <c r="B899" s="17">
        <v>13.93</v>
      </c>
      <c r="C899" s="18">
        <v>0.65</v>
      </c>
      <c r="D899" s="17">
        <v>0.96</v>
      </c>
      <c r="E899" s="17">
        <v>17.8</v>
      </c>
      <c r="F899" s="18">
        <f t="shared" si="187"/>
        <v>1945.208333333266</v>
      </c>
      <c r="G899" s="19">
        <f>G897*10/12+G909*2/12</f>
        <v>2.3400000000000003</v>
      </c>
      <c r="H899" s="18">
        <f t="shared" si="179"/>
        <v>246.36828862359559</v>
      </c>
      <c r="I899" s="18">
        <f t="shared" si="180"/>
        <v>11.496007724719107</v>
      </c>
      <c r="J899" s="20">
        <f t="shared" si="188"/>
        <v>12671.759533866396</v>
      </c>
      <c r="K899" s="18">
        <f t="shared" si="181"/>
        <v>16.978719101123602</v>
      </c>
      <c r="L899" s="20">
        <f t="shared" si="182"/>
        <v>873.28708919682265</v>
      </c>
      <c r="M899" s="39">
        <f t="shared" si="190"/>
        <v>12.323310311389324</v>
      </c>
      <c r="N899" s="21"/>
      <c r="O899" s="22">
        <f t="shared" si="191"/>
        <v>16.339009379818236</v>
      </c>
      <c r="P899" s="22"/>
      <c r="Q899" s="41">
        <f t="shared" si="192"/>
        <v>8.4273003320711887E-2</v>
      </c>
      <c r="R899" s="19">
        <f t="shared" si="183"/>
        <v>1.0032773292954764</v>
      </c>
      <c r="S899" s="19">
        <f t="shared" si="189"/>
        <v>13.643989839739264</v>
      </c>
      <c r="T899" s="25">
        <f t="shared" si="184"/>
        <v>0.11805149893227984</v>
      </c>
      <c r="U899" s="25">
        <f t="shared" si="185"/>
        <v>-1.8781929656038088E-2</v>
      </c>
      <c r="V899" s="25">
        <f t="shared" si="186"/>
        <v>0.13683342858831793</v>
      </c>
      <c r="Y899" s="40"/>
      <c r="Z899" s="40"/>
    </row>
    <row r="900" spans="1:26" x14ac:dyDescent="0.2">
      <c r="A900" s="16">
        <v>1945.04</v>
      </c>
      <c r="B900" s="17">
        <v>14.28</v>
      </c>
      <c r="C900" s="18">
        <v>0.65</v>
      </c>
      <c r="D900" s="17">
        <v>0.973333</v>
      </c>
      <c r="E900" s="17">
        <v>17.8</v>
      </c>
      <c r="F900" s="18">
        <f t="shared" si="187"/>
        <v>1945.2916666665992</v>
      </c>
      <c r="G900" s="19">
        <f>G897*9/12+G909*3/12</f>
        <v>2.3250000000000002</v>
      </c>
      <c r="H900" s="18">
        <f t="shared" si="179"/>
        <v>252.55844662921359</v>
      </c>
      <c r="I900" s="18">
        <f t="shared" si="180"/>
        <v>11.496007724719107</v>
      </c>
      <c r="J900" s="20">
        <f t="shared" si="188"/>
        <v>13039.419462911936</v>
      </c>
      <c r="K900" s="18">
        <f t="shared" si="181"/>
        <v>17.214528748806188</v>
      </c>
      <c r="L900" s="20">
        <f t="shared" si="182"/>
        <v>888.77431821389803</v>
      </c>
      <c r="M900" s="39">
        <f t="shared" si="190"/>
        <v>12.63186723656308</v>
      </c>
      <c r="N900" s="21"/>
      <c r="O900" s="22">
        <f t="shared" si="191"/>
        <v>16.745879992645975</v>
      </c>
      <c r="P900" s="22"/>
      <c r="Q900" s="41">
        <f t="shared" si="192"/>
        <v>8.1694539553084075E-2</v>
      </c>
      <c r="R900" s="19">
        <f t="shared" si="183"/>
        <v>1.0032657855500335</v>
      </c>
      <c r="S900" s="19">
        <f t="shared" si="189"/>
        <v>13.688705687348225</v>
      </c>
      <c r="T900" s="25">
        <f t="shared" si="184"/>
        <v>0.11903370356202636</v>
      </c>
      <c r="U900" s="25">
        <f t="shared" si="185"/>
        <v>-1.9479875900787147E-2</v>
      </c>
      <c r="V900" s="25">
        <f t="shared" si="186"/>
        <v>0.13851357946281351</v>
      </c>
      <c r="Y900" s="40"/>
      <c r="Z900" s="40"/>
    </row>
    <row r="901" spans="1:26" x14ac:dyDescent="0.2">
      <c r="A901" s="16">
        <v>1945.05</v>
      </c>
      <c r="B901" s="17">
        <v>14.82</v>
      </c>
      <c r="C901" s="18">
        <v>0.65</v>
      </c>
      <c r="D901" s="17">
        <v>0.98666699999999996</v>
      </c>
      <c r="E901" s="17">
        <v>17.899999999999999</v>
      </c>
      <c r="F901" s="18">
        <f t="shared" si="187"/>
        <v>1945.3749999999325</v>
      </c>
      <c r="G901" s="19">
        <f>G897*8/12+G909*4/12</f>
        <v>2.31</v>
      </c>
      <c r="H901" s="18">
        <f t="shared" si="179"/>
        <v>260.64468016759793</v>
      </c>
      <c r="I901" s="18">
        <f t="shared" si="180"/>
        <v>11.431784217877102</v>
      </c>
      <c r="J901" s="20">
        <f t="shared" si="188"/>
        <v>13506.090755665389</v>
      </c>
      <c r="K901" s="18">
        <f t="shared" si="181"/>
        <v>17.352868059846376</v>
      </c>
      <c r="L901" s="20">
        <f t="shared" si="182"/>
        <v>899.19123128340755</v>
      </c>
      <c r="M901" s="39">
        <f t="shared" si="190"/>
        <v>13.036560628785359</v>
      </c>
      <c r="N901" s="21"/>
      <c r="O901" s="22">
        <f t="shared" si="191"/>
        <v>17.276370053124367</v>
      </c>
      <c r="P901" s="22"/>
      <c r="Q901" s="41">
        <f t="shared" si="192"/>
        <v>7.9961857196301597E-2</v>
      </c>
      <c r="R901" s="19">
        <f t="shared" si="183"/>
        <v>1.003254242748955</v>
      </c>
      <c r="S901" s="19">
        <f t="shared" si="189"/>
        <v>13.656687103325989</v>
      </c>
      <c r="T901" s="25">
        <f t="shared" si="184"/>
        <v>0.11501869231649753</v>
      </c>
      <c r="U901" s="25">
        <f t="shared" si="185"/>
        <v>-1.9110564638683436E-2</v>
      </c>
      <c r="V901" s="25">
        <f t="shared" si="186"/>
        <v>0.13412925695518096</v>
      </c>
      <c r="Y901" s="40"/>
      <c r="Z901" s="40"/>
    </row>
    <row r="902" spans="1:26" x14ac:dyDescent="0.2">
      <c r="A902" s="16">
        <v>1945.06</v>
      </c>
      <c r="B902" s="17">
        <v>15.09</v>
      </c>
      <c r="C902" s="18">
        <v>0.65</v>
      </c>
      <c r="D902" s="17">
        <v>1</v>
      </c>
      <c r="E902" s="17">
        <v>18.100000000000001</v>
      </c>
      <c r="F902" s="18">
        <f t="shared" si="187"/>
        <v>1945.4583333332657</v>
      </c>
      <c r="G902" s="19">
        <f>G897*7/12+G909*5/12</f>
        <v>2.2949999999999999</v>
      </c>
      <c r="H902" s="18">
        <f t="shared" si="179"/>
        <v>262.46074516574595</v>
      </c>
      <c r="I902" s="18">
        <f t="shared" si="180"/>
        <v>11.305466160220998</v>
      </c>
      <c r="J902" s="20">
        <f t="shared" si="188"/>
        <v>13649.014548798154</v>
      </c>
      <c r="K902" s="18">
        <f t="shared" si="181"/>
        <v>17.393024861878459</v>
      </c>
      <c r="L902" s="20">
        <f t="shared" si="182"/>
        <v>904.50725969504003</v>
      </c>
      <c r="M902" s="39">
        <f t="shared" si="190"/>
        <v>13.130223361406053</v>
      </c>
      <c r="N902" s="21"/>
      <c r="O902" s="22">
        <f t="shared" si="191"/>
        <v>17.391992046675057</v>
      </c>
      <c r="P902" s="22"/>
      <c r="Q902" s="41">
        <f t="shared" si="192"/>
        <v>8.1453259365824315E-2</v>
      </c>
      <c r="R902" s="19">
        <f t="shared" si="183"/>
        <v>1.0032427008933069</v>
      </c>
      <c r="S902" s="19">
        <f t="shared" si="189"/>
        <v>13.549735584623786</v>
      </c>
      <c r="T902" s="25">
        <f t="shared" si="184"/>
        <v>0.12050882105555938</v>
      </c>
      <c r="U902" s="25">
        <f t="shared" si="185"/>
        <v>-1.8283285328311805E-2</v>
      </c>
      <c r="V902" s="25">
        <f t="shared" si="186"/>
        <v>0.13879210638387118</v>
      </c>
      <c r="Y902" s="40"/>
      <c r="Z902" s="40"/>
    </row>
    <row r="903" spans="1:26" x14ac:dyDescent="0.2">
      <c r="A903" s="16">
        <v>1945.07</v>
      </c>
      <c r="B903" s="17">
        <v>14.78</v>
      </c>
      <c r="C903" s="18">
        <v>0.65333300000000005</v>
      </c>
      <c r="D903" s="17">
        <v>0.99666699999999997</v>
      </c>
      <c r="E903" s="17">
        <v>18.100000000000001</v>
      </c>
      <c r="F903" s="18">
        <f t="shared" si="187"/>
        <v>1945.541666666599</v>
      </c>
      <c r="G903" s="19">
        <f>G897*6/12+G909*6/12</f>
        <v>2.2800000000000002</v>
      </c>
      <c r="H903" s="18">
        <f t="shared" si="179"/>
        <v>257.06890745856361</v>
      </c>
      <c r="I903" s="18">
        <f t="shared" si="180"/>
        <v>11.363437112085641</v>
      </c>
      <c r="J903" s="20">
        <f t="shared" si="188"/>
        <v>13417.862668417554</v>
      </c>
      <c r="K903" s="18">
        <f t="shared" si="181"/>
        <v>17.335053910013819</v>
      </c>
      <c r="L903" s="20">
        <f t="shared" si="182"/>
        <v>904.81332423164542</v>
      </c>
      <c r="M903" s="39">
        <f t="shared" si="190"/>
        <v>12.867028443009159</v>
      </c>
      <c r="N903" s="21"/>
      <c r="O903" s="22">
        <f t="shared" si="191"/>
        <v>17.035325856511683</v>
      </c>
      <c r="P903" s="22"/>
      <c r="Q903" s="41">
        <f t="shared" si="192"/>
        <v>8.3161114697241717E-2</v>
      </c>
      <c r="R903" s="19">
        <f t="shared" si="183"/>
        <v>1.0032311599841568</v>
      </c>
      <c r="S903" s="19">
        <f t="shared" si="189"/>
        <v>13.593673324308117</v>
      </c>
      <c r="T903" s="25">
        <f t="shared" si="184"/>
        <v>0.13030373955782681</v>
      </c>
      <c r="U903" s="25">
        <f t="shared" si="185"/>
        <v>-1.9756951347773999E-2</v>
      </c>
      <c r="V903" s="25">
        <f t="shared" si="186"/>
        <v>0.15006069090560081</v>
      </c>
      <c r="Y903" s="40"/>
      <c r="Z903" s="40"/>
    </row>
    <row r="904" spans="1:26" x14ac:dyDescent="0.2">
      <c r="A904" s="16">
        <v>1945.08</v>
      </c>
      <c r="B904" s="17">
        <v>14.83</v>
      </c>
      <c r="C904" s="18">
        <v>0.656667</v>
      </c>
      <c r="D904" s="17">
        <v>0.99333300000000002</v>
      </c>
      <c r="E904" s="17">
        <v>18.100000000000001</v>
      </c>
      <c r="F904" s="18">
        <f t="shared" si="187"/>
        <v>1945.6249999999322</v>
      </c>
      <c r="G904" s="19">
        <f>G897*5/12+G909*7/12</f>
        <v>2.2650000000000001</v>
      </c>
      <c r="H904" s="18">
        <f t="shared" si="179"/>
        <v>257.93855870165754</v>
      </c>
      <c r="I904" s="18">
        <f t="shared" si="180"/>
        <v>11.421425456975141</v>
      </c>
      <c r="J904" s="20">
        <f t="shared" si="188"/>
        <v>13512.93362706625</v>
      </c>
      <c r="K904" s="18">
        <f t="shared" si="181"/>
        <v>17.277065565124317</v>
      </c>
      <c r="L904" s="20">
        <f t="shared" si="182"/>
        <v>905.11415364629818</v>
      </c>
      <c r="M904" s="39">
        <f t="shared" si="190"/>
        <v>12.915378562256741</v>
      </c>
      <c r="N904" s="21"/>
      <c r="O904" s="22">
        <f t="shared" si="191"/>
        <v>17.092121054476241</v>
      </c>
      <c r="P904" s="22"/>
      <c r="Q904" s="41">
        <f t="shared" si="192"/>
        <v>8.302016885970824E-2</v>
      </c>
      <c r="R904" s="19">
        <f t="shared" si="183"/>
        <v>1.0032196200225736</v>
      </c>
      <c r="S904" s="19">
        <f t="shared" si="189"/>
        <v>13.63759665759132</v>
      </c>
      <c r="T904" s="25">
        <f t="shared" si="184"/>
        <v>0.12917112846314449</v>
      </c>
      <c r="U904" s="25">
        <f t="shared" si="185"/>
        <v>-2.042546051841776E-2</v>
      </c>
      <c r="V904" s="25">
        <f t="shared" si="186"/>
        <v>0.14959658898156225</v>
      </c>
      <c r="Y904" s="40"/>
      <c r="Z904" s="40"/>
    </row>
    <row r="905" spans="1:26" x14ac:dyDescent="0.2">
      <c r="A905" s="16">
        <v>1945.09</v>
      </c>
      <c r="B905" s="17">
        <v>15.84</v>
      </c>
      <c r="C905" s="18">
        <v>0.66</v>
      </c>
      <c r="D905" s="17">
        <v>0.99</v>
      </c>
      <c r="E905" s="17">
        <v>18.100000000000001</v>
      </c>
      <c r="F905" s="18">
        <f t="shared" si="187"/>
        <v>1945.7083333332655</v>
      </c>
      <c r="G905" s="19">
        <f>G897*4/12+G909*8/12</f>
        <v>2.25</v>
      </c>
      <c r="H905" s="18">
        <f t="shared" ref="H905:H968" si="193">B905*$E$1853/E905</f>
        <v>275.50551381215479</v>
      </c>
      <c r="I905" s="18">
        <f t="shared" ref="I905:I968" si="194">C905*$E$1853/E905</f>
        <v>11.479396408839785</v>
      </c>
      <c r="J905" s="20">
        <f t="shared" si="188"/>
        <v>14483.349966434125</v>
      </c>
      <c r="K905" s="18">
        <f t="shared" ref="K905:K968" si="195">D905*$E$1853/E905</f>
        <v>17.219094613259674</v>
      </c>
      <c r="L905" s="20">
        <f t="shared" ref="L905:L968" si="196">K905*(J905/H905)</f>
        <v>905.20937290213283</v>
      </c>
      <c r="M905" s="39">
        <f t="shared" si="190"/>
        <v>13.798264951719784</v>
      </c>
      <c r="N905" s="21"/>
      <c r="O905" s="22">
        <f t="shared" si="191"/>
        <v>18.249640785494698</v>
      </c>
      <c r="P905" s="22"/>
      <c r="Q905" s="41">
        <f t="shared" si="192"/>
        <v>7.8215972662880662E-2</v>
      </c>
      <c r="R905" s="19">
        <f t="shared" ref="R905:R968" si="197">((G905/G906+G905/1200+((1+G906/1200)^(-119))*(1-G905/G906)))</f>
        <v>1.0032080810096271</v>
      </c>
      <c r="S905" s="19">
        <f t="shared" si="189"/>
        <v>13.681504536849884</v>
      </c>
      <c r="T905" s="25">
        <f t="shared" ref="T905:T968" si="198">(($J1025/$J905)^(1/10)-1)</f>
        <v>0.12623850408630588</v>
      </c>
      <c r="U905" s="25">
        <f t="shared" ref="U905:U968" si="199">(($S1025/$S905)^(1/10)-1)</f>
        <v>-2.0862929445683243E-2</v>
      </c>
      <c r="V905" s="25">
        <f t="shared" ref="V905:V968" si="200">T905-U905</f>
        <v>0.14710143353198912</v>
      </c>
      <c r="Y905" s="40"/>
      <c r="Z905" s="40"/>
    </row>
    <row r="906" spans="1:26" x14ac:dyDescent="0.2">
      <c r="A906" s="16">
        <v>1945.1</v>
      </c>
      <c r="B906" s="17">
        <v>16.5</v>
      </c>
      <c r="C906" s="18">
        <v>0.66</v>
      </c>
      <c r="D906" s="17">
        <v>0.98</v>
      </c>
      <c r="E906" s="17">
        <v>18.100000000000001</v>
      </c>
      <c r="F906" s="18">
        <f t="shared" ref="F906:F969" si="201">F905+1/12</f>
        <v>1945.7916666665988</v>
      </c>
      <c r="G906" s="19">
        <f>G897*3/12+G909*9/12</f>
        <v>2.2350000000000003</v>
      </c>
      <c r="H906" s="18">
        <f t="shared" si="193"/>
        <v>286.98491022099455</v>
      </c>
      <c r="I906" s="18">
        <f t="shared" si="194"/>
        <v>11.479396408839785</v>
      </c>
      <c r="J906" s="20">
        <f t="shared" ref="J906:J969" si="202">J905*((H906+(I906/12))/H905)</f>
        <v>15137.112291307887</v>
      </c>
      <c r="K906" s="18">
        <f t="shared" si="195"/>
        <v>17.045164364640893</v>
      </c>
      <c r="L906" s="20">
        <f t="shared" si="196"/>
        <v>899.05273002919603</v>
      </c>
      <c r="M906" s="39">
        <f t="shared" si="190"/>
        <v>14.374662675391336</v>
      </c>
      <c r="N906" s="21"/>
      <c r="O906" s="22">
        <f t="shared" si="191"/>
        <v>18.99888054470874</v>
      </c>
      <c r="P906" s="22"/>
      <c r="Q906" s="41">
        <f t="shared" si="192"/>
        <v>7.5459942517966644E-2</v>
      </c>
      <c r="R906" s="19">
        <f t="shared" si="197"/>
        <v>1.0031965429463889</v>
      </c>
      <c r="S906" s="19">
        <f t="shared" ref="S906:S969" si="203">S905*R905*E905/E906</f>
        <v>13.72539591173768</v>
      </c>
      <c r="T906" s="25">
        <f t="shared" si="198"/>
        <v>0.11586461050631303</v>
      </c>
      <c r="U906" s="25">
        <f t="shared" si="199"/>
        <v>-2.0179675671544772E-2</v>
      </c>
      <c r="V906" s="25">
        <f t="shared" si="200"/>
        <v>0.1360442861778578</v>
      </c>
      <c r="Y906" s="40"/>
      <c r="Z906" s="40"/>
    </row>
    <row r="907" spans="1:26" x14ac:dyDescent="0.2">
      <c r="A907" s="16">
        <v>1945.11</v>
      </c>
      <c r="B907" s="17">
        <v>17.04</v>
      </c>
      <c r="C907" s="18">
        <v>0.66</v>
      </c>
      <c r="D907" s="17">
        <v>0.97</v>
      </c>
      <c r="E907" s="17">
        <v>18.100000000000001</v>
      </c>
      <c r="F907" s="18">
        <f t="shared" si="201"/>
        <v>1945.874999999932</v>
      </c>
      <c r="G907" s="19">
        <f>G897*2/12+G909*10/12</f>
        <v>2.2199999999999998</v>
      </c>
      <c r="H907" s="18">
        <f t="shared" si="193"/>
        <v>296.37714364640891</v>
      </c>
      <c r="I907" s="18">
        <f t="shared" si="194"/>
        <v>11.479396408839785</v>
      </c>
      <c r="J907" s="20">
        <f t="shared" si="202"/>
        <v>15682.965734539899</v>
      </c>
      <c r="K907" s="18">
        <f t="shared" si="195"/>
        <v>16.871234116022105</v>
      </c>
      <c r="L907" s="20">
        <f t="shared" si="196"/>
        <v>892.7509837150061</v>
      </c>
      <c r="M907" s="39">
        <f t="shared" si="190"/>
        <v>14.847702661876777</v>
      </c>
      <c r="N907" s="21"/>
      <c r="O907" s="22">
        <f t="shared" si="191"/>
        <v>19.608975958272875</v>
      </c>
      <c r="P907" s="22"/>
      <c r="Q907" s="41">
        <f t="shared" si="192"/>
        <v>7.2646034736809334E-2</v>
      </c>
      <c r="R907" s="19">
        <f t="shared" si="197"/>
        <v>1.0031850058339318</v>
      </c>
      <c r="S907" s="19">
        <f t="shared" si="203"/>
        <v>13.769269729225741</v>
      </c>
      <c r="T907" s="25">
        <f t="shared" si="198"/>
        <v>0.11953774780963733</v>
      </c>
      <c r="U907" s="25">
        <f t="shared" si="199"/>
        <v>-2.0341719918070877E-2</v>
      </c>
      <c r="V907" s="25">
        <f t="shared" si="200"/>
        <v>0.13987946772770821</v>
      </c>
      <c r="Y907" s="40"/>
      <c r="Z907" s="40"/>
    </row>
    <row r="908" spans="1:26" x14ac:dyDescent="0.2">
      <c r="A908" s="16">
        <v>1945.12</v>
      </c>
      <c r="B908" s="17">
        <v>17.329999999999998</v>
      </c>
      <c r="C908" s="18">
        <v>0.66</v>
      </c>
      <c r="D908" s="17">
        <v>0.96</v>
      </c>
      <c r="E908" s="17">
        <v>18.2</v>
      </c>
      <c r="F908" s="18">
        <f t="shared" si="201"/>
        <v>1945.9583333332653</v>
      </c>
      <c r="G908" s="19">
        <f>G897*1/12+G909*11/12</f>
        <v>2.2050000000000001</v>
      </c>
      <c r="H908" s="18">
        <f t="shared" si="193"/>
        <v>299.76496085164842</v>
      </c>
      <c r="I908" s="18">
        <f t="shared" si="194"/>
        <v>11.416322802197808</v>
      </c>
      <c r="J908" s="20">
        <f t="shared" si="202"/>
        <v>15912.575785608096</v>
      </c>
      <c r="K908" s="18">
        <f t="shared" si="195"/>
        <v>16.605560439560445</v>
      </c>
      <c r="L908" s="20">
        <f t="shared" si="196"/>
        <v>881.48140531931767</v>
      </c>
      <c r="M908" s="39">
        <f t="shared" si="190"/>
        <v>15.02034747473996</v>
      </c>
      <c r="N908" s="21"/>
      <c r="O908" s="22">
        <f t="shared" si="191"/>
        <v>19.821351248851318</v>
      </c>
      <c r="P908" s="22"/>
      <c r="Q908" s="41">
        <f t="shared" si="192"/>
        <v>7.2588174698029445E-2</v>
      </c>
      <c r="R908" s="19">
        <f t="shared" si="197"/>
        <v>1.0031734696733301</v>
      </c>
      <c r="S908" s="19">
        <f t="shared" si="203"/>
        <v>13.737228642798117</v>
      </c>
      <c r="T908" s="25">
        <f t="shared" si="198"/>
        <v>0.11970545428265988</v>
      </c>
      <c r="U908" s="25">
        <f t="shared" si="199"/>
        <v>-2.0101999645483981E-2</v>
      </c>
      <c r="V908" s="25">
        <f t="shared" si="200"/>
        <v>0.13980745392814387</v>
      </c>
      <c r="Y908" s="40"/>
      <c r="Z908" s="40"/>
    </row>
    <row r="909" spans="1:26" x14ac:dyDescent="0.2">
      <c r="A909" s="16">
        <v>1946.01</v>
      </c>
      <c r="B909" s="17">
        <v>18.02</v>
      </c>
      <c r="C909" s="18">
        <v>0.66666700000000001</v>
      </c>
      <c r="D909" s="17">
        <v>0.94</v>
      </c>
      <c r="E909" s="17">
        <v>18.2</v>
      </c>
      <c r="F909" s="18">
        <f t="shared" si="201"/>
        <v>1946.0416666665985</v>
      </c>
      <c r="G909" s="19">
        <v>2.19</v>
      </c>
      <c r="H909" s="18">
        <f t="shared" si="193"/>
        <v>311.70020741758259</v>
      </c>
      <c r="I909" s="18">
        <f t="shared" si="194"/>
        <v>11.531644959958797</v>
      </c>
      <c r="J909" s="20">
        <f t="shared" si="202"/>
        <v>16597.152226587612</v>
      </c>
      <c r="K909" s="18">
        <f t="shared" si="195"/>
        <v>16.259611263736272</v>
      </c>
      <c r="L909" s="20">
        <f t="shared" si="196"/>
        <v>865.77819605950913</v>
      </c>
      <c r="M909" s="39">
        <f t="shared" si="190"/>
        <v>15.623163177761667</v>
      </c>
      <c r="N909" s="21"/>
      <c r="O909" s="22">
        <f t="shared" si="191"/>
        <v>20.599482382192519</v>
      </c>
      <c r="P909" s="22"/>
      <c r="Q909" s="41">
        <f t="shared" si="192"/>
        <v>7.0169343254540828E-2</v>
      </c>
      <c r="R909" s="19">
        <f t="shared" si="197"/>
        <v>1.001379783904099</v>
      </c>
      <c r="S909" s="19">
        <f t="shared" si="203"/>
        <v>13.780823321291638</v>
      </c>
      <c r="T909" s="25">
        <f t="shared" si="198"/>
        <v>0.11231388223019345</v>
      </c>
      <c r="U909" s="25">
        <f t="shared" si="199"/>
        <v>-1.9667343910357737E-2</v>
      </c>
      <c r="V909" s="25">
        <f t="shared" si="200"/>
        <v>0.13198122614055119</v>
      </c>
      <c r="Y909" s="40"/>
      <c r="Z909" s="40"/>
    </row>
    <row r="910" spans="1:26" x14ac:dyDescent="0.2">
      <c r="A910" s="16">
        <v>1946.02</v>
      </c>
      <c r="B910" s="17">
        <v>18.07</v>
      </c>
      <c r="C910" s="18">
        <v>0.67333299999999996</v>
      </c>
      <c r="D910" s="17">
        <v>0.92</v>
      </c>
      <c r="E910" s="17">
        <v>18.100000000000001</v>
      </c>
      <c r="F910" s="18">
        <f t="shared" si="201"/>
        <v>1946.1249999999318</v>
      </c>
      <c r="G910" s="19">
        <f>G909*11/12+G921*1/12</f>
        <v>2.1949999999999998</v>
      </c>
      <c r="H910" s="18">
        <f t="shared" si="193"/>
        <v>314.29195925414382</v>
      </c>
      <c r="I910" s="18">
        <f t="shared" si="194"/>
        <v>11.711297609323209</v>
      </c>
      <c r="J910" s="20">
        <f t="shared" si="202"/>
        <v>16787.121778917801</v>
      </c>
      <c r="K910" s="18">
        <f t="shared" si="195"/>
        <v>16.001582872928186</v>
      </c>
      <c r="L910" s="20">
        <f t="shared" si="196"/>
        <v>854.68467275065734</v>
      </c>
      <c r="M910" s="39">
        <f t="shared" si="190"/>
        <v>15.761666525801907</v>
      </c>
      <c r="N910" s="21"/>
      <c r="O910" s="22">
        <f t="shared" si="191"/>
        <v>20.76554174905921</v>
      </c>
      <c r="P910" s="22"/>
      <c r="Q910" s="41">
        <f t="shared" si="192"/>
        <v>6.8990615793924862E-2</v>
      </c>
      <c r="R910" s="19">
        <f t="shared" si="197"/>
        <v>1.0013840576640278</v>
      </c>
      <c r="S910" s="19">
        <f t="shared" si="203"/>
        <v>13.876080077724845</v>
      </c>
      <c r="T910" s="25">
        <f t="shared" si="198"/>
        <v>0.11210529287571847</v>
      </c>
      <c r="U910" s="25">
        <f t="shared" si="199"/>
        <v>-1.9600706618504771E-2</v>
      </c>
      <c r="V910" s="25">
        <f t="shared" si="200"/>
        <v>0.13170599949422324</v>
      </c>
      <c r="Y910" s="40"/>
      <c r="Z910" s="40"/>
    </row>
    <row r="911" spans="1:26" x14ac:dyDescent="0.2">
      <c r="A911" s="16">
        <v>1946.03</v>
      </c>
      <c r="B911" s="17">
        <v>17.53</v>
      </c>
      <c r="C911" s="18">
        <v>0.68</v>
      </c>
      <c r="D911" s="17">
        <v>0.9</v>
      </c>
      <c r="E911" s="17">
        <v>18.3</v>
      </c>
      <c r="F911" s="18">
        <f t="shared" si="201"/>
        <v>1946.208333333265</v>
      </c>
      <c r="G911" s="19">
        <f>G909*10/12+G921*2/12</f>
        <v>2.2000000000000002</v>
      </c>
      <c r="H911" s="18">
        <f t="shared" si="193"/>
        <v>301.5674883879783</v>
      </c>
      <c r="I911" s="18">
        <f t="shared" si="194"/>
        <v>11.697997267759568</v>
      </c>
      <c r="J911" s="20">
        <f t="shared" si="202"/>
        <v>16159.544158376426</v>
      </c>
      <c r="K911" s="18">
        <f t="shared" si="195"/>
        <v>15.482643442622956</v>
      </c>
      <c r="L911" s="20">
        <f t="shared" si="196"/>
        <v>829.6400309491604</v>
      </c>
      <c r="M911" s="39">
        <f t="shared" si="190"/>
        <v>15.134873415142531</v>
      </c>
      <c r="N911" s="21"/>
      <c r="O911" s="22">
        <f t="shared" si="191"/>
        <v>19.92659150042952</v>
      </c>
      <c r="P911" s="22"/>
      <c r="Q911" s="41">
        <f t="shared" si="192"/>
        <v>7.3446233699462168E-2</v>
      </c>
      <c r="R911" s="19">
        <f t="shared" si="197"/>
        <v>1.0013883313886893</v>
      </c>
      <c r="S911" s="19">
        <f t="shared" si="203"/>
        <v>13.743424330378462</v>
      </c>
      <c r="T911" s="25">
        <f t="shared" si="198"/>
        <v>0.12415150720568358</v>
      </c>
      <c r="U911" s="25">
        <f t="shared" si="199"/>
        <v>-1.9439962852505488E-2</v>
      </c>
      <c r="V911" s="25">
        <f t="shared" si="200"/>
        <v>0.14359147005818906</v>
      </c>
      <c r="Y911" s="40"/>
      <c r="Z911" s="40"/>
    </row>
    <row r="912" spans="1:26" x14ac:dyDescent="0.2">
      <c r="A912" s="16">
        <v>1946.04</v>
      </c>
      <c r="B912" s="17">
        <v>18.66</v>
      </c>
      <c r="C912" s="18">
        <v>0.68</v>
      </c>
      <c r="D912" s="17">
        <v>0.88</v>
      </c>
      <c r="E912" s="17">
        <v>18.399999999999999</v>
      </c>
      <c r="F912" s="18">
        <f t="shared" si="201"/>
        <v>1946.2916666665983</v>
      </c>
      <c r="G912" s="19">
        <f>G909*9/12+G921*3/12</f>
        <v>2.2050000000000001</v>
      </c>
      <c r="H912" s="18">
        <f t="shared" si="193"/>
        <v>319.26220516304363</v>
      </c>
      <c r="I912" s="18">
        <f t="shared" si="194"/>
        <v>11.634421195652182</v>
      </c>
      <c r="J912" s="20">
        <f t="shared" si="202"/>
        <v>17159.671207762785</v>
      </c>
      <c r="K912" s="18">
        <f t="shared" si="195"/>
        <v>15.056309782608706</v>
      </c>
      <c r="L912" s="20">
        <f t="shared" si="196"/>
        <v>809.24494441753768</v>
      </c>
      <c r="M912" s="39">
        <f t="shared" si="190"/>
        <v>16.040842386215907</v>
      </c>
      <c r="N912" s="21"/>
      <c r="O912" s="22">
        <f t="shared" si="191"/>
        <v>21.101916955508496</v>
      </c>
      <c r="P912" s="22"/>
      <c r="Q912" s="41">
        <f t="shared" si="192"/>
        <v>7.0225649072409066E-2</v>
      </c>
      <c r="R912" s="19">
        <f t="shared" si="197"/>
        <v>1.001392605078097</v>
      </c>
      <c r="S912" s="19">
        <f t="shared" si="203"/>
        <v>13.687708536254814</v>
      </c>
      <c r="T912" s="25">
        <f t="shared" si="198"/>
        <v>0.11865481251117815</v>
      </c>
      <c r="U912" s="25">
        <f t="shared" si="199"/>
        <v>-2.1009465178734921E-2</v>
      </c>
      <c r="V912" s="25">
        <f t="shared" si="200"/>
        <v>0.13966427768991307</v>
      </c>
      <c r="Y912" s="40"/>
      <c r="Z912" s="40"/>
    </row>
    <row r="913" spans="1:26" x14ac:dyDescent="0.2">
      <c r="A913" s="16">
        <v>1946.05</v>
      </c>
      <c r="B913" s="17">
        <v>18.7</v>
      </c>
      <c r="C913" s="18">
        <v>0.68</v>
      </c>
      <c r="D913" s="17">
        <v>0.86</v>
      </c>
      <c r="E913" s="17">
        <v>18.5</v>
      </c>
      <c r="F913" s="18">
        <f t="shared" si="201"/>
        <v>1946.3749999999316</v>
      </c>
      <c r="G913" s="19">
        <f>G909*8/12+G921*4/12</f>
        <v>2.21</v>
      </c>
      <c r="H913" s="18">
        <f t="shared" si="193"/>
        <v>318.21714189189203</v>
      </c>
      <c r="I913" s="18">
        <f t="shared" si="194"/>
        <v>11.57153243243244</v>
      </c>
      <c r="J913" s="20">
        <f t="shared" si="202"/>
        <v>17155.330049379547</v>
      </c>
      <c r="K913" s="18">
        <f t="shared" si="195"/>
        <v>14.634585135135142</v>
      </c>
      <c r="L913" s="20">
        <f t="shared" si="196"/>
        <v>788.96170280569038</v>
      </c>
      <c r="M913" s="39">
        <f t="shared" si="190"/>
        <v>16.013723170832169</v>
      </c>
      <c r="N913" s="21"/>
      <c r="O913" s="22">
        <f t="shared" si="191"/>
        <v>21.048307121707552</v>
      </c>
      <c r="P913" s="22"/>
      <c r="Q913" s="41">
        <f t="shared" si="192"/>
        <v>7.0839606143310058E-2</v>
      </c>
      <c r="R913" s="19">
        <f t="shared" si="197"/>
        <v>1.001396878732264</v>
      </c>
      <c r="S913" s="19">
        <f t="shared" si="203"/>
        <v>13.632679459433859</v>
      </c>
      <c r="T913" s="25">
        <f t="shared" si="198"/>
        <v>0.11505727393446441</v>
      </c>
      <c r="U913" s="25">
        <f t="shared" si="199"/>
        <v>-1.9805555392884644E-2</v>
      </c>
      <c r="V913" s="25">
        <f t="shared" si="200"/>
        <v>0.13486282932734905</v>
      </c>
      <c r="Y913" s="40"/>
      <c r="Z913" s="40"/>
    </row>
    <row r="914" spans="1:26" x14ac:dyDescent="0.2">
      <c r="A914" s="16">
        <v>1946.06</v>
      </c>
      <c r="B914" s="17">
        <v>18.579999999999998</v>
      </c>
      <c r="C914" s="18">
        <v>0.68</v>
      </c>
      <c r="D914" s="17">
        <v>0.84</v>
      </c>
      <c r="E914" s="17">
        <v>18.7</v>
      </c>
      <c r="F914" s="18">
        <f t="shared" si="201"/>
        <v>1946.4583333332648</v>
      </c>
      <c r="G914" s="19">
        <f>G909*7/12+G921*5/12</f>
        <v>2.2149999999999999</v>
      </c>
      <c r="H914" s="18">
        <f t="shared" si="193"/>
        <v>312.79355481283437</v>
      </c>
      <c r="I914" s="18">
        <f t="shared" si="194"/>
        <v>11.447772727272733</v>
      </c>
      <c r="J914" s="20">
        <f t="shared" si="202"/>
        <v>16914.370162739375</v>
      </c>
      <c r="K914" s="18">
        <f t="shared" si="195"/>
        <v>14.141366310160436</v>
      </c>
      <c r="L914" s="20">
        <f t="shared" si="196"/>
        <v>764.69703642094066</v>
      </c>
      <c r="M914" s="39">
        <f t="shared" si="190"/>
        <v>15.773186880128735</v>
      </c>
      <c r="N914" s="21"/>
      <c r="O914" s="22">
        <f t="shared" si="191"/>
        <v>20.714507926611411</v>
      </c>
      <c r="P914" s="22"/>
      <c r="Q914" s="41">
        <f t="shared" si="192"/>
        <v>7.2100572682852387E-2</v>
      </c>
      <c r="R914" s="19">
        <f t="shared" si="197"/>
        <v>1.0014011523512036</v>
      </c>
      <c r="S914" s="19">
        <f t="shared" si="203"/>
        <v>13.505714930456607</v>
      </c>
      <c r="T914" s="25">
        <f t="shared" si="198"/>
        <v>0.11552385405557741</v>
      </c>
      <c r="U914" s="25">
        <f t="shared" si="199"/>
        <v>-1.8776145435939973E-2</v>
      </c>
      <c r="V914" s="25">
        <f t="shared" si="200"/>
        <v>0.13429999949151739</v>
      </c>
      <c r="Y914" s="40"/>
      <c r="Z914" s="40"/>
    </row>
    <row r="915" spans="1:26" x14ac:dyDescent="0.2">
      <c r="A915" s="16">
        <v>1946.07</v>
      </c>
      <c r="B915" s="17">
        <v>18.05</v>
      </c>
      <c r="C915" s="18">
        <v>0.68333299999999997</v>
      </c>
      <c r="D915" s="17">
        <v>0.85666699999999996</v>
      </c>
      <c r="E915" s="17">
        <v>19.8</v>
      </c>
      <c r="F915" s="18">
        <f t="shared" si="201"/>
        <v>1946.5416666665981</v>
      </c>
      <c r="G915" s="19">
        <f>G909*6/12+G921*6/12</f>
        <v>2.2199999999999998</v>
      </c>
      <c r="H915" s="18">
        <f t="shared" si="193"/>
        <v>286.98930239898999</v>
      </c>
      <c r="I915" s="18">
        <f t="shared" si="194"/>
        <v>10.864779001452025</v>
      </c>
      <c r="J915" s="20">
        <f t="shared" si="202"/>
        <v>15567.959952320289</v>
      </c>
      <c r="K915" s="18">
        <f t="shared" si="195"/>
        <v>13.620734887436875</v>
      </c>
      <c r="L915" s="20">
        <f t="shared" si="196"/>
        <v>738.8674542091062</v>
      </c>
      <c r="M915" s="39">
        <f t="shared" si="190"/>
        <v>14.508136111909064</v>
      </c>
      <c r="N915" s="21"/>
      <c r="O915" s="22">
        <f t="shared" si="191"/>
        <v>19.038974040498381</v>
      </c>
      <c r="P915" s="22"/>
      <c r="Q915" s="41">
        <f t="shared" si="192"/>
        <v>8.2739445589748661E-2</v>
      </c>
      <c r="R915" s="19">
        <f t="shared" si="197"/>
        <v>1.0014054259349292</v>
      </c>
      <c r="S915" s="19">
        <f t="shared" si="203"/>
        <v>12.773269689425762</v>
      </c>
      <c r="T915" s="25">
        <f t="shared" si="198"/>
        <v>0.13029463379336059</v>
      </c>
      <c r="U915" s="25">
        <f t="shared" si="199"/>
        <v>-1.4692430260692557E-2</v>
      </c>
      <c r="V915" s="25">
        <f t="shared" si="200"/>
        <v>0.14498706405405315</v>
      </c>
      <c r="Y915" s="40"/>
      <c r="Z915" s="40"/>
    </row>
    <row r="916" spans="1:26" x14ac:dyDescent="0.2">
      <c r="A916" s="16">
        <v>1946.08</v>
      </c>
      <c r="B916" s="17">
        <v>17.7</v>
      </c>
      <c r="C916" s="18">
        <v>0.68666700000000003</v>
      </c>
      <c r="D916" s="17">
        <v>0.87333300000000003</v>
      </c>
      <c r="E916" s="17">
        <v>20.2</v>
      </c>
      <c r="F916" s="18">
        <f t="shared" si="201"/>
        <v>1946.6249999999313</v>
      </c>
      <c r="G916" s="19">
        <f>G909*5/12+G921*7/12</f>
        <v>2.2250000000000001</v>
      </c>
      <c r="H916" s="18">
        <f t="shared" si="193"/>
        <v>275.85165222772287</v>
      </c>
      <c r="I916" s="18">
        <f t="shared" si="194"/>
        <v>10.701594716398521</v>
      </c>
      <c r="J916" s="20">
        <f t="shared" si="202"/>
        <v>15012.16574443522</v>
      </c>
      <c r="K916" s="18">
        <f t="shared" si="195"/>
        <v>13.610754293502481</v>
      </c>
      <c r="L916" s="20">
        <f t="shared" si="196"/>
        <v>740.71298000479351</v>
      </c>
      <c r="M916" s="39">
        <f t="shared" si="190"/>
        <v>13.984939309942757</v>
      </c>
      <c r="N916" s="21"/>
      <c r="O916" s="22">
        <f t="shared" si="191"/>
        <v>18.34064102174365</v>
      </c>
      <c r="P916" s="22"/>
      <c r="Q916" s="41">
        <f t="shared" si="192"/>
        <v>8.6598381477112255E-2</v>
      </c>
      <c r="R916" s="19">
        <f t="shared" si="197"/>
        <v>1.001409699483454</v>
      </c>
      <c r="S916" s="19">
        <f t="shared" si="203"/>
        <v>12.537930057605857</v>
      </c>
      <c r="T916" s="25">
        <f t="shared" si="198"/>
        <v>0.13450510441925778</v>
      </c>
      <c r="U916" s="25">
        <f t="shared" si="199"/>
        <v>-1.4085609851683834E-2</v>
      </c>
      <c r="V916" s="25">
        <f t="shared" si="200"/>
        <v>0.14859071427094162</v>
      </c>
      <c r="Y916" s="40"/>
      <c r="Z916" s="40"/>
    </row>
    <row r="917" spans="1:26" x14ac:dyDescent="0.2">
      <c r="A917" s="16">
        <v>1946.09</v>
      </c>
      <c r="B917" s="17">
        <v>15.09</v>
      </c>
      <c r="C917" s="18">
        <v>0.69</v>
      </c>
      <c r="D917" s="17">
        <v>0.89</v>
      </c>
      <c r="E917" s="17">
        <v>20.399999999999999</v>
      </c>
      <c r="F917" s="18">
        <f t="shared" si="201"/>
        <v>1946.7083333332646</v>
      </c>
      <c r="G917" s="19">
        <f>G909*4/12+G921*8/12</f>
        <v>2.23</v>
      </c>
      <c r="H917" s="18">
        <f t="shared" si="193"/>
        <v>232.86958272058834</v>
      </c>
      <c r="I917" s="18">
        <f t="shared" si="194"/>
        <v>10.648112132352946</v>
      </c>
      <c r="J917" s="20">
        <f t="shared" si="202"/>
        <v>12721.322057160232</v>
      </c>
      <c r="K917" s="18">
        <f t="shared" si="195"/>
        <v>13.734521446078437</v>
      </c>
      <c r="L917" s="20">
        <f t="shared" si="196"/>
        <v>750.29666208565982</v>
      </c>
      <c r="M917" s="39">
        <f t="shared" si="190"/>
        <v>11.841267540149632</v>
      </c>
      <c r="N917" s="21"/>
      <c r="O917" s="22">
        <f t="shared" si="191"/>
        <v>15.527660854694727</v>
      </c>
      <c r="P917" s="22"/>
      <c r="Q917" s="41">
        <f t="shared" si="192"/>
        <v>0.10051583018992168</v>
      </c>
      <c r="R917" s="19">
        <f t="shared" si="197"/>
        <v>1.001413972996791</v>
      </c>
      <c r="S917" s="19">
        <f t="shared" si="203"/>
        <v>12.432510606708787</v>
      </c>
      <c r="T917" s="25">
        <f t="shared" si="198"/>
        <v>0.1494158449999099</v>
      </c>
      <c r="U917" s="25">
        <f t="shared" si="199"/>
        <v>-1.375494556952217E-2</v>
      </c>
      <c r="V917" s="25">
        <f t="shared" si="200"/>
        <v>0.16317079056943207</v>
      </c>
      <c r="Y917" s="40"/>
      <c r="Z917" s="40"/>
    </row>
    <row r="918" spans="1:26" x14ac:dyDescent="0.2">
      <c r="A918" s="16">
        <v>1946.1</v>
      </c>
      <c r="B918" s="17">
        <v>14.75</v>
      </c>
      <c r="C918" s="18">
        <v>0.69666700000000004</v>
      </c>
      <c r="D918" s="17">
        <v>0.94666700000000004</v>
      </c>
      <c r="E918" s="17">
        <v>20.8</v>
      </c>
      <c r="F918" s="18">
        <f t="shared" si="201"/>
        <v>1946.7916666665978</v>
      </c>
      <c r="G918" s="19">
        <f>G909*3/12+G921*9/12</f>
        <v>2.2349999999999999</v>
      </c>
      <c r="H918" s="18">
        <f t="shared" si="193"/>
        <v>223.24532752403854</v>
      </c>
      <c r="I918" s="18">
        <f t="shared" si="194"/>
        <v>10.544247633233178</v>
      </c>
      <c r="J918" s="20">
        <f t="shared" si="202"/>
        <v>12243.564573981197</v>
      </c>
      <c r="K918" s="18">
        <f t="shared" si="195"/>
        <v>14.328066743810103</v>
      </c>
      <c r="L918" s="20">
        <f t="shared" si="196"/>
        <v>785.80193522420734</v>
      </c>
      <c r="M918" s="39">
        <f t="shared" si="190"/>
        <v>11.387602961765047</v>
      </c>
      <c r="N918" s="21"/>
      <c r="O918" s="22">
        <f t="shared" si="191"/>
        <v>14.931866479299609</v>
      </c>
      <c r="P918" s="22"/>
      <c r="Q918" s="41">
        <f t="shared" si="192"/>
        <v>0.1058484706903061</v>
      </c>
      <c r="R918" s="19">
        <f t="shared" si="197"/>
        <v>1.0014182464749537</v>
      </c>
      <c r="S918" s="19">
        <f t="shared" si="203"/>
        <v>12.210665036354586</v>
      </c>
      <c r="T918" s="25">
        <f t="shared" si="198"/>
        <v>0.15229233427166844</v>
      </c>
      <c r="U918" s="25">
        <f t="shared" si="199"/>
        <v>-1.1727866860472336E-2</v>
      </c>
      <c r="V918" s="25">
        <f t="shared" si="200"/>
        <v>0.16402020113214077</v>
      </c>
      <c r="Y918" s="40"/>
      <c r="Z918" s="40"/>
    </row>
    <row r="919" spans="1:26" x14ac:dyDescent="0.2">
      <c r="A919" s="16">
        <v>1946.11</v>
      </c>
      <c r="B919" s="17">
        <v>14.69</v>
      </c>
      <c r="C919" s="18">
        <v>0.70333299999999999</v>
      </c>
      <c r="D919" s="17">
        <v>1.0033300000000001</v>
      </c>
      <c r="E919" s="17">
        <v>21.3</v>
      </c>
      <c r="F919" s="18">
        <f t="shared" si="201"/>
        <v>1946.8749999999311</v>
      </c>
      <c r="G919" s="19">
        <f>G909*2/12+G921*10/12</f>
        <v>2.2400000000000002</v>
      </c>
      <c r="H919" s="18">
        <f t="shared" si="193"/>
        <v>217.1180275821597</v>
      </c>
      <c r="I919" s="18">
        <f t="shared" si="194"/>
        <v>10.395253484917845</v>
      </c>
      <c r="J919" s="20">
        <f t="shared" si="202"/>
        <v>11955.031117201528</v>
      </c>
      <c r="K919" s="18">
        <f t="shared" si="195"/>
        <v>14.829205623826297</v>
      </c>
      <c r="L919" s="20">
        <f t="shared" si="196"/>
        <v>816.53106676799257</v>
      </c>
      <c r="M919" s="39">
        <f t="shared" si="190"/>
        <v>11.110043656743292</v>
      </c>
      <c r="N919" s="21"/>
      <c r="O919" s="22">
        <f t="shared" si="191"/>
        <v>14.565527161951868</v>
      </c>
      <c r="P919" s="22"/>
      <c r="Q919" s="41">
        <f t="shared" si="192"/>
        <v>0.11046659850288858</v>
      </c>
      <c r="R919" s="19">
        <f t="shared" si="197"/>
        <v>1.0014225199179554</v>
      </c>
      <c r="S919" s="19">
        <f t="shared" si="203"/>
        <v>11.940940919961696</v>
      </c>
      <c r="T919" s="25">
        <f t="shared" si="198"/>
        <v>0.15421106523337236</v>
      </c>
      <c r="U919" s="25">
        <f t="shared" si="199"/>
        <v>-1.0490420533101008E-2</v>
      </c>
      <c r="V919" s="25">
        <f t="shared" si="200"/>
        <v>0.16470148576647337</v>
      </c>
      <c r="Y919" s="40"/>
      <c r="Z919" s="40"/>
    </row>
    <row r="920" spans="1:26" x14ac:dyDescent="0.2">
      <c r="A920" s="16">
        <v>1946.12</v>
      </c>
      <c r="B920" s="17">
        <v>15.13</v>
      </c>
      <c r="C920" s="18">
        <v>0.71</v>
      </c>
      <c r="D920" s="17">
        <v>1.06</v>
      </c>
      <c r="E920" s="17">
        <v>21.5</v>
      </c>
      <c r="F920" s="18">
        <f t="shared" si="201"/>
        <v>1946.9583333332644</v>
      </c>
      <c r="G920" s="19">
        <f>G909*1/12+G921*11/12</f>
        <v>2.2450000000000001</v>
      </c>
      <c r="H920" s="18">
        <f t="shared" si="193"/>
        <v>221.5410250000001</v>
      </c>
      <c r="I920" s="18">
        <f t="shared" si="194"/>
        <v>10.396175000000005</v>
      </c>
      <c r="J920" s="20">
        <f t="shared" si="202"/>
        <v>12246.27495709745</v>
      </c>
      <c r="K920" s="18">
        <f t="shared" si="195"/>
        <v>15.521050000000006</v>
      </c>
      <c r="L920" s="20">
        <f t="shared" si="196"/>
        <v>857.96771014694627</v>
      </c>
      <c r="M920" s="39">
        <f t="shared" si="190"/>
        <v>11.372779425862705</v>
      </c>
      <c r="N920" s="21"/>
      <c r="O920" s="22">
        <f t="shared" si="191"/>
        <v>14.904166173962993</v>
      </c>
      <c r="P920" s="22"/>
      <c r="Q920" s="41">
        <f t="shared" si="192"/>
        <v>0.10931230061839765</v>
      </c>
      <c r="R920" s="19">
        <f t="shared" si="197"/>
        <v>1.001426793325809</v>
      </c>
      <c r="S920" s="19">
        <f t="shared" si="203"/>
        <v>11.846690614666359</v>
      </c>
      <c r="T920" s="25">
        <f t="shared" si="198"/>
        <v>0.15307690453346434</v>
      </c>
      <c r="U920" s="25">
        <f t="shared" si="199"/>
        <v>-1.0603714905176864E-2</v>
      </c>
      <c r="V920" s="25">
        <f t="shared" si="200"/>
        <v>0.16368061943864121</v>
      </c>
      <c r="Y920" s="40"/>
      <c r="Z920" s="40"/>
    </row>
    <row r="921" spans="1:26" x14ac:dyDescent="0.2">
      <c r="A921" s="16">
        <v>1947.01</v>
      </c>
      <c r="B921" s="17">
        <v>15.21</v>
      </c>
      <c r="C921" s="18">
        <v>0.71333299999999999</v>
      </c>
      <c r="D921" s="17">
        <v>1.1299999999999999</v>
      </c>
      <c r="E921" s="17">
        <v>21.5</v>
      </c>
      <c r="F921" s="18">
        <f t="shared" si="201"/>
        <v>1947.0416666665976</v>
      </c>
      <c r="G921" s="19">
        <v>2.25</v>
      </c>
      <c r="H921" s="18">
        <f t="shared" si="193"/>
        <v>222.71242500000008</v>
      </c>
      <c r="I921" s="18">
        <f t="shared" si="194"/>
        <v>10.444978452500004</v>
      </c>
      <c r="J921" s="20">
        <f t="shared" si="202"/>
        <v>12359.141756022238</v>
      </c>
      <c r="K921" s="18">
        <f t="shared" si="195"/>
        <v>16.546025000000007</v>
      </c>
      <c r="L921" s="20">
        <f t="shared" si="196"/>
        <v>918.20053808712237</v>
      </c>
      <c r="M921" s="39">
        <f t="shared" si="190"/>
        <v>11.469296334735574</v>
      </c>
      <c r="N921" s="21"/>
      <c r="O921" s="22">
        <f t="shared" si="191"/>
        <v>15.022197025934345</v>
      </c>
      <c r="P921" s="22"/>
      <c r="Q921" s="41">
        <f t="shared" si="192"/>
        <v>0.1077796741638497</v>
      </c>
      <c r="R921" s="19">
        <f t="shared" si="197"/>
        <v>1.0004699429526016</v>
      </c>
      <c r="S921" s="19">
        <f t="shared" si="203"/>
        <v>11.863593393768289</v>
      </c>
      <c r="T921" s="25">
        <f t="shared" si="198"/>
        <v>0.14985485961229683</v>
      </c>
      <c r="U921" s="25">
        <f t="shared" si="199"/>
        <v>-9.379095770818302E-3</v>
      </c>
      <c r="V921" s="25">
        <f t="shared" si="200"/>
        <v>0.15923395538311513</v>
      </c>
      <c r="Y921" s="40"/>
      <c r="Z921" s="40"/>
    </row>
    <row r="922" spans="1:26" x14ac:dyDescent="0.2">
      <c r="A922" s="16">
        <v>1947.02</v>
      </c>
      <c r="B922" s="17">
        <v>15.8</v>
      </c>
      <c r="C922" s="18">
        <v>0.71666700000000005</v>
      </c>
      <c r="D922" s="17">
        <v>1.2</v>
      </c>
      <c r="E922" s="17">
        <v>21.5</v>
      </c>
      <c r="F922" s="18">
        <f t="shared" si="201"/>
        <v>1947.1249999999309</v>
      </c>
      <c r="G922" s="19">
        <f>G921*11/12+G933*1/12</f>
        <v>2.2658333333333331</v>
      </c>
      <c r="H922" s="18">
        <f t="shared" si="193"/>
        <v>231.35150000000013</v>
      </c>
      <c r="I922" s="18">
        <f t="shared" si="194"/>
        <v>10.493796547500006</v>
      </c>
      <c r="J922" s="20">
        <f t="shared" si="202"/>
        <v>12887.084516692306</v>
      </c>
      <c r="K922" s="18">
        <f t="shared" si="195"/>
        <v>17.571000000000009</v>
      </c>
      <c r="L922" s="20">
        <f t="shared" si="196"/>
        <v>978.7659126601751</v>
      </c>
      <c r="M922" s="39">
        <f t="shared" si="190"/>
        <v>11.949565314209435</v>
      </c>
      <c r="N922" s="21"/>
      <c r="O922" s="22">
        <f t="shared" si="191"/>
        <v>15.637228584439013</v>
      </c>
      <c r="P922" s="22"/>
      <c r="Q922" s="41">
        <f t="shared" si="192"/>
        <v>0.10411708620482772</v>
      </c>
      <c r="R922" s="19">
        <f t="shared" si="197"/>
        <v>1.000484205925781</v>
      </c>
      <c r="S922" s="19">
        <f t="shared" si="203"/>
        <v>11.86916860587622</v>
      </c>
      <c r="T922" s="25">
        <f t="shared" si="198"/>
        <v>0.13998222708408714</v>
      </c>
      <c r="U922" s="25">
        <f t="shared" si="199"/>
        <v>-8.5038771317570427E-3</v>
      </c>
      <c r="V922" s="25">
        <f t="shared" si="200"/>
        <v>0.14848610421584418</v>
      </c>
      <c r="Y922" s="40"/>
      <c r="Z922" s="40"/>
    </row>
    <row r="923" spans="1:26" x14ac:dyDescent="0.2">
      <c r="A923" s="16">
        <v>1947.03</v>
      </c>
      <c r="B923" s="17">
        <v>15.16</v>
      </c>
      <c r="C923" s="18">
        <v>0.72</v>
      </c>
      <c r="D923" s="17">
        <v>1.27</v>
      </c>
      <c r="E923" s="17">
        <v>21.9</v>
      </c>
      <c r="F923" s="18">
        <f t="shared" si="201"/>
        <v>1947.2083333332641</v>
      </c>
      <c r="G923" s="19">
        <f>G921*10/12+G933*2/12</f>
        <v>2.2816666666666667</v>
      </c>
      <c r="H923" s="18">
        <f t="shared" si="193"/>
        <v>217.92586529680378</v>
      </c>
      <c r="I923" s="18">
        <f t="shared" si="194"/>
        <v>10.350041095890417</v>
      </c>
      <c r="J923" s="20">
        <f t="shared" si="202"/>
        <v>12187.27433789152</v>
      </c>
      <c r="K923" s="18">
        <f t="shared" si="195"/>
        <v>18.256322488584484</v>
      </c>
      <c r="L923" s="20">
        <f t="shared" si="196"/>
        <v>1020.9655942692764</v>
      </c>
      <c r="M923" s="39">
        <f t="shared" si="190"/>
        <v>11.287903096501282</v>
      </c>
      <c r="N923" s="21"/>
      <c r="O923" s="22">
        <f t="shared" si="191"/>
        <v>14.757502576039052</v>
      </c>
      <c r="P923" s="22"/>
      <c r="Q923" s="41">
        <f t="shared" si="192"/>
        <v>0.1100504200164461</v>
      </c>
      <c r="R923" s="19">
        <f t="shared" si="197"/>
        <v>1.0004984677859259</v>
      </c>
      <c r="S923" s="19">
        <f t="shared" si="203"/>
        <v>11.658022289701348</v>
      </c>
      <c r="T923" s="25">
        <f t="shared" si="198"/>
        <v>0.14779481696047303</v>
      </c>
      <c r="U923" s="25">
        <f t="shared" si="199"/>
        <v>-7.3886359870464213E-3</v>
      </c>
      <c r="V923" s="25">
        <f t="shared" si="200"/>
        <v>0.15518345294751945</v>
      </c>
      <c r="Y923" s="40"/>
      <c r="Z923" s="40"/>
    </row>
    <row r="924" spans="1:26" x14ac:dyDescent="0.2">
      <c r="A924" s="16">
        <v>1947.04</v>
      </c>
      <c r="B924" s="17">
        <v>14.6</v>
      </c>
      <c r="C924" s="18">
        <v>0.73333300000000001</v>
      </c>
      <c r="D924" s="17">
        <v>1.32667</v>
      </c>
      <c r="E924" s="17">
        <v>21.9</v>
      </c>
      <c r="F924" s="18">
        <f t="shared" si="201"/>
        <v>1947.2916666665974</v>
      </c>
      <c r="G924" s="19">
        <f>G921*9/12+G933*3/12</f>
        <v>2.2974999999999999</v>
      </c>
      <c r="H924" s="18">
        <f t="shared" si="193"/>
        <v>209.87583333333342</v>
      </c>
      <c r="I924" s="18">
        <f t="shared" si="194"/>
        <v>10.541703731906399</v>
      </c>
      <c r="J924" s="20">
        <f t="shared" si="202"/>
        <v>11786.212590427787</v>
      </c>
      <c r="K924" s="18">
        <f t="shared" si="195"/>
        <v>19.070956973173526</v>
      </c>
      <c r="L924" s="20">
        <f t="shared" si="196"/>
        <v>1070.9873052974544</v>
      </c>
      <c r="M924" s="39">
        <f t="shared" si="190"/>
        <v>10.900825126392672</v>
      </c>
      <c r="N924" s="21"/>
      <c r="O924" s="22">
        <f t="shared" si="191"/>
        <v>14.239032702754546</v>
      </c>
      <c r="P924" s="22"/>
      <c r="Q924" s="41">
        <f t="shared" si="192"/>
        <v>0.11230527663572899</v>
      </c>
      <c r="R924" s="19">
        <f t="shared" si="197"/>
        <v>1.0005127285343618</v>
      </c>
      <c r="S924" s="19">
        <f t="shared" si="203"/>
        <v>11.663833438260371</v>
      </c>
      <c r="T924" s="25">
        <f t="shared" si="198"/>
        <v>0.15423680902181958</v>
      </c>
      <c r="U924" s="25">
        <f t="shared" si="199"/>
        <v>-8.0946634267811124E-3</v>
      </c>
      <c r="V924" s="25">
        <f t="shared" si="200"/>
        <v>0.16233147244860069</v>
      </c>
      <c r="Y924" s="40"/>
      <c r="Z924" s="40"/>
    </row>
    <row r="925" spans="1:26" x14ac:dyDescent="0.2">
      <c r="A925" s="16">
        <v>1947.05</v>
      </c>
      <c r="B925" s="17">
        <v>14.34</v>
      </c>
      <c r="C925" s="18">
        <v>0.74666699999999997</v>
      </c>
      <c r="D925" s="17">
        <v>1.3833299999999999</v>
      </c>
      <c r="E925" s="17">
        <v>21.9</v>
      </c>
      <c r="F925" s="18">
        <f t="shared" si="201"/>
        <v>1947.3749999999307</v>
      </c>
      <c r="G925" s="19">
        <f>G921*8/12+G933*4/12</f>
        <v>2.3133333333333335</v>
      </c>
      <c r="H925" s="18">
        <f t="shared" si="193"/>
        <v>206.13831849315079</v>
      </c>
      <c r="I925" s="18">
        <f t="shared" si="194"/>
        <v>10.733380742979456</v>
      </c>
      <c r="J925" s="20">
        <f t="shared" si="202"/>
        <v>11626.551589937619</v>
      </c>
      <c r="K925" s="18">
        <f t="shared" si="195"/>
        <v>19.885447707191791</v>
      </c>
      <c r="L925" s="20">
        <f t="shared" si="196"/>
        <v>1121.5730551540032</v>
      </c>
      <c r="M925" s="39">
        <f t="shared" si="190"/>
        <v>10.733674273688537</v>
      </c>
      <c r="N925" s="21"/>
      <c r="O925" s="22">
        <f t="shared" si="191"/>
        <v>14.008519289638578</v>
      </c>
      <c r="P925" s="22"/>
      <c r="Q925" s="41">
        <f t="shared" si="192"/>
        <v>0.11284855290399029</v>
      </c>
      <c r="R925" s="19">
        <f t="shared" si="197"/>
        <v>1.0005269881724117</v>
      </c>
      <c r="S925" s="19">
        <f t="shared" si="203"/>
        <v>11.66981381848421</v>
      </c>
      <c r="T925" s="25">
        <f t="shared" si="198"/>
        <v>0.16011769024362055</v>
      </c>
      <c r="U925" s="25">
        <f t="shared" si="199"/>
        <v>-9.2060478064108775E-3</v>
      </c>
      <c r="V925" s="25">
        <f t="shared" si="200"/>
        <v>0.16932373805003142</v>
      </c>
      <c r="Y925" s="40"/>
      <c r="Z925" s="40"/>
    </row>
    <row r="926" spans="1:26" x14ac:dyDescent="0.2">
      <c r="A926" s="16">
        <v>1947.06</v>
      </c>
      <c r="B926" s="17">
        <v>14.84</v>
      </c>
      <c r="C926" s="18">
        <v>0.76</v>
      </c>
      <c r="D926" s="17">
        <v>1.44</v>
      </c>
      <c r="E926" s="17">
        <v>22</v>
      </c>
      <c r="F926" s="18">
        <f t="shared" si="201"/>
        <v>1947.4583333332639</v>
      </c>
      <c r="G926" s="19">
        <f>G921*7/12+G933*5/12</f>
        <v>2.3291666666666666</v>
      </c>
      <c r="H926" s="18">
        <f t="shared" si="193"/>
        <v>212.35618409090918</v>
      </c>
      <c r="I926" s="18">
        <f t="shared" si="194"/>
        <v>10.875384090909096</v>
      </c>
      <c r="J926" s="20">
        <f t="shared" si="202"/>
        <v>12028.365625645394</v>
      </c>
      <c r="K926" s="18">
        <f t="shared" si="195"/>
        <v>20.60599090909092</v>
      </c>
      <c r="L926" s="20">
        <f t="shared" si="196"/>
        <v>1167.1729448065614</v>
      </c>
      <c r="M926" s="39">
        <f t="shared" si="190"/>
        <v>11.082715855052093</v>
      </c>
      <c r="N926" s="21"/>
      <c r="O926" s="22">
        <f t="shared" si="191"/>
        <v>14.448343003675769</v>
      </c>
      <c r="P926" s="22"/>
      <c r="Q926" s="41">
        <f t="shared" si="192"/>
        <v>0.11023126451262738</v>
      </c>
      <c r="R926" s="19">
        <f t="shared" si="197"/>
        <v>1.0005412467013974</v>
      </c>
      <c r="S926" s="19">
        <f t="shared" si="203"/>
        <v>11.622891110193793</v>
      </c>
      <c r="T926" s="25">
        <f t="shared" si="198"/>
        <v>0.1580095883257564</v>
      </c>
      <c r="U926" s="25">
        <f t="shared" si="199"/>
        <v>-1.0506235998028357E-2</v>
      </c>
      <c r="V926" s="25">
        <f t="shared" si="200"/>
        <v>0.16851582432378476</v>
      </c>
      <c r="Y926" s="40"/>
      <c r="Z926" s="40"/>
    </row>
    <row r="927" spans="1:26" x14ac:dyDescent="0.2">
      <c r="A927" s="16">
        <v>1947.07</v>
      </c>
      <c r="B927" s="17">
        <v>15.77</v>
      </c>
      <c r="C927" s="18">
        <v>0.77</v>
      </c>
      <c r="D927" s="17">
        <v>1.4766699999999999</v>
      </c>
      <c r="E927" s="17">
        <v>22.2</v>
      </c>
      <c r="F927" s="18">
        <f t="shared" si="201"/>
        <v>1947.5416666665972</v>
      </c>
      <c r="G927" s="19">
        <f>G921*6/12+G933*6/12</f>
        <v>2.3449999999999998</v>
      </c>
      <c r="H927" s="18">
        <f t="shared" si="193"/>
        <v>223.63120889639649</v>
      </c>
      <c r="I927" s="18">
        <f t="shared" si="194"/>
        <v>10.919215653153159</v>
      </c>
      <c r="J927" s="20">
        <f t="shared" si="202"/>
        <v>12718.551070182901</v>
      </c>
      <c r="K927" s="18">
        <f t="shared" si="195"/>
        <v>20.940361270833343</v>
      </c>
      <c r="L927" s="20">
        <f t="shared" si="196"/>
        <v>1190.9386689161056</v>
      </c>
      <c r="M927" s="39">
        <f t="shared" si="190"/>
        <v>11.696446553354361</v>
      </c>
      <c r="N927" s="21"/>
      <c r="O927" s="22">
        <f t="shared" si="191"/>
        <v>15.226610589449002</v>
      </c>
      <c r="P927" s="22"/>
      <c r="Q927" s="41">
        <f t="shared" si="192"/>
        <v>0.10556057364060729</v>
      </c>
      <c r="R927" s="19">
        <f t="shared" si="197"/>
        <v>1.0005555041226388</v>
      </c>
      <c r="S927" s="19">
        <f t="shared" si="203"/>
        <v>11.524414556607816</v>
      </c>
      <c r="T927" s="25">
        <f t="shared" si="198"/>
        <v>0.1533967879676883</v>
      </c>
      <c r="U927" s="25">
        <f t="shared" si="199"/>
        <v>-1.1110357703870921E-2</v>
      </c>
      <c r="V927" s="25">
        <f t="shared" si="200"/>
        <v>0.16450714567155922</v>
      </c>
      <c r="Y927" s="40"/>
      <c r="Z927" s="40"/>
    </row>
    <row r="928" spans="1:26" x14ac:dyDescent="0.2">
      <c r="A928" s="16">
        <v>1947.08</v>
      </c>
      <c r="B928" s="17">
        <v>15.46</v>
      </c>
      <c r="C928" s="18">
        <v>0.78</v>
      </c>
      <c r="D928" s="17">
        <v>1.5133300000000001</v>
      </c>
      <c r="E928" s="17">
        <v>22.5</v>
      </c>
      <c r="F928" s="18">
        <f t="shared" si="201"/>
        <v>1947.6249999999304</v>
      </c>
      <c r="G928" s="19">
        <f>G921*5/12+G933*7/12</f>
        <v>2.3608333333333329</v>
      </c>
      <c r="H928" s="18">
        <f t="shared" si="193"/>
        <v>216.31202555555566</v>
      </c>
      <c r="I928" s="18">
        <f t="shared" si="194"/>
        <v>10.913543333333338</v>
      </c>
      <c r="J928" s="20">
        <f t="shared" si="202"/>
        <v>12354.01174971856</v>
      </c>
      <c r="K928" s="18">
        <f t="shared" si="195"/>
        <v>21.174092990555565</v>
      </c>
      <c r="L928" s="20">
        <f t="shared" si="196"/>
        <v>1209.2947348772047</v>
      </c>
      <c r="M928" s="39">
        <f t="shared" si="190"/>
        <v>11.337472355329831</v>
      </c>
      <c r="N928" s="21"/>
      <c r="O928" s="22">
        <f t="shared" si="191"/>
        <v>14.739100764648146</v>
      </c>
      <c r="P928" s="22"/>
      <c r="Q928" s="41">
        <f t="shared" si="192"/>
        <v>0.10951092237802158</v>
      </c>
      <c r="R928" s="19">
        <f t="shared" si="197"/>
        <v>1.0005697604374542</v>
      </c>
      <c r="S928" s="19">
        <f t="shared" si="203"/>
        <v>11.377072197519608</v>
      </c>
      <c r="T928" s="25">
        <f t="shared" si="198"/>
        <v>0.15059101711368794</v>
      </c>
      <c r="U928" s="25">
        <f t="shared" si="199"/>
        <v>-9.5132666197692561E-3</v>
      </c>
      <c r="V928" s="25">
        <f t="shared" si="200"/>
        <v>0.1601042837334572</v>
      </c>
      <c r="Y928" s="40"/>
      <c r="Z928" s="40"/>
    </row>
    <row r="929" spans="1:26" x14ac:dyDescent="0.2">
      <c r="A929" s="16">
        <v>1947.09</v>
      </c>
      <c r="B929" s="17">
        <v>15.06</v>
      </c>
      <c r="C929" s="18">
        <v>0.79</v>
      </c>
      <c r="D929" s="17">
        <v>1.55</v>
      </c>
      <c r="E929" s="17">
        <v>23</v>
      </c>
      <c r="F929" s="18">
        <f t="shared" si="201"/>
        <v>1947.7083333332637</v>
      </c>
      <c r="G929" s="19">
        <f>G921*4/12+G933*8/12</f>
        <v>2.3766666666666669</v>
      </c>
      <c r="H929" s="18">
        <f t="shared" si="193"/>
        <v>206.13456847826095</v>
      </c>
      <c r="I929" s="18">
        <f t="shared" si="194"/>
        <v>10.813167934782614</v>
      </c>
      <c r="J929" s="20">
        <f t="shared" si="202"/>
        <v>11824.220319749154</v>
      </c>
      <c r="K929" s="18">
        <f t="shared" si="195"/>
        <v>21.215709239130444</v>
      </c>
      <c r="L929" s="20">
        <f t="shared" si="196"/>
        <v>1216.9682268002118</v>
      </c>
      <c r="M929" s="39">
        <f t="shared" si="190"/>
        <v>10.827463017228832</v>
      </c>
      <c r="N929" s="21"/>
      <c r="O929" s="22">
        <f t="shared" si="191"/>
        <v>14.058032932818946</v>
      </c>
      <c r="P929" s="22"/>
      <c r="Q929" s="41">
        <f t="shared" si="192"/>
        <v>0.11508689211783996</v>
      </c>
      <c r="R929" s="19">
        <f t="shared" si="197"/>
        <v>1.0005840156471602</v>
      </c>
      <c r="S929" s="19">
        <f t="shared" si="203"/>
        <v>11.136085829170252</v>
      </c>
      <c r="T929" s="25">
        <f t="shared" si="198"/>
        <v>0.1512514231354134</v>
      </c>
      <c r="U929" s="25">
        <f t="shared" si="199"/>
        <v>-6.9846505465648301E-3</v>
      </c>
      <c r="V929" s="25">
        <f t="shared" si="200"/>
        <v>0.15823607368197823</v>
      </c>
      <c r="Y929" s="40"/>
      <c r="Z929" s="40"/>
    </row>
    <row r="930" spans="1:26" x14ac:dyDescent="0.2">
      <c r="A930" s="16">
        <v>1947.1</v>
      </c>
      <c r="B930" s="17">
        <v>15.45</v>
      </c>
      <c r="C930" s="18">
        <v>0.80666700000000002</v>
      </c>
      <c r="D930" s="17">
        <v>1.57</v>
      </c>
      <c r="E930" s="17">
        <v>23</v>
      </c>
      <c r="F930" s="18">
        <f t="shared" si="201"/>
        <v>1947.7916666665969</v>
      </c>
      <c r="G930" s="19">
        <f>G921*3/12+G933*9/12</f>
        <v>2.3925000000000001</v>
      </c>
      <c r="H930" s="18">
        <f t="shared" si="193"/>
        <v>211.47271467391312</v>
      </c>
      <c r="I930" s="18">
        <f t="shared" si="194"/>
        <v>11.04129840309783</v>
      </c>
      <c r="J930" s="20">
        <f t="shared" si="202"/>
        <v>12183.204158998253</v>
      </c>
      <c r="K930" s="18">
        <f t="shared" si="195"/>
        <v>21.489460326086967</v>
      </c>
      <c r="L930" s="20">
        <f t="shared" si="196"/>
        <v>1238.0343384872012</v>
      </c>
      <c r="M930" s="39">
        <f t="shared" si="190"/>
        <v>11.132662042754784</v>
      </c>
      <c r="N930" s="21"/>
      <c r="O930" s="22">
        <f t="shared" si="191"/>
        <v>14.435005794121897</v>
      </c>
      <c r="P930" s="22"/>
      <c r="Q930" s="41">
        <f t="shared" si="192"/>
        <v>0.11239659547338418</v>
      </c>
      <c r="R930" s="19">
        <f t="shared" si="197"/>
        <v>1.0005982697530713</v>
      </c>
      <c r="S930" s="19">
        <f t="shared" si="203"/>
        <v>11.142589477542606</v>
      </c>
      <c r="T930" s="25">
        <f t="shared" si="198"/>
        <v>0.14086084742961336</v>
      </c>
      <c r="U930" s="25">
        <f t="shared" si="199"/>
        <v>-7.1247266461228476E-3</v>
      </c>
      <c r="V930" s="25">
        <f t="shared" si="200"/>
        <v>0.1479855740757362</v>
      </c>
      <c r="Y930" s="40"/>
      <c r="Z930" s="40"/>
    </row>
    <row r="931" spans="1:26" x14ac:dyDescent="0.2">
      <c r="A931" s="16">
        <v>1947.11</v>
      </c>
      <c r="B931" s="17">
        <v>15.27</v>
      </c>
      <c r="C931" s="18">
        <v>0.82333299999999998</v>
      </c>
      <c r="D931" s="17">
        <v>1.59</v>
      </c>
      <c r="E931" s="17">
        <v>23.1</v>
      </c>
      <c r="F931" s="18">
        <f t="shared" si="201"/>
        <v>1947.8749999999302</v>
      </c>
      <c r="G931" s="19">
        <f>G921*2/12+G933*10/12</f>
        <v>2.4083333333333332</v>
      </c>
      <c r="H931" s="18">
        <f t="shared" si="193"/>
        <v>208.10415422077929</v>
      </c>
      <c r="I931" s="18">
        <f t="shared" si="194"/>
        <v>11.220629836742427</v>
      </c>
      <c r="J931" s="20">
        <f t="shared" si="202"/>
        <v>12043.006760827799</v>
      </c>
      <c r="K931" s="18">
        <f t="shared" si="195"/>
        <v>21.668998376623385</v>
      </c>
      <c r="L931" s="20">
        <f t="shared" si="196"/>
        <v>1253.9869515203798</v>
      </c>
      <c r="M931" s="39">
        <f t="shared" si="190"/>
        <v>10.97540732483907</v>
      </c>
      <c r="N931" s="21"/>
      <c r="O931" s="22">
        <f t="shared" si="191"/>
        <v>14.214670910685854</v>
      </c>
      <c r="P931" s="22"/>
      <c r="Q931" s="41">
        <f t="shared" si="192"/>
        <v>0.11469919212401683</v>
      </c>
      <c r="R931" s="19">
        <f t="shared" si="197"/>
        <v>1.000612522756501</v>
      </c>
      <c r="S931" s="19">
        <f t="shared" si="203"/>
        <v>11.100990575383198</v>
      </c>
      <c r="T931" s="25">
        <f t="shared" si="198"/>
        <v>0.13970904303537357</v>
      </c>
      <c r="U931" s="25">
        <f t="shared" si="199"/>
        <v>-4.7445522646158977E-3</v>
      </c>
      <c r="V931" s="25">
        <f t="shared" si="200"/>
        <v>0.14445359529998947</v>
      </c>
      <c r="Y931" s="40"/>
      <c r="Z931" s="40"/>
    </row>
    <row r="932" spans="1:26" x14ac:dyDescent="0.2">
      <c r="A932" s="16">
        <v>1947.12</v>
      </c>
      <c r="B932" s="17">
        <v>15.03</v>
      </c>
      <c r="C932" s="18">
        <v>0.84</v>
      </c>
      <c r="D932" s="17">
        <v>1.61</v>
      </c>
      <c r="E932" s="17">
        <v>23.4</v>
      </c>
      <c r="F932" s="18">
        <f t="shared" si="201"/>
        <v>1947.9583333332635</v>
      </c>
      <c r="G932" s="19">
        <f>G921*1/12+G933*11/12</f>
        <v>2.4241666666666668</v>
      </c>
      <c r="H932" s="18">
        <f t="shared" si="193"/>
        <v>202.20729326923086</v>
      </c>
      <c r="I932" s="18">
        <f t="shared" si="194"/>
        <v>11.301006410256417</v>
      </c>
      <c r="J932" s="20">
        <f t="shared" si="202"/>
        <v>11756.254060093095</v>
      </c>
      <c r="K932" s="18">
        <f t="shared" si="195"/>
        <v>21.660262286324798</v>
      </c>
      <c r="L932" s="20">
        <f t="shared" si="196"/>
        <v>1259.3192971889478</v>
      </c>
      <c r="M932" s="39">
        <f t="shared" si="190"/>
        <v>10.680912531969192</v>
      </c>
      <c r="N932" s="21"/>
      <c r="O932" s="22">
        <f t="shared" si="191"/>
        <v>13.820049087776752</v>
      </c>
      <c r="P932" s="22"/>
      <c r="Q932" s="41">
        <f t="shared" si="192"/>
        <v>0.11913197089243799</v>
      </c>
      <c r="R932" s="19">
        <f t="shared" si="197"/>
        <v>1.0006267746587607</v>
      </c>
      <c r="S932" s="19">
        <f t="shared" si="203"/>
        <v>10.965382618259424</v>
      </c>
      <c r="T932" s="25">
        <f t="shared" si="198"/>
        <v>0.1428241081330881</v>
      </c>
      <c r="U932" s="25">
        <f t="shared" si="199"/>
        <v>1.0061381415678028E-3</v>
      </c>
      <c r="V932" s="25">
        <f t="shared" si="200"/>
        <v>0.1418179699915203</v>
      </c>
      <c r="Y932" s="40"/>
      <c r="Z932" s="40"/>
    </row>
    <row r="933" spans="1:26" x14ac:dyDescent="0.2">
      <c r="A933" s="16">
        <v>1948.01</v>
      </c>
      <c r="B933" s="17">
        <v>14.83</v>
      </c>
      <c r="C933" s="18">
        <v>0.843333</v>
      </c>
      <c r="D933" s="17">
        <v>1.64333</v>
      </c>
      <c r="E933" s="17">
        <v>23.7</v>
      </c>
      <c r="F933" s="18">
        <f t="shared" si="201"/>
        <v>1948.0416666665967</v>
      </c>
      <c r="G933" s="19">
        <v>2.44</v>
      </c>
      <c r="H933" s="18">
        <f t="shared" si="193"/>
        <v>196.99105116033766</v>
      </c>
      <c r="I933" s="18">
        <f t="shared" si="194"/>
        <v>11.202228870411398</v>
      </c>
      <c r="J933" s="20">
        <f t="shared" si="202"/>
        <v>11507.258194165493</v>
      </c>
      <c r="K933" s="18">
        <f t="shared" si="195"/>
        <v>21.828813493143471</v>
      </c>
      <c r="L933" s="20">
        <f t="shared" si="196"/>
        <v>1275.1330147146311</v>
      </c>
      <c r="M933" s="39">
        <f t="shared" si="190"/>
        <v>10.41934265732033</v>
      </c>
      <c r="N933" s="21"/>
      <c r="O933" s="22">
        <f t="shared" si="191"/>
        <v>13.470659208036281</v>
      </c>
      <c r="P933" s="22"/>
      <c r="Q933" s="41">
        <f t="shared" si="192"/>
        <v>0.12413325641961873</v>
      </c>
      <c r="R933" s="19">
        <f t="shared" si="197"/>
        <v>1.0029871827678041</v>
      </c>
      <c r="S933" s="19">
        <f t="shared" si="203"/>
        <v>10.833366132813124</v>
      </c>
      <c r="T933" s="25">
        <f t="shared" si="198"/>
        <v>0.14710585736138881</v>
      </c>
      <c r="U933" s="25">
        <f t="shared" si="199"/>
        <v>2.8021021673600988E-3</v>
      </c>
      <c r="V933" s="25">
        <f t="shared" si="200"/>
        <v>0.14430375519402872</v>
      </c>
      <c r="Y933" s="40"/>
      <c r="Z933" s="40"/>
    </row>
    <row r="934" spans="1:26" x14ac:dyDescent="0.2">
      <c r="A934" s="16">
        <v>1948.02</v>
      </c>
      <c r="B934" s="17">
        <v>14.1</v>
      </c>
      <c r="C934" s="18">
        <v>0.84666699999999995</v>
      </c>
      <c r="D934" s="17">
        <v>1.6766700000000001</v>
      </c>
      <c r="E934" s="17">
        <v>23.5</v>
      </c>
      <c r="F934" s="18">
        <f t="shared" si="201"/>
        <v>1948.12499999993</v>
      </c>
      <c r="G934" s="19">
        <f>G933*11/12+G945*1/12</f>
        <v>2.4291666666666667</v>
      </c>
      <c r="H934" s="18">
        <f t="shared" si="193"/>
        <v>188.88825000000008</v>
      </c>
      <c r="I934" s="18">
        <f t="shared" si="194"/>
        <v>11.342230351968089</v>
      </c>
      <c r="J934" s="20">
        <f t="shared" si="202"/>
        <v>11089.145154006124</v>
      </c>
      <c r="K934" s="18">
        <f t="shared" si="195"/>
        <v>22.461224264361714</v>
      </c>
      <c r="L934" s="20">
        <f t="shared" si="196"/>
        <v>1318.6409223664857</v>
      </c>
      <c r="M934" s="39">
        <f t="shared" si="190"/>
        <v>9.9997611691441843</v>
      </c>
      <c r="N934" s="21"/>
      <c r="O934" s="22">
        <f t="shared" si="191"/>
        <v>12.922123925363083</v>
      </c>
      <c r="P934" s="22"/>
      <c r="Q934" s="41">
        <f t="shared" si="192"/>
        <v>0.12812050084785856</v>
      </c>
      <c r="R934" s="19">
        <f t="shared" si="197"/>
        <v>1.0029786503038336</v>
      </c>
      <c r="S934" s="19">
        <f t="shared" si="203"/>
        <v>10.958201652995077</v>
      </c>
      <c r="T934" s="25">
        <f t="shared" si="198"/>
        <v>0.15216333251057734</v>
      </c>
      <c r="U934" s="25">
        <f t="shared" si="199"/>
        <v>2.2526158931861495E-3</v>
      </c>
      <c r="V934" s="25">
        <f t="shared" si="200"/>
        <v>0.14991071661739119</v>
      </c>
      <c r="Y934" s="40"/>
      <c r="Z934" s="40"/>
    </row>
    <row r="935" spans="1:26" x14ac:dyDescent="0.2">
      <c r="A935" s="16">
        <v>1948.03</v>
      </c>
      <c r="B935" s="17">
        <v>14.3</v>
      </c>
      <c r="C935" s="18">
        <v>0.85</v>
      </c>
      <c r="D935" s="17">
        <v>1.71</v>
      </c>
      <c r="E935" s="17">
        <v>23.4</v>
      </c>
      <c r="F935" s="18">
        <f t="shared" si="201"/>
        <v>1948.2083333332632</v>
      </c>
      <c r="G935" s="19">
        <f>G933*10/12+G945*2/12</f>
        <v>2.418333333333333</v>
      </c>
      <c r="H935" s="18">
        <f t="shared" si="193"/>
        <v>192.38618055555568</v>
      </c>
      <c r="I935" s="18">
        <f t="shared" si="194"/>
        <v>11.435542200854705</v>
      </c>
      <c r="J935" s="20">
        <f t="shared" si="202"/>
        <v>11350.445642262326</v>
      </c>
      <c r="K935" s="18">
        <f t="shared" si="195"/>
        <v>23.005620192307706</v>
      </c>
      <c r="L935" s="20">
        <f t="shared" si="196"/>
        <v>1357.2910523264738</v>
      </c>
      <c r="M935" s="39">
        <f t="shared" si="190"/>
        <v>10.186680609489677</v>
      </c>
      <c r="N935" s="21"/>
      <c r="O935" s="22">
        <f t="shared" si="191"/>
        <v>13.157348384869671</v>
      </c>
      <c r="P935" s="22"/>
      <c r="Q935" s="41">
        <f t="shared" si="192"/>
        <v>0.12594515689644092</v>
      </c>
      <c r="R935" s="19">
        <f t="shared" si="197"/>
        <v>1.0029701181927324</v>
      </c>
      <c r="S935" s="19">
        <f t="shared" si="203"/>
        <v>11.037811715232422</v>
      </c>
      <c r="T935" s="25">
        <f t="shared" si="198"/>
        <v>0.15142956734815494</v>
      </c>
      <c r="U935" s="25">
        <f t="shared" si="199"/>
        <v>1.6816586411179113E-3</v>
      </c>
      <c r="V935" s="25">
        <f t="shared" si="200"/>
        <v>0.14974790870703703</v>
      </c>
      <c r="Y935" s="40"/>
      <c r="Z935" s="40"/>
    </row>
    <row r="936" spans="1:26" x14ac:dyDescent="0.2">
      <c r="A936" s="16">
        <v>1948.04</v>
      </c>
      <c r="B936" s="17">
        <v>15.4</v>
      </c>
      <c r="C936" s="18">
        <v>0.85</v>
      </c>
      <c r="D936" s="17">
        <v>1.76</v>
      </c>
      <c r="E936" s="17">
        <v>23.8</v>
      </c>
      <c r="F936" s="18">
        <f t="shared" si="201"/>
        <v>1948.2916666665965</v>
      </c>
      <c r="G936" s="19">
        <f>G933*9/12+G945*3/12</f>
        <v>2.4075000000000002</v>
      </c>
      <c r="H936" s="18">
        <f t="shared" si="193"/>
        <v>203.70301470588245</v>
      </c>
      <c r="I936" s="18">
        <f t="shared" si="194"/>
        <v>11.243348214285717</v>
      </c>
      <c r="J936" s="20">
        <f t="shared" si="202"/>
        <v>12073.397059698245</v>
      </c>
      <c r="K936" s="18">
        <f t="shared" si="195"/>
        <v>23.280344537815139</v>
      </c>
      <c r="L936" s="20">
        <f t="shared" si="196"/>
        <v>1379.8168068226566</v>
      </c>
      <c r="M936" s="39">
        <f t="shared" si="190"/>
        <v>10.779484482024625</v>
      </c>
      <c r="N936" s="21"/>
      <c r="O936" s="22">
        <f t="shared" si="191"/>
        <v>13.912519101434734</v>
      </c>
      <c r="P936" s="22"/>
      <c r="Q936" s="41">
        <f t="shared" si="192"/>
        <v>0.12169500310549984</v>
      </c>
      <c r="R936" s="19">
        <f t="shared" si="197"/>
        <v>1.0029615864347885</v>
      </c>
      <c r="S936" s="19">
        <f t="shared" si="203"/>
        <v>10.88453489505922</v>
      </c>
      <c r="T936" s="25">
        <f t="shared" si="198"/>
        <v>0.14496350236959854</v>
      </c>
      <c r="U936" s="25">
        <f t="shared" si="199"/>
        <v>3.8433284333341255E-3</v>
      </c>
      <c r="V936" s="25">
        <f t="shared" si="200"/>
        <v>0.14112017393626441</v>
      </c>
      <c r="Y936" s="40"/>
      <c r="Z936" s="40"/>
    </row>
    <row r="937" spans="1:26" x14ac:dyDescent="0.2">
      <c r="A937" s="16">
        <v>1948.05</v>
      </c>
      <c r="B937" s="17">
        <v>16.149999999999999</v>
      </c>
      <c r="C937" s="18">
        <v>0.85</v>
      </c>
      <c r="D937" s="17">
        <v>1.81</v>
      </c>
      <c r="E937" s="17">
        <v>23.9</v>
      </c>
      <c r="F937" s="18">
        <f t="shared" si="201"/>
        <v>1948.3749999999297</v>
      </c>
      <c r="G937" s="19">
        <f>G933*8/12+G945*4/12</f>
        <v>2.3966666666666665</v>
      </c>
      <c r="H937" s="18">
        <f t="shared" si="193"/>
        <v>212.72979341004194</v>
      </c>
      <c r="I937" s="18">
        <f t="shared" si="194"/>
        <v>11.196304916317995</v>
      </c>
      <c r="J937" s="20">
        <f t="shared" si="202"/>
        <v>12663.710707618384</v>
      </c>
      <c r="K937" s="18">
        <f t="shared" si="195"/>
        <v>23.841543410041851</v>
      </c>
      <c r="L937" s="20">
        <f t="shared" si="196"/>
        <v>1419.276556086023</v>
      </c>
      <c r="M937" s="39">
        <f t="shared" si="190"/>
        <v>11.241032697984442</v>
      </c>
      <c r="N937" s="21"/>
      <c r="O937" s="22">
        <f t="shared" si="191"/>
        <v>14.496634879651312</v>
      </c>
      <c r="P937" s="22"/>
      <c r="Q937" s="41">
        <f t="shared" si="192"/>
        <v>0.11918067168503868</v>
      </c>
      <c r="R937" s="19">
        <f t="shared" si="197"/>
        <v>1.002953055030289</v>
      </c>
      <c r="S937" s="19">
        <f t="shared" si="203"/>
        <v>10.871093522413856</v>
      </c>
      <c r="T937" s="25">
        <f t="shared" si="198"/>
        <v>0.143498739590044</v>
      </c>
      <c r="U937" s="25">
        <f t="shared" si="199"/>
        <v>3.8628767739861125E-3</v>
      </c>
      <c r="V937" s="25">
        <f t="shared" si="200"/>
        <v>0.13963586281605789</v>
      </c>
      <c r="Y937" s="40"/>
      <c r="Z937" s="40"/>
    </row>
    <row r="938" spans="1:26" x14ac:dyDescent="0.2">
      <c r="A938" s="16">
        <v>1948.06</v>
      </c>
      <c r="B938" s="17">
        <v>16.82</v>
      </c>
      <c r="C938" s="18">
        <v>0.85</v>
      </c>
      <c r="D938" s="17">
        <v>1.86</v>
      </c>
      <c r="E938" s="17">
        <v>24.1</v>
      </c>
      <c r="F938" s="18">
        <f t="shared" si="201"/>
        <v>1948.458333333263</v>
      </c>
      <c r="G938" s="19">
        <f>G933*7/12+G945*5/12</f>
        <v>2.3858333333333333</v>
      </c>
      <c r="H938" s="18">
        <f t="shared" si="193"/>
        <v>219.71648443983412</v>
      </c>
      <c r="I938" s="18">
        <f t="shared" si="194"/>
        <v>11.10338952282158</v>
      </c>
      <c r="J938" s="20">
        <f t="shared" si="202"/>
        <v>13134.706997314974</v>
      </c>
      <c r="K938" s="18">
        <f t="shared" si="195"/>
        <v>24.296828838174282</v>
      </c>
      <c r="L938" s="20">
        <f t="shared" si="196"/>
        <v>1452.4705716412514</v>
      </c>
      <c r="M938" s="39">
        <f t="shared" si="190"/>
        <v>11.583895756523846</v>
      </c>
      <c r="N938" s="21"/>
      <c r="O938" s="22">
        <f t="shared" si="191"/>
        <v>14.925847493337098</v>
      </c>
      <c r="P938" s="22"/>
      <c r="Q938" s="41">
        <f t="shared" si="192"/>
        <v>0.11753481139368552</v>
      </c>
      <c r="R938" s="19">
        <f t="shared" si="197"/>
        <v>1.0029445239795223</v>
      </c>
      <c r="S938" s="19">
        <f t="shared" si="203"/>
        <v>10.812713501652139</v>
      </c>
      <c r="T938" s="25">
        <f t="shared" si="198"/>
        <v>0.1424063203474828</v>
      </c>
      <c r="U938" s="25">
        <f t="shared" si="199"/>
        <v>4.2169001584975163E-3</v>
      </c>
      <c r="V938" s="25">
        <f t="shared" si="200"/>
        <v>0.13818942018898528</v>
      </c>
      <c r="Y938" s="40"/>
      <c r="Z938" s="40"/>
    </row>
    <row r="939" spans="1:26" x14ac:dyDescent="0.2">
      <c r="A939" s="16">
        <v>1948.07</v>
      </c>
      <c r="B939" s="17">
        <v>16.420000000000002</v>
      </c>
      <c r="C939" s="18">
        <v>0.85666699999999996</v>
      </c>
      <c r="D939" s="17">
        <v>1.93</v>
      </c>
      <c r="E939" s="17">
        <v>24.4</v>
      </c>
      <c r="F939" s="18">
        <f t="shared" si="201"/>
        <v>1948.5416666665963</v>
      </c>
      <c r="G939" s="19">
        <f>G933*6/12+G945*6/12</f>
        <v>2.375</v>
      </c>
      <c r="H939" s="18">
        <f t="shared" si="193"/>
        <v>211.85417110655752</v>
      </c>
      <c r="I939" s="18">
        <f t="shared" si="194"/>
        <v>11.052891425051236</v>
      </c>
      <c r="J939" s="20">
        <f t="shared" si="202"/>
        <v>12719.757971872727</v>
      </c>
      <c r="K939" s="18">
        <f t="shared" si="195"/>
        <v>24.901251536885255</v>
      </c>
      <c r="L939" s="20">
        <f t="shared" si="196"/>
        <v>1495.0750843918609</v>
      </c>
      <c r="M939" s="39">
        <f t="shared" si="190"/>
        <v>11.134621739180938</v>
      </c>
      <c r="N939" s="21"/>
      <c r="O939" s="22">
        <f t="shared" si="191"/>
        <v>14.338438705434083</v>
      </c>
      <c r="P939" s="22"/>
      <c r="Q939" s="41">
        <f t="shared" si="192"/>
        <v>0.12243242819353192</v>
      </c>
      <c r="R939" s="19">
        <f t="shared" si="197"/>
        <v>1.0029359932827764</v>
      </c>
      <c r="S939" s="19">
        <f t="shared" si="203"/>
        <v>10.711217142613901</v>
      </c>
      <c r="T939" s="25">
        <f t="shared" si="198"/>
        <v>0.14915413761745699</v>
      </c>
      <c r="U939" s="25">
        <f t="shared" si="199"/>
        <v>3.0911344841895172E-3</v>
      </c>
      <c r="V939" s="25">
        <f t="shared" si="200"/>
        <v>0.14606300313326748</v>
      </c>
      <c r="Y939" s="40"/>
      <c r="Z939" s="40"/>
    </row>
    <row r="940" spans="1:26" x14ac:dyDescent="0.2">
      <c r="A940" s="16">
        <v>1948.08</v>
      </c>
      <c r="B940" s="17">
        <v>15.94</v>
      </c>
      <c r="C940" s="18">
        <v>0.86333300000000002</v>
      </c>
      <c r="D940" s="17">
        <v>2</v>
      </c>
      <c r="E940" s="17">
        <v>24.5</v>
      </c>
      <c r="F940" s="18">
        <f t="shared" si="201"/>
        <v>1948.6249999999295</v>
      </c>
      <c r="G940" s="19">
        <f>G933*5/12+G945*7/12</f>
        <v>2.3641666666666667</v>
      </c>
      <c r="H940" s="18">
        <f t="shared" si="193"/>
        <v>204.82168061224499</v>
      </c>
      <c r="I940" s="18">
        <f t="shared" si="194"/>
        <v>11.093432621581638</v>
      </c>
      <c r="J940" s="20">
        <f t="shared" si="202"/>
        <v>12353.030416847356</v>
      </c>
      <c r="K940" s="18">
        <f t="shared" si="195"/>
        <v>25.699081632653073</v>
      </c>
      <c r="L940" s="20">
        <f t="shared" si="196"/>
        <v>1549.9410811602704</v>
      </c>
      <c r="M940" s="39">
        <f t="shared" si="190"/>
        <v>10.723556662478133</v>
      </c>
      <c r="N940" s="21"/>
      <c r="O940" s="22">
        <f t="shared" si="191"/>
        <v>13.804163636491674</v>
      </c>
      <c r="P940" s="22"/>
      <c r="Q940" s="41">
        <f t="shared" si="192"/>
        <v>0.12641558155058846</v>
      </c>
      <c r="R940" s="19">
        <f t="shared" si="197"/>
        <v>1.0029274629403402</v>
      </c>
      <c r="S940" s="19">
        <f t="shared" si="203"/>
        <v>10.698817591116626</v>
      </c>
      <c r="T940" s="25">
        <f t="shared" si="198"/>
        <v>0.15751022763418754</v>
      </c>
      <c r="U940" s="25">
        <f t="shared" si="199"/>
        <v>9.4110400936986416E-4</v>
      </c>
      <c r="V940" s="25">
        <f t="shared" si="200"/>
        <v>0.15656912362481767</v>
      </c>
      <c r="Y940" s="40"/>
      <c r="Z940" s="40"/>
    </row>
    <row r="941" spans="1:26" x14ac:dyDescent="0.2">
      <c r="A941" s="16">
        <v>1948.09</v>
      </c>
      <c r="B941" s="17">
        <v>15.76</v>
      </c>
      <c r="C941" s="18">
        <v>0.87</v>
      </c>
      <c r="D941" s="17">
        <v>2.0699999999999998</v>
      </c>
      <c r="E941" s="17">
        <v>24.5</v>
      </c>
      <c r="F941" s="18">
        <f t="shared" si="201"/>
        <v>1948.7083333332628</v>
      </c>
      <c r="G941" s="19">
        <f>G933*4/12+G945*8/12</f>
        <v>2.3533333333333335</v>
      </c>
      <c r="H941" s="18">
        <f t="shared" si="193"/>
        <v>202.50876326530621</v>
      </c>
      <c r="I941" s="18">
        <f t="shared" si="194"/>
        <v>11.179100510204087</v>
      </c>
      <c r="J941" s="20">
        <f t="shared" si="202"/>
        <v>12269.72108373499</v>
      </c>
      <c r="K941" s="18">
        <f t="shared" si="195"/>
        <v>26.598549489795928</v>
      </c>
      <c r="L941" s="20">
        <f t="shared" si="196"/>
        <v>1611.5686956428569</v>
      </c>
      <c r="M941" s="39">
        <f t="shared" si="190"/>
        <v>10.553013689399162</v>
      </c>
      <c r="N941" s="21"/>
      <c r="O941" s="22">
        <f t="shared" si="191"/>
        <v>13.58159517256971</v>
      </c>
      <c r="P941" s="22"/>
      <c r="Q941" s="41">
        <f t="shared" si="192"/>
        <v>0.12803093301492219</v>
      </c>
      <c r="R941" s="19">
        <f t="shared" si="197"/>
        <v>1.0029189329525021</v>
      </c>
      <c r="S941" s="19">
        <f t="shared" si="203"/>
        <v>10.730137983120079</v>
      </c>
      <c r="T941" s="25">
        <f t="shared" si="198"/>
        <v>0.16165914509991763</v>
      </c>
      <c r="U941" s="25">
        <f t="shared" si="199"/>
        <v>-8.8674457823167963E-4</v>
      </c>
      <c r="V941" s="25">
        <f t="shared" si="200"/>
        <v>0.16254588967814931</v>
      </c>
      <c r="Y941" s="40"/>
      <c r="Z941" s="40"/>
    </row>
    <row r="942" spans="1:26" x14ac:dyDescent="0.2">
      <c r="A942" s="16">
        <v>1948.1</v>
      </c>
      <c r="B942" s="17">
        <v>16.190000000000001</v>
      </c>
      <c r="C942" s="18">
        <v>0.89</v>
      </c>
      <c r="D942" s="17">
        <v>2.1433300000000002</v>
      </c>
      <c r="E942" s="17">
        <v>24.4</v>
      </c>
      <c r="F942" s="18">
        <f t="shared" si="201"/>
        <v>1948.791666666596</v>
      </c>
      <c r="G942" s="19">
        <f>G933*3/12+G945*9/12</f>
        <v>2.3424999999999998</v>
      </c>
      <c r="H942" s="18">
        <f t="shared" si="193"/>
        <v>208.88666444672143</v>
      </c>
      <c r="I942" s="18">
        <f t="shared" si="194"/>
        <v>11.482960553278694</v>
      </c>
      <c r="J942" s="20">
        <f t="shared" si="202"/>
        <v>12714.127179607032</v>
      </c>
      <c r="K942" s="18">
        <f t="shared" si="195"/>
        <v>27.653678474897557</v>
      </c>
      <c r="L942" s="20">
        <f t="shared" si="196"/>
        <v>1683.1729591023559</v>
      </c>
      <c r="M942" s="39">
        <f t="shared" si="190"/>
        <v>10.825409809169495</v>
      </c>
      <c r="N942" s="21"/>
      <c r="O942" s="22">
        <f t="shared" si="191"/>
        <v>13.92931196221933</v>
      </c>
      <c r="P942" s="22"/>
      <c r="Q942" s="41">
        <f t="shared" si="192"/>
        <v>0.12607485528211437</v>
      </c>
      <c r="R942" s="19">
        <f t="shared" si="197"/>
        <v>1.0029104033195513</v>
      </c>
      <c r="S942" s="19">
        <f t="shared" si="203"/>
        <v>10.805562874728098</v>
      </c>
      <c r="T942" s="25">
        <f t="shared" si="198"/>
        <v>0.16248402427743391</v>
      </c>
      <c r="U942" s="25">
        <f t="shared" si="199"/>
        <v>-1.603050640929693E-3</v>
      </c>
      <c r="V942" s="25">
        <f t="shared" si="200"/>
        <v>0.16408707491836361</v>
      </c>
      <c r="Y942" s="40"/>
      <c r="Z942" s="40"/>
    </row>
    <row r="943" spans="1:26" x14ac:dyDescent="0.2">
      <c r="A943" s="16">
        <v>1948.11</v>
      </c>
      <c r="B943" s="17">
        <v>15.29</v>
      </c>
      <c r="C943" s="18">
        <v>0.91</v>
      </c>
      <c r="D943" s="17">
        <v>2.2166700000000001</v>
      </c>
      <c r="E943" s="17">
        <v>24.2</v>
      </c>
      <c r="F943" s="18">
        <f t="shared" si="201"/>
        <v>1948.8749999999293</v>
      </c>
      <c r="G943" s="19">
        <f>G933*2/12+G945*10/12</f>
        <v>2.3316666666666666</v>
      </c>
      <c r="H943" s="18">
        <f t="shared" si="193"/>
        <v>198.90505113636371</v>
      </c>
      <c r="I943" s="18">
        <f t="shared" si="194"/>
        <v>11.838037706611576</v>
      </c>
      <c r="J943" s="20">
        <f t="shared" si="202"/>
        <v>12166.629449317605</v>
      </c>
      <c r="K943" s="18">
        <f t="shared" si="195"/>
        <v>28.836289058367786</v>
      </c>
      <c r="L943" s="20">
        <f t="shared" si="196"/>
        <v>1763.8588947952167</v>
      </c>
      <c r="M943" s="39">
        <f t="shared" si="190"/>
        <v>10.248096205635569</v>
      </c>
      <c r="N943" s="21"/>
      <c r="O943" s="22">
        <f t="shared" si="191"/>
        <v>13.187035340998527</v>
      </c>
      <c r="P943" s="22"/>
      <c r="Q943" s="41">
        <f t="shared" si="192"/>
        <v>0.13051732404994576</v>
      </c>
      <c r="R943" s="19">
        <f t="shared" si="197"/>
        <v>1.002901874041777</v>
      </c>
      <c r="S943" s="19">
        <f t="shared" si="203"/>
        <v>10.926573498646082</v>
      </c>
      <c r="T943" s="25">
        <f t="shared" si="198"/>
        <v>0.1710356802883799</v>
      </c>
      <c r="U943" s="25">
        <f t="shared" si="199"/>
        <v>-2.2510243862304824E-3</v>
      </c>
      <c r="V943" s="25">
        <f t="shared" si="200"/>
        <v>0.17328670467461038</v>
      </c>
      <c r="Y943" s="40"/>
      <c r="Z943" s="40"/>
    </row>
    <row r="944" spans="1:26" x14ac:dyDescent="0.2">
      <c r="A944" s="16">
        <v>1948.12</v>
      </c>
      <c r="B944" s="17">
        <v>15.19</v>
      </c>
      <c r="C944" s="18">
        <v>0.93</v>
      </c>
      <c r="D944" s="17">
        <v>2.29</v>
      </c>
      <c r="E944" s="17">
        <v>24.1</v>
      </c>
      <c r="F944" s="18">
        <f t="shared" si="201"/>
        <v>1948.9583333332625</v>
      </c>
      <c r="G944" s="19">
        <f>G933*1/12+G945*11/12</f>
        <v>2.3208333333333333</v>
      </c>
      <c r="H944" s="18">
        <f t="shared" si="193"/>
        <v>198.42410217842331</v>
      </c>
      <c r="I944" s="18">
        <f t="shared" si="194"/>
        <v>12.148414419087141</v>
      </c>
      <c r="J944" s="20">
        <f t="shared" si="202"/>
        <v>12199.135295334319</v>
      </c>
      <c r="K944" s="18">
        <f t="shared" si="195"/>
        <v>29.913837655601672</v>
      </c>
      <c r="L944" s="20">
        <f t="shared" si="196"/>
        <v>1839.1059793492821</v>
      </c>
      <c r="M944" s="39">
        <f t="shared" si="190"/>
        <v>10.159652938900919</v>
      </c>
      <c r="N944" s="21"/>
      <c r="O944" s="22">
        <f t="shared" si="191"/>
        <v>13.073862008778571</v>
      </c>
      <c r="P944" s="22"/>
      <c r="Q944" s="41">
        <f t="shared" si="192"/>
        <v>0.13103783423521187</v>
      </c>
      <c r="R944" s="19">
        <f t="shared" si="197"/>
        <v>1.0028933451194686</v>
      </c>
      <c r="S944" s="19">
        <f t="shared" si="203"/>
        <v>11.003751084450887</v>
      </c>
      <c r="T944" s="25">
        <f t="shared" si="198"/>
        <v>0.17363712693357369</v>
      </c>
      <c r="U944" s="25">
        <f t="shared" si="199"/>
        <v>-3.2846259371097641E-3</v>
      </c>
      <c r="V944" s="25">
        <f t="shared" si="200"/>
        <v>0.17692175287068346</v>
      </c>
      <c r="Y944" s="40"/>
      <c r="Z944" s="40"/>
    </row>
    <row r="945" spans="1:26" x14ac:dyDescent="0.2">
      <c r="A945" s="16">
        <v>1949.01</v>
      </c>
      <c r="B945" s="17">
        <v>15.36</v>
      </c>
      <c r="C945" s="18">
        <v>0.94666700000000004</v>
      </c>
      <c r="D945" s="17">
        <v>2.3199999999999998</v>
      </c>
      <c r="E945" s="17">
        <v>24</v>
      </c>
      <c r="F945" s="18">
        <f t="shared" si="201"/>
        <v>1949.0416666665958</v>
      </c>
      <c r="G945" s="19">
        <v>2.31</v>
      </c>
      <c r="H945" s="18">
        <f t="shared" si="193"/>
        <v>201.48080000000007</v>
      </c>
      <c r="I945" s="18">
        <f t="shared" si="194"/>
        <v>12.417657844635423</v>
      </c>
      <c r="J945" s="20">
        <f t="shared" si="202"/>
        <v>12450.68132095596</v>
      </c>
      <c r="K945" s="18">
        <f t="shared" si="195"/>
        <v>30.431995833333346</v>
      </c>
      <c r="L945" s="20">
        <f t="shared" si="196"/>
        <v>1880.5716578527233</v>
      </c>
      <c r="M945" s="39">
        <f t="shared" si="190"/>
        <v>10.24828575803898</v>
      </c>
      <c r="N945" s="21"/>
      <c r="O945" s="22">
        <f t="shared" si="191"/>
        <v>13.18739944260073</v>
      </c>
      <c r="P945" s="22"/>
      <c r="Q945" s="41">
        <f t="shared" si="192"/>
        <v>0.12985598440762081</v>
      </c>
      <c r="R945" s="19">
        <f t="shared" si="197"/>
        <v>1.0018512093111103</v>
      </c>
      <c r="S945" s="19">
        <f t="shared" si="203"/>
        <v>11.08157035367171</v>
      </c>
      <c r="T945" s="25">
        <f t="shared" si="198"/>
        <v>0.17572948563200197</v>
      </c>
      <c r="U945" s="25">
        <f t="shared" si="199"/>
        <v>-5.3159852617276071E-3</v>
      </c>
      <c r="V945" s="25">
        <f t="shared" si="200"/>
        <v>0.18104547089372958</v>
      </c>
      <c r="Y945" s="40"/>
      <c r="Z945" s="40"/>
    </row>
    <row r="946" spans="1:26" x14ac:dyDescent="0.2">
      <c r="A946" s="16">
        <v>1949.02</v>
      </c>
      <c r="B946" s="17">
        <v>14.77</v>
      </c>
      <c r="C946" s="18">
        <v>0.96333299999999999</v>
      </c>
      <c r="D946" s="17">
        <v>2.35</v>
      </c>
      <c r="E946" s="17">
        <v>23.8</v>
      </c>
      <c r="F946" s="18">
        <f t="shared" si="201"/>
        <v>1949.1249999999291</v>
      </c>
      <c r="G946" s="19">
        <f>G945*11/12+G957*1/12</f>
        <v>2.3108333333333335</v>
      </c>
      <c r="H946" s="18">
        <f t="shared" si="193"/>
        <v>195.36970955882362</v>
      </c>
      <c r="I946" s="18">
        <f t="shared" si="194"/>
        <v>12.742456900367651</v>
      </c>
      <c r="J946" s="20">
        <f t="shared" si="202"/>
        <v>12138.660438086457</v>
      </c>
      <c r="K946" s="18">
        <f t="shared" si="195"/>
        <v>31.084550945378162</v>
      </c>
      <c r="L946" s="20">
        <f t="shared" si="196"/>
        <v>1931.3373073461862</v>
      </c>
      <c r="M946" s="39">
        <f t="shared" si="190"/>
        <v>9.8725171405700607</v>
      </c>
      <c r="N946" s="21"/>
      <c r="O946" s="22">
        <f t="shared" si="191"/>
        <v>12.705981845428802</v>
      </c>
      <c r="P946" s="22"/>
      <c r="Q946" s="41">
        <f t="shared" si="192"/>
        <v>0.13343503412765609</v>
      </c>
      <c r="R946" s="19">
        <f t="shared" si="197"/>
        <v>1.0018519067081715</v>
      </c>
      <c r="S946" s="19">
        <f t="shared" si="203"/>
        <v>11.195379488966875</v>
      </c>
      <c r="T946" s="25">
        <f t="shared" si="198"/>
        <v>0.17762549309418518</v>
      </c>
      <c r="U946" s="25">
        <f t="shared" si="199"/>
        <v>-5.1700894513408979E-3</v>
      </c>
      <c r="V946" s="25">
        <f t="shared" si="200"/>
        <v>0.18279558254552608</v>
      </c>
      <c r="Y946" s="40"/>
      <c r="Z946" s="40"/>
    </row>
    <row r="947" spans="1:26" x14ac:dyDescent="0.2">
      <c r="A947" s="16">
        <v>1949.03</v>
      </c>
      <c r="B947" s="17">
        <v>14.91</v>
      </c>
      <c r="C947" s="18">
        <v>0.98</v>
      </c>
      <c r="D947" s="17">
        <v>2.38</v>
      </c>
      <c r="E947" s="17">
        <v>23.8</v>
      </c>
      <c r="F947" s="18">
        <f t="shared" si="201"/>
        <v>1949.2083333332623</v>
      </c>
      <c r="G947" s="19">
        <f>G945*10/12+G957*2/12</f>
        <v>2.3116666666666665</v>
      </c>
      <c r="H947" s="18">
        <f t="shared" si="193"/>
        <v>197.22155514705889</v>
      </c>
      <c r="I947" s="18">
        <f t="shared" si="194"/>
        <v>12.962919117647065</v>
      </c>
      <c r="J947" s="20">
        <f t="shared" si="202"/>
        <v>12320.836226651734</v>
      </c>
      <c r="K947" s="18">
        <f t="shared" si="195"/>
        <v>31.481375000000011</v>
      </c>
      <c r="L947" s="20">
        <f t="shared" si="196"/>
        <v>1966.7062521415914</v>
      </c>
      <c r="M947" s="39">
        <f t="shared" si="190"/>
        <v>9.9013324912409253</v>
      </c>
      <c r="N947" s="21"/>
      <c r="O947" s="22">
        <f t="shared" si="191"/>
        <v>12.744166953113302</v>
      </c>
      <c r="P947" s="22"/>
      <c r="Q947" s="41">
        <f t="shared" si="192"/>
        <v>0.13313191783925857</v>
      </c>
      <c r="R947" s="19">
        <f t="shared" si="197"/>
        <v>1.001852604105071</v>
      </c>
      <c r="S947" s="19">
        <f t="shared" si="203"/>
        <v>11.216112287343018</v>
      </c>
      <c r="T947" s="25">
        <f t="shared" si="198"/>
        <v>0.17913249206044757</v>
      </c>
      <c r="U947" s="25">
        <f t="shared" si="199"/>
        <v>-5.2699832649985012E-3</v>
      </c>
      <c r="V947" s="25">
        <f t="shared" si="200"/>
        <v>0.18440247532544607</v>
      </c>
      <c r="Y947" s="40"/>
      <c r="Z947" s="40"/>
    </row>
    <row r="948" spans="1:26" x14ac:dyDescent="0.2">
      <c r="A948" s="16">
        <v>1949.04</v>
      </c>
      <c r="B948" s="17">
        <v>14.89</v>
      </c>
      <c r="C948" s="18">
        <v>0.99333300000000002</v>
      </c>
      <c r="D948" s="17">
        <v>2.3866700000000001</v>
      </c>
      <c r="E948" s="17">
        <v>23.9</v>
      </c>
      <c r="F948" s="18">
        <f t="shared" si="201"/>
        <v>1949.2916666665956</v>
      </c>
      <c r="G948" s="19">
        <f>G945*9/12+G957*3/12</f>
        <v>2.3125</v>
      </c>
      <c r="H948" s="18">
        <f t="shared" si="193"/>
        <v>196.13291788702941</v>
      </c>
      <c r="I948" s="18">
        <f t="shared" si="194"/>
        <v>13.084304884048125</v>
      </c>
      <c r="J948" s="20">
        <f t="shared" si="202"/>
        <v>12320.943771067579</v>
      </c>
      <c r="K948" s="18">
        <f t="shared" si="195"/>
        <v>31.437511828974912</v>
      </c>
      <c r="L948" s="20">
        <f t="shared" si="196"/>
        <v>1974.8842760304808</v>
      </c>
      <c r="M948" s="39">
        <f t="shared" si="190"/>
        <v>9.7836398675440623</v>
      </c>
      <c r="N948" s="21"/>
      <c r="O948" s="22">
        <f t="shared" si="191"/>
        <v>12.593798560825594</v>
      </c>
      <c r="P948" s="22"/>
      <c r="Q948" s="41">
        <f t="shared" si="192"/>
        <v>0.13554358543720768</v>
      </c>
      <c r="R948" s="19">
        <f t="shared" si="197"/>
        <v>1.0018533015018085</v>
      </c>
      <c r="S948" s="19">
        <f t="shared" si="203"/>
        <v>11.189875021406937</v>
      </c>
      <c r="T948" s="25">
        <f t="shared" si="198"/>
        <v>0.18098824982689066</v>
      </c>
      <c r="U948" s="25">
        <f t="shared" si="199"/>
        <v>-6.1034035346854143E-3</v>
      </c>
      <c r="V948" s="25">
        <f t="shared" si="200"/>
        <v>0.18709165336157607</v>
      </c>
      <c r="Y948" s="40"/>
      <c r="Z948" s="40"/>
    </row>
    <row r="949" spans="1:26" x14ac:dyDescent="0.2">
      <c r="A949" s="16">
        <v>1949.05</v>
      </c>
      <c r="B949" s="17">
        <v>14.78</v>
      </c>
      <c r="C949" s="18">
        <v>1.00667</v>
      </c>
      <c r="D949" s="17">
        <v>2.3933300000000002</v>
      </c>
      <c r="E949" s="17">
        <v>23.8</v>
      </c>
      <c r="F949" s="18">
        <f t="shared" si="201"/>
        <v>1949.3749999999288</v>
      </c>
      <c r="G949" s="19">
        <f>G945*8/12+G957*4/12</f>
        <v>2.3133333333333335</v>
      </c>
      <c r="H949" s="18">
        <f t="shared" si="193"/>
        <v>195.50198424369754</v>
      </c>
      <c r="I949" s="18">
        <f t="shared" si="194"/>
        <v>13.315695702205886</v>
      </c>
      <c r="J949" s="20">
        <f t="shared" si="202"/>
        <v>12351.015878743683</v>
      </c>
      <c r="K949" s="18">
        <f t="shared" si="195"/>
        <v>31.65769715493699</v>
      </c>
      <c r="L949" s="20">
        <f t="shared" si="196"/>
        <v>2000.0038452688516</v>
      </c>
      <c r="M949" s="39">
        <f t="shared" si="190"/>
        <v>9.6922950863958128</v>
      </c>
      <c r="N949" s="21"/>
      <c r="O949" s="22">
        <f t="shared" si="191"/>
        <v>12.47848823697292</v>
      </c>
      <c r="P949" s="22"/>
      <c r="Q949" s="41">
        <f t="shared" si="192"/>
        <v>0.13605567445491157</v>
      </c>
      <c r="R949" s="19">
        <f t="shared" si="197"/>
        <v>1.0018539988983841</v>
      </c>
      <c r="S949" s="19">
        <f t="shared" si="203"/>
        <v>11.257716650537013</v>
      </c>
      <c r="T949" s="25">
        <f t="shared" si="198"/>
        <v>0.18276957575783315</v>
      </c>
      <c r="U949" s="25">
        <f t="shared" si="199"/>
        <v>-7.8900718555682259E-3</v>
      </c>
      <c r="V949" s="25">
        <f t="shared" si="200"/>
        <v>0.19065964761340137</v>
      </c>
      <c r="Y949" s="40"/>
      <c r="Z949" s="40"/>
    </row>
    <row r="950" spans="1:26" x14ac:dyDescent="0.2">
      <c r="A950" s="16">
        <v>1949.06</v>
      </c>
      <c r="B950" s="17">
        <v>13.97</v>
      </c>
      <c r="C950" s="18">
        <v>1.02</v>
      </c>
      <c r="D950" s="17">
        <v>2.4</v>
      </c>
      <c r="E950" s="17">
        <v>23.9</v>
      </c>
      <c r="F950" s="18">
        <f t="shared" si="201"/>
        <v>1949.4583333332621</v>
      </c>
      <c r="G950" s="19">
        <f>G945*7/12+G957*5/12</f>
        <v>2.3141666666666669</v>
      </c>
      <c r="H950" s="18">
        <f t="shared" si="193"/>
        <v>184.014564330544</v>
      </c>
      <c r="I950" s="18">
        <f t="shared" si="194"/>
        <v>13.435565899581595</v>
      </c>
      <c r="J950" s="20">
        <f t="shared" si="202"/>
        <v>11696.021341127813</v>
      </c>
      <c r="K950" s="18">
        <f t="shared" si="195"/>
        <v>31.613096234309641</v>
      </c>
      <c r="L950" s="20">
        <f t="shared" si="196"/>
        <v>2009.3379540949718</v>
      </c>
      <c r="M950" s="39">
        <f t="shared" si="190"/>
        <v>9.067718943419532</v>
      </c>
      <c r="N950" s="21"/>
      <c r="O950" s="22">
        <f t="shared" si="191"/>
        <v>11.680724874168517</v>
      </c>
      <c r="P950" s="22"/>
      <c r="Q950" s="41">
        <f t="shared" si="192"/>
        <v>0.14359678892669803</v>
      </c>
      <c r="R950" s="19">
        <f t="shared" si="197"/>
        <v>1.0018546962947978</v>
      </c>
      <c r="S950" s="19">
        <f t="shared" si="203"/>
        <v>11.231397698174446</v>
      </c>
      <c r="T950" s="25">
        <f t="shared" si="198"/>
        <v>0.18810116029500357</v>
      </c>
      <c r="U950" s="25">
        <f t="shared" si="199"/>
        <v>-7.8826153642408414E-3</v>
      </c>
      <c r="V950" s="25">
        <f t="shared" si="200"/>
        <v>0.19598377565924441</v>
      </c>
      <c r="Y950" s="40"/>
      <c r="Z950" s="40"/>
    </row>
    <row r="951" spans="1:26" x14ac:dyDescent="0.2">
      <c r="A951" s="16">
        <v>1949.07</v>
      </c>
      <c r="B951" s="17">
        <v>14.76</v>
      </c>
      <c r="C951" s="18">
        <v>1.02667</v>
      </c>
      <c r="D951" s="17">
        <v>2.3966699999999999</v>
      </c>
      <c r="E951" s="17">
        <v>23.7</v>
      </c>
      <c r="F951" s="18">
        <f t="shared" si="201"/>
        <v>1949.5416666665953</v>
      </c>
      <c r="G951" s="19">
        <f>G945*6/12+G957*6/12</f>
        <v>2.3149999999999999</v>
      </c>
      <c r="H951" s="18">
        <f t="shared" si="193"/>
        <v>196.06122151898742</v>
      </c>
      <c r="I951" s="18">
        <f t="shared" si="194"/>
        <v>13.637545684071737</v>
      </c>
      <c r="J951" s="20">
        <f t="shared" si="202"/>
        <v>12533.944391257188</v>
      </c>
      <c r="K951" s="18">
        <f t="shared" si="195"/>
        <v>31.835640093354442</v>
      </c>
      <c r="L951" s="20">
        <f t="shared" si="196"/>
        <v>2035.2119582787509</v>
      </c>
      <c r="M951" s="39">
        <f t="shared" si="190"/>
        <v>9.6050380933639232</v>
      </c>
      <c r="N951" s="21"/>
      <c r="O951" s="22">
        <f t="shared" si="191"/>
        <v>12.375822887753248</v>
      </c>
      <c r="P951" s="22"/>
      <c r="Q951" s="41">
        <f t="shared" si="192"/>
        <v>0.1365317543033211</v>
      </c>
      <c r="R951" s="19">
        <f t="shared" si="197"/>
        <v>1.0018553936910497</v>
      </c>
      <c r="S951" s="19">
        <f t="shared" si="203"/>
        <v>11.347184044890655</v>
      </c>
      <c r="T951" s="25">
        <f t="shared" si="198"/>
        <v>0.18439929586894799</v>
      </c>
      <c r="U951" s="25">
        <f t="shared" si="199"/>
        <v>-9.3583555780498706E-3</v>
      </c>
      <c r="V951" s="25">
        <f t="shared" si="200"/>
        <v>0.19375765144699786</v>
      </c>
      <c r="Y951" s="40"/>
      <c r="Z951" s="40"/>
    </row>
    <row r="952" spans="1:26" x14ac:dyDescent="0.2">
      <c r="A952" s="16">
        <v>1949.08</v>
      </c>
      <c r="B952" s="17">
        <v>15.29</v>
      </c>
      <c r="C952" s="18">
        <v>1.0333300000000001</v>
      </c>
      <c r="D952" s="17">
        <v>2.3933300000000002</v>
      </c>
      <c r="E952" s="17">
        <v>23.8</v>
      </c>
      <c r="F952" s="18">
        <f t="shared" si="201"/>
        <v>1949.6249999999286</v>
      </c>
      <c r="G952" s="19">
        <f>G945*5/12+G957*7/12</f>
        <v>2.3158333333333334</v>
      </c>
      <c r="H952" s="18">
        <f t="shared" si="193"/>
        <v>202.24799317226896</v>
      </c>
      <c r="I952" s="18">
        <f t="shared" si="194"/>
        <v>13.66834001207984</v>
      </c>
      <c r="J952" s="20">
        <f t="shared" si="202"/>
        <v>13002.273461916522</v>
      </c>
      <c r="K952" s="18">
        <f t="shared" si="195"/>
        <v>31.65769715493699</v>
      </c>
      <c r="L952" s="20">
        <f t="shared" si="196"/>
        <v>2035.2342148207113</v>
      </c>
      <c r="M952" s="39">
        <f t="shared" si="190"/>
        <v>9.8513486380792301</v>
      </c>
      <c r="N952" s="21"/>
      <c r="O952" s="22">
        <f t="shared" si="191"/>
        <v>12.693529992002615</v>
      </c>
      <c r="P952" s="22"/>
      <c r="Q952" s="41">
        <f t="shared" si="192"/>
        <v>0.1343648813716756</v>
      </c>
      <c r="R952" s="19">
        <f t="shared" si="197"/>
        <v>1.0018560910871399</v>
      </c>
      <c r="S952" s="19">
        <f t="shared" si="203"/>
        <v>11.320471834635118</v>
      </c>
      <c r="T952" s="25">
        <f t="shared" si="198"/>
        <v>0.17968713815561421</v>
      </c>
      <c r="U952" s="25">
        <f t="shared" si="199"/>
        <v>-8.9998082935361934E-3</v>
      </c>
      <c r="V952" s="25">
        <f t="shared" si="200"/>
        <v>0.18868694644915041</v>
      </c>
      <c r="Y952" s="40"/>
      <c r="Z952" s="40"/>
    </row>
    <row r="953" spans="1:26" x14ac:dyDescent="0.2">
      <c r="A953" s="16">
        <v>1949.09</v>
      </c>
      <c r="B953" s="17">
        <v>15.49</v>
      </c>
      <c r="C953" s="18">
        <v>1.04</v>
      </c>
      <c r="D953" s="17">
        <v>2.39</v>
      </c>
      <c r="E953" s="17">
        <v>23.9</v>
      </c>
      <c r="F953" s="18">
        <f t="shared" si="201"/>
        <v>1949.7083333332619</v>
      </c>
      <c r="G953" s="19">
        <f>G945*4/12+G957*8/12</f>
        <v>2.3166666666666664</v>
      </c>
      <c r="H953" s="18">
        <f t="shared" si="193"/>
        <v>204.03619194560679</v>
      </c>
      <c r="I953" s="18">
        <f t="shared" si="194"/>
        <v>13.699008368200845</v>
      </c>
      <c r="J953" s="20">
        <f t="shared" si="202"/>
        <v>13190.625576587234</v>
      </c>
      <c r="K953" s="18">
        <f t="shared" si="195"/>
        <v>31.481375000000018</v>
      </c>
      <c r="L953" s="20">
        <f t="shared" si="196"/>
        <v>2035.2224098155903</v>
      </c>
      <c r="M953" s="39">
        <f t="shared" si="190"/>
        <v>9.8840483617382873</v>
      </c>
      <c r="N953" s="21"/>
      <c r="O953" s="22">
        <f t="shared" si="191"/>
        <v>12.735568365609872</v>
      </c>
      <c r="P953" s="22"/>
      <c r="Q953" s="41">
        <f t="shared" si="192"/>
        <v>0.13219399240647289</v>
      </c>
      <c r="R953" s="19">
        <f t="shared" si="197"/>
        <v>1.001856788483068</v>
      </c>
      <c r="S953" s="19">
        <f t="shared" si="203"/>
        <v>11.294029754976091</v>
      </c>
      <c r="T953" s="25">
        <f t="shared" si="198"/>
        <v>0.1731548730887027</v>
      </c>
      <c r="U953" s="25">
        <f t="shared" si="199"/>
        <v>-1.0715119386008332E-2</v>
      </c>
      <c r="V953" s="25">
        <f t="shared" si="200"/>
        <v>0.18386999247471103</v>
      </c>
      <c r="Y953" s="40"/>
      <c r="Z953" s="40"/>
    </row>
    <row r="954" spans="1:26" x14ac:dyDescent="0.2">
      <c r="A954" s="16">
        <v>1949.1</v>
      </c>
      <c r="B954" s="17">
        <v>15.89</v>
      </c>
      <c r="C954" s="18">
        <v>1.0733299999999999</v>
      </c>
      <c r="D954" s="17">
        <v>2.3666700000000001</v>
      </c>
      <c r="E954" s="17">
        <v>23.7</v>
      </c>
      <c r="F954" s="18">
        <f t="shared" si="201"/>
        <v>1949.7916666665951</v>
      </c>
      <c r="G954" s="19">
        <f>G945*3/12+G957*9/12</f>
        <v>2.3174999999999999</v>
      </c>
      <c r="H954" s="18">
        <f t="shared" si="193"/>
        <v>211.071328586498</v>
      </c>
      <c r="I954" s="18">
        <f t="shared" si="194"/>
        <v>14.257343556434604</v>
      </c>
      <c r="J954" s="20">
        <f t="shared" si="202"/>
        <v>13722.24593434473</v>
      </c>
      <c r="K954" s="18">
        <f t="shared" si="195"/>
        <v>31.43714167563293</v>
      </c>
      <c r="L954" s="20">
        <f t="shared" si="196"/>
        <v>2043.8028813993483</v>
      </c>
      <c r="M954" s="39">
        <f t="shared" si="190"/>
        <v>10.169850844772146</v>
      </c>
      <c r="N954" s="21"/>
      <c r="O954" s="22">
        <f t="shared" si="191"/>
        <v>13.104711241762137</v>
      </c>
      <c r="P954" s="22"/>
      <c r="Q954" s="41">
        <f t="shared" si="192"/>
        <v>0.12920684542664873</v>
      </c>
      <c r="R954" s="19">
        <f t="shared" si="197"/>
        <v>1.0018574858788343</v>
      </c>
      <c r="S954" s="19">
        <f t="shared" si="203"/>
        <v>11.410485614621354</v>
      </c>
      <c r="T954" s="25">
        <f t="shared" si="198"/>
        <v>0.16833802504426387</v>
      </c>
      <c r="U954" s="25">
        <f t="shared" si="199"/>
        <v>-1.0509855823986003E-2</v>
      </c>
      <c r="V954" s="25">
        <f t="shared" si="200"/>
        <v>0.17884788086824988</v>
      </c>
      <c r="Y954" s="40"/>
      <c r="Z954" s="40"/>
    </row>
    <row r="955" spans="1:26" x14ac:dyDescent="0.2">
      <c r="A955" s="16">
        <v>1949.11</v>
      </c>
      <c r="B955" s="17">
        <v>16.11</v>
      </c>
      <c r="C955" s="18">
        <v>1.10667</v>
      </c>
      <c r="D955" s="17">
        <v>2.3433299999999999</v>
      </c>
      <c r="E955" s="17">
        <v>23.8</v>
      </c>
      <c r="F955" s="18">
        <f t="shared" si="201"/>
        <v>1949.8749999999284</v>
      </c>
      <c r="G955" s="19">
        <f>G945*2/12+G957*10/12</f>
        <v>2.3183333333333334</v>
      </c>
      <c r="H955" s="18">
        <f t="shared" si="193"/>
        <v>213.09451733193285</v>
      </c>
      <c r="I955" s="18">
        <f t="shared" si="194"/>
        <v>14.638442550945385</v>
      </c>
      <c r="J955" s="20">
        <f t="shared" si="202"/>
        <v>13933.0848621113</v>
      </c>
      <c r="K955" s="18">
        <f t="shared" si="195"/>
        <v>30.996323730567237</v>
      </c>
      <c r="L955" s="20">
        <f t="shared" si="196"/>
        <v>2026.6800589653178</v>
      </c>
      <c r="M955" s="39">
        <f t="shared" si="190"/>
        <v>10.215861011650645</v>
      </c>
      <c r="N955" s="21"/>
      <c r="O955" s="22">
        <f t="shared" si="191"/>
        <v>13.165319750818014</v>
      </c>
      <c r="P955" s="22"/>
      <c r="Q955" s="41">
        <f t="shared" si="192"/>
        <v>0.12919955980889689</v>
      </c>
      <c r="R955" s="19">
        <f t="shared" si="197"/>
        <v>1.0018581832744389</v>
      </c>
      <c r="S955" s="19">
        <f t="shared" si="203"/>
        <v>11.383648159804681</v>
      </c>
      <c r="T955" s="25">
        <f t="shared" si="198"/>
        <v>0.16733724820166374</v>
      </c>
      <c r="U955" s="25">
        <f t="shared" si="199"/>
        <v>-9.9038389287962048E-3</v>
      </c>
      <c r="V955" s="25">
        <f t="shared" si="200"/>
        <v>0.17724108713045994</v>
      </c>
      <c r="Y955" s="40"/>
      <c r="Z955" s="40"/>
    </row>
    <row r="956" spans="1:26" x14ac:dyDescent="0.2">
      <c r="A956" s="16">
        <v>1949.12</v>
      </c>
      <c r="B956" s="17">
        <v>16.54</v>
      </c>
      <c r="C956" s="18">
        <v>1.1399999999999999</v>
      </c>
      <c r="D956" s="17">
        <v>2.3199999999999998</v>
      </c>
      <c r="E956" s="17">
        <v>23.6</v>
      </c>
      <c r="F956" s="18">
        <f t="shared" si="201"/>
        <v>1949.9583333332616</v>
      </c>
      <c r="G956" s="19">
        <f>G945*1/12+G957*11/12</f>
        <v>2.3191666666666664</v>
      </c>
      <c r="H956" s="18">
        <f t="shared" si="193"/>
        <v>220.63641631355941</v>
      </c>
      <c r="I956" s="18">
        <f t="shared" si="194"/>
        <v>15.207104872881359</v>
      </c>
      <c r="J956" s="20">
        <f t="shared" si="202"/>
        <v>14509.06749942943</v>
      </c>
      <c r="K956" s="18">
        <f t="shared" si="195"/>
        <v>30.947792372881366</v>
      </c>
      <c r="L956" s="20">
        <f t="shared" si="196"/>
        <v>2035.1291776708749</v>
      </c>
      <c r="M956" s="39">
        <f t="shared" si="190"/>
        <v>10.529330904131148</v>
      </c>
      <c r="N956" s="21"/>
      <c r="O956" s="22">
        <f t="shared" si="191"/>
        <v>13.570829980109988</v>
      </c>
      <c r="P956" s="22"/>
      <c r="Q956" s="41">
        <f t="shared" si="192"/>
        <v>0.12538752170992376</v>
      </c>
      <c r="R956" s="19">
        <f t="shared" si="197"/>
        <v>1.0018588806698816</v>
      </c>
      <c r="S956" s="19">
        <f t="shared" si="203"/>
        <v>11.501451920895439</v>
      </c>
      <c r="T956" s="25">
        <f t="shared" si="198"/>
        <v>0.16658419107619715</v>
      </c>
      <c r="U956" s="25">
        <f t="shared" si="199"/>
        <v>-1.1805852437214992E-2</v>
      </c>
      <c r="V956" s="25">
        <f t="shared" si="200"/>
        <v>0.17839004351341214</v>
      </c>
      <c r="Y956" s="40"/>
      <c r="Z956" s="40"/>
    </row>
    <row r="957" spans="1:26" x14ac:dyDescent="0.2">
      <c r="A957" s="16">
        <v>1950.01</v>
      </c>
      <c r="B957" s="17">
        <v>16.88</v>
      </c>
      <c r="C957" s="18">
        <v>1.1499999999999999</v>
      </c>
      <c r="D957" s="17">
        <v>2.3366699999999998</v>
      </c>
      <c r="E957" s="17">
        <v>23.5</v>
      </c>
      <c r="F957" s="18">
        <f t="shared" si="201"/>
        <v>1950.0416666665949</v>
      </c>
      <c r="G957" s="19">
        <v>2.3199999999999998</v>
      </c>
      <c r="H957" s="18">
        <f t="shared" si="193"/>
        <v>226.13004680851074</v>
      </c>
      <c r="I957" s="18">
        <f t="shared" si="194"/>
        <v>15.405779255319155</v>
      </c>
      <c r="J957" s="20">
        <f t="shared" si="202"/>
        <v>14954.752826006792</v>
      </c>
      <c r="K957" s="18">
        <f t="shared" si="195"/>
        <v>31.302801923936183</v>
      </c>
      <c r="L957" s="20">
        <f t="shared" si="196"/>
        <v>2070.1612728640571</v>
      </c>
      <c r="M957" s="39">
        <f t="shared" si="190"/>
        <v>10.74573329974791</v>
      </c>
      <c r="N957" s="21"/>
      <c r="O957" s="22">
        <f t="shared" si="191"/>
        <v>13.849682296613812</v>
      </c>
      <c r="P957" s="22"/>
      <c r="Q957" s="41">
        <f t="shared" si="192"/>
        <v>0.12377451331835168</v>
      </c>
      <c r="R957" s="19">
        <f t="shared" si="197"/>
        <v>1.0000912209180444</v>
      </c>
      <c r="S957" s="19">
        <f t="shared" si="203"/>
        <v>11.571865074132068</v>
      </c>
      <c r="T957" s="25">
        <f t="shared" si="198"/>
        <v>0.16172211936589065</v>
      </c>
      <c r="U957" s="25">
        <f t="shared" si="199"/>
        <v>-1.1920599795022357E-2</v>
      </c>
      <c r="V957" s="25">
        <f t="shared" si="200"/>
        <v>0.17364271916091301</v>
      </c>
      <c r="Y957" s="40"/>
      <c r="Z957" s="40"/>
    </row>
    <row r="958" spans="1:26" x14ac:dyDescent="0.2">
      <c r="A958" s="16">
        <v>1950.02</v>
      </c>
      <c r="B958" s="17">
        <v>17.21</v>
      </c>
      <c r="C958" s="18">
        <v>1.1599999999999999</v>
      </c>
      <c r="D958" s="17">
        <v>2.3533300000000001</v>
      </c>
      <c r="E958" s="17">
        <v>23.5</v>
      </c>
      <c r="F958" s="18">
        <f t="shared" si="201"/>
        <v>1950.1249999999281</v>
      </c>
      <c r="G958" s="19">
        <f>G957*11/12+G969*1/12</f>
        <v>2.3408333333333333</v>
      </c>
      <c r="H958" s="18">
        <f t="shared" si="193"/>
        <v>230.55083563829797</v>
      </c>
      <c r="I958" s="18">
        <f t="shared" si="194"/>
        <v>15.539742553191497</v>
      </c>
      <c r="J958" s="20">
        <f t="shared" si="202"/>
        <v>15332.756056995904</v>
      </c>
      <c r="K958" s="18">
        <f t="shared" si="195"/>
        <v>31.525984778191503</v>
      </c>
      <c r="L958" s="20">
        <f t="shared" si="196"/>
        <v>2096.6318891115729</v>
      </c>
      <c r="M958" s="39">
        <f t="shared" si="190"/>
        <v>10.91156406673168</v>
      </c>
      <c r="N958" s="21"/>
      <c r="O958" s="22">
        <f t="shared" si="191"/>
        <v>14.060924925588573</v>
      </c>
      <c r="P958" s="22"/>
      <c r="Q958" s="41">
        <f t="shared" si="192"/>
        <v>0.12139665169662328</v>
      </c>
      <c r="R958" s="19">
        <f t="shared" si="197"/>
        <v>1.0001104225647852</v>
      </c>
      <c r="S958" s="19">
        <f t="shared" si="203"/>
        <v>11.572920670287614</v>
      </c>
      <c r="T958" s="25">
        <f t="shared" si="198"/>
        <v>0.15418679013961434</v>
      </c>
      <c r="U958" s="25">
        <f t="shared" si="199"/>
        <v>-1.0084069840389565E-2</v>
      </c>
      <c r="V958" s="25">
        <f t="shared" si="200"/>
        <v>0.1642708599800039</v>
      </c>
      <c r="Y958" s="40"/>
      <c r="Z958" s="40"/>
    </row>
    <row r="959" spans="1:26" x14ac:dyDescent="0.2">
      <c r="A959" s="16">
        <v>1950.03</v>
      </c>
      <c r="B959" s="17">
        <v>17.350000000000001</v>
      </c>
      <c r="C959" s="18">
        <v>1.17</v>
      </c>
      <c r="D959" s="17">
        <v>2.37</v>
      </c>
      <c r="E959" s="17">
        <v>23.6</v>
      </c>
      <c r="F959" s="18">
        <f t="shared" si="201"/>
        <v>1950.2083333332614</v>
      </c>
      <c r="G959" s="19">
        <f>G957*10/12+G969*2/12</f>
        <v>2.3616666666666668</v>
      </c>
      <c r="H959" s="18">
        <f t="shared" si="193"/>
        <v>231.44146451271197</v>
      </c>
      <c r="I959" s="18">
        <f t="shared" si="194"/>
        <v>15.607291843220345</v>
      </c>
      <c r="J959" s="20">
        <f t="shared" si="202"/>
        <v>15478.483983135167</v>
      </c>
      <c r="K959" s="18">
        <f t="shared" si="195"/>
        <v>31.614770656779672</v>
      </c>
      <c r="L959" s="20">
        <f t="shared" si="196"/>
        <v>2114.3519907798468</v>
      </c>
      <c r="M959" s="39">
        <f t="shared" si="190"/>
        <v>10.910946522976253</v>
      </c>
      <c r="N959" s="21"/>
      <c r="O959" s="22">
        <f t="shared" si="191"/>
        <v>14.056777000220672</v>
      </c>
      <c r="P959" s="22"/>
      <c r="Q959" s="41">
        <f t="shared" si="192"/>
        <v>0.12164080233493055</v>
      </c>
      <c r="R959" s="19">
        <f t="shared" si="197"/>
        <v>1.0001296216912134</v>
      </c>
      <c r="S959" s="19">
        <f t="shared" si="203"/>
        <v>11.525155367540123</v>
      </c>
      <c r="T959" s="25">
        <f t="shared" si="198"/>
        <v>0.15185260857670468</v>
      </c>
      <c r="U959" s="25">
        <f t="shared" si="199"/>
        <v>-7.4069679133049737E-3</v>
      </c>
      <c r="V959" s="25">
        <f t="shared" si="200"/>
        <v>0.15925957649000966</v>
      </c>
      <c r="Y959" s="40"/>
      <c r="Z959" s="40"/>
    </row>
    <row r="960" spans="1:26" x14ac:dyDescent="0.2">
      <c r="A960" s="16">
        <v>1950.04</v>
      </c>
      <c r="B960" s="17">
        <v>17.84</v>
      </c>
      <c r="C960" s="18">
        <v>1.18</v>
      </c>
      <c r="D960" s="17">
        <v>2.4266700000000001</v>
      </c>
      <c r="E960" s="17">
        <v>23.6</v>
      </c>
      <c r="F960" s="18">
        <f t="shared" si="201"/>
        <v>1950.2916666665947</v>
      </c>
      <c r="G960" s="19">
        <f>G957*9/12+G969*3/12</f>
        <v>2.3824999999999998</v>
      </c>
      <c r="H960" s="18">
        <f t="shared" si="193"/>
        <v>237.97785169491536</v>
      </c>
      <c r="I960" s="18">
        <f t="shared" si="194"/>
        <v>15.740687500000005</v>
      </c>
      <c r="J960" s="20">
        <f t="shared" si="202"/>
        <v>16003.354765656468</v>
      </c>
      <c r="K960" s="18">
        <f t="shared" si="195"/>
        <v>32.370723843750014</v>
      </c>
      <c r="L960" s="20">
        <f t="shared" si="196"/>
        <v>2176.8419792138775</v>
      </c>
      <c r="M960" s="39">
        <f t="shared" si="190"/>
        <v>11.178021600956097</v>
      </c>
      <c r="N960" s="21"/>
      <c r="O960" s="22">
        <f t="shared" si="191"/>
        <v>14.394940886127362</v>
      </c>
      <c r="P960" s="22"/>
      <c r="Q960" s="41">
        <f t="shared" si="192"/>
        <v>0.11924266123305866</v>
      </c>
      <c r="R960" s="19">
        <f t="shared" si="197"/>
        <v>1.0001488183012737</v>
      </c>
      <c r="S960" s="19">
        <f t="shared" si="203"/>
        <v>11.52664927767036</v>
      </c>
      <c r="T960" s="25">
        <f t="shared" si="198"/>
        <v>0.14943401132308853</v>
      </c>
      <c r="U960" s="25">
        <f t="shared" si="199"/>
        <v>-7.6456528318231687E-3</v>
      </c>
      <c r="V960" s="25">
        <f t="shared" si="200"/>
        <v>0.1570796641549117</v>
      </c>
      <c r="Y960" s="40"/>
      <c r="Z960" s="40"/>
    </row>
    <row r="961" spans="1:26" x14ac:dyDescent="0.2">
      <c r="A961" s="16">
        <v>1950.05</v>
      </c>
      <c r="B961" s="17">
        <v>18.440000000000001</v>
      </c>
      <c r="C961" s="18">
        <v>1.19</v>
      </c>
      <c r="D961" s="17">
        <v>2.48333</v>
      </c>
      <c r="E961" s="17">
        <v>23.7</v>
      </c>
      <c r="F961" s="18">
        <f t="shared" si="201"/>
        <v>1950.3749999999279</v>
      </c>
      <c r="G961" s="19">
        <f>G957*8/12+G969*4/12</f>
        <v>2.4033333333333333</v>
      </c>
      <c r="H961" s="18">
        <f t="shared" si="193"/>
        <v>244.94369409282714</v>
      </c>
      <c r="I961" s="18">
        <f t="shared" si="194"/>
        <v>15.807103902953592</v>
      </c>
      <c r="J961" s="20">
        <f t="shared" si="202"/>
        <v>16560.370487173066</v>
      </c>
      <c r="K961" s="18">
        <f t="shared" si="195"/>
        <v>32.986769189346006</v>
      </c>
      <c r="L961" s="20">
        <f t="shared" si="196"/>
        <v>2230.1987441383667</v>
      </c>
      <c r="M961" s="39">
        <f t="shared" ref="M961:M1024" si="204">H961/AVERAGE(K841:K960)</f>
        <v>11.461543104586227</v>
      </c>
      <c r="N961" s="21"/>
      <c r="O961" s="22">
        <f t="shared" ref="O961:O1024" si="205">J961/AVERAGE(L841:L960)</f>
        <v>14.750478376961723</v>
      </c>
      <c r="P961" s="22"/>
      <c r="Q961" s="41">
        <f t="shared" ref="Q961:Q1024" si="206">1/M961-(G961/100-(((E961/E841)^(1/10))-1))</f>
        <v>0.11726693985923528</v>
      </c>
      <c r="R961" s="19">
        <f t="shared" si="197"/>
        <v>1.000168012398905</v>
      </c>
      <c r="S961" s="19">
        <f t="shared" si="203"/>
        <v>11.479721765199649</v>
      </c>
      <c r="T961" s="25">
        <f t="shared" si="198"/>
        <v>0.14479118256957757</v>
      </c>
      <c r="U961" s="25">
        <f t="shared" si="199"/>
        <v>-7.4457879090609191E-3</v>
      </c>
      <c r="V961" s="25">
        <f t="shared" si="200"/>
        <v>0.15223697047863849</v>
      </c>
      <c r="Y961" s="40"/>
      <c r="Z961" s="40"/>
    </row>
    <row r="962" spans="1:26" x14ac:dyDescent="0.2">
      <c r="A962" s="16">
        <v>1950.06</v>
      </c>
      <c r="B962" s="17">
        <v>18.739999999999998</v>
      </c>
      <c r="C962" s="18">
        <v>1.2</v>
      </c>
      <c r="D962" s="17">
        <v>2.54</v>
      </c>
      <c r="E962" s="17">
        <v>23.8</v>
      </c>
      <c r="F962" s="18">
        <f t="shared" si="201"/>
        <v>1950.4583333332612</v>
      </c>
      <c r="G962" s="19">
        <f>G957*7/12+G969*5/12</f>
        <v>2.4241666666666664</v>
      </c>
      <c r="H962" s="18">
        <f t="shared" si="193"/>
        <v>247.8827594537816</v>
      </c>
      <c r="I962" s="18">
        <f t="shared" si="194"/>
        <v>15.872962184873955</v>
      </c>
      <c r="J962" s="20">
        <f t="shared" si="202"/>
        <v>16848.506866436386</v>
      </c>
      <c r="K962" s="18">
        <f t="shared" si="195"/>
        <v>33.597769957983211</v>
      </c>
      <c r="L962" s="20">
        <f t="shared" si="196"/>
        <v>2283.6289989727015</v>
      </c>
      <c r="M962" s="39">
        <f t="shared" si="204"/>
        <v>11.554126144044288</v>
      </c>
      <c r="N962" s="21"/>
      <c r="O962" s="22">
        <f t="shared" si="205"/>
        <v>14.858173852604398</v>
      </c>
      <c r="P962" s="22"/>
      <c r="Q962" s="41">
        <f t="shared" si="206"/>
        <v>0.11605312575784082</v>
      </c>
      <c r="R962" s="19">
        <f t="shared" si="197"/>
        <v>1.0001872039880388</v>
      </c>
      <c r="S962" s="19">
        <f t="shared" si="203"/>
        <v>11.433408271797255</v>
      </c>
      <c r="T962" s="25">
        <f t="shared" si="198"/>
        <v>0.14690841328252313</v>
      </c>
      <c r="U962" s="25">
        <f t="shared" si="199"/>
        <v>-5.4263708569988189E-3</v>
      </c>
      <c r="V962" s="25">
        <f t="shared" si="200"/>
        <v>0.15233478413952195</v>
      </c>
      <c r="Y962" s="40"/>
      <c r="Z962" s="40"/>
    </row>
    <row r="963" spans="1:26" x14ac:dyDescent="0.2">
      <c r="A963" s="16">
        <v>1950.07</v>
      </c>
      <c r="B963" s="17">
        <v>17.38</v>
      </c>
      <c r="C963" s="18">
        <v>1.24333</v>
      </c>
      <c r="D963" s="17">
        <v>2.6</v>
      </c>
      <c r="E963" s="17">
        <v>24.1</v>
      </c>
      <c r="F963" s="18">
        <f t="shared" si="201"/>
        <v>1950.5416666665944</v>
      </c>
      <c r="G963" s="19">
        <f>G957*6/12+G969*6/12</f>
        <v>2.4449999999999998</v>
      </c>
      <c r="H963" s="18">
        <f t="shared" si="193"/>
        <v>227.03165871369302</v>
      </c>
      <c r="I963" s="18">
        <f t="shared" si="194"/>
        <v>16.241385053423244</v>
      </c>
      <c r="J963" s="20">
        <f t="shared" si="202"/>
        <v>15523.258091236121</v>
      </c>
      <c r="K963" s="18">
        <f t="shared" si="195"/>
        <v>33.963309128630719</v>
      </c>
      <c r="L963" s="20">
        <f t="shared" si="196"/>
        <v>2322.2365383897536</v>
      </c>
      <c r="M963" s="39">
        <f t="shared" si="204"/>
        <v>10.539745658930993</v>
      </c>
      <c r="N963" s="21"/>
      <c r="O963" s="22">
        <f t="shared" si="205"/>
        <v>13.550950714985758</v>
      </c>
      <c r="P963" s="22"/>
      <c r="Q963" s="41">
        <f t="shared" si="206"/>
        <v>0.12624655831063289</v>
      </c>
      <c r="R963" s="19">
        <f t="shared" si="197"/>
        <v>1.0002063930726006</v>
      </c>
      <c r="S963" s="19">
        <f t="shared" si="203"/>
        <v>11.293197423396602</v>
      </c>
      <c r="T963" s="25">
        <f t="shared" si="198"/>
        <v>0.15377785684959266</v>
      </c>
      <c r="U963" s="25">
        <f t="shared" si="199"/>
        <v>-1.8347594448793192E-3</v>
      </c>
      <c r="V963" s="25">
        <f t="shared" si="200"/>
        <v>0.15561261629447198</v>
      </c>
      <c r="Y963" s="40"/>
      <c r="Z963" s="40"/>
    </row>
    <row r="964" spans="1:26" x14ac:dyDescent="0.2">
      <c r="A964" s="16">
        <v>1950.08</v>
      </c>
      <c r="B964" s="17">
        <v>18.43</v>
      </c>
      <c r="C964" s="18">
        <v>1.28667</v>
      </c>
      <c r="D964" s="17">
        <v>2.66</v>
      </c>
      <c r="E964" s="17">
        <v>24.3</v>
      </c>
      <c r="F964" s="18">
        <f t="shared" si="201"/>
        <v>1950.6249999999277</v>
      </c>
      <c r="G964" s="19">
        <f>G957*5/12+G969*7/12</f>
        <v>2.4658333333333333</v>
      </c>
      <c r="H964" s="18">
        <f t="shared" si="193"/>
        <v>238.76614866255153</v>
      </c>
      <c r="I964" s="18">
        <f t="shared" si="194"/>
        <v>16.669193733024699</v>
      </c>
      <c r="J964" s="20">
        <f t="shared" si="202"/>
        <v>16420.581693181888</v>
      </c>
      <c r="K964" s="18">
        <f t="shared" si="195"/>
        <v>34.461093621399193</v>
      </c>
      <c r="L964" s="20">
        <f t="shared" si="196"/>
        <v>2369.9808629334684</v>
      </c>
      <c r="M964" s="39">
        <f t="shared" si="204"/>
        <v>11.040611670261541</v>
      </c>
      <c r="N964" s="21"/>
      <c r="O964" s="22">
        <f t="shared" si="205"/>
        <v>14.189059134964529</v>
      </c>
      <c r="P964" s="22"/>
      <c r="Q964" s="41">
        <f t="shared" si="206"/>
        <v>0.12260690914540667</v>
      </c>
      <c r="R964" s="19">
        <f t="shared" si="197"/>
        <v>1.0002255796565089</v>
      </c>
      <c r="S964" s="19">
        <f t="shared" si="203"/>
        <v>11.202560950321255</v>
      </c>
      <c r="T964" s="25">
        <f t="shared" si="198"/>
        <v>0.14901137983465351</v>
      </c>
      <c r="U964" s="25">
        <f t="shared" si="199"/>
        <v>1.1297201520665823E-4</v>
      </c>
      <c r="V964" s="25">
        <f t="shared" si="200"/>
        <v>0.14889840781944685</v>
      </c>
      <c r="Y964" s="40"/>
      <c r="Z964" s="40"/>
    </row>
    <row r="965" spans="1:26" x14ac:dyDescent="0.2">
      <c r="A965" s="16">
        <v>1950.09</v>
      </c>
      <c r="B965" s="17">
        <v>19.079999999999998</v>
      </c>
      <c r="C965" s="18">
        <v>1.33</v>
      </c>
      <c r="D965" s="17">
        <v>2.72</v>
      </c>
      <c r="E965" s="17">
        <v>24.4</v>
      </c>
      <c r="F965" s="18">
        <f t="shared" si="201"/>
        <v>1950.708333333261</v>
      </c>
      <c r="G965" s="19">
        <f>G957*4/12+G969*8/12</f>
        <v>2.4866666666666664</v>
      </c>
      <c r="H965" s="18">
        <f t="shared" si="193"/>
        <v>246.17403073770501</v>
      </c>
      <c r="I965" s="18">
        <f t="shared" si="194"/>
        <v>17.159929815573779</v>
      </c>
      <c r="J965" s="20">
        <f t="shared" si="202"/>
        <v>17028.385895677009</v>
      </c>
      <c r="K965" s="18">
        <f t="shared" si="195"/>
        <v>35.093991803278712</v>
      </c>
      <c r="L965" s="20">
        <f t="shared" si="196"/>
        <v>2427.5267104948362</v>
      </c>
      <c r="M965" s="39">
        <f t="shared" si="204"/>
        <v>11.3373911022773</v>
      </c>
      <c r="N965" s="21"/>
      <c r="O965" s="22">
        <f t="shared" si="205"/>
        <v>14.563472220744734</v>
      </c>
      <c r="P965" s="22"/>
      <c r="Q965" s="41">
        <f t="shared" si="206"/>
        <v>0.1204616466375262</v>
      </c>
      <c r="R965" s="19">
        <f t="shared" si="197"/>
        <v>1.0002447637436755</v>
      </c>
      <c r="S965" s="19">
        <f t="shared" si="203"/>
        <v>11.159165528286497</v>
      </c>
      <c r="T965" s="25">
        <f t="shared" si="198"/>
        <v>0.14168909659928741</v>
      </c>
      <c r="U965" s="25">
        <f t="shared" si="199"/>
        <v>8.1758878529791801E-4</v>
      </c>
      <c r="V965" s="25">
        <f t="shared" si="200"/>
        <v>0.14087150781398949</v>
      </c>
      <c r="Y965" s="40"/>
      <c r="Z965" s="40"/>
    </row>
    <row r="966" spans="1:26" x14ac:dyDescent="0.2">
      <c r="A966" s="16">
        <v>1950.1</v>
      </c>
      <c r="B966" s="17">
        <v>19.87</v>
      </c>
      <c r="C966" s="18">
        <v>1.3766700000000001</v>
      </c>
      <c r="D966" s="17">
        <v>2.76</v>
      </c>
      <c r="E966" s="17">
        <v>24.6</v>
      </c>
      <c r="F966" s="18">
        <f t="shared" si="201"/>
        <v>1950.7916666665942</v>
      </c>
      <c r="G966" s="19">
        <f>G957*3/12+G969*9/12</f>
        <v>2.5074999999999998</v>
      </c>
      <c r="H966" s="18">
        <f t="shared" si="193"/>
        <v>254.28248831300823</v>
      </c>
      <c r="I966" s="18">
        <f t="shared" si="194"/>
        <v>17.617668504573178</v>
      </c>
      <c r="J966" s="20">
        <f t="shared" si="202"/>
        <v>17690.819631188457</v>
      </c>
      <c r="K966" s="18">
        <f t="shared" si="195"/>
        <v>35.320567073170743</v>
      </c>
      <c r="L966" s="20">
        <f t="shared" si="196"/>
        <v>2457.3055954745914</v>
      </c>
      <c r="M966" s="39">
        <f t="shared" si="204"/>
        <v>11.66244403910526</v>
      </c>
      <c r="N966" s="21"/>
      <c r="O966" s="22">
        <f t="shared" si="205"/>
        <v>14.972212563986437</v>
      </c>
      <c r="P966" s="22"/>
      <c r="Q966" s="41">
        <f t="shared" si="206"/>
        <v>0.118658235816299</v>
      </c>
      <c r="R966" s="19">
        <f t="shared" si="197"/>
        <v>1.000263945338006</v>
      </c>
      <c r="S966" s="19">
        <f t="shared" si="203"/>
        <v>11.071149758251497</v>
      </c>
      <c r="T966" s="25">
        <f t="shared" si="198"/>
        <v>0.1346575411576274</v>
      </c>
      <c r="U966" s="25">
        <f t="shared" si="199"/>
        <v>5.1208143666170436E-4</v>
      </c>
      <c r="V966" s="25">
        <f t="shared" si="200"/>
        <v>0.1341454597209657</v>
      </c>
      <c r="Y966" s="40"/>
      <c r="Z966" s="40"/>
    </row>
    <row r="967" spans="1:26" x14ac:dyDescent="0.2">
      <c r="A967" s="16">
        <v>1950.11</v>
      </c>
      <c r="B967" s="17">
        <v>19.829999999999998</v>
      </c>
      <c r="C967" s="18">
        <v>1.42333</v>
      </c>
      <c r="D967" s="17">
        <v>2.8</v>
      </c>
      <c r="E967" s="17">
        <v>24.7</v>
      </c>
      <c r="F967" s="18">
        <f t="shared" si="201"/>
        <v>1950.8749999999275</v>
      </c>
      <c r="G967" s="19">
        <f>G957*2/12+G969*10/12</f>
        <v>2.5283333333333333</v>
      </c>
      <c r="H967" s="18">
        <f t="shared" si="193"/>
        <v>252.7431847165993</v>
      </c>
      <c r="I967" s="18">
        <f t="shared" si="194"/>
        <v>18.141046752530372</v>
      </c>
      <c r="J967" s="20">
        <f t="shared" si="202"/>
        <v>17688.902956614133</v>
      </c>
      <c r="K967" s="18">
        <f t="shared" si="195"/>
        <v>35.687388663967631</v>
      </c>
      <c r="L967" s="20">
        <f t="shared" si="196"/>
        <v>2497.6766655834381</v>
      </c>
      <c r="M967" s="39">
        <f t="shared" si="204"/>
        <v>11.542173388716297</v>
      </c>
      <c r="N967" s="21"/>
      <c r="O967" s="22">
        <f t="shared" si="205"/>
        <v>14.812579571593155</v>
      </c>
      <c r="P967" s="22"/>
      <c r="Q967" s="41">
        <f t="shared" si="206"/>
        <v>0.11977266934561014</v>
      </c>
      <c r="R967" s="19">
        <f t="shared" si="197"/>
        <v>1.0002831244433987</v>
      </c>
      <c r="S967" s="19">
        <f t="shared" si="203"/>
        <v>11.029237637278024</v>
      </c>
      <c r="T967" s="25">
        <f t="shared" si="198"/>
        <v>0.13862491592141013</v>
      </c>
      <c r="U967" s="25">
        <f t="shared" si="199"/>
        <v>8.8773309805034728E-4</v>
      </c>
      <c r="V967" s="25">
        <f t="shared" si="200"/>
        <v>0.13773718282335978</v>
      </c>
      <c r="Y967" s="40"/>
      <c r="Z967" s="40"/>
    </row>
    <row r="968" spans="1:26" x14ac:dyDescent="0.2">
      <c r="A968" s="16">
        <v>1950.12</v>
      </c>
      <c r="B968" s="17">
        <v>19.75</v>
      </c>
      <c r="C968" s="18">
        <v>1.47</v>
      </c>
      <c r="D968" s="17">
        <v>2.84</v>
      </c>
      <c r="E968" s="17">
        <v>25</v>
      </c>
      <c r="F968" s="18">
        <f t="shared" si="201"/>
        <v>1950.9583333332607</v>
      </c>
      <c r="G968" s="19">
        <f>G957*1/12+G969*11/12</f>
        <v>2.5491666666666668</v>
      </c>
      <c r="H968" s="18">
        <f t="shared" si="193"/>
        <v>248.70286250000012</v>
      </c>
      <c r="I968" s="18">
        <f t="shared" si="194"/>
        <v>18.511048500000008</v>
      </c>
      <c r="J968" s="20">
        <f t="shared" si="202"/>
        <v>17514.092350844712</v>
      </c>
      <c r="K968" s="18">
        <f t="shared" si="195"/>
        <v>35.762842000000013</v>
      </c>
      <c r="L968" s="20">
        <f t="shared" si="196"/>
        <v>2518.4821405771631</v>
      </c>
      <c r="M968" s="39">
        <f t="shared" si="204"/>
        <v>11.306665788890761</v>
      </c>
      <c r="N968" s="21"/>
      <c r="O968" s="22">
        <f t="shared" si="205"/>
        <v>14.508560511396048</v>
      </c>
      <c r="P968" s="22"/>
      <c r="Q968" s="41">
        <f t="shared" si="206"/>
        <v>0.12189353128627989</v>
      </c>
      <c r="R968" s="19">
        <f t="shared" si="197"/>
        <v>1.000302301063746</v>
      </c>
      <c r="S968" s="19">
        <f t="shared" si="203"/>
        <v>10.899971960636648</v>
      </c>
      <c r="T968" s="25">
        <f t="shared" si="198"/>
        <v>0.14278648858235132</v>
      </c>
      <c r="U968" s="25">
        <f t="shared" si="199"/>
        <v>3.1342773028293358E-3</v>
      </c>
      <c r="V968" s="25">
        <f t="shared" si="200"/>
        <v>0.13965221127952199</v>
      </c>
      <c r="Y968" s="40"/>
      <c r="Z968" s="40"/>
    </row>
    <row r="969" spans="1:26" x14ac:dyDescent="0.2">
      <c r="A969" s="16">
        <v>1951.01</v>
      </c>
      <c r="B969" s="17">
        <v>21.21</v>
      </c>
      <c r="C969" s="18">
        <v>1.4866699999999999</v>
      </c>
      <c r="D969" s="17">
        <v>2.8366699999999998</v>
      </c>
      <c r="E969" s="17">
        <v>25.4</v>
      </c>
      <c r="F969" s="18">
        <f t="shared" si="201"/>
        <v>1951.041666666594</v>
      </c>
      <c r="G969" s="19">
        <v>2.57</v>
      </c>
      <c r="H969" s="18">
        <f t="shared" ref="H969:H1032" si="207">B969*$E$1853/E969</f>
        <v>262.88187549212614</v>
      </c>
      <c r="I969" s="18">
        <f t="shared" ref="I969:I1032" si="208">C969*$E$1853/E969</f>
        <v>18.426147941437016</v>
      </c>
      <c r="J969" s="20">
        <f t="shared" si="202"/>
        <v>18620.736821872102</v>
      </c>
      <c r="K969" s="18">
        <f t="shared" ref="K969:K1032" si="209">D969*$E$1853/E969</f>
        <v>35.158374811515763</v>
      </c>
      <c r="L969" s="20">
        <f t="shared" ref="L969:L1032" si="210">K969*(J969/H969)</f>
        <v>2490.3764979019293</v>
      </c>
      <c r="M969" s="39">
        <f t="shared" si="204"/>
        <v>11.895759839437064</v>
      </c>
      <c r="N969" s="21"/>
      <c r="O969" s="22">
        <f t="shared" si="205"/>
        <v>15.257997535425234</v>
      </c>
      <c r="P969" s="22"/>
      <c r="Q969" s="41">
        <f t="shared" si="206"/>
        <v>0.11898759156334363</v>
      </c>
      <c r="R969" s="19">
        <f t="shared" ref="R969:R1032" si="211">((G969/G970+G969/1200+((1+G970/1200)^(-119))*(1-G969/G970)))</f>
        <v>1.001340335826904</v>
      </c>
      <c r="S969" s="19">
        <f t="shared" si="203"/>
        <v>10.731562041097588</v>
      </c>
      <c r="T969" s="25">
        <f t="shared" ref="T969:T1032" si="212">(($J1089/$J969)^(1/10)-1)</f>
        <v>0.14182390694439451</v>
      </c>
      <c r="U969" s="25">
        <f t="shared" ref="U969:U1032" si="213">(($S1089/$S969)^(1/10)-1)</f>
        <v>5.0185249852834346E-3</v>
      </c>
      <c r="V969" s="25">
        <f t="shared" ref="V969:V1032" si="214">T969-U969</f>
        <v>0.13680538195911107</v>
      </c>
      <c r="Y969" s="40"/>
      <c r="Z969" s="40"/>
    </row>
    <row r="970" spans="1:26" x14ac:dyDescent="0.2">
      <c r="A970" s="16">
        <v>1951.02</v>
      </c>
      <c r="B970" s="17">
        <v>22</v>
      </c>
      <c r="C970" s="18">
        <v>1.5033300000000001</v>
      </c>
      <c r="D970" s="17">
        <v>2.8333300000000001</v>
      </c>
      <c r="E970" s="17">
        <v>25.7</v>
      </c>
      <c r="F970" s="18">
        <f t="shared" ref="F970:F1033" si="215">F969+1/12</f>
        <v>1951.1249999999272</v>
      </c>
      <c r="G970" s="19">
        <f>G969*11/12+G981*1/12</f>
        <v>2.5791666666666666</v>
      </c>
      <c r="H970" s="18">
        <f t="shared" si="207"/>
        <v>269.49036964980559</v>
      </c>
      <c r="I970" s="18">
        <f t="shared" si="208"/>
        <v>18.415134427529193</v>
      </c>
      <c r="J970" s="20">
        <f t="shared" ref="J970:J1033" si="216">J969*((H970+(I970/12))/H969)</f>
        <v>19197.536995681618</v>
      </c>
      <c r="K970" s="18">
        <f t="shared" si="209"/>
        <v>34.707052229085619</v>
      </c>
      <c r="L970" s="20">
        <f t="shared" si="210"/>
        <v>2472.4071589079358</v>
      </c>
      <c r="M970" s="39">
        <f t="shared" si="204"/>
        <v>12.141507370682689</v>
      </c>
      <c r="N970" s="21"/>
      <c r="O970" s="22">
        <f t="shared" si="205"/>
        <v>15.565638866147745</v>
      </c>
      <c r="P970" s="22"/>
      <c r="Q970" s="41">
        <f t="shared" si="206"/>
        <v>0.11844055145727525</v>
      </c>
      <c r="R970" s="19">
        <f t="shared" si="211"/>
        <v>1.0013483256412163</v>
      </c>
      <c r="S970" s="19">
        <f t="shared" ref="S970:S1033" si="217">S969*R969*E969/E970</f>
        <v>10.620506880535789</v>
      </c>
      <c r="T970" s="25">
        <f t="shared" si="212"/>
        <v>0.14322931989244703</v>
      </c>
      <c r="U970" s="25">
        <f t="shared" si="213"/>
        <v>6.8820370813205134E-3</v>
      </c>
      <c r="V970" s="25">
        <f t="shared" si="214"/>
        <v>0.13634728281112651</v>
      </c>
      <c r="Y970" s="40"/>
      <c r="Z970" s="40"/>
    </row>
    <row r="971" spans="1:26" x14ac:dyDescent="0.2">
      <c r="A971" s="16">
        <v>1951.03</v>
      </c>
      <c r="B971" s="17">
        <v>21.63</v>
      </c>
      <c r="C971" s="18">
        <v>1.52</v>
      </c>
      <c r="D971" s="17">
        <v>2.83</v>
      </c>
      <c r="E971" s="17">
        <v>25.8</v>
      </c>
      <c r="F971" s="18">
        <f t="shared" si="215"/>
        <v>1951.2083333332605</v>
      </c>
      <c r="G971" s="19">
        <f>G969*10/12+G981*2/12</f>
        <v>2.5883333333333334</v>
      </c>
      <c r="H971" s="18">
        <f t="shared" si="207"/>
        <v>263.93106250000011</v>
      </c>
      <c r="I971" s="18">
        <f t="shared" si="208"/>
        <v>18.547166666666673</v>
      </c>
      <c r="J971" s="20">
        <f t="shared" si="216"/>
        <v>18911.614552794912</v>
      </c>
      <c r="K971" s="18">
        <f t="shared" si="209"/>
        <v>34.531895833333344</v>
      </c>
      <c r="L971" s="20">
        <f t="shared" si="210"/>
        <v>2474.3351449102911</v>
      </c>
      <c r="M971" s="39">
        <f t="shared" si="204"/>
        <v>11.841626487283095</v>
      </c>
      <c r="N971" s="21"/>
      <c r="O971" s="22">
        <f t="shared" si="205"/>
        <v>15.177316546374973</v>
      </c>
      <c r="P971" s="22"/>
      <c r="Q971" s="41">
        <f t="shared" si="206"/>
        <v>0.120096636801555</v>
      </c>
      <c r="R971" s="19">
        <f t="shared" si="211"/>
        <v>1.0013563152444647</v>
      </c>
      <c r="S971" s="19">
        <f t="shared" si="217"/>
        <v>10.59360652343946</v>
      </c>
      <c r="T971" s="25">
        <f t="shared" si="212"/>
        <v>0.14877683835003519</v>
      </c>
      <c r="U971" s="25">
        <f t="shared" si="213"/>
        <v>7.7861420702105555E-3</v>
      </c>
      <c r="V971" s="25">
        <f t="shared" si="214"/>
        <v>0.14099069627982463</v>
      </c>
      <c r="Y971" s="40"/>
      <c r="Z971" s="40"/>
    </row>
    <row r="972" spans="1:26" x14ac:dyDescent="0.2">
      <c r="A972" s="16">
        <v>1951.04</v>
      </c>
      <c r="B972" s="17">
        <v>21.92</v>
      </c>
      <c r="C972" s="18">
        <v>1.5333300000000001</v>
      </c>
      <c r="D972" s="17">
        <v>2.7933300000000001</v>
      </c>
      <c r="E972" s="17">
        <v>25.8</v>
      </c>
      <c r="F972" s="18">
        <f t="shared" si="215"/>
        <v>1951.2916666665938</v>
      </c>
      <c r="G972" s="19">
        <f>G969*9/12+G981*3/12</f>
        <v>2.5975000000000001</v>
      </c>
      <c r="H972" s="18">
        <f t="shared" si="207"/>
        <v>267.4696666666668</v>
      </c>
      <c r="I972" s="18">
        <f t="shared" si="208"/>
        <v>18.70982043750001</v>
      </c>
      <c r="J972" s="20">
        <f t="shared" si="216"/>
        <v>19276.887185658081</v>
      </c>
      <c r="K972" s="18">
        <f t="shared" si="209"/>
        <v>34.084445437500015</v>
      </c>
      <c r="L972" s="20">
        <f t="shared" si="210"/>
        <v>2456.510368718717</v>
      </c>
      <c r="M972" s="39">
        <f t="shared" si="204"/>
        <v>11.951097197083953</v>
      </c>
      <c r="N972" s="21"/>
      <c r="O972" s="22">
        <f t="shared" si="205"/>
        <v>15.314143757332701</v>
      </c>
      <c r="P972" s="22"/>
      <c r="Q972" s="41">
        <f t="shared" si="206"/>
        <v>0.11848676067127081</v>
      </c>
      <c r="R972" s="19">
        <f t="shared" si="211"/>
        <v>1.0013643046367939</v>
      </c>
      <c r="S972" s="19">
        <f t="shared" si="217"/>
        <v>10.607974793461059</v>
      </c>
      <c r="T972" s="25">
        <f t="shared" si="212"/>
        <v>0.14988497490877584</v>
      </c>
      <c r="U972" s="25">
        <f t="shared" si="213"/>
        <v>7.6307053128938929E-3</v>
      </c>
      <c r="V972" s="25">
        <f t="shared" si="214"/>
        <v>0.14225426959588194</v>
      </c>
      <c r="Y972" s="40"/>
      <c r="Z972" s="40"/>
    </row>
    <row r="973" spans="1:26" x14ac:dyDescent="0.2">
      <c r="A973" s="16">
        <v>1951.05</v>
      </c>
      <c r="B973" s="17">
        <v>21.93</v>
      </c>
      <c r="C973" s="18">
        <v>1.54667</v>
      </c>
      <c r="D973" s="17">
        <v>2.7566700000000002</v>
      </c>
      <c r="E973" s="17">
        <v>25.9</v>
      </c>
      <c r="F973" s="18">
        <f t="shared" si="215"/>
        <v>1951.374999999927</v>
      </c>
      <c r="G973" s="19">
        <f>G969*8/12+G981*4/12</f>
        <v>2.6066666666666665</v>
      </c>
      <c r="H973" s="18">
        <f t="shared" si="207"/>
        <v>266.55851496139007</v>
      </c>
      <c r="I973" s="18">
        <f t="shared" si="208"/>
        <v>18.799729062258695</v>
      </c>
      <c r="J973" s="20">
        <f t="shared" si="216"/>
        <v>19324.129375325207</v>
      </c>
      <c r="K973" s="18">
        <f t="shared" si="209"/>
        <v>33.507244023648667</v>
      </c>
      <c r="L973" s="20">
        <f t="shared" si="210"/>
        <v>2429.1038634326378</v>
      </c>
      <c r="M973" s="39">
        <f t="shared" si="204"/>
        <v>11.863875406269173</v>
      </c>
      <c r="N973" s="21"/>
      <c r="O973" s="22">
        <f t="shared" si="205"/>
        <v>15.200667239383669</v>
      </c>
      <c r="P973" s="22"/>
      <c r="Q973" s="41">
        <f t="shared" si="206"/>
        <v>0.11868144406708801</v>
      </c>
      <c r="R973" s="19">
        <f t="shared" si="211"/>
        <v>1.0013722938183494</v>
      </c>
      <c r="S973" s="19">
        <f t="shared" si="217"/>
        <v>10.581433992609897</v>
      </c>
      <c r="T973" s="25">
        <f t="shared" si="212"/>
        <v>0.15104771605364542</v>
      </c>
      <c r="U973" s="25">
        <f t="shared" si="213"/>
        <v>8.781651377185451E-3</v>
      </c>
      <c r="V973" s="25">
        <f t="shared" si="214"/>
        <v>0.14226606467645997</v>
      </c>
      <c r="Y973" s="40"/>
      <c r="Z973" s="40"/>
    </row>
    <row r="974" spans="1:26" x14ac:dyDescent="0.2">
      <c r="A974" s="16">
        <v>1951.06</v>
      </c>
      <c r="B974" s="17">
        <v>21.55</v>
      </c>
      <c r="C974" s="18">
        <v>1.56</v>
      </c>
      <c r="D974" s="17">
        <v>2.72</v>
      </c>
      <c r="E974" s="17">
        <v>25.9</v>
      </c>
      <c r="F974" s="18">
        <f t="shared" si="215"/>
        <v>1951.4583333332603</v>
      </c>
      <c r="G974" s="19">
        <f>G969*7/12+G981*5/12</f>
        <v>2.6158333333333332</v>
      </c>
      <c r="H974" s="18">
        <f t="shared" si="207"/>
        <v>261.93962596525108</v>
      </c>
      <c r="I974" s="18">
        <f t="shared" si="208"/>
        <v>18.961754826254836</v>
      </c>
      <c r="J974" s="20">
        <f t="shared" si="216"/>
        <v>19103.836062792998</v>
      </c>
      <c r="K974" s="18">
        <f t="shared" si="209"/>
        <v>33.061521235521255</v>
      </c>
      <c r="L974" s="20">
        <f t="shared" si="210"/>
        <v>2411.2498418003229</v>
      </c>
      <c r="M974" s="39">
        <f t="shared" si="204"/>
        <v>11.615664857025173</v>
      </c>
      <c r="N974" s="21"/>
      <c r="O974" s="22">
        <f t="shared" si="205"/>
        <v>14.884429187428147</v>
      </c>
      <c r="P974" s="22"/>
      <c r="Q974" s="41">
        <f t="shared" si="206"/>
        <v>0.11820658882878612</v>
      </c>
      <c r="R974" s="19">
        <f t="shared" si="211"/>
        <v>1.0013802827892759</v>
      </c>
      <c r="S974" s="19">
        <f t="shared" si="217"/>
        <v>10.595954829067228</v>
      </c>
      <c r="T974" s="25">
        <f t="shared" si="212"/>
        <v>0.15111731230023073</v>
      </c>
      <c r="U974" s="25">
        <f t="shared" si="213"/>
        <v>7.5401267013051054E-3</v>
      </c>
      <c r="V974" s="25">
        <f t="shared" si="214"/>
        <v>0.14357718559892563</v>
      </c>
      <c r="Y974" s="40"/>
      <c r="Z974" s="40"/>
    </row>
    <row r="975" spans="1:26" x14ac:dyDescent="0.2">
      <c r="A975" s="16">
        <v>1951.07</v>
      </c>
      <c r="B975" s="17">
        <v>21.93</v>
      </c>
      <c r="C975" s="18">
        <v>1.54667</v>
      </c>
      <c r="D975" s="17">
        <v>2.65</v>
      </c>
      <c r="E975" s="17">
        <v>25.9</v>
      </c>
      <c r="F975" s="18">
        <f t="shared" si="215"/>
        <v>1951.5416666665935</v>
      </c>
      <c r="G975" s="19">
        <f>G969*6/12+G981*6/12</f>
        <v>2.625</v>
      </c>
      <c r="H975" s="18">
        <f t="shared" si="207"/>
        <v>266.55851496139007</v>
      </c>
      <c r="I975" s="18">
        <f t="shared" si="208"/>
        <v>18.799729062258695</v>
      </c>
      <c r="J975" s="20">
        <f t="shared" si="216"/>
        <v>19554.960666697007</v>
      </c>
      <c r="K975" s="18">
        <f t="shared" si="209"/>
        <v>32.210673262548276</v>
      </c>
      <c r="L975" s="20">
        <f t="shared" si="210"/>
        <v>2363.0025429433226</v>
      </c>
      <c r="M975" s="39">
        <f t="shared" si="204"/>
        <v>11.778190092457802</v>
      </c>
      <c r="N975" s="21"/>
      <c r="O975" s="22">
        <f t="shared" si="205"/>
        <v>15.093562700583281</v>
      </c>
      <c r="P975" s="22"/>
      <c r="Q975" s="41">
        <f t="shared" si="206"/>
        <v>0.11692697213559163</v>
      </c>
      <c r="R975" s="19">
        <f t="shared" si="211"/>
        <v>1.0013882715497184</v>
      </c>
      <c r="S975" s="19">
        <f t="shared" si="217"/>
        <v>10.610580243153734</v>
      </c>
      <c r="T975" s="25">
        <f t="shared" si="212"/>
        <v>0.14763473071608324</v>
      </c>
      <c r="U975" s="25">
        <f t="shared" si="213"/>
        <v>6.7226196291811924E-3</v>
      </c>
      <c r="V975" s="25">
        <f t="shared" si="214"/>
        <v>0.14091211108690205</v>
      </c>
      <c r="Y975" s="40"/>
      <c r="Z975" s="40"/>
    </row>
    <row r="976" spans="1:26" x14ac:dyDescent="0.2">
      <c r="A976" s="16">
        <v>1951.08</v>
      </c>
      <c r="B976" s="17">
        <v>22.89</v>
      </c>
      <c r="C976" s="18">
        <v>1.5333300000000001</v>
      </c>
      <c r="D976" s="17">
        <v>2.58</v>
      </c>
      <c r="E976" s="17">
        <v>25.9</v>
      </c>
      <c r="F976" s="18">
        <f t="shared" si="215"/>
        <v>1951.6249999999268</v>
      </c>
      <c r="G976" s="19">
        <f>G969*5/12+G981*7/12</f>
        <v>2.6341666666666668</v>
      </c>
      <c r="H976" s="18">
        <f t="shared" si="207"/>
        <v>278.22728716216233</v>
      </c>
      <c r="I976" s="18">
        <f t="shared" si="208"/>
        <v>18.637581748552133</v>
      </c>
      <c r="J976" s="20">
        <f t="shared" si="216"/>
        <v>20524.930854869282</v>
      </c>
      <c r="K976" s="18">
        <f t="shared" si="209"/>
        <v>31.359825289575305</v>
      </c>
      <c r="L976" s="20">
        <f t="shared" si="210"/>
        <v>2313.4260203391327</v>
      </c>
      <c r="M976" s="39">
        <f t="shared" si="204"/>
        <v>12.256989084145138</v>
      </c>
      <c r="N976" s="21"/>
      <c r="O976" s="22">
        <f t="shared" si="205"/>
        <v>15.703908734990385</v>
      </c>
      <c r="P976" s="22"/>
      <c r="Q976" s="41">
        <f t="shared" si="206"/>
        <v>0.11208956621321101</v>
      </c>
      <c r="R976" s="19">
        <f t="shared" si="211"/>
        <v>1.0013962600998219</v>
      </c>
      <c r="S976" s="19">
        <f t="shared" si="217"/>
        <v>10.62531060983131</v>
      </c>
      <c r="T976" s="25">
        <f t="shared" si="212"/>
        <v>0.14678659041690234</v>
      </c>
      <c r="U976" s="25">
        <f t="shared" si="213"/>
        <v>6.2601561553314866E-3</v>
      </c>
      <c r="V976" s="25">
        <f t="shared" si="214"/>
        <v>0.14052643426157085</v>
      </c>
      <c r="Y976" s="40"/>
      <c r="Z976" s="40"/>
    </row>
    <row r="977" spans="1:26" x14ac:dyDescent="0.2">
      <c r="A977" s="16">
        <v>1951.09</v>
      </c>
      <c r="B977" s="17">
        <v>23.48</v>
      </c>
      <c r="C977" s="18">
        <v>1.52</v>
      </c>
      <c r="D977" s="17">
        <v>2.5099999999999998</v>
      </c>
      <c r="E977" s="17">
        <v>26.1</v>
      </c>
      <c r="F977" s="18">
        <f t="shared" si="215"/>
        <v>1951.70833333326</v>
      </c>
      <c r="G977" s="19">
        <f>G969*4/12+G981*8/12</f>
        <v>2.6433333333333335</v>
      </c>
      <c r="H977" s="18">
        <f t="shared" si="207"/>
        <v>283.21175670498093</v>
      </c>
      <c r="I977" s="18">
        <f t="shared" si="208"/>
        <v>18.333980842911885</v>
      </c>
      <c r="J977" s="20">
        <f t="shared" si="216"/>
        <v>21005.345751753885</v>
      </c>
      <c r="K977" s="18">
        <f t="shared" si="209"/>
        <v>30.275192049808439</v>
      </c>
      <c r="L977" s="20">
        <f t="shared" si="210"/>
        <v>2245.4607255920891</v>
      </c>
      <c r="M977" s="39">
        <f t="shared" si="204"/>
        <v>12.444953157150032</v>
      </c>
      <c r="N977" s="21"/>
      <c r="O977" s="22">
        <f t="shared" si="205"/>
        <v>15.939525555027911</v>
      </c>
      <c r="P977" s="22"/>
      <c r="Q977" s="41">
        <f t="shared" si="206"/>
        <v>0.11016963472607766</v>
      </c>
      <c r="R977" s="19">
        <f t="shared" si="211"/>
        <v>1.0014042484397307</v>
      </c>
      <c r="S977" s="19">
        <f t="shared" si="217"/>
        <v>10.558612618907141</v>
      </c>
      <c r="T977" s="25">
        <f t="shared" si="212"/>
        <v>0.14313427035559556</v>
      </c>
      <c r="U977" s="25">
        <f t="shared" si="213"/>
        <v>7.3878298918934604E-3</v>
      </c>
      <c r="V977" s="25">
        <f t="shared" si="214"/>
        <v>0.1357464404637021</v>
      </c>
      <c r="Y977" s="40"/>
      <c r="Z977" s="40"/>
    </row>
    <row r="978" spans="1:26" x14ac:dyDescent="0.2">
      <c r="A978" s="16">
        <v>1951.1</v>
      </c>
      <c r="B978" s="17">
        <v>23.36</v>
      </c>
      <c r="C978" s="18">
        <v>1.48333</v>
      </c>
      <c r="D978" s="17">
        <v>2.4866700000000002</v>
      </c>
      <c r="E978" s="17">
        <v>26.2</v>
      </c>
      <c r="F978" s="18">
        <f t="shared" si="215"/>
        <v>1951.7916666665933</v>
      </c>
      <c r="G978" s="19">
        <f>G969*3/12+G981*9/12</f>
        <v>2.6525000000000003</v>
      </c>
      <c r="H978" s="18">
        <f t="shared" si="207"/>
        <v>280.6889007633589</v>
      </c>
      <c r="I978" s="18">
        <f t="shared" si="208"/>
        <v>17.823384724713751</v>
      </c>
      <c r="J978" s="20">
        <f t="shared" si="216"/>
        <v>20928.390619764388</v>
      </c>
      <c r="K978" s="18">
        <f t="shared" si="209"/>
        <v>29.879309454675589</v>
      </c>
      <c r="L978" s="20">
        <f t="shared" si="210"/>
        <v>2227.8253896596539</v>
      </c>
      <c r="M978" s="39">
        <f t="shared" si="204"/>
        <v>12.309457904118688</v>
      </c>
      <c r="N978" s="21"/>
      <c r="O978" s="22">
        <f t="shared" si="205"/>
        <v>15.760621840301798</v>
      </c>
      <c r="P978" s="22"/>
      <c r="Q978" s="41">
        <f t="shared" si="206"/>
        <v>0.10997701425032115</v>
      </c>
      <c r="R978" s="19">
        <f t="shared" si="211"/>
        <v>1.0014122365695901</v>
      </c>
      <c r="S978" s="19">
        <f t="shared" si="217"/>
        <v>10.533082894759442</v>
      </c>
      <c r="T978" s="25">
        <f t="shared" si="212"/>
        <v>0.14508335709556119</v>
      </c>
      <c r="U978" s="25">
        <f t="shared" si="213"/>
        <v>8.4589532722063598E-3</v>
      </c>
      <c r="V978" s="25">
        <f t="shared" si="214"/>
        <v>0.13662440382335483</v>
      </c>
      <c r="Y978" s="40"/>
      <c r="Z978" s="40"/>
    </row>
    <row r="979" spans="1:26" x14ac:dyDescent="0.2">
      <c r="A979" s="16">
        <v>1951.11</v>
      </c>
      <c r="B979" s="17">
        <v>22.71</v>
      </c>
      <c r="C979" s="18">
        <v>1.4466699999999999</v>
      </c>
      <c r="D979" s="17">
        <v>2.46333</v>
      </c>
      <c r="E979" s="17">
        <v>26.4</v>
      </c>
      <c r="F979" s="18">
        <f t="shared" si="215"/>
        <v>1951.8749999999266</v>
      </c>
      <c r="G979" s="19">
        <f>G969*2/12+G981*10/12</f>
        <v>2.6616666666666666</v>
      </c>
      <c r="H979" s="18">
        <f t="shared" si="207"/>
        <v>270.8113735795456</v>
      </c>
      <c r="I979" s="18">
        <f t="shared" si="208"/>
        <v>17.251197261837127</v>
      </c>
      <c r="J979" s="20">
        <f t="shared" si="216"/>
        <v>20299.102831040695</v>
      </c>
      <c r="K979" s="18">
        <f t="shared" si="209"/>
        <v>29.374627075284106</v>
      </c>
      <c r="L979" s="20">
        <f t="shared" si="210"/>
        <v>2201.8225000787088</v>
      </c>
      <c r="M979" s="39">
        <f t="shared" si="204"/>
        <v>11.852030617771039</v>
      </c>
      <c r="N979" s="21"/>
      <c r="O979" s="22">
        <f t="shared" si="205"/>
        <v>15.171743623530082</v>
      </c>
      <c r="P979" s="22"/>
      <c r="Q979" s="41">
        <f t="shared" si="206"/>
        <v>0.1131357503596432</v>
      </c>
      <c r="R979" s="19">
        <f t="shared" si="211"/>
        <v>1.0014202244895438</v>
      </c>
      <c r="S979" s="19">
        <f t="shared" si="217"/>
        <v>10.468049326132022</v>
      </c>
      <c r="T979" s="25">
        <f t="shared" si="212"/>
        <v>0.15395418157099638</v>
      </c>
      <c r="U979" s="25">
        <f t="shared" si="213"/>
        <v>9.2477892887670166E-3</v>
      </c>
      <c r="V979" s="25">
        <f t="shared" si="214"/>
        <v>0.14470639228222937</v>
      </c>
      <c r="Y979" s="40"/>
      <c r="Z979" s="40"/>
    </row>
    <row r="980" spans="1:26" x14ac:dyDescent="0.2">
      <c r="A980" s="16">
        <v>1951.12</v>
      </c>
      <c r="B980" s="17">
        <v>23.41</v>
      </c>
      <c r="C980" s="18">
        <v>1.41</v>
      </c>
      <c r="D980" s="17">
        <v>2.44</v>
      </c>
      <c r="E980" s="17">
        <v>26.5</v>
      </c>
      <c r="F980" s="18">
        <f t="shared" si="215"/>
        <v>1951.9583333332598</v>
      </c>
      <c r="G980" s="19">
        <f>G969*1/12+G981*11/12</f>
        <v>2.6708333333333334</v>
      </c>
      <c r="H980" s="18">
        <f t="shared" si="207"/>
        <v>278.10527877358504</v>
      </c>
      <c r="I980" s="18">
        <f t="shared" si="208"/>
        <v>16.750467452830193</v>
      </c>
      <c r="J980" s="20">
        <f t="shared" si="216"/>
        <v>20950.45910293526</v>
      </c>
      <c r="K980" s="18">
        <f t="shared" si="209"/>
        <v>28.986624528301899</v>
      </c>
      <c r="L980" s="20">
        <f t="shared" si="210"/>
        <v>2183.6446053465197</v>
      </c>
      <c r="M980" s="39">
        <f t="shared" si="204"/>
        <v>12.147072568106777</v>
      </c>
      <c r="N980" s="21"/>
      <c r="O980" s="22">
        <f t="shared" si="205"/>
        <v>15.543321334370404</v>
      </c>
      <c r="P980" s="22"/>
      <c r="Q980" s="41">
        <f t="shared" si="206"/>
        <v>0.11071067066355054</v>
      </c>
      <c r="R980" s="19">
        <f t="shared" si="211"/>
        <v>1.0014282121997367</v>
      </c>
      <c r="S980" s="19">
        <f t="shared" si="217"/>
        <v>10.443358131402585</v>
      </c>
      <c r="T980" s="25">
        <f t="shared" si="212"/>
        <v>0.15164884280455149</v>
      </c>
      <c r="U980" s="25">
        <f t="shared" si="213"/>
        <v>8.828135503802681E-3</v>
      </c>
      <c r="V980" s="25">
        <f t="shared" si="214"/>
        <v>0.14282070730074881</v>
      </c>
      <c r="Y980" s="40"/>
      <c r="Z980" s="40"/>
    </row>
    <row r="981" spans="1:26" x14ac:dyDescent="0.2">
      <c r="A981" s="16">
        <v>1952.01</v>
      </c>
      <c r="B981" s="17">
        <v>24.19</v>
      </c>
      <c r="C981" s="18">
        <v>1.41333</v>
      </c>
      <c r="D981" s="17">
        <v>2.4266700000000001</v>
      </c>
      <c r="E981" s="17">
        <v>26.5</v>
      </c>
      <c r="F981" s="18">
        <f t="shared" si="215"/>
        <v>1952.0416666665931</v>
      </c>
      <c r="G981" s="19">
        <v>2.68</v>
      </c>
      <c r="H981" s="18">
        <f t="shared" si="207"/>
        <v>287.37149481132087</v>
      </c>
      <c r="I981" s="18">
        <f t="shared" si="208"/>
        <v>16.790027067452836</v>
      </c>
      <c r="J981" s="20">
        <f t="shared" si="216"/>
        <v>21753.912789278082</v>
      </c>
      <c r="K981" s="18">
        <f t="shared" si="209"/>
        <v>28.828267272169825</v>
      </c>
      <c r="L981" s="20">
        <f t="shared" si="210"/>
        <v>2182.2888610317259</v>
      </c>
      <c r="M981" s="39">
        <f t="shared" si="204"/>
        <v>12.527059748172292</v>
      </c>
      <c r="N981" s="21"/>
      <c r="O981" s="22">
        <f t="shared" si="205"/>
        <v>16.022450086521879</v>
      </c>
      <c r="P981" s="22"/>
      <c r="Q981" s="41">
        <f t="shared" si="206"/>
        <v>0.10676999643852501</v>
      </c>
      <c r="R981" s="19">
        <f t="shared" si="211"/>
        <v>1.0011465057191369</v>
      </c>
      <c r="S981" s="19">
        <f t="shared" si="217"/>
        <v>10.458273462892073</v>
      </c>
      <c r="T981" s="25">
        <f t="shared" si="212"/>
        <v>0.14325882803119727</v>
      </c>
      <c r="U981" s="25">
        <f t="shared" si="213"/>
        <v>8.8609925335680906E-3</v>
      </c>
      <c r="V981" s="25">
        <f t="shared" si="214"/>
        <v>0.13439783549762918</v>
      </c>
      <c r="Y981" s="40"/>
      <c r="Z981" s="40"/>
    </row>
    <row r="982" spans="1:26" x14ac:dyDescent="0.2">
      <c r="A982" s="16">
        <v>1952.02</v>
      </c>
      <c r="B982" s="17">
        <v>23.75</v>
      </c>
      <c r="C982" s="18">
        <v>1.4166700000000001</v>
      </c>
      <c r="D982" s="17">
        <v>2.4133300000000002</v>
      </c>
      <c r="E982" s="17">
        <v>26.3</v>
      </c>
      <c r="F982" s="18">
        <f t="shared" si="215"/>
        <v>1952.1249999999263</v>
      </c>
      <c r="G982" s="19">
        <f>G981*11/12+G993*1/12</f>
        <v>2.6924999999999999</v>
      </c>
      <c r="H982" s="18">
        <f t="shared" si="207"/>
        <v>284.28998336501911</v>
      </c>
      <c r="I982" s="18">
        <f t="shared" si="208"/>
        <v>16.957688030893546</v>
      </c>
      <c r="J982" s="20">
        <f t="shared" si="216"/>
        <v>21627.617756403695</v>
      </c>
      <c r="K982" s="18">
        <f t="shared" si="209"/>
        <v>28.887812444391649</v>
      </c>
      <c r="L982" s="20">
        <f t="shared" si="210"/>
        <v>2197.6664741078625</v>
      </c>
      <c r="M982" s="39">
        <f t="shared" si="204"/>
        <v>12.364119350461088</v>
      </c>
      <c r="N982" s="21"/>
      <c r="O982" s="22">
        <f t="shared" si="205"/>
        <v>15.811036351158746</v>
      </c>
      <c r="P982" s="22"/>
      <c r="Q982" s="41">
        <f t="shared" si="206"/>
        <v>0.10623068016404313</v>
      </c>
      <c r="R982" s="19">
        <f t="shared" si="211"/>
        <v>1.0011575700288213</v>
      </c>
      <c r="S982" s="19">
        <f t="shared" si="217"/>
        <v>10.549885712189498</v>
      </c>
      <c r="T982" s="25">
        <f t="shared" si="212"/>
        <v>0.14571003576095753</v>
      </c>
      <c r="U982" s="25">
        <f t="shared" si="213"/>
        <v>8.3155840013979798E-3</v>
      </c>
      <c r="V982" s="25">
        <f t="shared" si="214"/>
        <v>0.13739445175955955</v>
      </c>
      <c r="Y982" s="40"/>
      <c r="Z982" s="40"/>
    </row>
    <row r="983" spans="1:26" x14ac:dyDescent="0.2">
      <c r="A983" s="16">
        <v>1952.03</v>
      </c>
      <c r="B983" s="17">
        <v>23.81</v>
      </c>
      <c r="C983" s="18">
        <v>1.42</v>
      </c>
      <c r="D983" s="17">
        <v>2.4</v>
      </c>
      <c r="E983" s="17">
        <v>26.3</v>
      </c>
      <c r="F983" s="18">
        <f t="shared" si="215"/>
        <v>1952.2083333332596</v>
      </c>
      <c r="G983" s="19">
        <f>G981*10/12+G993*2/12</f>
        <v>2.7050000000000001</v>
      </c>
      <c r="H983" s="18">
        <f t="shared" si="207"/>
        <v>285.00818963878339</v>
      </c>
      <c r="I983" s="18">
        <f t="shared" si="208"/>
        <v>16.99754847908746</v>
      </c>
      <c r="J983" s="20">
        <f t="shared" si="216"/>
        <v>21790.014605521956</v>
      </c>
      <c r="K983" s="18">
        <f t="shared" si="209"/>
        <v>28.728250950570356</v>
      </c>
      <c r="L983" s="20">
        <f t="shared" si="210"/>
        <v>2196.3895444457244</v>
      </c>
      <c r="M983" s="39">
        <f t="shared" si="204"/>
        <v>12.36233908739036</v>
      </c>
      <c r="N983" s="21"/>
      <c r="O983" s="22">
        <f t="shared" si="205"/>
        <v>15.807510372330929</v>
      </c>
      <c r="P983" s="22"/>
      <c r="Q983" s="41">
        <f t="shared" si="206"/>
        <v>0.10479452379456076</v>
      </c>
      <c r="R983" s="19">
        <f t="shared" si="211"/>
        <v>1.0011686338079795</v>
      </c>
      <c r="S983" s="19">
        <f t="shared" si="217"/>
        <v>10.562097943697419</v>
      </c>
      <c r="T983" s="25">
        <f t="shared" si="212"/>
        <v>0.14524397333257699</v>
      </c>
      <c r="U983" s="25">
        <f t="shared" si="213"/>
        <v>9.4410371053383901E-3</v>
      </c>
      <c r="V983" s="25">
        <f t="shared" si="214"/>
        <v>0.1358029362272386</v>
      </c>
      <c r="Y983" s="40"/>
      <c r="Z983" s="40"/>
    </row>
    <row r="984" spans="1:26" x14ac:dyDescent="0.2">
      <c r="A984" s="16">
        <v>1952.04</v>
      </c>
      <c r="B984" s="17">
        <v>23.74</v>
      </c>
      <c r="C984" s="18">
        <v>1.43</v>
      </c>
      <c r="D984" s="17">
        <v>2.38</v>
      </c>
      <c r="E984" s="17">
        <v>26.4</v>
      </c>
      <c r="F984" s="18">
        <f t="shared" si="215"/>
        <v>1952.2916666665928</v>
      </c>
      <c r="G984" s="19">
        <f>G981*9/12+G993*3/12</f>
        <v>2.7175000000000002</v>
      </c>
      <c r="H984" s="18">
        <f t="shared" si="207"/>
        <v>283.0938797348486</v>
      </c>
      <c r="I984" s="18">
        <f t="shared" si="208"/>
        <v>17.052411458333342</v>
      </c>
      <c r="J984" s="20">
        <f t="shared" si="216"/>
        <v>21752.301714235735</v>
      </c>
      <c r="K984" s="18">
        <f t="shared" si="209"/>
        <v>28.380936553030317</v>
      </c>
      <c r="L984" s="20">
        <f t="shared" si="210"/>
        <v>2180.7278045442736</v>
      </c>
      <c r="M984" s="39">
        <f t="shared" si="204"/>
        <v>12.242728683266877</v>
      </c>
      <c r="N984" s="21"/>
      <c r="O984" s="22">
        <f t="shared" si="205"/>
        <v>15.656398613772188</v>
      </c>
      <c r="P984" s="22"/>
      <c r="Q984" s="41">
        <f t="shared" si="206"/>
        <v>0.10520389396216315</v>
      </c>
      <c r="R984" s="19">
        <f t="shared" si="211"/>
        <v>1.001179697057109</v>
      </c>
      <c r="S984" s="19">
        <f t="shared" si="217"/>
        <v>10.534386467042019</v>
      </c>
      <c r="T984" s="25">
        <f t="shared" si="212"/>
        <v>0.14164576936372142</v>
      </c>
      <c r="U984" s="25">
        <f t="shared" si="213"/>
        <v>1.0445045030661237E-2</v>
      </c>
      <c r="V984" s="25">
        <f t="shared" si="214"/>
        <v>0.13120072433306018</v>
      </c>
      <c r="Y984" s="40"/>
      <c r="Z984" s="40"/>
    </row>
    <row r="985" spans="1:26" x14ac:dyDescent="0.2">
      <c r="A985" s="16">
        <v>1952.05</v>
      </c>
      <c r="B985" s="17">
        <v>23.73</v>
      </c>
      <c r="C985" s="18">
        <v>1.44</v>
      </c>
      <c r="D985" s="17">
        <v>2.36</v>
      </c>
      <c r="E985" s="17">
        <v>26.4</v>
      </c>
      <c r="F985" s="18">
        <f t="shared" si="215"/>
        <v>1952.3749999999261</v>
      </c>
      <c r="G985" s="19">
        <f>G981*8/12+G993*4/12</f>
        <v>2.7300000000000004</v>
      </c>
      <c r="H985" s="18">
        <f t="shared" si="207"/>
        <v>282.97463210227289</v>
      </c>
      <c r="I985" s="18">
        <f t="shared" si="208"/>
        <v>17.171659090909099</v>
      </c>
      <c r="J985" s="20">
        <f t="shared" si="216"/>
        <v>21853.091654781903</v>
      </c>
      <c r="K985" s="18">
        <f t="shared" si="209"/>
        <v>28.1424412878788</v>
      </c>
      <c r="L985" s="20">
        <f t="shared" si="210"/>
        <v>2173.3373917102945</v>
      </c>
      <c r="M985" s="39">
        <f t="shared" si="204"/>
        <v>12.200478761945831</v>
      </c>
      <c r="N985" s="21"/>
      <c r="O985" s="22">
        <f t="shared" si="205"/>
        <v>15.60649704362717</v>
      </c>
      <c r="P985" s="22"/>
      <c r="Q985" s="41">
        <f t="shared" si="206"/>
        <v>0.10406537969125473</v>
      </c>
      <c r="R985" s="19">
        <f t="shared" si="211"/>
        <v>1.0011907597767067</v>
      </c>
      <c r="S985" s="19">
        <f t="shared" si="217"/>
        <v>10.546813851755637</v>
      </c>
      <c r="T985" s="25">
        <f t="shared" si="212"/>
        <v>0.13264227614081658</v>
      </c>
      <c r="U985" s="25">
        <f t="shared" si="213"/>
        <v>1.0399912592592209E-2</v>
      </c>
      <c r="V985" s="25">
        <f t="shared" si="214"/>
        <v>0.12224236354822438</v>
      </c>
      <c r="Y985" s="40"/>
      <c r="Z985" s="40"/>
    </row>
    <row r="986" spans="1:26" x14ac:dyDescent="0.2">
      <c r="A986" s="16">
        <v>1952.06</v>
      </c>
      <c r="B986" s="17">
        <v>24.38</v>
      </c>
      <c r="C986" s="18">
        <v>1.45</v>
      </c>
      <c r="D986" s="17">
        <v>2.34</v>
      </c>
      <c r="E986" s="17">
        <v>26.5</v>
      </c>
      <c r="F986" s="18">
        <f t="shared" si="215"/>
        <v>1952.4583333332594</v>
      </c>
      <c r="G986" s="19">
        <f>G981*7/12+G993*5/12</f>
        <v>2.7425000000000002</v>
      </c>
      <c r="H986" s="18">
        <f t="shared" si="207"/>
        <v>289.62865000000011</v>
      </c>
      <c r="I986" s="18">
        <f t="shared" si="208"/>
        <v>17.225658018867932</v>
      </c>
      <c r="J986" s="20">
        <f t="shared" si="216"/>
        <v>22477.813213636651</v>
      </c>
      <c r="K986" s="18">
        <f t="shared" si="209"/>
        <v>27.798648113207559</v>
      </c>
      <c r="L986" s="20">
        <f t="shared" si="210"/>
        <v>2157.4275192743958</v>
      </c>
      <c r="M986" s="39">
        <f t="shared" si="204"/>
        <v>12.447881581789362</v>
      </c>
      <c r="N986" s="21"/>
      <c r="O986" s="22">
        <f t="shared" si="205"/>
        <v>15.927302555632737</v>
      </c>
      <c r="P986" s="22"/>
      <c r="Q986" s="41">
        <f t="shared" si="206"/>
        <v>0.10270816211925105</v>
      </c>
      <c r="R986" s="19">
        <f t="shared" si="211"/>
        <v>1.0012018219672691</v>
      </c>
      <c r="S986" s="19">
        <f t="shared" si="217"/>
        <v>10.519525884506256</v>
      </c>
      <c r="T986" s="25">
        <f t="shared" si="212"/>
        <v>0.11585099976510493</v>
      </c>
      <c r="U986" s="25">
        <f t="shared" si="213"/>
        <v>1.0655772250651063E-2</v>
      </c>
      <c r="V986" s="25">
        <f t="shared" si="214"/>
        <v>0.10519522751445387</v>
      </c>
      <c r="Y986" s="40"/>
      <c r="Z986" s="40"/>
    </row>
    <row r="987" spans="1:26" x14ac:dyDescent="0.2">
      <c r="A987" s="16">
        <v>1952.07</v>
      </c>
      <c r="B987" s="17">
        <v>25.08</v>
      </c>
      <c r="C987" s="18">
        <v>1.45</v>
      </c>
      <c r="D987" s="17">
        <v>2.34667</v>
      </c>
      <c r="E987" s="17">
        <v>26.7</v>
      </c>
      <c r="F987" s="18">
        <f t="shared" si="215"/>
        <v>1952.5416666665926</v>
      </c>
      <c r="G987" s="19">
        <f>G981*6/12+G993*6/12</f>
        <v>2.7549999999999999</v>
      </c>
      <c r="H987" s="18">
        <f t="shared" si="207"/>
        <v>295.71269101123607</v>
      </c>
      <c r="I987" s="18">
        <f t="shared" si="208"/>
        <v>17.096626872659183</v>
      </c>
      <c r="J987" s="20">
        <f t="shared" si="216"/>
        <v>23060.56116653049</v>
      </c>
      <c r="K987" s="18">
        <f t="shared" si="209"/>
        <v>27.66906302294009</v>
      </c>
      <c r="L987" s="20">
        <f t="shared" si="210"/>
        <v>2157.716390457022</v>
      </c>
      <c r="M987" s="39">
        <f t="shared" si="204"/>
        <v>12.669112889622474</v>
      </c>
      <c r="N987" s="21"/>
      <c r="O987" s="22">
        <f t="shared" si="205"/>
        <v>16.214043524370506</v>
      </c>
      <c r="P987" s="22"/>
      <c r="Q987" s="41">
        <f t="shared" si="206"/>
        <v>0.10132758807191541</v>
      </c>
      <c r="R987" s="19">
        <f t="shared" si="211"/>
        <v>1.0012128836292919</v>
      </c>
      <c r="S987" s="19">
        <f t="shared" si="217"/>
        <v>10.453275833995772</v>
      </c>
      <c r="T987" s="25">
        <f t="shared" si="212"/>
        <v>0.11561890159498689</v>
      </c>
      <c r="U987" s="25">
        <f t="shared" si="213"/>
        <v>1.0462454893415352E-2</v>
      </c>
      <c r="V987" s="25">
        <f t="shared" si="214"/>
        <v>0.10515644670157154</v>
      </c>
      <c r="Y987" s="40"/>
      <c r="Z987" s="40"/>
    </row>
    <row r="988" spans="1:26" x14ac:dyDescent="0.2">
      <c r="A988" s="16">
        <v>1952.08</v>
      </c>
      <c r="B988" s="17">
        <v>25.18</v>
      </c>
      <c r="C988" s="18">
        <v>1.45</v>
      </c>
      <c r="D988" s="17">
        <v>2.3533300000000001</v>
      </c>
      <c r="E988" s="17">
        <v>26.7</v>
      </c>
      <c r="F988" s="18">
        <f t="shared" si="215"/>
        <v>1952.6249999999259</v>
      </c>
      <c r="G988" s="19">
        <f>G981*5/12+G993*7/12</f>
        <v>2.7675000000000001</v>
      </c>
      <c r="H988" s="18">
        <f t="shared" si="207"/>
        <v>296.89176872659192</v>
      </c>
      <c r="I988" s="18">
        <f t="shared" si="208"/>
        <v>17.096626872659183</v>
      </c>
      <c r="J988" s="20">
        <f t="shared" si="216"/>
        <v>23263.613024223559</v>
      </c>
      <c r="K988" s="18">
        <f t="shared" si="209"/>
        <v>27.747589598782785</v>
      </c>
      <c r="L988" s="20">
        <f t="shared" si="210"/>
        <v>2174.2239252698978</v>
      </c>
      <c r="M988" s="39">
        <f t="shared" si="204"/>
        <v>12.678378236328617</v>
      </c>
      <c r="N988" s="21"/>
      <c r="O988" s="22">
        <f t="shared" si="205"/>
        <v>16.23037153788189</v>
      </c>
      <c r="P988" s="22"/>
      <c r="Q988" s="41">
        <f t="shared" si="206"/>
        <v>0.10050683182892765</v>
      </c>
      <c r="R988" s="19">
        <f t="shared" si="211"/>
        <v>1.0012239447632705</v>
      </c>
      <c r="S988" s="19">
        <f t="shared" si="217"/>
        <v>10.465954441127298</v>
      </c>
      <c r="T988" s="25">
        <f t="shared" si="212"/>
        <v>0.11796698552138096</v>
      </c>
      <c r="U988" s="25">
        <f t="shared" si="213"/>
        <v>1.0924094572742238E-2</v>
      </c>
      <c r="V988" s="25">
        <f t="shared" si="214"/>
        <v>0.10704289094863872</v>
      </c>
      <c r="Y988" s="40"/>
      <c r="Z988" s="40"/>
    </row>
    <row r="989" spans="1:26" x14ac:dyDescent="0.2">
      <c r="A989" s="16">
        <v>1952.09</v>
      </c>
      <c r="B989" s="17">
        <v>24.78</v>
      </c>
      <c r="C989" s="18">
        <v>1.45</v>
      </c>
      <c r="D989" s="17">
        <v>2.36</v>
      </c>
      <c r="E989" s="17">
        <v>26.7</v>
      </c>
      <c r="F989" s="18">
        <f t="shared" si="215"/>
        <v>1952.7083333332591</v>
      </c>
      <c r="G989" s="19">
        <f>G981*4/12+G993*8/12</f>
        <v>2.7800000000000002</v>
      </c>
      <c r="H989" s="18">
        <f t="shared" si="207"/>
        <v>292.17545786516871</v>
      </c>
      <c r="I989" s="18">
        <f t="shared" si="208"/>
        <v>17.096626872659183</v>
      </c>
      <c r="J989" s="20">
        <f t="shared" si="216"/>
        <v>23005.693036034692</v>
      </c>
      <c r="K989" s="18">
        <f t="shared" si="209"/>
        <v>27.826234082397015</v>
      </c>
      <c r="L989" s="20">
        <f t="shared" si="210"/>
        <v>2191.018384384256</v>
      </c>
      <c r="M989" s="39">
        <f t="shared" si="204"/>
        <v>12.434678020425501</v>
      </c>
      <c r="N989" s="21"/>
      <c r="O989" s="22">
        <f t="shared" si="205"/>
        <v>15.924746204626723</v>
      </c>
      <c r="P989" s="22"/>
      <c r="Q989" s="41">
        <f t="shared" si="206"/>
        <v>0.10192764735731114</v>
      </c>
      <c r="R989" s="19">
        <f t="shared" si="211"/>
        <v>1.0012350053697001</v>
      </c>
      <c r="S989" s="19">
        <f t="shared" si="217"/>
        <v>10.478764191258142</v>
      </c>
      <c r="T989" s="25">
        <f t="shared" si="212"/>
        <v>0.11818079993906472</v>
      </c>
      <c r="U989" s="25">
        <f t="shared" si="213"/>
        <v>1.0802092132257357E-2</v>
      </c>
      <c r="V989" s="25">
        <f t="shared" si="214"/>
        <v>0.10737870780680736</v>
      </c>
      <c r="Y989" s="40"/>
      <c r="Z989" s="40"/>
    </row>
    <row r="990" spans="1:26" x14ac:dyDescent="0.2">
      <c r="A990" s="16">
        <v>1952.1</v>
      </c>
      <c r="B990" s="17">
        <v>24.26</v>
      </c>
      <c r="C990" s="18">
        <v>1.4366699999999999</v>
      </c>
      <c r="D990" s="17">
        <v>2.3733300000000002</v>
      </c>
      <c r="E990" s="17">
        <v>26.7</v>
      </c>
      <c r="F990" s="18">
        <f t="shared" si="215"/>
        <v>1952.7916666665924</v>
      </c>
      <c r="G990" s="19">
        <f>G981*3/12+G993*9/12</f>
        <v>2.7925</v>
      </c>
      <c r="H990" s="18">
        <f t="shared" si="207"/>
        <v>286.04425374531849</v>
      </c>
      <c r="I990" s="18">
        <f t="shared" si="208"/>
        <v>16.939455813202255</v>
      </c>
      <c r="J990" s="20">
        <f t="shared" si="216"/>
        <v>22634.076357494279</v>
      </c>
      <c r="K990" s="18">
        <f t="shared" si="209"/>
        <v>27.983405141853947</v>
      </c>
      <c r="L990" s="20">
        <f t="shared" si="210"/>
        <v>2214.2676191892788</v>
      </c>
      <c r="M990" s="39">
        <f t="shared" si="204"/>
        <v>12.131183558686866</v>
      </c>
      <c r="N990" s="21"/>
      <c r="O990" s="22">
        <f t="shared" si="205"/>
        <v>15.543695751343845</v>
      </c>
      <c r="P990" s="22"/>
      <c r="Q990" s="41">
        <f t="shared" si="206"/>
        <v>0.10255109844602089</v>
      </c>
      <c r="R990" s="19">
        <f t="shared" si="211"/>
        <v>1.0012460654490749</v>
      </c>
      <c r="S990" s="19">
        <f t="shared" si="217"/>
        <v>10.491705521302167</v>
      </c>
      <c r="T990" s="25">
        <f t="shared" si="212"/>
        <v>0.11676504064466342</v>
      </c>
      <c r="U990" s="25">
        <f t="shared" si="213"/>
        <v>1.1424521576314461E-2</v>
      </c>
      <c r="V990" s="25">
        <f t="shared" si="214"/>
        <v>0.10534051906834896</v>
      </c>
      <c r="Y990" s="40"/>
      <c r="Z990" s="40"/>
    </row>
    <row r="991" spans="1:26" x14ac:dyDescent="0.2">
      <c r="A991" s="16">
        <v>1952.11</v>
      </c>
      <c r="B991" s="17">
        <v>25.03</v>
      </c>
      <c r="C991" s="18">
        <v>1.42333</v>
      </c>
      <c r="D991" s="17">
        <v>2.3866700000000001</v>
      </c>
      <c r="E991" s="17">
        <v>26.7</v>
      </c>
      <c r="F991" s="18">
        <f t="shared" si="215"/>
        <v>1952.8749999999256</v>
      </c>
      <c r="G991" s="19">
        <f>G981*2/12+G993*10/12</f>
        <v>2.8050000000000002</v>
      </c>
      <c r="H991" s="18">
        <f t="shared" si="207"/>
        <v>295.12315215355818</v>
      </c>
      <c r="I991" s="18">
        <f t="shared" si="208"/>
        <v>16.782166845973791</v>
      </c>
      <c r="J991" s="20">
        <f t="shared" si="216"/>
        <v>23463.131817253688</v>
      </c>
      <c r="K991" s="18">
        <f t="shared" si="209"/>
        <v>28.140694109082411</v>
      </c>
      <c r="L991" s="20">
        <f t="shared" si="210"/>
        <v>2237.2653940984765</v>
      </c>
      <c r="M991" s="39">
        <f t="shared" si="204"/>
        <v>12.473469765515302</v>
      </c>
      <c r="N991" s="21"/>
      <c r="O991" s="22">
        <f t="shared" si="205"/>
        <v>15.986440360881517</v>
      </c>
      <c r="P991" s="22"/>
      <c r="Q991" s="41">
        <f t="shared" si="206"/>
        <v>9.9538552420856838E-2</v>
      </c>
      <c r="R991" s="19">
        <f t="shared" si="211"/>
        <v>1.0012571250018889</v>
      </c>
      <c r="S991" s="19">
        <f t="shared" si="217"/>
        <v>10.50477887305413</v>
      </c>
      <c r="T991" s="25">
        <f t="shared" si="212"/>
        <v>0.12052181935351114</v>
      </c>
      <c r="U991" s="25">
        <f t="shared" si="213"/>
        <v>1.1711998719801331E-2</v>
      </c>
      <c r="V991" s="25">
        <f t="shared" si="214"/>
        <v>0.10880982063370981</v>
      </c>
      <c r="Y991" s="40"/>
      <c r="Z991" s="40"/>
    </row>
    <row r="992" spans="1:26" x14ac:dyDescent="0.2">
      <c r="A992" s="16">
        <v>1952.12</v>
      </c>
      <c r="B992" s="17">
        <v>26.04</v>
      </c>
      <c r="C992" s="18">
        <v>1.41</v>
      </c>
      <c r="D992" s="17">
        <v>2.4</v>
      </c>
      <c r="E992" s="17">
        <v>26.7</v>
      </c>
      <c r="F992" s="18">
        <f t="shared" si="215"/>
        <v>1952.9583333332589</v>
      </c>
      <c r="G992" s="19">
        <f>G981*1/12+G993*11/12</f>
        <v>2.8174999999999999</v>
      </c>
      <c r="H992" s="18">
        <f t="shared" si="207"/>
        <v>307.03183707865185</v>
      </c>
      <c r="I992" s="18">
        <f t="shared" si="208"/>
        <v>16.624995786516859</v>
      </c>
      <c r="J992" s="20">
        <f t="shared" si="216"/>
        <v>24520.050759481157</v>
      </c>
      <c r="K992" s="18">
        <f t="shared" si="209"/>
        <v>28.297865168539339</v>
      </c>
      <c r="L992" s="20">
        <f t="shared" si="210"/>
        <v>2259.9125123945764</v>
      </c>
      <c r="M992" s="39">
        <f t="shared" si="204"/>
        <v>12.933964306161371</v>
      </c>
      <c r="N992" s="21"/>
      <c r="O992" s="22">
        <f t="shared" si="205"/>
        <v>16.576519452417255</v>
      </c>
      <c r="P992" s="22"/>
      <c r="Q992" s="41">
        <f t="shared" si="206"/>
        <v>9.593778273966827E-2</v>
      </c>
      <c r="R992" s="19">
        <f t="shared" si="211"/>
        <v>1.0012681840286355</v>
      </c>
      <c r="S992" s="19">
        <f t="shared" si="217"/>
        <v>10.51798469321476</v>
      </c>
      <c r="T992" s="25">
        <f t="shared" si="212"/>
        <v>0.12065201356547806</v>
      </c>
      <c r="U992" s="25">
        <f t="shared" si="213"/>
        <v>1.2411734829607557E-2</v>
      </c>
      <c r="V992" s="25">
        <f t="shared" si="214"/>
        <v>0.1082402787358705</v>
      </c>
      <c r="Y992" s="40"/>
      <c r="Z992" s="40"/>
    </row>
    <row r="993" spans="1:26" x14ac:dyDescent="0.2">
      <c r="A993" s="16">
        <v>1953.01</v>
      </c>
      <c r="B993" s="17">
        <v>26.18</v>
      </c>
      <c r="C993" s="18">
        <v>1.41</v>
      </c>
      <c r="D993" s="17">
        <v>2.41</v>
      </c>
      <c r="E993" s="17">
        <v>26.6</v>
      </c>
      <c r="F993" s="18">
        <f t="shared" si="215"/>
        <v>1953.0416666665922</v>
      </c>
      <c r="G993" s="19">
        <v>2.83</v>
      </c>
      <c r="H993" s="18">
        <f t="shared" si="207"/>
        <v>309.84300657894744</v>
      </c>
      <c r="I993" s="18">
        <f t="shared" si="208"/>
        <v>16.687495770676698</v>
      </c>
      <c r="J993" s="20">
        <f t="shared" si="216"/>
        <v>24855.612721935977</v>
      </c>
      <c r="K993" s="18">
        <f t="shared" si="209"/>
        <v>28.522599154135353</v>
      </c>
      <c r="L993" s="20">
        <f t="shared" si="210"/>
        <v>2288.0835240590418</v>
      </c>
      <c r="M993" s="39">
        <f t="shared" si="204"/>
        <v>13.010773447995179</v>
      </c>
      <c r="N993" s="21"/>
      <c r="O993" s="22">
        <f t="shared" si="205"/>
        <v>16.673801176942</v>
      </c>
      <c r="P993" s="22"/>
      <c r="Q993" s="41">
        <f t="shared" si="206"/>
        <v>9.4963627445531787E-2</v>
      </c>
      <c r="R993" s="19">
        <f t="shared" si="211"/>
        <v>1.0048812086921362</v>
      </c>
      <c r="S993" s="19">
        <f t="shared" si="217"/>
        <v>10.570914874895136</v>
      </c>
      <c r="T993" s="25">
        <f t="shared" si="212"/>
        <v>0.12368708933109462</v>
      </c>
      <c r="U993" s="25">
        <f t="shared" si="213"/>
        <v>1.2477830286995673E-2</v>
      </c>
      <c r="V993" s="25">
        <f t="shared" si="214"/>
        <v>0.11120925904409895</v>
      </c>
      <c r="Y993" s="40"/>
      <c r="Z993" s="40"/>
    </row>
    <row r="994" spans="1:26" x14ac:dyDescent="0.2">
      <c r="A994" s="16">
        <v>1953.02</v>
      </c>
      <c r="B994" s="17">
        <v>25.86</v>
      </c>
      <c r="C994" s="18">
        <v>1.41</v>
      </c>
      <c r="D994" s="17">
        <v>2.42</v>
      </c>
      <c r="E994" s="17">
        <v>26.5</v>
      </c>
      <c r="F994" s="18">
        <f t="shared" si="215"/>
        <v>1953.1249999999254</v>
      </c>
      <c r="G994" s="19">
        <v>2.8008333333333333</v>
      </c>
      <c r="H994" s="18">
        <f t="shared" si="207"/>
        <v>307.21070094339638</v>
      </c>
      <c r="I994" s="18">
        <f t="shared" si="208"/>
        <v>16.750467452830193</v>
      </c>
      <c r="J994" s="20">
        <f t="shared" si="216"/>
        <v>24756.426011901422</v>
      </c>
      <c r="K994" s="18">
        <f t="shared" si="209"/>
        <v>28.749029245283033</v>
      </c>
      <c r="L994" s="20">
        <f t="shared" si="210"/>
        <v>2316.7266414849746</v>
      </c>
      <c r="M994" s="39">
        <f t="shared" si="204"/>
        <v>12.8593468806879</v>
      </c>
      <c r="N994" s="21"/>
      <c r="O994" s="22">
        <f t="shared" si="205"/>
        <v>16.47904862186493</v>
      </c>
      <c r="P994" s="22"/>
      <c r="Q994" s="41">
        <f t="shared" si="206"/>
        <v>9.5766307552287641E-2</v>
      </c>
      <c r="R994" s="19">
        <f t="shared" si="211"/>
        <v>1.004860409031344</v>
      </c>
      <c r="S994" s="19">
        <f t="shared" si="217"/>
        <v>10.662598673886933</v>
      </c>
      <c r="T994" s="25">
        <f t="shared" si="212"/>
        <v>0.12591828189513987</v>
      </c>
      <c r="U994" s="25">
        <f t="shared" si="213"/>
        <v>1.1178854248055092E-2</v>
      </c>
      <c r="V994" s="25">
        <f t="shared" si="214"/>
        <v>0.11473942764708478</v>
      </c>
      <c r="Y994" s="40"/>
      <c r="Z994" s="40"/>
    </row>
    <row r="995" spans="1:26" x14ac:dyDescent="0.2">
      <c r="A995" s="16">
        <v>1953.03</v>
      </c>
      <c r="B995" s="17">
        <v>25.99</v>
      </c>
      <c r="C995" s="18">
        <v>1.41</v>
      </c>
      <c r="D995" s="17">
        <v>2.4300000000000002</v>
      </c>
      <c r="E995" s="17">
        <v>26.6</v>
      </c>
      <c r="F995" s="18">
        <f t="shared" si="215"/>
        <v>1953.2083333332587</v>
      </c>
      <c r="G995" s="19">
        <v>2.7716666666666665</v>
      </c>
      <c r="H995" s="18">
        <f t="shared" si="207"/>
        <v>307.59433693609037</v>
      </c>
      <c r="I995" s="18">
        <f t="shared" si="208"/>
        <v>16.687495770676698</v>
      </c>
      <c r="J995" s="20">
        <f t="shared" si="216"/>
        <v>24899.403948969702</v>
      </c>
      <c r="K995" s="18">
        <f t="shared" si="209"/>
        <v>28.759301221804524</v>
      </c>
      <c r="L995" s="20">
        <f t="shared" si="210"/>
        <v>2328.0319967678479</v>
      </c>
      <c r="M995" s="39">
        <f t="shared" si="204"/>
        <v>12.834819340092494</v>
      </c>
      <c r="N995" s="21"/>
      <c r="O995" s="22">
        <f t="shared" si="205"/>
        <v>16.446063827451113</v>
      </c>
      <c r="P995" s="22"/>
      <c r="Q995" s="41">
        <f t="shared" si="206"/>
        <v>9.4761026384425698E-2</v>
      </c>
      <c r="R995" s="19">
        <f t="shared" si="211"/>
        <v>0.99727096991141007</v>
      </c>
      <c r="S995" s="19">
        <f t="shared" si="217"/>
        <v>10.674143478069395</v>
      </c>
      <c r="T995" s="25">
        <f t="shared" si="212"/>
        <v>0.12477965829886384</v>
      </c>
      <c r="U995" s="25">
        <f t="shared" si="213"/>
        <v>1.0984451999123568E-2</v>
      </c>
      <c r="V995" s="25">
        <f t="shared" si="214"/>
        <v>0.11379520629974027</v>
      </c>
      <c r="Y995" s="40"/>
      <c r="Z995" s="40"/>
    </row>
    <row r="996" spans="1:26" x14ac:dyDescent="0.2">
      <c r="A996" s="16">
        <v>1953.04</v>
      </c>
      <c r="B996" s="17">
        <v>24.71</v>
      </c>
      <c r="C996" s="18">
        <v>1.41333</v>
      </c>
      <c r="D996" s="17">
        <v>2.4566699999999999</v>
      </c>
      <c r="E996" s="17">
        <v>26.6</v>
      </c>
      <c r="F996" s="18">
        <f t="shared" si="215"/>
        <v>1953.2916666665919</v>
      </c>
      <c r="G996" s="19">
        <v>2.83</v>
      </c>
      <c r="H996" s="18">
        <f t="shared" si="207"/>
        <v>292.44540460526326</v>
      </c>
      <c r="I996" s="18">
        <f t="shared" si="208"/>
        <v>16.726906664943616</v>
      </c>
      <c r="J996" s="20">
        <f t="shared" si="216"/>
        <v>23785.950793676071</v>
      </c>
      <c r="K996" s="18">
        <f t="shared" si="209"/>
        <v>29.074943429041362</v>
      </c>
      <c r="L996" s="20">
        <f t="shared" si="210"/>
        <v>2364.8009605949082</v>
      </c>
      <c r="M996" s="39">
        <f t="shared" si="204"/>
        <v>12.163901454006801</v>
      </c>
      <c r="N996" s="21"/>
      <c r="O996" s="22">
        <f t="shared" si="205"/>
        <v>15.589068380196153</v>
      </c>
      <c r="P996" s="22"/>
      <c r="Q996" s="41">
        <f t="shared" si="206"/>
        <v>9.7268197476296253E-2</v>
      </c>
      <c r="R996" s="19">
        <f t="shared" si="211"/>
        <v>0.98355251012199285</v>
      </c>
      <c r="S996" s="19">
        <f t="shared" si="217"/>
        <v>10.645013419347817</v>
      </c>
      <c r="T996" s="25">
        <f t="shared" si="212"/>
        <v>0.13544231027814435</v>
      </c>
      <c r="U996" s="25">
        <f t="shared" si="213"/>
        <v>1.1260812680849774E-2</v>
      </c>
      <c r="V996" s="25">
        <f t="shared" si="214"/>
        <v>0.12418149759729458</v>
      </c>
      <c r="Y996" s="40"/>
      <c r="Z996" s="40"/>
    </row>
    <row r="997" spans="1:26" x14ac:dyDescent="0.2">
      <c r="A997" s="16">
        <v>1953.05</v>
      </c>
      <c r="B997" s="17">
        <v>24.84</v>
      </c>
      <c r="C997" s="18">
        <v>1.4166700000000001</v>
      </c>
      <c r="D997" s="17">
        <v>2.48333</v>
      </c>
      <c r="E997" s="17">
        <v>26.7</v>
      </c>
      <c r="F997" s="18">
        <f t="shared" si="215"/>
        <v>1953.3749999999252</v>
      </c>
      <c r="G997" s="19">
        <v>3.05</v>
      </c>
      <c r="H997" s="18">
        <f t="shared" si="207"/>
        <v>292.88290449438216</v>
      </c>
      <c r="I997" s="18">
        <f t="shared" si="208"/>
        <v>16.703640270131096</v>
      </c>
      <c r="J997" s="20">
        <f t="shared" si="216"/>
        <v>23934.750127197054</v>
      </c>
      <c r="K997" s="18">
        <f t="shared" si="209"/>
        <v>29.28039062874533</v>
      </c>
      <c r="L997" s="20">
        <f t="shared" si="210"/>
        <v>2392.8294296848735</v>
      </c>
      <c r="M997" s="39">
        <f t="shared" si="204"/>
        <v>12.141970791867784</v>
      </c>
      <c r="N997" s="21"/>
      <c r="O997" s="22">
        <f t="shared" si="205"/>
        <v>15.563203387107317</v>
      </c>
      <c r="P997" s="22"/>
      <c r="Q997" s="41">
        <f t="shared" si="206"/>
        <v>9.5010295236366629E-2</v>
      </c>
      <c r="R997" s="19">
        <f t="shared" si="211"/>
        <v>0.99742735979139274</v>
      </c>
      <c r="S997" s="19">
        <f t="shared" si="217"/>
        <v>10.430716449148205</v>
      </c>
      <c r="T997" s="25">
        <f t="shared" si="212"/>
        <v>0.13728611084457865</v>
      </c>
      <c r="U997" s="25">
        <f t="shared" si="213"/>
        <v>1.3985170788883394E-2</v>
      </c>
      <c r="V997" s="25">
        <f t="shared" si="214"/>
        <v>0.12330094005569525</v>
      </c>
      <c r="Y997" s="40"/>
      <c r="Z997" s="40"/>
    </row>
    <row r="998" spans="1:26" x14ac:dyDescent="0.2">
      <c r="A998" s="16">
        <v>1953.06</v>
      </c>
      <c r="B998" s="17">
        <v>23.95</v>
      </c>
      <c r="C998" s="18">
        <v>1.42</v>
      </c>
      <c r="D998" s="17">
        <v>2.5099999999999998</v>
      </c>
      <c r="E998" s="17">
        <v>26.8</v>
      </c>
      <c r="F998" s="18">
        <f t="shared" si="215"/>
        <v>1953.4583333332585</v>
      </c>
      <c r="G998" s="19">
        <v>3.11</v>
      </c>
      <c r="H998" s="18">
        <f t="shared" si="207"/>
        <v>281.33542210820906</v>
      </c>
      <c r="I998" s="18">
        <f t="shared" si="208"/>
        <v>16.680430037313439</v>
      </c>
      <c r="J998" s="20">
        <f t="shared" si="216"/>
        <v>23104.671138743095</v>
      </c>
      <c r="K998" s="18">
        <f t="shared" si="209"/>
        <v>29.484422108208964</v>
      </c>
      <c r="L998" s="20">
        <f t="shared" si="210"/>
        <v>2421.4081235175431</v>
      </c>
      <c r="M998" s="39">
        <f t="shared" si="204"/>
        <v>11.624407885470085</v>
      </c>
      <c r="N998" s="21"/>
      <c r="O998" s="22">
        <f t="shared" si="205"/>
        <v>14.904522212477101</v>
      </c>
      <c r="P998" s="22"/>
      <c r="Q998" s="41">
        <f t="shared" si="206"/>
        <v>9.8467265923936134E-2</v>
      </c>
      <c r="R998" s="19">
        <f t="shared" si="211"/>
        <v>1.0180660886362762</v>
      </c>
      <c r="S998" s="19">
        <f t="shared" si="217"/>
        <v>10.365061513499805</v>
      </c>
      <c r="T998" s="25">
        <f t="shared" si="212"/>
        <v>0.14118308282615111</v>
      </c>
      <c r="U998" s="25">
        <f t="shared" si="213"/>
        <v>1.4127885287435582E-2</v>
      </c>
      <c r="V998" s="25">
        <f t="shared" si="214"/>
        <v>0.12705519753871553</v>
      </c>
      <c r="Y998" s="40"/>
      <c r="Z998" s="40"/>
    </row>
    <row r="999" spans="1:26" x14ac:dyDescent="0.2">
      <c r="A999" s="16">
        <v>1953.07</v>
      </c>
      <c r="B999" s="17">
        <v>24.29</v>
      </c>
      <c r="C999" s="18">
        <v>1.42</v>
      </c>
      <c r="D999" s="17">
        <v>2.5233300000000001</v>
      </c>
      <c r="E999" s="17">
        <v>26.8</v>
      </c>
      <c r="F999" s="18">
        <f t="shared" si="215"/>
        <v>1953.5416666665917</v>
      </c>
      <c r="G999" s="19">
        <v>2.93</v>
      </c>
      <c r="H999" s="18">
        <f t="shared" si="207"/>
        <v>285.32932789179114</v>
      </c>
      <c r="I999" s="18">
        <f t="shared" si="208"/>
        <v>16.680430037313439</v>
      </c>
      <c r="J999" s="20">
        <f t="shared" si="216"/>
        <v>23546.827336596565</v>
      </c>
      <c r="K999" s="18">
        <f t="shared" si="209"/>
        <v>29.64100670848882</v>
      </c>
      <c r="L999" s="20">
        <f t="shared" si="210"/>
        <v>2446.126629199433</v>
      </c>
      <c r="M999" s="39">
        <f t="shared" si="204"/>
        <v>11.750201645310003</v>
      </c>
      <c r="N999" s="21"/>
      <c r="O999" s="22">
        <f t="shared" si="205"/>
        <v>15.069129207230233</v>
      </c>
      <c r="P999" s="22"/>
      <c r="Q999" s="41">
        <f t="shared" si="206"/>
        <v>9.9944492326542594E-2</v>
      </c>
      <c r="R999" s="19">
        <f t="shared" si="211"/>
        <v>1.0007239184253585</v>
      </c>
      <c r="S999" s="19">
        <f t="shared" si="217"/>
        <v>10.552317633523149</v>
      </c>
      <c r="T999" s="25">
        <f t="shared" si="212"/>
        <v>0.13725175253058586</v>
      </c>
      <c r="U999" s="25">
        <f t="shared" si="213"/>
        <v>1.2071995591179441E-2</v>
      </c>
      <c r="V999" s="25">
        <f t="shared" si="214"/>
        <v>0.12517975693940642</v>
      </c>
      <c r="Y999" s="40"/>
      <c r="Z999" s="40"/>
    </row>
    <row r="1000" spans="1:26" x14ac:dyDescent="0.2">
      <c r="A1000" s="16">
        <v>1953.08</v>
      </c>
      <c r="B1000" s="17">
        <v>24.39</v>
      </c>
      <c r="C1000" s="18">
        <v>1.42</v>
      </c>
      <c r="D1000" s="17">
        <v>2.53667</v>
      </c>
      <c r="E1000" s="17">
        <v>26.9</v>
      </c>
      <c r="F1000" s="18">
        <f t="shared" si="215"/>
        <v>1953.624999999925</v>
      </c>
      <c r="G1000" s="19">
        <v>2.95</v>
      </c>
      <c r="H1000" s="18">
        <f t="shared" si="207"/>
        <v>285.43893540892208</v>
      </c>
      <c r="I1000" s="18">
        <f t="shared" si="208"/>
        <v>16.618421003717479</v>
      </c>
      <c r="J1000" s="20">
        <f t="shared" si="216"/>
        <v>23670.15909165706</v>
      </c>
      <c r="K1000" s="18">
        <f t="shared" si="209"/>
        <v>29.686936625000012</v>
      </c>
      <c r="L1000" s="20">
        <f t="shared" si="210"/>
        <v>2461.8032990173724</v>
      </c>
      <c r="M1000" s="39">
        <f t="shared" si="204"/>
        <v>11.715076201734005</v>
      </c>
      <c r="N1000" s="21"/>
      <c r="O1000" s="22">
        <f t="shared" si="205"/>
        <v>15.027019046734083</v>
      </c>
      <c r="P1000" s="22"/>
      <c r="Q1000" s="41">
        <f t="shared" si="206"/>
        <v>0.10099082396456589</v>
      </c>
      <c r="R1000" s="19">
        <f t="shared" si="211"/>
        <v>1.0093554892706844</v>
      </c>
      <c r="S1000" s="19">
        <f t="shared" si="217"/>
        <v>10.520700306261942</v>
      </c>
      <c r="T1000" s="25">
        <f t="shared" si="212"/>
        <v>0.14005750752165169</v>
      </c>
      <c r="U1000" s="25">
        <f t="shared" si="213"/>
        <v>1.2879277687620982E-2</v>
      </c>
      <c r="V1000" s="25">
        <f t="shared" si="214"/>
        <v>0.12717822983403071</v>
      </c>
      <c r="Y1000" s="40"/>
      <c r="Z1000" s="40"/>
    </row>
    <row r="1001" spans="1:26" x14ac:dyDescent="0.2">
      <c r="A1001" s="16">
        <v>1953.09</v>
      </c>
      <c r="B1001" s="17">
        <v>23.27</v>
      </c>
      <c r="C1001" s="18">
        <v>1.42</v>
      </c>
      <c r="D1001" s="17">
        <v>2.5499999999999998</v>
      </c>
      <c r="E1001" s="17">
        <v>26.9</v>
      </c>
      <c r="F1001" s="18">
        <f t="shared" si="215"/>
        <v>1953.7083333332582</v>
      </c>
      <c r="G1001" s="19">
        <v>2.87</v>
      </c>
      <c r="H1001" s="18">
        <f t="shared" si="207"/>
        <v>272.33144842007448</v>
      </c>
      <c r="I1001" s="18">
        <f t="shared" si="208"/>
        <v>16.618421003717479</v>
      </c>
      <c r="J1001" s="20">
        <f t="shared" si="216"/>
        <v>22698.055386990811</v>
      </c>
      <c r="K1001" s="18">
        <f t="shared" si="209"/>
        <v>29.842939126394064</v>
      </c>
      <c r="L1001" s="20">
        <f t="shared" si="210"/>
        <v>2487.3245052353486</v>
      </c>
      <c r="M1001" s="39">
        <f t="shared" si="204"/>
        <v>11.139349357262924</v>
      </c>
      <c r="N1001" s="21"/>
      <c r="O1001" s="22">
        <f t="shared" si="205"/>
        <v>14.294747954197092</v>
      </c>
      <c r="P1001" s="22"/>
      <c r="Q1001" s="41">
        <f t="shared" si="206"/>
        <v>0.10560037156783561</v>
      </c>
      <c r="R1001" s="19">
        <f t="shared" si="211"/>
        <v>1.020678701404313</v>
      </c>
      <c r="S1001" s="19">
        <f t="shared" si="217"/>
        <v>10.619126605097259</v>
      </c>
      <c r="T1001" s="25">
        <f t="shared" si="212"/>
        <v>0.14811930578144095</v>
      </c>
      <c r="U1001" s="25">
        <f t="shared" si="213"/>
        <v>1.1614031146959913E-2</v>
      </c>
      <c r="V1001" s="25">
        <f t="shared" si="214"/>
        <v>0.13650527463448103</v>
      </c>
      <c r="Y1001" s="40"/>
      <c r="Z1001" s="40"/>
    </row>
    <row r="1002" spans="1:26" x14ac:dyDescent="0.2">
      <c r="A1002" s="16">
        <v>1953.1</v>
      </c>
      <c r="B1002" s="17">
        <v>23.97</v>
      </c>
      <c r="C1002" s="18">
        <v>1.43</v>
      </c>
      <c r="D1002" s="17">
        <v>2.53667</v>
      </c>
      <c r="E1002" s="17">
        <v>27</v>
      </c>
      <c r="F1002" s="18">
        <f t="shared" si="215"/>
        <v>1953.7916666665915</v>
      </c>
      <c r="G1002" s="19">
        <v>2.66</v>
      </c>
      <c r="H1002" s="18">
        <f t="shared" si="207"/>
        <v>279.48465138888901</v>
      </c>
      <c r="I1002" s="18">
        <f t="shared" si="208"/>
        <v>16.673468981481488</v>
      </c>
      <c r="J1002" s="20">
        <f t="shared" si="216"/>
        <v>23410.061810933774</v>
      </c>
      <c r="K1002" s="18">
        <f t="shared" si="209"/>
        <v>29.57698500787038</v>
      </c>
      <c r="L1002" s="20">
        <f t="shared" si="210"/>
        <v>2477.4134957839537</v>
      </c>
      <c r="M1002" s="39">
        <f t="shared" si="204"/>
        <v>11.391934765421414</v>
      </c>
      <c r="N1002" s="21"/>
      <c r="O1002" s="22">
        <f t="shared" si="205"/>
        <v>14.623798898879704</v>
      </c>
      <c r="P1002" s="22"/>
      <c r="Q1002" s="41">
        <f t="shared" si="206"/>
        <v>0.10609757559259153</v>
      </c>
      <c r="R1002" s="19">
        <f t="shared" si="211"/>
        <v>1.0004767054054859</v>
      </c>
      <c r="S1002" s="19">
        <f t="shared" si="217"/>
        <v>10.798572959437408</v>
      </c>
      <c r="T1002" s="25">
        <f t="shared" si="212"/>
        <v>0.14478018787325198</v>
      </c>
      <c r="U1002" s="25">
        <f t="shared" si="213"/>
        <v>9.6887731852812742E-3</v>
      </c>
      <c r="V1002" s="25">
        <f t="shared" si="214"/>
        <v>0.1350914146879707</v>
      </c>
      <c r="Y1002" s="40"/>
      <c r="Z1002" s="40"/>
    </row>
    <row r="1003" spans="1:26" x14ac:dyDescent="0.2">
      <c r="A1003" s="16">
        <v>1953.11</v>
      </c>
      <c r="B1003" s="17">
        <v>24.5</v>
      </c>
      <c r="C1003" s="18">
        <v>1.44</v>
      </c>
      <c r="D1003" s="17">
        <v>2.5233300000000001</v>
      </c>
      <c r="E1003" s="17">
        <v>26.9</v>
      </c>
      <c r="F1003" s="18">
        <f t="shared" si="215"/>
        <v>1953.8749999999247</v>
      </c>
      <c r="G1003" s="19">
        <v>2.68</v>
      </c>
      <c r="H1003" s="18">
        <f t="shared" si="207"/>
        <v>286.72627788104103</v>
      </c>
      <c r="I1003" s="18">
        <f t="shared" si="208"/>
        <v>16.852483271375473</v>
      </c>
      <c r="J1003" s="20">
        <f t="shared" si="216"/>
        <v>24134.264001315336</v>
      </c>
      <c r="K1003" s="18">
        <f t="shared" si="209"/>
        <v>29.530817092472134</v>
      </c>
      <c r="L1003" s="20">
        <f t="shared" si="210"/>
        <v>2485.6617298954707</v>
      </c>
      <c r="M1003" s="39">
        <f t="shared" si="204"/>
        <v>11.644070268505772</v>
      </c>
      <c r="N1003" s="21"/>
      <c r="O1003" s="22">
        <f t="shared" si="205"/>
        <v>14.953068513374772</v>
      </c>
      <c r="P1003" s="22"/>
      <c r="Q1003" s="41">
        <f t="shared" si="206"/>
        <v>0.10360914376609941</v>
      </c>
      <c r="R1003" s="19">
        <f t="shared" si="211"/>
        <v>1.0100968735423244</v>
      </c>
      <c r="S1003" s="19">
        <f t="shared" si="217"/>
        <v>10.843883228012828</v>
      </c>
      <c r="T1003" s="25">
        <f t="shared" si="212"/>
        <v>0.14095040856172303</v>
      </c>
      <c r="U1003" s="25">
        <f t="shared" si="213"/>
        <v>9.5294043800555617E-3</v>
      </c>
      <c r="V1003" s="25">
        <f t="shared" si="214"/>
        <v>0.13142100418166747</v>
      </c>
      <c r="Y1003" s="40"/>
      <c r="Z1003" s="40"/>
    </row>
    <row r="1004" spans="1:26" x14ac:dyDescent="0.2">
      <c r="A1004" s="16">
        <v>1953.12</v>
      </c>
      <c r="B1004" s="17">
        <v>24.83</v>
      </c>
      <c r="C1004" s="18">
        <v>1.45</v>
      </c>
      <c r="D1004" s="17">
        <v>2.5099999999999998</v>
      </c>
      <c r="E1004" s="17">
        <v>26.9</v>
      </c>
      <c r="F1004" s="18">
        <f t="shared" si="215"/>
        <v>1953.958333333258</v>
      </c>
      <c r="G1004" s="19">
        <v>2.59</v>
      </c>
      <c r="H1004" s="18">
        <f t="shared" si="207"/>
        <v>290.58830529739788</v>
      </c>
      <c r="I1004" s="18">
        <f t="shared" si="208"/>
        <v>16.969514405204468</v>
      </c>
      <c r="J1004" s="20">
        <f t="shared" si="216"/>
        <v>24578.367294672873</v>
      </c>
      <c r="K1004" s="18">
        <f t="shared" si="209"/>
        <v>29.374814591078078</v>
      </c>
      <c r="L1004" s="20">
        <f t="shared" si="210"/>
        <v>2484.5631055025742</v>
      </c>
      <c r="M1004" s="39">
        <f t="shared" si="204"/>
        <v>11.754449184027294</v>
      </c>
      <c r="N1004" s="21"/>
      <c r="O1004" s="22">
        <f t="shared" si="205"/>
        <v>15.101395257015982</v>
      </c>
      <c r="P1004" s="22"/>
      <c r="Q1004" s="41">
        <f t="shared" si="206"/>
        <v>0.10370269083937064</v>
      </c>
      <c r="R1004" s="19">
        <f t="shared" si="211"/>
        <v>1.0118200222971947</v>
      </c>
      <c r="S1004" s="19">
        <f t="shared" si="217"/>
        <v>10.953372545673806</v>
      </c>
      <c r="T1004" s="25">
        <f t="shared" si="212"/>
        <v>0.14120169618292699</v>
      </c>
      <c r="U1004" s="25">
        <f t="shared" si="213"/>
        <v>8.4527711415074425E-3</v>
      </c>
      <c r="V1004" s="25">
        <f t="shared" si="214"/>
        <v>0.13274892504141955</v>
      </c>
      <c r="Y1004" s="40"/>
      <c r="Z1004" s="40"/>
    </row>
    <row r="1005" spans="1:26" x14ac:dyDescent="0.2">
      <c r="A1005" s="16">
        <v>1954.01</v>
      </c>
      <c r="B1005" s="17">
        <v>25.46</v>
      </c>
      <c r="C1005" s="18">
        <v>1.4566699999999999</v>
      </c>
      <c r="D1005" s="17">
        <v>2.5233300000000001</v>
      </c>
      <c r="E1005" s="17">
        <v>26.9</v>
      </c>
      <c r="F1005" s="18">
        <f t="shared" si="215"/>
        <v>1954.0416666665913</v>
      </c>
      <c r="G1005" s="19">
        <v>2.48</v>
      </c>
      <c r="H1005" s="18">
        <f t="shared" si="207"/>
        <v>297.96126672862471</v>
      </c>
      <c r="I1005" s="18">
        <f t="shared" si="208"/>
        <v>17.047574171468408</v>
      </c>
      <c r="J1005" s="20">
        <f t="shared" si="216"/>
        <v>25322.141717531173</v>
      </c>
      <c r="K1005" s="18">
        <f t="shared" si="209"/>
        <v>29.530817092472134</v>
      </c>
      <c r="L1005" s="20">
        <f t="shared" si="210"/>
        <v>2509.6669230203429</v>
      </c>
      <c r="M1005" s="39">
        <f t="shared" si="204"/>
        <v>12.002650554927826</v>
      </c>
      <c r="N1005" s="21"/>
      <c r="O1005" s="22">
        <f t="shared" si="205"/>
        <v>15.427061391002464</v>
      </c>
      <c r="P1005" s="22"/>
      <c r="Q1005" s="41">
        <f t="shared" si="206"/>
        <v>0.10304345229837096</v>
      </c>
      <c r="R1005" s="19">
        <f t="shared" si="211"/>
        <v>1.0029454226504648</v>
      </c>
      <c r="S1005" s="19">
        <f t="shared" si="217"/>
        <v>11.08284165339315</v>
      </c>
      <c r="T1005" s="25">
        <f t="shared" si="212"/>
        <v>0.14154011284922263</v>
      </c>
      <c r="U1005" s="25">
        <f t="shared" si="213"/>
        <v>7.2883489509014687E-3</v>
      </c>
      <c r="V1005" s="25">
        <f t="shared" si="214"/>
        <v>0.13425176389832116</v>
      </c>
      <c r="Y1005" s="40"/>
      <c r="Z1005" s="40"/>
    </row>
    <row r="1006" spans="1:26" x14ac:dyDescent="0.2">
      <c r="A1006" s="16">
        <v>1954.02</v>
      </c>
      <c r="B1006" s="17">
        <v>26.02</v>
      </c>
      <c r="C1006" s="18">
        <v>1.46333</v>
      </c>
      <c r="D1006" s="17">
        <v>2.53667</v>
      </c>
      <c r="E1006" s="17">
        <v>26.9</v>
      </c>
      <c r="F1006" s="18">
        <f t="shared" si="215"/>
        <v>1954.1249999999245</v>
      </c>
      <c r="G1006" s="19">
        <v>2.4700000000000002</v>
      </c>
      <c r="H1006" s="18">
        <f t="shared" si="207"/>
        <v>304.51501022304848</v>
      </c>
      <c r="I1006" s="18">
        <f t="shared" si="208"/>
        <v>17.12551690659852</v>
      </c>
      <c r="J1006" s="20">
        <f t="shared" si="216"/>
        <v>26000.393360570335</v>
      </c>
      <c r="K1006" s="18">
        <f t="shared" si="209"/>
        <v>29.686936625000012</v>
      </c>
      <c r="L1006" s="20">
        <f t="shared" si="210"/>
        <v>2534.7585636417352</v>
      </c>
      <c r="M1006" s="39">
        <f t="shared" si="204"/>
        <v>12.215052485432839</v>
      </c>
      <c r="N1006" s="21"/>
      <c r="O1006" s="22">
        <f t="shared" si="205"/>
        <v>15.705755365444622</v>
      </c>
      <c r="P1006" s="22"/>
      <c r="Q1006" s="41">
        <f t="shared" si="206"/>
        <v>0.10169472728013383</v>
      </c>
      <c r="R1006" s="19">
        <f t="shared" si="211"/>
        <v>1.0108881079156506</v>
      </c>
      <c r="S1006" s="19">
        <f t="shared" si="217"/>
        <v>11.115485306230569</v>
      </c>
      <c r="T1006" s="25">
        <f t="shared" si="212"/>
        <v>0.14020256038602752</v>
      </c>
      <c r="U1006" s="25">
        <f t="shared" si="213"/>
        <v>7.504392573155716E-3</v>
      </c>
      <c r="V1006" s="25">
        <f t="shared" si="214"/>
        <v>0.1326981678128718</v>
      </c>
      <c r="Y1006" s="40"/>
      <c r="Z1006" s="40"/>
    </row>
    <row r="1007" spans="1:26" x14ac:dyDescent="0.2">
      <c r="A1007" s="16">
        <v>1954.03</v>
      </c>
      <c r="B1007" s="17">
        <v>26.57</v>
      </c>
      <c r="C1007" s="18">
        <v>1.47</v>
      </c>
      <c r="D1007" s="17">
        <v>2.5499999999999998</v>
      </c>
      <c r="E1007" s="17">
        <v>26.9</v>
      </c>
      <c r="F1007" s="18">
        <f t="shared" si="215"/>
        <v>1954.2083333332578</v>
      </c>
      <c r="G1007" s="19">
        <v>2.37</v>
      </c>
      <c r="H1007" s="18">
        <f t="shared" si="207"/>
        <v>310.95172258364329</v>
      </c>
      <c r="I1007" s="18">
        <f t="shared" si="208"/>
        <v>17.203576672862461</v>
      </c>
      <c r="J1007" s="20">
        <f t="shared" si="216"/>
        <v>26672.38661710314</v>
      </c>
      <c r="K1007" s="18">
        <f t="shared" si="209"/>
        <v>29.842939126394064</v>
      </c>
      <c r="L1007" s="20">
        <f t="shared" si="210"/>
        <v>2559.8263407456907</v>
      </c>
      <c r="M1007" s="39">
        <f t="shared" si="204"/>
        <v>12.420105295189977</v>
      </c>
      <c r="N1007" s="21"/>
      <c r="O1007" s="22">
        <f t="shared" si="205"/>
        <v>15.974058403613167</v>
      </c>
      <c r="P1007" s="22"/>
      <c r="Q1007" s="41">
        <f t="shared" si="206"/>
        <v>0.10134313684560126</v>
      </c>
      <c r="R1007" s="19">
        <f t="shared" si="211"/>
        <v>1.0090659974682945</v>
      </c>
      <c r="S1007" s="19">
        <f t="shared" si="217"/>
        <v>11.236511909779637</v>
      </c>
      <c r="T1007" s="25">
        <f t="shared" si="212"/>
        <v>0.13963251987409153</v>
      </c>
      <c r="U1007" s="25">
        <f t="shared" si="213"/>
        <v>6.1917044734545179E-3</v>
      </c>
      <c r="V1007" s="25">
        <f t="shared" si="214"/>
        <v>0.13344081540063701</v>
      </c>
      <c r="Y1007" s="40"/>
      <c r="Z1007" s="40"/>
    </row>
    <row r="1008" spans="1:26" x14ac:dyDescent="0.2">
      <c r="A1008" s="16">
        <v>1954.04</v>
      </c>
      <c r="B1008" s="17">
        <v>27.63</v>
      </c>
      <c r="C1008" s="18">
        <v>1.46333</v>
      </c>
      <c r="D1008" s="17">
        <v>2.5733299999999999</v>
      </c>
      <c r="E1008" s="17">
        <v>26.8</v>
      </c>
      <c r="F1008" s="18">
        <f t="shared" si="215"/>
        <v>1954.291666666591</v>
      </c>
      <c r="G1008" s="19">
        <v>2.29</v>
      </c>
      <c r="H1008" s="18">
        <f t="shared" si="207"/>
        <v>324.56357882462697</v>
      </c>
      <c r="I1008" s="18">
        <f t="shared" si="208"/>
        <v>17.189418089085827</v>
      </c>
      <c r="J1008" s="20">
        <f t="shared" si="216"/>
        <v>27962.836431364158</v>
      </c>
      <c r="K1008" s="18">
        <f t="shared" si="209"/>
        <v>30.22834579430971</v>
      </c>
      <c r="L1008" s="20">
        <f t="shared" si="210"/>
        <v>2604.3288408947637</v>
      </c>
      <c r="M1008" s="39">
        <f t="shared" si="204"/>
        <v>12.907868184060922</v>
      </c>
      <c r="N1008" s="21"/>
      <c r="O1008" s="22">
        <f t="shared" si="205"/>
        <v>16.603059291869474</v>
      </c>
      <c r="P1008" s="22"/>
      <c r="Q1008" s="41">
        <f t="shared" si="206"/>
        <v>9.81135056027298E-2</v>
      </c>
      <c r="R1008" s="19">
        <f t="shared" si="211"/>
        <v>0.99484451366747939</v>
      </c>
      <c r="S1008" s="19">
        <f t="shared" si="217"/>
        <v>11.380689494195362</v>
      </c>
      <c r="T1008" s="25">
        <f t="shared" si="212"/>
        <v>0.13616865242085341</v>
      </c>
      <c r="U1008" s="25">
        <f t="shared" si="213"/>
        <v>5.181458023079788E-3</v>
      </c>
      <c r="V1008" s="25">
        <f t="shared" si="214"/>
        <v>0.13098719439777362</v>
      </c>
      <c r="Y1008" s="40"/>
      <c r="Z1008" s="40"/>
    </row>
    <row r="1009" spans="1:26" x14ac:dyDescent="0.2">
      <c r="A1009" s="16">
        <v>1954.05</v>
      </c>
      <c r="B1009" s="17">
        <v>28.73</v>
      </c>
      <c r="C1009" s="18">
        <v>1.4566699999999999</v>
      </c>
      <c r="D1009" s="17">
        <v>2.59667</v>
      </c>
      <c r="E1009" s="17">
        <v>26.9</v>
      </c>
      <c r="F1009" s="18">
        <f t="shared" si="215"/>
        <v>1954.3749999999243</v>
      </c>
      <c r="G1009" s="19">
        <v>2.37</v>
      </c>
      <c r="H1009" s="18">
        <f t="shared" si="207"/>
        <v>336.23044749070647</v>
      </c>
      <c r="I1009" s="18">
        <f t="shared" si="208"/>
        <v>17.047574171468408</v>
      </c>
      <c r="J1009" s="20">
        <f t="shared" si="216"/>
        <v>29090.392452416945</v>
      </c>
      <c r="K1009" s="18">
        <f t="shared" si="209"/>
        <v>30.389123427973995</v>
      </c>
      <c r="L1009" s="20">
        <f t="shared" si="210"/>
        <v>2629.2429296699452</v>
      </c>
      <c r="M1009" s="39">
        <f t="shared" si="204"/>
        <v>13.312042238025862</v>
      </c>
      <c r="N1009" s="21"/>
      <c r="O1009" s="22">
        <f t="shared" si="205"/>
        <v>17.121370897689349</v>
      </c>
      <c r="P1009" s="22"/>
      <c r="Q1009" s="41">
        <f t="shared" si="206"/>
        <v>9.5350061653182841E-2</v>
      </c>
      <c r="R1009" s="19">
        <f t="shared" si="211"/>
        <v>1.0010924459392456</v>
      </c>
      <c r="S1009" s="19">
        <f t="shared" si="217"/>
        <v>11.279927224365446</v>
      </c>
      <c r="T1009" s="25">
        <f t="shared" si="212"/>
        <v>0.13306154376836687</v>
      </c>
      <c r="U1009" s="25">
        <f t="shared" si="213"/>
        <v>6.6732828210043227E-3</v>
      </c>
      <c r="V1009" s="25">
        <f t="shared" si="214"/>
        <v>0.12638826094736255</v>
      </c>
      <c r="Y1009" s="40"/>
      <c r="Z1009" s="40"/>
    </row>
    <row r="1010" spans="1:26" x14ac:dyDescent="0.2">
      <c r="A1010" s="16">
        <v>1954.06</v>
      </c>
      <c r="B1010" s="17">
        <v>28.96</v>
      </c>
      <c r="C1010" s="18">
        <v>1.45</v>
      </c>
      <c r="D1010" s="17">
        <v>2.62</v>
      </c>
      <c r="E1010" s="17">
        <v>26.9</v>
      </c>
      <c r="F1010" s="18">
        <f t="shared" si="215"/>
        <v>1954.4583333332575</v>
      </c>
      <c r="G1010" s="19">
        <v>2.38</v>
      </c>
      <c r="H1010" s="18">
        <f t="shared" si="207"/>
        <v>338.92216356877339</v>
      </c>
      <c r="I1010" s="18">
        <f t="shared" si="208"/>
        <v>16.969514405204468</v>
      </c>
      <c r="J1010" s="20">
        <f t="shared" si="216"/>
        <v>29445.62667977707</v>
      </c>
      <c r="K1010" s="18">
        <f t="shared" si="209"/>
        <v>30.662157063197043</v>
      </c>
      <c r="L1010" s="20">
        <f t="shared" si="210"/>
        <v>2663.9344579080089</v>
      </c>
      <c r="M1010" s="39">
        <f t="shared" si="204"/>
        <v>13.357885903659001</v>
      </c>
      <c r="N1010" s="21"/>
      <c r="O1010" s="22">
        <f t="shared" si="205"/>
        <v>17.178043503737342</v>
      </c>
      <c r="P1010" s="22"/>
      <c r="Q1010" s="41">
        <f t="shared" si="206"/>
        <v>9.439758919551676E-2</v>
      </c>
      <c r="R1010" s="19">
        <f t="shared" si="211"/>
        <v>1.009070925747481</v>
      </c>
      <c r="S1010" s="19">
        <f t="shared" si="217"/>
        <v>11.29224993505669</v>
      </c>
      <c r="T1010" s="25">
        <f t="shared" si="212"/>
        <v>0.13092615266016594</v>
      </c>
      <c r="U1010" s="25">
        <f t="shared" si="213"/>
        <v>6.8336353745208633E-3</v>
      </c>
      <c r="V1010" s="25">
        <f t="shared" si="214"/>
        <v>0.12409251728564508</v>
      </c>
      <c r="Y1010" s="40"/>
      <c r="Z1010" s="40"/>
    </row>
    <row r="1011" spans="1:26" x14ac:dyDescent="0.2">
      <c r="A1011" s="16">
        <v>1954.07</v>
      </c>
      <c r="B1011" s="17">
        <v>30.13</v>
      </c>
      <c r="C1011" s="18">
        <v>1.4566699999999999</v>
      </c>
      <c r="D1011" s="17">
        <v>2.6233300000000002</v>
      </c>
      <c r="E1011" s="17">
        <v>26.9</v>
      </c>
      <c r="F1011" s="18">
        <f t="shared" si="215"/>
        <v>1954.5416666665908</v>
      </c>
      <c r="G1011" s="19">
        <v>2.2999999999999998</v>
      </c>
      <c r="H1011" s="18">
        <f t="shared" si="207"/>
        <v>352.61480622676595</v>
      </c>
      <c r="I1011" s="18">
        <f t="shared" si="208"/>
        <v>17.047574171468408</v>
      </c>
      <c r="J1011" s="20">
        <f t="shared" si="216"/>
        <v>30758.670992621515</v>
      </c>
      <c r="K1011" s="18">
        <f t="shared" si="209"/>
        <v>30.7011284307621</v>
      </c>
      <c r="L1011" s="20">
        <f t="shared" si="210"/>
        <v>2678.0665242307937</v>
      </c>
      <c r="M1011" s="39">
        <f t="shared" si="204"/>
        <v>13.833009564245332</v>
      </c>
      <c r="N1011" s="21"/>
      <c r="O1011" s="22">
        <f t="shared" si="205"/>
        <v>17.784289655101276</v>
      </c>
      <c r="P1011" s="22"/>
      <c r="Q1011" s="41">
        <f t="shared" si="206"/>
        <v>9.2035333094363514E-2</v>
      </c>
      <c r="R1011" s="19">
        <f t="shared" si="211"/>
        <v>0.99661625986110247</v>
      </c>
      <c r="S1011" s="19">
        <f t="shared" si="217"/>
        <v>11.394681095739587</v>
      </c>
      <c r="T1011" s="25">
        <f t="shared" si="212"/>
        <v>0.13002389703673356</v>
      </c>
      <c r="U1011" s="25">
        <f t="shared" si="213"/>
        <v>5.7872766306619194E-3</v>
      </c>
      <c r="V1011" s="25">
        <f t="shared" si="214"/>
        <v>0.12423662040607164</v>
      </c>
      <c r="Y1011" s="40"/>
      <c r="Z1011" s="40"/>
    </row>
    <row r="1012" spans="1:26" x14ac:dyDescent="0.2">
      <c r="A1012" s="16">
        <v>1954.08</v>
      </c>
      <c r="B1012" s="17">
        <v>30.73</v>
      </c>
      <c r="C1012" s="18">
        <v>1.46333</v>
      </c>
      <c r="D1012" s="17">
        <v>2.6266699999999998</v>
      </c>
      <c r="E1012" s="17">
        <v>26.9</v>
      </c>
      <c r="F1012" s="18">
        <f t="shared" si="215"/>
        <v>1954.6249999999241</v>
      </c>
      <c r="G1012" s="19">
        <v>2.36</v>
      </c>
      <c r="H1012" s="18">
        <f t="shared" si="207"/>
        <v>359.63667425650573</v>
      </c>
      <c r="I1012" s="18">
        <f t="shared" si="208"/>
        <v>17.12551690659852</v>
      </c>
      <c r="J1012" s="20">
        <f t="shared" si="216"/>
        <v>31495.678729015221</v>
      </c>
      <c r="K1012" s="18">
        <f t="shared" si="209"/>
        <v>30.74021682946098</v>
      </c>
      <c r="L1012" s="20">
        <f t="shared" si="210"/>
        <v>2692.1169686671788</v>
      </c>
      <c r="M1012" s="39">
        <f t="shared" si="204"/>
        <v>14.042112347320579</v>
      </c>
      <c r="N1012" s="21"/>
      <c r="O1012" s="22">
        <f t="shared" si="205"/>
        <v>18.04787730127256</v>
      </c>
      <c r="P1012" s="22"/>
      <c r="Q1012" s="41">
        <f t="shared" si="206"/>
        <v>9.0358841377315188E-2</v>
      </c>
      <c r="R1012" s="19">
        <f t="shared" si="211"/>
        <v>1.000201558545158</v>
      </c>
      <c r="S1012" s="19">
        <f t="shared" si="217"/>
        <v>11.356124455945997</v>
      </c>
      <c r="T1012" s="25">
        <f t="shared" si="212"/>
        <v>0.12632687789695596</v>
      </c>
      <c r="U1012" s="25">
        <f t="shared" si="213"/>
        <v>6.8031997725062077E-3</v>
      </c>
      <c r="V1012" s="25">
        <f t="shared" si="214"/>
        <v>0.11952367812444975</v>
      </c>
      <c r="Y1012" s="40"/>
      <c r="Z1012" s="40"/>
    </row>
    <row r="1013" spans="1:26" x14ac:dyDescent="0.2">
      <c r="A1013" s="16">
        <v>1954.09</v>
      </c>
      <c r="B1013" s="17">
        <v>31.45</v>
      </c>
      <c r="C1013" s="18">
        <v>1.47</v>
      </c>
      <c r="D1013" s="17">
        <v>2.63</v>
      </c>
      <c r="E1013" s="17">
        <v>26.8</v>
      </c>
      <c r="F1013" s="18">
        <f t="shared" si="215"/>
        <v>1954.7083333332573</v>
      </c>
      <c r="G1013" s="19">
        <v>2.38</v>
      </c>
      <c r="H1013" s="18">
        <f t="shared" si="207"/>
        <v>369.43628498134342</v>
      </c>
      <c r="I1013" s="18">
        <f t="shared" si="208"/>
        <v>17.267769123134336</v>
      </c>
      <c r="J1013" s="20">
        <f t="shared" si="216"/>
        <v>32479.913908903629</v>
      </c>
      <c r="K1013" s="18">
        <f t="shared" si="209"/>
        <v>30.894035914179117</v>
      </c>
      <c r="L1013" s="20">
        <f t="shared" si="210"/>
        <v>2716.126345959191</v>
      </c>
      <c r="M1013" s="39">
        <f t="shared" si="204"/>
        <v>14.35647414329698</v>
      </c>
      <c r="N1013" s="21"/>
      <c r="O1013" s="22">
        <f t="shared" si="205"/>
        <v>18.445764153358351</v>
      </c>
      <c r="P1013" s="22"/>
      <c r="Q1013" s="41">
        <f t="shared" si="206"/>
        <v>8.8211182770912139E-2</v>
      </c>
      <c r="R1013" s="19">
        <f t="shared" si="211"/>
        <v>0.99758112711171998</v>
      </c>
      <c r="S1013" s="19">
        <f t="shared" si="217"/>
        <v>11.400795519347097</v>
      </c>
      <c r="T1013" s="25">
        <f t="shared" si="212"/>
        <v>0.12469394530903144</v>
      </c>
      <c r="U1013" s="25">
        <f t="shared" si="213"/>
        <v>6.3534200248591688E-3</v>
      </c>
      <c r="V1013" s="25">
        <f t="shared" si="214"/>
        <v>0.11834052528417227</v>
      </c>
      <c r="Y1013" s="40"/>
      <c r="Z1013" s="40"/>
    </row>
    <row r="1014" spans="1:26" x14ac:dyDescent="0.2">
      <c r="A1014" s="16">
        <v>1954.1</v>
      </c>
      <c r="B1014" s="17">
        <v>32.18</v>
      </c>
      <c r="C1014" s="18">
        <v>1.49333</v>
      </c>
      <c r="D1014" s="17">
        <v>2.6766700000000001</v>
      </c>
      <c r="E1014" s="17">
        <v>26.8</v>
      </c>
      <c r="F1014" s="18">
        <f t="shared" si="215"/>
        <v>1954.7916666665906</v>
      </c>
      <c r="G1014" s="19">
        <v>2.4300000000000002</v>
      </c>
      <c r="H1014" s="18">
        <f t="shared" si="207"/>
        <v>378.01143563432851</v>
      </c>
      <c r="I1014" s="18">
        <f t="shared" si="208"/>
        <v>17.541821540578368</v>
      </c>
      <c r="J1014" s="20">
        <f t="shared" si="216"/>
        <v>33362.339122680998</v>
      </c>
      <c r="K1014" s="18">
        <f t="shared" si="209"/>
        <v>31.442258216884344</v>
      </c>
      <c r="L1014" s="20">
        <f t="shared" si="210"/>
        <v>2775.0146755595574</v>
      </c>
      <c r="M1014" s="39">
        <f t="shared" si="204"/>
        <v>14.619231935730564</v>
      </c>
      <c r="N1014" s="21"/>
      <c r="O1014" s="22">
        <f t="shared" si="205"/>
        <v>18.776965474104731</v>
      </c>
      <c r="P1014" s="22"/>
      <c r="Q1014" s="41">
        <f t="shared" si="206"/>
        <v>8.6459243521718368E-2</v>
      </c>
      <c r="R1014" s="19">
        <f t="shared" si="211"/>
        <v>0.99763332319824494</v>
      </c>
      <c r="S1014" s="19">
        <f t="shared" si="217"/>
        <v>11.373218444160525</v>
      </c>
      <c r="T1014" s="25">
        <f t="shared" si="212"/>
        <v>0.12387592370939671</v>
      </c>
      <c r="U1014" s="25">
        <f t="shared" si="213"/>
        <v>7.0302032567628459E-3</v>
      </c>
      <c r="V1014" s="25">
        <f t="shared" si="214"/>
        <v>0.11684572045263386</v>
      </c>
      <c r="Y1014" s="40"/>
      <c r="Z1014" s="40"/>
    </row>
    <row r="1015" spans="1:26" x14ac:dyDescent="0.2">
      <c r="A1015" s="16">
        <v>1954.11</v>
      </c>
      <c r="B1015" s="17">
        <v>33.44</v>
      </c>
      <c r="C1015" s="18">
        <v>1.51667</v>
      </c>
      <c r="D1015" s="17">
        <v>2.7233299999999998</v>
      </c>
      <c r="E1015" s="17">
        <v>26.8</v>
      </c>
      <c r="F1015" s="18">
        <f t="shared" si="215"/>
        <v>1954.8749999999238</v>
      </c>
      <c r="G1015" s="19">
        <v>2.48</v>
      </c>
      <c r="H1015" s="18">
        <f t="shared" si="207"/>
        <v>392.81238059701508</v>
      </c>
      <c r="I1015" s="18">
        <f t="shared" si="208"/>
        <v>17.81599142583956</v>
      </c>
      <c r="J1015" s="20">
        <f t="shared" si="216"/>
        <v>34799.666205786794</v>
      </c>
      <c r="K1015" s="18">
        <f t="shared" si="209"/>
        <v>31.990363051772398</v>
      </c>
      <c r="L1015" s="20">
        <f t="shared" si="210"/>
        <v>2834.0602562262361</v>
      </c>
      <c r="M1015" s="39">
        <f t="shared" si="204"/>
        <v>15.11731169743439</v>
      </c>
      <c r="N1015" s="21"/>
      <c r="O1015" s="22">
        <f t="shared" si="205"/>
        <v>19.407607457588718</v>
      </c>
      <c r="P1015" s="22"/>
      <c r="Q1015" s="41">
        <f t="shared" si="206"/>
        <v>8.3705524492971542E-2</v>
      </c>
      <c r="R1015" s="19">
        <f t="shared" si="211"/>
        <v>0.99943544122648431</v>
      </c>
      <c r="S1015" s="19">
        <f t="shared" si="217"/>
        <v>11.346301711907437</v>
      </c>
      <c r="T1015" s="25">
        <f t="shared" si="212"/>
        <v>0.11983219797869649</v>
      </c>
      <c r="U1015" s="25">
        <f t="shared" si="213"/>
        <v>7.6220588080992968E-3</v>
      </c>
      <c r="V1015" s="25">
        <f t="shared" si="214"/>
        <v>0.11221013917059719</v>
      </c>
      <c r="Y1015" s="40"/>
      <c r="Z1015" s="40"/>
    </row>
    <row r="1016" spans="1:26" x14ac:dyDescent="0.2">
      <c r="A1016" s="16">
        <v>1954.12</v>
      </c>
      <c r="B1016" s="17">
        <v>34.97</v>
      </c>
      <c r="C1016" s="18">
        <v>1.54</v>
      </c>
      <c r="D1016" s="17">
        <v>2.77</v>
      </c>
      <c r="E1016" s="17">
        <v>26.7</v>
      </c>
      <c r="F1016" s="18">
        <f t="shared" si="215"/>
        <v>1954.9583333332571</v>
      </c>
      <c r="G1016" s="19">
        <v>2.5099999999999998</v>
      </c>
      <c r="H1016" s="18">
        <f t="shared" si="207"/>
        <v>412.32347705992532</v>
      </c>
      <c r="I1016" s="18">
        <f t="shared" si="208"/>
        <v>18.157796816479411</v>
      </c>
      <c r="J1016" s="20">
        <f t="shared" si="216"/>
        <v>36662.226517132818</v>
      </c>
      <c r="K1016" s="18">
        <f t="shared" si="209"/>
        <v>32.660452715355824</v>
      </c>
      <c r="L1016" s="20">
        <f t="shared" si="210"/>
        <v>2904.0425351003119</v>
      </c>
      <c r="M1016" s="39">
        <f t="shared" si="204"/>
        <v>15.789062002327087</v>
      </c>
      <c r="N1016" s="21"/>
      <c r="O1016" s="22">
        <f t="shared" si="205"/>
        <v>20.257529192442504</v>
      </c>
      <c r="P1016" s="22"/>
      <c r="Q1016" s="41">
        <f t="shared" si="206"/>
        <v>7.9614728670576687E-2</v>
      </c>
      <c r="R1016" s="19">
        <f t="shared" si="211"/>
        <v>0.99336274347021081</v>
      </c>
      <c r="S1016" s="19">
        <f t="shared" si="217"/>
        <v>11.382367578544489</v>
      </c>
      <c r="T1016" s="25">
        <f t="shared" si="212"/>
        <v>0.11233940716168989</v>
      </c>
      <c r="U1016" s="25">
        <f t="shared" si="213"/>
        <v>7.4056611182429233E-3</v>
      </c>
      <c r="V1016" s="25">
        <f t="shared" si="214"/>
        <v>0.10493374604344696</v>
      </c>
      <c r="Y1016" s="40"/>
      <c r="Z1016" s="40"/>
    </row>
    <row r="1017" spans="1:26" x14ac:dyDescent="0.2">
      <c r="A1017" s="16">
        <v>1955.01</v>
      </c>
      <c r="B1017" s="17">
        <v>35.6</v>
      </c>
      <c r="C1017" s="18">
        <v>1.54667</v>
      </c>
      <c r="D1017" s="17">
        <v>2.8333300000000001</v>
      </c>
      <c r="E1017" s="17">
        <v>26.7</v>
      </c>
      <c r="F1017" s="18">
        <f t="shared" si="215"/>
        <v>1955.0416666665903</v>
      </c>
      <c r="G1017" s="19">
        <v>2.61</v>
      </c>
      <c r="H1017" s="18">
        <f t="shared" si="207"/>
        <v>419.75166666666689</v>
      </c>
      <c r="I1017" s="18">
        <f t="shared" si="208"/>
        <v>18.236441300093642</v>
      </c>
      <c r="J1017" s="20">
        <f t="shared" si="216"/>
        <v>37457.838942918679</v>
      </c>
      <c r="K1017" s="18">
        <f t="shared" si="209"/>
        <v>33.407162632490653</v>
      </c>
      <c r="L1017" s="20">
        <f t="shared" si="210"/>
        <v>2981.1915396668478</v>
      </c>
      <c r="M1017" s="39">
        <f t="shared" si="204"/>
        <v>15.990781062969837</v>
      </c>
      <c r="N1017" s="21"/>
      <c r="O1017" s="22">
        <f t="shared" si="205"/>
        <v>20.501927865048529</v>
      </c>
      <c r="P1017" s="22"/>
      <c r="Q1017" s="41">
        <f t="shared" si="206"/>
        <v>7.7815776226365693E-2</v>
      </c>
      <c r="R1017" s="19">
        <f t="shared" si="211"/>
        <v>0.99869009255840091</v>
      </c>
      <c r="S1017" s="19">
        <f t="shared" si="217"/>
        <v>11.306819885009334</v>
      </c>
      <c r="T1017" s="25">
        <f t="shared" si="212"/>
        <v>0.11304757223665507</v>
      </c>
      <c r="U1017" s="25">
        <f t="shared" si="213"/>
        <v>8.3458926376729359E-3</v>
      </c>
      <c r="V1017" s="25">
        <f t="shared" si="214"/>
        <v>0.10470167959898213</v>
      </c>
      <c r="Y1017" s="40"/>
      <c r="Z1017" s="40"/>
    </row>
    <row r="1018" spans="1:26" x14ac:dyDescent="0.2">
      <c r="A1018" s="16">
        <v>1955.02</v>
      </c>
      <c r="B1018" s="17">
        <v>36.79</v>
      </c>
      <c r="C1018" s="18">
        <v>1.5533300000000001</v>
      </c>
      <c r="D1018" s="17">
        <v>2.8966699999999999</v>
      </c>
      <c r="E1018" s="17">
        <v>26.7</v>
      </c>
      <c r="F1018" s="18">
        <f t="shared" si="215"/>
        <v>1955.1249999999236</v>
      </c>
      <c r="G1018" s="19">
        <v>2.65</v>
      </c>
      <c r="H1018" s="18">
        <f t="shared" si="207"/>
        <v>433.78269147940097</v>
      </c>
      <c r="I1018" s="18">
        <f t="shared" si="208"/>
        <v>18.31496787593634</v>
      </c>
      <c r="J1018" s="20">
        <f t="shared" si="216"/>
        <v>38846.140265648275</v>
      </c>
      <c r="K1018" s="18">
        <f t="shared" si="209"/>
        <v>34.153990457397022</v>
      </c>
      <c r="L1018" s="20">
        <f t="shared" si="210"/>
        <v>3058.5607263738893</v>
      </c>
      <c r="M1018" s="39">
        <f t="shared" si="204"/>
        <v>16.437728215987118</v>
      </c>
      <c r="N1018" s="21"/>
      <c r="O1018" s="22">
        <f t="shared" si="205"/>
        <v>21.056961301473923</v>
      </c>
      <c r="P1018" s="22"/>
      <c r="Q1018" s="41">
        <f t="shared" si="206"/>
        <v>7.5715401259660794E-2</v>
      </c>
      <c r="R1018" s="19">
        <f t="shared" si="211"/>
        <v>0.99959839144156226</v>
      </c>
      <c r="S1018" s="19">
        <f t="shared" si="217"/>
        <v>11.29200899750114</v>
      </c>
      <c r="T1018" s="25">
        <f t="shared" si="212"/>
        <v>0.11008265498545367</v>
      </c>
      <c r="U1018" s="25">
        <f t="shared" si="213"/>
        <v>8.6667566750175951E-3</v>
      </c>
      <c r="V1018" s="25">
        <f t="shared" si="214"/>
        <v>0.10141589831043607</v>
      </c>
      <c r="Y1018" s="40"/>
      <c r="Z1018" s="40"/>
    </row>
    <row r="1019" spans="1:26" x14ac:dyDescent="0.2">
      <c r="A1019" s="16">
        <v>1955.03</v>
      </c>
      <c r="B1019" s="17">
        <v>36.5</v>
      </c>
      <c r="C1019" s="18">
        <v>1.56</v>
      </c>
      <c r="D1019" s="17">
        <v>2.96</v>
      </c>
      <c r="E1019" s="17">
        <v>26.7</v>
      </c>
      <c r="F1019" s="18">
        <f t="shared" si="215"/>
        <v>1955.2083333332569</v>
      </c>
      <c r="G1019" s="19">
        <v>2.68</v>
      </c>
      <c r="H1019" s="18">
        <f t="shared" si="207"/>
        <v>430.3633661048691</v>
      </c>
      <c r="I1019" s="18">
        <f t="shared" si="208"/>
        <v>18.39361235955057</v>
      </c>
      <c r="J1019" s="20">
        <f t="shared" si="216"/>
        <v>38677.198095425287</v>
      </c>
      <c r="K1019" s="18">
        <f t="shared" si="209"/>
        <v>34.900700374531851</v>
      </c>
      <c r="L1019" s="20">
        <f t="shared" si="210"/>
        <v>3136.5618181495574</v>
      </c>
      <c r="M1019" s="39">
        <f t="shared" si="204"/>
        <v>16.219282945537792</v>
      </c>
      <c r="N1019" s="21"/>
      <c r="O1019" s="22">
        <f t="shared" si="205"/>
        <v>20.759297152464629</v>
      </c>
      <c r="P1019" s="22"/>
      <c r="Q1019" s="41">
        <f t="shared" si="206"/>
        <v>7.6234750774021615E-2</v>
      </c>
      <c r="R1019" s="19">
        <f t="shared" si="211"/>
        <v>0.99616375739851437</v>
      </c>
      <c r="S1019" s="19">
        <f t="shared" si="217"/>
        <v>11.287474030045788</v>
      </c>
      <c r="T1019" s="25">
        <f t="shared" si="212"/>
        <v>0.11058503395113006</v>
      </c>
      <c r="U1019" s="25">
        <f t="shared" si="213"/>
        <v>8.7377572076596799E-3</v>
      </c>
      <c r="V1019" s="25">
        <f t="shared" si="214"/>
        <v>0.10184727674347038</v>
      </c>
      <c r="Y1019" s="40"/>
      <c r="Z1019" s="40"/>
    </row>
    <row r="1020" spans="1:26" x14ac:dyDescent="0.2">
      <c r="A1020" s="16">
        <v>1955.04</v>
      </c>
      <c r="B1020" s="17">
        <v>37.76</v>
      </c>
      <c r="C1020" s="18">
        <v>1.5633300000000001</v>
      </c>
      <c r="D1020" s="17">
        <v>3.0466700000000002</v>
      </c>
      <c r="E1020" s="17">
        <v>26.7</v>
      </c>
      <c r="F1020" s="18">
        <f t="shared" si="215"/>
        <v>1955.2916666665901</v>
      </c>
      <c r="G1020" s="19">
        <v>2.75</v>
      </c>
      <c r="H1020" s="18">
        <f t="shared" si="207"/>
        <v>445.21974531835224</v>
      </c>
      <c r="I1020" s="18">
        <f t="shared" si="208"/>
        <v>18.432875647471921</v>
      </c>
      <c r="J1020" s="20">
        <f t="shared" si="216"/>
        <v>40150.404623510571</v>
      </c>
      <c r="K1020" s="18">
        <f t="shared" si="209"/>
        <v>35.922607030430733</v>
      </c>
      <c r="L1020" s="20">
        <f t="shared" si="210"/>
        <v>3239.5400755908627</v>
      </c>
      <c r="M1020" s="39">
        <f t="shared" si="204"/>
        <v>16.685266628063502</v>
      </c>
      <c r="N1020" s="21"/>
      <c r="O1020" s="22">
        <f t="shared" si="205"/>
        <v>21.334047746091095</v>
      </c>
      <c r="P1020" s="22"/>
      <c r="Q1020" s="41">
        <f t="shared" si="206"/>
        <v>7.3812858775129581E-2</v>
      </c>
      <c r="R1020" s="19">
        <f t="shared" si="211"/>
        <v>1.0014249973563802</v>
      </c>
      <c r="S1020" s="19">
        <f t="shared" si="217"/>
        <v>11.244172541308563</v>
      </c>
      <c r="T1020" s="25">
        <f t="shared" si="212"/>
        <v>0.10780131138207505</v>
      </c>
      <c r="U1020" s="25">
        <f t="shared" si="213"/>
        <v>9.2384967241903038E-3</v>
      </c>
      <c r="V1020" s="25">
        <f t="shared" si="214"/>
        <v>9.8562814657884745E-2</v>
      </c>
      <c r="Y1020" s="40"/>
      <c r="Z1020" s="40"/>
    </row>
    <row r="1021" spans="1:26" x14ac:dyDescent="0.2">
      <c r="A1021" s="16">
        <v>1955.05</v>
      </c>
      <c r="B1021" s="17">
        <v>37.6</v>
      </c>
      <c r="C1021" s="18">
        <v>1.56667</v>
      </c>
      <c r="D1021" s="17">
        <v>3.1333299999999999</v>
      </c>
      <c r="E1021" s="17">
        <v>26.7</v>
      </c>
      <c r="F1021" s="18">
        <f t="shared" si="215"/>
        <v>1955.3749999999234</v>
      </c>
      <c r="G1021" s="19">
        <v>2.76</v>
      </c>
      <c r="H1021" s="18">
        <f t="shared" si="207"/>
        <v>443.33322097378294</v>
      </c>
      <c r="I1021" s="18">
        <f t="shared" si="208"/>
        <v>18.472256843164804</v>
      </c>
      <c r="J1021" s="20">
        <f t="shared" si="216"/>
        <v>40119.09648777252</v>
      </c>
      <c r="K1021" s="18">
        <f t="shared" si="209"/>
        <v>36.944395778558068</v>
      </c>
      <c r="L1021" s="20">
        <f t="shared" si="210"/>
        <v>3343.2544839902203</v>
      </c>
      <c r="M1021" s="39">
        <f t="shared" si="204"/>
        <v>16.518057827257799</v>
      </c>
      <c r="N1021" s="21"/>
      <c r="O1021" s="22">
        <f t="shared" si="205"/>
        <v>21.097803794241628</v>
      </c>
      <c r="P1021" s="22"/>
      <c r="Q1021" s="41">
        <f t="shared" si="206"/>
        <v>7.3736304846531153E-2</v>
      </c>
      <c r="R1021" s="19">
        <f t="shared" si="211"/>
        <v>1.0005683116212329</v>
      </c>
      <c r="S1021" s="19">
        <f t="shared" si="217"/>
        <v>11.260195457454611</v>
      </c>
      <c r="T1021" s="25">
        <f t="shared" si="212"/>
        <v>0.10979451896887449</v>
      </c>
      <c r="U1021" s="25">
        <f t="shared" si="213"/>
        <v>9.3659566360082547E-3</v>
      </c>
      <c r="V1021" s="25">
        <f t="shared" si="214"/>
        <v>0.10042856233286623</v>
      </c>
      <c r="Y1021" s="40"/>
      <c r="Z1021" s="40"/>
    </row>
    <row r="1022" spans="1:26" x14ac:dyDescent="0.2">
      <c r="A1022" s="16">
        <v>1955.06</v>
      </c>
      <c r="B1022" s="17">
        <v>39.78</v>
      </c>
      <c r="C1022" s="18">
        <v>1.57</v>
      </c>
      <c r="D1022" s="17">
        <v>3.22</v>
      </c>
      <c r="E1022" s="17">
        <v>26.7</v>
      </c>
      <c r="F1022" s="18">
        <f t="shared" si="215"/>
        <v>1955.4583333332566</v>
      </c>
      <c r="G1022" s="19">
        <v>2.78</v>
      </c>
      <c r="H1022" s="18">
        <f t="shared" si="207"/>
        <v>469.03711516853951</v>
      </c>
      <c r="I1022" s="18">
        <f t="shared" si="208"/>
        <v>18.511520131086151</v>
      </c>
      <c r="J1022" s="20">
        <f t="shared" si="216"/>
        <v>42584.74929275021</v>
      </c>
      <c r="K1022" s="18">
        <f t="shared" si="209"/>
        <v>37.966302434456949</v>
      </c>
      <c r="L1022" s="20">
        <f t="shared" si="210"/>
        <v>3447.0309885031597</v>
      </c>
      <c r="M1022" s="39">
        <f t="shared" si="204"/>
        <v>17.370091963405311</v>
      </c>
      <c r="N1022" s="21"/>
      <c r="O1022" s="22">
        <f t="shared" si="205"/>
        <v>22.157121672370568</v>
      </c>
      <c r="P1022" s="22"/>
      <c r="Q1022" s="41">
        <f t="shared" si="206"/>
        <v>6.9410908719140657E-2</v>
      </c>
      <c r="R1022" s="19">
        <f t="shared" si="211"/>
        <v>0.99198567351214673</v>
      </c>
      <c r="S1022" s="19">
        <f t="shared" si="217"/>
        <v>11.266594757390436</v>
      </c>
      <c r="T1022" s="25">
        <f t="shared" si="212"/>
        <v>9.7423809311600218E-2</v>
      </c>
      <c r="U1022" s="25">
        <f t="shared" si="213"/>
        <v>9.0212984076607494E-3</v>
      </c>
      <c r="V1022" s="25">
        <f t="shared" si="214"/>
        <v>8.8402510903939469E-2</v>
      </c>
      <c r="Y1022" s="40"/>
      <c r="Z1022" s="40"/>
    </row>
    <row r="1023" spans="1:26" x14ac:dyDescent="0.2">
      <c r="A1023" s="16">
        <v>1955.07</v>
      </c>
      <c r="B1023" s="17">
        <v>42.69</v>
      </c>
      <c r="C1023" s="18">
        <v>1.58667</v>
      </c>
      <c r="D1023" s="17">
        <v>3.2933300000000001</v>
      </c>
      <c r="E1023" s="17">
        <v>26.8</v>
      </c>
      <c r="F1023" s="18">
        <f t="shared" si="215"/>
        <v>1955.5416666665899</v>
      </c>
      <c r="G1023" s="19">
        <v>2.9</v>
      </c>
      <c r="H1023" s="18">
        <f t="shared" si="207"/>
        <v>501.47011147388082</v>
      </c>
      <c r="I1023" s="18">
        <f t="shared" si="208"/>
        <v>18.638266145988812</v>
      </c>
      <c r="J1023" s="20">
        <f t="shared" si="216"/>
        <v>45670.418053836351</v>
      </c>
      <c r="K1023" s="18">
        <f t="shared" si="209"/>
        <v>38.686028630130615</v>
      </c>
      <c r="L1023" s="20">
        <f t="shared" si="210"/>
        <v>3523.2550454261159</v>
      </c>
      <c r="M1023" s="39">
        <f t="shared" si="204"/>
        <v>18.454031906632881</v>
      </c>
      <c r="N1023" s="21"/>
      <c r="O1023" s="22">
        <f t="shared" si="205"/>
        <v>23.503510201463122</v>
      </c>
      <c r="P1023" s="22"/>
      <c r="Q1023" s="41">
        <f t="shared" si="206"/>
        <v>6.5218113524167759E-2</v>
      </c>
      <c r="R1023" s="19">
        <f t="shared" si="211"/>
        <v>0.99641025227630275</v>
      </c>
      <c r="S1023" s="19">
        <f t="shared" si="217"/>
        <v>11.13459797446181</v>
      </c>
      <c r="T1023" s="25">
        <f t="shared" si="212"/>
        <v>8.9887472059402729E-2</v>
      </c>
      <c r="U1023" s="25">
        <f t="shared" si="213"/>
        <v>1.0646514702316257E-2</v>
      </c>
      <c r="V1023" s="25">
        <f t="shared" si="214"/>
        <v>7.9240957357086472E-2</v>
      </c>
      <c r="Y1023" s="40"/>
      <c r="Z1023" s="40"/>
    </row>
    <row r="1024" spans="1:26" x14ac:dyDescent="0.2">
      <c r="A1024" s="16">
        <v>1955.08</v>
      </c>
      <c r="B1024" s="17">
        <v>42.43</v>
      </c>
      <c r="C1024" s="18">
        <v>1.6033299999999999</v>
      </c>
      <c r="D1024" s="17">
        <v>3.3666700000000001</v>
      </c>
      <c r="E1024" s="17">
        <v>26.8</v>
      </c>
      <c r="F1024" s="18">
        <f t="shared" si="215"/>
        <v>1955.6249999999231</v>
      </c>
      <c r="G1024" s="19">
        <v>2.97</v>
      </c>
      <c r="H1024" s="18">
        <f t="shared" si="207"/>
        <v>498.41594822761215</v>
      </c>
      <c r="I1024" s="18">
        <f t="shared" si="208"/>
        <v>18.833967529384335</v>
      </c>
      <c r="J1024" s="20">
        <f t="shared" si="216"/>
        <v>45535.204981005649</v>
      </c>
      <c r="K1024" s="18">
        <f t="shared" si="209"/>
        <v>39.547537601212703</v>
      </c>
      <c r="L1024" s="20">
        <f t="shared" si="210"/>
        <v>3613.0570010229148</v>
      </c>
      <c r="M1024" s="39">
        <f t="shared" si="204"/>
        <v>18.222326463047757</v>
      </c>
      <c r="N1024" s="21"/>
      <c r="O1024" s="22">
        <f t="shared" si="205"/>
        <v>23.173696654482651</v>
      </c>
      <c r="P1024" s="22"/>
      <c r="Q1024" s="41">
        <f t="shared" si="206"/>
        <v>6.5207148308589702E-2</v>
      </c>
      <c r="R1024" s="19">
        <f t="shared" si="211"/>
        <v>1.002475</v>
      </c>
      <c r="S1024" s="19">
        <f t="shared" si="217"/>
        <v>11.094627576728701</v>
      </c>
      <c r="T1024" s="25">
        <f t="shared" si="212"/>
        <v>9.2500396231943061E-2</v>
      </c>
      <c r="U1024" s="25">
        <f t="shared" si="213"/>
        <v>1.0955395425943149E-2</v>
      </c>
      <c r="V1024" s="25">
        <f t="shared" si="214"/>
        <v>8.1545000805999912E-2</v>
      </c>
      <c r="Y1024" s="40"/>
      <c r="Z1024" s="40"/>
    </row>
    <row r="1025" spans="1:26" x14ac:dyDescent="0.2">
      <c r="A1025" s="16">
        <v>1955.09</v>
      </c>
      <c r="B1025" s="17">
        <v>44.34</v>
      </c>
      <c r="C1025" s="18">
        <v>1.62</v>
      </c>
      <c r="D1025" s="17">
        <v>3.44</v>
      </c>
      <c r="E1025" s="17">
        <v>26.9</v>
      </c>
      <c r="F1025" s="18">
        <f t="shared" si="215"/>
        <v>1955.7083333332564</v>
      </c>
      <c r="G1025" s="19">
        <v>2.97</v>
      </c>
      <c r="H1025" s="18">
        <f t="shared" si="207"/>
        <v>518.91604739776983</v>
      </c>
      <c r="I1025" s="18">
        <f t="shared" si="208"/>
        <v>18.959043680297409</v>
      </c>
      <c r="J1025" s="20">
        <f t="shared" si="216"/>
        <v>47552.432191407388</v>
      </c>
      <c r="K1025" s="18">
        <f t="shared" si="209"/>
        <v>40.258710037174737</v>
      </c>
      <c r="L1025" s="20">
        <f t="shared" si="210"/>
        <v>3689.2279372675098</v>
      </c>
      <c r="M1025" s="39">
        <f t="shared" ref="M1025:M1088" si="218">H1025/AVERAGE(K905:K1024)</f>
        <v>18.843960654261316</v>
      </c>
      <c r="N1025" s="21"/>
      <c r="O1025" s="22">
        <f t="shared" ref="O1025:O1088" si="219">J1025/AVERAGE(L905:L1024)</f>
        <v>23.925531307723066</v>
      </c>
      <c r="P1025" s="22"/>
      <c r="Q1025" s="41">
        <f t="shared" ref="Q1025:Q1088" si="220">1/M1025-(G1025/100-(((E1025/E905)^(1/10))-1))</f>
        <v>6.378423418526824E-2</v>
      </c>
      <c r="R1025" s="19">
        <f t="shared" si="211"/>
        <v>1.0102306128294607</v>
      </c>
      <c r="S1025" s="19">
        <f t="shared" si="217"/>
        <v>11.080740732471881</v>
      </c>
      <c r="T1025" s="25">
        <f t="shared" si="212"/>
        <v>9.1626521139898776E-2</v>
      </c>
      <c r="U1025" s="25">
        <f t="shared" si="213"/>
        <v>1.1113910913920222E-2</v>
      </c>
      <c r="V1025" s="25">
        <f t="shared" si="214"/>
        <v>8.0512610225978554E-2</v>
      </c>
      <c r="Y1025" s="40"/>
      <c r="Z1025" s="40"/>
    </row>
    <row r="1026" spans="1:26" x14ac:dyDescent="0.2">
      <c r="A1026" s="16">
        <v>1955.1</v>
      </c>
      <c r="B1026" s="17">
        <v>42.11</v>
      </c>
      <c r="C1026" s="18">
        <v>1.6266700000000001</v>
      </c>
      <c r="D1026" s="17">
        <v>3.5</v>
      </c>
      <c r="E1026" s="17">
        <v>26.9</v>
      </c>
      <c r="F1026" s="18">
        <f t="shared" si="215"/>
        <v>1955.7916666665897</v>
      </c>
      <c r="G1026" s="19">
        <v>2.88</v>
      </c>
      <c r="H1026" s="18">
        <f t="shared" si="207"/>
        <v>492.81810455390354</v>
      </c>
      <c r="I1026" s="18">
        <f t="shared" si="208"/>
        <v>19.03710344656135</v>
      </c>
      <c r="J1026" s="20">
        <f t="shared" si="216"/>
        <v>45306.245583060387</v>
      </c>
      <c r="K1026" s="18">
        <f t="shared" si="209"/>
        <v>40.96089684014872</v>
      </c>
      <c r="L1026" s="20">
        <f t="shared" si="210"/>
        <v>3765.6580275637943</v>
      </c>
      <c r="M1026" s="39">
        <f t="shared" si="218"/>
        <v>17.772325789386095</v>
      </c>
      <c r="N1026" s="21"/>
      <c r="O1026" s="22">
        <f t="shared" si="219"/>
        <v>22.532366303323794</v>
      </c>
      <c r="P1026" s="22"/>
      <c r="Q1026" s="41">
        <f t="shared" si="220"/>
        <v>6.7884089783085716E-2</v>
      </c>
      <c r="R1026" s="19">
        <f t="shared" si="211"/>
        <v>1.0015386747064237</v>
      </c>
      <c r="S1026" s="19">
        <f t="shared" si="217"/>
        <v>11.194103500769437</v>
      </c>
      <c r="T1026" s="25">
        <f t="shared" si="212"/>
        <v>9.9284640370255639E-2</v>
      </c>
      <c r="U1026" s="25">
        <f t="shared" si="213"/>
        <v>9.6397835724992831E-3</v>
      </c>
      <c r="V1026" s="25">
        <f t="shared" si="214"/>
        <v>8.9644856797756356E-2</v>
      </c>
      <c r="Y1026" s="40"/>
      <c r="Z1026" s="40"/>
    </row>
    <row r="1027" spans="1:26" x14ac:dyDescent="0.2">
      <c r="A1027" s="16">
        <v>1955.11</v>
      </c>
      <c r="B1027" s="17">
        <v>44.95</v>
      </c>
      <c r="C1027" s="18">
        <v>1.6333299999999999</v>
      </c>
      <c r="D1027" s="17">
        <v>3.56</v>
      </c>
      <c r="E1027" s="17">
        <v>26.9</v>
      </c>
      <c r="F1027" s="18">
        <f t="shared" si="215"/>
        <v>1955.8749999999229</v>
      </c>
      <c r="G1027" s="19">
        <v>2.89</v>
      </c>
      <c r="H1027" s="18">
        <f t="shared" si="207"/>
        <v>526.05494656133862</v>
      </c>
      <c r="I1027" s="18">
        <f t="shared" si="208"/>
        <v>19.115046181691458</v>
      </c>
      <c r="J1027" s="20">
        <f t="shared" si="216"/>
        <v>48508.250054620752</v>
      </c>
      <c r="K1027" s="18">
        <f t="shared" si="209"/>
        <v>41.663083643122697</v>
      </c>
      <c r="L1027" s="20">
        <f t="shared" si="210"/>
        <v>3841.8102379187953</v>
      </c>
      <c r="M1027" s="39">
        <f t="shared" si="218"/>
        <v>18.835559288273899</v>
      </c>
      <c r="N1027" s="21"/>
      <c r="O1027" s="22">
        <f t="shared" si="219"/>
        <v>23.841583744997845</v>
      </c>
      <c r="P1027" s="22"/>
      <c r="Q1027" s="41">
        <f t="shared" si="220"/>
        <v>6.4607904236347519E-2</v>
      </c>
      <c r="R1027" s="19">
        <f t="shared" si="211"/>
        <v>0.99639906764855823</v>
      </c>
      <c r="S1027" s="19">
        <f t="shared" si="217"/>
        <v>11.21132758468716</v>
      </c>
      <c r="T1027" s="25">
        <f t="shared" si="212"/>
        <v>9.297438519582979E-2</v>
      </c>
      <c r="U1027" s="25">
        <f t="shared" si="213"/>
        <v>9.0414284940998346E-3</v>
      </c>
      <c r="V1027" s="25">
        <f t="shared" si="214"/>
        <v>8.3932956701729955E-2</v>
      </c>
      <c r="Y1027" s="40"/>
      <c r="Z1027" s="40"/>
    </row>
    <row r="1028" spans="1:26" x14ac:dyDescent="0.2">
      <c r="A1028" s="16">
        <v>1955.12</v>
      </c>
      <c r="B1028" s="17">
        <v>45.37</v>
      </c>
      <c r="C1028" s="18">
        <v>1.64</v>
      </c>
      <c r="D1028" s="17">
        <v>3.62</v>
      </c>
      <c r="E1028" s="17">
        <v>26.8</v>
      </c>
      <c r="F1028" s="18">
        <f t="shared" si="215"/>
        <v>1955.9583333332562</v>
      </c>
      <c r="G1028" s="19">
        <v>2.96</v>
      </c>
      <c r="H1028" s="18">
        <f t="shared" si="207"/>
        <v>532.95148647388078</v>
      </c>
      <c r="I1028" s="18">
        <f t="shared" si="208"/>
        <v>19.264722014925379</v>
      </c>
      <c r="J1028" s="20">
        <f t="shared" si="216"/>
        <v>49292.225026588014</v>
      </c>
      <c r="K1028" s="18">
        <f t="shared" si="209"/>
        <v>42.523349813432851</v>
      </c>
      <c r="L1028" s="20">
        <f t="shared" si="210"/>
        <v>3932.9480845547414</v>
      </c>
      <c r="M1028" s="39">
        <f t="shared" si="218"/>
        <v>18.942369035813577</v>
      </c>
      <c r="N1028" s="21"/>
      <c r="O1028" s="22">
        <f t="shared" si="219"/>
        <v>23.937765745387587</v>
      </c>
      <c r="P1028" s="22"/>
      <c r="Q1028" s="41">
        <f t="shared" si="220"/>
        <v>6.2648258086002703E-2</v>
      </c>
      <c r="R1028" s="19">
        <f t="shared" si="211"/>
        <v>1.0076321632439265</v>
      </c>
      <c r="S1028" s="19">
        <f t="shared" si="217"/>
        <v>11.212639025441881</v>
      </c>
      <c r="T1028" s="25">
        <f t="shared" si="212"/>
        <v>9.0650756171307023E-2</v>
      </c>
      <c r="U1028" s="25">
        <f t="shared" si="213"/>
        <v>7.7193888465101335E-3</v>
      </c>
      <c r="V1028" s="25">
        <f t="shared" si="214"/>
        <v>8.293136732479689E-2</v>
      </c>
      <c r="Y1028" s="40"/>
      <c r="Z1028" s="40"/>
    </row>
    <row r="1029" spans="1:26" x14ac:dyDescent="0.2">
      <c r="A1029" s="16">
        <v>1956.01</v>
      </c>
      <c r="B1029" s="17">
        <v>44.15</v>
      </c>
      <c r="C1029" s="18">
        <v>1.67</v>
      </c>
      <c r="D1029" s="17">
        <v>3.6433300000000002</v>
      </c>
      <c r="E1029" s="17">
        <v>26.8</v>
      </c>
      <c r="F1029" s="18">
        <f t="shared" si="215"/>
        <v>1956.0416666665894</v>
      </c>
      <c r="G1029" s="19">
        <v>2.9</v>
      </c>
      <c r="H1029" s="18">
        <f t="shared" si="207"/>
        <v>518.62041277985099</v>
      </c>
      <c r="I1029" s="18">
        <f t="shared" si="208"/>
        <v>19.617125466417917</v>
      </c>
      <c r="J1029" s="20">
        <f t="shared" si="216"/>
        <v>48117.953924915018</v>
      </c>
      <c r="K1029" s="18">
        <f t="shared" si="209"/>
        <v>42.797402230876891</v>
      </c>
      <c r="L1029" s="20">
        <f t="shared" si="210"/>
        <v>3970.7720288394262</v>
      </c>
      <c r="M1029" s="39">
        <f t="shared" si="218"/>
        <v>18.292585385418892</v>
      </c>
      <c r="N1029" s="21"/>
      <c r="O1029" s="22">
        <f t="shared" si="219"/>
        <v>23.08245908421755</v>
      </c>
      <c r="P1029" s="22"/>
      <c r="Q1029" s="41">
        <f t="shared" si="220"/>
        <v>6.5123509041438488E-2</v>
      </c>
      <c r="R1029" s="19">
        <f t="shared" si="211"/>
        <v>1.0075969184830094</v>
      </c>
      <c r="S1029" s="19">
        <f t="shared" si="217"/>
        <v>11.298215716879273</v>
      </c>
      <c r="T1029" s="25">
        <f t="shared" si="212"/>
        <v>9.5431683360476027E-2</v>
      </c>
      <c r="U1029" s="25">
        <f t="shared" si="213"/>
        <v>7.4202191364101111E-3</v>
      </c>
      <c r="V1029" s="25">
        <f t="shared" si="214"/>
        <v>8.8011464224065916E-2</v>
      </c>
      <c r="Y1029" s="40"/>
      <c r="Z1029" s="40"/>
    </row>
    <row r="1030" spans="1:26" x14ac:dyDescent="0.2">
      <c r="A1030" s="16">
        <v>1956.02</v>
      </c>
      <c r="B1030" s="17">
        <v>44.43</v>
      </c>
      <c r="C1030" s="18">
        <v>1.7</v>
      </c>
      <c r="D1030" s="17">
        <v>3.6666699999999999</v>
      </c>
      <c r="E1030" s="17">
        <v>26.8</v>
      </c>
      <c r="F1030" s="18">
        <f t="shared" si="215"/>
        <v>1956.1249999999227</v>
      </c>
      <c r="G1030" s="19">
        <v>2.84</v>
      </c>
      <c r="H1030" s="18">
        <f t="shared" si="207"/>
        <v>521.90951166044795</v>
      </c>
      <c r="I1030" s="18">
        <f t="shared" si="208"/>
        <v>19.969528917910456</v>
      </c>
      <c r="J1030" s="20">
        <f t="shared" si="216"/>
        <v>48577.517622272637</v>
      </c>
      <c r="K1030" s="18">
        <f t="shared" si="209"/>
        <v>43.071572116138078</v>
      </c>
      <c r="L1030" s="20">
        <f t="shared" si="210"/>
        <v>4008.9517564721682</v>
      </c>
      <c r="M1030" s="39">
        <f t="shared" si="218"/>
        <v>18.266116815127784</v>
      </c>
      <c r="N1030" s="21"/>
      <c r="O1030" s="22">
        <f t="shared" si="219"/>
        <v>23.017216418743033</v>
      </c>
      <c r="P1030" s="22"/>
      <c r="Q1030" s="41">
        <f t="shared" si="220"/>
        <v>6.6375586939811451E-2</v>
      </c>
      <c r="R1030" s="19">
        <f t="shared" si="211"/>
        <v>0.99206506834990926</v>
      </c>
      <c r="S1030" s="19">
        <f t="shared" si="217"/>
        <v>11.38404734068386</v>
      </c>
      <c r="T1030" s="25">
        <f t="shared" si="212"/>
        <v>9.3235290490984557E-2</v>
      </c>
      <c r="U1030" s="25">
        <f t="shared" si="213"/>
        <v>4.6641172438899314E-3</v>
      </c>
      <c r="V1030" s="25">
        <f t="shared" si="214"/>
        <v>8.8571173247094626E-2</v>
      </c>
      <c r="Y1030" s="40"/>
      <c r="Z1030" s="40"/>
    </row>
    <row r="1031" spans="1:26" x14ac:dyDescent="0.2">
      <c r="A1031" s="16">
        <v>1956.03</v>
      </c>
      <c r="B1031" s="17">
        <v>47.49</v>
      </c>
      <c r="C1031" s="18">
        <v>1.73</v>
      </c>
      <c r="D1031" s="17">
        <v>3.69</v>
      </c>
      <c r="E1031" s="17">
        <v>26.8</v>
      </c>
      <c r="F1031" s="18">
        <f t="shared" si="215"/>
        <v>1956.208333333256</v>
      </c>
      <c r="G1031" s="19">
        <v>2.96</v>
      </c>
      <c r="H1031" s="18">
        <f t="shared" si="207"/>
        <v>557.85466371268683</v>
      </c>
      <c r="I1031" s="18">
        <f t="shared" si="208"/>
        <v>20.321932369402994</v>
      </c>
      <c r="J1031" s="20">
        <f t="shared" si="216"/>
        <v>52080.791597395269</v>
      </c>
      <c r="K1031" s="18">
        <f t="shared" si="209"/>
        <v>43.345624533582104</v>
      </c>
      <c r="L1031" s="20">
        <f t="shared" si="210"/>
        <v>4046.7071171696884</v>
      </c>
      <c r="M1031" s="39">
        <f t="shared" si="218"/>
        <v>19.371210099299962</v>
      </c>
      <c r="N1031" s="21"/>
      <c r="O1031" s="22">
        <f t="shared" si="219"/>
        <v>24.373586635398762</v>
      </c>
      <c r="P1031" s="22"/>
      <c r="Q1031" s="41">
        <f t="shared" si="220"/>
        <v>6.0910141321596049E-2</v>
      </c>
      <c r="R1031" s="19">
        <f t="shared" si="211"/>
        <v>0.98377620319820946</v>
      </c>
      <c r="S1031" s="19">
        <f t="shared" si="217"/>
        <v>11.293715703134138</v>
      </c>
      <c r="T1031" s="25">
        <f t="shared" si="212"/>
        <v>8.1045764992163871E-2</v>
      </c>
      <c r="U1031" s="25">
        <f t="shared" si="213"/>
        <v>5.2399493832038235E-3</v>
      </c>
      <c r="V1031" s="25">
        <f t="shared" si="214"/>
        <v>7.5805815608960048E-2</v>
      </c>
      <c r="Y1031" s="40"/>
      <c r="Z1031" s="40"/>
    </row>
    <row r="1032" spans="1:26" x14ac:dyDescent="0.2">
      <c r="A1032" s="16">
        <v>1956.04</v>
      </c>
      <c r="B1032" s="17">
        <v>48.05</v>
      </c>
      <c r="C1032" s="18">
        <v>1.7533300000000001</v>
      </c>
      <c r="D1032" s="17">
        <v>3.66</v>
      </c>
      <c r="E1032" s="17">
        <v>26.9</v>
      </c>
      <c r="F1032" s="18">
        <f t="shared" si="215"/>
        <v>1956.2916666665892</v>
      </c>
      <c r="G1032" s="19">
        <v>3.18</v>
      </c>
      <c r="H1032" s="18">
        <f t="shared" si="207"/>
        <v>562.33459804832739</v>
      </c>
      <c r="I1032" s="18">
        <f t="shared" si="208"/>
        <v>20.519419787639418</v>
      </c>
      <c r="J1032" s="20">
        <f t="shared" si="216"/>
        <v>52658.673585206649</v>
      </c>
      <c r="K1032" s="18">
        <f t="shared" si="209"/>
        <v>42.83339498141266</v>
      </c>
      <c r="L1032" s="20">
        <f t="shared" si="210"/>
        <v>4011.045688280049</v>
      </c>
      <c r="M1032" s="39">
        <f t="shared" si="218"/>
        <v>19.370593634578501</v>
      </c>
      <c r="N1032" s="21"/>
      <c r="O1032" s="22">
        <f t="shared" si="219"/>
        <v>24.338669114170269</v>
      </c>
      <c r="P1032" s="22"/>
      <c r="Q1032" s="41">
        <f t="shared" si="220"/>
        <v>5.8532570272147331E-2</v>
      </c>
      <c r="R1032" s="19">
        <f t="shared" si="211"/>
        <v>1.0120440058709126</v>
      </c>
      <c r="S1032" s="19">
        <f t="shared" si="217"/>
        <v>11.069185822256701</v>
      </c>
      <c r="T1032" s="25">
        <f t="shared" si="212"/>
        <v>8.2716102777451894E-2</v>
      </c>
      <c r="U1032" s="25">
        <f t="shared" si="213"/>
        <v>7.9893148106200407E-3</v>
      </c>
      <c r="V1032" s="25">
        <f t="shared" si="214"/>
        <v>7.4726787966831854E-2</v>
      </c>
      <c r="Y1032" s="40"/>
      <c r="Z1032" s="40"/>
    </row>
    <row r="1033" spans="1:26" x14ac:dyDescent="0.2">
      <c r="A1033" s="16">
        <v>1956.05</v>
      </c>
      <c r="B1033" s="17">
        <v>46.54</v>
      </c>
      <c r="C1033" s="18">
        <v>1.77667</v>
      </c>
      <c r="D1033" s="17">
        <v>3.63</v>
      </c>
      <c r="E1033" s="17">
        <v>27</v>
      </c>
      <c r="F1033" s="18">
        <f t="shared" si="215"/>
        <v>1956.3749999999225</v>
      </c>
      <c r="G1033" s="19">
        <v>3.07</v>
      </c>
      <c r="H1033" s="18">
        <f t="shared" ref="H1033:H1096" si="221">B1033*$E$1853/E1033</f>
        <v>542.64562685185206</v>
      </c>
      <c r="I1033" s="18">
        <f t="shared" ref="I1033:I1096" si="222">C1033*$E$1853/E1033</f>
        <v>20.715560933796308</v>
      </c>
      <c r="J1033" s="20">
        <f t="shared" si="216"/>
        <v>50976.595665819048</v>
      </c>
      <c r="K1033" s="18">
        <f t="shared" ref="K1033:K1096" si="223">D1033*$E$1853/E1033</f>
        <v>42.324959722222239</v>
      </c>
      <c r="L1033" s="20">
        <f t="shared" ref="L1033:L1096" si="224">K1033*(J1033/H1033)</f>
        <v>3976.0430224951256</v>
      </c>
      <c r="M1033" s="39">
        <f t="shared" si="218"/>
        <v>18.544506591754434</v>
      </c>
      <c r="N1033" s="21"/>
      <c r="O1033" s="22">
        <f t="shared" si="219"/>
        <v>23.274196470664446</v>
      </c>
      <c r="P1033" s="22"/>
      <c r="Q1033" s="41">
        <f t="shared" si="220"/>
        <v>6.1754700568371249E-2</v>
      </c>
      <c r="R1033" s="19">
        <f t="shared" ref="R1033:R1096" si="225">((G1033/G1034+G1033/1200+((1+G1034/1200)^(-119))*(1-G1033/G1034)))</f>
        <v>1.0085562050188539</v>
      </c>
      <c r="S1033" s="19">
        <f t="shared" si="217"/>
        <v>11.161012408836974</v>
      </c>
      <c r="T1033" s="25">
        <f t="shared" ref="T1033:T1096" si="226">(($J1153/$J1033)^(1/10)-1)</f>
        <v>8.0672480501264632E-2</v>
      </c>
      <c r="U1033" s="25">
        <f t="shared" ref="U1033:U1096" si="227">(($S1153/$S1033)^(1/10)-1)</f>
        <v>7.3172106738386145E-3</v>
      </c>
      <c r="V1033" s="25">
        <f t="shared" ref="V1033:V1096" si="228">T1033-U1033</f>
        <v>7.3355269827426017E-2</v>
      </c>
      <c r="Y1033" s="40"/>
      <c r="Z1033" s="40"/>
    </row>
    <row r="1034" spans="1:26" x14ac:dyDescent="0.2">
      <c r="A1034" s="16">
        <v>1956.06</v>
      </c>
      <c r="B1034" s="17">
        <v>46.27</v>
      </c>
      <c r="C1034" s="18">
        <v>1.8</v>
      </c>
      <c r="D1034" s="17">
        <v>3.6</v>
      </c>
      <c r="E1034" s="17">
        <v>27.2</v>
      </c>
      <c r="F1034" s="18">
        <f t="shared" ref="F1034:F1097" si="229">F1033+1/12</f>
        <v>1956.4583333332557</v>
      </c>
      <c r="G1034" s="19">
        <v>3</v>
      </c>
      <c r="H1034" s="18">
        <f t="shared" si="221"/>
        <v>535.53059604779435</v>
      </c>
      <c r="I1034" s="18">
        <f t="shared" si="222"/>
        <v>20.833262867647068</v>
      </c>
      <c r="J1034" s="20">
        <f t="shared" ref="J1034:J1097" si="230">J1033*((H1034+(I1034/12))/H1033)</f>
        <v>50471.294784212863</v>
      </c>
      <c r="K1034" s="18">
        <f t="shared" si="223"/>
        <v>41.666525735294137</v>
      </c>
      <c r="L1034" s="20">
        <f t="shared" si="224"/>
        <v>3926.8783493228075</v>
      </c>
      <c r="M1034" s="39">
        <f t="shared" si="218"/>
        <v>18.158163846958701</v>
      </c>
      <c r="N1034" s="21"/>
      <c r="O1034" s="22">
        <f t="shared" si="219"/>
        <v>22.767416558558157</v>
      </c>
      <c r="P1034" s="22"/>
      <c r="Q1034" s="41">
        <f t="shared" si="220"/>
        <v>6.3251818698492793E-2</v>
      </c>
      <c r="R1034" s="19">
        <f t="shared" si="225"/>
        <v>0.99312377072866442</v>
      </c>
      <c r="S1034" s="19">
        <f t="shared" ref="S1034:S1097" si="231">S1033*R1033*E1033/E1034</f>
        <v>11.173739875701244</v>
      </c>
      <c r="T1034" s="25">
        <f t="shared" si="226"/>
        <v>8.0810362261079405E-2</v>
      </c>
      <c r="U1034" s="25">
        <f t="shared" si="227"/>
        <v>7.0542140688891752E-3</v>
      </c>
      <c r="V1034" s="25">
        <f t="shared" si="228"/>
        <v>7.375614819219023E-2</v>
      </c>
      <c r="Y1034" s="40"/>
      <c r="Z1034" s="40"/>
    </row>
    <row r="1035" spans="1:26" x14ac:dyDescent="0.2">
      <c r="A1035" s="16">
        <v>1956.07</v>
      </c>
      <c r="B1035" s="17">
        <v>48.78</v>
      </c>
      <c r="C1035" s="18">
        <v>1.8133300000000001</v>
      </c>
      <c r="D1035" s="17">
        <v>3.5533299999999999</v>
      </c>
      <c r="E1035" s="17">
        <v>27.4</v>
      </c>
      <c r="F1035" s="18">
        <f t="shared" si="229"/>
        <v>1956.541666666589</v>
      </c>
      <c r="G1035" s="19">
        <v>3.11</v>
      </c>
      <c r="H1035" s="18">
        <f t="shared" si="221"/>
        <v>560.46039142335792</v>
      </c>
      <c r="I1035" s="18">
        <f t="shared" si="222"/>
        <v>20.834350995894173</v>
      </c>
      <c r="J1035" s="20">
        <f t="shared" si="230"/>
        <v>52984.441777379288</v>
      </c>
      <c r="K1035" s="18">
        <f t="shared" si="223"/>
        <v>40.826173076186151</v>
      </c>
      <c r="L1035" s="20">
        <f t="shared" si="224"/>
        <v>3859.5983292500032</v>
      </c>
      <c r="M1035" s="39">
        <f t="shared" si="218"/>
        <v>18.85679759689679</v>
      </c>
      <c r="N1035" s="21"/>
      <c r="O1035" s="22">
        <f t="shared" si="219"/>
        <v>23.620311675201741</v>
      </c>
      <c r="P1035" s="22"/>
      <c r="Q1035" s="41">
        <f t="shared" si="220"/>
        <v>5.4950815885390317E-2</v>
      </c>
      <c r="R1035" s="19">
        <f t="shared" si="225"/>
        <v>0.98403310014206236</v>
      </c>
      <c r="S1035" s="19">
        <f t="shared" si="231"/>
        <v>11.015907359676508</v>
      </c>
      <c r="T1035" s="25">
        <f t="shared" si="226"/>
        <v>7.5261518135921301E-2</v>
      </c>
      <c r="U1035" s="25">
        <f t="shared" si="227"/>
        <v>6.9230586276944894E-3</v>
      </c>
      <c r="V1035" s="25">
        <f t="shared" si="228"/>
        <v>6.8338459508226812E-2</v>
      </c>
      <c r="Y1035" s="40"/>
      <c r="Z1035" s="40"/>
    </row>
    <row r="1036" spans="1:26" x14ac:dyDescent="0.2">
      <c r="A1036" s="16">
        <v>1956.08</v>
      </c>
      <c r="B1036" s="17">
        <v>48.49</v>
      </c>
      <c r="C1036" s="18">
        <v>1.82667</v>
      </c>
      <c r="D1036" s="17">
        <v>3.5066700000000002</v>
      </c>
      <c r="E1036" s="17">
        <v>27.3</v>
      </c>
      <c r="F1036" s="18">
        <f t="shared" si="229"/>
        <v>1956.6249999999222</v>
      </c>
      <c r="G1036" s="19">
        <v>3.33</v>
      </c>
      <c r="H1036" s="18">
        <f t="shared" si="221"/>
        <v>559.1691845238098</v>
      </c>
      <c r="I1036" s="18">
        <f t="shared" si="222"/>
        <v>21.064499366758252</v>
      </c>
      <c r="J1036" s="20">
        <f t="shared" si="230"/>
        <v>53028.32299588048</v>
      </c>
      <c r="K1036" s="18">
        <f t="shared" si="223"/>
        <v>40.437653212912103</v>
      </c>
      <c r="L1036" s="20">
        <f t="shared" si="224"/>
        <v>3834.8696514737921</v>
      </c>
      <c r="M1036" s="39">
        <f t="shared" si="218"/>
        <v>18.670937110186422</v>
      </c>
      <c r="N1036" s="21"/>
      <c r="O1036" s="22">
        <f t="shared" si="219"/>
        <v>23.368947299227315</v>
      </c>
      <c r="P1036" s="22"/>
      <c r="Q1036" s="41">
        <f t="shared" si="220"/>
        <v>5.0837793863342431E-2</v>
      </c>
      <c r="R1036" s="19">
        <f t="shared" si="225"/>
        <v>0.99856707120078669</v>
      </c>
      <c r="S1036" s="19">
        <f t="shared" si="231"/>
        <v>10.879724493719941</v>
      </c>
      <c r="T1036" s="25">
        <f t="shared" si="226"/>
        <v>6.8148848085951341E-2</v>
      </c>
      <c r="U1036" s="25">
        <f t="shared" si="227"/>
        <v>6.4164403429456396E-3</v>
      </c>
      <c r="V1036" s="25">
        <f t="shared" si="228"/>
        <v>6.1732407743005702E-2</v>
      </c>
      <c r="Y1036" s="40"/>
      <c r="Z1036" s="40"/>
    </row>
    <row r="1037" spans="1:26" x14ac:dyDescent="0.2">
      <c r="A1037" s="16">
        <v>1956.09</v>
      </c>
      <c r="B1037" s="17">
        <v>46.84</v>
      </c>
      <c r="C1037" s="18">
        <v>1.84</v>
      </c>
      <c r="D1037" s="17">
        <v>3.46</v>
      </c>
      <c r="E1037" s="17">
        <v>27.4</v>
      </c>
      <c r="F1037" s="18">
        <f t="shared" si="229"/>
        <v>1956.7083333332555</v>
      </c>
      <c r="G1037" s="19">
        <v>3.38</v>
      </c>
      <c r="H1037" s="18">
        <f t="shared" si="221"/>
        <v>538.17065875912442</v>
      </c>
      <c r="I1037" s="18">
        <f t="shared" si="222"/>
        <v>21.140777372262786</v>
      </c>
      <c r="J1037" s="20">
        <f t="shared" si="230"/>
        <v>51204.0183476983</v>
      </c>
      <c r="K1037" s="18">
        <f t="shared" si="223"/>
        <v>39.753853102189808</v>
      </c>
      <c r="L1037" s="20">
        <f t="shared" si="224"/>
        <v>3782.3634390058951</v>
      </c>
      <c r="M1037" s="39">
        <f t="shared" si="218"/>
        <v>17.836640796312025</v>
      </c>
      <c r="N1037" s="21"/>
      <c r="O1037" s="22">
        <f t="shared" si="219"/>
        <v>22.311473210449897</v>
      </c>
      <c r="P1037" s="22"/>
      <c r="Q1037" s="41">
        <f t="shared" si="220"/>
        <v>5.2204639380191556E-2</v>
      </c>
      <c r="R1037" s="19">
        <f t="shared" si="225"/>
        <v>1.0061893610621129</v>
      </c>
      <c r="S1037" s="19">
        <f t="shared" si="231"/>
        <v>10.824484496803466</v>
      </c>
      <c r="T1037" s="25">
        <f t="shared" si="226"/>
        <v>6.8389173775341705E-2</v>
      </c>
      <c r="U1037" s="25">
        <f t="shared" si="227"/>
        <v>7.676213894525219E-3</v>
      </c>
      <c r="V1037" s="25">
        <f t="shared" si="228"/>
        <v>6.0712959880816486E-2</v>
      </c>
      <c r="Y1037" s="40"/>
      <c r="Z1037" s="40"/>
    </row>
    <row r="1038" spans="1:26" x14ac:dyDescent="0.2">
      <c r="A1038" s="16">
        <v>1956.1</v>
      </c>
      <c r="B1038" s="17">
        <v>46.24</v>
      </c>
      <c r="C1038" s="18">
        <v>1.80667</v>
      </c>
      <c r="D1038" s="17">
        <v>3.44333</v>
      </c>
      <c r="E1038" s="17">
        <v>27.5</v>
      </c>
      <c r="F1038" s="18">
        <f t="shared" si="229"/>
        <v>1956.7916666665888</v>
      </c>
      <c r="G1038" s="19">
        <v>3.34</v>
      </c>
      <c r="H1038" s="18">
        <f t="shared" si="221"/>
        <v>529.34501090909112</v>
      </c>
      <c r="I1038" s="18">
        <f t="shared" si="222"/>
        <v>20.682347553181827</v>
      </c>
      <c r="J1038" s="20">
        <f t="shared" si="230"/>
        <v>50528.290267966666</v>
      </c>
      <c r="K1038" s="18">
        <f t="shared" si="223"/>
        <v>39.418459265000017</v>
      </c>
      <c r="L1038" s="20">
        <f t="shared" si="224"/>
        <v>3762.6638782092923</v>
      </c>
      <c r="M1038" s="39">
        <f t="shared" si="218"/>
        <v>17.418952948636129</v>
      </c>
      <c r="N1038" s="21"/>
      <c r="O1038" s="22">
        <f t="shared" si="219"/>
        <v>21.777269004413146</v>
      </c>
      <c r="P1038" s="22"/>
      <c r="Q1038" s="41">
        <f t="shared" si="220"/>
        <v>5.2325543255801035E-2</v>
      </c>
      <c r="R1038" s="19">
        <f t="shared" si="225"/>
        <v>0.99022472627998948</v>
      </c>
      <c r="S1038" s="19">
        <f t="shared" si="231"/>
        <v>10.851875753703007</v>
      </c>
      <c r="T1038" s="25">
        <f t="shared" si="226"/>
        <v>6.8551558542897073E-2</v>
      </c>
      <c r="U1038" s="25">
        <f t="shared" si="227"/>
        <v>8.563709737462899E-3</v>
      </c>
      <c r="V1038" s="25">
        <f t="shared" si="228"/>
        <v>5.9987848805434174E-2</v>
      </c>
      <c r="Y1038" s="40"/>
      <c r="Z1038" s="40"/>
    </row>
    <row r="1039" spans="1:26" x14ac:dyDescent="0.2">
      <c r="A1039" s="16">
        <v>1956.11</v>
      </c>
      <c r="B1039" s="17">
        <v>45.76</v>
      </c>
      <c r="C1039" s="18">
        <v>1.7733300000000001</v>
      </c>
      <c r="D1039" s="17">
        <v>3.4266700000000001</v>
      </c>
      <c r="E1039" s="17">
        <v>27.5</v>
      </c>
      <c r="F1039" s="18">
        <f t="shared" si="229"/>
        <v>1956.874999999922</v>
      </c>
      <c r="G1039" s="19">
        <v>3.49</v>
      </c>
      <c r="H1039" s="18">
        <f t="shared" si="221"/>
        <v>523.85008000000028</v>
      </c>
      <c r="I1039" s="18">
        <f t="shared" si="222"/>
        <v>20.300678810454556</v>
      </c>
      <c r="J1039" s="20">
        <f t="shared" si="230"/>
        <v>50165.257505995447</v>
      </c>
      <c r="K1039" s="18">
        <f t="shared" si="223"/>
        <v>39.227739371363654</v>
      </c>
      <c r="L1039" s="20">
        <f t="shared" si="224"/>
        <v>3756.5512005696983</v>
      </c>
      <c r="M1039" s="39">
        <f t="shared" si="218"/>
        <v>17.12033973662826</v>
      </c>
      <c r="N1039" s="21"/>
      <c r="O1039" s="22">
        <f t="shared" si="219"/>
        <v>21.392087415372341</v>
      </c>
      <c r="P1039" s="22"/>
      <c r="Q1039" s="41">
        <f t="shared" si="220"/>
        <v>4.9387093462700496E-2</v>
      </c>
      <c r="R1039" s="19">
        <f t="shared" si="225"/>
        <v>0.99457516226368625</v>
      </c>
      <c r="S1039" s="19">
        <f t="shared" si="231"/>
        <v>10.745795697835014</v>
      </c>
      <c r="T1039" s="25">
        <f t="shared" si="226"/>
        <v>7.4874603233678227E-2</v>
      </c>
      <c r="U1039" s="25">
        <f t="shared" si="227"/>
        <v>8.8003928916504659E-3</v>
      </c>
      <c r="V1039" s="25">
        <f t="shared" si="228"/>
        <v>6.6074210342027762E-2</v>
      </c>
      <c r="Y1039" s="40"/>
      <c r="Z1039" s="40"/>
    </row>
    <row r="1040" spans="1:26" x14ac:dyDescent="0.2">
      <c r="A1040" s="16">
        <v>1956.12</v>
      </c>
      <c r="B1040" s="17">
        <v>46.44</v>
      </c>
      <c r="C1040" s="18">
        <v>1.74</v>
      </c>
      <c r="D1040" s="17">
        <v>3.41</v>
      </c>
      <c r="E1040" s="17">
        <v>27.6</v>
      </c>
      <c r="F1040" s="18">
        <f t="shared" si="229"/>
        <v>1956.9583333332553</v>
      </c>
      <c r="G1040" s="19">
        <v>3.59</v>
      </c>
      <c r="H1040" s="18">
        <f t="shared" si="221"/>
        <v>529.70835326086967</v>
      </c>
      <c r="I1040" s="18">
        <f t="shared" si="222"/>
        <v>19.846953804347834</v>
      </c>
      <c r="J1040" s="20">
        <f t="shared" si="230"/>
        <v>50884.644146216495</v>
      </c>
      <c r="K1040" s="18">
        <f t="shared" si="223"/>
        <v>38.895466938405811</v>
      </c>
      <c r="L1040" s="20">
        <f t="shared" si="224"/>
        <v>3736.3616825710224</v>
      </c>
      <c r="M1040" s="39">
        <f t="shared" si="218"/>
        <v>17.197522725560926</v>
      </c>
      <c r="N1040" s="21"/>
      <c r="O1040" s="22">
        <f t="shared" si="219"/>
        <v>21.474498795561214</v>
      </c>
      <c r="P1040" s="22"/>
      <c r="Q1040" s="41">
        <f t="shared" si="220"/>
        <v>4.7538713978886975E-2</v>
      </c>
      <c r="R1040" s="19">
        <f t="shared" si="225"/>
        <v>1.0138911587112152</v>
      </c>
      <c r="S1040" s="19">
        <f t="shared" si="231"/>
        <v>10.648778668305569</v>
      </c>
      <c r="T1040" s="25">
        <f t="shared" si="226"/>
        <v>7.4110333432631625E-2</v>
      </c>
      <c r="U1040" s="25">
        <f t="shared" si="227"/>
        <v>1.2651981933879064E-2</v>
      </c>
      <c r="V1040" s="25">
        <f t="shared" si="228"/>
        <v>6.1458351498752561E-2</v>
      </c>
      <c r="Y1040" s="40"/>
      <c r="Z1040" s="40"/>
    </row>
    <row r="1041" spans="1:26" x14ac:dyDescent="0.2">
      <c r="A1041" s="16">
        <v>1957.01</v>
      </c>
      <c r="B1041" s="17">
        <v>45.43</v>
      </c>
      <c r="C1041" s="18">
        <v>1.7366699999999999</v>
      </c>
      <c r="D1041" s="17">
        <v>3.4066700000000001</v>
      </c>
      <c r="E1041" s="17">
        <v>27.6</v>
      </c>
      <c r="F1041" s="18">
        <f t="shared" si="229"/>
        <v>1957.0416666665885</v>
      </c>
      <c r="G1041" s="19">
        <v>3.46</v>
      </c>
      <c r="H1041" s="18">
        <f t="shared" si="221"/>
        <v>518.18799501811623</v>
      </c>
      <c r="I1041" s="18">
        <f t="shared" si="222"/>
        <v>19.808970841032615</v>
      </c>
      <c r="J1041" s="20">
        <f t="shared" si="230"/>
        <v>49936.5533263365</v>
      </c>
      <c r="K1041" s="18">
        <f t="shared" si="223"/>
        <v>38.857483975090602</v>
      </c>
      <c r="L1041" s="20">
        <f t="shared" si="224"/>
        <v>3744.6039647860612</v>
      </c>
      <c r="M1041" s="39">
        <f t="shared" si="218"/>
        <v>16.717780078533014</v>
      </c>
      <c r="N1041" s="21"/>
      <c r="O1041" s="22">
        <f t="shared" si="219"/>
        <v>20.863186388755388</v>
      </c>
      <c r="P1041" s="22"/>
      <c r="Q1041" s="41">
        <f t="shared" si="220"/>
        <v>5.050735850161369E-2</v>
      </c>
      <c r="R1041" s="19">
        <f t="shared" si="225"/>
        <v>1.0130014165196715</v>
      </c>
      <c r="S1041" s="19">
        <f t="shared" si="231"/>
        <v>10.796702542867605</v>
      </c>
      <c r="T1041" s="25">
        <f t="shared" si="226"/>
        <v>8.0497704535241743E-2</v>
      </c>
      <c r="U1041" s="25">
        <f t="shared" si="227"/>
        <v>1.3728833633460891E-2</v>
      </c>
      <c r="V1041" s="25">
        <f t="shared" si="228"/>
        <v>6.6768870901780852E-2</v>
      </c>
      <c r="Y1041" s="40"/>
      <c r="Z1041" s="40"/>
    </row>
    <row r="1042" spans="1:26" x14ac:dyDescent="0.2">
      <c r="A1042" s="16">
        <v>1957.02</v>
      </c>
      <c r="B1042" s="17">
        <v>43.47</v>
      </c>
      <c r="C1042" s="18">
        <v>1.73333</v>
      </c>
      <c r="D1042" s="17">
        <v>3.40333</v>
      </c>
      <c r="E1042" s="17">
        <v>27.7</v>
      </c>
      <c r="F1042" s="18">
        <f t="shared" si="229"/>
        <v>1957.1249999999218</v>
      </c>
      <c r="G1042" s="19">
        <v>3.34</v>
      </c>
      <c r="H1042" s="18">
        <f t="shared" si="221"/>
        <v>494.04165027075834</v>
      </c>
      <c r="I1042" s="18">
        <f t="shared" si="222"/>
        <v>19.699498819043331</v>
      </c>
      <c r="J1042" s="20">
        <f t="shared" si="230"/>
        <v>47767.826621980268</v>
      </c>
      <c r="K1042" s="18">
        <f t="shared" si="223"/>
        <v>38.679244757671498</v>
      </c>
      <c r="L1042" s="20">
        <f t="shared" si="224"/>
        <v>3739.8131441772284</v>
      </c>
      <c r="M1042" s="39">
        <f t="shared" si="218"/>
        <v>15.843733142229743</v>
      </c>
      <c r="N1042" s="21"/>
      <c r="O1042" s="22">
        <f t="shared" si="219"/>
        <v>19.76263243790893</v>
      </c>
      <c r="P1042" s="22"/>
      <c r="Q1042" s="41">
        <f t="shared" si="220"/>
        <v>5.5378120041044268E-2</v>
      </c>
      <c r="R1042" s="19">
        <f t="shared" si="225"/>
        <v>0.99690055018396018</v>
      </c>
      <c r="S1042" s="19">
        <f t="shared" si="231"/>
        <v>10.897590944505174</v>
      </c>
      <c r="T1042" s="25">
        <f t="shared" si="226"/>
        <v>8.9288741946586869E-2</v>
      </c>
      <c r="U1042" s="25">
        <f t="shared" si="227"/>
        <v>1.2770880803941287E-2</v>
      </c>
      <c r="V1042" s="25">
        <f t="shared" si="228"/>
        <v>7.6517861142645582E-2</v>
      </c>
      <c r="Y1042" s="40"/>
      <c r="Z1042" s="40"/>
    </row>
    <row r="1043" spans="1:26" x14ac:dyDescent="0.2">
      <c r="A1043" s="16">
        <v>1957.03</v>
      </c>
      <c r="B1043" s="17">
        <v>44.03</v>
      </c>
      <c r="C1043" s="18">
        <v>1.73</v>
      </c>
      <c r="D1043" s="17">
        <v>3.4</v>
      </c>
      <c r="E1043" s="17">
        <v>27.8</v>
      </c>
      <c r="F1043" s="18">
        <f t="shared" si="229"/>
        <v>1957.208333333255</v>
      </c>
      <c r="G1043" s="19">
        <v>3.41</v>
      </c>
      <c r="H1043" s="18">
        <f t="shared" si="221"/>
        <v>498.6060939748204</v>
      </c>
      <c r="I1043" s="18">
        <f t="shared" si="222"/>
        <v>19.590927607913681</v>
      </c>
      <c r="J1043" s="20">
        <f t="shared" si="230"/>
        <v>48367.003279988916</v>
      </c>
      <c r="K1043" s="18">
        <f t="shared" si="223"/>
        <v>38.502401079136703</v>
      </c>
      <c r="L1043" s="20">
        <f t="shared" si="224"/>
        <v>3734.9037281844717</v>
      </c>
      <c r="M1043" s="39">
        <f t="shared" si="218"/>
        <v>15.900417108869171</v>
      </c>
      <c r="N1043" s="21"/>
      <c r="O1043" s="22">
        <f t="shared" si="219"/>
        <v>19.821836742270008</v>
      </c>
      <c r="P1043" s="22"/>
      <c r="Q1043" s="41">
        <f t="shared" si="220"/>
        <v>5.2933175375417411E-2</v>
      </c>
      <c r="R1043" s="19">
        <f t="shared" si="225"/>
        <v>0.99697822718203999</v>
      </c>
      <c r="S1043" s="19">
        <f t="shared" si="231"/>
        <v>10.824735939162499</v>
      </c>
      <c r="T1043" s="25">
        <f t="shared" si="226"/>
        <v>9.0433685779456985E-2</v>
      </c>
      <c r="U1043" s="25">
        <f t="shared" si="227"/>
        <v>1.4255317601388651E-2</v>
      </c>
      <c r="V1043" s="25">
        <f t="shared" si="228"/>
        <v>7.6178368178068334E-2</v>
      </c>
      <c r="Y1043" s="40"/>
      <c r="Z1043" s="40"/>
    </row>
    <row r="1044" spans="1:26" x14ac:dyDescent="0.2">
      <c r="A1044" s="16">
        <v>1957.04</v>
      </c>
      <c r="B1044" s="17">
        <v>45.05</v>
      </c>
      <c r="C1044" s="18">
        <v>1.73</v>
      </c>
      <c r="D1044" s="17">
        <v>3.4066700000000001</v>
      </c>
      <c r="E1044" s="17">
        <v>27.9</v>
      </c>
      <c r="F1044" s="18">
        <f t="shared" si="229"/>
        <v>1957.2916666665883</v>
      </c>
      <c r="G1044" s="19">
        <v>3.48</v>
      </c>
      <c r="H1044" s="18">
        <f t="shared" si="221"/>
        <v>508.32829525089625</v>
      </c>
      <c r="I1044" s="18">
        <f t="shared" si="222"/>
        <v>19.520709229390693</v>
      </c>
      <c r="J1044" s="20">
        <f t="shared" si="230"/>
        <v>49467.899555129232</v>
      </c>
      <c r="K1044" s="18">
        <f t="shared" si="223"/>
        <v>38.4396615667563</v>
      </c>
      <c r="L1044" s="20">
        <f t="shared" si="224"/>
        <v>3740.7504856264627</v>
      </c>
      <c r="M1044" s="39">
        <f t="shared" si="218"/>
        <v>16.123704360211757</v>
      </c>
      <c r="N1044" s="21"/>
      <c r="O1044" s="22">
        <f t="shared" si="219"/>
        <v>20.086831188745084</v>
      </c>
      <c r="P1044" s="22"/>
      <c r="Q1044" s="41">
        <f t="shared" si="220"/>
        <v>5.173003200934926E-2</v>
      </c>
      <c r="R1044" s="19">
        <f t="shared" si="225"/>
        <v>0.99290488593614312</v>
      </c>
      <c r="S1044" s="19">
        <f t="shared" si="231"/>
        <v>10.753344949399658</v>
      </c>
      <c r="T1044" s="25">
        <f t="shared" si="226"/>
        <v>8.9801084735288361E-2</v>
      </c>
      <c r="U1044" s="25">
        <f t="shared" si="227"/>
        <v>1.4599954608208732E-2</v>
      </c>
      <c r="V1044" s="25">
        <f t="shared" si="228"/>
        <v>7.520113012707963E-2</v>
      </c>
      <c r="Y1044" s="40"/>
      <c r="Z1044" s="40"/>
    </row>
    <row r="1045" spans="1:26" x14ac:dyDescent="0.2">
      <c r="A1045" s="16">
        <v>1957.05</v>
      </c>
      <c r="B1045" s="17">
        <v>46.78</v>
      </c>
      <c r="C1045" s="18">
        <v>1.73</v>
      </c>
      <c r="D1045" s="17">
        <v>3.4133300000000002</v>
      </c>
      <c r="E1045" s="17">
        <v>28</v>
      </c>
      <c r="F1045" s="18">
        <f t="shared" si="229"/>
        <v>1957.3749999999216</v>
      </c>
      <c r="G1045" s="19">
        <v>3.6</v>
      </c>
      <c r="H1045" s="18">
        <f t="shared" si="221"/>
        <v>525.96382946428594</v>
      </c>
      <c r="I1045" s="18">
        <f t="shared" si="222"/>
        <v>19.450992410714296</v>
      </c>
      <c r="J1045" s="20">
        <f t="shared" si="230"/>
        <v>51341.838416170285</v>
      </c>
      <c r="K1045" s="18">
        <f t="shared" si="223"/>
        <v>38.377257760267874</v>
      </c>
      <c r="L1045" s="20">
        <f t="shared" si="224"/>
        <v>3746.1872022459711</v>
      </c>
      <c r="M1045" s="39">
        <f t="shared" si="218"/>
        <v>16.598110789114266</v>
      </c>
      <c r="N1045" s="21"/>
      <c r="O1045" s="22">
        <f t="shared" si="219"/>
        <v>20.661106693401852</v>
      </c>
      <c r="P1045" s="22"/>
      <c r="Q1045" s="41">
        <f t="shared" si="220"/>
        <v>4.912398212751333E-2</v>
      </c>
      <c r="R1045" s="19">
        <f t="shared" si="225"/>
        <v>0.9864967886452165</v>
      </c>
      <c r="S1045" s="19">
        <f t="shared" si="231"/>
        <v>10.638916423485611</v>
      </c>
      <c r="T1045" s="25">
        <f t="shared" si="226"/>
        <v>8.7642080448003368E-2</v>
      </c>
      <c r="U1045" s="25">
        <f t="shared" si="227"/>
        <v>1.3680244472760617E-2</v>
      </c>
      <c r="V1045" s="25">
        <f t="shared" si="228"/>
        <v>7.3961835975242751E-2</v>
      </c>
      <c r="Y1045" s="40"/>
      <c r="Z1045" s="40"/>
    </row>
    <row r="1046" spans="1:26" x14ac:dyDescent="0.2">
      <c r="A1046" s="16">
        <v>1957.06</v>
      </c>
      <c r="B1046" s="17">
        <v>47.55</v>
      </c>
      <c r="C1046" s="18">
        <v>1.73</v>
      </c>
      <c r="D1046" s="17">
        <v>3.42</v>
      </c>
      <c r="E1046" s="17">
        <v>28.1</v>
      </c>
      <c r="F1046" s="18">
        <f t="shared" si="229"/>
        <v>1957.4583333332548</v>
      </c>
      <c r="G1046" s="19">
        <v>3.8</v>
      </c>
      <c r="H1046" s="18">
        <f t="shared" si="221"/>
        <v>532.718641014235</v>
      </c>
      <c r="I1046" s="18">
        <f t="shared" si="222"/>
        <v>19.381771797153036</v>
      </c>
      <c r="J1046" s="20">
        <f t="shared" si="230"/>
        <v>52158.870061139554</v>
      </c>
      <c r="K1046" s="18">
        <f t="shared" si="223"/>
        <v>38.315410142348767</v>
      </c>
      <c r="L1046" s="20">
        <f t="shared" si="224"/>
        <v>3751.4897078674512</v>
      </c>
      <c r="M1046" s="39">
        <f t="shared" si="218"/>
        <v>16.729918872472865</v>
      </c>
      <c r="N1046" s="21"/>
      <c r="O1046" s="22">
        <f t="shared" si="219"/>
        <v>20.806763725120604</v>
      </c>
      <c r="P1046" s="22"/>
      <c r="Q1046" s="41">
        <f t="shared" si="220"/>
        <v>4.6547779954751491E-2</v>
      </c>
      <c r="R1046" s="19">
        <f t="shared" si="225"/>
        <v>0.9925044995420178</v>
      </c>
      <c r="S1046" s="19">
        <f t="shared" si="231"/>
        <v>10.457907217798413</v>
      </c>
      <c r="T1046" s="25">
        <f t="shared" si="226"/>
        <v>8.4518127021191214E-2</v>
      </c>
      <c r="U1046" s="25">
        <f t="shared" si="227"/>
        <v>1.4176390525993954E-2</v>
      </c>
      <c r="V1046" s="25">
        <f t="shared" si="228"/>
        <v>7.034173649519726E-2</v>
      </c>
      <c r="Y1046" s="40"/>
      <c r="Z1046" s="40"/>
    </row>
    <row r="1047" spans="1:26" x14ac:dyDescent="0.2">
      <c r="A1047" s="16">
        <v>1957.07</v>
      </c>
      <c r="B1047" s="17">
        <v>48.51</v>
      </c>
      <c r="C1047" s="18">
        <v>1.74</v>
      </c>
      <c r="D1047" s="17">
        <v>3.4366699999999999</v>
      </c>
      <c r="E1047" s="17">
        <v>28.3</v>
      </c>
      <c r="F1047" s="18">
        <f t="shared" si="229"/>
        <v>1957.5416666665881</v>
      </c>
      <c r="G1047" s="19">
        <v>3.93</v>
      </c>
      <c r="H1047" s="18">
        <f t="shared" si="221"/>
        <v>539.63303931095425</v>
      </c>
      <c r="I1047" s="18">
        <f t="shared" si="222"/>
        <v>19.356039752650187</v>
      </c>
      <c r="J1047" s="20">
        <f t="shared" si="230"/>
        <v>52993.794162273181</v>
      </c>
      <c r="K1047" s="18">
        <f t="shared" si="223"/>
        <v>38.230069618816266</v>
      </c>
      <c r="L1047" s="20">
        <f t="shared" si="224"/>
        <v>3754.3224610113248</v>
      </c>
      <c r="M1047" s="39">
        <f t="shared" si="218"/>
        <v>16.868882383979798</v>
      </c>
      <c r="N1047" s="21"/>
      <c r="O1047" s="22">
        <f t="shared" si="219"/>
        <v>20.959760285686031</v>
      </c>
      <c r="P1047" s="22"/>
      <c r="Q1047" s="41">
        <f t="shared" si="220"/>
        <v>4.455478603235058E-2</v>
      </c>
      <c r="R1047" s="19">
        <f t="shared" si="225"/>
        <v>1.0032749999999999</v>
      </c>
      <c r="S1047" s="19">
        <f t="shared" si="231"/>
        <v>10.306166471440498</v>
      </c>
      <c r="T1047" s="25">
        <f t="shared" si="226"/>
        <v>8.4610876360743825E-2</v>
      </c>
      <c r="U1047" s="25">
        <f t="shared" si="227"/>
        <v>1.4676440623892395E-2</v>
      </c>
      <c r="V1047" s="25">
        <f t="shared" si="228"/>
        <v>6.993443573685143E-2</v>
      </c>
      <c r="Y1047" s="40"/>
      <c r="Z1047" s="40"/>
    </row>
    <row r="1048" spans="1:26" x14ac:dyDescent="0.2">
      <c r="A1048" s="16">
        <v>1957.08</v>
      </c>
      <c r="B1048" s="17">
        <v>45.84</v>
      </c>
      <c r="C1048" s="18">
        <v>1.75</v>
      </c>
      <c r="D1048" s="17">
        <v>3.4533299999999998</v>
      </c>
      <c r="E1048" s="17">
        <v>28.3</v>
      </c>
      <c r="F1048" s="18">
        <f t="shared" si="229"/>
        <v>1957.6249999999213</v>
      </c>
      <c r="G1048" s="19">
        <v>3.93</v>
      </c>
      <c r="H1048" s="18">
        <f t="shared" si="221"/>
        <v>509.93153003533592</v>
      </c>
      <c r="I1048" s="18">
        <f t="shared" si="222"/>
        <v>19.467281360424035</v>
      </c>
      <c r="J1048" s="20">
        <f t="shared" si="230"/>
        <v>50236.317997263817</v>
      </c>
      <c r="K1048" s="18">
        <f t="shared" si="223"/>
        <v>38.415398137367504</v>
      </c>
      <c r="L1048" s="20">
        <f t="shared" si="224"/>
        <v>3784.5240844129808</v>
      </c>
      <c r="M1048" s="39">
        <f t="shared" si="218"/>
        <v>15.868942729452243</v>
      </c>
      <c r="N1048" s="21"/>
      <c r="O1048" s="22">
        <f t="shared" si="219"/>
        <v>19.702677805273044</v>
      </c>
      <c r="P1048" s="22"/>
      <c r="Q1048" s="41">
        <f t="shared" si="220"/>
        <v>4.6915841253376153E-2</v>
      </c>
      <c r="R1048" s="19">
        <f t="shared" si="225"/>
        <v>1.0040955493531014</v>
      </c>
      <c r="S1048" s="19">
        <f t="shared" si="231"/>
        <v>10.339919166634465</v>
      </c>
      <c r="T1048" s="25">
        <f t="shared" si="226"/>
        <v>9.2098737773285366E-2</v>
      </c>
      <c r="U1048" s="25">
        <f t="shared" si="227"/>
        <v>1.3538612374128123E-2</v>
      </c>
      <c r="V1048" s="25">
        <f t="shared" si="228"/>
        <v>7.8560125399157243E-2</v>
      </c>
      <c r="Y1048" s="40"/>
      <c r="Z1048" s="40"/>
    </row>
    <row r="1049" spans="1:26" x14ac:dyDescent="0.2">
      <c r="A1049" s="16">
        <v>1957.09</v>
      </c>
      <c r="B1049" s="17">
        <v>43.98</v>
      </c>
      <c r="C1049" s="18">
        <v>1.76</v>
      </c>
      <c r="D1049" s="17">
        <v>3.47</v>
      </c>
      <c r="E1049" s="17">
        <v>28.3</v>
      </c>
      <c r="F1049" s="18">
        <f t="shared" si="229"/>
        <v>1957.7083333332546</v>
      </c>
      <c r="G1049" s="19">
        <v>3.92</v>
      </c>
      <c r="H1049" s="18">
        <f t="shared" si="221"/>
        <v>489.24059098939944</v>
      </c>
      <c r="I1049" s="18">
        <f t="shared" si="222"/>
        <v>19.578522968197891</v>
      </c>
      <c r="J1049" s="20">
        <f t="shared" si="230"/>
        <v>48358.666204754096</v>
      </c>
      <c r="K1049" s="18">
        <f t="shared" si="223"/>
        <v>38.600837897526517</v>
      </c>
      <c r="L1049" s="20">
        <f t="shared" si="224"/>
        <v>3815.4745732263918</v>
      </c>
      <c r="M1049" s="39">
        <f t="shared" si="218"/>
        <v>15.15727448896221</v>
      </c>
      <c r="N1049" s="21"/>
      <c r="O1049" s="22">
        <f t="shared" si="219"/>
        <v>18.80796192766682</v>
      </c>
      <c r="P1049" s="22"/>
      <c r="Q1049" s="41">
        <f t="shared" si="220"/>
        <v>4.7728181231553368E-2</v>
      </c>
      <c r="R1049" s="19">
        <f t="shared" si="225"/>
        <v>0.99917347379769827</v>
      </c>
      <c r="S1049" s="19">
        <f t="shared" si="231"/>
        <v>10.382266815888494</v>
      </c>
      <c r="T1049" s="25">
        <f t="shared" si="226"/>
        <v>9.7739940487745036E-2</v>
      </c>
      <c r="U1049" s="25">
        <f t="shared" si="227"/>
        <v>1.3111808465150254E-2</v>
      </c>
      <c r="V1049" s="25">
        <f t="shared" si="228"/>
        <v>8.4628132022594782E-2</v>
      </c>
      <c r="Y1049" s="40"/>
      <c r="Z1049" s="40"/>
    </row>
    <row r="1050" spans="1:26" x14ac:dyDescent="0.2">
      <c r="A1050" s="16">
        <v>1957.1</v>
      </c>
      <c r="B1050" s="17">
        <v>41.24</v>
      </c>
      <c r="C1050" s="18">
        <v>1.77</v>
      </c>
      <c r="D1050" s="17">
        <v>3.4366699999999999</v>
      </c>
      <c r="E1050" s="17">
        <v>28.3</v>
      </c>
      <c r="F1050" s="18">
        <f t="shared" si="229"/>
        <v>1957.7916666665878</v>
      </c>
      <c r="G1050" s="19">
        <v>3.97</v>
      </c>
      <c r="H1050" s="18">
        <f t="shared" si="221"/>
        <v>458.76039045936415</v>
      </c>
      <c r="I1050" s="18">
        <f t="shared" si="222"/>
        <v>19.68976457597174</v>
      </c>
      <c r="J1050" s="20">
        <f t="shared" si="230"/>
        <v>45508.055878791733</v>
      </c>
      <c r="K1050" s="18">
        <f t="shared" si="223"/>
        <v>38.230069618816266</v>
      </c>
      <c r="L1050" s="20">
        <f t="shared" si="224"/>
        <v>3792.341668209679</v>
      </c>
      <c r="M1050" s="39">
        <f t="shared" si="218"/>
        <v>14.149451489483535</v>
      </c>
      <c r="N1050" s="21"/>
      <c r="O1050" s="22">
        <f t="shared" si="219"/>
        <v>17.551467653382655</v>
      </c>
      <c r="P1050" s="22"/>
      <c r="Q1050" s="41">
        <f t="shared" si="220"/>
        <v>5.1927377075817391E-2</v>
      </c>
      <c r="R1050" s="19">
        <f t="shared" si="225"/>
        <v>1.0240147011474796</v>
      </c>
      <c r="S1050" s="19">
        <f t="shared" si="231"/>
        <v>10.373685600325873</v>
      </c>
      <c r="T1050" s="25">
        <f t="shared" si="226"/>
        <v>0.10420902641504814</v>
      </c>
      <c r="U1050" s="25">
        <f t="shared" si="227"/>
        <v>1.1945438210442916E-2</v>
      </c>
      <c r="V1050" s="25">
        <f t="shared" si="228"/>
        <v>9.2263588204605229E-2</v>
      </c>
      <c r="Y1050" s="40"/>
      <c r="Z1050" s="40"/>
    </row>
    <row r="1051" spans="1:26" x14ac:dyDescent="0.2">
      <c r="A1051" s="16">
        <v>1957.11</v>
      </c>
      <c r="B1051" s="17">
        <v>40.35</v>
      </c>
      <c r="C1051" s="18">
        <v>1.78</v>
      </c>
      <c r="D1051" s="17">
        <v>3.40333</v>
      </c>
      <c r="E1051" s="17">
        <v>28.4</v>
      </c>
      <c r="F1051" s="18">
        <f t="shared" si="229"/>
        <v>1957.8749999999211</v>
      </c>
      <c r="G1051" s="19">
        <v>3.72</v>
      </c>
      <c r="H1051" s="18">
        <f t="shared" si="221"/>
        <v>447.27939480633825</v>
      </c>
      <c r="I1051" s="18">
        <f t="shared" si="222"/>
        <v>19.731284330985925</v>
      </c>
      <c r="J1051" s="20">
        <f t="shared" si="230"/>
        <v>44532.273963278225</v>
      </c>
      <c r="K1051" s="18">
        <f t="shared" si="223"/>
        <v>37.725883091109175</v>
      </c>
      <c r="L1051" s="20">
        <f t="shared" si="224"/>
        <v>3756.0848561943913</v>
      </c>
      <c r="M1051" s="39">
        <f t="shared" si="218"/>
        <v>13.736242235298482</v>
      </c>
      <c r="N1051" s="21"/>
      <c r="O1051" s="22">
        <f t="shared" si="219"/>
        <v>17.035278552833905</v>
      </c>
      <c r="P1051" s="22"/>
      <c r="Q1051" s="41">
        <f t="shared" si="220"/>
        <v>5.6470571137262192E-2</v>
      </c>
      <c r="R1051" s="19">
        <f t="shared" si="225"/>
        <v>1.0463665008075973</v>
      </c>
      <c r="S1051" s="19">
        <f t="shared" si="231"/>
        <v>10.585402311365558</v>
      </c>
      <c r="T1051" s="25">
        <f t="shared" si="226"/>
        <v>0.10304707187797058</v>
      </c>
      <c r="U1051" s="25">
        <f t="shared" si="227"/>
        <v>7.9967769609405881E-3</v>
      </c>
      <c r="V1051" s="25">
        <f t="shared" si="228"/>
        <v>9.5050294917029987E-2</v>
      </c>
      <c r="Y1051" s="40"/>
      <c r="Z1051" s="40"/>
    </row>
    <row r="1052" spans="1:26" x14ac:dyDescent="0.2">
      <c r="A1052" s="16">
        <v>1957.12</v>
      </c>
      <c r="B1052" s="17">
        <v>40.33</v>
      </c>
      <c r="C1052" s="18">
        <v>1.79</v>
      </c>
      <c r="D1052" s="17">
        <v>3.37</v>
      </c>
      <c r="E1052" s="17">
        <v>28.4</v>
      </c>
      <c r="F1052" s="18">
        <f t="shared" si="229"/>
        <v>1957.9583333332544</v>
      </c>
      <c r="G1052" s="19">
        <v>3.21</v>
      </c>
      <c r="H1052" s="18">
        <f t="shared" si="221"/>
        <v>447.05769498239459</v>
      </c>
      <c r="I1052" s="18">
        <f t="shared" si="222"/>
        <v>19.842134242957759</v>
      </c>
      <c r="J1052" s="20">
        <f t="shared" si="230"/>
        <v>44674.828743623293</v>
      </c>
      <c r="K1052" s="18">
        <f t="shared" si="223"/>
        <v>37.356420334507064</v>
      </c>
      <c r="L1052" s="20">
        <f t="shared" si="224"/>
        <v>3733.0566046618028</v>
      </c>
      <c r="M1052" s="39">
        <f t="shared" si="218"/>
        <v>13.673246057951383</v>
      </c>
      <c r="N1052" s="21"/>
      <c r="O1052" s="22">
        <f t="shared" si="219"/>
        <v>16.95457761303825</v>
      </c>
      <c r="P1052" s="22"/>
      <c r="Q1052" s="41">
        <f t="shared" si="220"/>
        <v>6.0589559090497493E-2</v>
      </c>
      <c r="R1052" s="19">
        <f t="shared" si="225"/>
        <v>1.0129133037439282</v>
      </c>
      <c r="S1052" s="19">
        <f t="shared" si="231"/>
        <v>11.07621037618423</v>
      </c>
      <c r="T1052" s="25">
        <f t="shared" si="226"/>
        <v>0.10575204998778087</v>
      </c>
      <c r="U1052" s="25">
        <f t="shared" si="227"/>
        <v>3.9987577345161895E-3</v>
      </c>
      <c r="V1052" s="25">
        <f t="shared" si="228"/>
        <v>0.10175329225326468</v>
      </c>
      <c r="Y1052" s="40"/>
      <c r="Z1052" s="40"/>
    </row>
    <row r="1053" spans="1:26" x14ac:dyDescent="0.2">
      <c r="A1053" s="16">
        <v>1958.01</v>
      </c>
      <c r="B1053" s="17">
        <v>41.12</v>
      </c>
      <c r="C1053" s="18">
        <v>1.7833300000000001</v>
      </c>
      <c r="D1053" s="17">
        <v>3.2933300000000001</v>
      </c>
      <c r="E1053" s="17">
        <v>28.6</v>
      </c>
      <c r="F1053" s="18">
        <f t="shared" si="229"/>
        <v>1958.0416666665876</v>
      </c>
      <c r="G1053" s="19">
        <v>3.09</v>
      </c>
      <c r="H1053" s="18">
        <f t="shared" si="221"/>
        <v>452.62732167832183</v>
      </c>
      <c r="I1053" s="18">
        <f t="shared" si="222"/>
        <v>19.629958209353155</v>
      </c>
      <c r="J1053" s="20">
        <f t="shared" si="230"/>
        <v>45394.875710394364</v>
      </c>
      <c r="K1053" s="18">
        <f t="shared" si="223"/>
        <v>36.251243611451066</v>
      </c>
      <c r="L1053" s="20">
        <f t="shared" si="224"/>
        <v>3635.7078313062525</v>
      </c>
      <c r="M1053" s="39">
        <f t="shared" si="218"/>
        <v>13.788431552307628</v>
      </c>
      <c r="N1053" s="21"/>
      <c r="O1053" s="22">
        <f t="shared" si="219"/>
        <v>17.094108854212237</v>
      </c>
      <c r="P1053" s="22"/>
      <c r="Q1053" s="41">
        <f t="shared" si="220"/>
        <v>6.0595434959735614E-2</v>
      </c>
      <c r="R1053" s="19">
        <f t="shared" si="225"/>
        <v>1.0059942405838802</v>
      </c>
      <c r="S1053" s="19">
        <f t="shared" si="231"/>
        <v>11.140784615417505</v>
      </c>
      <c r="T1053" s="25">
        <f t="shared" si="226"/>
        <v>0.10331792901632153</v>
      </c>
      <c r="U1053" s="25">
        <f t="shared" si="227"/>
        <v>4.5866594938437366E-3</v>
      </c>
      <c r="V1053" s="25">
        <f t="shared" si="228"/>
        <v>9.8731269522477794E-2</v>
      </c>
      <c r="Y1053" s="40"/>
      <c r="Z1053" s="40"/>
    </row>
    <row r="1054" spans="1:26" x14ac:dyDescent="0.2">
      <c r="A1054" s="16">
        <v>1958.02</v>
      </c>
      <c r="B1054" s="17">
        <v>41.26</v>
      </c>
      <c r="C1054" s="18">
        <v>1.77667</v>
      </c>
      <c r="D1054" s="17">
        <v>3.2166700000000001</v>
      </c>
      <c r="E1054" s="17">
        <v>28.6</v>
      </c>
      <c r="F1054" s="18">
        <f t="shared" si="229"/>
        <v>1958.1249999999209</v>
      </c>
      <c r="G1054" s="19">
        <v>3.05</v>
      </c>
      <c r="H1054" s="18">
        <f t="shared" si="221"/>
        <v>454.16836800699315</v>
      </c>
      <c r="I1054" s="18">
        <f t="shared" si="222"/>
        <v>19.556648434003506</v>
      </c>
      <c r="J1054" s="20">
        <f t="shared" si="230"/>
        <v>45712.878111946426</v>
      </c>
      <c r="K1054" s="18">
        <f t="shared" si="223"/>
        <v>35.407410671765753</v>
      </c>
      <c r="L1054" s="20">
        <f t="shared" si="224"/>
        <v>3563.8207376721944</v>
      </c>
      <c r="M1054" s="39">
        <f t="shared" si="218"/>
        <v>13.784906390337676</v>
      </c>
      <c r="N1054" s="21"/>
      <c r="O1054" s="22">
        <f t="shared" si="219"/>
        <v>17.087281988811398</v>
      </c>
      <c r="P1054" s="22"/>
      <c r="Q1054" s="41">
        <f t="shared" si="220"/>
        <v>6.187788720846589E-2</v>
      </c>
      <c r="R1054" s="19">
        <f t="shared" si="225"/>
        <v>1.008545231626615</v>
      </c>
      <c r="S1054" s="19">
        <f t="shared" si="231"/>
        <v>11.207565158695507</v>
      </c>
      <c r="T1054" s="25">
        <f t="shared" si="226"/>
        <v>9.7441652837697346E-2</v>
      </c>
      <c r="U1054" s="25">
        <f t="shared" si="227"/>
        <v>3.9256673672112274E-3</v>
      </c>
      <c r="V1054" s="25">
        <f t="shared" si="228"/>
        <v>9.3515985470486118E-2</v>
      </c>
      <c r="Y1054" s="40"/>
      <c r="Z1054" s="40"/>
    </row>
    <row r="1055" spans="1:26" x14ac:dyDescent="0.2">
      <c r="A1055" s="16">
        <v>1958.03</v>
      </c>
      <c r="B1055" s="17">
        <v>42.11</v>
      </c>
      <c r="C1055" s="18">
        <v>1.77</v>
      </c>
      <c r="D1055" s="17">
        <v>3.14</v>
      </c>
      <c r="E1055" s="17">
        <v>28.8</v>
      </c>
      <c r="F1055" s="18">
        <f t="shared" si="229"/>
        <v>1958.2083333332541</v>
      </c>
      <c r="G1055" s="19">
        <v>2.98</v>
      </c>
      <c r="H1055" s="18">
        <f t="shared" si="221"/>
        <v>460.30579904513905</v>
      </c>
      <c r="I1055" s="18">
        <f t="shared" si="222"/>
        <v>19.347928385416676</v>
      </c>
      <c r="J1055" s="20">
        <f t="shared" si="230"/>
        <v>46492.905490020494</v>
      </c>
      <c r="K1055" s="18">
        <f t="shared" si="223"/>
        <v>34.323443576388904</v>
      </c>
      <c r="L1055" s="20">
        <f t="shared" si="224"/>
        <v>3466.8184098471706</v>
      </c>
      <c r="M1055" s="39">
        <f t="shared" si="218"/>
        <v>13.925589923892938</v>
      </c>
      <c r="N1055" s="21"/>
      <c r="O1055" s="22">
        <f t="shared" si="219"/>
        <v>17.25815533706723</v>
      </c>
      <c r="P1055" s="22"/>
      <c r="Q1055" s="41">
        <f t="shared" si="220"/>
        <v>6.2991250077044675E-2</v>
      </c>
      <c r="R1055" s="19">
        <f t="shared" si="225"/>
        <v>1.011100680921623</v>
      </c>
      <c r="S1055" s="19">
        <f t="shared" si="231"/>
        <v>11.224841007287587</v>
      </c>
      <c r="T1055" s="25">
        <f t="shared" si="226"/>
        <v>9.3547701103946279E-2</v>
      </c>
      <c r="U1055" s="25">
        <f t="shared" si="227"/>
        <v>2.5759344731348666E-3</v>
      </c>
      <c r="V1055" s="25">
        <f t="shared" si="228"/>
        <v>9.0971766630811413E-2</v>
      </c>
      <c r="Y1055" s="40"/>
      <c r="Z1055" s="40"/>
    </row>
    <row r="1056" spans="1:26" x14ac:dyDescent="0.2">
      <c r="A1056" s="16">
        <v>1958.04</v>
      </c>
      <c r="B1056" s="17">
        <v>42.34</v>
      </c>
      <c r="C1056" s="18">
        <v>1.75667</v>
      </c>
      <c r="D1056" s="17">
        <v>3.07</v>
      </c>
      <c r="E1056" s="17">
        <v>28.9</v>
      </c>
      <c r="F1056" s="18">
        <f t="shared" si="229"/>
        <v>1958.2916666665874</v>
      </c>
      <c r="G1056" s="19">
        <v>2.88</v>
      </c>
      <c r="H1056" s="18">
        <f t="shared" si="221"/>
        <v>461.21848356401409</v>
      </c>
      <c r="I1056" s="18">
        <f t="shared" si="222"/>
        <v>19.135774055795856</v>
      </c>
      <c r="J1056" s="20">
        <f t="shared" si="230"/>
        <v>46746.157060044789</v>
      </c>
      <c r="K1056" s="18">
        <f t="shared" si="223"/>
        <v>33.442152681660914</v>
      </c>
      <c r="L1056" s="20">
        <f t="shared" si="224"/>
        <v>3389.4828099749052</v>
      </c>
      <c r="M1056" s="39">
        <f t="shared" si="218"/>
        <v>13.913501765262778</v>
      </c>
      <c r="N1056" s="21"/>
      <c r="O1056" s="22">
        <f t="shared" si="219"/>
        <v>17.2396653902411</v>
      </c>
      <c r="P1056" s="22"/>
      <c r="Q1056" s="41">
        <f t="shared" si="220"/>
        <v>6.2677942573584666E-2</v>
      </c>
      <c r="R1056" s="19">
        <f t="shared" si="225"/>
        <v>0.9989596059826652</v>
      </c>
      <c r="S1056" s="19">
        <f t="shared" si="231"/>
        <v>11.310172951844866</v>
      </c>
      <c r="T1056" s="25">
        <f t="shared" si="226"/>
        <v>0.10073307025650857</v>
      </c>
      <c r="U1056" s="25">
        <f t="shared" si="227"/>
        <v>2.7569435246890261E-3</v>
      </c>
      <c r="V1056" s="25">
        <f t="shared" si="228"/>
        <v>9.7976126731819546E-2</v>
      </c>
      <c r="Y1056" s="40"/>
      <c r="Z1056" s="40"/>
    </row>
    <row r="1057" spans="1:26" x14ac:dyDescent="0.2">
      <c r="A1057" s="16">
        <v>1958.05</v>
      </c>
      <c r="B1057" s="17">
        <v>43.7</v>
      </c>
      <c r="C1057" s="18">
        <v>1.74333</v>
      </c>
      <c r="D1057" s="17">
        <v>3</v>
      </c>
      <c r="E1057" s="17">
        <v>28.9</v>
      </c>
      <c r="F1057" s="18">
        <f t="shared" si="229"/>
        <v>1958.3749999999206</v>
      </c>
      <c r="G1057" s="19">
        <v>2.92</v>
      </c>
      <c r="H1057" s="18">
        <f t="shared" si="221"/>
        <v>476.03324826989649</v>
      </c>
      <c r="I1057" s="18">
        <f t="shared" si="222"/>
        <v>18.9904586431661</v>
      </c>
      <c r="J1057" s="20">
        <f t="shared" si="230"/>
        <v>48408.082861507988</v>
      </c>
      <c r="K1057" s="18">
        <f t="shared" si="223"/>
        <v>32.67962802768168</v>
      </c>
      <c r="L1057" s="20">
        <f t="shared" si="224"/>
        <v>3323.2093497602737</v>
      </c>
      <c r="M1057" s="39">
        <f t="shared" si="218"/>
        <v>14.32382496840923</v>
      </c>
      <c r="N1057" s="21"/>
      <c r="O1057" s="22">
        <f t="shared" si="219"/>
        <v>17.742987045801225</v>
      </c>
      <c r="P1057" s="22"/>
      <c r="Q1057" s="41">
        <f t="shared" si="220"/>
        <v>5.9791646042329574E-2</v>
      </c>
      <c r="R1057" s="19">
        <f t="shared" si="225"/>
        <v>0.99814303734021625</v>
      </c>
      <c r="S1057" s="19">
        <f t="shared" si="231"/>
        <v>11.298405915570745</v>
      </c>
      <c r="T1057" s="25">
        <f t="shared" si="226"/>
        <v>9.9350221841863373E-2</v>
      </c>
      <c r="U1057" s="25">
        <f t="shared" si="227"/>
        <v>1.3039334764610722E-3</v>
      </c>
      <c r="V1057" s="25">
        <f t="shared" si="228"/>
        <v>9.8046288365402301E-2</v>
      </c>
      <c r="Y1057" s="40"/>
      <c r="Z1057" s="40"/>
    </row>
    <row r="1058" spans="1:26" x14ac:dyDescent="0.2">
      <c r="A1058" s="16">
        <v>1958.06</v>
      </c>
      <c r="B1058" s="17">
        <v>44.75</v>
      </c>
      <c r="C1058" s="18">
        <v>1.73</v>
      </c>
      <c r="D1058" s="17">
        <v>2.93</v>
      </c>
      <c r="E1058" s="17">
        <v>28.9</v>
      </c>
      <c r="F1058" s="18">
        <f t="shared" si="229"/>
        <v>1958.4583333332539</v>
      </c>
      <c r="G1058" s="19">
        <v>2.97</v>
      </c>
      <c r="H1058" s="18">
        <f t="shared" si="221"/>
        <v>487.47111807958504</v>
      </c>
      <c r="I1058" s="18">
        <f t="shared" si="222"/>
        <v>18.84525216262977</v>
      </c>
      <c r="J1058" s="20">
        <f t="shared" si="230"/>
        <v>49730.904805454229</v>
      </c>
      <c r="K1058" s="18">
        <f t="shared" si="223"/>
        <v>31.917103373702439</v>
      </c>
      <c r="L1058" s="20">
        <f t="shared" si="224"/>
        <v>3256.1240464800198</v>
      </c>
      <c r="M1058" s="39">
        <f t="shared" si="218"/>
        <v>14.635555551956264</v>
      </c>
      <c r="N1058" s="21"/>
      <c r="O1058" s="22">
        <f t="shared" si="219"/>
        <v>18.122451008262214</v>
      </c>
      <c r="P1058" s="22"/>
      <c r="Q1058" s="41">
        <f t="shared" si="220"/>
        <v>5.6955679230707462E-2</v>
      </c>
      <c r="R1058" s="19">
        <f t="shared" si="225"/>
        <v>0.98295343369059929</v>
      </c>
      <c r="S1058" s="19">
        <f t="shared" si="231"/>
        <v>11.27742519767045</v>
      </c>
      <c r="T1058" s="25">
        <f t="shared" si="226"/>
        <v>9.8938453060531728E-2</v>
      </c>
      <c r="U1058" s="25">
        <f t="shared" si="227"/>
        <v>2.5234838060506082E-3</v>
      </c>
      <c r="V1058" s="25">
        <f t="shared" si="228"/>
        <v>9.641496925448112E-2</v>
      </c>
      <c r="Y1058" s="40"/>
      <c r="Z1058" s="40"/>
    </row>
    <row r="1059" spans="1:26" x14ac:dyDescent="0.2">
      <c r="A1059" s="16">
        <v>1958.07</v>
      </c>
      <c r="B1059" s="17">
        <v>45.98</v>
      </c>
      <c r="C1059" s="18">
        <v>1.73</v>
      </c>
      <c r="D1059" s="17">
        <v>2.9133300000000002</v>
      </c>
      <c r="E1059" s="17">
        <v>29</v>
      </c>
      <c r="F1059" s="18">
        <f t="shared" si="229"/>
        <v>1958.5416666665872</v>
      </c>
      <c r="G1059" s="19">
        <v>3.2</v>
      </c>
      <c r="H1059" s="18">
        <f t="shared" si="221"/>
        <v>499.14262844827607</v>
      </c>
      <c r="I1059" s="18">
        <f t="shared" si="222"/>
        <v>18.780268534482769</v>
      </c>
      <c r="J1059" s="20">
        <f t="shared" si="230"/>
        <v>51081.271474492889</v>
      </c>
      <c r="K1059" s="18">
        <f t="shared" si="223"/>
        <v>31.6260807685345</v>
      </c>
      <c r="L1059" s="20">
        <f t="shared" si="224"/>
        <v>3236.550687794354</v>
      </c>
      <c r="M1059" s="39">
        <f t="shared" si="218"/>
        <v>14.957457101901131</v>
      </c>
      <c r="N1059" s="21"/>
      <c r="O1059" s="22">
        <f t="shared" si="219"/>
        <v>18.513137401048031</v>
      </c>
      <c r="P1059" s="22"/>
      <c r="Q1059" s="41">
        <f t="shared" si="220"/>
        <v>5.2277564534641441E-2</v>
      </c>
      <c r="R1059" s="19">
        <f t="shared" si="225"/>
        <v>0.97426729630230513</v>
      </c>
      <c r="S1059" s="19">
        <f t="shared" si="231"/>
        <v>11.046959049441679</v>
      </c>
      <c r="T1059" s="25">
        <f t="shared" si="226"/>
        <v>9.5423269679408174E-2</v>
      </c>
      <c r="U1059" s="25">
        <f t="shared" si="227"/>
        <v>6.1617487561467232E-3</v>
      </c>
      <c r="V1059" s="25">
        <f t="shared" si="228"/>
        <v>8.926152092326145E-2</v>
      </c>
      <c r="Y1059" s="40"/>
      <c r="Z1059" s="40"/>
    </row>
    <row r="1060" spans="1:26" x14ac:dyDescent="0.2">
      <c r="A1060" s="16">
        <v>1958.08</v>
      </c>
      <c r="B1060" s="17">
        <v>47.7</v>
      </c>
      <c r="C1060" s="18">
        <v>1.73</v>
      </c>
      <c r="D1060" s="17">
        <v>2.8966699999999999</v>
      </c>
      <c r="E1060" s="17">
        <v>28.9</v>
      </c>
      <c r="F1060" s="18">
        <f t="shared" si="229"/>
        <v>1958.6249999999204</v>
      </c>
      <c r="G1060" s="19">
        <v>3.54</v>
      </c>
      <c r="H1060" s="18">
        <f t="shared" si="221"/>
        <v>519.60608564013864</v>
      </c>
      <c r="I1060" s="18">
        <f t="shared" si="222"/>
        <v>18.84525216262977</v>
      </c>
      <c r="J1060" s="20">
        <f t="shared" si="230"/>
        <v>53336.176789032412</v>
      </c>
      <c r="K1060" s="18">
        <f t="shared" si="223"/>
        <v>31.554032706314896</v>
      </c>
      <c r="L1060" s="20">
        <f t="shared" si="224"/>
        <v>3238.9371744127152</v>
      </c>
      <c r="M1060" s="39">
        <f t="shared" si="218"/>
        <v>15.544566891165919</v>
      </c>
      <c r="N1060" s="21"/>
      <c r="O1060" s="22">
        <f t="shared" si="219"/>
        <v>19.229233309769281</v>
      </c>
      <c r="P1060" s="22"/>
      <c r="Q1060" s="41">
        <f t="shared" si="220"/>
        <v>4.5585163707002926E-2</v>
      </c>
      <c r="R1060" s="19">
        <f t="shared" si="225"/>
        <v>0.98476247609558587</v>
      </c>
      <c r="S1060" s="19">
        <f t="shared" si="231"/>
        <v>10.79993207053263</v>
      </c>
      <c r="T1060" s="25">
        <f t="shared" si="226"/>
        <v>8.8263477388607292E-2</v>
      </c>
      <c r="U1060" s="25">
        <f t="shared" si="227"/>
        <v>9.225849402572539E-3</v>
      </c>
      <c r="V1060" s="25">
        <f t="shared" si="228"/>
        <v>7.9037627986034753E-2</v>
      </c>
      <c r="Y1060" s="40"/>
      <c r="Z1060" s="40"/>
    </row>
    <row r="1061" spans="1:26" x14ac:dyDescent="0.2">
      <c r="A1061" s="16">
        <v>1958.09</v>
      </c>
      <c r="B1061" s="17">
        <v>48.96</v>
      </c>
      <c r="C1061" s="18">
        <v>1.73</v>
      </c>
      <c r="D1061" s="17">
        <v>2.88</v>
      </c>
      <c r="E1061" s="17">
        <v>28.9</v>
      </c>
      <c r="F1061" s="18">
        <f t="shared" si="229"/>
        <v>1958.7083333332537</v>
      </c>
      <c r="G1061" s="19">
        <v>3.76</v>
      </c>
      <c r="H1061" s="18">
        <f t="shared" si="221"/>
        <v>533.33152941176502</v>
      </c>
      <c r="I1061" s="18">
        <f t="shared" si="222"/>
        <v>18.84525216262977</v>
      </c>
      <c r="J1061" s="20">
        <f t="shared" si="230"/>
        <v>54906.258163761966</v>
      </c>
      <c r="K1061" s="18">
        <f t="shared" si="223"/>
        <v>31.37244290657441</v>
      </c>
      <c r="L1061" s="20">
        <f t="shared" si="224"/>
        <v>3229.7798919859974</v>
      </c>
      <c r="M1061" s="39">
        <f t="shared" si="218"/>
        <v>15.93192318409284</v>
      </c>
      <c r="N1061" s="21"/>
      <c r="O1061" s="22">
        <f t="shared" si="219"/>
        <v>19.69535029838875</v>
      </c>
      <c r="P1061" s="22"/>
      <c r="Q1061" s="41">
        <f t="shared" si="220"/>
        <v>4.1821066336221333E-2</v>
      </c>
      <c r="R1061" s="19">
        <f t="shared" si="225"/>
        <v>0.9998326910623766</v>
      </c>
      <c r="S1061" s="19">
        <f t="shared" si="231"/>
        <v>10.635367847441842</v>
      </c>
      <c r="T1061" s="25">
        <f t="shared" si="226"/>
        <v>8.8548753510931055E-2</v>
      </c>
      <c r="U1061" s="25">
        <f t="shared" si="227"/>
        <v>1.0635672693254827E-2</v>
      </c>
      <c r="V1061" s="25">
        <f t="shared" si="228"/>
        <v>7.7913080817676228E-2</v>
      </c>
      <c r="Y1061" s="40"/>
      <c r="Z1061" s="40"/>
    </row>
    <row r="1062" spans="1:26" x14ac:dyDescent="0.2">
      <c r="A1062" s="16">
        <v>1958.1</v>
      </c>
      <c r="B1062" s="17">
        <v>50.95</v>
      </c>
      <c r="C1062" s="18">
        <v>1.7366699999999999</v>
      </c>
      <c r="D1062" s="17">
        <v>2.8833299999999999</v>
      </c>
      <c r="E1062" s="17">
        <v>28.9</v>
      </c>
      <c r="F1062" s="18">
        <f t="shared" si="229"/>
        <v>1958.7916666665869</v>
      </c>
      <c r="G1062" s="19">
        <v>3.8</v>
      </c>
      <c r="H1062" s="18">
        <f t="shared" si="221"/>
        <v>555.00901600346049</v>
      </c>
      <c r="I1062" s="18">
        <f t="shared" si="222"/>
        <v>18.917909868944644</v>
      </c>
      <c r="J1062" s="20">
        <f t="shared" si="230"/>
        <v>57300.245596216853</v>
      </c>
      <c r="K1062" s="18">
        <f t="shared" si="223"/>
        <v>31.408717293685136</v>
      </c>
      <c r="L1062" s="20">
        <f t="shared" si="224"/>
        <v>3242.6990605483793</v>
      </c>
      <c r="M1062" s="39">
        <f t="shared" si="218"/>
        <v>16.559803310351565</v>
      </c>
      <c r="N1062" s="21"/>
      <c r="O1062" s="22">
        <f t="shared" si="219"/>
        <v>20.455148275406572</v>
      </c>
      <c r="P1062" s="22"/>
      <c r="Q1062" s="41">
        <f t="shared" si="220"/>
        <v>3.9457090686644401E-2</v>
      </c>
      <c r="R1062" s="19">
        <f t="shared" si="225"/>
        <v>1.008131544683726</v>
      </c>
      <c r="S1062" s="19">
        <f t="shared" si="231"/>
        <v>10.633588455346052</v>
      </c>
      <c r="T1062" s="25">
        <f t="shared" si="226"/>
        <v>8.6206590168450115E-2</v>
      </c>
      <c r="U1062" s="25">
        <f t="shared" si="227"/>
        <v>9.6155994588935645E-3</v>
      </c>
      <c r="V1062" s="25">
        <f t="shared" si="228"/>
        <v>7.659099070955655E-2</v>
      </c>
      <c r="Y1062" s="40"/>
      <c r="Z1062" s="40"/>
    </row>
    <row r="1063" spans="1:26" x14ac:dyDescent="0.2">
      <c r="A1063" s="16">
        <v>1958.11</v>
      </c>
      <c r="B1063" s="17">
        <v>52.5</v>
      </c>
      <c r="C1063" s="18">
        <v>1.74333</v>
      </c>
      <c r="D1063" s="17">
        <v>2.8866700000000001</v>
      </c>
      <c r="E1063" s="17">
        <v>29</v>
      </c>
      <c r="F1063" s="18">
        <f t="shared" si="229"/>
        <v>1958.8749999999202</v>
      </c>
      <c r="G1063" s="19">
        <v>3.74</v>
      </c>
      <c r="H1063" s="18">
        <f t="shared" si="221"/>
        <v>569.92144396551748</v>
      </c>
      <c r="I1063" s="18">
        <f t="shared" si="222"/>
        <v>18.924974303017251</v>
      </c>
      <c r="J1063" s="20">
        <f t="shared" si="230"/>
        <v>59002.655641890684</v>
      </c>
      <c r="K1063" s="18">
        <f t="shared" si="223"/>
        <v>31.336669231465532</v>
      </c>
      <c r="L1063" s="20">
        <f t="shared" si="224"/>
        <v>3244.2132564147923</v>
      </c>
      <c r="M1063" s="39">
        <f t="shared" si="218"/>
        <v>16.988883579386329</v>
      </c>
      <c r="N1063" s="21"/>
      <c r="O1063" s="22">
        <f t="shared" si="219"/>
        <v>20.965610881429569</v>
      </c>
      <c r="P1063" s="22"/>
      <c r="Q1063" s="41">
        <f t="shared" si="220"/>
        <v>3.9721033431446333E-2</v>
      </c>
      <c r="R1063" s="19">
        <f t="shared" si="225"/>
        <v>0.99324246095862645</v>
      </c>
      <c r="S1063" s="19">
        <f t="shared" si="231"/>
        <v>10.68309024482933</v>
      </c>
      <c r="T1063" s="25">
        <f t="shared" si="226"/>
        <v>8.4644019951249483E-2</v>
      </c>
      <c r="U1063" s="25">
        <f t="shared" si="227"/>
        <v>8.4141428860657896E-3</v>
      </c>
      <c r="V1063" s="25">
        <f t="shared" si="228"/>
        <v>7.6229877065183693E-2</v>
      </c>
      <c r="Y1063" s="40"/>
      <c r="Z1063" s="40"/>
    </row>
    <row r="1064" spans="1:26" x14ac:dyDescent="0.2">
      <c r="A1064" s="16">
        <v>1958.12</v>
      </c>
      <c r="B1064" s="17">
        <v>53.49</v>
      </c>
      <c r="C1064" s="18">
        <v>1.75</v>
      </c>
      <c r="D1064" s="17">
        <v>2.89</v>
      </c>
      <c r="E1064" s="17">
        <v>28.9</v>
      </c>
      <c r="F1064" s="18">
        <f t="shared" si="229"/>
        <v>1958.9583333332534</v>
      </c>
      <c r="G1064" s="19">
        <v>3.86</v>
      </c>
      <c r="H1064" s="18">
        <f t="shared" si="221"/>
        <v>582.67776773356434</v>
      </c>
      <c r="I1064" s="18">
        <f t="shared" si="222"/>
        <v>19.063116349480978</v>
      </c>
      <c r="J1064" s="20">
        <f t="shared" si="230"/>
        <v>60487.751868672116</v>
      </c>
      <c r="K1064" s="18">
        <f t="shared" si="223"/>
        <v>31.481375000000014</v>
      </c>
      <c r="L1064" s="20">
        <f t="shared" si="224"/>
        <v>3268.0800691804525</v>
      </c>
      <c r="M1064" s="39">
        <f t="shared" si="218"/>
        <v>17.358357365369958</v>
      </c>
      <c r="N1064" s="21"/>
      <c r="O1064" s="22">
        <f t="shared" si="219"/>
        <v>21.39951046559888</v>
      </c>
      <c r="P1064" s="22"/>
      <c r="Q1064" s="41">
        <f t="shared" si="220"/>
        <v>3.7338063210747896E-2</v>
      </c>
      <c r="R1064" s="19">
        <f t="shared" si="225"/>
        <v>0.99014892310714775</v>
      </c>
      <c r="S1064" s="19">
        <f t="shared" si="231"/>
        <v>10.647614758377303</v>
      </c>
      <c r="T1064" s="25">
        <f t="shared" si="226"/>
        <v>8.3029357272975446E-2</v>
      </c>
      <c r="U1064" s="25">
        <f t="shared" si="227"/>
        <v>6.4466390086725944E-3</v>
      </c>
      <c r="V1064" s="25">
        <f t="shared" si="228"/>
        <v>7.6582718264302851E-2</v>
      </c>
      <c r="Y1064" s="40"/>
      <c r="Z1064" s="40"/>
    </row>
    <row r="1065" spans="1:26" x14ac:dyDescent="0.2">
      <c r="A1065" s="16">
        <v>1959.01</v>
      </c>
      <c r="B1065" s="17">
        <v>55.62</v>
      </c>
      <c r="C1065" s="18">
        <v>1.75667</v>
      </c>
      <c r="D1065" s="17">
        <v>2.96333</v>
      </c>
      <c r="E1065" s="17">
        <v>29</v>
      </c>
      <c r="F1065" s="18">
        <f t="shared" si="229"/>
        <v>1959.0416666665867</v>
      </c>
      <c r="G1065" s="19">
        <v>4.0199999999999996</v>
      </c>
      <c r="H1065" s="18">
        <f t="shared" si="221"/>
        <v>603.79106120689676</v>
      </c>
      <c r="I1065" s="18">
        <f t="shared" si="222"/>
        <v>19.06978862801725</v>
      </c>
      <c r="J1065" s="20">
        <f t="shared" si="230"/>
        <v>62844.491367497933</v>
      </c>
      <c r="K1065" s="18">
        <f t="shared" si="223"/>
        <v>32.168863096120702</v>
      </c>
      <c r="L1065" s="20">
        <f t="shared" si="224"/>
        <v>3348.2374434384692</v>
      </c>
      <c r="M1065" s="39">
        <f t="shared" si="218"/>
        <v>17.980339342993389</v>
      </c>
      <c r="N1065" s="21"/>
      <c r="O1065" s="22">
        <f t="shared" si="219"/>
        <v>22.140010454221425</v>
      </c>
      <c r="P1065" s="22"/>
      <c r="Q1065" s="41">
        <f t="shared" si="220"/>
        <v>3.45207004870247E-2</v>
      </c>
      <c r="R1065" s="19">
        <f t="shared" si="225"/>
        <v>1.0082641214080816</v>
      </c>
      <c r="S1065" s="19">
        <f t="shared" si="231"/>
        <v>10.506370064988896</v>
      </c>
      <c r="T1065" s="25">
        <f t="shared" si="226"/>
        <v>7.4217664652789006E-2</v>
      </c>
      <c r="U1065" s="25">
        <f t="shared" si="227"/>
        <v>7.9385311846511541E-3</v>
      </c>
      <c r="V1065" s="25">
        <f t="shared" si="228"/>
        <v>6.6279133468137852E-2</v>
      </c>
      <c r="Y1065" s="40"/>
      <c r="Z1065" s="40"/>
    </row>
    <row r="1066" spans="1:26" x14ac:dyDescent="0.2">
      <c r="A1066" s="16">
        <v>1959.02</v>
      </c>
      <c r="B1066" s="17">
        <v>54.77</v>
      </c>
      <c r="C1066" s="18">
        <v>1.7633300000000001</v>
      </c>
      <c r="D1066" s="17">
        <v>3.03667</v>
      </c>
      <c r="E1066" s="17">
        <v>28.9</v>
      </c>
      <c r="F1066" s="18">
        <f t="shared" si="229"/>
        <v>1959.12499999992</v>
      </c>
      <c r="G1066" s="19">
        <v>3.96</v>
      </c>
      <c r="H1066" s="18">
        <f t="shared" si="221"/>
        <v>596.62107569204193</v>
      </c>
      <c r="I1066" s="18">
        <f t="shared" si="222"/>
        <v>19.208322830017309</v>
      </c>
      <c r="J1066" s="20">
        <f t="shared" si="230"/>
        <v>62264.821773012416</v>
      </c>
      <c r="K1066" s="18">
        <f t="shared" si="223"/>
        <v>33.079082014273375</v>
      </c>
      <c r="L1066" s="20">
        <f t="shared" si="224"/>
        <v>3452.2131884873761</v>
      </c>
      <c r="M1066" s="39">
        <f t="shared" si="218"/>
        <v>17.759169263611422</v>
      </c>
      <c r="N1066" s="21"/>
      <c r="O1066" s="22">
        <f t="shared" si="219"/>
        <v>21.841682331178777</v>
      </c>
      <c r="P1066" s="22"/>
      <c r="Q1066" s="41">
        <f t="shared" si="220"/>
        <v>3.631425020967783E-2</v>
      </c>
      <c r="R1066" s="19">
        <f t="shared" si="225"/>
        <v>1.0008463720204186</v>
      </c>
      <c r="S1066" s="19">
        <f t="shared" si="231"/>
        <v>10.629850640144006</v>
      </c>
      <c r="T1066" s="25">
        <f t="shared" si="226"/>
        <v>7.4355617986946676E-2</v>
      </c>
      <c r="U1066" s="25">
        <f t="shared" si="227"/>
        <v>5.5859953236327975E-3</v>
      </c>
      <c r="V1066" s="25">
        <f t="shared" si="228"/>
        <v>6.8769622663313879E-2</v>
      </c>
      <c r="Y1066" s="40"/>
      <c r="Z1066" s="40"/>
    </row>
    <row r="1067" spans="1:26" x14ac:dyDescent="0.2">
      <c r="A1067" s="16">
        <v>1959.03</v>
      </c>
      <c r="B1067" s="17">
        <v>56.16</v>
      </c>
      <c r="C1067" s="18">
        <v>1.77</v>
      </c>
      <c r="D1067" s="17">
        <v>3.11</v>
      </c>
      <c r="E1067" s="17">
        <v>28.9</v>
      </c>
      <c r="F1067" s="18">
        <f t="shared" si="229"/>
        <v>1959.2083333332532</v>
      </c>
      <c r="G1067" s="19">
        <v>3.99</v>
      </c>
      <c r="H1067" s="18">
        <f t="shared" si="221"/>
        <v>611.76263667820103</v>
      </c>
      <c r="I1067" s="18">
        <f t="shared" si="222"/>
        <v>19.280980536332191</v>
      </c>
      <c r="J1067" s="20">
        <f t="shared" si="230"/>
        <v>64012.715939088841</v>
      </c>
      <c r="K1067" s="18">
        <f t="shared" si="223"/>
        <v>33.877881055363339</v>
      </c>
      <c r="L1067" s="20">
        <f t="shared" si="224"/>
        <v>3544.8637209858666</v>
      </c>
      <c r="M1067" s="39">
        <f t="shared" si="218"/>
        <v>18.200871845485636</v>
      </c>
      <c r="N1067" s="21"/>
      <c r="O1067" s="22">
        <f t="shared" si="219"/>
        <v>22.355431528386692</v>
      </c>
      <c r="P1067" s="22"/>
      <c r="Q1067" s="41">
        <f t="shared" si="220"/>
        <v>3.4647733018719255E-2</v>
      </c>
      <c r="R1067" s="19">
        <f t="shared" si="225"/>
        <v>0.99275673824349686</v>
      </c>
      <c r="S1067" s="19">
        <f t="shared" si="231"/>
        <v>10.638847448307056</v>
      </c>
      <c r="T1067" s="25">
        <f t="shared" si="226"/>
        <v>6.8426001852675666E-2</v>
      </c>
      <c r="U1067" s="25">
        <f t="shared" si="227"/>
        <v>4.3665738240288299E-3</v>
      </c>
      <c r="V1067" s="25">
        <f t="shared" si="228"/>
        <v>6.4059428028646836E-2</v>
      </c>
      <c r="Y1067" s="40"/>
      <c r="Z1067" s="40"/>
    </row>
    <row r="1068" spans="1:26" x14ac:dyDescent="0.2">
      <c r="A1068" s="16">
        <v>1959.04</v>
      </c>
      <c r="B1068" s="17">
        <v>57.1</v>
      </c>
      <c r="C1068" s="18">
        <v>1.77667</v>
      </c>
      <c r="D1068" s="17">
        <v>3.2066699999999999</v>
      </c>
      <c r="E1068" s="17">
        <v>29</v>
      </c>
      <c r="F1068" s="18">
        <f t="shared" si="229"/>
        <v>1959.2916666665865</v>
      </c>
      <c r="G1068" s="19">
        <v>4.12</v>
      </c>
      <c r="H1068" s="18">
        <f t="shared" si="221"/>
        <v>619.85741810344848</v>
      </c>
      <c r="I1068" s="18">
        <f t="shared" si="222"/>
        <v>19.286901559051735</v>
      </c>
      <c r="J1068" s="20">
        <f t="shared" si="230"/>
        <v>65027.901926755585</v>
      </c>
      <c r="K1068" s="18">
        <f t="shared" si="223"/>
        <v>34.810476128017257</v>
      </c>
      <c r="L1068" s="20">
        <f t="shared" si="224"/>
        <v>3651.891808607169</v>
      </c>
      <c r="M1068" s="39">
        <f t="shared" si="218"/>
        <v>18.430753048783412</v>
      </c>
      <c r="N1068" s="21"/>
      <c r="O1068" s="22">
        <f t="shared" si="219"/>
        <v>22.606141738484002</v>
      </c>
      <c r="P1068" s="22"/>
      <c r="Q1068" s="41">
        <f t="shared" si="220"/>
        <v>3.2587143118029217E-2</v>
      </c>
      <c r="R1068" s="19">
        <f t="shared" si="225"/>
        <v>0.98812298241161645</v>
      </c>
      <c r="S1068" s="19">
        <f t="shared" si="231"/>
        <v>10.525367534584387</v>
      </c>
      <c r="T1068" s="25">
        <f t="shared" si="226"/>
        <v>6.8558111969219793E-2</v>
      </c>
      <c r="U1068" s="25">
        <f t="shared" si="227"/>
        <v>6.3737162470174358E-3</v>
      </c>
      <c r="V1068" s="25">
        <f t="shared" si="228"/>
        <v>6.2184395722202357E-2</v>
      </c>
      <c r="Y1068" s="40"/>
      <c r="Z1068" s="40"/>
    </row>
    <row r="1069" spans="1:26" x14ac:dyDescent="0.2">
      <c r="A1069" s="16">
        <v>1959.05</v>
      </c>
      <c r="B1069" s="17">
        <v>57.96</v>
      </c>
      <c r="C1069" s="18">
        <v>1.7833300000000001</v>
      </c>
      <c r="D1069" s="17">
        <v>3.3033299999999999</v>
      </c>
      <c r="E1069" s="17">
        <v>29</v>
      </c>
      <c r="F1069" s="18">
        <f t="shared" si="229"/>
        <v>1959.3749999999197</v>
      </c>
      <c r="G1069" s="19">
        <v>4.3099999999999996</v>
      </c>
      <c r="H1069" s="18">
        <f t="shared" si="221"/>
        <v>629.19327413793133</v>
      </c>
      <c r="I1069" s="18">
        <f t="shared" si="222"/>
        <v>19.359200165086214</v>
      </c>
      <c r="J1069" s="20">
        <f t="shared" si="230"/>
        <v>66176.550724518514</v>
      </c>
      <c r="K1069" s="18">
        <f t="shared" si="223"/>
        <v>35.859782923706909</v>
      </c>
      <c r="L1069" s="20">
        <f t="shared" si="224"/>
        <v>3771.6181039479593</v>
      </c>
      <c r="M1069" s="39">
        <f t="shared" si="218"/>
        <v>18.69272143959418</v>
      </c>
      <c r="N1069" s="21"/>
      <c r="O1069" s="22">
        <f t="shared" si="219"/>
        <v>22.894229168466918</v>
      </c>
      <c r="P1069" s="22"/>
      <c r="Q1069" s="41">
        <f t="shared" si="220"/>
        <v>3.0354324726054635E-2</v>
      </c>
      <c r="R1069" s="19">
        <f t="shared" si="225"/>
        <v>1.0011775987524087</v>
      </c>
      <c r="S1069" s="19">
        <f t="shared" si="231"/>
        <v>10.400357559251926</v>
      </c>
      <c r="T1069" s="25">
        <f t="shared" si="226"/>
        <v>7.008498944943975E-2</v>
      </c>
      <c r="U1069" s="25">
        <f t="shared" si="227"/>
        <v>6.7048696109144323E-3</v>
      </c>
      <c r="V1069" s="25">
        <f t="shared" si="228"/>
        <v>6.3380119838525317E-2</v>
      </c>
      <c r="Y1069" s="40"/>
      <c r="Z1069" s="40"/>
    </row>
    <row r="1070" spans="1:26" x14ac:dyDescent="0.2">
      <c r="A1070" s="16">
        <v>1959.06</v>
      </c>
      <c r="B1070" s="17">
        <v>57.46</v>
      </c>
      <c r="C1070" s="18">
        <v>1.79</v>
      </c>
      <c r="D1070" s="17">
        <v>3.4</v>
      </c>
      <c r="E1070" s="17">
        <v>29.1</v>
      </c>
      <c r="F1070" s="18">
        <f t="shared" si="229"/>
        <v>1959.458333333253</v>
      </c>
      <c r="G1070" s="19">
        <v>4.34</v>
      </c>
      <c r="H1070" s="18">
        <f t="shared" si="221"/>
        <v>621.62192697594526</v>
      </c>
      <c r="I1070" s="18">
        <f t="shared" si="222"/>
        <v>19.364832044673548</v>
      </c>
      <c r="J1070" s="20">
        <f t="shared" si="230"/>
        <v>65549.948099829082</v>
      </c>
      <c r="K1070" s="18">
        <f t="shared" si="223"/>
        <v>36.78236254295534</v>
      </c>
      <c r="L1070" s="20">
        <f t="shared" si="224"/>
        <v>3878.6951538360404</v>
      </c>
      <c r="M1070" s="39">
        <f t="shared" si="218"/>
        <v>18.44859139706648</v>
      </c>
      <c r="N1070" s="21"/>
      <c r="O1070" s="22">
        <f t="shared" si="219"/>
        <v>22.562214820417111</v>
      </c>
      <c r="P1070" s="22"/>
      <c r="Q1070" s="41">
        <f t="shared" si="220"/>
        <v>3.06856984249297E-2</v>
      </c>
      <c r="R1070" s="19">
        <f t="shared" si="225"/>
        <v>0.99880191558246589</v>
      </c>
      <c r="S1070" s="19">
        <f t="shared" si="231"/>
        <v>10.376822859546767</v>
      </c>
      <c r="T1070" s="25">
        <f t="shared" si="226"/>
        <v>6.507284832661786E-2</v>
      </c>
      <c r="U1070" s="25">
        <f t="shared" si="227"/>
        <v>5.0739736032758831E-3</v>
      </c>
      <c r="V1070" s="25">
        <f t="shared" si="228"/>
        <v>5.9998874723341977E-2</v>
      </c>
      <c r="Y1070" s="40"/>
      <c r="Z1070" s="40"/>
    </row>
    <row r="1071" spans="1:26" x14ac:dyDescent="0.2">
      <c r="A1071" s="16">
        <v>1959.07</v>
      </c>
      <c r="B1071" s="17">
        <v>59.74</v>
      </c>
      <c r="C1071" s="18">
        <v>1.79667</v>
      </c>
      <c r="D1071" s="17">
        <v>3.41</v>
      </c>
      <c r="E1071" s="17">
        <v>29.2</v>
      </c>
      <c r="F1071" s="18">
        <f t="shared" si="229"/>
        <v>1959.5416666665863</v>
      </c>
      <c r="G1071" s="19">
        <v>4.4000000000000004</v>
      </c>
      <c r="H1071" s="18">
        <f t="shared" si="221"/>
        <v>644.07443236301401</v>
      </c>
      <c r="I1071" s="18">
        <f t="shared" si="222"/>
        <v>19.370425349743158</v>
      </c>
      <c r="J1071" s="20">
        <f t="shared" si="230"/>
        <v>68087.779149650043</v>
      </c>
      <c r="K1071" s="18">
        <f t="shared" si="223"/>
        <v>36.764208476027413</v>
      </c>
      <c r="L1071" s="20">
        <f t="shared" si="224"/>
        <v>3886.4969350570245</v>
      </c>
      <c r="M1071" s="39">
        <f t="shared" si="218"/>
        <v>19.090533975796511</v>
      </c>
      <c r="N1071" s="21"/>
      <c r="O1071" s="22">
        <f t="shared" si="219"/>
        <v>23.31074290797515</v>
      </c>
      <c r="P1071" s="22"/>
      <c r="Q1071" s="41">
        <f t="shared" si="220"/>
        <v>2.9470635773643346E-2</v>
      </c>
      <c r="R1071" s="19">
        <f t="shared" si="225"/>
        <v>1.0012626276101042</v>
      </c>
      <c r="S1071" s="19">
        <f t="shared" si="231"/>
        <v>10.32889606159107</v>
      </c>
      <c r="T1071" s="25">
        <f t="shared" si="226"/>
        <v>5.5911077489658956E-2</v>
      </c>
      <c r="U1071" s="25">
        <f t="shared" si="227"/>
        <v>4.4513692227852175E-3</v>
      </c>
      <c r="V1071" s="25">
        <f t="shared" si="228"/>
        <v>5.1459708266873738E-2</v>
      </c>
      <c r="Y1071" s="40"/>
      <c r="Z1071" s="40"/>
    </row>
    <row r="1072" spans="1:26" x14ac:dyDescent="0.2">
      <c r="A1072" s="16">
        <v>1959.08</v>
      </c>
      <c r="B1072" s="17">
        <v>59.4</v>
      </c>
      <c r="C1072" s="18">
        <v>1.8033300000000001</v>
      </c>
      <c r="D1072" s="17">
        <v>3.42</v>
      </c>
      <c r="E1072" s="17">
        <v>29.2</v>
      </c>
      <c r="F1072" s="18">
        <f t="shared" si="229"/>
        <v>1959.6249999999195</v>
      </c>
      <c r="G1072" s="19">
        <v>4.43</v>
      </c>
      <c r="H1072" s="18">
        <f t="shared" si="221"/>
        <v>640.40879280821946</v>
      </c>
      <c r="I1072" s="18">
        <f t="shared" si="222"/>
        <v>19.4422287598459</v>
      </c>
      <c r="J1072" s="20">
        <f t="shared" si="230"/>
        <v>67871.54574356167</v>
      </c>
      <c r="K1072" s="18">
        <f t="shared" si="223"/>
        <v>36.87202140410961</v>
      </c>
      <c r="L1072" s="20">
        <f t="shared" si="224"/>
        <v>3907.7556640232478</v>
      </c>
      <c r="M1072" s="39">
        <f t="shared" si="218"/>
        <v>18.958803640750205</v>
      </c>
      <c r="N1072" s="21"/>
      <c r="O1072" s="22">
        <f t="shared" si="219"/>
        <v>23.114626571364806</v>
      </c>
      <c r="P1072" s="22"/>
      <c r="Q1072" s="41">
        <f t="shared" si="220"/>
        <v>2.910475620080244E-2</v>
      </c>
      <c r="R1072" s="19">
        <f t="shared" si="225"/>
        <v>0.98388762999034785</v>
      </c>
      <c r="S1072" s="19">
        <f t="shared" si="231"/>
        <v>10.341937610940331</v>
      </c>
      <c r="T1072" s="25">
        <f t="shared" si="226"/>
        <v>5.5375496521499867E-2</v>
      </c>
      <c r="U1072" s="25">
        <f t="shared" si="227"/>
        <v>4.5576778834710563E-3</v>
      </c>
      <c r="V1072" s="25">
        <f t="shared" si="228"/>
        <v>5.0817818638028811E-2</v>
      </c>
      <c r="Y1072" s="40"/>
      <c r="Z1072" s="40"/>
    </row>
    <row r="1073" spans="1:26" x14ac:dyDescent="0.2">
      <c r="A1073" s="16">
        <v>1959.09</v>
      </c>
      <c r="B1073" s="17">
        <v>57.05</v>
      </c>
      <c r="C1073" s="18">
        <v>1.81</v>
      </c>
      <c r="D1073" s="17">
        <v>3.43</v>
      </c>
      <c r="E1073" s="17">
        <v>29.3</v>
      </c>
      <c r="F1073" s="18">
        <f t="shared" si="229"/>
        <v>1959.7083333332528</v>
      </c>
      <c r="G1073" s="19">
        <v>4.68</v>
      </c>
      <c r="H1073" s="18">
        <f t="shared" si="221"/>
        <v>612.97353029010253</v>
      </c>
      <c r="I1073" s="18">
        <f t="shared" si="222"/>
        <v>19.447538822525605</v>
      </c>
      <c r="J1073" s="20">
        <f t="shared" si="230"/>
        <v>65135.669610595629</v>
      </c>
      <c r="K1073" s="18">
        <f t="shared" si="223"/>
        <v>36.853623293515376</v>
      </c>
      <c r="L1073" s="20">
        <f t="shared" si="224"/>
        <v>3916.1322833364252</v>
      </c>
      <c r="M1073" s="39">
        <f t="shared" si="218"/>
        <v>18.123290556758619</v>
      </c>
      <c r="N1073" s="21"/>
      <c r="O1073" s="22">
        <f t="shared" si="219"/>
        <v>22.065621822784539</v>
      </c>
      <c r="P1073" s="22"/>
      <c r="Q1073" s="41">
        <f t="shared" si="220"/>
        <v>2.8957426532419804E-2</v>
      </c>
      <c r="R1073" s="19">
        <f t="shared" si="225"/>
        <v>1.0158648196265918</v>
      </c>
      <c r="S1073" s="19">
        <f t="shared" si="231"/>
        <v>10.140576483879002</v>
      </c>
      <c r="T1073" s="25">
        <f t="shared" si="226"/>
        <v>6.0105380962148569E-2</v>
      </c>
      <c r="U1073" s="25">
        <f t="shared" si="227"/>
        <v>3.4376210664397444E-3</v>
      </c>
      <c r="V1073" s="25">
        <f t="shared" si="228"/>
        <v>5.6667759895708825E-2</v>
      </c>
      <c r="Y1073" s="40"/>
      <c r="Z1073" s="40"/>
    </row>
    <row r="1074" spans="1:26" x14ac:dyDescent="0.2">
      <c r="A1074" s="16">
        <v>1959.1</v>
      </c>
      <c r="B1074" s="17">
        <v>57</v>
      </c>
      <c r="C1074" s="18">
        <v>1.81667</v>
      </c>
      <c r="D1074" s="17">
        <v>3.4166699999999999</v>
      </c>
      <c r="E1074" s="17">
        <v>29.4</v>
      </c>
      <c r="F1074" s="18">
        <f t="shared" si="229"/>
        <v>1959.791666666586</v>
      </c>
      <c r="G1074" s="19">
        <v>4.53</v>
      </c>
      <c r="H1074" s="18">
        <f t="shared" si="221"/>
        <v>610.35318877551049</v>
      </c>
      <c r="I1074" s="18">
        <f t="shared" si="222"/>
        <v>19.452812762329941</v>
      </c>
      <c r="J1074" s="20">
        <f t="shared" si="230"/>
        <v>65029.484981317641</v>
      </c>
      <c r="K1074" s="18">
        <f t="shared" si="223"/>
        <v>36.585533850765323</v>
      </c>
      <c r="L1074" s="20">
        <f t="shared" si="224"/>
        <v>3897.9700079143604</v>
      </c>
      <c r="M1074" s="39">
        <f t="shared" si="218"/>
        <v>18.021962441515427</v>
      </c>
      <c r="N1074" s="21"/>
      <c r="O1074" s="22">
        <f t="shared" si="219"/>
        <v>21.913293512657315</v>
      </c>
      <c r="P1074" s="22"/>
      <c r="Q1074" s="41">
        <f t="shared" si="220"/>
        <v>3.1973736478613721E-2</v>
      </c>
      <c r="R1074" s="19">
        <f t="shared" si="225"/>
        <v>1.0037750000000001</v>
      </c>
      <c r="S1074" s="19">
        <f t="shared" si="231"/>
        <v>10.266415938458104</v>
      </c>
      <c r="T1074" s="25">
        <f t="shared" si="226"/>
        <v>6.1127011426896471E-2</v>
      </c>
      <c r="U1074" s="25">
        <f t="shared" si="227"/>
        <v>2.6821007016599729E-3</v>
      </c>
      <c r="V1074" s="25">
        <f t="shared" si="228"/>
        <v>5.8444910725236499E-2</v>
      </c>
      <c r="Y1074" s="40"/>
      <c r="Z1074" s="40"/>
    </row>
    <row r="1075" spans="1:26" x14ac:dyDescent="0.2">
      <c r="A1075" s="16">
        <v>1959.11</v>
      </c>
      <c r="B1075" s="17">
        <v>57.23</v>
      </c>
      <c r="C1075" s="18">
        <v>1.8233299999999999</v>
      </c>
      <c r="D1075" s="17">
        <v>3.40333</v>
      </c>
      <c r="E1075" s="17">
        <v>29.4</v>
      </c>
      <c r="F1075" s="18">
        <f t="shared" si="229"/>
        <v>1959.8749999999193</v>
      </c>
      <c r="G1075" s="19">
        <v>4.53</v>
      </c>
      <c r="H1075" s="18">
        <f t="shared" si="221"/>
        <v>612.81601743197314</v>
      </c>
      <c r="I1075" s="18">
        <f t="shared" si="222"/>
        <v>19.524127713860555</v>
      </c>
      <c r="J1075" s="20">
        <f t="shared" si="230"/>
        <v>65465.232919036098</v>
      </c>
      <c r="K1075" s="18">
        <f t="shared" si="223"/>
        <v>36.442689788690494</v>
      </c>
      <c r="L1075" s="20">
        <f t="shared" si="224"/>
        <v>3893.0594295010151</v>
      </c>
      <c r="M1075" s="39">
        <f t="shared" si="218"/>
        <v>18.071789130570217</v>
      </c>
      <c r="N1075" s="21"/>
      <c r="O1075" s="22">
        <f t="shared" si="219"/>
        <v>21.945863395901213</v>
      </c>
      <c r="P1075" s="22"/>
      <c r="Q1075" s="41">
        <f t="shared" si="220"/>
        <v>3.1390612264807667E-2</v>
      </c>
      <c r="R1075" s="19">
        <f t="shared" si="225"/>
        <v>0.99110624580365825</v>
      </c>
      <c r="S1075" s="19">
        <f t="shared" si="231"/>
        <v>10.305171658625785</v>
      </c>
      <c r="T1075" s="25">
        <f t="shared" si="226"/>
        <v>6.0904418264419169E-2</v>
      </c>
      <c r="U1075" s="25">
        <f t="shared" si="227"/>
        <v>2.0766310364799256E-3</v>
      </c>
      <c r="V1075" s="25">
        <f t="shared" si="228"/>
        <v>5.8827787227939243E-2</v>
      </c>
      <c r="Y1075" s="40"/>
      <c r="Z1075" s="40"/>
    </row>
    <row r="1076" spans="1:26" x14ac:dyDescent="0.2">
      <c r="A1076" s="16">
        <v>1959.12</v>
      </c>
      <c r="B1076" s="17">
        <v>59.06</v>
      </c>
      <c r="C1076" s="18">
        <v>1.83</v>
      </c>
      <c r="D1076" s="17">
        <v>3.39</v>
      </c>
      <c r="E1076" s="17">
        <v>29.4</v>
      </c>
      <c r="F1076" s="18">
        <f t="shared" si="229"/>
        <v>1959.9583333332525</v>
      </c>
      <c r="G1076" s="19">
        <v>4.6900000000000004</v>
      </c>
      <c r="H1076" s="18">
        <f t="shared" si="221"/>
        <v>632.41156717687102</v>
      </c>
      <c r="I1076" s="18">
        <f t="shared" si="222"/>
        <v>19.595549744897969</v>
      </c>
      <c r="J1076" s="20">
        <f t="shared" si="230"/>
        <v>67733.008985120119</v>
      </c>
      <c r="K1076" s="18">
        <f t="shared" si="223"/>
        <v>36.299952806122469</v>
      </c>
      <c r="L1076" s="20">
        <f t="shared" si="224"/>
        <v>3887.8242543101464</v>
      </c>
      <c r="M1076" s="39">
        <f t="shared" si="218"/>
        <v>18.624728977900102</v>
      </c>
      <c r="N1076" s="21"/>
      <c r="O1076" s="22">
        <f t="shared" si="219"/>
        <v>22.588315691509788</v>
      </c>
      <c r="P1076" s="22"/>
      <c r="Q1076" s="41">
        <f t="shared" si="220"/>
        <v>2.9010076868157736E-2</v>
      </c>
      <c r="R1076" s="19">
        <f t="shared" si="225"/>
        <v>1.0015362166752055</v>
      </c>
      <c r="S1076" s="19">
        <f t="shared" si="231"/>
        <v>10.21351999494286</v>
      </c>
      <c r="T1076" s="25">
        <f t="shared" si="226"/>
        <v>5.1298900077659804E-2</v>
      </c>
      <c r="U1076" s="25">
        <f t="shared" si="227"/>
        <v>-5.5015396284074924E-4</v>
      </c>
      <c r="V1076" s="25">
        <f t="shared" si="228"/>
        <v>5.1849054040500553E-2</v>
      </c>
      <c r="Y1076" s="40"/>
      <c r="Z1076" s="40"/>
    </row>
    <row r="1077" spans="1:26" x14ac:dyDescent="0.2">
      <c r="A1077" s="16">
        <v>1960.01</v>
      </c>
      <c r="B1077" s="17">
        <v>58.03</v>
      </c>
      <c r="C1077" s="18">
        <v>1.8666700000000001</v>
      </c>
      <c r="D1077" s="17">
        <v>3.39</v>
      </c>
      <c r="E1077" s="17">
        <v>29.3</v>
      </c>
      <c r="F1077" s="18">
        <f t="shared" si="229"/>
        <v>1960.0416666665858</v>
      </c>
      <c r="G1077" s="19">
        <v>4.72</v>
      </c>
      <c r="H1077" s="18">
        <f t="shared" si="221"/>
        <v>623.50313694539284</v>
      </c>
      <c r="I1077" s="18">
        <f t="shared" si="222"/>
        <v>20.056429444112638</v>
      </c>
      <c r="J1077" s="20">
        <f t="shared" si="230"/>
        <v>66957.899941092619</v>
      </c>
      <c r="K1077" s="18">
        <f t="shared" si="223"/>
        <v>36.423843430034147</v>
      </c>
      <c r="L1077" s="20">
        <f t="shared" si="224"/>
        <v>3911.5505910788206</v>
      </c>
      <c r="M1077" s="39">
        <f t="shared" si="218"/>
        <v>18.338284994375563</v>
      </c>
      <c r="N1077" s="21"/>
      <c r="O1077" s="22">
        <f t="shared" si="219"/>
        <v>22.215441275545881</v>
      </c>
      <c r="P1077" s="22"/>
      <c r="Q1077" s="41">
        <f t="shared" si="220"/>
        <v>2.9634527949424019E-2</v>
      </c>
      <c r="R1077" s="19">
        <f t="shared" si="225"/>
        <v>1.0223132881790824</v>
      </c>
      <c r="S1077" s="19">
        <f t="shared" si="231"/>
        <v>10.26412215478997</v>
      </c>
      <c r="T1077" s="25">
        <f t="shared" si="226"/>
        <v>5.1609699366200523E-2</v>
      </c>
      <c r="U1077" s="25">
        <f t="shared" si="227"/>
        <v>-1.6361931398505281E-3</v>
      </c>
      <c r="V1077" s="25">
        <f t="shared" si="228"/>
        <v>5.3245892506051051E-2</v>
      </c>
      <c r="Y1077" s="40"/>
      <c r="Z1077" s="40"/>
    </row>
    <row r="1078" spans="1:26" x14ac:dyDescent="0.2">
      <c r="A1078" s="16">
        <v>1960.02</v>
      </c>
      <c r="B1078" s="17">
        <v>55.78</v>
      </c>
      <c r="C1078" s="18">
        <v>1.90333</v>
      </c>
      <c r="D1078" s="17">
        <v>3.39</v>
      </c>
      <c r="E1078" s="17">
        <v>29.4</v>
      </c>
      <c r="F1078" s="18">
        <f t="shared" si="229"/>
        <v>1960.1249999999191</v>
      </c>
      <c r="G1078" s="19">
        <v>4.49</v>
      </c>
      <c r="H1078" s="18">
        <f t="shared" si="221"/>
        <v>597.28948894557857</v>
      </c>
      <c r="I1078" s="18">
        <f t="shared" si="222"/>
        <v>20.380763768282321</v>
      </c>
      <c r="J1078" s="20">
        <f t="shared" si="230"/>
        <v>64325.2111421058</v>
      </c>
      <c r="K1078" s="18">
        <f t="shared" si="223"/>
        <v>36.299952806122469</v>
      </c>
      <c r="L1078" s="20">
        <f t="shared" si="224"/>
        <v>3909.3306879121305</v>
      </c>
      <c r="M1078" s="39">
        <f t="shared" si="218"/>
        <v>17.545275108945976</v>
      </c>
      <c r="N1078" s="21"/>
      <c r="O1078" s="22">
        <f t="shared" si="219"/>
        <v>21.233856769802056</v>
      </c>
      <c r="P1078" s="22"/>
      <c r="Q1078" s="41">
        <f t="shared" si="220"/>
        <v>3.4747577618196336E-2</v>
      </c>
      <c r="R1078" s="19">
        <f t="shared" si="225"/>
        <v>1.023134908202376</v>
      </c>
      <c r="S1078" s="19">
        <f t="shared" si="231"/>
        <v>10.457457489143488</v>
      </c>
      <c r="T1078" s="25">
        <f t="shared" si="226"/>
        <v>5.1857461039326758E-2</v>
      </c>
      <c r="U1078" s="25">
        <f t="shared" si="227"/>
        <v>4.0165797472035969E-4</v>
      </c>
      <c r="V1078" s="25">
        <f t="shared" si="228"/>
        <v>5.1455803064606398E-2</v>
      </c>
      <c r="Y1078" s="40"/>
      <c r="Z1078" s="40"/>
    </row>
    <row r="1079" spans="1:26" x14ac:dyDescent="0.2">
      <c r="A1079" s="16">
        <v>1960.03</v>
      </c>
      <c r="B1079" s="17">
        <v>55.02</v>
      </c>
      <c r="C1079" s="18">
        <v>1.94</v>
      </c>
      <c r="D1079" s="17">
        <v>3.39</v>
      </c>
      <c r="E1079" s="17">
        <v>29.4</v>
      </c>
      <c r="F1079" s="18">
        <f t="shared" si="229"/>
        <v>1960.2083333332523</v>
      </c>
      <c r="G1079" s="19">
        <v>4.25</v>
      </c>
      <c r="H1079" s="18">
        <f t="shared" si="221"/>
        <v>589.15144642857183</v>
      </c>
      <c r="I1079" s="18">
        <f t="shared" si="222"/>
        <v>20.773424319727901</v>
      </c>
      <c r="J1079" s="20">
        <f t="shared" si="230"/>
        <v>63635.216197680806</v>
      </c>
      <c r="K1079" s="18">
        <f t="shared" si="223"/>
        <v>36.299952806122469</v>
      </c>
      <c r="L1079" s="20">
        <f t="shared" si="224"/>
        <v>3920.817573793855</v>
      </c>
      <c r="M1079" s="39">
        <f t="shared" si="218"/>
        <v>17.286020720522153</v>
      </c>
      <c r="N1079" s="21"/>
      <c r="O1079" s="22">
        <f t="shared" si="219"/>
        <v>20.901862083864064</v>
      </c>
      <c r="P1079" s="22"/>
      <c r="Q1079" s="41">
        <f t="shared" si="220"/>
        <v>3.7568234521250819E-2</v>
      </c>
      <c r="R1079" s="19">
        <f t="shared" si="225"/>
        <v>1.0011208804158602</v>
      </c>
      <c r="S1079" s="19">
        <f t="shared" si="231"/>
        <v>10.699389808185071</v>
      </c>
      <c r="T1079" s="25">
        <f t="shared" si="226"/>
        <v>5.4539031724874176E-2</v>
      </c>
      <c r="U1079" s="25">
        <f t="shared" si="227"/>
        <v>-6.138646284771232E-4</v>
      </c>
      <c r="V1079" s="25">
        <f t="shared" si="228"/>
        <v>5.5152896353351299E-2</v>
      </c>
      <c r="Y1079" s="40"/>
      <c r="Z1079" s="40"/>
    </row>
    <row r="1080" spans="1:26" x14ac:dyDescent="0.2">
      <c r="A1080" s="16">
        <v>1960.04</v>
      </c>
      <c r="B1080" s="17">
        <v>55.73</v>
      </c>
      <c r="C1080" s="18">
        <v>1.94333</v>
      </c>
      <c r="D1080" s="17">
        <v>3.34667</v>
      </c>
      <c r="E1080" s="17">
        <v>29.5</v>
      </c>
      <c r="F1080" s="18">
        <f t="shared" si="229"/>
        <v>1960.2916666665856</v>
      </c>
      <c r="G1080" s="19">
        <v>4.28</v>
      </c>
      <c r="H1080" s="18">
        <f t="shared" si="221"/>
        <v>594.73119618644091</v>
      </c>
      <c r="I1080" s="18">
        <f t="shared" si="222"/>
        <v>20.738542535169501</v>
      </c>
      <c r="J1080" s="20">
        <f t="shared" si="230"/>
        <v>64424.561147061089</v>
      </c>
      <c r="K1080" s="18">
        <f t="shared" si="223"/>
        <v>35.714499413983063</v>
      </c>
      <c r="L1080" s="20">
        <f t="shared" si="224"/>
        <v>3868.7914239015777</v>
      </c>
      <c r="M1080" s="39">
        <f t="shared" si="218"/>
        <v>17.429766947597205</v>
      </c>
      <c r="N1080" s="21"/>
      <c r="O1080" s="22">
        <f t="shared" si="219"/>
        <v>21.057013645324016</v>
      </c>
      <c r="P1080" s="22"/>
      <c r="Q1080" s="41">
        <f t="shared" si="220"/>
        <v>3.7138296214863302E-2</v>
      </c>
      <c r="R1080" s="19">
        <f t="shared" si="225"/>
        <v>0.9979364483224713</v>
      </c>
      <c r="S1080" s="19">
        <f t="shared" si="231"/>
        <v>10.675072773344814</v>
      </c>
      <c r="T1080" s="25">
        <f t="shared" si="226"/>
        <v>4.948843473227571E-2</v>
      </c>
      <c r="U1080" s="25">
        <f t="shared" si="227"/>
        <v>-2.834123274965461E-3</v>
      </c>
      <c r="V1080" s="25">
        <f t="shared" si="228"/>
        <v>5.2322558007241171E-2</v>
      </c>
      <c r="Y1080" s="40"/>
      <c r="Z1080" s="40"/>
    </row>
    <row r="1081" spans="1:26" x14ac:dyDescent="0.2">
      <c r="A1081" s="16">
        <v>1960.05</v>
      </c>
      <c r="B1081" s="17">
        <v>55.22</v>
      </c>
      <c r="C1081" s="18">
        <v>1.9466699999999999</v>
      </c>
      <c r="D1081" s="17">
        <v>3.3033299999999999</v>
      </c>
      <c r="E1081" s="17">
        <v>29.5</v>
      </c>
      <c r="F1081" s="18">
        <f t="shared" si="229"/>
        <v>1960.3749999999188</v>
      </c>
      <c r="G1081" s="19">
        <v>4.3499999999999996</v>
      </c>
      <c r="H1081" s="18">
        <f t="shared" si="221"/>
        <v>589.28865338983076</v>
      </c>
      <c r="I1081" s="18">
        <f t="shared" si="222"/>
        <v>20.774185854661024</v>
      </c>
      <c r="J1081" s="20">
        <f t="shared" si="230"/>
        <v>64022.526106430872</v>
      </c>
      <c r="K1081" s="18">
        <f t="shared" si="223"/>
        <v>35.251989992796624</v>
      </c>
      <c r="L1081" s="20">
        <f t="shared" si="224"/>
        <v>3829.908206504098</v>
      </c>
      <c r="M1081" s="39">
        <f t="shared" si="218"/>
        <v>17.256170578727914</v>
      </c>
      <c r="N1081" s="21"/>
      <c r="O1081" s="22">
        <f t="shared" si="219"/>
        <v>20.829617960486182</v>
      </c>
      <c r="P1081" s="22"/>
      <c r="Q1081" s="41">
        <f t="shared" si="220"/>
        <v>3.6583183856928658E-2</v>
      </c>
      <c r="R1081" s="19">
        <f t="shared" si="225"/>
        <v>1.019861215150373</v>
      </c>
      <c r="S1081" s="19">
        <f t="shared" si="231"/>
        <v>10.653044209015638</v>
      </c>
      <c r="T1081" s="25">
        <f t="shared" si="226"/>
        <v>3.7477773018282923E-2</v>
      </c>
      <c r="U1081" s="25">
        <f t="shared" si="227"/>
        <v>-5.8681926042273291E-3</v>
      </c>
      <c r="V1081" s="25">
        <f t="shared" si="228"/>
        <v>4.3345965622510252E-2</v>
      </c>
      <c r="Y1081" s="40"/>
      <c r="Z1081" s="40"/>
    </row>
    <row r="1082" spans="1:26" x14ac:dyDescent="0.2">
      <c r="A1082" s="16">
        <v>1960.06</v>
      </c>
      <c r="B1082" s="17">
        <v>57.26</v>
      </c>
      <c r="C1082" s="18">
        <v>1.95</v>
      </c>
      <c r="D1082" s="17">
        <v>3.26</v>
      </c>
      <c r="E1082" s="17">
        <v>29.6</v>
      </c>
      <c r="F1082" s="18">
        <f t="shared" si="229"/>
        <v>1960.4583333332521</v>
      </c>
      <c r="G1082" s="19">
        <v>4.1500000000000004</v>
      </c>
      <c r="H1082" s="18">
        <f t="shared" si="221"/>
        <v>608.99443665540571</v>
      </c>
      <c r="I1082" s="18">
        <f t="shared" si="222"/>
        <v>20.739419341216223</v>
      </c>
      <c r="J1082" s="20">
        <f t="shared" si="230"/>
        <v>66351.203544374439</v>
      </c>
      <c r="K1082" s="18">
        <f t="shared" si="223"/>
        <v>34.672054898648661</v>
      </c>
      <c r="L1082" s="20">
        <f t="shared" si="224"/>
        <v>3777.5920984048316</v>
      </c>
      <c r="M1082" s="39">
        <f t="shared" si="218"/>
        <v>17.823363817264749</v>
      </c>
      <c r="N1082" s="21"/>
      <c r="O1082" s="22">
        <f t="shared" si="219"/>
        <v>21.494025476015569</v>
      </c>
      <c r="P1082" s="22"/>
      <c r="Q1082" s="41">
        <f t="shared" si="220"/>
        <v>3.6654561760249428E-2</v>
      </c>
      <c r="R1082" s="19">
        <f t="shared" si="225"/>
        <v>1.0239912183288333</v>
      </c>
      <c r="S1082" s="19">
        <f t="shared" si="231"/>
        <v>10.827921792422003</v>
      </c>
      <c r="T1082" s="25">
        <f t="shared" si="226"/>
        <v>3.2964861453453675E-2</v>
      </c>
      <c r="U1082" s="25">
        <f t="shared" si="227"/>
        <v>-6.8725965126598121E-3</v>
      </c>
      <c r="V1082" s="25">
        <f t="shared" si="228"/>
        <v>3.9837457966113488E-2</v>
      </c>
      <c r="Y1082" s="40"/>
      <c r="Z1082" s="40"/>
    </row>
    <row r="1083" spans="1:26" x14ac:dyDescent="0.2">
      <c r="A1083" s="16">
        <v>1960.07</v>
      </c>
      <c r="B1083" s="17">
        <v>55.84</v>
      </c>
      <c r="C1083" s="18">
        <v>1.95</v>
      </c>
      <c r="D1083" s="17">
        <v>3.2633299999999998</v>
      </c>
      <c r="E1083" s="17">
        <v>29.6</v>
      </c>
      <c r="F1083" s="18">
        <f t="shared" si="229"/>
        <v>1960.5416666665853</v>
      </c>
      <c r="G1083" s="19">
        <v>3.9</v>
      </c>
      <c r="H1083" s="18">
        <f t="shared" si="221"/>
        <v>593.89188513513545</v>
      </c>
      <c r="I1083" s="18">
        <f t="shared" si="222"/>
        <v>20.739419341216223</v>
      </c>
      <c r="J1083" s="20">
        <f t="shared" si="230"/>
        <v>64894.049537090978</v>
      </c>
      <c r="K1083" s="18">
        <f t="shared" si="223"/>
        <v>34.707471445523666</v>
      </c>
      <c r="L1083" s="20">
        <f t="shared" si="224"/>
        <v>3792.4552055135223</v>
      </c>
      <c r="M1083" s="39">
        <f t="shared" si="218"/>
        <v>17.376806472898117</v>
      </c>
      <c r="N1083" s="21"/>
      <c r="O1083" s="22">
        <f t="shared" si="219"/>
        <v>20.937549239049801</v>
      </c>
      <c r="P1083" s="22"/>
      <c r="Q1083" s="41">
        <f t="shared" si="220"/>
        <v>3.931696060144467E-2</v>
      </c>
      <c r="R1083" s="19">
        <f t="shared" si="225"/>
        <v>1.0115016056773918</v>
      </c>
      <c r="S1083" s="19">
        <f t="shared" si="231"/>
        <v>11.087696828191532</v>
      </c>
      <c r="T1083" s="25">
        <f t="shared" si="226"/>
        <v>3.5268890757965243E-2</v>
      </c>
      <c r="U1083" s="25">
        <f t="shared" si="227"/>
        <v>-6.5029163456560291E-3</v>
      </c>
      <c r="V1083" s="25">
        <f t="shared" si="228"/>
        <v>4.1771807103621272E-2</v>
      </c>
      <c r="Y1083" s="40"/>
      <c r="Z1083" s="40"/>
    </row>
    <row r="1084" spans="1:26" x14ac:dyDescent="0.2">
      <c r="A1084" s="16">
        <v>1960.08</v>
      </c>
      <c r="B1084" s="17">
        <v>56.51</v>
      </c>
      <c r="C1084" s="18">
        <v>1.95</v>
      </c>
      <c r="D1084" s="17">
        <v>3.26667</v>
      </c>
      <c r="E1084" s="17">
        <v>29.6</v>
      </c>
      <c r="F1084" s="18">
        <f t="shared" si="229"/>
        <v>1960.6249999999186</v>
      </c>
      <c r="G1084" s="19">
        <v>3.8</v>
      </c>
      <c r="H1084" s="18">
        <f t="shared" si="221"/>
        <v>601.01773690878406</v>
      </c>
      <c r="I1084" s="18">
        <f t="shared" si="222"/>
        <v>20.739419341216223</v>
      </c>
      <c r="J1084" s="20">
        <f t="shared" si="230"/>
        <v>65861.533352270562</v>
      </c>
      <c r="K1084" s="18">
        <f t="shared" si="223"/>
        <v>34.742994348395285</v>
      </c>
      <c r="L1084" s="20">
        <f t="shared" si="224"/>
        <v>3807.2534977147707</v>
      </c>
      <c r="M1084" s="39">
        <f t="shared" si="218"/>
        <v>17.582113039577674</v>
      </c>
      <c r="N1084" s="21"/>
      <c r="O1084" s="22">
        <f t="shared" si="219"/>
        <v>21.166031871201252</v>
      </c>
      <c r="P1084" s="22"/>
      <c r="Q1084" s="41">
        <f t="shared" si="220"/>
        <v>3.8801705124786791E-2</v>
      </c>
      <c r="R1084" s="19">
        <f t="shared" si="225"/>
        <v>1.0031666666666668</v>
      </c>
      <c r="S1084" s="19">
        <f t="shared" si="231"/>
        <v>11.215223144979859</v>
      </c>
      <c r="T1084" s="25">
        <f t="shared" si="226"/>
        <v>3.7055645455988939E-2</v>
      </c>
      <c r="U1084" s="25">
        <f t="shared" si="227"/>
        <v>-7.5058869152682117E-3</v>
      </c>
      <c r="V1084" s="25">
        <f t="shared" si="228"/>
        <v>4.4561532371257151E-2</v>
      </c>
      <c r="Y1084" s="40"/>
      <c r="Z1084" s="40"/>
    </row>
    <row r="1085" spans="1:26" x14ac:dyDescent="0.2">
      <c r="A1085" s="16">
        <v>1960.09</v>
      </c>
      <c r="B1085" s="17">
        <v>54.81</v>
      </c>
      <c r="C1085" s="18">
        <v>1.95</v>
      </c>
      <c r="D1085" s="17">
        <v>3.27</v>
      </c>
      <c r="E1085" s="17">
        <v>29.6</v>
      </c>
      <c r="F1085" s="18">
        <f t="shared" si="229"/>
        <v>1960.7083333332519</v>
      </c>
      <c r="G1085" s="19">
        <v>3.8</v>
      </c>
      <c r="H1085" s="18">
        <f t="shared" si="221"/>
        <v>582.93721748310838</v>
      </c>
      <c r="I1085" s="18">
        <f t="shared" si="222"/>
        <v>20.739419341216223</v>
      </c>
      <c r="J1085" s="20">
        <f t="shared" si="230"/>
        <v>64069.600817690553</v>
      </c>
      <c r="K1085" s="18">
        <f t="shared" si="223"/>
        <v>34.778410895270284</v>
      </c>
      <c r="L1085" s="20">
        <f t="shared" si="224"/>
        <v>3822.433765259042</v>
      </c>
      <c r="M1085" s="39">
        <f t="shared" si="218"/>
        <v>17.052015467817668</v>
      </c>
      <c r="N1085" s="21"/>
      <c r="O1085" s="22">
        <f t="shared" si="219"/>
        <v>20.511204667640989</v>
      </c>
      <c r="P1085" s="22"/>
      <c r="Q1085" s="41">
        <f t="shared" si="220"/>
        <v>4.0151038844062639E-2</v>
      </c>
      <c r="R1085" s="19">
        <f t="shared" si="225"/>
        <v>0.99577137750533862</v>
      </c>
      <c r="S1085" s="19">
        <f t="shared" si="231"/>
        <v>11.250738018272296</v>
      </c>
      <c r="T1085" s="25">
        <f t="shared" si="226"/>
        <v>4.5779366054141457E-2</v>
      </c>
      <c r="U1085" s="25">
        <f t="shared" si="227"/>
        <v>-6.742316932297876E-3</v>
      </c>
      <c r="V1085" s="25">
        <f t="shared" si="228"/>
        <v>5.2521682986439333E-2</v>
      </c>
      <c r="Y1085" s="40"/>
      <c r="Z1085" s="40"/>
    </row>
    <row r="1086" spans="1:26" x14ac:dyDescent="0.2">
      <c r="A1086" s="16">
        <v>1960.1</v>
      </c>
      <c r="B1086" s="17">
        <v>53.73</v>
      </c>
      <c r="C1086" s="18">
        <v>1.95</v>
      </c>
      <c r="D1086" s="17">
        <v>3.27</v>
      </c>
      <c r="E1086" s="17">
        <v>29.8</v>
      </c>
      <c r="F1086" s="18">
        <f t="shared" si="229"/>
        <v>1960.7916666665851</v>
      </c>
      <c r="G1086" s="19">
        <v>3.89</v>
      </c>
      <c r="H1086" s="18">
        <f t="shared" si="221"/>
        <v>567.61552978187945</v>
      </c>
      <c r="I1086" s="18">
        <f t="shared" si="222"/>
        <v>20.600228607382558</v>
      </c>
      <c r="J1086" s="20">
        <f t="shared" si="230"/>
        <v>62574.299059468824</v>
      </c>
      <c r="K1086" s="18">
        <f t="shared" si="223"/>
        <v>34.544998741610755</v>
      </c>
      <c r="L1086" s="20">
        <f t="shared" si="224"/>
        <v>3808.2627568297607</v>
      </c>
      <c r="M1086" s="39">
        <f t="shared" si="218"/>
        <v>16.605104536251034</v>
      </c>
      <c r="N1086" s="21"/>
      <c r="O1086" s="22">
        <f t="shared" si="219"/>
        <v>19.958227629483655</v>
      </c>
      <c r="P1086" s="22"/>
      <c r="Q1086" s="41">
        <f t="shared" si="220"/>
        <v>4.0683684529383632E-2</v>
      </c>
      <c r="R1086" s="19">
        <f t="shared" si="225"/>
        <v>0.99996099985908249</v>
      </c>
      <c r="S1086" s="19">
        <f t="shared" si="231"/>
        <v>11.127973881692549</v>
      </c>
      <c r="T1086" s="25">
        <f t="shared" si="226"/>
        <v>5.029641335089563E-2</v>
      </c>
      <c r="U1086" s="25">
        <f t="shared" si="227"/>
        <v>-5.1312175257791637E-3</v>
      </c>
      <c r="V1086" s="25">
        <f t="shared" si="228"/>
        <v>5.5427630876674794E-2</v>
      </c>
      <c r="Y1086" s="40"/>
      <c r="Z1086" s="40"/>
    </row>
    <row r="1087" spans="1:26" x14ac:dyDescent="0.2">
      <c r="A1087" s="16">
        <v>1960.11</v>
      </c>
      <c r="B1087" s="17">
        <v>55.47</v>
      </c>
      <c r="C1087" s="18">
        <v>1.95</v>
      </c>
      <c r="D1087" s="17">
        <v>3.27</v>
      </c>
      <c r="E1087" s="17">
        <v>29.8</v>
      </c>
      <c r="F1087" s="18">
        <f t="shared" si="229"/>
        <v>1960.8749999999184</v>
      </c>
      <c r="G1087" s="19">
        <v>3.93</v>
      </c>
      <c r="H1087" s="18">
        <f t="shared" si="221"/>
        <v>585.99727223154389</v>
      </c>
      <c r="I1087" s="18">
        <f t="shared" si="222"/>
        <v>20.600228607382558</v>
      </c>
      <c r="J1087" s="20">
        <f t="shared" si="230"/>
        <v>64789.962635881246</v>
      </c>
      <c r="K1087" s="18">
        <f t="shared" si="223"/>
        <v>34.544998741610755</v>
      </c>
      <c r="L1087" s="20">
        <f t="shared" si="224"/>
        <v>3819.4191061714741</v>
      </c>
      <c r="M1087" s="39">
        <f t="shared" si="218"/>
        <v>17.146088452419004</v>
      </c>
      <c r="N1087" s="21"/>
      <c r="O1087" s="22">
        <f t="shared" si="219"/>
        <v>20.590981751601557</v>
      </c>
      <c r="P1087" s="22"/>
      <c r="Q1087" s="41">
        <f t="shared" si="220"/>
        <v>3.79701285161348E-2</v>
      </c>
      <c r="R1087" s="19">
        <f t="shared" si="225"/>
        <v>1.0106875755699061</v>
      </c>
      <c r="S1087" s="19">
        <f t="shared" si="231"/>
        <v>11.127539889143037</v>
      </c>
      <c r="T1087" s="25">
        <f t="shared" si="226"/>
        <v>4.6332708517203391E-2</v>
      </c>
      <c r="U1087" s="25">
        <f t="shared" si="227"/>
        <v>-1.5965533080211092E-3</v>
      </c>
      <c r="V1087" s="25">
        <f t="shared" si="228"/>
        <v>4.7929261825224501E-2</v>
      </c>
      <c r="Y1087" s="40"/>
      <c r="Z1087" s="40"/>
    </row>
    <row r="1088" spans="1:26" x14ac:dyDescent="0.2">
      <c r="A1088" s="16">
        <v>1960.12</v>
      </c>
      <c r="B1088" s="17">
        <v>56.8</v>
      </c>
      <c r="C1088" s="18">
        <v>1.95</v>
      </c>
      <c r="D1088" s="17">
        <v>3.27</v>
      </c>
      <c r="E1088" s="17">
        <v>29.8</v>
      </c>
      <c r="F1088" s="18">
        <f t="shared" si="229"/>
        <v>1960.9583333332516</v>
      </c>
      <c r="G1088" s="19">
        <v>3.84</v>
      </c>
      <c r="H1088" s="18">
        <f t="shared" si="221"/>
        <v>600.04768456375859</v>
      </c>
      <c r="I1088" s="18">
        <f t="shared" si="222"/>
        <v>20.600228607382558</v>
      </c>
      <c r="J1088" s="20">
        <f t="shared" si="230"/>
        <v>66533.229613239309</v>
      </c>
      <c r="K1088" s="18">
        <f t="shared" si="223"/>
        <v>34.544998741610755</v>
      </c>
      <c r="L1088" s="20">
        <f t="shared" si="224"/>
        <v>3830.3461414664184</v>
      </c>
      <c r="M1088" s="39">
        <f t="shared" si="218"/>
        <v>17.562090833957132</v>
      </c>
      <c r="N1088" s="21"/>
      <c r="O1088" s="22">
        <f t="shared" si="219"/>
        <v>21.071250947942286</v>
      </c>
      <c r="P1088" s="22"/>
      <c r="Q1088" s="41">
        <f t="shared" si="220"/>
        <v>3.6259226159542163E-2</v>
      </c>
      <c r="R1088" s="19">
        <f t="shared" si="225"/>
        <v>1.0032000000000001</v>
      </c>
      <c r="S1088" s="19">
        <f t="shared" si="231"/>
        <v>11.246466312615398</v>
      </c>
      <c r="T1088" s="25">
        <f t="shared" si="226"/>
        <v>5.0267335077437192E-2</v>
      </c>
      <c r="U1088" s="25">
        <f t="shared" si="227"/>
        <v>6.3160924080163383E-4</v>
      </c>
      <c r="V1088" s="25">
        <f t="shared" si="228"/>
        <v>4.9635725836635558E-2</v>
      </c>
      <c r="Y1088" s="40"/>
      <c r="Z1088" s="40"/>
    </row>
    <row r="1089" spans="1:26" x14ac:dyDescent="0.2">
      <c r="A1089" s="16">
        <v>1961.01</v>
      </c>
      <c r="B1089" s="17">
        <v>59.72</v>
      </c>
      <c r="C1089" s="18">
        <v>1.9466699999999999</v>
      </c>
      <c r="D1089" s="17">
        <v>3.21</v>
      </c>
      <c r="E1089" s="17">
        <v>29.8</v>
      </c>
      <c r="F1089" s="18">
        <f t="shared" si="229"/>
        <v>1961.0416666665849</v>
      </c>
      <c r="G1089" s="19">
        <v>3.84</v>
      </c>
      <c r="H1089" s="18">
        <f t="shared" si="221"/>
        <v>630.89520637583917</v>
      </c>
      <c r="I1089" s="18">
        <f t="shared" si="222"/>
        <v>20.565049755453025</v>
      </c>
      <c r="J1089" s="20">
        <f t="shared" si="230"/>
        <v>70143.620763091298</v>
      </c>
      <c r="K1089" s="18">
        <f t="shared" si="223"/>
        <v>33.911145553691291</v>
      </c>
      <c r="L1089" s="20">
        <f t="shared" si="224"/>
        <v>3770.2783430931527</v>
      </c>
      <c r="M1089" s="39">
        <f t="shared" ref="M1089:M1152" si="232">H1089/AVERAGE(K969:K1088)</f>
        <v>18.470416986477176</v>
      </c>
      <c r="N1089" s="21"/>
      <c r="O1089" s="22">
        <f t="shared" ref="O1089:O1152" si="233">J1089/AVERAGE(L969:L1088)</f>
        <v>22.138023912072349</v>
      </c>
      <c r="P1089" s="22"/>
      <c r="Q1089" s="41">
        <f t="shared" ref="Q1089:Q1152" si="234">1/M1089-(G1089/100-(((E1089/E969)^(1/10))-1))</f>
        <v>3.1844848651755873E-2</v>
      </c>
      <c r="R1089" s="19">
        <f t="shared" si="225"/>
        <v>1.0081555955915638</v>
      </c>
      <c r="S1089" s="19">
        <f t="shared" si="231"/>
        <v>11.282455004815768</v>
      </c>
      <c r="T1089" s="25">
        <f t="shared" si="226"/>
        <v>4.8948202171856359E-2</v>
      </c>
      <c r="U1089" s="25">
        <f t="shared" si="227"/>
        <v>1.9400846429533658E-3</v>
      </c>
      <c r="V1089" s="25">
        <f t="shared" si="228"/>
        <v>4.7008117528902993E-2</v>
      </c>
      <c r="Y1089" s="40"/>
      <c r="Z1089" s="40"/>
    </row>
    <row r="1090" spans="1:26" x14ac:dyDescent="0.2">
      <c r="A1090" s="16">
        <v>1961.02</v>
      </c>
      <c r="B1090" s="17">
        <v>62.17</v>
      </c>
      <c r="C1090" s="18">
        <v>1.94333</v>
      </c>
      <c r="D1090" s="17">
        <v>3.15</v>
      </c>
      <c r="E1090" s="17">
        <v>29.8</v>
      </c>
      <c r="F1090" s="18">
        <f t="shared" si="229"/>
        <v>1961.1249999999181</v>
      </c>
      <c r="G1090" s="19">
        <v>3.78</v>
      </c>
      <c r="H1090" s="18">
        <f t="shared" si="221"/>
        <v>656.77754488255061</v>
      </c>
      <c r="I1090" s="18">
        <f t="shared" si="222"/>
        <v>20.529765261325512</v>
      </c>
      <c r="J1090" s="20">
        <f t="shared" si="230"/>
        <v>73211.457686752299</v>
      </c>
      <c r="K1090" s="18">
        <f t="shared" si="223"/>
        <v>33.277292365771828</v>
      </c>
      <c r="L1090" s="20">
        <f t="shared" si="224"/>
        <v>3709.4433281851334</v>
      </c>
      <c r="M1090" s="39">
        <f t="shared" si="232"/>
        <v>19.234014498298354</v>
      </c>
      <c r="N1090" s="21"/>
      <c r="O1090" s="22">
        <f t="shared" si="233"/>
        <v>23.028743280290097</v>
      </c>
      <c r="P1090" s="22"/>
      <c r="Q1090" s="41">
        <f t="shared" si="234"/>
        <v>2.9103054689369384E-2</v>
      </c>
      <c r="R1090" s="19">
        <f t="shared" si="225"/>
        <v>1.0064599186780394</v>
      </c>
      <c r="S1090" s="19">
        <f t="shared" si="231"/>
        <v>11.37447014511506</v>
      </c>
      <c r="T1090" s="25">
        <f t="shared" si="226"/>
        <v>4.8460260605128092E-2</v>
      </c>
      <c r="U1090" s="25">
        <f t="shared" si="227"/>
        <v>2.3519224426142848E-3</v>
      </c>
      <c r="V1090" s="25">
        <f t="shared" si="228"/>
        <v>4.6108338162513807E-2</v>
      </c>
      <c r="Y1090" s="40"/>
      <c r="Z1090" s="40"/>
    </row>
    <row r="1091" spans="1:26" x14ac:dyDescent="0.2">
      <c r="A1091" s="16">
        <v>1961.03</v>
      </c>
      <c r="B1091" s="17">
        <v>64.12</v>
      </c>
      <c r="C1091" s="18">
        <v>1.94</v>
      </c>
      <c r="D1091" s="17">
        <v>3.09</v>
      </c>
      <c r="E1091" s="17">
        <v>29.8</v>
      </c>
      <c r="F1091" s="18">
        <f t="shared" si="229"/>
        <v>1961.2083333332514</v>
      </c>
      <c r="G1091" s="19">
        <v>3.74</v>
      </c>
      <c r="H1091" s="18">
        <f t="shared" si="221"/>
        <v>677.37777348993313</v>
      </c>
      <c r="I1091" s="18">
        <f t="shared" si="222"/>
        <v>20.494586409395982</v>
      </c>
      <c r="J1091" s="20">
        <f t="shared" si="230"/>
        <v>75698.15858453566</v>
      </c>
      <c r="K1091" s="18">
        <f t="shared" si="223"/>
        <v>32.643439177852365</v>
      </c>
      <c r="L1091" s="20">
        <f t="shared" si="224"/>
        <v>3647.9617908018595</v>
      </c>
      <c r="M1091" s="39">
        <f t="shared" si="232"/>
        <v>19.84422527272557</v>
      </c>
      <c r="N1091" s="21"/>
      <c r="O1091" s="22">
        <f t="shared" si="233"/>
        <v>23.733978127182588</v>
      </c>
      <c r="P1091" s="22"/>
      <c r="Q1091" s="41">
        <f t="shared" si="234"/>
        <v>2.7510257772652917E-2</v>
      </c>
      <c r="R1091" s="19">
        <f t="shared" si="225"/>
        <v>0.99981293627229095</v>
      </c>
      <c r="S1091" s="19">
        <f t="shared" si="231"/>
        <v>11.447948297258291</v>
      </c>
      <c r="T1091" s="25">
        <f t="shared" si="226"/>
        <v>4.7623029721760135E-2</v>
      </c>
      <c r="U1091" s="25">
        <f t="shared" si="227"/>
        <v>5.0133359248512033E-3</v>
      </c>
      <c r="V1091" s="25">
        <f t="shared" si="228"/>
        <v>4.2609693796908932E-2</v>
      </c>
      <c r="Y1091" s="40"/>
      <c r="Z1091" s="40"/>
    </row>
    <row r="1092" spans="1:26" x14ac:dyDescent="0.2">
      <c r="A1092" s="16">
        <v>1961.04</v>
      </c>
      <c r="B1092" s="17">
        <v>65.83</v>
      </c>
      <c r="C1092" s="18">
        <v>1.94</v>
      </c>
      <c r="D1092" s="17">
        <v>3.07</v>
      </c>
      <c r="E1092" s="17">
        <v>29.8</v>
      </c>
      <c r="F1092" s="18">
        <f t="shared" si="229"/>
        <v>1961.2916666665847</v>
      </c>
      <c r="G1092" s="19">
        <v>3.78</v>
      </c>
      <c r="H1092" s="18">
        <f t="shared" si="221"/>
        <v>695.44258934563788</v>
      </c>
      <c r="I1092" s="18">
        <f t="shared" si="222"/>
        <v>20.494586409395982</v>
      </c>
      <c r="J1092" s="20">
        <f t="shared" si="230"/>
        <v>77907.792398489546</v>
      </c>
      <c r="K1092" s="18">
        <f t="shared" si="223"/>
        <v>32.432154781879206</v>
      </c>
      <c r="L1092" s="20">
        <f t="shared" si="224"/>
        <v>3633.2511417797791</v>
      </c>
      <c r="M1092" s="39">
        <f t="shared" si="232"/>
        <v>20.382842975754777</v>
      </c>
      <c r="N1092" s="21"/>
      <c r="O1092" s="22">
        <f t="shared" si="233"/>
        <v>24.352100217522846</v>
      </c>
      <c r="P1092" s="22"/>
      <c r="Q1092" s="41">
        <f t="shared" si="234"/>
        <v>2.5778633459042188E-2</v>
      </c>
      <c r="R1092" s="19">
        <f t="shared" si="225"/>
        <v>1.0089504982815469</v>
      </c>
      <c r="S1092" s="19">
        <f t="shared" si="231"/>
        <v>11.445806801375186</v>
      </c>
      <c r="T1092" s="25">
        <f t="shared" si="226"/>
        <v>4.812686195240734E-2</v>
      </c>
      <c r="U1092" s="25">
        <f t="shared" si="227"/>
        <v>4.2753947049858354E-3</v>
      </c>
      <c r="V1092" s="25">
        <f t="shared" si="228"/>
        <v>4.3851467247421505E-2</v>
      </c>
      <c r="Y1092" s="40"/>
      <c r="Z1092" s="40"/>
    </row>
    <row r="1093" spans="1:26" x14ac:dyDescent="0.2">
      <c r="A1093" s="16">
        <v>1961.05</v>
      </c>
      <c r="B1093" s="17">
        <v>66.5</v>
      </c>
      <c r="C1093" s="18">
        <v>1.94</v>
      </c>
      <c r="D1093" s="17">
        <v>3.05</v>
      </c>
      <c r="E1093" s="17">
        <v>29.8</v>
      </c>
      <c r="F1093" s="18">
        <f t="shared" si="229"/>
        <v>1961.3749999999179</v>
      </c>
      <c r="G1093" s="19">
        <v>3.71</v>
      </c>
      <c r="H1093" s="18">
        <f t="shared" si="221"/>
        <v>702.52061661073856</v>
      </c>
      <c r="I1093" s="18">
        <f t="shared" si="222"/>
        <v>20.494586409395982</v>
      </c>
      <c r="J1093" s="20">
        <f t="shared" si="230"/>
        <v>78892.044472185589</v>
      </c>
      <c r="K1093" s="18">
        <f t="shared" si="223"/>
        <v>32.220870385906053</v>
      </c>
      <c r="L1093" s="20">
        <f t="shared" si="224"/>
        <v>3618.3569269197901</v>
      </c>
      <c r="M1093" s="39">
        <f t="shared" si="232"/>
        <v>20.59860684329734</v>
      </c>
      <c r="N1093" s="21"/>
      <c r="O1093" s="22">
        <f t="shared" si="233"/>
        <v>24.584398270064099</v>
      </c>
      <c r="P1093" s="22"/>
      <c r="Q1093" s="41">
        <f t="shared" si="234"/>
        <v>2.5572348486320985E-2</v>
      </c>
      <c r="R1093" s="19">
        <f t="shared" si="225"/>
        <v>0.98911626518356743</v>
      </c>
      <c r="S1093" s="19">
        <f t="shared" si="231"/>
        <v>11.548252475481812</v>
      </c>
      <c r="T1093" s="25">
        <f t="shared" si="226"/>
        <v>4.5125887579644308E-2</v>
      </c>
      <c r="U1093" s="25">
        <f t="shared" si="227"/>
        <v>-8.0879422247692734E-4</v>
      </c>
      <c r="V1093" s="25">
        <f t="shared" si="228"/>
        <v>4.5934681802121236E-2</v>
      </c>
      <c r="Y1093" s="40"/>
      <c r="Z1093" s="40"/>
    </row>
    <row r="1094" spans="1:26" x14ac:dyDescent="0.2">
      <c r="A1094" s="16">
        <v>1961.06</v>
      </c>
      <c r="B1094" s="17">
        <v>65.62</v>
      </c>
      <c r="C1094" s="18">
        <v>1.94</v>
      </c>
      <c r="D1094" s="17">
        <v>3.03</v>
      </c>
      <c r="E1094" s="17">
        <v>29.8</v>
      </c>
      <c r="F1094" s="18">
        <f t="shared" si="229"/>
        <v>1961.4583333332512</v>
      </c>
      <c r="G1094" s="19">
        <v>3.88</v>
      </c>
      <c r="H1094" s="18">
        <f t="shared" si="221"/>
        <v>693.22410318791981</v>
      </c>
      <c r="I1094" s="18">
        <f t="shared" si="222"/>
        <v>20.494586409395982</v>
      </c>
      <c r="J1094" s="20">
        <f t="shared" si="230"/>
        <v>78039.852212348211</v>
      </c>
      <c r="K1094" s="18">
        <f t="shared" si="223"/>
        <v>32.009585989932901</v>
      </c>
      <c r="L1094" s="20">
        <f t="shared" si="224"/>
        <v>3603.4860134625887</v>
      </c>
      <c r="M1094" s="39">
        <f t="shared" si="232"/>
        <v>20.332414551592297</v>
      </c>
      <c r="N1094" s="21"/>
      <c r="O1094" s="22">
        <f t="shared" si="233"/>
        <v>24.243964853269766</v>
      </c>
      <c r="P1094" s="22"/>
      <c r="Q1094" s="41">
        <f t="shared" si="234"/>
        <v>2.4507926215313496E-2</v>
      </c>
      <c r="R1094" s="19">
        <f t="shared" si="225"/>
        <v>0.99995113592092766</v>
      </c>
      <c r="S1094" s="19">
        <f t="shared" si="231"/>
        <v>11.422564357945458</v>
      </c>
      <c r="T1094" s="25">
        <f t="shared" si="226"/>
        <v>4.3805070632089604E-2</v>
      </c>
      <c r="U1094" s="25">
        <f t="shared" si="227"/>
        <v>-8.7199178523100773E-4</v>
      </c>
      <c r="V1094" s="25">
        <f t="shared" si="228"/>
        <v>4.4677062417320612E-2</v>
      </c>
      <c r="Y1094" s="40"/>
      <c r="Z1094" s="40"/>
    </row>
    <row r="1095" spans="1:26" x14ac:dyDescent="0.2">
      <c r="A1095" s="16">
        <v>1961.07</v>
      </c>
      <c r="B1095" s="17">
        <v>65.44</v>
      </c>
      <c r="C1095" s="18">
        <v>1.9466699999999999</v>
      </c>
      <c r="D1095" s="17">
        <v>3.03667</v>
      </c>
      <c r="E1095" s="17">
        <v>30</v>
      </c>
      <c r="F1095" s="18">
        <f t="shared" si="229"/>
        <v>1961.5416666665844</v>
      </c>
      <c r="G1095" s="19">
        <v>3.92</v>
      </c>
      <c r="H1095" s="18">
        <f t="shared" si="221"/>
        <v>686.71372666666696</v>
      </c>
      <c r="I1095" s="18">
        <f t="shared" si="222"/>
        <v>20.427949423750007</v>
      </c>
      <c r="J1095" s="20">
        <f t="shared" si="230"/>
        <v>77498.585243984155</v>
      </c>
      <c r="K1095" s="18">
        <f t="shared" si="223"/>
        <v>31.866182340416682</v>
      </c>
      <c r="L1095" s="20">
        <f t="shared" si="224"/>
        <v>3596.2351597318061</v>
      </c>
      <c r="M1095" s="39">
        <f t="shared" si="232"/>
        <v>20.146643736827315</v>
      </c>
      <c r="N1095" s="21"/>
      <c r="O1095" s="22">
        <f t="shared" si="233"/>
        <v>24.001732449096966</v>
      </c>
      <c r="P1095" s="22"/>
      <c r="Q1095" s="41">
        <f t="shared" si="234"/>
        <v>2.5240009310458382E-2</v>
      </c>
      <c r="R1095" s="19">
        <f t="shared" si="225"/>
        <v>0.9934749803871008</v>
      </c>
      <c r="S1095" s="19">
        <f t="shared" si="231"/>
        <v>11.34585949682508</v>
      </c>
      <c r="T1095" s="25">
        <f t="shared" si="226"/>
        <v>4.3790117145812602E-2</v>
      </c>
      <c r="U1095" s="25">
        <f t="shared" si="227"/>
        <v>-1.4214964115368822E-3</v>
      </c>
      <c r="V1095" s="25">
        <f t="shared" si="228"/>
        <v>4.5211613557349484E-2</v>
      </c>
      <c r="Y1095" s="40"/>
      <c r="Z1095" s="40"/>
    </row>
    <row r="1096" spans="1:26" x14ac:dyDescent="0.2">
      <c r="A1096" s="16">
        <v>1961.08</v>
      </c>
      <c r="B1096" s="17">
        <v>67.790000000000006</v>
      </c>
      <c r="C1096" s="18">
        <v>1.95333</v>
      </c>
      <c r="D1096" s="17">
        <v>3.0433300000000001</v>
      </c>
      <c r="E1096" s="17">
        <v>29.9</v>
      </c>
      <c r="F1096" s="18">
        <f t="shared" si="229"/>
        <v>1961.6249999999177</v>
      </c>
      <c r="G1096" s="19">
        <v>4.04</v>
      </c>
      <c r="H1096" s="18">
        <f t="shared" si="221"/>
        <v>713.75331479933152</v>
      </c>
      <c r="I1096" s="18">
        <f t="shared" si="222"/>
        <v>20.566392718645496</v>
      </c>
      <c r="J1096" s="20">
        <f t="shared" si="230"/>
        <v>80743.535700438486</v>
      </c>
      <c r="K1096" s="18">
        <f t="shared" si="223"/>
        <v>32.042880594899678</v>
      </c>
      <c r="L1096" s="20">
        <f t="shared" si="224"/>
        <v>3624.8594852222368</v>
      </c>
      <c r="M1096" s="39">
        <f t="shared" si="232"/>
        <v>20.941688475215177</v>
      </c>
      <c r="N1096" s="21"/>
      <c r="O1096" s="22">
        <f t="shared" si="233"/>
        <v>24.927371788688767</v>
      </c>
      <c r="P1096" s="22"/>
      <c r="Q1096" s="41">
        <f t="shared" si="234"/>
        <v>2.1816815188407744E-2</v>
      </c>
      <c r="R1096" s="19">
        <f t="shared" si="225"/>
        <v>1.0082762096268238</v>
      </c>
      <c r="S1096" s="19">
        <f t="shared" si="231"/>
        <v>11.309525960952939</v>
      </c>
      <c r="T1096" s="25">
        <f t="shared" si="226"/>
        <v>3.767453343601046E-2</v>
      </c>
      <c r="U1096" s="25">
        <f t="shared" si="227"/>
        <v>2.9066845568914701E-4</v>
      </c>
      <c r="V1096" s="25">
        <f t="shared" si="228"/>
        <v>3.7383864980321313E-2</v>
      </c>
      <c r="Y1096" s="40"/>
      <c r="Z1096" s="40"/>
    </row>
    <row r="1097" spans="1:26" x14ac:dyDescent="0.2">
      <c r="A1097" s="16">
        <v>1961.09</v>
      </c>
      <c r="B1097" s="17">
        <v>67.260000000000005</v>
      </c>
      <c r="C1097" s="18">
        <v>1.96</v>
      </c>
      <c r="D1097" s="17">
        <v>3.05</v>
      </c>
      <c r="E1097" s="17">
        <v>30</v>
      </c>
      <c r="F1097" s="18">
        <f t="shared" si="229"/>
        <v>1961.7083333332509</v>
      </c>
      <c r="G1097" s="19">
        <v>3.98</v>
      </c>
      <c r="H1097" s="18">
        <f t="shared" ref="H1097:H1160" si="235">B1097*$E$1853/E1097</f>
        <v>705.81242750000035</v>
      </c>
      <c r="I1097" s="18">
        <f t="shared" ref="I1097:I1160" si="236">C1097*$E$1853/E1097</f>
        <v>20.567831666666677</v>
      </c>
      <c r="J1097" s="20">
        <f t="shared" si="230"/>
        <v>80039.115813085824</v>
      </c>
      <c r="K1097" s="18">
        <f t="shared" ref="K1097:K1160" si="237">D1097*$E$1853/E1097</f>
        <v>32.006064583333348</v>
      </c>
      <c r="L1097" s="20">
        <f t="shared" ref="L1097:L1160" si="238">K1097*(J1097/H1097)</f>
        <v>3629.4871131417149</v>
      </c>
      <c r="M1097" s="39">
        <f t="shared" si="232"/>
        <v>20.705243044147249</v>
      </c>
      <c r="N1097" s="21"/>
      <c r="O1097" s="22">
        <f t="shared" si="233"/>
        <v>24.626812599567046</v>
      </c>
      <c r="P1097" s="22"/>
      <c r="Q1097" s="41">
        <f t="shared" si="234"/>
        <v>2.252057380943194E-2</v>
      </c>
      <c r="R1097" s="19">
        <f t="shared" ref="R1097:R1160" si="239">((G1097/G1098+G1097/1200+((1+G1098/1200)^(-119))*(1-G1097/G1098)))</f>
        <v>1.0082399627852752</v>
      </c>
      <c r="S1097" s="19">
        <f t="shared" si="231"/>
        <v>11.365115548690506</v>
      </c>
      <c r="T1097" s="25">
        <f t="shared" ref="T1097:T1160" si="240">(($J1217/$J1097)^(1/10)-1)</f>
        <v>4.1137790050248091E-2</v>
      </c>
      <c r="U1097" s="25">
        <f t="shared" ref="U1097:U1160" si="241">(($S1217/$S1097)^(1/10)-1)</f>
        <v>3.5461046872160562E-3</v>
      </c>
      <c r="V1097" s="25">
        <f t="shared" ref="V1097:V1160" si="242">T1097-U1097</f>
        <v>3.7591685363032035E-2</v>
      </c>
      <c r="Y1097" s="40"/>
      <c r="Z1097" s="40"/>
    </row>
    <row r="1098" spans="1:26" x14ac:dyDescent="0.2">
      <c r="A1098" s="16">
        <v>1961.1</v>
      </c>
      <c r="B1098" s="17">
        <v>68</v>
      </c>
      <c r="C1098" s="18">
        <v>1.98</v>
      </c>
      <c r="D1098" s="17">
        <v>3.09667</v>
      </c>
      <c r="E1098" s="17">
        <v>30</v>
      </c>
      <c r="F1098" s="18">
        <f t="shared" ref="F1098:F1161" si="243">F1097+1/12</f>
        <v>1961.7916666665842</v>
      </c>
      <c r="G1098" s="19">
        <v>3.92</v>
      </c>
      <c r="H1098" s="18">
        <f t="shared" si="235"/>
        <v>713.57783333333361</v>
      </c>
      <c r="I1098" s="18">
        <f t="shared" si="236"/>
        <v>20.777707500000009</v>
      </c>
      <c r="J1098" s="20">
        <f t="shared" ref="J1098:J1161" si="244">J1097*((H1098+(I1098/12))/H1097)</f>
        <v>81116.061989280337</v>
      </c>
      <c r="K1098" s="18">
        <f t="shared" si="237"/>
        <v>32.495809840416683</v>
      </c>
      <c r="L1098" s="20">
        <f t="shared" si="238"/>
        <v>3693.9658188285994</v>
      </c>
      <c r="M1098" s="39">
        <f t="shared" si="232"/>
        <v>20.924190141010779</v>
      </c>
      <c r="N1098" s="21"/>
      <c r="O1098" s="22">
        <f t="shared" si="233"/>
        <v>24.869916653028227</v>
      </c>
      <c r="P1098" s="22"/>
      <c r="Q1098" s="41">
        <f t="shared" si="234"/>
        <v>2.2227504665063444E-2</v>
      </c>
      <c r="R1098" s="19">
        <f t="shared" si="239"/>
        <v>1.0016270980695723</v>
      </c>
      <c r="S1098" s="19">
        <f t="shared" ref="S1098:S1161" si="245">S1097*R1097*E1097/E1098</f>
        <v>11.458763677862068</v>
      </c>
      <c r="T1098" s="25">
        <f t="shared" si="240"/>
        <v>3.7538369975540054E-2</v>
      </c>
      <c r="U1098" s="25">
        <f t="shared" si="241"/>
        <v>4.5465836366012091E-3</v>
      </c>
      <c r="V1098" s="25">
        <f t="shared" si="242"/>
        <v>3.2991786338938844E-2</v>
      </c>
      <c r="Y1098" s="40"/>
      <c r="Z1098" s="40"/>
    </row>
    <row r="1099" spans="1:26" x14ac:dyDescent="0.2">
      <c r="A1099" s="16">
        <v>1961.11</v>
      </c>
      <c r="B1099" s="17">
        <v>71.08</v>
      </c>
      <c r="C1099" s="18">
        <v>2</v>
      </c>
      <c r="D1099" s="17">
        <v>3.1433300000000002</v>
      </c>
      <c r="E1099" s="17">
        <v>30</v>
      </c>
      <c r="F1099" s="18">
        <f t="shared" si="243"/>
        <v>1961.8749999999175</v>
      </c>
      <c r="G1099" s="19">
        <v>3.94</v>
      </c>
      <c r="H1099" s="18">
        <f t="shared" si="235"/>
        <v>745.89871166666694</v>
      </c>
      <c r="I1099" s="18">
        <f t="shared" si="236"/>
        <v>20.987583333333344</v>
      </c>
      <c r="J1099" s="20">
        <f t="shared" si="244"/>
        <v>84988.956321513615</v>
      </c>
      <c r="K1099" s="18">
        <f t="shared" si="237"/>
        <v>32.985450159583351</v>
      </c>
      <c r="L1099" s="20">
        <f t="shared" si="238"/>
        <v>3758.4177838225019</v>
      </c>
      <c r="M1099" s="39">
        <f t="shared" si="232"/>
        <v>21.857957721959661</v>
      </c>
      <c r="N1099" s="21"/>
      <c r="O1099" s="22">
        <f t="shared" si="233"/>
        <v>25.960088110372361</v>
      </c>
      <c r="P1099" s="22"/>
      <c r="Q1099" s="41">
        <f t="shared" si="234"/>
        <v>1.9215321648647525E-2</v>
      </c>
      <c r="R1099" s="19">
        <f t="shared" si="239"/>
        <v>0.99350075664378312</v>
      </c>
      <c r="S1099" s="19">
        <f t="shared" si="245"/>
        <v>11.477408210122002</v>
      </c>
      <c r="T1099" s="25">
        <f t="shared" si="240"/>
        <v>2.8104043479765028E-2</v>
      </c>
      <c r="U1099" s="25">
        <f t="shared" si="241"/>
        <v>5.7777477795133425E-3</v>
      </c>
      <c r="V1099" s="25">
        <f t="shared" si="242"/>
        <v>2.2326295700251686E-2</v>
      </c>
      <c r="Y1099" s="40"/>
      <c r="Z1099" s="40"/>
    </row>
    <row r="1100" spans="1:26" x14ac:dyDescent="0.2">
      <c r="A1100" s="16">
        <v>1961.12</v>
      </c>
      <c r="B1100" s="17">
        <v>71.739999999999995</v>
      </c>
      <c r="C1100" s="18">
        <v>2.02</v>
      </c>
      <c r="D1100" s="17">
        <v>3.19</v>
      </c>
      <c r="E1100" s="17">
        <v>30</v>
      </c>
      <c r="F1100" s="18">
        <f t="shared" si="243"/>
        <v>1961.9583333332507</v>
      </c>
      <c r="G1100" s="19">
        <v>4.0599999999999996</v>
      </c>
      <c r="H1100" s="18">
        <f t="shared" si="235"/>
        <v>752.82461416666695</v>
      </c>
      <c r="I1100" s="18">
        <f t="shared" si="236"/>
        <v>21.197459166666679</v>
      </c>
      <c r="J1100" s="20">
        <f t="shared" si="244"/>
        <v>85979.378176976752</v>
      </c>
      <c r="K1100" s="18">
        <f t="shared" si="237"/>
        <v>33.475195416666686</v>
      </c>
      <c r="L1100" s="20">
        <f t="shared" si="238"/>
        <v>3823.1700081482563</v>
      </c>
      <c r="M1100" s="39">
        <f t="shared" si="232"/>
        <v>22.041480198382249</v>
      </c>
      <c r="N1100" s="21"/>
      <c r="O1100" s="22">
        <f t="shared" si="233"/>
        <v>26.158967454388588</v>
      </c>
      <c r="P1100" s="22"/>
      <c r="Q1100" s="41">
        <f t="shared" si="234"/>
        <v>1.7251533180928626E-2</v>
      </c>
      <c r="R1100" s="19">
        <f t="shared" si="239"/>
        <v>1.0017544201863267</v>
      </c>
      <c r="S1100" s="19">
        <f t="shared" si="245"/>
        <v>11.402813741065778</v>
      </c>
      <c r="T1100" s="25">
        <f t="shared" si="240"/>
        <v>3.3538175321390806E-2</v>
      </c>
      <c r="U1100" s="25">
        <f t="shared" si="241"/>
        <v>5.5258212275945962E-3</v>
      </c>
      <c r="V1100" s="25">
        <f t="shared" si="242"/>
        <v>2.801235409379621E-2</v>
      </c>
      <c r="Y1100" s="40"/>
      <c r="Z1100" s="40"/>
    </row>
    <row r="1101" spans="1:26" x14ac:dyDescent="0.2">
      <c r="A1101" s="16">
        <v>1962.01</v>
      </c>
      <c r="B1101" s="17">
        <v>69.069999999999993</v>
      </c>
      <c r="C1101" s="18">
        <v>2.0266700000000002</v>
      </c>
      <c r="D1101" s="17">
        <v>3.25</v>
      </c>
      <c r="E1101" s="17">
        <v>30</v>
      </c>
      <c r="F1101" s="18">
        <f t="shared" si="243"/>
        <v>1962.041666666584</v>
      </c>
      <c r="G1101" s="19">
        <v>4.08</v>
      </c>
      <c r="H1101" s="18">
        <f t="shared" si="235"/>
        <v>724.80619041666682</v>
      </c>
      <c r="I1101" s="18">
        <f t="shared" si="236"/>
        <v>21.267452757083344</v>
      </c>
      <c r="J1101" s="20">
        <f t="shared" si="244"/>
        <v>82981.83211896586</v>
      </c>
      <c r="K1101" s="18">
        <f t="shared" si="237"/>
        <v>34.104822916666684</v>
      </c>
      <c r="L1101" s="20">
        <f t="shared" si="238"/>
        <v>3904.6033645090365</v>
      </c>
      <c r="M1101" s="39">
        <f t="shared" si="232"/>
        <v>21.197931400015211</v>
      </c>
      <c r="N1101" s="21"/>
      <c r="O1101" s="22">
        <f t="shared" si="233"/>
        <v>25.142459916082924</v>
      </c>
      <c r="P1101" s="22"/>
      <c r="Q1101" s="41">
        <f t="shared" si="234"/>
        <v>1.8856943716482624E-2</v>
      </c>
      <c r="R1101" s="19">
        <f t="shared" si="239"/>
        <v>1.0066638954265219</v>
      </c>
      <c r="S1101" s="19">
        <f t="shared" si="245"/>
        <v>11.422819067674027</v>
      </c>
      <c r="T1101" s="25">
        <f t="shared" si="240"/>
        <v>4.1710582602430213E-2</v>
      </c>
      <c r="U1101" s="25">
        <f t="shared" si="241"/>
        <v>5.6955120254535974E-3</v>
      </c>
      <c r="V1101" s="25">
        <f t="shared" si="242"/>
        <v>3.6015070576976616E-2</v>
      </c>
      <c r="Y1101" s="40"/>
      <c r="Z1101" s="40"/>
    </row>
    <row r="1102" spans="1:26" x14ac:dyDescent="0.2">
      <c r="A1102" s="16">
        <v>1962.02</v>
      </c>
      <c r="B1102" s="17">
        <v>70.22</v>
      </c>
      <c r="C1102" s="18">
        <v>2.0333299999999999</v>
      </c>
      <c r="D1102" s="17">
        <v>3.31</v>
      </c>
      <c r="E1102" s="17">
        <v>30.1</v>
      </c>
      <c r="F1102" s="18">
        <f t="shared" si="243"/>
        <v>1962.1249999999172</v>
      </c>
      <c r="G1102" s="19">
        <v>4.04</v>
      </c>
      <c r="H1102" s="18">
        <f t="shared" si="235"/>
        <v>734.42596428571449</v>
      </c>
      <c r="I1102" s="18">
        <f t="shared" si="236"/>
        <v>21.266453232142862</v>
      </c>
      <c r="J1102" s="20">
        <f t="shared" si="244"/>
        <v>84286.080404524677</v>
      </c>
      <c r="K1102" s="18">
        <f t="shared" si="237"/>
        <v>34.61905357142858</v>
      </c>
      <c r="L1102" s="20">
        <f t="shared" si="238"/>
        <v>3973.0408165619006</v>
      </c>
      <c r="M1102" s="39">
        <f t="shared" si="232"/>
        <v>21.451687754873362</v>
      </c>
      <c r="N1102" s="21"/>
      <c r="O1102" s="22">
        <f t="shared" si="233"/>
        <v>25.427057120717439</v>
      </c>
      <c r="P1102" s="22"/>
      <c r="Q1102" s="41">
        <f t="shared" si="234"/>
        <v>1.9803478924056123E-2</v>
      </c>
      <c r="R1102" s="19">
        <f t="shared" si="239"/>
        <v>1.0123885003875235</v>
      </c>
      <c r="S1102" s="19">
        <f t="shared" si="245"/>
        <v>11.460737082475502</v>
      </c>
      <c r="T1102" s="25">
        <f t="shared" si="240"/>
        <v>4.1731982825138791E-2</v>
      </c>
      <c r="U1102" s="25">
        <f t="shared" si="241"/>
        <v>4.4005263696751395E-3</v>
      </c>
      <c r="V1102" s="25">
        <f t="shared" si="242"/>
        <v>3.7331456455463652E-2</v>
      </c>
      <c r="Y1102" s="40"/>
      <c r="Z1102" s="40"/>
    </row>
    <row r="1103" spans="1:26" x14ac:dyDescent="0.2">
      <c r="A1103" s="16">
        <v>1962.03</v>
      </c>
      <c r="B1103" s="17">
        <v>70.290000000000006</v>
      </c>
      <c r="C1103" s="18">
        <v>2.04</v>
      </c>
      <c r="D1103" s="17">
        <v>3.37</v>
      </c>
      <c r="E1103" s="17">
        <v>30.1</v>
      </c>
      <c r="F1103" s="18">
        <f t="shared" si="243"/>
        <v>1962.2083333332505</v>
      </c>
      <c r="G1103" s="19">
        <v>3.93</v>
      </c>
      <c r="H1103" s="18">
        <f t="shared" si="235"/>
        <v>735.1580892857146</v>
      </c>
      <c r="I1103" s="18">
        <f t="shared" si="236"/>
        <v>21.336214285714291</v>
      </c>
      <c r="J1103" s="20">
        <f t="shared" si="244"/>
        <v>84574.155871586583</v>
      </c>
      <c r="K1103" s="18">
        <f t="shared" si="237"/>
        <v>35.2465892857143</v>
      </c>
      <c r="L1103" s="20">
        <f t="shared" si="238"/>
        <v>4054.8428693590381</v>
      </c>
      <c r="M1103" s="39">
        <f t="shared" si="232"/>
        <v>21.443158568526222</v>
      </c>
      <c r="N1103" s="21"/>
      <c r="O1103" s="22">
        <f t="shared" si="233"/>
        <v>25.400593865759621</v>
      </c>
      <c r="P1103" s="22"/>
      <c r="Q1103" s="41">
        <f t="shared" si="234"/>
        <v>2.0922020958310854E-2</v>
      </c>
      <c r="R1103" s="19">
        <f t="shared" si="239"/>
        <v>1.0106875755699061</v>
      </c>
      <c r="S1103" s="19">
        <f t="shared" si="245"/>
        <v>11.602718428263055</v>
      </c>
      <c r="T1103" s="25">
        <f t="shared" si="240"/>
        <v>4.3820507522673635E-2</v>
      </c>
      <c r="U1103" s="25">
        <f t="shared" si="241"/>
        <v>3.5032717460843354E-3</v>
      </c>
      <c r="V1103" s="25">
        <f t="shared" si="242"/>
        <v>4.03172357765893E-2</v>
      </c>
      <c r="Y1103" s="40"/>
      <c r="Z1103" s="40"/>
    </row>
    <row r="1104" spans="1:26" x14ac:dyDescent="0.2">
      <c r="A1104" s="16">
        <v>1962.04</v>
      </c>
      <c r="B1104" s="17">
        <v>68.05</v>
      </c>
      <c r="C1104" s="18">
        <v>2.0466700000000002</v>
      </c>
      <c r="D1104" s="17">
        <v>3.40333</v>
      </c>
      <c r="E1104" s="17">
        <v>30.2</v>
      </c>
      <c r="F1104" s="18">
        <f t="shared" si="243"/>
        <v>1962.2916666665838</v>
      </c>
      <c r="G1104" s="19">
        <v>3.84</v>
      </c>
      <c r="H1104" s="18">
        <f t="shared" si="235"/>
        <v>709.3733671357619</v>
      </c>
      <c r="I1104" s="18">
        <f t="shared" si="236"/>
        <v>21.335094626241734</v>
      </c>
      <c r="J1104" s="20">
        <f t="shared" si="244"/>
        <v>81812.36263064736</v>
      </c>
      <c r="K1104" s="18">
        <f t="shared" si="237"/>
        <v>35.477320522764913</v>
      </c>
      <c r="L1104" s="20">
        <f t="shared" si="238"/>
        <v>4091.6159898862757</v>
      </c>
      <c r="M1104" s="39">
        <f t="shared" si="232"/>
        <v>20.658336447649017</v>
      </c>
      <c r="N1104" s="21"/>
      <c r="O1104" s="22">
        <f t="shared" si="233"/>
        <v>24.45737104891089</v>
      </c>
      <c r="P1104" s="22"/>
      <c r="Q1104" s="41">
        <f t="shared" si="234"/>
        <v>2.3545227932979348E-2</v>
      </c>
      <c r="R1104" s="19">
        <f t="shared" si="239"/>
        <v>1.0007326009996715</v>
      </c>
      <c r="S1104" s="19">
        <f t="shared" si="245"/>
        <v>11.687893148485825</v>
      </c>
      <c r="T1104" s="25">
        <f t="shared" si="240"/>
        <v>4.8349863318874364E-2</v>
      </c>
      <c r="U1104" s="25">
        <f t="shared" si="241"/>
        <v>2.1442348125504385E-3</v>
      </c>
      <c r="V1104" s="25">
        <f t="shared" si="242"/>
        <v>4.6205628506323926E-2</v>
      </c>
      <c r="Y1104" s="40"/>
      <c r="Z1104" s="40"/>
    </row>
    <row r="1105" spans="1:26" x14ac:dyDescent="0.2">
      <c r="A1105" s="16">
        <v>1962.05</v>
      </c>
      <c r="B1105" s="17">
        <v>62.99</v>
      </c>
      <c r="C1105" s="18">
        <v>2.0533299999999999</v>
      </c>
      <c r="D1105" s="17">
        <v>3.4366699999999999</v>
      </c>
      <c r="E1105" s="17">
        <v>30.2</v>
      </c>
      <c r="F1105" s="18">
        <f t="shared" si="243"/>
        <v>1962.374999999917</v>
      </c>
      <c r="G1105" s="19">
        <v>3.87</v>
      </c>
      <c r="H1105" s="18">
        <f t="shared" si="235"/>
        <v>656.62642756622552</v>
      </c>
      <c r="I1105" s="18">
        <f t="shared" si="236"/>
        <v>21.404520439983454</v>
      </c>
      <c r="J1105" s="20">
        <f t="shared" si="244"/>
        <v>75934.749502588937</v>
      </c>
      <c r="K1105" s="18">
        <f t="shared" si="237"/>
        <v>35.824866563327831</v>
      </c>
      <c r="L1105" s="20">
        <f t="shared" si="238"/>
        <v>4142.922298349933</v>
      </c>
      <c r="M1105" s="39">
        <f t="shared" si="232"/>
        <v>19.089367498116637</v>
      </c>
      <c r="N1105" s="21"/>
      <c r="O1105" s="22">
        <f t="shared" si="233"/>
        <v>22.592739011982161</v>
      </c>
      <c r="P1105" s="22"/>
      <c r="Q1105" s="41">
        <f t="shared" si="234"/>
        <v>2.7223802149255759E-2</v>
      </c>
      <c r="R1105" s="19">
        <f t="shared" si="239"/>
        <v>0.99994127099060903</v>
      </c>
      <c r="S1105" s="19">
        <f t="shared" si="245"/>
        <v>11.696455710690458</v>
      </c>
      <c r="T1105" s="25">
        <f t="shared" si="240"/>
        <v>5.511859855153145E-2</v>
      </c>
      <c r="U1105" s="25">
        <f t="shared" si="241"/>
        <v>2.7881753337712922E-3</v>
      </c>
      <c r="V1105" s="25">
        <f t="shared" si="242"/>
        <v>5.2330423217760158E-2</v>
      </c>
      <c r="Y1105" s="40"/>
      <c r="Z1105" s="40"/>
    </row>
    <row r="1106" spans="1:26" x14ac:dyDescent="0.2">
      <c r="A1106" s="16">
        <v>1962.06</v>
      </c>
      <c r="B1106" s="17">
        <v>55.63</v>
      </c>
      <c r="C1106" s="18">
        <v>2.06</v>
      </c>
      <c r="D1106" s="17">
        <v>3.47</v>
      </c>
      <c r="E1106" s="17">
        <v>30.2</v>
      </c>
      <c r="F1106" s="18">
        <f t="shared" si="243"/>
        <v>1962.4583333332503</v>
      </c>
      <c r="G1106" s="19">
        <v>3.91</v>
      </c>
      <c r="H1106" s="18">
        <f t="shared" si="235"/>
        <v>579.90360637417257</v>
      </c>
      <c r="I1106" s="18">
        <f t="shared" si="236"/>
        <v>21.474050496688751</v>
      </c>
      <c r="J1106" s="20">
        <f t="shared" si="244"/>
        <v>67269.178919833328</v>
      </c>
      <c r="K1106" s="18">
        <f t="shared" si="237"/>
        <v>36.172308360927168</v>
      </c>
      <c r="L1106" s="20">
        <f t="shared" si="238"/>
        <v>4196.0102615822689</v>
      </c>
      <c r="M1106" s="39">
        <f t="shared" si="232"/>
        <v>16.827571244792452</v>
      </c>
      <c r="N1106" s="21"/>
      <c r="O1106" s="22">
        <f t="shared" si="233"/>
        <v>19.917222641066701</v>
      </c>
      <c r="P1106" s="22"/>
      <c r="Q1106" s="41">
        <f t="shared" si="234"/>
        <v>3.3481783573162546E-2</v>
      </c>
      <c r="R1106" s="19">
        <f t="shared" si="239"/>
        <v>0.99508718933734119</v>
      </c>
      <c r="S1106" s="19">
        <f t="shared" si="245"/>
        <v>11.695768789433183</v>
      </c>
      <c r="T1106" s="25">
        <f t="shared" si="240"/>
        <v>6.8274864984938288E-2</v>
      </c>
      <c r="U1106" s="25">
        <f t="shared" si="241"/>
        <v>3.2123625469537842E-3</v>
      </c>
      <c r="V1106" s="25">
        <f t="shared" si="242"/>
        <v>6.5062502437984504E-2</v>
      </c>
      <c r="Y1106" s="40"/>
      <c r="Z1106" s="40"/>
    </row>
    <row r="1107" spans="1:26" x14ac:dyDescent="0.2">
      <c r="A1107" s="16">
        <v>1962.07</v>
      </c>
      <c r="B1107" s="17">
        <v>56.97</v>
      </c>
      <c r="C1107" s="18">
        <v>2.0666699999999998</v>
      </c>
      <c r="D1107" s="17">
        <v>3.49</v>
      </c>
      <c r="E1107" s="17">
        <v>30.3</v>
      </c>
      <c r="F1107" s="18">
        <f t="shared" si="243"/>
        <v>1962.5416666665835</v>
      </c>
      <c r="G1107" s="19">
        <v>4.01</v>
      </c>
      <c r="H1107" s="18">
        <f t="shared" si="235"/>
        <v>591.91218935643587</v>
      </c>
      <c r="I1107" s="18">
        <f t="shared" si="236"/>
        <v>21.472479627475252</v>
      </c>
      <c r="J1107" s="20">
        <f t="shared" si="244"/>
        <v>68869.750428324245</v>
      </c>
      <c r="K1107" s="18">
        <f t="shared" si="237"/>
        <v>36.260725660066022</v>
      </c>
      <c r="L1107" s="20">
        <f t="shared" si="238"/>
        <v>4218.9824292584099</v>
      </c>
      <c r="M1107" s="39">
        <f t="shared" si="232"/>
        <v>17.141325661322778</v>
      </c>
      <c r="N1107" s="21"/>
      <c r="O1107" s="22">
        <f t="shared" si="233"/>
        <v>20.28907166390211</v>
      </c>
      <c r="P1107" s="22"/>
      <c r="Q1107" s="41">
        <f t="shared" si="234"/>
        <v>3.0967289321607895E-2</v>
      </c>
      <c r="R1107" s="19">
        <f t="shared" si="239"/>
        <v>1.005796438146745</v>
      </c>
      <c r="S1107" s="19">
        <f t="shared" si="245"/>
        <v>11.599899428807168</v>
      </c>
      <c r="T1107" s="25">
        <f t="shared" si="240"/>
        <v>6.4718282245189052E-2</v>
      </c>
      <c r="U1107" s="25">
        <f t="shared" si="241"/>
        <v>4.0679412523005887E-3</v>
      </c>
      <c r="V1107" s="25">
        <f t="shared" si="242"/>
        <v>6.0650340992888463E-2</v>
      </c>
      <c r="Y1107" s="40"/>
      <c r="Z1107" s="40"/>
    </row>
    <row r="1108" spans="1:26" x14ac:dyDescent="0.2">
      <c r="A1108" s="16">
        <v>1962.08</v>
      </c>
      <c r="B1108" s="17">
        <v>58.52</v>
      </c>
      <c r="C1108" s="18">
        <v>2.0733299999999999</v>
      </c>
      <c r="D1108" s="17">
        <v>3.51</v>
      </c>
      <c r="E1108" s="17">
        <v>30.3</v>
      </c>
      <c r="F1108" s="18">
        <f t="shared" si="243"/>
        <v>1962.6249999999168</v>
      </c>
      <c r="G1108" s="19">
        <v>3.98</v>
      </c>
      <c r="H1108" s="18">
        <f t="shared" si="235"/>
        <v>608.01652310231054</v>
      </c>
      <c r="I1108" s="18">
        <f t="shared" si="236"/>
        <v>21.54167631311882</v>
      </c>
      <c r="J1108" s="20">
        <f t="shared" si="244"/>
        <v>70952.377363000967</v>
      </c>
      <c r="K1108" s="18">
        <f t="shared" si="237"/>
        <v>36.468523514851498</v>
      </c>
      <c r="L1108" s="20">
        <f t="shared" si="238"/>
        <v>4255.6877058122582</v>
      </c>
      <c r="M1108" s="39">
        <f t="shared" si="232"/>
        <v>17.571262631045524</v>
      </c>
      <c r="N1108" s="21"/>
      <c r="O1108" s="22">
        <f t="shared" si="233"/>
        <v>20.797371453348305</v>
      </c>
      <c r="P1108" s="22"/>
      <c r="Q1108" s="41">
        <f t="shared" si="234"/>
        <v>2.9839850791958528E-2</v>
      </c>
      <c r="R1108" s="19">
        <f t="shared" si="239"/>
        <v>1.0033166666666666</v>
      </c>
      <c r="S1108" s="19">
        <f t="shared" si="245"/>
        <v>11.667137528354711</v>
      </c>
      <c r="T1108" s="25">
        <f t="shared" si="240"/>
        <v>6.5247093555214741E-2</v>
      </c>
      <c r="U1108" s="25">
        <f t="shared" si="241"/>
        <v>3.0177421481709654E-3</v>
      </c>
      <c r="V1108" s="25">
        <f t="shared" si="242"/>
        <v>6.2229351407043776E-2</v>
      </c>
      <c r="Y1108" s="40"/>
      <c r="Z1108" s="40"/>
    </row>
    <row r="1109" spans="1:26" x14ac:dyDescent="0.2">
      <c r="A1109" s="16">
        <v>1962.09</v>
      </c>
      <c r="B1109" s="17">
        <v>58</v>
      </c>
      <c r="C1109" s="18">
        <v>2.08</v>
      </c>
      <c r="D1109" s="17">
        <v>3.53</v>
      </c>
      <c r="E1109" s="17">
        <v>30.4</v>
      </c>
      <c r="F1109" s="18">
        <f t="shared" si="243"/>
        <v>1962.70833333325</v>
      </c>
      <c r="G1109" s="19">
        <v>3.98</v>
      </c>
      <c r="H1109" s="18">
        <f t="shared" si="235"/>
        <v>600.63149671052668</v>
      </c>
      <c r="I1109" s="18">
        <f t="shared" si="236"/>
        <v>21.539888157894747</v>
      </c>
      <c r="J1109" s="20">
        <f t="shared" si="244"/>
        <v>70300.049164280543</v>
      </c>
      <c r="K1109" s="18">
        <f t="shared" si="237"/>
        <v>36.555675575657908</v>
      </c>
      <c r="L1109" s="20">
        <f t="shared" si="238"/>
        <v>4278.606440515694</v>
      </c>
      <c r="M1109" s="39">
        <f t="shared" si="232"/>
        <v>17.321461147465474</v>
      </c>
      <c r="N1109" s="21"/>
      <c r="O1109" s="22">
        <f t="shared" si="233"/>
        <v>20.501925308455871</v>
      </c>
      <c r="P1109" s="22"/>
      <c r="Q1109" s="41">
        <f t="shared" si="234"/>
        <v>3.0994332976254563E-2</v>
      </c>
      <c r="R1109" s="19">
        <f t="shared" si="239"/>
        <v>1.007417500176147</v>
      </c>
      <c r="S1109" s="19">
        <f t="shared" si="245"/>
        <v>11.667327503126966</v>
      </c>
      <c r="T1109" s="25">
        <f t="shared" si="240"/>
        <v>6.4680784220179754E-2</v>
      </c>
      <c r="U1109" s="25">
        <f t="shared" si="241"/>
        <v>7.9721457991022149E-4</v>
      </c>
      <c r="V1109" s="25">
        <f t="shared" si="242"/>
        <v>6.3883569640269533E-2</v>
      </c>
      <c r="Y1109" s="40"/>
      <c r="Z1109" s="40"/>
    </row>
    <row r="1110" spans="1:26" x14ac:dyDescent="0.2">
      <c r="A1110" s="16">
        <v>1962.1</v>
      </c>
      <c r="B1110" s="17">
        <v>56.17</v>
      </c>
      <c r="C1110" s="18">
        <v>2.09667</v>
      </c>
      <c r="D1110" s="17">
        <v>3.57667</v>
      </c>
      <c r="E1110" s="17">
        <v>30.4</v>
      </c>
      <c r="F1110" s="18">
        <f t="shared" si="243"/>
        <v>1962.7916666665833</v>
      </c>
      <c r="G1110" s="19">
        <v>3.93</v>
      </c>
      <c r="H1110" s="18">
        <f t="shared" si="235"/>
        <v>581.6805374177635</v>
      </c>
      <c r="I1110" s="18">
        <f t="shared" si="236"/>
        <v>21.712517934621722</v>
      </c>
      <c r="J1110" s="20">
        <f t="shared" si="244"/>
        <v>68293.737274099039</v>
      </c>
      <c r="K1110" s="18">
        <f t="shared" si="237"/>
        <v>37.03897681620068</v>
      </c>
      <c r="L1110" s="20">
        <f t="shared" si="238"/>
        <v>4348.6587376918606</v>
      </c>
      <c r="M1110" s="39">
        <f t="shared" si="232"/>
        <v>16.739820967901323</v>
      </c>
      <c r="N1110" s="21"/>
      <c r="O1110" s="22">
        <f t="shared" si="233"/>
        <v>19.816278671377113</v>
      </c>
      <c r="P1110" s="22"/>
      <c r="Q1110" s="41">
        <f t="shared" si="234"/>
        <v>3.3500278187628997E-2</v>
      </c>
      <c r="R1110" s="19">
        <f t="shared" si="239"/>
        <v>1.0040955493531014</v>
      </c>
      <c r="S1110" s="19">
        <f t="shared" si="245"/>
        <v>11.753869906936574</v>
      </c>
      <c r="T1110" s="25">
        <f t="shared" si="240"/>
        <v>6.7708602152785513E-2</v>
      </c>
      <c r="U1110" s="25">
        <f t="shared" si="241"/>
        <v>6.3557512811973638E-4</v>
      </c>
      <c r="V1110" s="25">
        <f t="shared" si="242"/>
        <v>6.7073027024665777E-2</v>
      </c>
      <c r="Y1110" s="40"/>
      <c r="Z1110" s="40"/>
    </row>
    <row r="1111" spans="1:26" x14ac:dyDescent="0.2">
      <c r="A1111" s="16">
        <v>1962.11</v>
      </c>
      <c r="B1111" s="17">
        <v>60.04</v>
      </c>
      <c r="C1111" s="18">
        <v>2.1133299999999999</v>
      </c>
      <c r="D1111" s="17">
        <v>3.6233300000000002</v>
      </c>
      <c r="E1111" s="17">
        <v>30.4</v>
      </c>
      <c r="F1111" s="18">
        <f t="shared" si="243"/>
        <v>1962.8749999999166</v>
      </c>
      <c r="G1111" s="19">
        <v>3.92</v>
      </c>
      <c r="H1111" s="18">
        <f t="shared" si="235"/>
        <v>621.75715625000032</v>
      </c>
      <c r="I1111" s="18">
        <f t="shared" si="236"/>
        <v>21.885044154194087</v>
      </c>
      <c r="J1111" s="20">
        <f t="shared" si="244"/>
        <v>73213.160991983183</v>
      </c>
      <c r="K1111" s="18">
        <f t="shared" si="237"/>
        <v>37.522174499588836</v>
      </c>
      <c r="L1111" s="20">
        <f t="shared" si="238"/>
        <v>4418.3118357275553</v>
      </c>
      <c r="M1111" s="39">
        <f t="shared" si="232"/>
        <v>17.854386489497141</v>
      </c>
      <c r="N1111" s="21"/>
      <c r="O1111" s="22">
        <f t="shared" si="233"/>
        <v>21.134634868091087</v>
      </c>
      <c r="P1111" s="22"/>
      <c r="Q1111" s="41">
        <f t="shared" si="234"/>
        <v>2.987112809180921E-2</v>
      </c>
      <c r="R1111" s="19">
        <f t="shared" si="239"/>
        <v>1.0082037695206869</v>
      </c>
      <c r="S1111" s="19">
        <f t="shared" si="245"/>
        <v>11.802008461230367</v>
      </c>
      <c r="T1111" s="25">
        <f t="shared" si="240"/>
        <v>6.5501446156986498E-2</v>
      </c>
      <c r="U1111" s="25">
        <f t="shared" si="241"/>
        <v>1.9859653960729862E-3</v>
      </c>
      <c r="V1111" s="25">
        <f t="shared" si="242"/>
        <v>6.3515480760913512E-2</v>
      </c>
      <c r="Y1111" s="40"/>
      <c r="Z1111" s="40"/>
    </row>
    <row r="1112" spans="1:26" x14ac:dyDescent="0.2">
      <c r="A1112" s="16">
        <v>1962.12</v>
      </c>
      <c r="B1112" s="17">
        <v>62.64</v>
      </c>
      <c r="C1112" s="18">
        <v>2.13</v>
      </c>
      <c r="D1112" s="17">
        <v>3.67</v>
      </c>
      <c r="E1112" s="17">
        <v>30.4</v>
      </c>
      <c r="F1112" s="18">
        <f t="shared" si="243"/>
        <v>1962.9583333332498</v>
      </c>
      <c r="G1112" s="19">
        <v>3.86</v>
      </c>
      <c r="H1112" s="18">
        <f t="shared" si="235"/>
        <v>648.68201644736871</v>
      </c>
      <c r="I1112" s="18">
        <f t="shared" si="236"/>
        <v>22.057673930921062</v>
      </c>
      <c r="J1112" s="20">
        <f t="shared" si="244"/>
        <v>76600.062302030376</v>
      </c>
      <c r="K1112" s="18">
        <f t="shared" si="237"/>
        <v>38.005475740131601</v>
      </c>
      <c r="L1112" s="20">
        <f t="shared" si="238"/>
        <v>4487.9027562013334</v>
      </c>
      <c r="M1112" s="39">
        <f t="shared" si="232"/>
        <v>18.585836118439858</v>
      </c>
      <c r="N1112" s="21"/>
      <c r="O1112" s="22">
        <f t="shared" si="233"/>
        <v>21.996928448150399</v>
      </c>
      <c r="P1112" s="22"/>
      <c r="Q1112" s="41">
        <f t="shared" si="234"/>
        <v>2.8266895655685027E-2</v>
      </c>
      <c r="R1112" s="19">
        <f t="shared" si="239"/>
        <v>1.0056886798606937</v>
      </c>
      <c r="S1112" s="19">
        <f t="shared" si="245"/>
        <v>11.898829418527498</v>
      </c>
      <c r="T1112" s="25">
        <f t="shared" si="240"/>
        <v>6.2871859796683971E-2</v>
      </c>
      <c r="U1112" s="25">
        <f t="shared" si="241"/>
        <v>8.6779591041552528E-4</v>
      </c>
      <c r="V1112" s="25">
        <f t="shared" si="242"/>
        <v>6.2004063886268446E-2</v>
      </c>
      <c r="Y1112" s="40"/>
      <c r="Z1112" s="40"/>
    </row>
    <row r="1113" spans="1:26" x14ac:dyDescent="0.2">
      <c r="A1113" s="16">
        <v>1963.01</v>
      </c>
      <c r="B1113" s="17">
        <v>65.06</v>
      </c>
      <c r="C1113" s="18">
        <v>2.1366700000000001</v>
      </c>
      <c r="D1113" s="17">
        <v>3.6833300000000002</v>
      </c>
      <c r="E1113" s="17">
        <v>30.4</v>
      </c>
      <c r="F1113" s="18">
        <f t="shared" si="243"/>
        <v>1963.0416666665831</v>
      </c>
      <c r="G1113" s="19">
        <v>3.83</v>
      </c>
      <c r="H1113" s="18">
        <f t="shared" si="235"/>
        <v>673.74284786184239</v>
      </c>
      <c r="I1113" s="18">
        <f t="shared" si="236"/>
        <v>22.126746553042775</v>
      </c>
      <c r="J1113" s="20">
        <f t="shared" si="244"/>
        <v>79777.125499627538</v>
      </c>
      <c r="K1113" s="18">
        <f t="shared" si="237"/>
        <v>38.143517427220409</v>
      </c>
      <c r="L1113" s="20">
        <f t="shared" si="238"/>
        <v>4516.5305820249478</v>
      </c>
      <c r="M1113" s="39">
        <f t="shared" si="232"/>
        <v>19.259231693254048</v>
      </c>
      <c r="N1113" s="21"/>
      <c r="O1113" s="22">
        <f t="shared" si="233"/>
        <v>22.78777539606368</v>
      </c>
      <c r="P1113" s="22"/>
      <c r="Q1113" s="41">
        <f t="shared" si="234"/>
        <v>2.7065841820962083E-2</v>
      </c>
      <c r="R1113" s="19">
        <f t="shared" si="239"/>
        <v>0.9958067224887539</v>
      </c>
      <c r="S1113" s="19">
        <f t="shared" si="245"/>
        <v>11.966518049806504</v>
      </c>
      <c r="T1113" s="25">
        <f t="shared" si="240"/>
        <v>5.9355393684216162E-2</v>
      </c>
      <c r="U1113" s="25">
        <f t="shared" si="241"/>
        <v>-1.3589280584125341E-4</v>
      </c>
      <c r="V1113" s="25">
        <f t="shared" si="242"/>
        <v>5.9491286490057416E-2</v>
      </c>
      <c r="Y1113" s="40"/>
      <c r="Z1113" s="40"/>
    </row>
    <row r="1114" spans="1:26" x14ac:dyDescent="0.2">
      <c r="A1114" s="16">
        <v>1963.02</v>
      </c>
      <c r="B1114" s="17">
        <v>65.92</v>
      </c>
      <c r="C1114" s="18">
        <v>2.1433300000000002</v>
      </c>
      <c r="D1114" s="17">
        <v>3.6966700000000001</v>
      </c>
      <c r="E1114" s="17">
        <v>30.4</v>
      </c>
      <c r="F1114" s="18">
        <f t="shared" si="243"/>
        <v>1963.1249999999163</v>
      </c>
      <c r="G1114" s="19">
        <v>3.92</v>
      </c>
      <c r="H1114" s="18">
        <f t="shared" si="235"/>
        <v>682.64876315789502</v>
      </c>
      <c r="I1114" s="18">
        <f t="shared" si="236"/>
        <v>22.195715618009881</v>
      </c>
      <c r="J1114" s="20">
        <f t="shared" si="244"/>
        <v>81050.678939469304</v>
      </c>
      <c r="K1114" s="18">
        <f t="shared" si="237"/>
        <v>38.281662671463835</v>
      </c>
      <c r="L1114" s="20">
        <f t="shared" si="238"/>
        <v>4545.1701049024277</v>
      </c>
      <c r="M1114" s="39">
        <f t="shared" si="232"/>
        <v>19.469191309671405</v>
      </c>
      <c r="N1114" s="21"/>
      <c r="O1114" s="22">
        <f t="shared" si="233"/>
        <v>23.029397502210244</v>
      </c>
      <c r="P1114" s="22"/>
      <c r="Q1114" s="41">
        <f t="shared" si="234"/>
        <v>2.5987675611033281E-2</v>
      </c>
      <c r="R1114" s="19">
        <f t="shared" si="239"/>
        <v>1.0024464999647706</v>
      </c>
      <c r="S1114" s="19">
        <f t="shared" si="245"/>
        <v>11.91633911878033</v>
      </c>
      <c r="T1114" s="25">
        <f t="shared" si="240"/>
        <v>5.3369306237670999E-2</v>
      </c>
      <c r="U1114" s="25">
        <f t="shared" si="241"/>
        <v>-1.1864075961453002E-3</v>
      </c>
      <c r="V1114" s="25">
        <f t="shared" si="242"/>
        <v>5.4555713833816299E-2</v>
      </c>
      <c r="Y1114" s="40"/>
      <c r="Z1114" s="40"/>
    </row>
    <row r="1115" spans="1:26" x14ac:dyDescent="0.2">
      <c r="A1115" s="16">
        <v>1963.03</v>
      </c>
      <c r="B1115" s="17">
        <v>65.67</v>
      </c>
      <c r="C1115" s="18">
        <v>2.15</v>
      </c>
      <c r="D1115" s="17">
        <v>3.71</v>
      </c>
      <c r="E1115" s="17">
        <v>30.5</v>
      </c>
      <c r="F1115" s="18">
        <f t="shared" si="243"/>
        <v>1963.2083333332496</v>
      </c>
      <c r="G1115" s="19">
        <v>3.93</v>
      </c>
      <c r="H1115" s="18">
        <f t="shared" si="235"/>
        <v>677.83012991803309</v>
      </c>
      <c r="I1115" s="18">
        <f t="shared" si="236"/>
        <v>22.191788934426238</v>
      </c>
      <c r="J1115" s="20">
        <f t="shared" si="244"/>
        <v>80698.132781076303</v>
      </c>
      <c r="K1115" s="18">
        <f t="shared" si="237"/>
        <v>38.293738114754113</v>
      </c>
      <c r="L1115" s="20">
        <f t="shared" si="238"/>
        <v>4559.0082627956917</v>
      </c>
      <c r="M1115" s="39">
        <f t="shared" si="232"/>
        <v>19.288064606604834</v>
      </c>
      <c r="N1115" s="21"/>
      <c r="O1115" s="22">
        <f t="shared" si="233"/>
        <v>22.808875397934848</v>
      </c>
      <c r="P1115" s="22"/>
      <c r="Q1115" s="41">
        <f t="shared" si="234"/>
        <v>2.6321100952038344E-2</v>
      </c>
      <c r="R1115" s="19">
        <f t="shared" si="239"/>
        <v>1.0000004457048253</v>
      </c>
      <c r="S1115" s="19">
        <f t="shared" si="245"/>
        <v>11.906326893024408</v>
      </c>
      <c r="T1115" s="25">
        <f t="shared" si="240"/>
        <v>5.1426422329269306E-2</v>
      </c>
      <c r="U1115" s="25">
        <f t="shared" si="241"/>
        <v>-1.9817913313385782E-3</v>
      </c>
      <c r="V1115" s="25">
        <f t="shared" si="242"/>
        <v>5.3408213660607884E-2</v>
      </c>
      <c r="Y1115" s="40"/>
      <c r="Z1115" s="40"/>
    </row>
    <row r="1116" spans="1:26" x14ac:dyDescent="0.2">
      <c r="A1116" s="16">
        <v>1963.04</v>
      </c>
      <c r="B1116" s="17">
        <v>68.760000000000005</v>
      </c>
      <c r="C1116" s="18">
        <v>2.1666699999999999</v>
      </c>
      <c r="D1116" s="17">
        <v>3.7533300000000001</v>
      </c>
      <c r="E1116" s="17">
        <v>30.5</v>
      </c>
      <c r="F1116" s="18">
        <f t="shared" si="243"/>
        <v>1963.2916666665828</v>
      </c>
      <c r="G1116" s="19">
        <v>3.97</v>
      </c>
      <c r="H1116" s="18">
        <f t="shared" si="235"/>
        <v>709.7243754098364</v>
      </c>
      <c r="I1116" s="18">
        <f t="shared" si="236"/>
        <v>22.363852711885254</v>
      </c>
      <c r="J1116" s="20">
        <f t="shared" si="244"/>
        <v>84717.133068974217</v>
      </c>
      <c r="K1116" s="18">
        <f t="shared" si="237"/>
        <v>38.740980075000017</v>
      </c>
      <c r="L1116" s="20">
        <f t="shared" si="238"/>
        <v>4624.3652859478325</v>
      </c>
      <c r="M1116" s="39">
        <f t="shared" si="232"/>
        <v>20.150077238226977</v>
      </c>
      <c r="N1116" s="21"/>
      <c r="O1116" s="22">
        <f t="shared" si="233"/>
        <v>23.819656401644696</v>
      </c>
      <c r="P1116" s="22"/>
      <c r="Q1116" s="41">
        <f t="shared" si="234"/>
        <v>2.3703168769710035E-2</v>
      </c>
      <c r="R1116" s="19">
        <f t="shared" si="239"/>
        <v>1.0065890001409175</v>
      </c>
      <c r="S1116" s="19">
        <f t="shared" si="245"/>
        <v>11.906332199731755</v>
      </c>
      <c r="T1116" s="25">
        <f t="shared" si="240"/>
        <v>4.3887278797796858E-2</v>
      </c>
      <c r="U1116" s="25">
        <f t="shared" si="241"/>
        <v>-1.8273739201424277E-3</v>
      </c>
      <c r="V1116" s="25">
        <f t="shared" si="242"/>
        <v>4.5714652717939286E-2</v>
      </c>
      <c r="Y1116" s="40"/>
      <c r="Z1116" s="40"/>
    </row>
    <row r="1117" spans="1:26" x14ac:dyDescent="0.2">
      <c r="A1117" s="16">
        <v>1963.05</v>
      </c>
      <c r="B1117" s="17">
        <v>70.14</v>
      </c>
      <c r="C1117" s="18">
        <v>2.1833300000000002</v>
      </c>
      <c r="D1117" s="17">
        <v>3.7966700000000002</v>
      </c>
      <c r="E1117" s="17">
        <v>30.5</v>
      </c>
      <c r="F1117" s="18">
        <f t="shared" si="243"/>
        <v>1963.3749999999161</v>
      </c>
      <c r="G1117" s="19">
        <v>3.93</v>
      </c>
      <c r="H1117" s="18">
        <f t="shared" si="235"/>
        <v>723.96840737704952</v>
      </c>
      <c r="I1117" s="18">
        <f t="shared" si="236"/>
        <v>22.535813271721324</v>
      </c>
      <c r="J1117" s="20">
        <f t="shared" si="244"/>
        <v>86641.557615422847</v>
      </c>
      <c r="K1117" s="18">
        <f t="shared" si="237"/>
        <v>39.188325252868871</v>
      </c>
      <c r="L1117" s="20">
        <f t="shared" si="238"/>
        <v>4689.8973845415949</v>
      </c>
      <c r="M1117" s="39">
        <f t="shared" si="232"/>
        <v>20.507585864952603</v>
      </c>
      <c r="N1117" s="21"/>
      <c r="O1117" s="22">
        <f t="shared" si="233"/>
        <v>24.232447349964094</v>
      </c>
      <c r="P1117" s="22"/>
      <c r="Q1117" s="41">
        <f t="shared" si="234"/>
        <v>2.2857678405550974E-2</v>
      </c>
      <c r="R1117" s="19">
        <f t="shared" si="239"/>
        <v>0.99836774404083739</v>
      </c>
      <c r="S1117" s="19">
        <f t="shared" si="245"/>
        <v>11.984783024273598</v>
      </c>
      <c r="T1117" s="25">
        <f t="shared" si="240"/>
        <v>3.8126412445393942E-2</v>
      </c>
      <c r="U1117" s="25">
        <f t="shared" si="241"/>
        <v>-3.9037208183410055E-3</v>
      </c>
      <c r="V1117" s="25">
        <f t="shared" si="242"/>
        <v>4.2030133263734948E-2</v>
      </c>
      <c r="Y1117" s="40"/>
      <c r="Z1117" s="40"/>
    </row>
    <row r="1118" spans="1:26" x14ac:dyDescent="0.2">
      <c r="A1118" s="16">
        <v>1963.06</v>
      </c>
      <c r="B1118" s="17">
        <v>70.11</v>
      </c>
      <c r="C1118" s="18">
        <v>2.2000000000000002</v>
      </c>
      <c r="D1118" s="17">
        <v>3.84</v>
      </c>
      <c r="E1118" s="17">
        <v>30.6</v>
      </c>
      <c r="F1118" s="18">
        <f t="shared" si="243"/>
        <v>1963.4583333332494</v>
      </c>
      <c r="G1118" s="19">
        <v>3.99</v>
      </c>
      <c r="H1118" s="18">
        <f t="shared" si="235"/>
        <v>721.29385661764729</v>
      </c>
      <c r="I1118" s="18">
        <f t="shared" si="236"/>
        <v>22.633668300653603</v>
      </c>
      <c r="J1118" s="20">
        <f t="shared" si="244"/>
        <v>86547.203745820094</v>
      </c>
      <c r="K1118" s="18">
        <f t="shared" si="237"/>
        <v>39.506039215686286</v>
      </c>
      <c r="L1118" s="20">
        <f t="shared" si="238"/>
        <v>4740.2833031514638</v>
      </c>
      <c r="M1118" s="39">
        <f t="shared" si="232"/>
        <v>20.384149993840989</v>
      </c>
      <c r="N1118" s="21"/>
      <c r="O1118" s="22">
        <f t="shared" si="233"/>
        <v>24.077153173393221</v>
      </c>
      <c r="P1118" s="22"/>
      <c r="Q1118" s="41">
        <f t="shared" si="234"/>
        <v>2.2505837092669859E-2</v>
      </c>
      <c r="R1118" s="19">
        <f t="shared" si="239"/>
        <v>1.0008747980825903</v>
      </c>
      <c r="S1118" s="19">
        <f t="shared" si="245"/>
        <v>11.926118762034974</v>
      </c>
      <c r="T1118" s="25">
        <f t="shared" si="240"/>
        <v>3.5450858712644528E-2</v>
      </c>
      <c r="U1118" s="25">
        <f t="shared" si="241"/>
        <v>-3.8819172565733862E-3</v>
      </c>
      <c r="V1118" s="25">
        <f t="shared" si="242"/>
        <v>3.9332775969217915E-2</v>
      </c>
      <c r="Y1118" s="40"/>
      <c r="Z1118" s="40"/>
    </row>
    <row r="1119" spans="1:26" x14ac:dyDescent="0.2">
      <c r="A1119" s="16">
        <v>1963.07</v>
      </c>
      <c r="B1119" s="17">
        <v>69.069999999999993</v>
      </c>
      <c r="C1119" s="18">
        <v>2.2033299999999998</v>
      </c>
      <c r="D1119" s="17">
        <v>3.88</v>
      </c>
      <c r="E1119" s="17">
        <v>30.7</v>
      </c>
      <c r="F1119" s="18">
        <f t="shared" si="243"/>
        <v>1963.5416666665826</v>
      </c>
      <c r="G1119" s="19">
        <v>4.0199999999999996</v>
      </c>
      <c r="H1119" s="18">
        <f t="shared" si="235"/>
        <v>708.27966490228039</v>
      </c>
      <c r="I1119" s="18">
        <f t="shared" si="236"/>
        <v>22.594090546824113</v>
      </c>
      <c r="J1119" s="20">
        <f t="shared" si="244"/>
        <v>85211.566016521625</v>
      </c>
      <c r="K1119" s="18">
        <f t="shared" si="237"/>
        <v>39.787535830618914</v>
      </c>
      <c r="L1119" s="20">
        <f t="shared" si="238"/>
        <v>4786.7507766628632</v>
      </c>
      <c r="M1119" s="39">
        <f t="shared" si="232"/>
        <v>19.969231885949629</v>
      </c>
      <c r="N1119" s="21"/>
      <c r="O1119" s="22">
        <f t="shared" si="233"/>
        <v>23.578826512048263</v>
      </c>
      <c r="P1119" s="22"/>
      <c r="Q1119" s="41">
        <f t="shared" si="234"/>
        <v>2.3555825629666592E-2</v>
      </c>
      <c r="R1119" s="19">
        <f t="shared" si="239"/>
        <v>1.0049849901462253</v>
      </c>
      <c r="S1119" s="19">
        <f t="shared" si="245"/>
        <v>11.897670431939375</v>
      </c>
      <c r="T1119" s="25">
        <f t="shared" si="240"/>
        <v>3.8077579765875669E-2</v>
      </c>
      <c r="U1119" s="25">
        <f t="shared" si="241"/>
        <v>-4.9269379762899579E-3</v>
      </c>
      <c r="V1119" s="25">
        <f t="shared" si="242"/>
        <v>4.3004517742165627E-2</v>
      </c>
      <c r="Y1119" s="40"/>
      <c r="Z1119" s="40"/>
    </row>
    <row r="1120" spans="1:26" x14ac:dyDescent="0.2">
      <c r="A1120" s="16">
        <v>1963.08</v>
      </c>
      <c r="B1120" s="17">
        <v>70.98</v>
      </c>
      <c r="C1120" s="18">
        <v>2.2066699999999999</v>
      </c>
      <c r="D1120" s="17">
        <v>3.92</v>
      </c>
      <c r="E1120" s="17">
        <v>30.7</v>
      </c>
      <c r="F1120" s="18">
        <f t="shared" si="243"/>
        <v>1963.6249999999159</v>
      </c>
      <c r="G1120" s="19">
        <v>4</v>
      </c>
      <c r="H1120" s="18">
        <f t="shared" si="235"/>
        <v>727.86579723127079</v>
      </c>
      <c r="I1120" s="18">
        <f t="shared" si="236"/>
        <v>22.628340642100987</v>
      </c>
      <c r="J1120" s="20">
        <f t="shared" si="244"/>
        <v>87794.794262600932</v>
      </c>
      <c r="K1120" s="18">
        <f t="shared" si="237"/>
        <v>40.197716612377874</v>
      </c>
      <c r="L1120" s="20">
        <f t="shared" si="238"/>
        <v>4848.6276910312154</v>
      </c>
      <c r="M1120" s="39">
        <f t="shared" si="232"/>
        <v>20.472637900527669</v>
      </c>
      <c r="N1120" s="21"/>
      <c r="O1120" s="22">
        <f t="shared" si="233"/>
        <v>24.163214231057243</v>
      </c>
      <c r="P1120" s="22"/>
      <c r="Q1120" s="41">
        <f t="shared" si="234"/>
        <v>2.2147006613098021E-2</v>
      </c>
      <c r="R1120" s="19">
        <f t="shared" si="239"/>
        <v>0.99681768074530663</v>
      </c>
      <c r="S1120" s="19">
        <f t="shared" si="245"/>
        <v>11.95698020180563</v>
      </c>
      <c r="T1120" s="25">
        <f t="shared" si="240"/>
        <v>3.1430477529298173E-2</v>
      </c>
      <c r="U1120" s="25">
        <f t="shared" si="241"/>
        <v>-8.4972764927202515E-3</v>
      </c>
      <c r="V1120" s="25">
        <f t="shared" si="242"/>
        <v>3.9927754022018425E-2</v>
      </c>
      <c r="Y1120" s="40"/>
      <c r="Z1120" s="40"/>
    </row>
    <row r="1121" spans="1:26" x14ac:dyDescent="0.2">
      <c r="A1121" s="16">
        <v>1963.09</v>
      </c>
      <c r="B1121" s="17">
        <v>72.849999999999994</v>
      </c>
      <c r="C1121" s="18">
        <v>2.21</v>
      </c>
      <c r="D1121" s="17">
        <v>3.96</v>
      </c>
      <c r="E1121" s="17">
        <v>30.7</v>
      </c>
      <c r="F1121" s="18">
        <f t="shared" si="243"/>
        <v>1963.7083333332491</v>
      </c>
      <c r="G1121" s="19">
        <v>4.08</v>
      </c>
      <c r="H1121" s="18">
        <f t="shared" si="235"/>
        <v>747.04174877850187</v>
      </c>
      <c r="I1121" s="18">
        <f t="shared" si="236"/>
        <v>22.662488192182419</v>
      </c>
      <c r="J1121" s="20">
        <f t="shared" si="244"/>
        <v>90335.582370252261</v>
      </c>
      <c r="K1121" s="18">
        <f t="shared" si="237"/>
        <v>40.607897394136828</v>
      </c>
      <c r="L1121" s="20">
        <f t="shared" si="238"/>
        <v>4910.4860149100759</v>
      </c>
      <c r="M1121" s="39">
        <f t="shared" si="232"/>
        <v>20.960360090705105</v>
      </c>
      <c r="N1121" s="21"/>
      <c r="O1121" s="22">
        <f t="shared" si="233"/>
        <v>24.727136816950285</v>
      </c>
      <c r="P1121" s="22"/>
      <c r="Q1121" s="41">
        <f t="shared" si="234"/>
        <v>2.0210426714588711E-2</v>
      </c>
      <c r="R1121" s="19">
        <f t="shared" si="239"/>
        <v>1.0009600364438389</v>
      </c>
      <c r="S1121" s="19">
        <f t="shared" si="245"/>
        <v>11.918929273481437</v>
      </c>
      <c r="T1121" s="25">
        <f t="shared" si="240"/>
        <v>3.0299155865835647E-2</v>
      </c>
      <c r="U1121" s="25">
        <f t="shared" si="241"/>
        <v>-5.6394029686827052E-3</v>
      </c>
      <c r="V1121" s="25">
        <f t="shared" si="242"/>
        <v>3.5938558834518353E-2</v>
      </c>
      <c r="Y1121" s="40"/>
      <c r="Z1121" s="40"/>
    </row>
    <row r="1122" spans="1:26" x14ac:dyDescent="0.2">
      <c r="A1122" s="16">
        <v>1963.1</v>
      </c>
      <c r="B1122" s="17">
        <v>73.03</v>
      </c>
      <c r="C1122" s="18">
        <v>2.23333</v>
      </c>
      <c r="D1122" s="17">
        <v>3.98</v>
      </c>
      <c r="E1122" s="17">
        <v>30.8</v>
      </c>
      <c r="F1122" s="18">
        <f t="shared" si="243"/>
        <v>1963.7916666665824</v>
      </c>
      <c r="G1122" s="19">
        <v>4.1100000000000003</v>
      </c>
      <c r="H1122" s="18">
        <f t="shared" si="235"/>
        <v>746.45610917207819</v>
      </c>
      <c r="I1122" s="18">
        <f t="shared" si="236"/>
        <v>22.827369879464296</v>
      </c>
      <c r="J1122" s="20">
        <f t="shared" si="244"/>
        <v>90494.796431973256</v>
      </c>
      <c r="K1122" s="18">
        <f t="shared" si="237"/>
        <v>40.680478084415604</v>
      </c>
      <c r="L1122" s="20">
        <f t="shared" si="238"/>
        <v>4931.7991208989952</v>
      </c>
      <c r="M1122" s="39">
        <f t="shared" si="232"/>
        <v>20.891344595411486</v>
      </c>
      <c r="N1122" s="21"/>
      <c r="O1122" s="22">
        <f t="shared" si="233"/>
        <v>24.634554206566833</v>
      </c>
      <c r="P1122" s="22"/>
      <c r="Q1122" s="41">
        <f t="shared" si="234"/>
        <v>2.0021572622875669E-2</v>
      </c>
      <c r="R1122" s="19">
        <f t="shared" si="239"/>
        <v>1.0026120567879613</v>
      </c>
      <c r="S1122" s="19">
        <f t="shared" si="245"/>
        <v>11.891636906319297</v>
      </c>
      <c r="T1122" s="25">
        <f t="shared" si="240"/>
        <v>3.3491536019557344E-2</v>
      </c>
      <c r="U1122" s="25">
        <f t="shared" si="241"/>
        <v>-3.586413357661522E-3</v>
      </c>
      <c r="V1122" s="25">
        <f t="shared" si="242"/>
        <v>3.7077949377218866E-2</v>
      </c>
      <c r="Y1122" s="40"/>
      <c r="Z1122" s="40"/>
    </row>
    <row r="1123" spans="1:26" x14ac:dyDescent="0.2">
      <c r="A1123" s="16">
        <v>1963.11</v>
      </c>
      <c r="B1123" s="17">
        <v>72.62</v>
      </c>
      <c r="C1123" s="18">
        <v>2.2566700000000002</v>
      </c>
      <c r="D1123" s="17">
        <v>4</v>
      </c>
      <c r="E1123" s="17">
        <v>30.8</v>
      </c>
      <c r="F1123" s="18">
        <f t="shared" si="243"/>
        <v>1963.8749999999156</v>
      </c>
      <c r="G1123" s="19">
        <v>4.12</v>
      </c>
      <c r="H1123" s="18">
        <f t="shared" si="235"/>
        <v>742.26540665584457</v>
      </c>
      <c r="I1123" s="18">
        <f t="shared" si="236"/>
        <v>23.065933286120142</v>
      </c>
      <c r="J1123" s="20">
        <f t="shared" si="244"/>
        <v>90219.775314873943</v>
      </c>
      <c r="K1123" s="18">
        <f t="shared" si="237"/>
        <v>40.884902597402615</v>
      </c>
      <c r="L1123" s="20">
        <f t="shared" si="238"/>
        <v>4969.4175331795059</v>
      </c>
      <c r="M1123" s="39">
        <f t="shared" si="232"/>
        <v>20.720399335339696</v>
      </c>
      <c r="N1123" s="21"/>
      <c r="O1123" s="22">
        <f t="shared" si="233"/>
        <v>24.423701791634471</v>
      </c>
      <c r="P1123" s="22"/>
      <c r="Q1123" s="41">
        <f t="shared" si="234"/>
        <v>2.0692523571010417E-2</v>
      </c>
      <c r="R1123" s="19">
        <f t="shared" si="239"/>
        <v>1.0026207678502677</v>
      </c>
      <c r="S1123" s="19">
        <f t="shared" si="245"/>
        <v>11.92269853722042</v>
      </c>
      <c r="T1123" s="25">
        <f t="shared" si="240"/>
        <v>2.5823336524494422E-2</v>
      </c>
      <c r="U1123" s="25">
        <f t="shared" si="241"/>
        <v>-3.5091369210143997E-3</v>
      </c>
      <c r="V1123" s="25">
        <f t="shared" si="242"/>
        <v>2.9332473445508822E-2</v>
      </c>
      <c r="Y1123" s="40"/>
      <c r="Z1123" s="40"/>
    </row>
    <row r="1124" spans="1:26" x14ac:dyDescent="0.2">
      <c r="A1124" s="16">
        <v>1963.12</v>
      </c>
      <c r="B1124" s="17">
        <v>74.17</v>
      </c>
      <c r="C1124" s="18">
        <v>2.2799999999999998</v>
      </c>
      <c r="D1124" s="17">
        <v>4.0199999999999996</v>
      </c>
      <c r="E1124" s="17">
        <v>30.9</v>
      </c>
      <c r="F1124" s="18">
        <f t="shared" si="243"/>
        <v>1963.9583333332489</v>
      </c>
      <c r="G1124" s="19">
        <v>4.13</v>
      </c>
      <c r="H1124" s="18">
        <f t="shared" si="235"/>
        <v>755.65488147249232</v>
      </c>
      <c r="I1124" s="18">
        <f t="shared" si="236"/>
        <v>23.228975728155348</v>
      </c>
      <c r="J1124" s="20">
        <f t="shared" si="244"/>
        <v>92082.502776946814</v>
      </c>
      <c r="K1124" s="18">
        <f t="shared" si="237"/>
        <v>40.956351941747592</v>
      </c>
      <c r="L1124" s="20">
        <f t="shared" si="238"/>
        <v>4990.8542694259968</v>
      </c>
      <c r="M1124" s="39">
        <f t="shared" si="232"/>
        <v>21.038599376737046</v>
      </c>
      <c r="N1124" s="21"/>
      <c r="O1124" s="22">
        <f t="shared" si="233"/>
        <v>24.789068553629281</v>
      </c>
      <c r="P1124" s="22"/>
      <c r="Q1124" s="41">
        <f t="shared" si="234"/>
        <v>2.0191207824954024E-2</v>
      </c>
      <c r="R1124" s="19">
        <f t="shared" si="239"/>
        <v>1.0001974386374914</v>
      </c>
      <c r="S1124" s="19">
        <f t="shared" si="245"/>
        <v>11.915259255561301</v>
      </c>
      <c r="T1124" s="25">
        <f t="shared" si="240"/>
        <v>1.5880522174610112E-2</v>
      </c>
      <c r="U1124" s="25">
        <f t="shared" si="241"/>
        <v>-3.6103662700108785E-3</v>
      </c>
      <c r="V1124" s="25">
        <f t="shared" si="242"/>
        <v>1.9490888444620991E-2</v>
      </c>
      <c r="Y1124" s="40"/>
      <c r="Z1124" s="40"/>
    </row>
    <row r="1125" spans="1:26" x14ac:dyDescent="0.2">
      <c r="A1125" s="16">
        <v>1964.01</v>
      </c>
      <c r="B1125" s="17">
        <v>76.45</v>
      </c>
      <c r="C1125" s="18">
        <v>2.2966700000000002</v>
      </c>
      <c r="D1125" s="17">
        <v>4.0733300000000003</v>
      </c>
      <c r="E1125" s="17">
        <v>30.9</v>
      </c>
      <c r="F1125" s="18">
        <f t="shared" si="243"/>
        <v>1964.0416666665822</v>
      </c>
      <c r="G1125" s="19">
        <v>4.17</v>
      </c>
      <c r="H1125" s="18">
        <f t="shared" si="235"/>
        <v>778.88385720064764</v>
      </c>
      <c r="I1125" s="18">
        <f t="shared" si="236"/>
        <v>23.398812142799368</v>
      </c>
      <c r="J1125" s="20">
        <f t="shared" si="244"/>
        <v>95150.747347561599</v>
      </c>
      <c r="K1125" s="18">
        <f t="shared" si="237"/>
        <v>41.499685834546952</v>
      </c>
      <c r="L1125" s="20">
        <f t="shared" si="238"/>
        <v>5069.723920120904</v>
      </c>
      <c r="M1125" s="39">
        <f t="shared" si="232"/>
        <v>21.627216196980928</v>
      </c>
      <c r="N1125" s="21"/>
      <c r="O1125" s="22">
        <f t="shared" si="233"/>
        <v>25.471838579072298</v>
      </c>
      <c r="P1125" s="22"/>
      <c r="Q1125" s="41">
        <f t="shared" si="234"/>
        <v>1.8497562501543725E-2</v>
      </c>
      <c r="R1125" s="19">
        <f t="shared" si="239"/>
        <v>1.0050986215150373</v>
      </c>
      <c r="S1125" s="19">
        <f t="shared" si="245"/>
        <v>11.917611788114076</v>
      </c>
      <c r="T1125" s="25">
        <f t="shared" si="240"/>
        <v>1.3392673012419865E-2</v>
      </c>
      <c r="U1125" s="25">
        <f t="shared" si="241"/>
        <v>-5.7129274244506201E-3</v>
      </c>
      <c r="V1125" s="25">
        <f t="shared" si="242"/>
        <v>1.9105600436870485E-2</v>
      </c>
      <c r="Y1125" s="40"/>
      <c r="Z1125" s="40"/>
    </row>
    <row r="1126" spans="1:26" x14ac:dyDescent="0.2">
      <c r="A1126" s="16">
        <v>1964.02</v>
      </c>
      <c r="B1126" s="17">
        <v>77.39</v>
      </c>
      <c r="C1126" s="18">
        <v>2.3133300000000001</v>
      </c>
      <c r="D1126" s="17">
        <v>4.1266699999999998</v>
      </c>
      <c r="E1126" s="17">
        <v>30.9</v>
      </c>
      <c r="F1126" s="18">
        <f t="shared" si="243"/>
        <v>1964.1249999999154</v>
      </c>
      <c r="G1126" s="19">
        <v>4.1500000000000004</v>
      </c>
      <c r="H1126" s="18">
        <f t="shared" si="235"/>
        <v>788.46071561488714</v>
      </c>
      <c r="I1126" s="18">
        <f t="shared" si="236"/>
        <v>23.568546675970886</v>
      </c>
      <c r="J1126" s="20">
        <f t="shared" si="244"/>
        <v>96560.618187371962</v>
      </c>
      <c r="K1126" s="18">
        <f t="shared" si="237"/>
        <v>42.043121608818794</v>
      </c>
      <c r="L1126" s="20">
        <f t="shared" si="238"/>
        <v>5148.9056241798971</v>
      </c>
      <c r="M1126" s="39">
        <f t="shared" si="232"/>
        <v>21.832670826710327</v>
      </c>
      <c r="N1126" s="21"/>
      <c r="O1126" s="22">
        <f t="shared" si="233"/>
        <v>25.702472478695217</v>
      </c>
      <c r="P1126" s="22"/>
      <c r="Q1126" s="41">
        <f t="shared" si="234"/>
        <v>1.8262443104984941E-2</v>
      </c>
      <c r="R1126" s="19">
        <f t="shared" si="239"/>
        <v>0.99779409510853112</v>
      </c>
      <c r="S1126" s="19">
        <f t="shared" si="245"/>
        <v>11.978375179984816</v>
      </c>
      <c r="T1126" s="25">
        <f t="shared" si="240"/>
        <v>8.0839239092018733E-3</v>
      </c>
      <c r="U1126" s="25">
        <f t="shared" si="241"/>
        <v>-6.7008680477482763E-3</v>
      </c>
      <c r="V1126" s="25">
        <f t="shared" si="242"/>
        <v>1.478479195695015E-2</v>
      </c>
      <c r="Y1126" s="40"/>
      <c r="Z1126" s="40"/>
    </row>
    <row r="1127" spans="1:26" x14ac:dyDescent="0.2">
      <c r="A1127" s="16">
        <v>1964.03</v>
      </c>
      <c r="B1127" s="17">
        <v>78.8</v>
      </c>
      <c r="C1127" s="18">
        <v>2.33</v>
      </c>
      <c r="D1127" s="17">
        <v>4.18</v>
      </c>
      <c r="E1127" s="17">
        <v>30.9</v>
      </c>
      <c r="F1127" s="18">
        <f t="shared" si="243"/>
        <v>1964.2083333332487</v>
      </c>
      <c r="G1127" s="19">
        <v>4.22</v>
      </c>
      <c r="H1127" s="18">
        <f t="shared" si="235"/>
        <v>802.82600323624627</v>
      </c>
      <c r="I1127" s="18">
        <f t="shared" si="236"/>
        <v>23.738383090614899</v>
      </c>
      <c r="J1127" s="20">
        <f t="shared" si="244"/>
        <v>98562.160053361207</v>
      </c>
      <c r="K1127" s="18">
        <f t="shared" si="237"/>
        <v>42.58645550161814</v>
      </c>
      <c r="L1127" s="20">
        <f t="shared" si="238"/>
        <v>5228.2973226275362</v>
      </c>
      <c r="M1127" s="39">
        <f t="shared" si="232"/>
        <v>22.167245585982631</v>
      </c>
      <c r="N1127" s="21"/>
      <c r="O1127" s="22">
        <f t="shared" si="233"/>
        <v>26.083991410252409</v>
      </c>
      <c r="P1127" s="22"/>
      <c r="Q1127" s="41">
        <f t="shared" si="234"/>
        <v>1.6871130342640477E-2</v>
      </c>
      <c r="R1127" s="19">
        <f t="shared" si="239"/>
        <v>1.0027078650726009</v>
      </c>
      <c r="S1127" s="19">
        <f t="shared" si="245"/>
        <v>11.951952023583438</v>
      </c>
      <c r="T1127" s="25">
        <f t="shared" si="240"/>
        <v>9.2539543885130637E-3</v>
      </c>
      <c r="U1127" s="25">
        <f t="shared" si="241"/>
        <v>-8.9203745345536323E-3</v>
      </c>
      <c r="V1127" s="25">
        <f t="shared" si="242"/>
        <v>1.8174328923066696E-2</v>
      </c>
      <c r="Y1127" s="40"/>
      <c r="Z1127" s="40"/>
    </row>
    <row r="1128" spans="1:26" x14ac:dyDescent="0.2">
      <c r="A1128" s="16">
        <v>1964.04</v>
      </c>
      <c r="B1128" s="17">
        <v>79.94</v>
      </c>
      <c r="C1128" s="18">
        <v>2.34667</v>
      </c>
      <c r="D1128" s="17">
        <v>4.2300000000000004</v>
      </c>
      <c r="E1128" s="17">
        <v>30.9</v>
      </c>
      <c r="F1128" s="18">
        <f t="shared" si="243"/>
        <v>1964.2916666665819</v>
      </c>
      <c r="G1128" s="19">
        <v>4.2300000000000004</v>
      </c>
      <c r="H1128" s="18">
        <f t="shared" si="235"/>
        <v>814.44049110032404</v>
      </c>
      <c r="I1128" s="18">
        <f t="shared" si="236"/>
        <v>23.908219505258913</v>
      </c>
      <c r="J1128" s="20">
        <f t="shared" si="244"/>
        <v>100232.65837576224</v>
      </c>
      <c r="K1128" s="18">
        <f t="shared" si="237"/>
        <v>43.095862864077695</v>
      </c>
      <c r="L1128" s="20">
        <f t="shared" si="238"/>
        <v>5303.779646353194</v>
      </c>
      <c r="M1128" s="39">
        <f t="shared" si="232"/>
        <v>22.422192169737176</v>
      </c>
      <c r="N1128" s="21"/>
      <c r="O1128" s="22">
        <f t="shared" si="233"/>
        <v>26.370888403447552</v>
      </c>
      <c r="P1128" s="22"/>
      <c r="Q1128" s="41">
        <f t="shared" si="234"/>
        <v>1.663590814192991E-2</v>
      </c>
      <c r="R1128" s="19">
        <f t="shared" si="239"/>
        <v>1.0059547846225443</v>
      </c>
      <c r="S1128" s="19">
        <f t="shared" si="245"/>
        <v>11.984316297017502</v>
      </c>
      <c r="T1128" s="25">
        <f t="shared" si="240"/>
        <v>2.1808639941738317E-3</v>
      </c>
      <c r="U1128" s="25">
        <f t="shared" si="241"/>
        <v>-1.1090187213023905E-2</v>
      </c>
      <c r="V1128" s="25">
        <f t="shared" si="242"/>
        <v>1.3271051207197737E-2</v>
      </c>
      <c r="Y1128" s="40"/>
      <c r="Z1128" s="40"/>
    </row>
    <row r="1129" spans="1:26" x14ac:dyDescent="0.2">
      <c r="A1129" s="16">
        <v>1964.05</v>
      </c>
      <c r="B1129" s="17">
        <v>80.72</v>
      </c>
      <c r="C1129" s="18">
        <v>2.3633299999999999</v>
      </c>
      <c r="D1129" s="17">
        <v>4.28</v>
      </c>
      <c r="E1129" s="17">
        <v>30.9</v>
      </c>
      <c r="F1129" s="18">
        <f t="shared" si="243"/>
        <v>1964.3749999999152</v>
      </c>
      <c r="G1129" s="19">
        <v>4.2</v>
      </c>
      <c r="H1129" s="18">
        <f t="shared" si="235"/>
        <v>822.38724595469284</v>
      </c>
      <c r="I1129" s="18">
        <f t="shared" si="236"/>
        <v>24.07795403843043</v>
      </c>
      <c r="J1129" s="20">
        <f t="shared" si="244"/>
        <v>101457.59846720197</v>
      </c>
      <c r="K1129" s="18">
        <f t="shared" si="237"/>
        <v>43.605270226537236</v>
      </c>
      <c r="L1129" s="20">
        <f t="shared" si="238"/>
        <v>5379.5654291331075</v>
      </c>
      <c r="M1129" s="39">
        <f t="shared" si="232"/>
        <v>22.574330769563829</v>
      </c>
      <c r="N1129" s="21"/>
      <c r="O1129" s="22">
        <f t="shared" si="233"/>
        <v>26.536112909394056</v>
      </c>
      <c r="P1129" s="22"/>
      <c r="Q1129" s="41">
        <f t="shared" si="234"/>
        <v>1.6257628241597932E-2</v>
      </c>
      <c r="R1129" s="19">
        <f t="shared" si="239"/>
        <v>1.0059331710218815</v>
      </c>
      <c r="S1129" s="19">
        <f t="shared" si="245"/>
        <v>12.055680319414689</v>
      </c>
      <c r="T1129" s="25">
        <f t="shared" si="240"/>
        <v>-3.014996991643093E-3</v>
      </c>
      <c r="U1129" s="25">
        <f t="shared" si="241"/>
        <v>-1.2767132461679709E-2</v>
      </c>
      <c r="V1129" s="25">
        <f t="shared" si="242"/>
        <v>9.7521354700366158E-3</v>
      </c>
      <c r="Y1129" s="40"/>
      <c r="Z1129" s="40"/>
    </row>
    <row r="1130" spans="1:26" x14ac:dyDescent="0.2">
      <c r="A1130" s="16">
        <v>1964.06</v>
      </c>
      <c r="B1130" s="17">
        <v>80.239999999999995</v>
      </c>
      <c r="C1130" s="18">
        <v>2.38</v>
      </c>
      <c r="D1130" s="17">
        <v>4.33</v>
      </c>
      <c r="E1130" s="17">
        <v>31</v>
      </c>
      <c r="F1130" s="18">
        <f t="shared" si="243"/>
        <v>1964.4583333332484</v>
      </c>
      <c r="G1130" s="19">
        <v>4.17</v>
      </c>
      <c r="H1130" s="18">
        <f t="shared" si="235"/>
        <v>814.85984838709703</v>
      </c>
      <c r="I1130" s="18">
        <f t="shared" si="236"/>
        <v>24.169571774193557</v>
      </c>
      <c r="J1130" s="20">
        <f t="shared" si="244"/>
        <v>100777.42888733746</v>
      </c>
      <c r="K1130" s="18">
        <f t="shared" si="237"/>
        <v>43.972372177419373</v>
      </c>
      <c r="L1130" s="20">
        <f t="shared" si="238"/>
        <v>5438.2635478834909</v>
      </c>
      <c r="M1130" s="39">
        <f t="shared" si="232"/>
        <v>22.30028803608279</v>
      </c>
      <c r="N1130" s="21"/>
      <c r="O1130" s="22">
        <f t="shared" si="233"/>
        <v>26.201151795356175</v>
      </c>
      <c r="P1130" s="22"/>
      <c r="Q1130" s="41">
        <f t="shared" si="234"/>
        <v>1.7429662017281425E-2</v>
      </c>
      <c r="R1130" s="19">
        <f t="shared" si="239"/>
        <v>1.0018543915381173</v>
      </c>
      <c r="S1130" s="19">
        <f t="shared" si="245"/>
        <v>12.088088704365438</v>
      </c>
      <c r="T1130" s="25">
        <f t="shared" si="240"/>
        <v>-2.7048679423667954E-3</v>
      </c>
      <c r="U1130" s="25">
        <f t="shared" si="241"/>
        <v>-1.2946635205408064E-2</v>
      </c>
      <c r="V1130" s="25">
        <f t="shared" si="242"/>
        <v>1.0241767263041268E-2</v>
      </c>
      <c r="Y1130" s="40"/>
      <c r="Z1130" s="40"/>
    </row>
    <row r="1131" spans="1:26" x14ac:dyDescent="0.2">
      <c r="A1131" s="16">
        <v>1964.07</v>
      </c>
      <c r="B1131" s="17">
        <v>83.22</v>
      </c>
      <c r="C1131" s="18">
        <v>2.4</v>
      </c>
      <c r="D1131" s="17">
        <v>4.3766699999999998</v>
      </c>
      <c r="E1131" s="17">
        <v>31.1</v>
      </c>
      <c r="F1131" s="18">
        <f t="shared" si="243"/>
        <v>1964.5416666665817</v>
      </c>
      <c r="G1131" s="19">
        <v>4.1900000000000004</v>
      </c>
      <c r="H1131" s="18">
        <f t="shared" si="235"/>
        <v>842.40515353697788</v>
      </c>
      <c r="I1131" s="18">
        <f t="shared" si="236"/>
        <v>24.294308681672035</v>
      </c>
      <c r="J1131" s="20">
        <f t="shared" si="244"/>
        <v>104434.46455297792</v>
      </c>
      <c r="K1131" s="18">
        <f t="shared" si="237"/>
        <v>44.303404990755645</v>
      </c>
      <c r="L1131" s="20">
        <f t="shared" si="238"/>
        <v>5492.3718814597678</v>
      </c>
      <c r="M1131" s="39">
        <f t="shared" si="232"/>
        <v>22.984351845738406</v>
      </c>
      <c r="N1131" s="21"/>
      <c r="O1131" s="22">
        <f t="shared" si="233"/>
        <v>26.989715153331506</v>
      </c>
      <c r="P1131" s="22"/>
      <c r="Q1131" s="41">
        <f t="shared" si="234"/>
        <v>1.6221768966826144E-2</v>
      </c>
      <c r="R1131" s="19">
        <f t="shared" si="239"/>
        <v>1.0034916666666667</v>
      </c>
      <c r="S1131" s="19">
        <f t="shared" si="245"/>
        <v>12.071564224015933</v>
      </c>
      <c r="T1131" s="25">
        <f t="shared" si="240"/>
        <v>-1.8945039250053863E-2</v>
      </c>
      <c r="U1131" s="25">
        <f t="shared" si="241"/>
        <v>-1.4835150590170598E-2</v>
      </c>
      <c r="V1131" s="25">
        <f t="shared" si="242"/>
        <v>-4.1098886598832651E-3</v>
      </c>
      <c r="Y1131" s="40"/>
      <c r="Z1131" s="40"/>
    </row>
    <row r="1132" spans="1:26" x14ac:dyDescent="0.2">
      <c r="A1132" s="16">
        <v>1964.08</v>
      </c>
      <c r="B1132" s="17">
        <v>82</v>
      </c>
      <c r="C1132" s="18">
        <v>2.42</v>
      </c>
      <c r="D1132" s="17">
        <v>4.42333</v>
      </c>
      <c r="E1132" s="17">
        <v>31</v>
      </c>
      <c r="F1132" s="18">
        <f t="shared" si="243"/>
        <v>1964.624999999915</v>
      </c>
      <c r="G1132" s="19">
        <v>4.1900000000000004</v>
      </c>
      <c r="H1132" s="18">
        <f t="shared" si="235"/>
        <v>832.73314516129074</v>
      </c>
      <c r="I1132" s="18">
        <f t="shared" si="236"/>
        <v>24.575783064516141</v>
      </c>
      <c r="J1132" s="20">
        <f t="shared" si="244"/>
        <v>103489.30043915332</v>
      </c>
      <c r="K1132" s="18">
        <f t="shared" si="237"/>
        <v>44.920164670564539</v>
      </c>
      <c r="L1132" s="20">
        <f t="shared" si="238"/>
        <v>5582.5283818478056</v>
      </c>
      <c r="M1132" s="39">
        <f t="shared" si="232"/>
        <v>22.650407292938802</v>
      </c>
      <c r="N1132" s="21"/>
      <c r="O1132" s="22">
        <f t="shared" si="233"/>
        <v>26.584322276294216</v>
      </c>
      <c r="P1132" s="22"/>
      <c r="Q1132" s="41">
        <f t="shared" si="234"/>
        <v>1.653650837495961E-2</v>
      </c>
      <c r="R1132" s="19">
        <f t="shared" si="239"/>
        <v>1.002681738459152</v>
      </c>
      <c r="S1132" s="19">
        <f t="shared" si="245"/>
        <v>12.152790599536072</v>
      </c>
      <c r="T1132" s="25">
        <f t="shared" si="240"/>
        <v>-2.299068010133043E-2</v>
      </c>
      <c r="U1132" s="25">
        <f t="shared" si="241"/>
        <v>-1.7589435600864012E-2</v>
      </c>
      <c r="V1132" s="25">
        <f t="shared" si="242"/>
        <v>-5.4012445004664178E-3</v>
      </c>
      <c r="Y1132" s="40"/>
      <c r="Z1132" s="40"/>
    </row>
    <row r="1133" spans="1:26" x14ac:dyDescent="0.2">
      <c r="A1133" s="16">
        <v>1964.09</v>
      </c>
      <c r="B1133" s="17">
        <v>83.41</v>
      </c>
      <c r="C1133" s="18">
        <v>2.44</v>
      </c>
      <c r="D1133" s="17">
        <v>4.47</v>
      </c>
      <c r="E1133" s="17">
        <v>31.1</v>
      </c>
      <c r="F1133" s="18">
        <f t="shared" si="243"/>
        <v>1964.7083333332482</v>
      </c>
      <c r="G1133" s="19">
        <v>4.2</v>
      </c>
      <c r="H1133" s="18">
        <f t="shared" si="235"/>
        <v>844.32845297427684</v>
      </c>
      <c r="I1133" s="18">
        <f t="shared" si="236"/>
        <v>24.699213826366567</v>
      </c>
      <c r="J1133" s="20">
        <f t="shared" si="244"/>
        <v>105186.12132210202</v>
      </c>
      <c r="K1133" s="18">
        <f t="shared" si="237"/>
        <v>45.248149919614164</v>
      </c>
      <c r="L1133" s="20">
        <f t="shared" si="238"/>
        <v>5636.9975100083439</v>
      </c>
      <c r="M1133" s="39">
        <f t="shared" si="232"/>
        <v>22.892221984231696</v>
      </c>
      <c r="N1133" s="21"/>
      <c r="O1133" s="22">
        <f t="shared" si="233"/>
        <v>26.854044617703874</v>
      </c>
      <c r="P1133" s="22"/>
      <c r="Q1133" s="41">
        <f t="shared" si="234"/>
        <v>1.6674819662362957E-2</v>
      </c>
      <c r="R1133" s="19">
        <f t="shared" si="239"/>
        <v>1.0043103042309414</v>
      </c>
      <c r="S1133" s="19">
        <f t="shared" si="245"/>
        <v>12.146199915423116</v>
      </c>
      <c r="T1133" s="25">
        <f t="shared" si="240"/>
        <v>-3.5963149282603246E-2</v>
      </c>
      <c r="U1133" s="25">
        <f t="shared" si="241"/>
        <v>-1.8051889864259096E-2</v>
      </c>
      <c r="V1133" s="25">
        <f t="shared" si="242"/>
        <v>-1.791125941834415E-2</v>
      </c>
      <c r="Y1133" s="40"/>
      <c r="Z1133" s="40"/>
    </row>
    <row r="1134" spans="1:26" x14ac:dyDescent="0.2">
      <c r="A1134" s="16">
        <v>1964.1</v>
      </c>
      <c r="B1134" s="17">
        <v>84.85</v>
      </c>
      <c r="C1134" s="18">
        <v>2.46</v>
      </c>
      <c r="D1134" s="17">
        <v>4.4966699999999999</v>
      </c>
      <c r="E1134" s="17">
        <v>31.1</v>
      </c>
      <c r="F1134" s="18">
        <f t="shared" si="243"/>
        <v>1964.7916666665815</v>
      </c>
      <c r="G1134" s="19">
        <v>4.1900000000000004</v>
      </c>
      <c r="H1134" s="18">
        <f t="shared" si="235"/>
        <v>858.90503818328</v>
      </c>
      <c r="I1134" s="18">
        <f t="shared" si="236"/>
        <v>24.901666398713836</v>
      </c>
      <c r="J1134" s="20">
        <f t="shared" si="244"/>
        <v>107260.58684871583</v>
      </c>
      <c r="K1134" s="18">
        <f t="shared" si="237"/>
        <v>45.518120424839246</v>
      </c>
      <c r="L1134" s="20">
        <f t="shared" si="238"/>
        <v>5684.3307373602247</v>
      </c>
      <c r="M1134" s="39">
        <f t="shared" si="232"/>
        <v>23.212154680675351</v>
      </c>
      <c r="N1134" s="21"/>
      <c r="O1134" s="22">
        <f t="shared" si="233"/>
        <v>27.214540709714274</v>
      </c>
      <c r="P1134" s="22"/>
      <c r="Q1134" s="41">
        <f t="shared" si="234"/>
        <v>1.6172738247145615E-2</v>
      </c>
      <c r="R1134" s="19">
        <f t="shared" si="239"/>
        <v>1.0067389096967414</v>
      </c>
      <c r="S1134" s="19">
        <f t="shared" si="245"/>
        <v>12.198553732308424</v>
      </c>
      <c r="T1134" s="25">
        <f t="shared" si="240"/>
        <v>-3.6528642143336509E-2</v>
      </c>
      <c r="U1134" s="25">
        <f t="shared" si="241"/>
        <v>-1.7851620173030325E-2</v>
      </c>
      <c r="V1134" s="25">
        <f t="shared" si="242"/>
        <v>-1.8677021970306185E-2</v>
      </c>
      <c r="Y1134" s="40"/>
      <c r="Z1134" s="40"/>
    </row>
    <row r="1135" spans="1:26" x14ac:dyDescent="0.2">
      <c r="A1135" s="16">
        <v>1964.11</v>
      </c>
      <c r="B1135" s="17">
        <v>85.44</v>
      </c>
      <c r="C1135" s="18">
        <v>2.48</v>
      </c>
      <c r="D1135" s="17">
        <v>4.5233299999999996</v>
      </c>
      <c r="E1135" s="17">
        <v>31.2</v>
      </c>
      <c r="F1135" s="18">
        <f t="shared" si="243"/>
        <v>1964.8749999999147</v>
      </c>
      <c r="G1135" s="19">
        <v>4.1500000000000004</v>
      </c>
      <c r="H1135" s="18">
        <f t="shared" si="235"/>
        <v>862.10534615384654</v>
      </c>
      <c r="I1135" s="18">
        <f t="shared" si="236"/>
        <v>25.023657051282065</v>
      </c>
      <c r="J1135" s="20">
        <f t="shared" si="244"/>
        <v>107920.65740077654</v>
      </c>
      <c r="K1135" s="18">
        <f t="shared" si="237"/>
        <v>45.641233326522453</v>
      </c>
      <c r="L1135" s="20">
        <f t="shared" si="238"/>
        <v>5713.4918918615931</v>
      </c>
      <c r="M1135" s="39">
        <f t="shared" si="232"/>
        <v>23.225019793095836</v>
      </c>
      <c r="N1135" s="21"/>
      <c r="O1135" s="22">
        <f t="shared" si="233"/>
        <v>27.214609565060343</v>
      </c>
      <c r="P1135" s="22"/>
      <c r="Q1135" s="41">
        <f t="shared" si="234"/>
        <v>1.6874766984181111E-2</v>
      </c>
      <c r="R1135" s="19">
        <f t="shared" si="239"/>
        <v>1.0010262918409112</v>
      </c>
      <c r="S1135" s="19">
        <f t="shared" si="245"/>
        <v>12.241397278301745</v>
      </c>
      <c r="T1135" s="25">
        <f t="shared" si="240"/>
        <v>-3.432727278126102E-2</v>
      </c>
      <c r="U1135" s="25">
        <f t="shared" si="241"/>
        <v>-1.6841120852763569E-2</v>
      </c>
      <c r="V1135" s="25">
        <f t="shared" si="242"/>
        <v>-1.7486151928497451E-2</v>
      </c>
      <c r="Y1135" s="40"/>
      <c r="Z1135" s="40"/>
    </row>
    <row r="1136" spans="1:26" x14ac:dyDescent="0.2">
      <c r="A1136" s="16">
        <v>1964.12</v>
      </c>
      <c r="B1136" s="17">
        <v>83.96</v>
      </c>
      <c r="C1136" s="18">
        <v>2.5</v>
      </c>
      <c r="D1136" s="17">
        <v>4.55</v>
      </c>
      <c r="E1136" s="17">
        <v>31.2</v>
      </c>
      <c r="F1136" s="18">
        <f t="shared" si="243"/>
        <v>1964.958333333248</v>
      </c>
      <c r="G1136" s="19">
        <v>4.18</v>
      </c>
      <c r="H1136" s="18">
        <f t="shared" si="235"/>
        <v>847.17187339743623</v>
      </c>
      <c r="I1136" s="18">
        <f t="shared" si="236"/>
        <v>25.2254607371795</v>
      </c>
      <c r="J1136" s="20">
        <f t="shared" si="244"/>
        <v>106314.39449509628</v>
      </c>
      <c r="K1136" s="18">
        <f t="shared" si="237"/>
        <v>45.91033854166669</v>
      </c>
      <c r="L1136" s="20">
        <f t="shared" si="238"/>
        <v>5761.4399112992869</v>
      </c>
      <c r="M1136" s="39">
        <f t="shared" si="232"/>
        <v>22.752984772787279</v>
      </c>
      <c r="N1136" s="21"/>
      <c r="O1136" s="22">
        <f t="shared" si="233"/>
        <v>26.648307034113813</v>
      </c>
      <c r="P1136" s="22"/>
      <c r="Q1136" s="41">
        <f t="shared" si="234"/>
        <v>1.7847660253903143E-2</v>
      </c>
      <c r="R1136" s="19">
        <f t="shared" si="239"/>
        <v>1.002673029102392</v>
      </c>
      <c r="S1136" s="19">
        <f t="shared" si="245"/>
        <v>12.253960524449818</v>
      </c>
      <c r="T1136" s="25">
        <f t="shared" si="240"/>
        <v>-3.9680556761408914E-2</v>
      </c>
      <c r="U1136" s="25">
        <f t="shared" si="241"/>
        <v>-1.5378885425028854E-2</v>
      </c>
      <c r="V1136" s="25">
        <f t="shared" si="242"/>
        <v>-2.430167133638006E-2</v>
      </c>
      <c r="Y1136" s="40"/>
      <c r="Z1136" s="40"/>
    </row>
    <row r="1137" spans="1:26" x14ac:dyDescent="0.2">
      <c r="A1137" s="16">
        <v>1965.01</v>
      </c>
      <c r="B1137" s="17">
        <v>86.12</v>
      </c>
      <c r="C1137" s="18">
        <v>2.51667</v>
      </c>
      <c r="D1137" s="17">
        <v>4.5933299999999999</v>
      </c>
      <c r="E1137" s="17">
        <v>31.2</v>
      </c>
      <c r="F1137" s="18">
        <f t="shared" si="243"/>
        <v>1965.0416666665812</v>
      </c>
      <c r="G1137" s="19">
        <v>4.1900000000000004</v>
      </c>
      <c r="H1137" s="18">
        <f t="shared" si="235"/>
        <v>868.96667147435937</v>
      </c>
      <c r="I1137" s="18">
        <f t="shared" si="236"/>
        <v>25.393664109375013</v>
      </c>
      <c r="J1137" s="20">
        <f t="shared" si="244"/>
        <v>109315.05686656968</v>
      </c>
      <c r="K1137" s="18">
        <f t="shared" si="237"/>
        <v>46.347546227163477</v>
      </c>
      <c r="L1137" s="20">
        <f t="shared" si="238"/>
        <v>5830.4706242094799</v>
      </c>
      <c r="M1137" s="39">
        <f t="shared" si="232"/>
        <v>23.269335081922478</v>
      </c>
      <c r="N1137" s="21"/>
      <c r="O1137" s="22">
        <f t="shared" si="233"/>
        <v>27.237870222779122</v>
      </c>
      <c r="P1137" s="22"/>
      <c r="Q1137" s="41">
        <f t="shared" si="234"/>
        <v>1.6772396482347497E-2</v>
      </c>
      <c r="R1137" s="19">
        <f t="shared" si="239"/>
        <v>1.0018725618126394</v>
      </c>
      <c r="S1137" s="19">
        <f t="shared" si="245"/>
        <v>12.286715717551235</v>
      </c>
      <c r="T1137" s="25">
        <f t="shared" si="240"/>
        <v>-3.4755937557960581E-2</v>
      </c>
      <c r="U1137" s="25">
        <f t="shared" si="241"/>
        <v>-1.5891883407673668E-2</v>
      </c>
      <c r="V1137" s="25">
        <f t="shared" si="242"/>
        <v>-1.8864054150286913E-2</v>
      </c>
      <c r="Y1137" s="40"/>
      <c r="Z1137" s="40"/>
    </row>
    <row r="1138" spans="1:26" x14ac:dyDescent="0.2">
      <c r="A1138" s="16">
        <v>1965.02</v>
      </c>
      <c r="B1138" s="17">
        <v>86.75</v>
      </c>
      <c r="C1138" s="18">
        <v>2.5333299999999999</v>
      </c>
      <c r="D1138" s="17">
        <v>4.6366699999999996</v>
      </c>
      <c r="E1138" s="17">
        <v>31.2</v>
      </c>
      <c r="F1138" s="18">
        <f t="shared" si="243"/>
        <v>1965.1249999999145</v>
      </c>
      <c r="G1138" s="19">
        <v>4.21</v>
      </c>
      <c r="H1138" s="18">
        <f t="shared" si="235"/>
        <v>875.3234875801287</v>
      </c>
      <c r="I1138" s="18">
        <f t="shared" si="236"/>
        <v>25.561766579727575</v>
      </c>
      <c r="J1138" s="20">
        <f t="shared" si="244"/>
        <v>110382.707569971</v>
      </c>
      <c r="K1138" s="18">
        <f t="shared" si="237"/>
        <v>46.784854814503227</v>
      </c>
      <c r="L1138" s="20">
        <f t="shared" si="238"/>
        <v>5899.8062098957625</v>
      </c>
      <c r="M1138" s="39">
        <f t="shared" si="232"/>
        <v>23.372068272751349</v>
      </c>
      <c r="N1138" s="21"/>
      <c r="O1138" s="22">
        <f t="shared" si="233"/>
        <v>27.342132127815116</v>
      </c>
      <c r="P1138" s="22"/>
      <c r="Q1138" s="41">
        <f t="shared" si="234"/>
        <v>1.638349748297066E-2</v>
      </c>
      <c r="R1138" s="19">
        <f t="shared" si="239"/>
        <v>1.0035083333333332</v>
      </c>
      <c r="S1138" s="19">
        <f t="shared" si="245"/>
        <v>12.309723352206678</v>
      </c>
      <c r="T1138" s="25">
        <f t="shared" si="240"/>
        <v>-2.6489022094819625E-2</v>
      </c>
      <c r="U1138" s="25">
        <f t="shared" si="241"/>
        <v>-1.5463666017966449E-2</v>
      </c>
      <c r="V1138" s="25">
        <f t="shared" si="242"/>
        <v>-1.1025356076853177E-2</v>
      </c>
      <c r="Y1138" s="40"/>
      <c r="Z1138" s="40"/>
    </row>
    <row r="1139" spans="1:26" x14ac:dyDescent="0.2">
      <c r="A1139" s="16">
        <v>1965.03</v>
      </c>
      <c r="B1139" s="17">
        <v>86.83</v>
      </c>
      <c r="C1139" s="18">
        <v>2.5499999999999998</v>
      </c>
      <c r="D1139" s="17">
        <v>4.68</v>
      </c>
      <c r="E1139" s="17">
        <v>31.3</v>
      </c>
      <c r="F1139" s="18">
        <f t="shared" si="243"/>
        <v>1965.2083333332478</v>
      </c>
      <c r="G1139" s="19">
        <v>4.21</v>
      </c>
      <c r="H1139" s="18">
        <f t="shared" si="235"/>
        <v>873.33156269968094</v>
      </c>
      <c r="I1139" s="18">
        <f t="shared" si="236"/>
        <v>25.647765575079884</v>
      </c>
      <c r="J1139" s="20">
        <f t="shared" si="244"/>
        <v>110401.04184591507</v>
      </c>
      <c r="K1139" s="18">
        <f t="shared" si="237"/>
        <v>47.071193290734847</v>
      </c>
      <c r="L1139" s="20">
        <f t="shared" si="238"/>
        <v>5950.4419652065244</v>
      </c>
      <c r="M1139" s="39">
        <f t="shared" si="232"/>
        <v>23.25352820003485</v>
      </c>
      <c r="N1139" s="21"/>
      <c r="O1139" s="22">
        <f t="shared" si="233"/>
        <v>27.187223882061442</v>
      </c>
      <c r="P1139" s="22"/>
      <c r="Q1139" s="41">
        <f t="shared" si="234"/>
        <v>1.6926684744402717E-2</v>
      </c>
      <c r="R1139" s="19">
        <f t="shared" si="239"/>
        <v>1.0043182615408479</v>
      </c>
      <c r="S1139" s="19">
        <f t="shared" si="245"/>
        <v>12.313443798945073</v>
      </c>
      <c r="T1139" s="25">
        <f t="shared" si="240"/>
        <v>-2.2138064932353596E-2</v>
      </c>
      <c r="U1139" s="25">
        <f t="shared" si="241"/>
        <v>-1.7587657286617708E-2</v>
      </c>
      <c r="V1139" s="25">
        <f t="shared" si="242"/>
        <v>-4.5504076457358877E-3</v>
      </c>
      <c r="Y1139" s="40"/>
      <c r="Z1139" s="40"/>
    </row>
    <row r="1140" spans="1:26" x14ac:dyDescent="0.2">
      <c r="A1140" s="16">
        <v>1965.04</v>
      </c>
      <c r="B1140" s="17">
        <v>87.97</v>
      </c>
      <c r="C1140" s="18">
        <v>2.57</v>
      </c>
      <c r="D1140" s="17">
        <v>4.7333299999999996</v>
      </c>
      <c r="E1140" s="17">
        <v>31.4</v>
      </c>
      <c r="F1140" s="18">
        <f t="shared" si="243"/>
        <v>1965.291666666581</v>
      </c>
      <c r="G1140" s="19">
        <v>4.2</v>
      </c>
      <c r="H1140" s="18">
        <f t="shared" si="235"/>
        <v>881.97979578025513</v>
      </c>
      <c r="I1140" s="18">
        <f t="shared" si="236"/>
        <v>25.766603105095555</v>
      </c>
      <c r="J1140" s="20">
        <f t="shared" si="244"/>
        <v>111765.73422480212</v>
      </c>
      <c r="K1140" s="18">
        <f t="shared" si="237"/>
        <v>47.455967111066897</v>
      </c>
      <c r="L1140" s="20">
        <f t="shared" si="238"/>
        <v>6013.6876523619712</v>
      </c>
      <c r="M1140" s="39">
        <f t="shared" si="232"/>
        <v>23.420551954771302</v>
      </c>
      <c r="N1140" s="21"/>
      <c r="O1140" s="22">
        <f t="shared" si="233"/>
        <v>27.365269983870885</v>
      </c>
      <c r="P1140" s="22"/>
      <c r="Q1140" s="41">
        <f t="shared" si="234"/>
        <v>1.7044142006345735E-2</v>
      </c>
      <c r="R1140" s="19">
        <f t="shared" si="239"/>
        <v>1.0026904475729863</v>
      </c>
      <c r="S1140" s="19">
        <f t="shared" si="245"/>
        <v>12.327232340852936</v>
      </c>
      <c r="T1140" s="25">
        <f t="shared" si="240"/>
        <v>-2.2265125296573762E-2</v>
      </c>
      <c r="U1140" s="25">
        <f t="shared" si="241"/>
        <v>-2.0791407964532826E-2</v>
      </c>
      <c r="V1140" s="25">
        <f t="shared" si="242"/>
        <v>-1.4737173320409358E-3</v>
      </c>
      <c r="Y1140" s="40"/>
      <c r="Z1140" s="40"/>
    </row>
    <row r="1141" spans="1:26" x14ac:dyDescent="0.2">
      <c r="A1141" s="16">
        <v>1965.05</v>
      </c>
      <c r="B1141" s="17">
        <v>89.28</v>
      </c>
      <c r="C1141" s="18">
        <v>2.59</v>
      </c>
      <c r="D1141" s="17">
        <v>4.78667</v>
      </c>
      <c r="E1141" s="17">
        <v>31.4</v>
      </c>
      <c r="F1141" s="18">
        <f t="shared" si="243"/>
        <v>1965.3749999999143</v>
      </c>
      <c r="G1141" s="19">
        <v>4.21</v>
      </c>
      <c r="H1141" s="18">
        <f t="shared" si="235"/>
        <v>895.11374522293045</v>
      </c>
      <c r="I1141" s="18">
        <f t="shared" si="236"/>
        <v>25.967121417197461</v>
      </c>
      <c r="J1141" s="20">
        <f t="shared" si="244"/>
        <v>113704.30285961716</v>
      </c>
      <c r="K1141" s="18">
        <f t="shared" si="237"/>
        <v>47.990749449442703</v>
      </c>
      <c r="L1141" s="20">
        <f t="shared" si="238"/>
        <v>6096.1578782374963</v>
      </c>
      <c r="M1141" s="39">
        <f t="shared" si="232"/>
        <v>23.708808308861954</v>
      </c>
      <c r="N1141" s="21"/>
      <c r="O1141" s="22">
        <f t="shared" si="233"/>
        <v>27.683223304413566</v>
      </c>
      <c r="P1141" s="22"/>
      <c r="Q1141" s="41">
        <f t="shared" si="234"/>
        <v>1.6425016894026361E-2</v>
      </c>
      <c r="R1141" s="19">
        <f t="shared" si="239"/>
        <v>1.0035083333333332</v>
      </c>
      <c r="S1141" s="19">
        <f t="shared" si="245"/>
        <v>12.360398113186021</v>
      </c>
      <c r="T1141" s="25">
        <f t="shared" si="240"/>
        <v>-1.8137200115091123E-2</v>
      </c>
      <c r="U1141" s="25">
        <f t="shared" si="241"/>
        <v>-1.981847792622049E-2</v>
      </c>
      <c r="V1141" s="25">
        <f t="shared" si="242"/>
        <v>1.6812778111293669E-3</v>
      </c>
      <c r="Y1141" s="40"/>
      <c r="Z1141" s="40"/>
    </row>
    <row r="1142" spans="1:26" x14ac:dyDescent="0.2">
      <c r="A1142" s="16">
        <v>1965.06</v>
      </c>
      <c r="B1142" s="17">
        <v>85.04</v>
      </c>
      <c r="C1142" s="18">
        <v>2.61</v>
      </c>
      <c r="D1142" s="17">
        <v>4.84</v>
      </c>
      <c r="E1142" s="17">
        <v>31.6</v>
      </c>
      <c r="F1142" s="18">
        <f t="shared" si="243"/>
        <v>1965.4583333332475</v>
      </c>
      <c r="G1142" s="19">
        <v>4.21</v>
      </c>
      <c r="H1142" s="18">
        <f t="shared" si="235"/>
        <v>847.20763607594972</v>
      </c>
      <c r="I1142" s="18">
        <f t="shared" si="236"/>
        <v>26.002021756329125</v>
      </c>
      <c r="J1142" s="20">
        <f t="shared" si="244"/>
        <v>107894.14488662095</v>
      </c>
      <c r="K1142" s="18">
        <f t="shared" si="237"/>
        <v>48.218308544303817</v>
      </c>
      <c r="L1142" s="20">
        <f t="shared" si="238"/>
        <v>6140.729788937505</v>
      </c>
      <c r="M1142" s="39">
        <f t="shared" si="232"/>
        <v>22.385342986457793</v>
      </c>
      <c r="N1142" s="21"/>
      <c r="O1142" s="22">
        <f t="shared" si="233"/>
        <v>26.122738377042275</v>
      </c>
      <c r="P1142" s="22"/>
      <c r="Q1142" s="41">
        <f t="shared" si="234"/>
        <v>1.9564194009378984E-2</v>
      </c>
      <c r="R1142" s="19">
        <f t="shared" si="239"/>
        <v>1.0043182615408479</v>
      </c>
      <c r="S1142" s="19">
        <f t="shared" si="245"/>
        <v>12.325257683887754</v>
      </c>
      <c r="T1142" s="25">
        <f t="shared" si="240"/>
        <v>-1.0893214479830271E-2</v>
      </c>
      <c r="U1142" s="25">
        <f t="shared" si="241"/>
        <v>-1.8287081890895562E-2</v>
      </c>
      <c r="V1142" s="25">
        <f t="shared" si="242"/>
        <v>7.3938674110652913E-3</v>
      </c>
      <c r="Y1142" s="40"/>
      <c r="Z1142" s="40"/>
    </row>
    <row r="1143" spans="1:26" x14ac:dyDescent="0.2">
      <c r="A1143" s="16">
        <v>1965.07</v>
      </c>
      <c r="B1143" s="17">
        <v>84.91</v>
      </c>
      <c r="C1143" s="18">
        <v>2.6266699999999998</v>
      </c>
      <c r="D1143" s="17">
        <v>4.8866699999999996</v>
      </c>
      <c r="E1143" s="17">
        <v>31.6</v>
      </c>
      <c r="F1143" s="18">
        <f t="shared" si="243"/>
        <v>1965.5416666665808</v>
      </c>
      <c r="G1143" s="19">
        <v>4.2</v>
      </c>
      <c r="H1143" s="18">
        <f t="shared" si="235"/>
        <v>845.91251621835477</v>
      </c>
      <c r="I1143" s="18">
        <f t="shared" si="236"/>
        <v>26.168095971914564</v>
      </c>
      <c r="J1143" s="20">
        <f t="shared" si="244"/>
        <v>108006.92264564241</v>
      </c>
      <c r="K1143" s="18">
        <f t="shared" si="237"/>
        <v>48.683256573180394</v>
      </c>
      <c r="L1143" s="20">
        <f t="shared" si="238"/>
        <v>6215.924963900381</v>
      </c>
      <c r="M1143" s="39">
        <f t="shared" si="232"/>
        <v>22.300781712174434</v>
      </c>
      <c r="N1143" s="21"/>
      <c r="O1143" s="22">
        <f t="shared" si="233"/>
        <v>26.008689840144712</v>
      </c>
      <c r="P1143" s="22"/>
      <c r="Q1143" s="41">
        <f t="shared" si="234"/>
        <v>1.9453470620649997E-2</v>
      </c>
      <c r="R1143" s="19">
        <f t="shared" si="239"/>
        <v>0.99945974134672722</v>
      </c>
      <c r="S1143" s="19">
        <f t="shared" si="245"/>
        <v>12.378481370125126</v>
      </c>
      <c r="T1143" s="25">
        <f t="shared" si="240"/>
        <v>-1.1670927727827962E-2</v>
      </c>
      <c r="U1143" s="25">
        <f t="shared" si="241"/>
        <v>-2.0497606516934441E-2</v>
      </c>
      <c r="V1143" s="25">
        <f t="shared" si="242"/>
        <v>8.8266787891064791E-3</v>
      </c>
      <c r="Y1143" s="40"/>
      <c r="Z1143" s="40"/>
    </row>
    <row r="1144" spans="1:26" x14ac:dyDescent="0.2">
      <c r="A1144" s="16">
        <v>1965.08</v>
      </c>
      <c r="B1144" s="17">
        <v>86.49</v>
      </c>
      <c r="C1144" s="18">
        <v>2.6433300000000002</v>
      </c>
      <c r="D1144" s="17">
        <v>4.9333299999999998</v>
      </c>
      <c r="E1144" s="17">
        <v>31.6</v>
      </c>
      <c r="F1144" s="18">
        <f t="shared" si="243"/>
        <v>1965.6249999999141</v>
      </c>
      <c r="G1144" s="19">
        <v>4.25</v>
      </c>
      <c r="H1144" s="18">
        <f t="shared" si="235"/>
        <v>861.65320371835469</v>
      </c>
      <c r="I1144" s="18">
        <f t="shared" si="236"/>
        <v>26.33407056289558</v>
      </c>
      <c r="J1144" s="20">
        <f t="shared" si="244"/>
        <v>110296.90536479434</v>
      </c>
      <c r="K1144" s="18">
        <f t="shared" si="237"/>
        <v>49.148104977452547</v>
      </c>
      <c r="L1144" s="20">
        <f t="shared" si="238"/>
        <v>6291.2594767406736</v>
      </c>
      <c r="M1144" s="39">
        <f t="shared" si="232"/>
        <v>22.665971845964393</v>
      </c>
      <c r="N1144" s="21"/>
      <c r="O1144" s="22">
        <f t="shared" si="233"/>
        <v>26.417386639884462</v>
      </c>
      <c r="P1144" s="22"/>
      <c r="Q1144" s="41">
        <f t="shared" si="234"/>
        <v>1.8230992658695766E-2</v>
      </c>
      <c r="R1144" s="19">
        <f t="shared" si="239"/>
        <v>1.0003154470399351</v>
      </c>
      <c r="S1144" s="19">
        <f t="shared" si="245"/>
        <v>12.371793788450541</v>
      </c>
      <c r="T1144" s="25">
        <f t="shared" si="240"/>
        <v>-2.105027686749783E-2</v>
      </c>
      <c r="U1144" s="25">
        <f t="shared" si="241"/>
        <v>-2.2214710831054751E-2</v>
      </c>
      <c r="V1144" s="25">
        <f t="shared" si="242"/>
        <v>1.1644339635569212E-3</v>
      </c>
      <c r="Y1144" s="40"/>
      <c r="Z1144" s="40"/>
    </row>
    <row r="1145" spans="1:26" x14ac:dyDescent="0.2">
      <c r="A1145" s="16">
        <v>1965.09</v>
      </c>
      <c r="B1145" s="17">
        <v>89.38</v>
      </c>
      <c r="C1145" s="18">
        <v>2.66</v>
      </c>
      <c r="D1145" s="17">
        <v>4.9800000000000004</v>
      </c>
      <c r="E1145" s="17">
        <v>31.6</v>
      </c>
      <c r="F1145" s="18">
        <f t="shared" si="243"/>
        <v>1965.7083333332473</v>
      </c>
      <c r="G1145" s="19">
        <v>4.29</v>
      </c>
      <c r="H1145" s="18">
        <f t="shared" si="235"/>
        <v>890.44471439873439</v>
      </c>
      <c r="I1145" s="18">
        <f t="shared" si="236"/>
        <v>26.500144778481022</v>
      </c>
      <c r="J1145" s="20">
        <f t="shared" si="244"/>
        <v>114265.0774524359</v>
      </c>
      <c r="K1145" s="18">
        <f t="shared" si="237"/>
        <v>49.613053006329139</v>
      </c>
      <c r="L1145" s="20">
        <f t="shared" si="238"/>
        <v>6366.5259086275555</v>
      </c>
      <c r="M1145" s="39">
        <f t="shared" si="232"/>
        <v>23.374146831648623</v>
      </c>
      <c r="N1145" s="21"/>
      <c r="O1145" s="22">
        <f t="shared" si="233"/>
        <v>27.222292941753466</v>
      </c>
      <c r="P1145" s="22"/>
      <c r="Q1145" s="41">
        <f t="shared" si="234"/>
        <v>1.61157469856558E-2</v>
      </c>
      <c r="R1145" s="19">
        <f t="shared" si="239"/>
        <v>0.99874909856211824</v>
      </c>
      <c r="S1145" s="19">
        <f t="shared" si="245"/>
        <v>12.375696434179796</v>
      </c>
      <c r="T1145" s="25">
        <f t="shared" si="240"/>
        <v>-2.5876131524009471E-2</v>
      </c>
      <c r="U1145" s="25">
        <f t="shared" si="241"/>
        <v>-2.2297733493099159E-2</v>
      </c>
      <c r="V1145" s="25">
        <f t="shared" si="242"/>
        <v>-3.5783980309103125E-3</v>
      </c>
      <c r="Y1145" s="40"/>
      <c r="Z1145" s="40"/>
    </row>
    <row r="1146" spans="1:26" x14ac:dyDescent="0.2">
      <c r="A1146" s="16">
        <v>1965.1</v>
      </c>
      <c r="B1146" s="17">
        <v>91.39</v>
      </c>
      <c r="C1146" s="18">
        <v>2.68</v>
      </c>
      <c r="D1146" s="17">
        <v>5.05</v>
      </c>
      <c r="E1146" s="17">
        <v>31.7</v>
      </c>
      <c r="F1146" s="18">
        <f t="shared" si="243"/>
        <v>1965.7916666665806</v>
      </c>
      <c r="G1146" s="19">
        <v>4.3499999999999996</v>
      </c>
      <c r="H1146" s="18">
        <f t="shared" si="235"/>
        <v>907.5971171135651</v>
      </c>
      <c r="I1146" s="18">
        <f t="shared" si="236"/>
        <v>26.615168769716103</v>
      </c>
      <c r="J1146" s="20">
        <f t="shared" si="244"/>
        <v>116750.74850607359</v>
      </c>
      <c r="K1146" s="18">
        <f t="shared" si="237"/>
        <v>50.1517172712934</v>
      </c>
      <c r="L1146" s="20">
        <f t="shared" si="238"/>
        <v>6451.3762988912531</v>
      </c>
      <c r="M1146" s="39">
        <f t="shared" si="232"/>
        <v>23.77574552331269</v>
      </c>
      <c r="N1146" s="21"/>
      <c r="O1146" s="22">
        <f t="shared" si="233"/>
        <v>27.667414224243995</v>
      </c>
      <c r="P1146" s="22"/>
      <c r="Q1146" s="41">
        <f t="shared" si="234"/>
        <v>1.5114242163623913E-2</v>
      </c>
      <c r="R1146" s="19">
        <f t="shared" si="239"/>
        <v>0.99561893894703013</v>
      </c>
      <c r="S1146" s="19">
        <f t="shared" si="245"/>
        <v>12.32122444112964</v>
      </c>
      <c r="T1146" s="25">
        <f t="shared" si="240"/>
        <v>-2.3778803201156773E-2</v>
      </c>
      <c r="U1146" s="25">
        <f t="shared" si="241"/>
        <v>-1.9821368584418741E-2</v>
      </c>
      <c r="V1146" s="25">
        <f t="shared" si="242"/>
        <v>-3.9574346167380314E-3</v>
      </c>
      <c r="Y1146" s="40"/>
      <c r="Z1146" s="40"/>
    </row>
    <row r="1147" spans="1:26" x14ac:dyDescent="0.2">
      <c r="A1147" s="16">
        <v>1965.11</v>
      </c>
      <c r="B1147" s="17">
        <v>92.15</v>
      </c>
      <c r="C1147" s="18">
        <v>2.7</v>
      </c>
      <c r="D1147" s="17">
        <v>5.12</v>
      </c>
      <c r="E1147" s="17">
        <v>31.7</v>
      </c>
      <c r="F1147" s="18">
        <f t="shared" si="243"/>
        <v>1965.8749999999138</v>
      </c>
      <c r="G1147" s="19">
        <v>4.45</v>
      </c>
      <c r="H1147" s="18">
        <f t="shared" si="235"/>
        <v>915.14470228706671</v>
      </c>
      <c r="I1147" s="18">
        <f t="shared" si="236"/>
        <v>26.813789432176669</v>
      </c>
      <c r="J1147" s="20">
        <f t="shared" si="244"/>
        <v>118009.08625942167</v>
      </c>
      <c r="K1147" s="18">
        <f t="shared" si="237"/>
        <v>50.846889589905388</v>
      </c>
      <c r="L1147" s="20">
        <f t="shared" si="238"/>
        <v>6556.7718030194137</v>
      </c>
      <c r="M1147" s="39">
        <f t="shared" si="232"/>
        <v>23.925461156673716</v>
      </c>
      <c r="N1147" s="21"/>
      <c r="O1147" s="22">
        <f t="shared" si="233"/>
        <v>27.818071369298657</v>
      </c>
      <c r="P1147" s="22"/>
      <c r="Q1147" s="41">
        <f t="shared" si="234"/>
        <v>1.3851050159745644E-2</v>
      </c>
      <c r="R1147" s="19">
        <f t="shared" si="239"/>
        <v>0.99020434296432924</v>
      </c>
      <c r="S1147" s="19">
        <f t="shared" si="245"/>
        <v>12.267244404605707</v>
      </c>
      <c r="T1147" s="25">
        <f t="shared" si="240"/>
        <v>-2.3561836699148464E-2</v>
      </c>
      <c r="U1147" s="25">
        <f t="shared" si="241"/>
        <v>-1.8844007724404199E-2</v>
      </c>
      <c r="V1147" s="25">
        <f t="shared" si="242"/>
        <v>-4.7178289747442648E-3</v>
      </c>
      <c r="Y1147" s="40"/>
      <c r="Z1147" s="40"/>
    </row>
    <row r="1148" spans="1:26" x14ac:dyDescent="0.2">
      <c r="A1148" s="16">
        <v>1965.12</v>
      </c>
      <c r="B1148" s="17">
        <v>91.73</v>
      </c>
      <c r="C1148" s="18">
        <v>2.72</v>
      </c>
      <c r="D1148" s="17">
        <v>5.19</v>
      </c>
      <c r="E1148" s="17">
        <v>31.8</v>
      </c>
      <c r="F1148" s="18">
        <f t="shared" si="243"/>
        <v>1965.9583333332471</v>
      </c>
      <c r="G1148" s="19">
        <v>4.62</v>
      </c>
      <c r="H1148" s="18">
        <f t="shared" si="235"/>
        <v>908.1089713050319</v>
      </c>
      <c r="I1148" s="18">
        <f t="shared" si="236"/>
        <v>26.927465408805045</v>
      </c>
      <c r="J1148" s="20">
        <f t="shared" si="244"/>
        <v>117391.18064231446</v>
      </c>
      <c r="K1148" s="18">
        <f t="shared" si="237"/>
        <v>51.379979952830219</v>
      </c>
      <c r="L1148" s="20">
        <f t="shared" si="238"/>
        <v>6641.886269852961</v>
      </c>
      <c r="M1148" s="39">
        <f t="shared" si="232"/>
        <v>23.694111549106328</v>
      </c>
      <c r="N1148" s="21"/>
      <c r="O1148" s="22">
        <f t="shared" si="233"/>
        <v>27.525611912109817</v>
      </c>
      <c r="P1148" s="22"/>
      <c r="Q1148" s="41">
        <f t="shared" si="234"/>
        <v>1.3258172151926241E-2</v>
      </c>
      <c r="R1148" s="19">
        <f t="shared" si="239"/>
        <v>1.0046447183490235</v>
      </c>
      <c r="S1148" s="19">
        <f t="shared" si="245"/>
        <v>12.108880324998752</v>
      </c>
      <c r="T1148" s="25">
        <f t="shared" si="240"/>
        <v>-2.456082142082372E-2</v>
      </c>
      <c r="U1148" s="25">
        <f t="shared" si="241"/>
        <v>-1.6933179534137865E-2</v>
      </c>
      <c r="V1148" s="25">
        <f t="shared" si="242"/>
        <v>-7.6276418866858542E-3</v>
      </c>
      <c r="Y1148" s="40"/>
      <c r="Z1148" s="40"/>
    </row>
    <row r="1149" spans="1:26" x14ac:dyDescent="0.2">
      <c r="A1149" s="16">
        <v>1966.01</v>
      </c>
      <c r="B1149" s="17">
        <v>93.32</v>
      </c>
      <c r="C1149" s="18">
        <v>2.74</v>
      </c>
      <c r="D1149" s="17">
        <v>5.24</v>
      </c>
      <c r="E1149" s="17">
        <v>31.8</v>
      </c>
      <c r="F1149" s="18">
        <f t="shared" si="243"/>
        <v>1966.0416666665803</v>
      </c>
      <c r="G1149" s="19">
        <v>4.6100000000000003</v>
      </c>
      <c r="H1149" s="18">
        <f t="shared" si="235"/>
        <v>923.84965880503182</v>
      </c>
      <c r="I1149" s="18">
        <f t="shared" si="236"/>
        <v>27.125461477987432</v>
      </c>
      <c r="J1149" s="20">
        <f t="shared" si="244"/>
        <v>119718.18703936313</v>
      </c>
      <c r="K1149" s="18">
        <f t="shared" si="237"/>
        <v>51.874970125786184</v>
      </c>
      <c r="L1149" s="20">
        <f t="shared" si="238"/>
        <v>6722.2813982668531</v>
      </c>
      <c r="M1149" s="39">
        <f t="shared" si="232"/>
        <v>24.058483388421742</v>
      </c>
      <c r="N1149" s="21"/>
      <c r="O1149" s="22">
        <f t="shared" si="233"/>
        <v>27.923438274605243</v>
      </c>
      <c r="P1149" s="22"/>
      <c r="Q1149" s="41">
        <f t="shared" si="234"/>
        <v>1.2718973089050019E-2</v>
      </c>
      <c r="R1149" s="19">
        <f t="shared" si="239"/>
        <v>0.98653380384444578</v>
      </c>
      <c r="S1149" s="19">
        <f t="shared" si="245"/>
        <v>12.165122663630404</v>
      </c>
      <c r="T1149" s="25">
        <f t="shared" si="240"/>
        <v>-1.7734160790136677E-2</v>
      </c>
      <c r="U1149" s="25">
        <f t="shared" si="241"/>
        <v>-1.5172325342341475E-2</v>
      </c>
      <c r="V1149" s="25">
        <f t="shared" si="242"/>
        <v>-2.5618354477952021E-3</v>
      </c>
      <c r="Y1149" s="40"/>
      <c r="Z1149" s="40"/>
    </row>
    <row r="1150" spans="1:26" x14ac:dyDescent="0.2">
      <c r="A1150" s="16">
        <v>1966.02</v>
      </c>
      <c r="B1150" s="17">
        <v>92.69</v>
      </c>
      <c r="C1150" s="18">
        <v>2.76</v>
      </c>
      <c r="D1150" s="17">
        <v>5.29</v>
      </c>
      <c r="E1150" s="17">
        <v>32</v>
      </c>
      <c r="F1150" s="18">
        <f t="shared" si="243"/>
        <v>1966.1249999999136</v>
      </c>
      <c r="G1150" s="19">
        <v>4.83</v>
      </c>
      <c r="H1150" s="18">
        <f t="shared" si="235"/>
        <v>911.87770273437536</v>
      </c>
      <c r="I1150" s="18">
        <f t="shared" si="236"/>
        <v>27.15268593750001</v>
      </c>
      <c r="J1150" s="20">
        <f t="shared" si="244"/>
        <v>118460.0043139146</v>
      </c>
      <c r="K1150" s="18">
        <f t="shared" si="237"/>
        <v>52.042648046875023</v>
      </c>
      <c r="L1150" s="20">
        <f t="shared" si="238"/>
        <v>6760.7446630770119</v>
      </c>
      <c r="M1150" s="39">
        <f t="shared" si="232"/>
        <v>23.700027145579398</v>
      </c>
      <c r="N1150" s="21"/>
      <c r="O1150" s="22">
        <f t="shared" si="233"/>
        <v>27.482994403460847</v>
      </c>
      <c r="P1150" s="22"/>
      <c r="Q1150" s="41">
        <f t="shared" si="234"/>
        <v>1.1785616374618876E-2</v>
      </c>
      <c r="R1150" s="19">
        <f t="shared" si="239"/>
        <v>1.000883883641557</v>
      </c>
      <c r="S1150" s="19">
        <f t="shared" si="245"/>
        <v>11.92629658098817</v>
      </c>
      <c r="T1150" s="25">
        <f t="shared" si="240"/>
        <v>-1.3016897705553143E-2</v>
      </c>
      <c r="U1150" s="25">
        <f t="shared" si="241"/>
        <v>-1.3276141473607006E-2</v>
      </c>
      <c r="V1150" s="25">
        <f t="shared" si="242"/>
        <v>2.5924376805386284E-4</v>
      </c>
      <c r="Y1150" s="40"/>
      <c r="Z1150" s="40"/>
    </row>
    <row r="1151" spans="1:26" x14ac:dyDescent="0.2">
      <c r="A1151" s="16">
        <v>1966.03</v>
      </c>
      <c r="B1151" s="17">
        <v>88.88</v>
      </c>
      <c r="C1151" s="18">
        <v>2.78</v>
      </c>
      <c r="D1151" s="17">
        <v>5.34</v>
      </c>
      <c r="E1151" s="17">
        <v>32.1</v>
      </c>
      <c r="F1151" s="18">
        <f t="shared" si="243"/>
        <v>1966.2083333332469</v>
      </c>
      <c r="G1151" s="19">
        <v>4.87</v>
      </c>
      <c r="H1151" s="18">
        <f t="shared" si="235"/>
        <v>871.67121806853618</v>
      </c>
      <c r="I1151" s="18">
        <f t="shared" si="236"/>
        <v>27.264243769470415</v>
      </c>
      <c r="J1151" s="20">
        <f t="shared" si="244"/>
        <v>113532.02241757538</v>
      </c>
      <c r="K1151" s="18">
        <f t="shared" si="237"/>
        <v>52.37088551401871</v>
      </c>
      <c r="L1151" s="20">
        <f t="shared" si="238"/>
        <v>6821.1183585716972</v>
      </c>
      <c r="M1151" s="39">
        <f t="shared" si="232"/>
        <v>22.611112582289994</v>
      </c>
      <c r="N1151" s="21"/>
      <c r="O1151" s="22">
        <f t="shared" si="233"/>
        <v>26.200300759745179</v>
      </c>
      <c r="P1151" s="22"/>
      <c r="Q1151" s="41">
        <f t="shared" si="234"/>
        <v>1.3735257908352588E-2</v>
      </c>
      <c r="R1151" s="19">
        <f t="shared" si="239"/>
        <v>1.013533726193486</v>
      </c>
      <c r="S1151" s="19">
        <f t="shared" si="245"/>
        <v>11.899651628102642</v>
      </c>
      <c r="T1151" s="25">
        <f t="shared" si="240"/>
        <v>-8.199088693369605E-3</v>
      </c>
      <c r="U1151" s="25">
        <f t="shared" si="241"/>
        <v>-1.2187341948056374E-2</v>
      </c>
      <c r="V1151" s="25">
        <f t="shared" si="242"/>
        <v>3.9882532546867688E-3</v>
      </c>
      <c r="Y1151" s="40"/>
      <c r="Z1151" s="40"/>
    </row>
    <row r="1152" spans="1:26" x14ac:dyDescent="0.2">
      <c r="A1152" s="16">
        <v>1966.04</v>
      </c>
      <c r="B1152" s="17">
        <v>91.6</v>
      </c>
      <c r="C1152" s="18">
        <v>2.7966700000000002</v>
      </c>
      <c r="D1152" s="17">
        <v>5.38</v>
      </c>
      <c r="E1152" s="17">
        <v>32.299999999999997</v>
      </c>
      <c r="F1152" s="18">
        <f t="shared" si="243"/>
        <v>1966.2916666665801</v>
      </c>
      <c r="G1152" s="19">
        <v>4.75</v>
      </c>
      <c r="H1152" s="18">
        <f t="shared" si="235"/>
        <v>892.78450464396326</v>
      </c>
      <c r="I1152" s="18">
        <f t="shared" si="236"/>
        <v>27.257900006578964</v>
      </c>
      <c r="J1152" s="20">
        <f t="shared" si="244"/>
        <v>116577.80517676352</v>
      </c>
      <c r="K1152" s="18">
        <f t="shared" si="237"/>
        <v>52.436469814241512</v>
      </c>
      <c r="L1152" s="20">
        <f t="shared" si="238"/>
        <v>6847.0370289409138</v>
      </c>
      <c r="M1152" s="39">
        <f t="shared" si="232"/>
        <v>23.113696462615827</v>
      </c>
      <c r="N1152" s="21"/>
      <c r="O1152" s="22">
        <f t="shared" si="233"/>
        <v>26.76040894831138</v>
      </c>
      <c r="P1152" s="22"/>
      <c r="Q1152" s="41">
        <f t="shared" si="234"/>
        <v>1.4226847363845711E-2</v>
      </c>
      <c r="R1152" s="19">
        <f t="shared" si="239"/>
        <v>1.0015927472648041</v>
      </c>
      <c r="S1152" s="19">
        <f t="shared" si="245"/>
        <v>11.986019008874047</v>
      </c>
      <c r="T1152" s="25">
        <f t="shared" si="240"/>
        <v>-1.0094733642359022E-2</v>
      </c>
      <c r="U1152" s="25">
        <f t="shared" si="241"/>
        <v>-1.1464986718927594E-2</v>
      </c>
      <c r="V1152" s="25">
        <f t="shared" si="242"/>
        <v>1.3702530765685728E-3</v>
      </c>
      <c r="Y1152" s="40"/>
      <c r="Z1152" s="40"/>
    </row>
    <row r="1153" spans="1:26" x14ac:dyDescent="0.2">
      <c r="A1153" s="16">
        <v>1966.05</v>
      </c>
      <c r="B1153" s="17">
        <v>86.78</v>
      </c>
      <c r="C1153" s="18">
        <v>2.8133300000000001</v>
      </c>
      <c r="D1153" s="17">
        <v>5.42</v>
      </c>
      <c r="E1153" s="17">
        <v>32.299999999999997</v>
      </c>
      <c r="F1153" s="18">
        <f t="shared" si="243"/>
        <v>1966.3749999999134</v>
      </c>
      <c r="G1153" s="19">
        <v>4.78</v>
      </c>
      <c r="H1153" s="18">
        <f t="shared" si="235"/>
        <v>845.80610603715206</v>
      </c>
      <c r="I1153" s="18">
        <f t="shared" si="236"/>
        <v>27.420277625000015</v>
      </c>
      <c r="J1153" s="20">
        <f t="shared" si="244"/>
        <v>110741.84410072089</v>
      </c>
      <c r="K1153" s="18">
        <f t="shared" si="237"/>
        <v>52.826332043343683</v>
      </c>
      <c r="L1153" s="20">
        <f t="shared" si="238"/>
        <v>6916.5797997915106</v>
      </c>
      <c r="M1153" s="39">
        <f t="shared" ref="M1153:M1216" si="246">H1153/AVERAGE(K1033:K1152)</f>
        <v>21.852177976763095</v>
      </c>
      <c r="N1153" s="21"/>
      <c r="O1153" s="22">
        <f t="shared" ref="O1153:O1216" si="247">J1153/AVERAGE(L1033:L1152)</f>
        <v>25.283601610272139</v>
      </c>
      <c r="P1153" s="22"/>
      <c r="Q1153" s="41">
        <f t="shared" ref="Q1153:Q1216" si="248">1/M1153-(G1153/100-(((E1153/E1033)^(1/10))-1))</f>
        <v>1.6046646835389033E-2</v>
      </c>
      <c r="R1153" s="19">
        <f t="shared" si="239"/>
        <v>1.0016210031287147</v>
      </c>
      <c r="S1153" s="19">
        <f t="shared" si="245"/>
        <v>12.005109707866321</v>
      </c>
      <c r="T1153" s="25">
        <f t="shared" si="240"/>
        <v>-6.0843084754332866E-3</v>
      </c>
      <c r="U1153" s="25">
        <f t="shared" si="241"/>
        <v>-1.4018900137595436E-2</v>
      </c>
      <c r="V1153" s="25">
        <f t="shared" si="242"/>
        <v>7.9345916621621493E-3</v>
      </c>
      <c r="Y1153" s="40"/>
      <c r="Z1153" s="40"/>
    </row>
    <row r="1154" spans="1:26" x14ac:dyDescent="0.2">
      <c r="A1154" s="16">
        <v>1966.06</v>
      </c>
      <c r="B1154" s="17">
        <v>86.06</v>
      </c>
      <c r="C1154" s="18">
        <v>2.83</v>
      </c>
      <c r="D1154" s="17">
        <v>5.46</v>
      </c>
      <c r="E1154" s="17">
        <v>32.4</v>
      </c>
      <c r="F1154" s="18">
        <f t="shared" si="243"/>
        <v>1966.4583333332466</v>
      </c>
      <c r="G1154" s="19">
        <v>4.8099999999999996</v>
      </c>
      <c r="H1154" s="18">
        <f t="shared" si="235"/>
        <v>836.19973225308695</v>
      </c>
      <c r="I1154" s="18">
        <f t="shared" si="236"/>
        <v>27.497620756172854</v>
      </c>
      <c r="J1154" s="20">
        <f t="shared" si="244"/>
        <v>109784.09964099652</v>
      </c>
      <c r="K1154" s="18">
        <f t="shared" si="237"/>
        <v>53.051946759259287</v>
      </c>
      <c r="L1154" s="20">
        <f t="shared" si="238"/>
        <v>6965.1543578879964</v>
      </c>
      <c r="M1154" s="39">
        <f t="shared" si="246"/>
        <v>21.555253383226251</v>
      </c>
      <c r="N1154" s="21"/>
      <c r="O1154" s="22">
        <f t="shared" si="247"/>
        <v>24.925488570872407</v>
      </c>
      <c r="P1154" s="22"/>
      <c r="Q1154" s="41">
        <f t="shared" si="248"/>
        <v>1.5940466672773573E-2</v>
      </c>
      <c r="R1154" s="19">
        <f t="shared" si="239"/>
        <v>0.98763033601551209</v>
      </c>
      <c r="S1154" s="19">
        <f t="shared" si="245"/>
        <v>11.987457157805732</v>
      </c>
      <c r="T1154" s="25">
        <f t="shared" si="240"/>
        <v>-4.853584375537956E-3</v>
      </c>
      <c r="U1154" s="25">
        <f t="shared" si="241"/>
        <v>-1.3479928932099705E-2</v>
      </c>
      <c r="V1154" s="25">
        <f t="shared" si="242"/>
        <v>8.6263445565617491E-3</v>
      </c>
      <c r="Y1154" s="40"/>
      <c r="Z1154" s="40"/>
    </row>
    <row r="1155" spans="1:26" x14ac:dyDescent="0.2">
      <c r="A1155" s="16">
        <v>1966.07</v>
      </c>
      <c r="B1155" s="17">
        <v>85.84</v>
      </c>
      <c r="C1155" s="18">
        <v>2.85</v>
      </c>
      <c r="D1155" s="17">
        <v>5.4766700000000004</v>
      </c>
      <c r="E1155" s="17">
        <v>32.5</v>
      </c>
      <c r="F1155" s="18">
        <f t="shared" si="243"/>
        <v>1966.5416666665799</v>
      </c>
      <c r="G1155" s="19">
        <v>5.0199999999999996</v>
      </c>
      <c r="H1155" s="18">
        <f t="shared" si="235"/>
        <v>831.49576307692348</v>
      </c>
      <c r="I1155" s="18">
        <f t="shared" si="236"/>
        <v>27.606744230769245</v>
      </c>
      <c r="J1155" s="20">
        <f t="shared" si="244"/>
        <v>109468.55793413226</v>
      </c>
      <c r="K1155" s="18">
        <f t="shared" si="237"/>
        <v>53.050185237307723</v>
      </c>
      <c r="L1155" s="20">
        <f t="shared" si="238"/>
        <v>6984.1934666952948</v>
      </c>
      <c r="M1155" s="39">
        <f t="shared" si="246"/>
        <v>21.381702007433411</v>
      </c>
      <c r="N1155" s="21"/>
      <c r="O1155" s="22">
        <f t="shared" si="247"/>
        <v>24.711793345102826</v>
      </c>
      <c r="P1155" s="22"/>
      <c r="Q1155" s="41">
        <f t="shared" si="248"/>
        <v>1.3785189143865242E-2</v>
      </c>
      <c r="R1155" s="19">
        <f t="shared" si="239"/>
        <v>0.98872696127512882</v>
      </c>
      <c r="S1155" s="19">
        <f t="shared" si="245"/>
        <v>11.80274810584066</v>
      </c>
      <c r="T1155" s="25">
        <f t="shared" si="240"/>
        <v>-2.4684475548127915E-3</v>
      </c>
      <c r="U1155" s="25">
        <f t="shared" si="241"/>
        <v>-1.1619750356131608E-2</v>
      </c>
      <c r="V1155" s="25">
        <f t="shared" si="242"/>
        <v>9.1513028013188169E-3</v>
      </c>
      <c r="Y1155" s="40"/>
      <c r="Z1155" s="40"/>
    </row>
    <row r="1156" spans="1:26" x14ac:dyDescent="0.2">
      <c r="A1156" s="16">
        <v>1966.08</v>
      </c>
      <c r="B1156" s="17">
        <v>80.650000000000006</v>
      </c>
      <c r="C1156" s="18">
        <v>2.87</v>
      </c>
      <c r="D1156" s="17">
        <v>5.4933300000000003</v>
      </c>
      <c r="E1156" s="17">
        <v>32.700000000000003</v>
      </c>
      <c r="F1156" s="18">
        <f t="shared" si="243"/>
        <v>1966.6249999999131</v>
      </c>
      <c r="G1156" s="19">
        <v>5.22</v>
      </c>
      <c r="H1156" s="18">
        <f t="shared" si="235"/>
        <v>776.44431001529085</v>
      </c>
      <c r="I1156" s="18">
        <f t="shared" si="236"/>
        <v>27.630442278287475</v>
      </c>
      <c r="J1156" s="20">
        <f t="shared" si="244"/>
        <v>102524.02731115729</v>
      </c>
      <c r="K1156" s="18">
        <f t="shared" si="237"/>
        <v>52.886110620412865</v>
      </c>
      <c r="L1156" s="20">
        <f t="shared" si="238"/>
        <v>6983.2401109634184</v>
      </c>
      <c r="M1156" s="39">
        <f t="shared" si="246"/>
        <v>19.913903864009804</v>
      </c>
      <c r="N1156" s="21"/>
      <c r="O1156" s="22">
        <f t="shared" si="247"/>
        <v>23.008866665632194</v>
      </c>
      <c r="P1156" s="22"/>
      <c r="Q1156" s="41">
        <f t="shared" si="248"/>
        <v>1.6228873124906569E-2</v>
      </c>
      <c r="R1156" s="19">
        <f t="shared" si="239"/>
        <v>1.0074469142354381</v>
      </c>
      <c r="S1156" s="19">
        <f t="shared" si="245"/>
        <v>11.598320986390446</v>
      </c>
      <c r="T1156" s="25">
        <f t="shared" si="240"/>
        <v>3.003215732589215E-3</v>
      </c>
      <c r="U1156" s="25">
        <f t="shared" si="241"/>
        <v>-9.3597095052878609E-3</v>
      </c>
      <c r="V1156" s="25">
        <f t="shared" si="242"/>
        <v>1.2362925237877076E-2</v>
      </c>
      <c r="Y1156" s="40"/>
      <c r="Z1156" s="40"/>
    </row>
    <row r="1157" spans="1:26" x14ac:dyDescent="0.2">
      <c r="A1157" s="16">
        <v>1966.09</v>
      </c>
      <c r="B1157" s="17">
        <v>77.81</v>
      </c>
      <c r="C1157" s="18">
        <v>2.89</v>
      </c>
      <c r="D1157" s="17">
        <v>5.51</v>
      </c>
      <c r="E1157" s="17">
        <v>32.700000000000003</v>
      </c>
      <c r="F1157" s="18">
        <f t="shared" si="243"/>
        <v>1966.7083333332464</v>
      </c>
      <c r="G1157" s="19">
        <v>5.18</v>
      </c>
      <c r="H1157" s="18">
        <f t="shared" si="235"/>
        <v>749.10268769113179</v>
      </c>
      <c r="I1157" s="18">
        <f t="shared" si="236"/>
        <v>27.822988914373099</v>
      </c>
      <c r="J1157" s="20">
        <f t="shared" si="244"/>
        <v>99219.910332613174</v>
      </c>
      <c r="K1157" s="18">
        <f t="shared" si="237"/>
        <v>53.046598241590232</v>
      </c>
      <c r="L1157" s="20">
        <f t="shared" si="238"/>
        <v>7026.1111159580842</v>
      </c>
      <c r="M1157" s="39">
        <f t="shared" si="246"/>
        <v>19.161676250615006</v>
      </c>
      <c r="N1157" s="21"/>
      <c r="O1157" s="22">
        <f t="shared" si="247"/>
        <v>22.13699850068809</v>
      </c>
      <c r="P1157" s="22"/>
      <c r="Q1157" s="41">
        <f t="shared" si="248"/>
        <v>1.822798109081223E-2</v>
      </c>
      <c r="R1157" s="19">
        <f t="shared" si="239"/>
        <v>1.0175811091873184</v>
      </c>
      <c r="S1157" s="19">
        <f t="shared" si="245"/>
        <v>11.684692688051177</v>
      </c>
      <c r="T1157" s="25">
        <f t="shared" si="240"/>
        <v>8.3725961215934674E-3</v>
      </c>
      <c r="U1157" s="25">
        <f t="shared" si="241"/>
        <v>-8.5752295276819712E-3</v>
      </c>
      <c r="V1157" s="25">
        <f t="shared" si="242"/>
        <v>1.6947825649275439E-2</v>
      </c>
      <c r="Y1157" s="40"/>
      <c r="Z1157" s="40"/>
    </row>
    <row r="1158" spans="1:26" x14ac:dyDescent="0.2">
      <c r="A1158" s="16">
        <v>1966.1</v>
      </c>
      <c r="B1158" s="17">
        <v>77.13</v>
      </c>
      <c r="C1158" s="18">
        <v>2.8833299999999999</v>
      </c>
      <c r="D1158" s="17">
        <v>5.5233299999999996</v>
      </c>
      <c r="E1158" s="17">
        <v>32.9</v>
      </c>
      <c r="F1158" s="18">
        <f t="shared" si="243"/>
        <v>1966.7916666665797</v>
      </c>
      <c r="G1158" s="19">
        <v>5.01</v>
      </c>
      <c r="H1158" s="18">
        <f t="shared" si="235"/>
        <v>738.04208320668727</v>
      </c>
      <c r="I1158" s="18">
        <f t="shared" si="236"/>
        <v>27.590028261018251</v>
      </c>
      <c r="J1158" s="20">
        <f t="shared" si="244"/>
        <v>98059.443476363129</v>
      </c>
      <c r="K1158" s="18">
        <f t="shared" si="237"/>
        <v>52.851678716945315</v>
      </c>
      <c r="L1158" s="20">
        <f t="shared" si="238"/>
        <v>7022.1012049306473</v>
      </c>
      <c r="M1158" s="39">
        <f t="shared" si="246"/>
        <v>18.825409371315679</v>
      </c>
      <c r="N1158" s="21"/>
      <c r="O1158" s="22">
        <f t="shared" si="247"/>
        <v>21.746931566579878</v>
      </c>
      <c r="P1158" s="22"/>
      <c r="Q1158" s="41">
        <f t="shared" si="248"/>
        <v>2.1110043424481036E-2</v>
      </c>
      <c r="R1158" s="19">
        <f t="shared" si="239"/>
        <v>0.99255097662632741</v>
      </c>
      <c r="S1158" s="19">
        <f t="shared" si="245"/>
        <v>11.8178421658011</v>
      </c>
      <c r="T1158" s="25">
        <f t="shared" si="240"/>
        <v>5.8597346247946103E-3</v>
      </c>
      <c r="U1158" s="25">
        <f t="shared" si="241"/>
        <v>-8.3533751848543503E-3</v>
      </c>
      <c r="V1158" s="25">
        <f t="shared" si="242"/>
        <v>1.4213109809648961E-2</v>
      </c>
      <c r="Y1158" s="40"/>
      <c r="Z1158" s="40"/>
    </row>
    <row r="1159" spans="1:26" x14ac:dyDescent="0.2">
      <c r="A1159" s="16">
        <v>1966.11</v>
      </c>
      <c r="B1159" s="17">
        <v>80.989999999999995</v>
      </c>
      <c r="C1159" s="18">
        <v>2.8766699999999998</v>
      </c>
      <c r="D1159" s="17">
        <v>5.53667</v>
      </c>
      <c r="E1159" s="17">
        <v>32.9</v>
      </c>
      <c r="F1159" s="18">
        <f t="shared" si="243"/>
        <v>1966.8749999999129</v>
      </c>
      <c r="G1159" s="19">
        <v>5.16</v>
      </c>
      <c r="H1159" s="18">
        <f t="shared" si="235"/>
        <v>774.97767819148976</v>
      </c>
      <c r="I1159" s="18">
        <f t="shared" si="236"/>
        <v>27.526300006458978</v>
      </c>
      <c r="J1159" s="20">
        <f t="shared" si="244"/>
        <v>103271.6372629251</v>
      </c>
      <c r="K1159" s="18">
        <f t="shared" si="237"/>
        <v>52.97932660220367</v>
      </c>
      <c r="L1159" s="20">
        <f t="shared" si="238"/>
        <v>7059.8959857330474</v>
      </c>
      <c r="M1159" s="39">
        <f t="shared" si="246"/>
        <v>19.711251211928968</v>
      </c>
      <c r="N1159" s="21"/>
      <c r="O1159" s="22">
        <f t="shared" si="247"/>
        <v>22.765719180291438</v>
      </c>
      <c r="P1159" s="22"/>
      <c r="Q1159" s="41">
        <f t="shared" si="248"/>
        <v>1.7222795263778012E-2</v>
      </c>
      <c r="R1159" s="19">
        <f t="shared" si="239"/>
        <v>1.0294635264998171</v>
      </c>
      <c r="S1159" s="19">
        <f t="shared" si="245"/>
        <v>11.729810783281673</v>
      </c>
      <c r="T1159" s="25">
        <f t="shared" si="240"/>
        <v>1.2934079183102298E-4</v>
      </c>
      <c r="U1159" s="25">
        <f t="shared" si="241"/>
        <v>-6.3407983623332553E-3</v>
      </c>
      <c r="V1159" s="25">
        <f t="shared" si="242"/>
        <v>6.4701391541642783E-3</v>
      </c>
      <c r="Y1159" s="40"/>
      <c r="Z1159" s="40"/>
    </row>
    <row r="1160" spans="1:26" x14ac:dyDescent="0.2">
      <c r="A1160" s="16">
        <v>1966.12</v>
      </c>
      <c r="B1160" s="17">
        <v>81.33</v>
      </c>
      <c r="C1160" s="18">
        <v>2.87</v>
      </c>
      <c r="D1160" s="17">
        <v>5.55</v>
      </c>
      <c r="E1160" s="17">
        <v>32.9</v>
      </c>
      <c r="F1160" s="18">
        <f t="shared" si="243"/>
        <v>1966.9583333332462</v>
      </c>
      <c r="G1160" s="19">
        <v>4.84</v>
      </c>
      <c r="H1160" s="18">
        <f t="shared" si="235"/>
        <v>778.23107256838944</v>
      </c>
      <c r="I1160" s="18">
        <f t="shared" si="236"/>
        <v>27.462476063829804</v>
      </c>
      <c r="J1160" s="20">
        <f t="shared" si="244"/>
        <v>104010.1418920741</v>
      </c>
      <c r="K1160" s="18">
        <f t="shared" si="237"/>
        <v>53.106878799392121</v>
      </c>
      <c r="L1160" s="20">
        <f t="shared" si="238"/>
        <v>7097.7042604329417</v>
      </c>
      <c r="M1160" s="39">
        <f t="shared" si="246"/>
        <v>19.736473752791966</v>
      </c>
      <c r="N1160" s="21"/>
      <c r="O1160" s="22">
        <f t="shared" si="247"/>
        <v>22.790219081135149</v>
      </c>
      <c r="P1160" s="22"/>
      <c r="Q1160" s="41">
        <f t="shared" si="248"/>
        <v>1.9988484803566062E-2</v>
      </c>
      <c r="R1160" s="19">
        <f t="shared" si="239"/>
        <v>1.0247245931872906</v>
      </c>
      <c r="S1160" s="19">
        <f t="shared" si="245"/>
        <v>12.075412374132732</v>
      </c>
      <c r="T1160" s="25">
        <f t="shared" si="240"/>
        <v>2.7983091447607578E-3</v>
      </c>
      <c r="U1160" s="25">
        <f t="shared" si="241"/>
        <v>-6.0330276215824208E-3</v>
      </c>
      <c r="V1160" s="25">
        <f t="shared" si="242"/>
        <v>8.8313367663431785E-3</v>
      </c>
      <c r="Y1160" s="40"/>
      <c r="Z1160" s="40"/>
    </row>
    <row r="1161" spans="1:26" x14ac:dyDescent="0.2">
      <c r="A1161" s="16">
        <v>1967.01</v>
      </c>
      <c r="B1161" s="17">
        <v>84.45</v>
      </c>
      <c r="C1161" s="18">
        <v>2.88</v>
      </c>
      <c r="D1161" s="17">
        <v>5.5166700000000004</v>
      </c>
      <c r="E1161" s="17">
        <v>32.9</v>
      </c>
      <c r="F1161" s="18">
        <f t="shared" si="243"/>
        <v>1967.0416666665794</v>
      </c>
      <c r="G1161" s="19">
        <v>4.58</v>
      </c>
      <c r="H1161" s="18">
        <f t="shared" ref="H1161:H1224" si="249">B1161*$E$1853/E1161</f>
        <v>808.08575037993967</v>
      </c>
      <c r="I1161" s="18">
        <f t="shared" ref="I1161:I1224" si="250">C1161*$E$1853/E1161</f>
        <v>27.558164133738615</v>
      </c>
      <c r="J1161" s="20">
        <f t="shared" si="244"/>
        <v>108307.13041730919</v>
      </c>
      <c r="K1161" s="18">
        <f t="shared" ref="K1161:K1224" si="251">D1161*$E$1853/E1161</f>
        <v>52.787950462386043</v>
      </c>
      <c r="L1161" s="20">
        <f t="shared" ref="L1161:L1224" si="252">K1161*(J1161/H1161)</f>
        <v>7075.1296288840385</v>
      </c>
      <c r="M1161" s="39">
        <f t="shared" si="246"/>
        <v>20.432242125384281</v>
      </c>
      <c r="N1161" s="21"/>
      <c r="O1161" s="22">
        <f t="shared" si="247"/>
        <v>23.586985839267911</v>
      </c>
      <c r="P1161" s="22"/>
      <c r="Q1161" s="41">
        <f t="shared" si="248"/>
        <v>2.0863127305986433E-2</v>
      </c>
      <c r="R1161" s="19">
        <f t="shared" ref="R1161:R1224" si="253">((G1161/G1162+G1161/1200+((1+G1162/1200)^(-119))*(1-G1161/G1162)))</f>
        <v>0.99984673348798547</v>
      </c>
      <c r="S1161" s="19">
        <f t="shared" si="245"/>
        <v>12.373972032651938</v>
      </c>
      <c r="T1161" s="25">
        <f t="shared" ref="T1161:T1224" si="254">(($J1281/$J1161)^(1/10)-1)</f>
        <v>-2.3003099633071011E-3</v>
      </c>
      <c r="U1161" s="25">
        <f t="shared" ref="U1161:U1224" si="255">(($S1281/$S1161)^(1/10)-1)</f>
        <v>-1.0797432825817355E-2</v>
      </c>
      <c r="V1161" s="25">
        <f t="shared" ref="V1161:V1224" si="256">T1161-U1161</f>
        <v>8.4971228625102535E-3</v>
      </c>
      <c r="Y1161" s="40"/>
      <c r="Z1161" s="40"/>
    </row>
    <row r="1162" spans="1:26" x14ac:dyDescent="0.2">
      <c r="A1162" s="16">
        <v>1967.02</v>
      </c>
      <c r="B1162" s="17">
        <v>87.36</v>
      </c>
      <c r="C1162" s="18">
        <v>2.89</v>
      </c>
      <c r="D1162" s="17">
        <v>5.4833299999999996</v>
      </c>
      <c r="E1162" s="17">
        <v>32.9</v>
      </c>
      <c r="F1162" s="18">
        <f t="shared" ref="F1162:F1225" si="257">F1161+1/12</f>
        <v>1967.1249999999127</v>
      </c>
      <c r="G1162" s="19">
        <v>4.63</v>
      </c>
      <c r="H1162" s="18">
        <f t="shared" si="249"/>
        <v>835.93097872340468</v>
      </c>
      <c r="I1162" s="18">
        <f t="shared" si="250"/>
        <v>27.653852203647428</v>
      </c>
      <c r="J1162" s="20">
        <f t="shared" ref="J1162:J1225" si="258">J1161*((H1162+(I1162/12))/H1161)</f>
        <v>112348.07436942925</v>
      </c>
      <c r="K1162" s="18">
        <f t="shared" si="251"/>
        <v>52.468926437310053</v>
      </c>
      <c r="L1162" s="20">
        <f t="shared" si="252"/>
        <v>7051.7578597999354</v>
      </c>
      <c r="M1162" s="39">
        <f t="shared" si="246"/>
        <v>21.074443163678438</v>
      </c>
      <c r="N1162" s="21"/>
      <c r="O1162" s="22">
        <f t="shared" si="247"/>
        <v>24.320019544824316</v>
      </c>
      <c r="P1162" s="22"/>
      <c r="Q1162" s="41">
        <f t="shared" si="248"/>
        <v>1.8503704565098984E-2</v>
      </c>
      <c r="R1162" s="19">
        <f t="shared" si="253"/>
        <v>1.0110339143296996</v>
      </c>
      <c r="S1162" s="19">
        <f t="shared" ref="S1162:S1225" si="259">S1161*R1161*E1161/E1162</f>
        <v>12.372075517118729</v>
      </c>
      <c r="T1162" s="25">
        <f t="shared" si="254"/>
        <v>-9.3358805231842368E-3</v>
      </c>
      <c r="U1162" s="25">
        <f t="shared" si="255"/>
        <v>-1.2447113464996162E-2</v>
      </c>
      <c r="V1162" s="25">
        <f t="shared" si="256"/>
        <v>3.1112329418119256E-3</v>
      </c>
      <c r="Y1162" s="40"/>
      <c r="Z1162" s="40"/>
    </row>
    <row r="1163" spans="1:26" x14ac:dyDescent="0.2">
      <c r="A1163" s="16">
        <v>1967.03</v>
      </c>
      <c r="B1163" s="17">
        <v>89.42</v>
      </c>
      <c r="C1163" s="18">
        <v>2.9</v>
      </c>
      <c r="D1163" s="17">
        <v>5.45</v>
      </c>
      <c r="E1163" s="17">
        <v>33</v>
      </c>
      <c r="F1163" s="18">
        <f t="shared" si="257"/>
        <v>1967.2083333332459</v>
      </c>
      <c r="G1163" s="19">
        <v>4.54</v>
      </c>
      <c r="H1163" s="18">
        <f t="shared" si="249"/>
        <v>853.04986439393986</v>
      </c>
      <c r="I1163" s="18">
        <f t="shared" si="250"/>
        <v>27.665450757575769</v>
      </c>
      <c r="J1163" s="20">
        <f t="shared" si="258"/>
        <v>114958.68127268385</v>
      </c>
      <c r="K1163" s="18">
        <f t="shared" si="251"/>
        <v>51.991967803030327</v>
      </c>
      <c r="L1163" s="20">
        <f t="shared" si="252"/>
        <v>7006.5400686214152</v>
      </c>
      <c r="M1163" s="39">
        <f t="shared" si="246"/>
        <v>21.443898602019104</v>
      </c>
      <c r="N1163" s="21"/>
      <c r="O1163" s="22">
        <f t="shared" si="247"/>
        <v>24.737345583070866</v>
      </c>
      <c r="P1163" s="22"/>
      <c r="Q1163" s="41">
        <f t="shared" si="248"/>
        <v>1.85283217665798E-2</v>
      </c>
      <c r="R1163" s="19">
        <f t="shared" si="253"/>
        <v>0.99980607830898216</v>
      </c>
      <c r="S1163" s="19">
        <f t="shared" si="259"/>
        <v>12.470683126520477</v>
      </c>
      <c r="T1163" s="25">
        <f t="shared" si="254"/>
        <v>-1.2325121447545717E-2</v>
      </c>
      <c r="U1163" s="25">
        <f t="shared" si="255"/>
        <v>-1.3771681759980003E-2</v>
      </c>
      <c r="V1163" s="25">
        <f t="shared" si="256"/>
        <v>1.4465603124342863E-3</v>
      </c>
      <c r="Y1163" s="40"/>
      <c r="Z1163" s="40"/>
    </row>
    <row r="1164" spans="1:26" x14ac:dyDescent="0.2">
      <c r="A1164" s="16">
        <v>1967.04</v>
      </c>
      <c r="B1164" s="17">
        <v>90.96</v>
      </c>
      <c r="C1164" s="18">
        <v>2.9</v>
      </c>
      <c r="D1164" s="17">
        <v>5.41</v>
      </c>
      <c r="E1164" s="17">
        <v>33.1</v>
      </c>
      <c r="F1164" s="18">
        <f t="shared" si="257"/>
        <v>1967.2916666665792</v>
      </c>
      <c r="G1164" s="19">
        <v>4.59</v>
      </c>
      <c r="H1164" s="18">
        <f t="shared" si="249"/>
        <v>865.11959818731145</v>
      </c>
      <c r="I1164" s="18">
        <f t="shared" si="250"/>
        <v>27.581869335347442</v>
      </c>
      <c r="J1164" s="20">
        <f t="shared" si="258"/>
        <v>116894.97131420928</v>
      </c>
      <c r="K1164" s="18">
        <f t="shared" si="251"/>
        <v>51.454452794561952</v>
      </c>
      <c r="L1164" s="20">
        <f t="shared" si="252"/>
        <v>6952.5263281648222</v>
      </c>
      <c r="M1164" s="39">
        <f t="shared" si="246"/>
        <v>21.686025566746238</v>
      </c>
      <c r="N1164" s="21"/>
      <c r="O1164" s="22">
        <f t="shared" si="247"/>
        <v>25.007294802946522</v>
      </c>
      <c r="P1164" s="22"/>
      <c r="Q1164" s="41">
        <f t="shared" si="248"/>
        <v>1.7450185317673512E-2</v>
      </c>
      <c r="R1164" s="19">
        <f t="shared" si="253"/>
        <v>0.98338901038643711</v>
      </c>
      <c r="S1164" s="19">
        <f t="shared" si="259"/>
        <v>12.430596316872942</v>
      </c>
      <c r="T1164" s="25">
        <f t="shared" si="254"/>
        <v>-1.5975949325964911E-2</v>
      </c>
      <c r="U1164" s="25">
        <f t="shared" si="255"/>
        <v>-1.305060279982817E-2</v>
      </c>
      <c r="V1164" s="25">
        <f t="shared" si="256"/>
        <v>-2.9253465261367406E-3</v>
      </c>
      <c r="Y1164" s="40"/>
      <c r="Z1164" s="40"/>
    </row>
    <row r="1165" spans="1:26" x14ac:dyDescent="0.2">
      <c r="A1165" s="16">
        <v>1967.05</v>
      </c>
      <c r="B1165" s="17">
        <v>92.59</v>
      </c>
      <c r="C1165" s="18">
        <v>2.9</v>
      </c>
      <c r="D1165" s="17">
        <v>5.37</v>
      </c>
      <c r="E1165" s="17">
        <v>33.200000000000003</v>
      </c>
      <c r="F1165" s="18">
        <f t="shared" si="257"/>
        <v>1967.3749999999125</v>
      </c>
      <c r="G1165" s="19">
        <v>4.8499999999999996</v>
      </c>
      <c r="H1165" s="18">
        <f t="shared" si="249"/>
        <v>877.97003350903651</v>
      </c>
      <c r="I1165" s="18">
        <f t="shared" si="250"/>
        <v>27.498791415662659</v>
      </c>
      <c r="J1165" s="20">
        <f t="shared" si="258"/>
        <v>118940.95872237727</v>
      </c>
      <c r="K1165" s="18">
        <f t="shared" si="251"/>
        <v>50.920175828313276</v>
      </c>
      <c r="L1165" s="20">
        <f t="shared" si="252"/>
        <v>6898.2929942668325</v>
      </c>
      <c r="M1165" s="39">
        <f t="shared" si="246"/>
        <v>21.948477389658404</v>
      </c>
      <c r="N1165" s="21"/>
      <c r="O1165" s="22">
        <f t="shared" si="247"/>
        <v>25.300129034292652</v>
      </c>
      <c r="P1165" s="22"/>
      <c r="Q1165" s="41">
        <f t="shared" si="248"/>
        <v>1.4241698664414562E-2</v>
      </c>
      <c r="R1165" s="19">
        <f t="shared" si="253"/>
        <v>0.99078328788557335</v>
      </c>
      <c r="S1165" s="19">
        <f t="shared" si="259"/>
        <v>12.187292196675735</v>
      </c>
      <c r="T1165" s="25">
        <f t="shared" si="254"/>
        <v>-1.8103709951358016E-2</v>
      </c>
      <c r="U1165" s="25">
        <f t="shared" si="255"/>
        <v>-1.1605898470410048E-2</v>
      </c>
      <c r="V1165" s="25">
        <f t="shared" si="256"/>
        <v>-6.4978114809479681E-3</v>
      </c>
      <c r="Y1165" s="40"/>
      <c r="Z1165" s="40"/>
    </row>
    <row r="1166" spans="1:26" x14ac:dyDescent="0.2">
      <c r="A1166" s="16">
        <v>1967.06</v>
      </c>
      <c r="B1166" s="17">
        <v>91.43</v>
      </c>
      <c r="C1166" s="18">
        <v>2.9</v>
      </c>
      <c r="D1166" s="17">
        <v>5.33</v>
      </c>
      <c r="E1166" s="17">
        <v>33.299999999999997</v>
      </c>
      <c r="F1166" s="18">
        <f t="shared" si="257"/>
        <v>1967.4583333332457</v>
      </c>
      <c r="G1166" s="19">
        <v>5.0199999999999996</v>
      </c>
      <c r="H1166" s="18">
        <f t="shared" si="249"/>
        <v>864.36700187687734</v>
      </c>
      <c r="I1166" s="18">
        <f t="shared" si="250"/>
        <v>27.416212462462475</v>
      </c>
      <c r="J1166" s="20">
        <f t="shared" si="258"/>
        <v>117407.63181723125</v>
      </c>
      <c r="K1166" s="18">
        <f t="shared" si="251"/>
        <v>50.389107732732761</v>
      </c>
      <c r="L1166" s="20">
        <f t="shared" si="252"/>
        <v>6844.391092484334</v>
      </c>
      <c r="M1166" s="39">
        <f t="shared" si="246"/>
        <v>21.552097609793485</v>
      </c>
      <c r="N1166" s="21"/>
      <c r="O1166" s="22">
        <f t="shared" si="247"/>
        <v>24.835207934713075</v>
      </c>
      <c r="P1166" s="22"/>
      <c r="Q1166" s="41">
        <f t="shared" si="248"/>
        <v>1.3322936774481063E-2</v>
      </c>
      <c r="R1166" s="19">
        <f t="shared" si="253"/>
        <v>0.99333424485123878</v>
      </c>
      <c r="S1166" s="19">
        <f t="shared" si="259"/>
        <v>12.038704275587987</v>
      </c>
      <c r="T1166" s="25">
        <f t="shared" si="254"/>
        <v>-1.6593517526992785E-2</v>
      </c>
      <c r="U1166" s="25">
        <f t="shared" si="255"/>
        <v>-9.1929769882308499E-3</v>
      </c>
      <c r="V1166" s="25">
        <f t="shared" si="256"/>
        <v>-7.400540538761935E-3</v>
      </c>
      <c r="Y1166" s="40"/>
      <c r="Z1166" s="40"/>
    </row>
    <row r="1167" spans="1:26" x14ac:dyDescent="0.2">
      <c r="A1167" s="16">
        <v>1967.07</v>
      </c>
      <c r="B1167" s="17">
        <v>93.01</v>
      </c>
      <c r="C1167" s="18">
        <v>2.9066700000000001</v>
      </c>
      <c r="D1167" s="17">
        <v>5.32</v>
      </c>
      <c r="E1167" s="17">
        <v>33.4</v>
      </c>
      <c r="F1167" s="18">
        <f t="shared" si="257"/>
        <v>1967.541666666579</v>
      </c>
      <c r="G1167" s="19">
        <v>5.16</v>
      </c>
      <c r="H1167" s="18">
        <f t="shared" si="249"/>
        <v>876.67146369760519</v>
      </c>
      <c r="I1167" s="18">
        <f t="shared" si="250"/>
        <v>27.396996488398219</v>
      </c>
      <c r="J1167" s="20">
        <f t="shared" si="258"/>
        <v>119389.06920723912</v>
      </c>
      <c r="K1167" s="18">
        <f t="shared" si="251"/>
        <v>50.143986526946129</v>
      </c>
      <c r="L1167" s="20">
        <f t="shared" si="252"/>
        <v>6828.8339768036994</v>
      </c>
      <c r="M1167" s="39">
        <f t="shared" si="246"/>
        <v>21.804196245666365</v>
      </c>
      <c r="N1167" s="21"/>
      <c r="O1167" s="22">
        <f t="shared" si="247"/>
        <v>25.117400694974098</v>
      </c>
      <c r="P1167" s="22"/>
      <c r="Q1167" s="41">
        <f t="shared" si="248"/>
        <v>1.0970175118491618E-2</v>
      </c>
      <c r="R1167" s="19">
        <f t="shared" si="253"/>
        <v>0.99505147492736934</v>
      </c>
      <c r="S1167" s="19">
        <f t="shared" si="259"/>
        <v>11.922653456445104</v>
      </c>
      <c r="T1167" s="25">
        <f t="shared" si="254"/>
        <v>-1.7466825169580424E-2</v>
      </c>
      <c r="U1167" s="25">
        <f t="shared" si="255"/>
        <v>-8.4690950527326336E-3</v>
      </c>
      <c r="V1167" s="25">
        <f t="shared" si="256"/>
        <v>-8.9977301168477908E-3</v>
      </c>
      <c r="Y1167" s="40"/>
      <c r="Z1167" s="40"/>
    </row>
    <row r="1168" spans="1:26" x14ac:dyDescent="0.2">
      <c r="A1168" s="16">
        <v>1967.08</v>
      </c>
      <c r="B1168" s="17">
        <v>94.49</v>
      </c>
      <c r="C1168" s="18">
        <v>2.9133300000000002</v>
      </c>
      <c r="D1168" s="17">
        <v>5.31</v>
      </c>
      <c r="E1168" s="17">
        <v>33.5</v>
      </c>
      <c r="F1168" s="18">
        <f t="shared" si="257"/>
        <v>1967.6249999999122</v>
      </c>
      <c r="G1168" s="19">
        <v>5.28</v>
      </c>
      <c r="H1168" s="18">
        <f t="shared" si="249"/>
        <v>887.96272350746301</v>
      </c>
      <c r="I1168" s="18">
        <f t="shared" si="250"/>
        <v>27.377801262313447</v>
      </c>
      <c r="J1168" s="20">
        <f t="shared" si="258"/>
        <v>121237.46652609191</v>
      </c>
      <c r="K1168" s="18">
        <f t="shared" si="251"/>
        <v>49.900328731343301</v>
      </c>
      <c r="L1168" s="20">
        <f t="shared" si="252"/>
        <v>6813.1119404545252</v>
      </c>
      <c r="M1168" s="39">
        <f t="shared" si="246"/>
        <v>22.030627049126021</v>
      </c>
      <c r="N1168" s="21"/>
      <c r="O1168" s="22">
        <f t="shared" si="247"/>
        <v>25.369524753969273</v>
      </c>
      <c r="P1168" s="22"/>
      <c r="Q1168" s="41">
        <f t="shared" si="248"/>
        <v>9.6027920021897126E-3</v>
      </c>
      <c r="R1168" s="19">
        <f t="shared" si="253"/>
        <v>1.0028599810166616</v>
      </c>
      <c r="S1168" s="19">
        <f t="shared" si="259"/>
        <v>11.828240014624244</v>
      </c>
      <c r="T1168" s="25">
        <f t="shared" si="254"/>
        <v>-2.1350205562549518E-2</v>
      </c>
      <c r="U1168" s="25">
        <f t="shared" si="255"/>
        <v>-7.8862428294715903E-3</v>
      </c>
      <c r="V1168" s="25">
        <f t="shared" si="256"/>
        <v>-1.3463962733077928E-2</v>
      </c>
      <c r="Y1168" s="40"/>
      <c r="Z1168" s="40"/>
    </row>
    <row r="1169" spans="1:26" x14ac:dyDescent="0.2">
      <c r="A1169" s="16">
        <v>1967.09</v>
      </c>
      <c r="B1169" s="17">
        <v>95.81</v>
      </c>
      <c r="C1169" s="18">
        <v>2.92</v>
      </c>
      <c r="D1169" s="17">
        <v>5.3</v>
      </c>
      <c r="E1169" s="17">
        <v>33.6</v>
      </c>
      <c r="F1169" s="18">
        <f t="shared" si="257"/>
        <v>1967.7083333332455</v>
      </c>
      <c r="G1169" s="19">
        <v>5.3</v>
      </c>
      <c r="H1169" s="18">
        <f t="shared" si="249"/>
        <v>897.68766034226235</v>
      </c>
      <c r="I1169" s="18">
        <f t="shared" si="250"/>
        <v>27.35881398809525</v>
      </c>
      <c r="J1169" s="20">
        <f t="shared" si="258"/>
        <v>122876.53999922672</v>
      </c>
      <c r="K1169" s="18">
        <f t="shared" si="251"/>
        <v>49.658121279761929</v>
      </c>
      <c r="L1169" s="20">
        <f t="shared" si="252"/>
        <v>6797.2618932877731</v>
      </c>
      <c r="M1169" s="39">
        <f t="shared" si="246"/>
        <v>22.219145488664797</v>
      </c>
      <c r="N1169" s="21"/>
      <c r="O1169" s="22">
        <f t="shared" si="247"/>
        <v>25.577428710702119</v>
      </c>
      <c r="P1169" s="22"/>
      <c r="Q1169" s="41">
        <f t="shared" si="248"/>
        <v>9.3208473238869174E-3</v>
      </c>
      <c r="R1169" s="19">
        <f t="shared" si="253"/>
        <v>0.99066932403217856</v>
      </c>
      <c r="S1169" s="19">
        <f t="shared" si="259"/>
        <v>11.826764781060733</v>
      </c>
      <c r="T1169" s="25">
        <f t="shared" si="254"/>
        <v>-2.4132878792964996E-2</v>
      </c>
      <c r="U1169" s="25">
        <f t="shared" si="255"/>
        <v>-7.1723420467514343E-3</v>
      </c>
      <c r="V1169" s="25">
        <f t="shared" si="256"/>
        <v>-1.6960536746213561E-2</v>
      </c>
      <c r="Y1169" s="40"/>
      <c r="Z1169" s="40"/>
    </row>
    <row r="1170" spans="1:26" x14ac:dyDescent="0.2">
      <c r="A1170" s="16">
        <v>1967.1</v>
      </c>
      <c r="B1170" s="17">
        <v>95.66</v>
      </c>
      <c r="C1170" s="18">
        <v>2.92</v>
      </c>
      <c r="D1170" s="17">
        <v>5.31</v>
      </c>
      <c r="E1170" s="17">
        <v>33.700000000000003</v>
      </c>
      <c r="F1170" s="18">
        <f t="shared" si="257"/>
        <v>1967.7916666665787</v>
      </c>
      <c r="G1170" s="19">
        <v>5.48</v>
      </c>
      <c r="H1170" s="18">
        <f t="shared" si="249"/>
        <v>893.62265059347214</v>
      </c>
      <c r="I1170" s="18">
        <f t="shared" si="250"/>
        <v>27.27763056379823</v>
      </c>
      <c r="J1170" s="20">
        <f t="shared" si="258"/>
        <v>122631.26620211435</v>
      </c>
      <c r="K1170" s="18">
        <f t="shared" si="251"/>
        <v>49.604184347181025</v>
      </c>
      <c r="L1170" s="20">
        <f t="shared" si="252"/>
        <v>6807.1505700734597</v>
      </c>
      <c r="M1170" s="39">
        <f t="shared" si="246"/>
        <v>22.068199194183894</v>
      </c>
      <c r="N1170" s="21"/>
      <c r="O1170" s="22">
        <f t="shared" si="247"/>
        <v>25.395023055830503</v>
      </c>
      <c r="P1170" s="22"/>
      <c r="Q1170" s="41">
        <f t="shared" si="248"/>
        <v>8.1310570335601656E-3</v>
      </c>
      <c r="R1170" s="19">
        <f t="shared" si="253"/>
        <v>0.98419589994287426</v>
      </c>
      <c r="S1170" s="19">
        <f t="shared" si="259"/>
        <v>11.681646266775607</v>
      </c>
      <c r="T1170" s="25">
        <f t="shared" si="254"/>
        <v>-2.6416414101271268E-2</v>
      </c>
      <c r="U1170" s="25">
        <f t="shared" si="255"/>
        <v>-6.9106636236335728E-3</v>
      </c>
      <c r="V1170" s="25">
        <f t="shared" si="256"/>
        <v>-1.9505750477637696E-2</v>
      </c>
      <c r="Y1170" s="40"/>
      <c r="Z1170" s="40"/>
    </row>
    <row r="1171" spans="1:26" x14ac:dyDescent="0.2">
      <c r="A1171" s="16">
        <v>1967.11</v>
      </c>
      <c r="B1171" s="17">
        <v>92.66</v>
      </c>
      <c r="C1171" s="18">
        <v>2.92</v>
      </c>
      <c r="D1171" s="17">
        <v>5.32</v>
      </c>
      <c r="E1171" s="17">
        <v>33.799999999999997</v>
      </c>
      <c r="F1171" s="18">
        <f t="shared" si="257"/>
        <v>1967.874999999912</v>
      </c>
      <c r="G1171" s="19">
        <v>5.75</v>
      </c>
      <c r="H1171" s="18">
        <f t="shared" si="249"/>
        <v>863.03674778106551</v>
      </c>
      <c r="I1171" s="18">
        <f t="shared" si="250"/>
        <v>27.196927514792915</v>
      </c>
      <c r="J1171" s="20">
        <f t="shared" si="258"/>
        <v>118745.00035748184</v>
      </c>
      <c r="K1171" s="18">
        <f t="shared" si="251"/>
        <v>49.550566568047365</v>
      </c>
      <c r="L1171" s="20">
        <f t="shared" si="252"/>
        <v>6817.6494917095124</v>
      </c>
      <c r="M1171" s="39">
        <f t="shared" si="246"/>
        <v>21.26310296833628</v>
      </c>
      <c r="N1171" s="21"/>
      <c r="O1171" s="22">
        <f t="shared" si="247"/>
        <v>24.462965360562382</v>
      </c>
      <c r="P1171" s="22"/>
      <c r="Q1171" s="41">
        <f t="shared" si="248"/>
        <v>7.0893778261975696E-3</v>
      </c>
      <c r="R1171" s="19">
        <f t="shared" si="253"/>
        <v>1.0085725527060585</v>
      </c>
      <c r="S1171" s="19">
        <f t="shared" si="259"/>
        <v>11.463013483537786</v>
      </c>
      <c r="T1171" s="25">
        <f t="shared" si="254"/>
        <v>-2.279195981652804E-2</v>
      </c>
      <c r="U1171" s="25">
        <f t="shared" si="255"/>
        <v>-5.307967461709362E-3</v>
      </c>
      <c r="V1171" s="25">
        <f t="shared" si="256"/>
        <v>-1.7483992354818678E-2</v>
      </c>
      <c r="Y1171" s="40"/>
      <c r="Z1171" s="40"/>
    </row>
    <row r="1172" spans="1:26" x14ac:dyDescent="0.2">
      <c r="A1172" s="16">
        <v>1967.12</v>
      </c>
      <c r="B1172" s="17">
        <v>95.3</v>
      </c>
      <c r="C1172" s="18">
        <v>2.92</v>
      </c>
      <c r="D1172" s="17">
        <v>5.33</v>
      </c>
      <c r="E1172" s="17">
        <v>33.9</v>
      </c>
      <c r="F1172" s="18">
        <f t="shared" si="257"/>
        <v>1967.9583333332453</v>
      </c>
      <c r="G1172" s="19">
        <v>5.7</v>
      </c>
      <c r="H1172" s="18">
        <f t="shared" si="249"/>
        <v>885.00738569321584</v>
      </c>
      <c r="I1172" s="18">
        <f t="shared" si="250"/>
        <v>27.116700589970513</v>
      </c>
      <c r="J1172" s="20">
        <f t="shared" si="258"/>
        <v>122078.84965868577</v>
      </c>
      <c r="K1172" s="18">
        <f t="shared" si="251"/>
        <v>49.497265117994125</v>
      </c>
      <c r="L1172" s="20">
        <f t="shared" si="252"/>
        <v>6827.7048130198855</v>
      </c>
      <c r="M1172" s="39">
        <f t="shared" si="246"/>
        <v>21.751597808723638</v>
      </c>
      <c r="N1172" s="21"/>
      <c r="O1172" s="22">
        <f t="shared" si="247"/>
        <v>25.01828401620644</v>
      </c>
      <c r="P1172" s="22"/>
      <c r="Q1172" s="41">
        <f t="shared" si="248"/>
        <v>6.8338405886379031E-3</v>
      </c>
      <c r="R1172" s="19">
        <f t="shared" si="253"/>
        <v>1.0177042180566567</v>
      </c>
      <c r="S1172" s="19">
        <f t="shared" si="259"/>
        <v>11.527176697725478</v>
      </c>
      <c r="T1172" s="25">
        <f t="shared" si="254"/>
        <v>-2.5881512493090342E-2</v>
      </c>
      <c r="U1172" s="25">
        <f t="shared" si="255"/>
        <v>-6.3128452528026235E-3</v>
      </c>
      <c r="V1172" s="25">
        <f t="shared" si="256"/>
        <v>-1.9568667240287718E-2</v>
      </c>
      <c r="Y1172" s="40"/>
      <c r="Z1172" s="40"/>
    </row>
    <row r="1173" spans="1:26" x14ac:dyDescent="0.2">
      <c r="A1173" s="16">
        <v>1968.01</v>
      </c>
      <c r="B1173" s="17">
        <v>95.04</v>
      </c>
      <c r="C1173" s="18">
        <v>2.93</v>
      </c>
      <c r="D1173" s="17">
        <v>5.3666700000000001</v>
      </c>
      <c r="E1173" s="17">
        <v>34.1</v>
      </c>
      <c r="F1173" s="18">
        <f t="shared" si="257"/>
        <v>1968.0416666665785</v>
      </c>
      <c r="G1173" s="19">
        <v>5.53</v>
      </c>
      <c r="H1173" s="18">
        <f t="shared" si="249"/>
        <v>877.41638709677454</v>
      </c>
      <c r="I1173" s="18">
        <f t="shared" si="250"/>
        <v>27.049979105571861</v>
      </c>
      <c r="J1173" s="20">
        <f t="shared" si="258"/>
        <v>121342.68120867641</v>
      </c>
      <c r="K1173" s="18">
        <f t="shared" si="251"/>
        <v>49.545498759897384</v>
      </c>
      <c r="L1173" s="20">
        <f t="shared" si="252"/>
        <v>6851.916319046376</v>
      </c>
      <c r="M1173" s="39">
        <f t="shared" si="246"/>
        <v>21.51153589633218</v>
      </c>
      <c r="N1173" s="21"/>
      <c r="O1173" s="22">
        <f t="shared" si="247"/>
        <v>24.736682989926905</v>
      </c>
      <c r="P1173" s="22"/>
      <c r="Q1173" s="41">
        <f t="shared" si="248"/>
        <v>8.9313505399880935E-3</v>
      </c>
      <c r="R1173" s="19">
        <f t="shared" si="253"/>
        <v>1.0023253980989233</v>
      </c>
      <c r="S1173" s="19">
        <f t="shared" si="259"/>
        <v>11.662451324993288</v>
      </c>
      <c r="T1173" s="25">
        <f t="shared" si="254"/>
        <v>-2.9267866978391788E-2</v>
      </c>
      <c r="U1173" s="25">
        <f t="shared" si="255"/>
        <v>-9.3120270743408673E-3</v>
      </c>
      <c r="V1173" s="25">
        <f t="shared" si="256"/>
        <v>-1.995583990405092E-2</v>
      </c>
      <c r="Y1173" s="40"/>
      <c r="Z1173" s="40"/>
    </row>
    <row r="1174" spans="1:26" x14ac:dyDescent="0.2">
      <c r="A1174" s="16">
        <v>1968.02</v>
      </c>
      <c r="B1174" s="17">
        <v>90.75</v>
      </c>
      <c r="C1174" s="18">
        <v>2.94</v>
      </c>
      <c r="D1174" s="17">
        <v>5.4033300000000004</v>
      </c>
      <c r="E1174" s="17">
        <v>34.200000000000003</v>
      </c>
      <c r="F1174" s="18">
        <f t="shared" si="257"/>
        <v>1968.1249999999118</v>
      </c>
      <c r="G1174" s="19">
        <v>5.56</v>
      </c>
      <c r="H1174" s="18">
        <f t="shared" si="249"/>
        <v>835.36104714912301</v>
      </c>
      <c r="I1174" s="18">
        <f t="shared" si="250"/>
        <v>27.062936403508782</v>
      </c>
      <c r="J1174" s="20">
        <f t="shared" si="258"/>
        <v>115838.50971074587</v>
      </c>
      <c r="K1174" s="18">
        <f t="shared" si="251"/>
        <v>49.7380871282895</v>
      </c>
      <c r="L1174" s="20">
        <f t="shared" si="252"/>
        <v>6897.1206024833573</v>
      </c>
      <c r="M1174" s="39">
        <f t="shared" si="246"/>
        <v>20.42499237621422</v>
      </c>
      <c r="N1174" s="21"/>
      <c r="O1174" s="22">
        <f t="shared" si="247"/>
        <v>23.486290074730878</v>
      </c>
      <c r="P1174" s="22"/>
      <c r="Q1174" s="41">
        <f t="shared" si="248"/>
        <v>1.1402357531354164E-2</v>
      </c>
      <c r="R1174" s="19">
        <f t="shared" si="253"/>
        <v>0.99104669427467706</v>
      </c>
      <c r="S1174" s="19">
        <f t="shared" si="259"/>
        <v>11.655391134480777</v>
      </c>
      <c r="T1174" s="25">
        <f t="shared" si="254"/>
        <v>-2.6320637692261561E-2</v>
      </c>
      <c r="U1174" s="25">
        <f t="shared" si="255"/>
        <v>-9.7000904770658813E-3</v>
      </c>
      <c r="V1174" s="25">
        <f t="shared" si="256"/>
        <v>-1.662054721519568E-2</v>
      </c>
      <c r="Y1174" s="40"/>
      <c r="Z1174" s="40"/>
    </row>
    <row r="1175" spans="1:26" x14ac:dyDescent="0.2">
      <c r="A1175" s="16">
        <v>1968.03</v>
      </c>
      <c r="B1175" s="17">
        <v>89.09</v>
      </c>
      <c r="C1175" s="18">
        <v>2.95</v>
      </c>
      <c r="D1175" s="17">
        <v>5.44</v>
      </c>
      <c r="E1175" s="17">
        <v>34.299999999999997</v>
      </c>
      <c r="F1175" s="18">
        <f t="shared" si="257"/>
        <v>1968.208333333245</v>
      </c>
      <c r="G1175" s="19">
        <v>5.74</v>
      </c>
      <c r="H1175" s="18">
        <f t="shared" si="249"/>
        <v>817.68970809037955</v>
      </c>
      <c r="I1175" s="18">
        <f t="shared" si="250"/>
        <v>27.075818148688064</v>
      </c>
      <c r="J1175" s="20">
        <f t="shared" si="258"/>
        <v>113700.92734207204</v>
      </c>
      <c r="K1175" s="18">
        <f t="shared" si="251"/>
        <v>49.929644314868838</v>
      </c>
      <c r="L1175" s="20">
        <f t="shared" si="252"/>
        <v>6942.7886939148266</v>
      </c>
      <c r="M1175" s="39">
        <f t="shared" si="246"/>
        <v>19.934711308295707</v>
      </c>
      <c r="N1175" s="21"/>
      <c r="O1175" s="22">
        <f t="shared" si="247"/>
        <v>22.923790260635624</v>
      </c>
      <c r="P1175" s="22"/>
      <c r="Q1175" s="41">
        <f t="shared" si="248"/>
        <v>1.0394369323284205E-2</v>
      </c>
      <c r="R1175" s="19">
        <f t="shared" si="253"/>
        <v>1.0123656295663206</v>
      </c>
      <c r="S1175" s="19">
        <f t="shared" si="259"/>
        <v>11.517360362018948</v>
      </c>
      <c r="T1175" s="25">
        <f t="shared" si="254"/>
        <v>-2.5014894991435943E-2</v>
      </c>
      <c r="U1175" s="25">
        <f t="shared" si="255"/>
        <v>-8.7105434123138092E-3</v>
      </c>
      <c r="V1175" s="25">
        <f t="shared" si="256"/>
        <v>-1.6304351579122134E-2</v>
      </c>
      <c r="Y1175" s="40"/>
      <c r="Z1175" s="40"/>
    </row>
    <row r="1176" spans="1:26" x14ac:dyDescent="0.2">
      <c r="A1176" s="16">
        <v>1968.04</v>
      </c>
      <c r="B1176" s="17">
        <v>95.67</v>
      </c>
      <c r="C1176" s="18">
        <v>2.96333</v>
      </c>
      <c r="D1176" s="17">
        <v>5.4833299999999996</v>
      </c>
      <c r="E1176" s="17">
        <v>34.4</v>
      </c>
      <c r="F1176" s="18">
        <f t="shared" si="257"/>
        <v>1968.2916666665783</v>
      </c>
      <c r="G1176" s="19">
        <v>5.64</v>
      </c>
      <c r="H1176" s="18">
        <f t="shared" si="249"/>
        <v>875.52998437500048</v>
      </c>
      <c r="I1176" s="18">
        <f t="shared" si="250"/>
        <v>27.119099703125013</v>
      </c>
      <c r="J1176" s="20">
        <f t="shared" si="258"/>
        <v>122057.94657452931</v>
      </c>
      <c r="K1176" s="18">
        <f t="shared" si="251"/>
        <v>50.181037203125022</v>
      </c>
      <c r="L1176" s="20">
        <f t="shared" si="252"/>
        <v>6995.7562474183524</v>
      </c>
      <c r="M1176" s="39">
        <f t="shared" si="246"/>
        <v>21.277356015671742</v>
      </c>
      <c r="N1176" s="21"/>
      <c r="O1176" s="22">
        <f t="shared" si="247"/>
        <v>24.465807304987646</v>
      </c>
      <c r="P1176" s="22"/>
      <c r="Q1176" s="41">
        <f t="shared" si="248"/>
        <v>8.1724569389255985E-3</v>
      </c>
      <c r="R1176" s="19">
        <f t="shared" si="253"/>
        <v>0.98744069838917836</v>
      </c>
      <c r="S1176" s="19">
        <f t="shared" si="259"/>
        <v>11.625885065192623</v>
      </c>
      <c r="T1176" s="25">
        <f t="shared" si="254"/>
        <v>-2.808877773538998E-2</v>
      </c>
      <c r="U1176" s="25">
        <f t="shared" si="255"/>
        <v>-1.0493246848304993E-2</v>
      </c>
      <c r="V1176" s="25">
        <f t="shared" si="256"/>
        <v>-1.7595530887084987E-2</v>
      </c>
      <c r="Y1176" s="40"/>
      <c r="Z1176" s="40"/>
    </row>
    <row r="1177" spans="1:26" x14ac:dyDescent="0.2">
      <c r="A1177" s="16">
        <v>1968.05</v>
      </c>
      <c r="B1177" s="17">
        <v>97.87</v>
      </c>
      <c r="C1177" s="18">
        <v>2.9766699999999999</v>
      </c>
      <c r="D1177" s="17">
        <v>5.5266700000000002</v>
      </c>
      <c r="E1177" s="17">
        <v>34.5</v>
      </c>
      <c r="F1177" s="18">
        <f t="shared" si="257"/>
        <v>1968.3749999999116</v>
      </c>
      <c r="G1177" s="19">
        <v>5.87</v>
      </c>
      <c r="H1177" s="18">
        <f t="shared" si="249"/>
        <v>893.06729601449319</v>
      </c>
      <c r="I1177" s="18">
        <f t="shared" si="250"/>
        <v>27.162221600362333</v>
      </c>
      <c r="J1177" s="20">
        <f t="shared" si="258"/>
        <v>124818.38734339447</v>
      </c>
      <c r="K1177" s="18">
        <f t="shared" si="251"/>
        <v>50.43106399166669</v>
      </c>
      <c r="L1177" s="20">
        <f t="shared" si="252"/>
        <v>7048.4319687250227</v>
      </c>
      <c r="M1177" s="39">
        <f t="shared" si="246"/>
        <v>21.630227142779873</v>
      </c>
      <c r="N1177" s="21"/>
      <c r="O1177" s="22">
        <f t="shared" si="247"/>
        <v>24.869313748785789</v>
      </c>
      <c r="P1177" s="22"/>
      <c r="Q1177" s="41">
        <f t="shared" si="248"/>
        <v>5.4011560832053079E-3</v>
      </c>
      <c r="R1177" s="19">
        <f t="shared" si="253"/>
        <v>1.0162240888211822</v>
      </c>
      <c r="S1177" s="19">
        <f t="shared" si="259"/>
        <v>11.44659707666419</v>
      </c>
      <c r="T1177" s="25">
        <f t="shared" si="254"/>
        <v>-2.5957646492055675E-2</v>
      </c>
      <c r="U1177" s="25">
        <f t="shared" si="255"/>
        <v>-1.0541948226916231E-2</v>
      </c>
      <c r="V1177" s="25">
        <f t="shared" si="256"/>
        <v>-1.5415698265139444E-2</v>
      </c>
      <c r="Y1177" s="40"/>
      <c r="Z1177" s="40"/>
    </row>
    <row r="1178" spans="1:26" x14ac:dyDescent="0.2">
      <c r="A1178" s="16">
        <v>1968.06</v>
      </c>
      <c r="B1178" s="17">
        <v>100.5</v>
      </c>
      <c r="C1178" s="18">
        <v>2.99</v>
      </c>
      <c r="D1178" s="17">
        <v>5.57</v>
      </c>
      <c r="E1178" s="17">
        <v>34.700000000000003</v>
      </c>
      <c r="F1178" s="18">
        <f t="shared" si="257"/>
        <v>1968.4583333332448</v>
      </c>
      <c r="G1178" s="19">
        <v>5.72</v>
      </c>
      <c r="H1178" s="18">
        <f t="shared" si="249"/>
        <v>911.78045749279579</v>
      </c>
      <c r="I1178" s="18">
        <f t="shared" si="250"/>
        <v>27.126602665706063</v>
      </c>
      <c r="J1178" s="20">
        <f t="shared" si="258"/>
        <v>127749.75083944653</v>
      </c>
      <c r="K1178" s="18">
        <f t="shared" si="251"/>
        <v>50.533503962536045</v>
      </c>
      <c r="L1178" s="20">
        <f t="shared" si="252"/>
        <v>7080.2598226439522</v>
      </c>
      <c r="M1178" s="39">
        <f t="shared" si="246"/>
        <v>22.004623431346531</v>
      </c>
      <c r="N1178" s="21"/>
      <c r="O1178" s="22">
        <f t="shared" si="247"/>
        <v>25.296903018034897</v>
      </c>
      <c r="P1178" s="22"/>
      <c r="Q1178" s="41">
        <f t="shared" si="248"/>
        <v>6.7030870496969722E-3</v>
      </c>
      <c r="R1178" s="19">
        <f t="shared" si="253"/>
        <v>1.0215537495838729</v>
      </c>
      <c r="S1178" s="19">
        <f t="shared" si="259"/>
        <v>11.565262683273817</v>
      </c>
      <c r="T1178" s="25">
        <f t="shared" si="254"/>
        <v>-2.8609620524990942E-2</v>
      </c>
      <c r="U1178" s="25">
        <f t="shared" si="255"/>
        <v>-1.2668593559625685E-2</v>
      </c>
      <c r="V1178" s="25">
        <f t="shared" si="256"/>
        <v>-1.5941026965365257E-2</v>
      </c>
      <c r="Y1178" s="40"/>
      <c r="Z1178" s="40"/>
    </row>
    <row r="1179" spans="1:26" x14ac:dyDescent="0.2">
      <c r="A1179" s="16">
        <v>1968.07</v>
      </c>
      <c r="B1179" s="17">
        <v>100.3</v>
      </c>
      <c r="C1179" s="18">
        <v>3.0033300000000001</v>
      </c>
      <c r="D1179" s="17">
        <v>5.6</v>
      </c>
      <c r="E1179" s="17">
        <v>34.9</v>
      </c>
      <c r="F1179" s="18">
        <f t="shared" si="257"/>
        <v>1968.5416666665781</v>
      </c>
      <c r="G1179" s="19">
        <v>5.5</v>
      </c>
      <c r="H1179" s="18">
        <f t="shared" si="249"/>
        <v>904.75126432664797</v>
      </c>
      <c r="I1179" s="18">
        <f t="shared" si="250"/>
        <v>27.091391970988553</v>
      </c>
      <c r="J1179" s="20">
        <f t="shared" si="258"/>
        <v>127081.20416312094</v>
      </c>
      <c r="K1179" s="18">
        <f t="shared" si="251"/>
        <v>50.514527220630399</v>
      </c>
      <c r="L1179" s="20">
        <f t="shared" si="252"/>
        <v>7095.2616481902023</v>
      </c>
      <c r="M1179" s="39">
        <f t="shared" si="246"/>
        <v>21.753537415670941</v>
      </c>
      <c r="N1179" s="21"/>
      <c r="O1179" s="22">
        <f t="shared" si="247"/>
        <v>25.0067146752748</v>
      </c>
      <c r="P1179" s="22"/>
      <c r="Q1179" s="41">
        <f t="shared" si="248"/>
        <v>9.6611769330873232E-3</v>
      </c>
      <c r="R1179" s="19">
        <f t="shared" si="253"/>
        <v>1.0107099146729044</v>
      </c>
      <c r="S1179" s="19">
        <f t="shared" si="259"/>
        <v>11.746832373295765</v>
      </c>
      <c r="T1179" s="25">
        <f t="shared" si="254"/>
        <v>-2.8899465108500721E-2</v>
      </c>
      <c r="U1179" s="25">
        <f t="shared" si="255"/>
        <v>-1.5443154806242365E-2</v>
      </c>
      <c r="V1179" s="25">
        <f t="shared" si="256"/>
        <v>-1.3456310302258356E-2</v>
      </c>
      <c r="Y1179" s="40"/>
      <c r="Z1179" s="40"/>
    </row>
    <row r="1180" spans="1:26" x14ac:dyDescent="0.2">
      <c r="A1180" s="16">
        <v>1968.08</v>
      </c>
      <c r="B1180" s="17">
        <v>98.11</v>
      </c>
      <c r="C1180" s="18">
        <v>3.01667</v>
      </c>
      <c r="D1180" s="17">
        <v>5.63</v>
      </c>
      <c r="E1180" s="17">
        <v>35</v>
      </c>
      <c r="F1180" s="18">
        <f t="shared" si="257"/>
        <v>1968.6249999999113</v>
      </c>
      <c r="G1180" s="19">
        <v>5.42</v>
      </c>
      <c r="H1180" s="18">
        <f t="shared" si="249"/>
        <v>882.46791464285752</v>
      </c>
      <c r="I1180" s="18">
        <f t="shared" si="250"/>
        <v>27.13397700607144</v>
      </c>
      <c r="J1180" s="20">
        <f t="shared" si="258"/>
        <v>124268.89157332625</v>
      </c>
      <c r="K1180" s="18">
        <f t="shared" si="251"/>
        <v>50.64004035714288</v>
      </c>
      <c r="L1180" s="20">
        <f t="shared" si="252"/>
        <v>7131.1167012315445</v>
      </c>
      <c r="M1180" s="39">
        <f t="shared" si="246"/>
        <v>21.13776679361785</v>
      </c>
      <c r="N1180" s="21"/>
      <c r="O1180" s="22">
        <f t="shared" si="247"/>
        <v>24.299558060393462</v>
      </c>
      <c r="P1180" s="22"/>
      <c r="Q1180" s="41">
        <f t="shared" si="248"/>
        <v>1.2443883796378674E-2</v>
      </c>
      <c r="R1180" s="19">
        <f t="shared" si="253"/>
        <v>1.0014589299656875</v>
      </c>
      <c r="S1180" s="19">
        <f t="shared" si="259"/>
        <v>11.838718117274414</v>
      </c>
      <c r="T1180" s="25">
        <f t="shared" si="254"/>
        <v>-2.0259953645671014E-2</v>
      </c>
      <c r="U1180" s="25">
        <f t="shared" si="255"/>
        <v>-1.4454547241377402E-2</v>
      </c>
      <c r="V1180" s="25">
        <f t="shared" si="256"/>
        <v>-5.8054064042936115E-3</v>
      </c>
      <c r="Y1180" s="40"/>
      <c r="Z1180" s="40"/>
    </row>
    <row r="1181" spans="1:26" x14ac:dyDescent="0.2">
      <c r="A1181" s="16">
        <v>1968.09</v>
      </c>
      <c r="B1181" s="17">
        <v>101.3</v>
      </c>
      <c r="C1181" s="18">
        <v>3.03</v>
      </c>
      <c r="D1181" s="17">
        <v>5.66</v>
      </c>
      <c r="E1181" s="17">
        <v>35.1</v>
      </c>
      <c r="F1181" s="18">
        <f t="shared" si="257"/>
        <v>1968.7083333332446</v>
      </c>
      <c r="G1181" s="19">
        <v>5.46</v>
      </c>
      <c r="H1181" s="18">
        <f t="shared" si="249"/>
        <v>908.5650391737895</v>
      </c>
      <c r="I1181" s="18">
        <f t="shared" si="250"/>
        <v>27.176229700854712</v>
      </c>
      <c r="J1181" s="20">
        <f t="shared" si="258"/>
        <v>128262.79398654732</v>
      </c>
      <c r="K1181" s="18">
        <f t="shared" si="251"/>
        <v>50.764838319088341</v>
      </c>
      <c r="L1181" s="20">
        <f t="shared" si="252"/>
        <v>7166.5095159314697</v>
      </c>
      <c r="M1181" s="39">
        <f t="shared" si="246"/>
        <v>21.680275633292919</v>
      </c>
      <c r="N1181" s="21"/>
      <c r="O1181" s="22">
        <f t="shared" si="247"/>
        <v>24.922460342186493</v>
      </c>
      <c r="P1181" s="22"/>
      <c r="Q1181" s="41">
        <f t="shared" si="248"/>
        <v>1.1150936161089052E-2</v>
      </c>
      <c r="R1181" s="19">
        <f t="shared" si="253"/>
        <v>0.99542652120307873</v>
      </c>
      <c r="S1181" s="19">
        <f t="shared" si="259"/>
        <v>11.822212228666272</v>
      </c>
      <c r="T1181" s="25">
        <f t="shared" si="254"/>
        <v>-2.3698916981740425E-2</v>
      </c>
      <c r="U1181" s="25">
        <f t="shared" si="255"/>
        <v>-1.4438237545495558E-2</v>
      </c>
      <c r="V1181" s="25">
        <f t="shared" si="256"/>
        <v>-9.2606794362448674E-3</v>
      </c>
      <c r="Y1181" s="40"/>
      <c r="Z1181" s="40"/>
    </row>
    <row r="1182" spans="1:26" x14ac:dyDescent="0.2">
      <c r="A1182" s="16">
        <v>1968.1</v>
      </c>
      <c r="B1182" s="17">
        <v>103.8</v>
      </c>
      <c r="C1182" s="18">
        <v>3.0433300000000001</v>
      </c>
      <c r="D1182" s="17">
        <v>5.6933299999999996</v>
      </c>
      <c r="E1182" s="17">
        <v>35.299999999999997</v>
      </c>
      <c r="F1182" s="18">
        <f t="shared" si="257"/>
        <v>1968.7916666665778</v>
      </c>
      <c r="G1182" s="19">
        <v>5.58</v>
      </c>
      <c r="H1182" s="18">
        <f t="shared" si="249"/>
        <v>925.71295325779079</v>
      </c>
      <c r="I1182" s="18">
        <f t="shared" si="250"/>
        <v>27.141136821175653</v>
      </c>
      <c r="J1182" s="20">
        <f t="shared" si="258"/>
        <v>131002.87213267587</v>
      </c>
      <c r="K1182" s="18">
        <f t="shared" si="251"/>
        <v>50.774463662535432</v>
      </c>
      <c r="L1182" s="20">
        <f t="shared" si="252"/>
        <v>7185.3813294713636</v>
      </c>
      <c r="M1182" s="39">
        <f t="shared" si="246"/>
        <v>22.004606927956878</v>
      </c>
      <c r="N1182" s="21"/>
      <c r="O1182" s="22">
        <f t="shared" si="247"/>
        <v>25.29364511811923</v>
      </c>
      <c r="P1182" s="22"/>
      <c r="Q1182" s="41">
        <f t="shared" si="248"/>
        <v>9.8505894892879572E-3</v>
      </c>
      <c r="R1182" s="19">
        <f t="shared" si="253"/>
        <v>0.99557587350545962</v>
      </c>
      <c r="S1182" s="19">
        <f t="shared" si="259"/>
        <v>11.70146855719185</v>
      </c>
      <c r="T1182" s="25">
        <f t="shared" si="254"/>
        <v>-2.9367712362797227E-2</v>
      </c>
      <c r="U1182" s="25">
        <f t="shared" si="255"/>
        <v>-1.5063763787013462E-2</v>
      </c>
      <c r="V1182" s="25">
        <f t="shared" si="256"/>
        <v>-1.4303948575783765E-2</v>
      </c>
      <c r="Y1182" s="40"/>
      <c r="Z1182" s="40"/>
    </row>
    <row r="1183" spans="1:26" x14ac:dyDescent="0.2">
      <c r="A1183" s="16">
        <v>1968.11</v>
      </c>
      <c r="B1183" s="17">
        <v>105.4</v>
      </c>
      <c r="C1183" s="18">
        <v>3.05667</v>
      </c>
      <c r="D1183" s="17">
        <v>5.7266700000000004</v>
      </c>
      <c r="E1183" s="17">
        <v>35.4</v>
      </c>
      <c r="F1183" s="18">
        <f t="shared" si="257"/>
        <v>1968.8749999999111</v>
      </c>
      <c r="G1183" s="19">
        <v>5.7</v>
      </c>
      <c r="H1183" s="18">
        <f t="shared" si="249"/>
        <v>937.3268149717519</v>
      </c>
      <c r="I1183" s="18">
        <f t="shared" si="250"/>
        <v>27.183100147245778</v>
      </c>
      <c r="J1183" s="20">
        <f t="shared" si="258"/>
        <v>132966.98485690486</v>
      </c>
      <c r="K1183" s="18">
        <f t="shared" si="251"/>
        <v>50.927527054025454</v>
      </c>
      <c r="L1183" s="20">
        <f t="shared" si="252"/>
        <v>7224.4596126232582</v>
      </c>
      <c r="M1183" s="39">
        <f t="shared" si="246"/>
        <v>22.195529227158147</v>
      </c>
      <c r="N1183" s="21"/>
      <c r="O1183" s="22">
        <f t="shared" si="247"/>
        <v>25.51103636149665</v>
      </c>
      <c r="P1183" s="22"/>
      <c r="Q1183" s="41">
        <f t="shared" si="248"/>
        <v>8.1958793247940767E-3</v>
      </c>
      <c r="R1183" s="19">
        <f t="shared" si="253"/>
        <v>0.98016407937857886</v>
      </c>
      <c r="S1183" s="19">
        <f t="shared" si="259"/>
        <v>11.61679102368192</v>
      </c>
      <c r="T1183" s="25">
        <f t="shared" si="254"/>
        <v>-3.6643228172882791E-2</v>
      </c>
      <c r="U1183" s="25">
        <f t="shared" si="255"/>
        <v>-1.5184124813503619E-2</v>
      </c>
      <c r="V1183" s="25">
        <f t="shared" si="256"/>
        <v>-2.1459103359379172E-2</v>
      </c>
      <c r="Y1183" s="40"/>
      <c r="Z1183" s="40"/>
    </row>
    <row r="1184" spans="1:26" x14ac:dyDescent="0.2">
      <c r="A1184" s="16">
        <v>1968.12</v>
      </c>
      <c r="B1184" s="17">
        <v>106.5</v>
      </c>
      <c r="C1184" s="18">
        <v>3.07</v>
      </c>
      <c r="D1184" s="17">
        <v>5.76</v>
      </c>
      <c r="E1184" s="17">
        <v>35.5</v>
      </c>
      <c r="F1184" s="18">
        <f t="shared" si="257"/>
        <v>1968.9583333332444</v>
      </c>
      <c r="G1184" s="19">
        <v>6.03</v>
      </c>
      <c r="H1184" s="18">
        <f t="shared" si="249"/>
        <v>944.44125000000042</v>
      </c>
      <c r="I1184" s="18">
        <f t="shared" si="250"/>
        <v>27.2247383802817</v>
      </c>
      <c r="J1184" s="20">
        <f t="shared" si="258"/>
        <v>134298.05839788693</v>
      </c>
      <c r="K1184" s="18">
        <f t="shared" si="251"/>
        <v>51.079639436619743</v>
      </c>
      <c r="L1184" s="20">
        <f t="shared" si="252"/>
        <v>7263.4442851814892</v>
      </c>
      <c r="M1184" s="39">
        <f t="shared" si="246"/>
        <v>22.277872995434873</v>
      </c>
      <c r="N1184" s="21"/>
      <c r="O1184" s="22">
        <f t="shared" si="247"/>
        <v>25.603481925014666</v>
      </c>
      <c r="P1184" s="22"/>
      <c r="Q1184" s="41">
        <f t="shared" si="248"/>
        <v>5.3697008905874352E-3</v>
      </c>
      <c r="R1184" s="19">
        <f t="shared" si="253"/>
        <v>1.0042803063246961</v>
      </c>
      <c r="S1184" s="19">
        <f t="shared" si="259"/>
        <v>11.354287021936413</v>
      </c>
      <c r="T1184" s="25">
        <f t="shared" si="254"/>
        <v>-3.6194372497889482E-2</v>
      </c>
      <c r="U1184" s="25">
        <f t="shared" si="255"/>
        <v>-1.3936881814938795E-2</v>
      </c>
      <c r="V1184" s="25">
        <f t="shared" si="256"/>
        <v>-2.2257490682950687E-2</v>
      </c>
      <c r="Y1184" s="40"/>
      <c r="Z1184" s="40"/>
    </row>
    <row r="1185" spans="1:26" x14ac:dyDescent="0.2">
      <c r="A1185" s="16">
        <v>1969.01</v>
      </c>
      <c r="B1185" s="17">
        <v>102</v>
      </c>
      <c r="C1185" s="18">
        <v>3.08</v>
      </c>
      <c r="D1185" s="17">
        <v>5.78</v>
      </c>
      <c r="E1185" s="17">
        <v>35.6</v>
      </c>
      <c r="F1185" s="18">
        <f t="shared" si="257"/>
        <v>1969.0416666665776</v>
      </c>
      <c r="G1185" s="19">
        <v>6.04</v>
      </c>
      <c r="H1185" s="18">
        <f t="shared" si="249"/>
        <v>901.99445224719136</v>
      </c>
      <c r="I1185" s="18">
        <f t="shared" si="250"/>
        <v>27.236695224719114</v>
      </c>
      <c r="J1185" s="20">
        <f t="shared" si="258"/>
        <v>128584.94186866345</v>
      </c>
      <c r="K1185" s="18">
        <f t="shared" si="251"/>
        <v>51.113018960674175</v>
      </c>
      <c r="L1185" s="20">
        <f t="shared" si="252"/>
        <v>7286.4800392242605</v>
      </c>
      <c r="M1185" s="39">
        <f t="shared" si="246"/>
        <v>21.194968072847139</v>
      </c>
      <c r="N1185" s="21"/>
      <c r="O1185" s="22">
        <f t="shared" si="247"/>
        <v>24.359671474340757</v>
      </c>
      <c r="P1185" s="22"/>
      <c r="Q1185" s="41">
        <f t="shared" si="248"/>
        <v>7.4976621748610583E-3</v>
      </c>
      <c r="R1185" s="19">
        <f t="shared" si="253"/>
        <v>0.99393774788232392</v>
      </c>
      <c r="S1185" s="19">
        <f t="shared" si="259"/>
        <v>11.370856267453741</v>
      </c>
      <c r="T1185" s="25">
        <f t="shared" si="254"/>
        <v>-2.8872101644775272E-2</v>
      </c>
      <c r="U1185" s="25">
        <f t="shared" si="255"/>
        <v>-1.4788467462165222E-2</v>
      </c>
      <c r="V1185" s="25">
        <f t="shared" si="256"/>
        <v>-1.408363418261005E-2</v>
      </c>
      <c r="Y1185" s="40"/>
      <c r="Z1185" s="40"/>
    </row>
    <row r="1186" spans="1:26" x14ac:dyDescent="0.2">
      <c r="A1186" s="16">
        <v>1969.02</v>
      </c>
      <c r="B1186" s="17">
        <v>101.5</v>
      </c>
      <c r="C1186" s="18">
        <v>3.09</v>
      </c>
      <c r="D1186" s="17">
        <v>5.8</v>
      </c>
      <c r="E1186" s="17">
        <v>35.799999999999997</v>
      </c>
      <c r="F1186" s="18">
        <f t="shared" si="257"/>
        <v>1969.1249999999109</v>
      </c>
      <c r="G1186" s="19">
        <v>6.19</v>
      </c>
      <c r="H1186" s="18">
        <f t="shared" si="249"/>
        <v>892.5585370111736</v>
      </c>
      <c r="I1186" s="18">
        <f t="shared" si="250"/>
        <v>27.172471717877109</v>
      </c>
      <c r="J1186" s="20">
        <f t="shared" si="258"/>
        <v>127562.59368779126</v>
      </c>
      <c r="K1186" s="18">
        <f t="shared" si="251"/>
        <v>51.003344972067062</v>
      </c>
      <c r="L1186" s="20">
        <f t="shared" si="252"/>
        <v>7289.2910678737853</v>
      </c>
      <c r="M1186" s="39">
        <f t="shared" si="246"/>
        <v>20.895729901987231</v>
      </c>
      <c r="N1186" s="21"/>
      <c r="O1186" s="22">
        <f t="shared" si="247"/>
        <v>24.016674426994662</v>
      </c>
      <c r="P1186" s="22"/>
      <c r="Q1186" s="41">
        <f t="shared" si="248"/>
        <v>7.5981495746427208E-3</v>
      </c>
      <c r="R1186" s="19">
        <f t="shared" si="253"/>
        <v>0.99706147684174262</v>
      </c>
      <c r="S1186" s="19">
        <f t="shared" si="259"/>
        <v>11.238784033821517</v>
      </c>
      <c r="T1186" s="25">
        <f t="shared" si="254"/>
        <v>-3.0255130155565468E-2</v>
      </c>
      <c r="U1186" s="25">
        <f t="shared" si="255"/>
        <v>-1.4040140079615737E-2</v>
      </c>
      <c r="V1186" s="25">
        <f t="shared" si="256"/>
        <v>-1.6214990075949731E-2</v>
      </c>
      <c r="Y1186" s="40"/>
      <c r="Z1186" s="40"/>
    </row>
    <row r="1187" spans="1:26" x14ac:dyDescent="0.2">
      <c r="A1187" s="16">
        <v>1969.03</v>
      </c>
      <c r="B1187" s="17">
        <v>99.3</v>
      </c>
      <c r="C1187" s="18">
        <v>3.1</v>
      </c>
      <c r="D1187" s="17">
        <v>5.82</v>
      </c>
      <c r="E1187" s="17">
        <v>36.1</v>
      </c>
      <c r="F1187" s="18">
        <f t="shared" si="257"/>
        <v>1969.2083333332441</v>
      </c>
      <c r="G1187" s="19">
        <v>6.3</v>
      </c>
      <c r="H1187" s="18">
        <f t="shared" si="249"/>
        <v>865.95582756232716</v>
      </c>
      <c r="I1187" s="18">
        <f t="shared" si="250"/>
        <v>27.03386772853187</v>
      </c>
      <c r="J1187" s="20">
        <f t="shared" si="258"/>
        <v>124082.55889954446</v>
      </c>
      <c r="K1187" s="18">
        <f t="shared" si="251"/>
        <v>50.753906509695312</v>
      </c>
      <c r="L1187" s="20">
        <f t="shared" si="252"/>
        <v>7272.5125155624246</v>
      </c>
      <c r="M1187" s="39">
        <f t="shared" si="246"/>
        <v>20.202287616481645</v>
      </c>
      <c r="N1187" s="21"/>
      <c r="O1187" s="22">
        <f t="shared" si="247"/>
        <v>23.221677104407625</v>
      </c>
      <c r="P1187" s="22"/>
      <c r="Q1187" s="41">
        <f t="shared" si="248"/>
        <v>8.9937395359405634E-3</v>
      </c>
      <c r="R1187" s="19">
        <f t="shared" si="253"/>
        <v>1.0148747842994055</v>
      </c>
      <c r="S1187" s="19">
        <f t="shared" si="259"/>
        <v>11.11263595896664</v>
      </c>
      <c r="T1187" s="25">
        <f t="shared" si="254"/>
        <v>-2.6294536014482506E-2</v>
      </c>
      <c r="U1187" s="25">
        <f t="shared" si="255"/>
        <v>-1.3303355333953992E-2</v>
      </c>
      <c r="V1187" s="25">
        <f t="shared" si="256"/>
        <v>-1.2991180680528513E-2</v>
      </c>
      <c r="Y1187" s="40"/>
      <c r="Z1187" s="40"/>
    </row>
    <row r="1188" spans="1:26" x14ac:dyDescent="0.2">
      <c r="A1188" s="16">
        <v>1969.04</v>
      </c>
      <c r="B1188" s="17">
        <v>101.3</v>
      </c>
      <c r="C1188" s="18">
        <v>3.11</v>
      </c>
      <c r="D1188" s="17">
        <v>5.82667</v>
      </c>
      <c r="E1188" s="17">
        <v>36.299999999999997</v>
      </c>
      <c r="F1188" s="18">
        <f t="shared" si="257"/>
        <v>1969.2916666665774</v>
      </c>
      <c r="G1188" s="19">
        <v>6.17</v>
      </c>
      <c r="H1188" s="18">
        <f t="shared" si="249"/>
        <v>878.52983126721813</v>
      </c>
      <c r="I1188" s="18">
        <f t="shared" si="250"/>
        <v>26.971646349862272</v>
      </c>
      <c r="J1188" s="20">
        <f t="shared" si="258"/>
        <v>126206.34751729381</v>
      </c>
      <c r="K1188" s="18">
        <f t="shared" si="251"/>
        <v>50.532116603650167</v>
      </c>
      <c r="L1188" s="20">
        <f t="shared" si="252"/>
        <v>7259.2570472713751</v>
      </c>
      <c r="M1188" s="39">
        <f t="shared" si="246"/>
        <v>20.428608081932154</v>
      </c>
      <c r="N1188" s="21"/>
      <c r="O1188" s="22">
        <f t="shared" si="247"/>
        <v>23.482621868082411</v>
      </c>
      <c r="P1188" s="22"/>
      <c r="Q1188" s="41">
        <f t="shared" si="248"/>
        <v>9.957099691437217E-3</v>
      </c>
      <c r="R1188" s="19">
        <f t="shared" si="253"/>
        <v>0.994110352163324</v>
      </c>
      <c r="S1188" s="19">
        <f t="shared" si="259"/>
        <v>11.215796644323211</v>
      </c>
      <c r="T1188" s="25">
        <f t="shared" si="254"/>
        <v>-2.6714214502781219E-2</v>
      </c>
      <c r="U1188" s="25">
        <f t="shared" si="255"/>
        <v>-1.497342443227645E-2</v>
      </c>
      <c r="V1188" s="25">
        <f t="shared" si="256"/>
        <v>-1.174079007050477E-2</v>
      </c>
      <c r="Y1188" s="40"/>
      <c r="Z1188" s="40"/>
    </row>
    <row r="1189" spans="1:26" x14ac:dyDescent="0.2">
      <c r="A1189" s="16">
        <v>1969.05</v>
      </c>
      <c r="B1189" s="17">
        <v>104.6</v>
      </c>
      <c r="C1189" s="18">
        <v>3.12</v>
      </c>
      <c r="D1189" s="17">
        <v>5.8333300000000001</v>
      </c>
      <c r="E1189" s="17">
        <v>36.4</v>
      </c>
      <c r="F1189" s="18">
        <f t="shared" si="257"/>
        <v>1969.3749999999106</v>
      </c>
      <c r="G1189" s="19">
        <v>6.32</v>
      </c>
      <c r="H1189" s="18">
        <f t="shared" si="249"/>
        <v>904.65709478022029</v>
      </c>
      <c r="I1189" s="18">
        <f t="shared" si="250"/>
        <v>26.984035714285728</v>
      </c>
      <c r="J1189" s="20">
        <f t="shared" si="258"/>
        <v>130282.72916483585</v>
      </c>
      <c r="K1189" s="18">
        <f t="shared" si="251"/>
        <v>50.450892645261014</v>
      </c>
      <c r="L1189" s="20">
        <f t="shared" si="252"/>
        <v>7265.6037525727716</v>
      </c>
      <c r="M1189" s="39">
        <f t="shared" si="246"/>
        <v>20.972258271972095</v>
      </c>
      <c r="N1189" s="21"/>
      <c r="O1189" s="22">
        <f t="shared" si="247"/>
        <v>24.10625959181035</v>
      </c>
      <c r="P1189" s="22"/>
      <c r="Q1189" s="41">
        <f t="shared" si="248"/>
        <v>7.4695643878682771E-3</v>
      </c>
      <c r="R1189" s="19">
        <f t="shared" si="253"/>
        <v>0.98708467973815017</v>
      </c>
      <c r="S1189" s="19">
        <f t="shared" si="259"/>
        <v>11.119108399265317</v>
      </c>
      <c r="T1189" s="25">
        <f t="shared" si="254"/>
        <v>-3.2877791186195271E-2</v>
      </c>
      <c r="U1189" s="25">
        <f t="shared" si="255"/>
        <v>-1.5061774733856059E-2</v>
      </c>
      <c r="V1189" s="25">
        <f t="shared" si="256"/>
        <v>-1.7816016452339212E-2</v>
      </c>
      <c r="Y1189" s="40"/>
      <c r="Z1189" s="40"/>
    </row>
    <row r="1190" spans="1:26" x14ac:dyDescent="0.2">
      <c r="A1190" s="16">
        <v>1969.06</v>
      </c>
      <c r="B1190" s="17">
        <v>99.14</v>
      </c>
      <c r="C1190" s="18">
        <v>3.13</v>
      </c>
      <c r="D1190" s="17">
        <v>5.84</v>
      </c>
      <c r="E1190" s="17">
        <v>36.6</v>
      </c>
      <c r="F1190" s="18">
        <f t="shared" si="257"/>
        <v>1969.4583333332439</v>
      </c>
      <c r="G1190" s="19">
        <v>6.57</v>
      </c>
      <c r="H1190" s="18">
        <f t="shared" si="249"/>
        <v>852.74959494535551</v>
      </c>
      <c r="I1190" s="18">
        <f t="shared" si="250"/>
        <v>26.922596653005474</v>
      </c>
      <c r="J1190" s="20">
        <f t="shared" si="258"/>
        <v>123130.45566887486</v>
      </c>
      <c r="K1190" s="18">
        <f t="shared" si="251"/>
        <v>50.232576502732257</v>
      </c>
      <c r="L1190" s="20">
        <f t="shared" si="252"/>
        <v>7253.1960975007978</v>
      </c>
      <c r="M1190" s="39">
        <f t="shared" si="246"/>
        <v>19.713341583757622</v>
      </c>
      <c r="N1190" s="21"/>
      <c r="O1190" s="22">
        <f t="shared" si="247"/>
        <v>22.660788139262031</v>
      </c>
      <c r="P1190" s="22"/>
      <c r="Q1190" s="41">
        <f t="shared" si="248"/>
        <v>8.2230104032739795E-3</v>
      </c>
      <c r="R1190" s="19">
        <f t="shared" si="253"/>
        <v>0.99463816126572757</v>
      </c>
      <c r="S1190" s="19">
        <f t="shared" si="259"/>
        <v>10.915526134938741</v>
      </c>
      <c r="T1190" s="25">
        <f t="shared" si="254"/>
        <v>-2.6155992087097957E-2</v>
      </c>
      <c r="U1190" s="25">
        <f t="shared" si="255"/>
        <v>-1.1415251035158724E-2</v>
      </c>
      <c r="V1190" s="25">
        <f t="shared" si="256"/>
        <v>-1.4740741051939232E-2</v>
      </c>
      <c r="Y1190" s="40"/>
      <c r="Z1190" s="40"/>
    </row>
    <row r="1191" spans="1:26" x14ac:dyDescent="0.2">
      <c r="A1191" s="16">
        <v>1969.07</v>
      </c>
      <c r="B1191" s="17">
        <v>94.71</v>
      </c>
      <c r="C1191" s="18">
        <v>3.1366700000000001</v>
      </c>
      <c r="D1191" s="17">
        <v>5.8566700000000003</v>
      </c>
      <c r="E1191" s="17">
        <v>36.799999999999997</v>
      </c>
      <c r="F1191" s="18">
        <f t="shared" si="257"/>
        <v>1969.5416666665772</v>
      </c>
      <c r="G1191" s="19">
        <v>6.72</v>
      </c>
      <c r="H1191" s="18">
        <f t="shared" si="249"/>
        <v>810.2176701766308</v>
      </c>
      <c r="I1191" s="18">
        <f t="shared" si="250"/>
        <v>26.833338185122297</v>
      </c>
      <c r="J1191" s="20">
        <f t="shared" si="258"/>
        <v>117312.05144231595</v>
      </c>
      <c r="K1191" s="18">
        <f t="shared" si="251"/>
        <v>50.102180576426662</v>
      </c>
      <c r="L1191" s="20">
        <f t="shared" si="252"/>
        <v>7254.3339913490518</v>
      </c>
      <c r="M1191" s="39">
        <f t="shared" si="246"/>
        <v>18.681708207192752</v>
      </c>
      <c r="N1191" s="21"/>
      <c r="O1191" s="22">
        <f t="shared" si="247"/>
        <v>21.478815780067091</v>
      </c>
      <c r="P1191" s="22"/>
      <c r="Q1191" s="41">
        <f t="shared" si="248"/>
        <v>9.7308502568546409E-3</v>
      </c>
      <c r="R1191" s="19">
        <f t="shared" si="253"/>
        <v>1.007770250943413</v>
      </c>
      <c r="S1191" s="19">
        <f t="shared" si="259"/>
        <v>10.797993415602901</v>
      </c>
      <c r="T1191" s="25">
        <f t="shared" si="254"/>
        <v>-2.1122186476369875E-2</v>
      </c>
      <c r="U1191" s="25">
        <f t="shared" si="255"/>
        <v>-1.0959231654178225E-2</v>
      </c>
      <c r="V1191" s="25">
        <f t="shared" si="256"/>
        <v>-1.016295482219165E-2</v>
      </c>
      <c r="Y1191" s="40"/>
      <c r="Z1191" s="40"/>
    </row>
    <row r="1192" spans="1:26" x14ac:dyDescent="0.2">
      <c r="A1192" s="16">
        <v>1969.08</v>
      </c>
      <c r="B1192" s="17">
        <v>94.18</v>
      </c>
      <c r="C1192" s="18">
        <v>3.1433300000000002</v>
      </c>
      <c r="D1192" s="17">
        <v>5.8733300000000002</v>
      </c>
      <c r="E1192" s="17">
        <v>37</v>
      </c>
      <c r="F1192" s="18">
        <f t="shared" si="257"/>
        <v>1969.6249999999104</v>
      </c>
      <c r="G1192" s="19">
        <v>6.69</v>
      </c>
      <c r="H1192" s="18">
        <f t="shared" si="249"/>
        <v>801.32862094594634</v>
      </c>
      <c r="I1192" s="18">
        <f t="shared" si="250"/>
        <v>26.744959588851366</v>
      </c>
      <c r="J1192" s="20">
        <f t="shared" si="258"/>
        <v>116347.70100935081</v>
      </c>
      <c r="K1192" s="18">
        <f t="shared" si="251"/>
        <v>49.973109251013533</v>
      </c>
      <c r="L1192" s="20">
        <f t="shared" si="252"/>
        <v>7255.7702566282687</v>
      </c>
      <c r="M1192" s="39">
        <f t="shared" si="246"/>
        <v>18.429515590207739</v>
      </c>
      <c r="N1192" s="21"/>
      <c r="O1192" s="22">
        <f t="shared" si="247"/>
        <v>21.193349289269673</v>
      </c>
      <c r="P1192" s="22"/>
      <c r="Q1192" s="41">
        <f t="shared" si="248"/>
        <v>1.1318181972567849E-2</v>
      </c>
      <c r="R1192" s="19">
        <f t="shared" si="253"/>
        <v>0.97227236092193536</v>
      </c>
      <c r="S1192" s="19">
        <f t="shared" si="259"/>
        <v>10.823075471780822</v>
      </c>
      <c r="T1192" s="25">
        <f t="shared" si="254"/>
        <v>-1.6442330554510942E-2</v>
      </c>
      <c r="U1192" s="25">
        <f t="shared" si="255"/>
        <v>-1.1910586002217616E-2</v>
      </c>
      <c r="V1192" s="25">
        <f t="shared" si="256"/>
        <v>-4.5317445522933264E-3</v>
      </c>
      <c r="Y1192" s="40"/>
      <c r="Z1192" s="40"/>
    </row>
    <row r="1193" spans="1:26" x14ac:dyDescent="0.2">
      <c r="A1193" s="16">
        <v>1969.09</v>
      </c>
      <c r="B1193" s="17">
        <v>94.51</v>
      </c>
      <c r="C1193" s="18">
        <v>3.15</v>
      </c>
      <c r="D1193" s="17">
        <v>5.89</v>
      </c>
      <c r="E1193" s="17">
        <v>37.1</v>
      </c>
      <c r="F1193" s="18">
        <f t="shared" si="257"/>
        <v>1969.7083333332437</v>
      </c>
      <c r="G1193" s="19">
        <v>7.16</v>
      </c>
      <c r="H1193" s="18">
        <f t="shared" si="249"/>
        <v>801.96893564690072</v>
      </c>
      <c r="I1193" s="18">
        <f t="shared" si="250"/>
        <v>26.72946933962265</v>
      </c>
      <c r="J1193" s="20">
        <f t="shared" si="258"/>
        <v>116764.08262054308</v>
      </c>
      <c r="K1193" s="18">
        <f t="shared" si="251"/>
        <v>49.979864892183308</v>
      </c>
      <c r="L1193" s="20">
        <f t="shared" si="252"/>
        <v>7276.9066409374527</v>
      </c>
      <c r="M1193" s="39">
        <f t="shared" si="246"/>
        <v>18.39804634467697</v>
      </c>
      <c r="N1193" s="21"/>
      <c r="O1193" s="22">
        <f t="shared" si="247"/>
        <v>21.161648629370422</v>
      </c>
      <c r="P1193" s="22"/>
      <c r="Q1193" s="41">
        <f t="shared" si="248"/>
        <v>6.6372965809133461E-3</v>
      </c>
      <c r="R1193" s="19">
        <f t="shared" si="253"/>
        <v>1.0102292959873826</v>
      </c>
      <c r="S1193" s="19">
        <f t="shared" si="259"/>
        <v>10.49461332159653</v>
      </c>
      <c r="T1193" s="25">
        <f t="shared" si="254"/>
        <v>-1.6346310010965426E-2</v>
      </c>
      <c r="U1193" s="25">
        <f t="shared" si="255"/>
        <v>-1.1106974916049062E-2</v>
      </c>
      <c r="V1193" s="25">
        <f t="shared" si="256"/>
        <v>-5.2393350949163642E-3</v>
      </c>
      <c r="Y1193" s="40"/>
      <c r="Z1193" s="40"/>
    </row>
    <row r="1194" spans="1:26" x14ac:dyDescent="0.2">
      <c r="A1194" s="16">
        <v>1969.1</v>
      </c>
      <c r="B1194" s="17">
        <v>95.52</v>
      </c>
      <c r="C1194" s="18">
        <v>3.15333</v>
      </c>
      <c r="D1194" s="17">
        <v>5.8533299999999997</v>
      </c>
      <c r="E1194" s="17">
        <v>37.299999999999997</v>
      </c>
      <c r="F1194" s="18">
        <f t="shared" si="257"/>
        <v>1969.7916666665769</v>
      </c>
      <c r="G1194" s="19">
        <v>7.1</v>
      </c>
      <c r="H1194" s="18">
        <f t="shared" si="249"/>
        <v>806.19328150134095</v>
      </c>
      <c r="I1194" s="18">
        <f t="shared" si="250"/>
        <v>26.614253144437011</v>
      </c>
      <c r="J1194" s="20">
        <f t="shared" si="258"/>
        <v>117702.04614092839</v>
      </c>
      <c r="K1194" s="18">
        <f t="shared" si="251"/>
        <v>49.402379820040238</v>
      </c>
      <c r="L1194" s="20">
        <f t="shared" si="252"/>
        <v>7212.6142979279766</v>
      </c>
      <c r="M1194" s="39">
        <f t="shared" si="246"/>
        <v>18.448662031815353</v>
      </c>
      <c r="N1194" s="21"/>
      <c r="O1194" s="22">
        <f t="shared" si="247"/>
        <v>21.223912918013692</v>
      </c>
      <c r="P1194" s="22"/>
      <c r="Q1194" s="41">
        <f t="shared" si="248"/>
        <v>7.2898151339660378E-3</v>
      </c>
      <c r="R1194" s="19">
        <f t="shared" si="253"/>
        <v>1.0030799074007841</v>
      </c>
      <c r="S1194" s="19">
        <f t="shared" si="259"/>
        <v>10.545118825780046</v>
      </c>
      <c r="T1194" s="25">
        <f t="shared" si="254"/>
        <v>-2.1259602671944711E-2</v>
      </c>
      <c r="U1194" s="25">
        <f t="shared" si="255"/>
        <v>-1.7668368369158527E-2</v>
      </c>
      <c r="V1194" s="25">
        <f t="shared" si="256"/>
        <v>-3.5912343027861837E-3</v>
      </c>
      <c r="Y1194" s="40"/>
      <c r="Z1194" s="40"/>
    </row>
    <row r="1195" spans="1:26" x14ac:dyDescent="0.2">
      <c r="A1195" s="16">
        <v>1969.11</v>
      </c>
      <c r="B1195" s="17">
        <v>96.21</v>
      </c>
      <c r="C1195" s="18">
        <v>3.1566700000000001</v>
      </c>
      <c r="D1195" s="17">
        <v>5.8166700000000002</v>
      </c>
      <c r="E1195" s="17">
        <v>37.5</v>
      </c>
      <c r="F1195" s="18">
        <f t="shared" si="257"/>
        <v>1969.8749999999102</v>
      </c>
      <c r="G1195" s="19">
        <v>7.14</v>
      </c>
      <c r="H1195" s="18">
        <f t="shared" si="249"/>
        <v>807.68615700000032</v>
      </c>
      <c r="I1195" s="18">
        <f t="shared" si="250"/>
        <v>26.500349872333345</v>
      </c>
      <c r="J1195" s="20">
        <f t="shared" si="258"/>
        <v>118242.41691111549</v>
      </c>
      <c r="K1195" s="18">
        <f t="shared" si="251"/>
        <v>48.831138539000023</v>
      </c>
      <c r="L1195" s="20">
        <f t="shared" si="252"/>
        <v>7148.7071944119962</v>
      </c>
      <c r="M1195" s="39">
        <f t="shared" si="246"/>
        <v>18.437760084691035</v>
      </c>
      <c r="N1195" s="21"/>
      <c r="O1195" s="22">
        <f t="shared" si="247"/>
        <v>21.215681439338887</v>
      </c>
      <c r="P1195" s="22"/>
      <c r="Q1195" s="41">
        <f t="shared" si="248"/>
        <v>7.4696523355253577E-3</v>
      </c>
      <c r="R1195" s="19">
        <f t="shared" si="253"/>
        <v>0.97057926051089938</v>
      </c>
      <c r="S1195" s="19">
        <f t="shared" si="259"/>
        <v>10.521182965612146</v>
      </c>
      <c r="T1195" s="25">
        <f t="shared" si="254"/>
        <v>-2.2925778303101496E-2</v>
      </c>
      <c r="U1195" s="25">
        <f t="shared" si="255"/>
        <v>-1.9618585245797182E-2</v>
      </c>
      <c r="V1195" s="25">
        <f t="shared" si="256"/>
        <v>-3.307193057304314E-3</v>
      </c>
      <c r="Y1195" s="40"/>
      <c r="Z1195" s="40"/>
    </row>
    <row r="1196" spans="1:26" x14ac:dyDescent="0.2">
      <c r="A1196" s="16">
        <v>1969.12</v>
      </c>
      <c r="B1196" s="17">
        <v>91.11</v>
      </c>
      <c r="C1196" s="18">
        <v>3.16</v>
      </c>
      <c r="D1196" s="17">
        <v>5.78</v>
      </c>
      <c r="E1196" s="17">
        <v>37.700000000000003</v>
      </c>
      <c r="F1196" s="18">
        <f t="shared" si="257"/>
        <v>1969.9583333332434</v>
      </c>
      <c r="G1196" s="19">
        <v>7.65</v>
      </c>
      <c r="H1196" s="18">
        <f t="shared" si="249"/>
        <v>760.81381332891272</v>
      </c>
      <c r="I1196" s="18">
        <f t="shared" si="250"/>
        <v>26.387571618037146</v>
      </c>
      <c r="J1196" s="20">
        <f t="shared" si="258"/>
        <v>111702.39105767397</v>
      </c>
      <c r="K1196" s="18">
        <f t="shared" si="251"/>
        <v>48.265874668435032</v>
      </c>
      <c r="L1196" s="20">
        <f t="shared" si="252"/>
        <v>7086.3771299896353</v>
      </c>
      <c r="M1196" s="39">
        <f t="shared" si="246"/>
        <v>17.326929913742678</v>
      </c>
      <c r="N1196" s="21"/>
      <c r="O1196" s="22">
        <f t="shared" si="247"/>
        <v>19.9451447524721</v>
      </c>
      <c r="P1196" s="22"/>
      <c r="Q1196" s="41">
        <f t="shared" si="248"/>
        <v>6.3919218866562433E-3</v>
      </c>
      <c r="R1196" s="19">
        <f t="shared" si="253"/>
        <v>0.99672430310805182</v>
      </c>
      <c r="S1196" s="19">
        <f t="shared" si="259"/>
        <v>10.157468815447984</v>
      </c>
      <c r="T1196" s="25">
        <f t="shared" si="254"/>
        <v>-1.4137035989234881E-2</v>
      </c>
      <c r="U1196" s="25">
        <f t="shared" si="255"/>
        <v>-1.4771464629442566E-2</v>
      </c>
      <c r="V1196" s="25">
        <f t="shared" si="256"/>
        <v>6.3442864020768486E-4</v>
      </c>
      <c r="Y1196" s="40"/>
      <c r="Z1196" s="40"/>
    </row>
    <row r="1197" spans="1:26" x14ac:dyDescent="0.2">
      <c r="A1197" s="16">
        <v>1970.01</v>
      </c>
      <c r="B1197" s="17">
        <v>90.31</v>
      </c>
      <c r="C1197" s="18">
        <v>3.1633300000000002</v>
      </c>
      <c r="D1197" s="17">
        <v>5.73</v>
      </c>
      <c r="E1197" s="17">
        <v>37.799999999999997</v>
      </c>
      <c r="F1197" s="18">
        <f t="shared" si="257"/>
        <v>1970.0416666665767</v>
      </c>
      <c r="G1197" s="19">
        <v>7.79</v>
      </c>
      <c r="H1197" s="18">
        <f t="shared" si="249"/>
        <v>752.13835350529143</v>
      </c>
      <c r="I1197" s="18">
        <f t="shared" si="250"/>
        <v>26.34549681977515</v>
      </c>
      <c r="J1197" s="20">
        <f t="shared" si="258"/>
        <v>110750.99969562891</v>
      </c>
      <c r="K1197" s="18">
        <f t="shared" si="251"/>
        <v>47.721766865079388</v>
      </c>
      <c r="L1197" s="20">
        <f t="shared" si="252"/>
        <v>7026.943065617912</v>
      </c>
      <c r="M1197" s="39">
        <f t="shared" si="246"/>
        <v>17.090541395140207</v>
      </c>
      <c r="N1197" s="21"/>
      <c r="O1197" s="22">
        <f t="shared" si="247"/>
        <v>19.681596538879784</v>
      </c>
      <c r="P1197" s="22"/>
      <c r="Q1197" s="41">
        <f t="shared" si="248"/>
        <v>6.4112433742652061E-3</v>
      </c>
      <c r="R1197" s="19">
        <f t="shared" si="253"/>
        <v>1.0453262030836263</v>
      </c>
      <c r="S1197" s="19">
        <f t="shared" si="259"/>
        <v>10.097412439047684</v>
      </c>
      <c r="T1197" s="25">
        <f t="shared" si="254"/>
        <v>-1.1477621398428783E-2</v>
      </c>
      <c r="U1197" s="25">
        <f t="shared" si="255"/>
        <v>-1.7199657072738628E-2</v>
      </c>
      <c r="V1197" s="25">
        <f t="shared" si="256"/>
        <v>5.7220356743098444E-3</v>
      </c>
      <c r="Y1197" s="40"/>
      <c r="Z1197" s="40"/>
    </row>
    <row r="1198" spans="1:26" x14ac:dyDescent="0.2">
      <c r="A1198" s="16">
        <v>1970.02</v>
      </c>
      <c r="B1198" s="17">
        <v>87.16</v>
      </c>
      <c r="C1198" s="18">
        <v>3.1666699999999999</v>
      </c>
      <c r="D1198" s="17">
        <v>5.68</v>
      </c>
      <c r="E1198" s="17">
        <v>38</v>
      </c>
      <c r="F1198" s="18">
        <f t="shared" si="257"/>
        <v>1970.12499999991</v>
      </c>
      <c r="G1198" s="19">
        <v>7.24</v>
      </c>
      <c r="H1198" s="18">
        <f t="shared" si="249"/>
        <v>722.08332763157921</v>
      </c>
      <c r="I1198" s="18">
        <f t="shared" si="250"/>
        <v>26.234506781907907</v>
      </c>
      <c r="J1198" s="20">
        <f t="shared" si="258"/>
        <v>106647.36726423421</v>
      </c>
      <c r="K1198" s="18">
        <f t="shared" si="251"/>
        <v>47.056371052631597</v>
      </c>
      <c r="L1198" s="20">
        <f t="shared" si="252"/>
        <v>6949.9431626990627</v>
      </c>
      <c r="M1198" s="39">
        <f t="shared" si="246"/>
        <v>16.37258678715985</v>
      </c>
      <c r="N1198" s="21"/>
      <c r="O1198" s="22">
        <f t="shared" si="247"/>
        <v>18.865300867228139</v>
      </c>
      <c r="P1198" s="22"/>
      <c r="Q1198" s="41">
        <f t="shared" si="248"/>
        <v>1.4668881693785982E-2</v>
      </c>
      <c r="R1198" s="19">
        <f t="shared" si="253"/>
        <v>1.0181267352323757</v>
      </c>
      <c r="S1198" s="19">
        <f t="shared" si="259"/>
        <v>10.499536701637624</v>
      </c>
      <c r="T1198" s="25">
        <f t="shared" si="254"/>
        <v>-4.8549116449232432E-3</v>
      </c>
      <c r="U1198" s="25">
        <f t="shared" si="255"/>
        <v>-3.079532454964351E-2</v>
      </c>
      <c r="V1198" s="25">
        <f t="shared" si="256"/>
        <v>2.5940412904720267E-2</v>
      </c>
      <c r="Y1198" s="40"/>
      <c r="Z1198" s="40"/>
    </row>
    <row r="1199" spans="1:26" x14ac:dyDescent="0.2">
      <c r="A1199" s="16">
        <v>1970.03</v>
      </c>
      <c r="B1199" s="17">
        <v>88.65</v>
      </c>
      <c r="C1199" s="18">
        <v>3.17</v>
      </c>
      <c r="D1199" s="17">
        <v>5.63</v>
      </c>
      <c r="E1199" s="17">
        <v>38.200000000000003</v>
      </c>
      <c r="F1199" s="18">
        <f t="shared" si="257"/>
        <v>1970.2083333332432</v>
      </c>
      <c r="G1199" s="19">
        <v>7.07</v>
      </c>
      <c r="H1199" s="18">
        <f t="shared" si="249"/>
        <v>730.58217113874377</v>
      </c>
      <c r="I1199" s="18">
        <f t="shared" si="250"/>
        <v>26.124596531413623</v>
      </c>
      <c r="J1199" s="20">
        <f t="shared" si="258"/>
        <v>108224.13252294829</v>
      </c>
      <c r="K1199" s="18">
        <f t="shared" si="251"/>
        <v>46.397942735602115</v>
      </c>
      <c r="L1199" s="20">
        <f t="shared" si="252"/>
        <v>6873.1174969452777</v>
      </c>
      <c r="M1199" s="39">
        <f t="shared" si="246"/>
        <v>16.531690813943616</v>
      </c>
      <c r="N1199" s="21"/>
      <c r="O1199" s="22">
        <f t="shared" si="247"/>
        <v>19.05879573298251</v>
      </c>
      <c r="P1199" s="22"/>
      <c r="Q1199" s="41">
        <f t="shared" si="248"/>
        <v>1.6319779332802591E-2</v>
      </c>
      <c r="R1199" s="19">
        <f t="shared" si="253"/>
        <v>0.9834450156947917</v>
      </c>
      <c r="S1199" s="19">
        <f t="shared" si="259"/>
        <v>10.633891175200292</v>
      </c>
      <c r="T1199" s="25">
        <f t="shared" si="254"/>
        <v>-1.6882974241758775E-2</v>
      </c>
      <c r="U1199" s="25">
        <f t="shared" si="255"/>
        <v>-3.4335322596736328E-2</v>
      </c>
      <c r="V1199" s="25">
        <f t="shared" si="256"/>
        <v>1.7452348354977554E-2</v>
      </c>
      <c r="Y1199" s="40"/>
      <c r="Z1199" s="40"/>
    </row>
    <row r="1200" spans="1:26" x14ac:dyDescent="0.2">
      <c r="A1200" s="16">
        <v>1970.04</v>
      </c>
      <c r="B1200" s="17">
        <v>85.95</v>
      </c>
      <c r="C1200" s="18">
        <v>3.17333</v>
      </c>
      <c r="D1200" s="17">
        <v>5.5933299999999999</v>
      </c>
      <c r="E1200" s="17">
        <v>38.5</v>
      </c>
      <c r="F1200" s="18">
        <f t="shared" si="257"/>
        <v>1970.2916666665765</v>
      </c>
      <c r="G1200" s="19">
        <v>7.39</v>
      </c>
      <c r="H1200" s="18">
        <f t="shared" si="249"/>
        <v>702.811475649351</v>
      </c>
      <c r="I1200" s="18">
        <f t="shared" si="250"/>
        <v>25.948257591883127</v>
      </c>
      <c r="J1200" s="20">
        <f t="shared" si="258"/>
        <v>104430.66401794074</v>
      </c>
      <c r="K1200" s="18">
        <f t="shared" si="251"/>
        <v>45.736550449025991</v>
      </c>
      <c r="L1200" s="20">
        <f t="shared" si="252"/>
        <v>6795.987969417899</v>
      </c>
      <c r="M1200" s="39">
        <f t="shared" si="246"/>
        <v>15.873067819354056</v>
      </c>
      <c r="N1200" s="21"/>
      <c r="O1200" s="22">
        <f t="shared" si="247"/>
        <v>18.311411111344025</v>
      </c>
      <c r="P1200" s="22"/>
      <c r="Q1200" s="41">
        <f t="shared" si="248"/>
        <v>1.6084252196537197E-2</v>
      </c>
      <c r="R1200" s="19">
        <f t="shared" si="253"/>
        <v>0.97049894880882093</v>
      </c>
      <c r="S1200" s="19">
        <f t="shared" si="259"/>
        <v>10.37635755467578</v>
      </c>
      <c r="T1200" s="25">
        <f t="shared" si="254"/>
        <v>-1.561819126896169E-2</v>
      </c>
      <c r="U1200" s="25">
        <f t="shared" si="255"/>
        <v>-2.5013508994320088E-2</v>
      </c>
      <c r="V1200" s="25">
        <f t="shared" si="256"/>
        <v>9.3953177253583986E-3</v>
      </c>
      <c r="Y1200" s="40"/>
      <c r="Z1200" s="40"/>
    </row>
    <row r="1201" spans="1:26" x14ac:dyDescent="0.2">
      <c r="A1201" s="16">
        <v>1970.05</v>
      </c>
      <c r="B1201" s="17">
        <v>76.06</v>
      </c>
      <c r="C1201" s="18">
        <v>3.1766700000000001</v>
      </c>
      <c r="D1201" s="17">
        <v>5.5566700000000004</v>
      </c>
      <c r="E1201" s="17">
        <v>38.6</v>
      </c>
      <c r="F1201" s="18">
        <f t="shared" si="257"/>
        <v>1970.3749999999097</v>
      </c>
      <c r="G1201" s="19">
        <v>7.91</v>
      </c>
      <c r="H1201" s="18">
        <f t="shared" si="249"/>
        <v>620.32989183937843</v>
      </c>
      <c r="I1201" s="18">
        <f t="shared" si="250"/>
        <v>25.908274487370477</v>
      </c>
      <c r="J1201" s="20">
        <f t="shared" si="258"/>
        <v>92495.545334199094</v>
      </c>
      <c r="K1201" s="18">
        <f t="shared" si="251"/>
        <v>45.319070471826443</v>
      </c>
      <c r="L1201" s="20">
        <f t="shared" si="252"/>
        <v>6757.3918208280847</v>
      </c>
      <c r="M1201" s="39">
        <f t="shared" si="246"/>
        <v>13.983836060789187</v>
      </c>
      <c r="N1201" s="21"/>
      <c r="O1201" s="22">
        <f t="shared" si="247"/>
        <v>16.149570146153554</v>
      </c>
      <c r="P1201" s="22"/>
      <c r="Q1201" s="41">
        <f t="shared" si="248"/>
        <v>1.966203214030364E-2</v>
      </c>
      <c r="R1201" s="19">
        <f t="shared" si="253"/>
        <v>1.0114065562340058</v>
      </c>
      <c r="S1201" s="19">
        <f t="shared" si="259"/>
        <v>10.044155383994211</v>
      </c>
      <c r="T1201" s="25">
        <f t="shared" si="254"/>
        <v>3.2911346716124612E-4</v>
      </c>
      <c r="U1201" s="25">
        <f t="shared" si="255"/>
        <v>-1.4347637263584123E-2</v>
      </c>
      <c r="V1201" s="25">
        <f t="shared" si="256"/>
        <v>1.4676750730745369E-2</v>
      </c>
      <c r="Y1201" s="40"/>
      <c r="Z1201" s="40"/>
    </row>
    <row r="1202" spans="1:26" x14ac:dyDescent="0.2">
      <c r="A1202" s="16">
        <v>1970.06</v>
      </c>
      <c r="B1202" s="17">
        <v>75.59</v>
      </c>
      <c r="C1202" s="18">
        <v>3.18</v>
      </c>
      <c r="D1202" s="17">
        <v>5.52</v>
      </c>
      <c r="E1202" s="17">
        <v>38.799999999999997</v>
      </c>
      <c r="F1202" s="18">
        <f t="shared" si="257"/>
        <v>1970.458333333243</v>
      </c>
      <c r="G1202" s="19">
        <v>7.84</v>
      </c>
      <c r="H1202" s="18">
        <f t="shared" si="249"/>
        <v>613.31884954896941</v>
      </c>
      <c r="I1202" s="18">
        <f t="shared" si="250"/>
        <v>25.801745489690738</v>
      </c>
      <c r="J1202" s="20">
        <f t="shared" si="258"/>
        <v>91770.751463566135</v>
      </c>
      <c r="K1202" s="18">
        <f t="shared" si="251"/>
        <v>44.787935567010329</v>
      </c>
      <c r="L1202" s="20">
        <f t="shared" si="252"/>
        <v>6701.6079915185219</v>
      </c>
      <c r="M1202" s="39">
        <f t="shared" si="246"/>
        <v>13.799691797725176</v>
      </c>
      <c r="N1202" s="21"/>
      <c r="O1202" s="22">
        <f t="shared" si="247"/>
        <v>15.955062559858007</v>
      </c>
      <c r="P1202" s="22"/>
      <c r="Q1202" s="41">
        <f t="shared" si="248"/>
        <v>2.1499547604048097E-2</v>
      </c>
      <c r="R1202" s="19">
        <f t="shared" si="253"/>
        <v>1.0331072842441178</v>
      </c>
      <c r="S1202" s="19">
        <f t="shared" si="259"/>
        <v>10.106360047373879</v>
      </c>
      <c r="T1202" s="25">
        <f t="shared" si="254"/>
        <v>6.6845801773449676E-3</v>
      </c>
      <c r="U1202" s="25">
        <f t="shared" si="255"/>
        <v>-1.2755533215716874E-2</v>
      </c>
      <c r="V1202" s="25">
        <f t="shared" si="256"/>
        <v>1.9440113393061842E-2</v>
      </c>
      <c r="Y1202" s="40"/>
      <c r="Z1202" s="40"/>
    </row>
    <row r="1203" spans="1:26" x14ac:dyDescent="0.2">
      <c r="A1203" s="16">
        <v>1970.07</v>
      </c>
      <c r="B1203" s="17">
        <v>75.72</v>
      </c>
      <c r="C1203" s="18">
        <v>3.1833300000000002</v>
      </c>
      <c r="D1203" s="17">
        <v>5.4666699999999997</v>
      </c>
      <c r="E1203" s="17">
        <v>39</v>
      </c>
      <c r="F1203" s="18">
        <f t="shared" si="257"/>
        <v>1970.5416666665762</v>
      </c>
      <c r="G1203" s="19">
        <v>7.46</v>
      </c>
      <c r="H1203" s="18">
        <f t="shared" si="249"/>
        <v>611.22300384615414</v>
      </c>
      <c r="I1203" s="18">
        <f t="shared" si="250"/>
        <v>25.696309097115396</v>
      </c>
      <c r="J1203" s="20">
        <f t="shared" si="258"/>
        <v>91777.561620921566</v>
      </c>
      <c r="K1203" s="18">
        <f t="shared" si="251"/>
        <v>44.127766223397451</v>
      </c>
      <c r="L1203" s="20">
        <f t="shared" si="252"/>
        <v>6625.9593606212784</v>
      </c>
      <c r="M1203" s="39">
        <f t="shared" si="246"/>
        <v>13.726499744359765</v>
      </c>
      <c r="N1203" s="21"/>
      <c r="O1203" s="22">
        <f t="shared" si="247"/>
        <v>15.888935332500377</v>
      </c>
      <c r="P1203" s="22"/>
      <c r="Q1203" s="41">
        <f t="shared" si="248"/>
        <v>2.6214326254140607E-2</v>
      </c>
      <c r="R1203" s="19">
        <f t="shared" si="253"/>
        <v>1.0013364030516227</v>
      </c>
      <c r="S1203" s="19">
        <f t="shared" si="259"/>
        <v>10.387410827355499</v>
      </c>
      <c r="T1203" s="25">
        <f t="shared" si="254"/>
        <v>1.1574313955990734E-2</v>
      </c>
      <c r="U1203" s="25">
        <f t="shared" si="255"/>
        <v>-1.7551010788146693E-2</v>
      </c>
      <c r="V1203" s="25">
        <f t="shared" si="256"/>
        <v>2.9125324744137426E-2</v>
      </c>
      <c r="Y1203" s="40"/>
      <c r="Z1203" s="40"/>
    </row>
    <row r="1204" spans="1:26" x14ac:dyDescent="0.2">
      <c r="A1204" s="16">
        <v>1970.08</v>
      </c>
      <c r="B1204" s="17">
        <v>77.92</v>
      </c>
      <c r="C1204" s="18">
        <v>3.1866699999999999</v>
      </c>
      <c r="D1204" s="17">
        <v>5.4133300000000002</v>
      </c>
      <c r="E1204" s="17">
        <v>39</v>
      </c>
      <c r="F1204" s="18">
        <f t="shared" si="257"/>
        <v>1970.6249999999095</v>
      </c>
      <c r="G1204" s="19">
        <v>7.53</v>
      </c>
      <c r="H1204" s="18">
        <f t="shared" si="249"/>
        <v>628.98172820512855</v>
      </c>
      <c r="I1204" s="18">
        <f t="shared" si="250"/>
        <v>25.723270069551294</v>
      </c>
      <c r="J1204" s="20">
        <f t="shared" si="258"/>
        <v>94765.975546219663</v>
      </c>
      <c r="K1204" s="18">
        <f t="shared" si="251"/>
        <v>43.697197879166687</v>
      </c>
      <c r="L1204" s="20">
        <f t="shared" si="252"/>
        <v>6583.6691273564838</v>
      </c>
      <c r="M1204" s="39">
        <f t="shared" si="246"/>
        <v>14.100456516815447</v>
      </c>
      <c r="N1204" s="21"/>
      <c r="O1204" s="22">
        <f t="shared" si="247"/>
        <v>16.33950832916863</v>
      </c>
      <c r="P1204" s="22"/>
      <c r="Q1204" s="41">
        <f t="shared" si="248"/>
        <v>2.358223149317086E-2</v>
      </c>
      <c r="R1204" s="19">
        <f t="shared" si="253"/>
        <v>1.0160954098001953</v>
      </c>
      <c r="S1204" s="19">
        <f t="shared" si="259"/>
        <v>10.401292594883635</v>
      </c>
      <c r="T1204" s="25">
        <f t="shared" si="254"/>
        <v>1.1089305510932679E-2</v>
      </c>
      <c r="U1204" s="25">
        <f t="shared" si="255"/>
        <v>-2.2639234506384609E-2</v>
      </c>
      <c r="V1204" s="25">
        <f t="shared" si="256"/>
        <v>3.3728540017317288E-2</v>
      </c>
      <c r="Y1204" s="40"/>
      <c r="Z1204" s="40"/>
    </row>
    <row r="1205" spans="1:26" x14ac:dyDescent="0.2">
      <c r="A1205" s="16">
        <v>1970.09</v>
      </c>
      <c r="B1205" s="17">
        <v>82.58</v>
      </c>
      <c r="C1205" s="18">
        <v>3.19</v>
      </c>
      <c r="D1205" s="17">
        <v>5.36</v>
      </c>
      <c r="E1205" s="17">
        <v>39.200000000000003</v>
      </c>
      <c r="F1205" s="18">
        <f t="shared" si="257"/>
        <v>1970.7083333332428</v>
      </c>
      <c r="G1205" s="19">
        <v>7.39</v>
      </c>
      <c r="H1205" s="18">
        <f t="shared" si="249"/>
        <v>663.19692538265326</v>
      </c>
      <c r="I1205" s="18">
        <f t="shared" si="250"/>
        <v>25.618772002551029</v>
      </c>
      <c r="J1205" s="20">
        <f t="shared" si="258"/>
        <v>100242.68821473797</v>
      </c>
      <c r="K1205" s="18">
        <f t="shared" si="251"/>
        <v>43.045961734693897</v>
      </c>
      <c r="L1205" s="20">
        <f t="shared" si="252"/>
        <v>6506.4278134051292</v>
      </c>
      <c r="M1205" s="39">
        <f t="shared" si="246"/>
        <v>14.842661145242218</v>
      </c>
      <c r="N1205" s="21"/>
      <c r="O1205" s="22">
        <f t="shared" si="247"/>
        <v>17.215125541252274</v>
      </c>
      <c r="P1205" s="22"/>
      <c r="Q1205" s="41">
        <f t="shared" si="248"/>
        <v>2.1961852727596334E-2</v>
      </c>
      <c r="R1205" s="19">
        <f t="shared" si="253"/>
        <v>1.0103781482444136</v>
      </c>
      <c r="S1205" s="19">
        <f t="shared" si="259"/>
        <v>10.514783693988544</v>
      </c>
      <c r="T1205" s="25">
        <f t="shared" si="254"/>
        <v>7.3995040543766155E-3</v>
      </c>
      <c r="U1205" s="25">
        <f t="shared" si="255"/>
        <v>-2.5982514542431612E-2</v>
      </c>
      <c r="V1205" s="25">
        <f t="shared" si="256"/>
        <v>3.3382018596808227E-2</v>
      </c>
      <c r="Y1205" s="40"/>
      <c r="Z1205" s="40"/>
    </row>
    <row r="1206" spans="1:26" x14ac:dyDescent="0.2">
      <c r="A1206" s="16">
        <v>1970.1</v>
      </c>
      <c r="B1206" s="17">
        <v>84.37</v>
      </c>
      <c r="C1206" s="18">
        <v>3.17333</v>
      </c>
      <c r="D1206" s="17">
        <v>5.2833300000000003</v>
      </c>
      <c r="E1206" s="17">
        <v>39.4</v>
      </c>
      <c r="F1206" s="18">
        <f t="shared" si="257"/>
        <v>1970.791666666576</v>
      </c>
      <c r="G1206" s="19">
        <v>7.33</v>
      </c>
      <c r="H1206" s="18">
        <f t="shared" si="249"/>
        <v>674.13289562182786</v>
      </c>
      <c r="I1206" s="18">
        <f t="shared" si="250"/>
        <v>25.35553089562184</v>
      </c>
      <c r="J1206" s="20">
        <f t="shared" si="258"/>
        <v>102215.04346316424</v>
      </c>
      <c r="K1206" s="18">
        <f t="shared" si="251"/>
        <v>42.214845933692921</v>
      </c>
      <c r="L1206" s="20">
        <f t="shared" si="252"/>
        <v>6400.8036693165759</v>
      </c>
      <c r="M1206" s="39">
        <f t="shared" si="246"/>
        <v>15.064185404089633</v>
      </c>
      <c r="N1206" s="21"/>
      <c r="O1206" s="22">
        <f t="shared" si="247"/>
        <v>17.486678518763018</v>
      </c>
      <c r="P1206" s="22"/>
      <c r="Q1206" s="41">
        <f t="shared" si="248"/>
        <v>2.1401934611650089E-2</v>
      </c>
      <c r="R1206" s="19">
        <f t="shared" si="253"/>
        <v>1.0413211919527887</v>
      </c>
      <c r="S1206" s="19">
        <f t="shared" si="259"/>
        <v>10.569979212552536</v>
      </c>
      <c r="T1206" s="25">
        <f t="shared" si="254"/>
        <v>7.7786185512358497E-3</v>
      </c>
      <c r="U1206" s="25">
        <f t="shared" si="255"/>
        <v>-2.7846164942143425E-2</v>
      </c>
      <c r="V1206" s="25">
        <f t="shared" si="256"/>
        <v>3.5624783493379275E-2</v>
      </c>
      <c r="Y1206" s="40"/>
      <c r="Z1206" s="40"/>
    </row>
    <row r="1207" spans="1:26" x14ac:dyDescent="0.2">
      <c r="A1207" s="16">
        <v>1970.11</v>
      </c>
      <c r="B1207" s="17">
        <v>84.28</v>
      </c>
      <c r="C1207" s="18">
        <v>3.1566700000000001</v>
      </c>
      <c r="D1207" s="17">
        <v>5.2066699999999999</v>
      </c>
      <c r="E1207" s="17">
        <v>39.6</v>
      </c>
      <c r="F1207" s="18">
        <f t="shared" si="257"/>
        <v>1970.8749999999093</v>
      </c>
      <c r="G1207" s="19">
        <v>6.84</v>
      </c>
      <c r="H1207" s="18">
        <f t="shared" si="249"/>
        <v>670.01269823232349</v>
      </c>
      <c r="I1207" s="18">
        <f t="shared" si="250"/>
        <v>25.095028288194456</v>
      </c>
      <c r="J1207" s="20">
        <f t="shared" si="258"/>
        <v>101907.4057466354</v>
      </c>
      <c r="K1207" s="18">
        <f t="shared" si="251"/>
        <v>41.392204740214666</v>
      </c>
      <c r="L1207" s="20">
        <f t="shared" si="252"/>
        <v>6295.6600887379464</v>
      </c>
      <c r="M1207" s="39">
        <f t="shared" si="246"/>
        <v>14.950761908791726</v>
      </c>
      <c r="N1207" s="21"/>
      <c r="O1207" s="22">
        <f t="shared" si="247"/>
        <v>17.369848985307819</v>
      </c>
      <c r="P1207" s="22"/>
      <c r="Q1207" s="41">
        <f t="shared" si="248"/>
        <v>2.7326345228659843E-2</v>
      </c>
      <c r="R1207" s="19">
        <f t="shared" si="253"/>
        <v>1.0386907764634588</v>
      </c>
      <c r="S1207" s="19">
        <f t="shared" si="259"/>
        <v>10.951153739639832</v>
      </c>
      <c r="T1207" s="25">
        <f t="shared" si="254"/>
        <v>1.1810279795561707E-2</v>
      </c>
      <c r="U1207" s="25">
        <f t="shared" si="255"/>
        <v>-3.6280350482559065E-2</v>
      </c>
      <c r="V1207" s="25">
        <f t="shared" si="256"/>
        <v>4.8090630278120772E-2</v>
      </c>
      <c r="Y1207" s="40"/>
      <c r="Z1207" s="40"/>
    </row>
    <row r="1208" spans="1:26" x14ac:dyDescent="0.2">
      <c r="A1208" s="16">
        <v>1970.12</v>
      </c>
      <c r="B1208" s="17">
        <v>90.05</v>
      </c>
      <c r="C1208" s="18">
        <v>3.14</v>
      </c>
      <c r="D1208" s="17">
        <v>5.13</v>
      </c>
      <c r="E1208" s="17">
        <v>39.799999999999997</v>
      </c>
      <c r="F1208" s="18">
        <f t="shared" si="257"/>
        <v>1970.9583333332425</v>
      </c>
      <c r="G1208" s="19">
        <v>6.39</v>
      </c>
      <c r="H1208" s="18">
        <f t="shared" si="249"/>
        <v>712.28588410804059</v>
      </c>
      <c r="I1208" s="18">
        <f t="shared" si="250"/>
        <v>24.837064698492476</v>
      </c>
      <c r="J1208" s="20">
        <f t="shared" si="258"/>
        <v>108651.86614215287</v>
      </c>
      <c r="K1208" s="18">
        <f t="shared" si="251"/>
        <v>40.577752198492483</v>
      </c>
      <c r="L1208" s="20">
        <f t="shared" si="252"/>
        <v>6189.7176380815563</v>
      </c>
      <c r="M1208" s="39">
        <f t="shared" si="246"/>
        <v>15.873840687205737</v>
      </c>
      <c r="N1208" s="21"/>
      <c r="O1208" s="22">
        <f t="shared" si="247"/>
        <v>18.454515548006182</v>
      </c>
      <c r="P1208" s="22"/>
      <c r="Q1208" s="41">
        <f t="shared" si="248"/>
        <v>2.8455287421124562E-2</v>
      </c>
      <c r="R1208" s="19">
        <f t="shared" si="253"/>
        <v>1.0163958032214011</v>
      </c>
      <c r="S1208" s="19">
        <f t="shared" si="259"/>
        <v>11.317702268529887</v>
      </c>
      <c r="T1208" s="25">
        <f t="shared" si="254"/>
        <v>3.1555751529841469E-3</v>
      </c>
      <c r="U1208" s="25">
        <f t="shared" si="255"/>
        <v>-4.0187095108721205E-2</v>
      </c>
      <c r="V1208" s="25">
        <f t="shared" si="256"/>
        <v>4.3342670261705352E-2</v>
      </c>
      <c r="Y1208" s="40"/>
      <c r="Z1208" s="40"/>
    </row>
    <row r="1209" spans="1:26" x14ac:dyDescent="0.2">
      <c r="A1209" s="16">
        <v>1971.01</v>
      </c>
      <c r="B1209" s="17">
        <v>93.49</v>
      </c>
      <c r="C1209" s="18">
        <v>3.13</v>
      </c>
      <c r="D1209" s="17">
        <v>5.16</v>
      </c>
      <c r="E1209" s="17">
        <v>39.799999999999997</v>
      </c>
      <c r="F1209" s="18">
        <f t="shared" si="257"/>
        <v>1971.0416666665758</v>
      </c>
      <c r="G1209" s="19">
        <v>6.24</v>
      </c>
      <c r="H1209" s="18">
        <f t="shared" si="249"/>
        <v>739.49591677135709</v>
      </c>
      <c r="I1209" s="18">
        <f t="shared" si="250"/>
        <v>24.757965766331669</v>
      </c>
      <c r="J1209" s="20">
        <f t="shared" si="258"/>
        <v>113117.19038366036</v>
      </c>
      <c r="K1209" s="18">
        <f t="shared" si="251"/>
        <v>40.815048994974894</v>
      </c>
      <c r="L1209" s="20">
        <f t="shared" si="252"/>
        <v>6243.2848687526739</v>
      </c>
      <c r="M1209" s="39">
        <f t="shared" si="246"/>
        <v>16.461793943491934</v>
      </c>
      <c r="N1209" s="21"/>
      <c r="O1209" s="22">
        <f t="shared" si="247"/>
        <v>19.149002748259772</v>
      </c>
      <c r="P1209" s="22"/>
      <c r="Q1209" s="41">
        <f t="shared" si="248"/>
        <v>2.7705281704982744E-2</v>
      </c>
      <c r="R1209" s="19">
        <f t="shared" si="253"/>
        <v>1.0148506806126156</v>
      </c>
      <c r="S1209" s="19">
        <f t="shared" si="259"/>
        <v>11.503265087843108</v>
      </c>
      <c r="T1209" s="25">
        <f t="shared" si="254"/>
        <v>-1.6709123430016515E-3</v>
      </c>
      <c r="U1209" s="25">
        <f t="shared" si="255"/>
        <v>-4.0063139342521037E-2</v>
      </c>
      <c r="V1209" s="25">
        <f t="shared" si="256"/>
        <v>3.8392226999519385E-2</v>
      </c>
      <c r="Y1209" s="40"/>
      <c r="Z1209" s="40"/>
    </row>
    <row r="1210" spans="1:26" x14ac:dyDescent="0.2">
      <c r="A1210" s="16">
        <v>1971.02</v>
      </c>
      <c r="B1210" s="17">
        <v>97.11</v>
      </c>
      <c r="C1210" s="18">
        <v>3.12</v>
      </c>
      <c r="D1210" s="17">
        <v>5.19</v>
      </c>
      <c r="E1210" s="17">
        <v>39.9</v>
      </c>
      <c r="F1210" s="18">
        <f t="shared" si="257"/>
        <v>1971.1249999999091</v>
      </c>
      <c r="G1210" s="19">
        <v>6.11</v>
      </c>
      <c r="H1210" s="18">
        <f t="shared" si="249"/>
        <v>766.20459304511314</v>
      </c>
      <c r="I1210" s="18">
        <f t="shared" si="250"/>
        <v>24.617015037593998</v>
      </c>
      <c r="J1210" s="20">
        <f t="shared" si="258"/>
        <v>117516.48587206303</v>
      </c>
      <c r="K1210" s="18">
        <f t="shared" si="251"/>
        <v>40.949457706766943</v>
      </c>
      <c r="L1210" s="20">
        <f t="shared" si="252"/>
        <v>6280.6154018742382</v>
      </c>
      <c r="M1210" s="39">
        <f t="shared" si="246"/>
        <v>17.034534781502121</v>
      </c>
      <c r="N1210" s="21"/>
      <c r="O1210" s="22">
        <f t="shared" si="247"/>
        <v>19.824574232687631</v>
      </c>
      <c r="P1210" s="22"/>
      <c r="Q1210" s="41">
        <f t="shared" si="248"/>
        <v>2.7221175943178091E-2</v>
      </c>
      <c r="R1210" s="19">
        <f t="shared" si="253"/>
        <v>1.0360949321896797</v>
      </c>
      <c r="S1210" s="19">
        <f t="shared" si="259"/>
        <v>11.644838016688313</v>
      </c>
      <c r="T1210" s="25">
        <f t="shared" si="254"/>
        <v>-9.5863670714831928E-3</v>
      </c>
      <c r="U1210" s="25">
        <f t="shared" si="255"/>
        <v>-4.452039276429598E-2</v>
      </c>
      <c r="V1210" s="25">
        <f t="shared" si="256"/>
        <v>3.4934025692812787E-2</v>
      </c>
      <c r="Y1210" s="40"/>
      <c r="Z1210" s="40"/>
    </row>
    <row r="1211" spans="1:26" x14ac:dyDescent="0.2">
      <c r="A1211" s="16">
        <v>1971.03</v>
      </c>
      <c r="B1211" s="17">
        <v>99.6</v>
      </c>
      <c r="C1211" s="18">
        <v>3.11</v>
      </c>
      <c r="D1211" s="17">
        <v>5.22</v>
      </c>
      <c r="E1211" s="17">
        <v>40</v>
      </c>
      <c r="F1211" s="18">
        <f t="shared" si="257"/>
        <v>1971.2083333332423</v>
      </c>
      <c r="G1211" s="19">
        <v>5.7</v>
      </c>
      <c r="H1211" s="18">
        <f t="shared" si="249"/>
        <v>783.88623750000033</v>
      </c>
      <c r="I1211" s="18">
        <f t="shared" si="250"/>
        <v>24.476769062500011</v>
      </c>
      <c r="J1211" s="20">
        <f t="shared" si="258"/>
        <v>120541.24809913881</v>
      </c>
      <c r="K1211" s="18">
        <f t="shared" si="251"/>
        <v>41.083194375000019</v>
      </c>
      <c r="L1211" s="20">
        <f t="shared" si="252"/>
        <v>6317.5232437500463</v>
      </c>
      <c r="M1211" s="39">
        <f t="shared" si="246"/>
        <v>17.402902607188871</v>
      </c>
      <c r="N1211" s="21"/>
      <c r="O1211" s="22">
        <f t="shared" si="247"/>
        <v>20.261603158151747</v>
      </c>
      <c r="P1211" s="22"/>
      <c r="Q1211" s="41">
        <f t="shared" si="248"/>
        <v>3.0336339371474189E-2</v>
      </c>
      <c r="R1211" s="19">
        <f t="shared" si="253"/>
        <v>0.99497715756358207</v>
      </c>
      <c r="S1211" s="19">
        <f t="shared" si="259"/>
        <v>12.034994761122331</v>
      </c>
      <c r="T1211" s="25">
        <f t="shared" si="254"/>
        <v>-8.7534280564596223E-3</v>
      </c>
      <c r="U1211" s="25">
        <f t="shared" si="255"/>
        <v>-4.6906446445454719E-2</v>
      </c>
      <c r="V1211" s="25">
        <f t="shared" si="256"/>
        <v>3.8153018388995097E-2</v>
      </c>
      <c r="Y1211" s="40"/>
      <c r="Z1211" s="40"/>
    </row>
    <row r="1212" spans="1:26" x14ac:dyDescent="0.2">
      <c r="A1212" s="16">
        <v>1971.04</v>
      </c>
      <c r="B1212" s="17">
        <v>103</v>
      </c>
      <c r="C1212" s="18">
        <v>3.1066699999999998</v>
      </c>
      <c r="D1212" s="17">
        <v>5.2533300000000001</v>
      </c>
      <c r="E1212" s="17">
        <v>40.1</v>
      </c>
      <c r="F1212" s="18">
        <f t="shared" si="257"/>
        <v>1971.2916666665756</v>
      </c>
      <c r="G1212" s="19">
        <v>5.83</v>
      </c>
      <c r="H1212" s="18">
        <f t="shared" si="249"/>
        <v>808.62384663341675</v>
      </c>
      <c r="I1212" s="18">
        <f t="shared" si="250"/>
        <v>24.389586850685795</v>
      </c>
      <c r="J1212" s="20">
        <f t="shared" si="258"/>
        <v>124657.7870332266</v>
      </c>
      <c r="K1212" s="18">
        <f t="shared" si="251"/>
        <v>41.242406914900265</v>
      </c>
      <c r="L1212" s="20">
        <f t="shared" si="252"/>
        <v>6357.9465277209738</v>
      </c>
      <c r="M1212" s="39">
        <f t="shared" si="246"/>
        <v>17.924110447959603</v>
      </c>
      <c r="N1212" s="21"/>
      <c r="O1212" s="22">
        <f t="shared" si="247"/>
        <v>20.875485334712323</v>
      </c>
      <c r="P1212" s="22"/>
      <c r="Q1212" s="41">
        <f t="shared" si="248"/>
        <v>2.7622614301182645E-2</v>
      </c>
      <c r="R1212" s="19">
        <f t="shared" si="253"/>
        <v>0.9638031448454738</v>
      </c>
      <c r="S1212" s="19">
        <f t="shared" si="259"/>
        <v>11.94468317078713</v>
      </c>
      <c r="T1212" s="25">
        <f t="shared" si="254"/>
        <v>-1.1471603257818486E-2</v>
      </c>
      <c r="U1212" s="25">
        <f t="shared" si="255"/>
        <v>-4.8695950276563149E-2</v>
      </c>
      <c r="V1212" s="25">
        <f t="shared" si="256"/>
        <v>3.7224347018744663E-2</v>
      </c>
      <c r="Y1212" s="40"/>
      <c r="Z1212" s="40"/>
    </row>
    <row r="1213" spans="1:26" x14ac:dyDescent="0.2">
      <c r="A1213" s="16">
        <v>1971.05</v>
      </c>
      <c r="B1213" s="17">
        <v>101.6</v>
      </c>
      <c r="C1213" s="18">
        <v>3.1033300000000001</v>
      </c>
      <c r="D1213" s="17">
        <v>5.28667</v>
      </c>
      <c r="E1213" s="17">
        <v>40.299999999999997</v>
      </c>
      <c r="F1213" s="18">
        <f t="shared" si="257"/>
        <v>1971.3749999999088</v>
      </c>
      <c r="G1213" s="19">
        <v>6.39</v>
      </c>
      <c r="H1213" s="18">
        <f t="shared" si="249"/>
        <v>793.67436724565789</v>
      </c>
      <c r="I1213" s="18">
        <f t="shared" si="250"/>
        <v>24.242455453784132</v>
      </c>
      <c r="J1213" s="20">
        <f t="shared" si="258"/>
        <v>122664.60468143178</v>
      </c>
      <c r="K1213" s="18">
        <f t="shared" si="251"/>
        <v>41.298173888647661</v>
      </c>
      <c r="L1213" s="20">
        <f t="shared" si="252"/>
        <v>6382.7488743226868</v>
      </c>
      <c r="M1213" s="39">
        <f t="shared" si="246"/>
        <v>17.564153279699376</v>
      </c>
      <c r="N1213" s="21"/>
      <c r="O1213" s="22">
        <f t="shared" si="247"/>
        <v>20.46389114726459</v>
      </c>
      <c r="P1213" s="22"/>
      <c r="Q1213" s="41">
        <f t="shared" si="248"/>
        <v>2.3678614175411623E-2</v>
      </c>
      <c r="R1213" s="19">
        <f t="shared" si="253"/>
        <v>0.99584933245988749</v>
      </c>
      <c r="S1213" s="19">
        <f t="shared" si="259"/>
        <v>11.455190086548795</v>
      </c>
      <c r="T1213" s="25">
        <f t="shared" si="254"/>
        <v>-1.2261023454120279E-2</v>
      </c>
      <c r="U1213" s="25">
        <f t="shared" si="255"/>
        <v>-4.6506538769724881E-2</v>
      </c>
      <c r="V1213" s="25">
        <f t="shared" si="256"/>
        <v>3.4245515315604602E-2</v>
      </c>
      <c r="Y1213" s="40"/>
      <c r="Z1213" s="40"/>
    </row>
    <row r="1214" spans="1:26" x14ac:dyDescent="0.2">
      <c r="A1214" s="16">
        <v>1971.06</v>
      </c>
      <c r="B1214" s="17">
        <v>99.72</v>
      </c>
      <c r="C1214" s="18">
        <v>3.1</v>
      </c>
      <c r="D1214" s="17">
        <v>5.32</v>
      </c>
      <c r="E1214" s="17">
        <v>40.6</v>
      </c>
      <c r="F1214" s="18">
        <f t="shared" si="257"/>
        <v>1971.4583333332421</v>
      </c>
      <c r="G1214" s="19">
        <v>6.52</v>
      </c>
      <c r="H1214" s="18">
        <f t="shared" si="249"/>
        <v>773.23219581280819</v>
      </c>
      <c r="I1214" s="18">
        <f t="shared" si="250"/>
        <v>24.037503078817746</v>
      </c>
      <c r="J1214" s="20">
        <f t="shared" si="258"/>
        <v>119814.79825796673</v>
      </c>
      <c r="K1214" s="18">
        <f t="shared" si="251"/>
        <v>41.251456896551744</v>
      </c>
      <c r="L1214" s="20">
        <f t="shared" si="252"/>
        <v>6392.0449933050841</v>
      </c>
      <c r="M1214" s="39">
        <f t="shared" si="246"/>
        <v>17.083166880070696</v>
      </c>
      <c r="N1214" s="21"/>
      <c r="O1214" s="22">
        <f t="shared" si="247"/>
        <v>19.911939063113639</v>
      </c>
      <c r="P1214" s="22"/>
      <c r="Q1214" s="41">
        <f t="shared" si="248"/>
        <v>2.4746298795041734E-2</v>
      </c>
      <c r="R1214" s="19">
        <f t="shared" si="253"/>
        <v>0.99026847808800322</v>
      </c>
      <c r="S1214" s="19">
        <f t="shared" si="259"/>
        <v>11.323350469357061</v>
      </c>
      <c r="T1214" s="25">
        <f t="shared" si="254"/>
        <v>-9.9668358478814945E-3</v>
      </c>
      <c r="U1214" s="25">
        <f t="shared" si="255"/>
        <v>-4.1937497891791575E-2</v>
      </c>
      <c r="V1214" s="25">
        <f t="shared" si="256"/>
        <v>3.1970662043910081E-2</v>
      </c>
      <c r="Y1214" s="40"/>
      <c r="Z1214" s="40"/>
    </row>
    <row r="1215" spans="1:26" x14ac:dyDescent="0.2">
      <c r="A1215" s="16">
        <v>1971.07</v>
      </c>
      <c r="B1215" s="17">
        <v>99</v>
      </c>
      <c r="C1215" s="18">
        <v>3.09667</v>
      </c>
      <c r="D1215" s="17">
        <v>5.3566700000000003</v>
      </c>
      <c r="E1215" s="17">
        <v>40.700000000000003</v>
      </c>
      <c r="F1215" s="18">
        <f t="shared" si="257"/>
        <v>1971.5416666665753</v>
      </c>
      <c r="G1215" s="19">
        <v>6.73</v>
      </c>
      <c r="H1215" s="18">
        <f t="shared" si="249"/>
        <v>765.76317567567594</v>
      </c>
      <c r="I1215" s="18">
        <f t="shared" si="250"/>
        <v>23.952685386056519</v>
      </c>
      <c r="J1215" s="20">
        <f t="shared" si="258"/>
        <v>118966.74515844426</v>
      </c>
      <c r="K1215" s="18">
        <f t="shared" si="251"/>
        <v>41.43374373986488</v>
      </c>
      <c r="L1215" s="20">
        <f t="shared" si="252"/>
        <v>6437.0262099786223</v>
      </c>
      <c r="M1215" s="39">
        <f t="shared" si="246"/>
        <v>16.889414708693351</v>
      </c>
      <c r="N1215" s="21"/>
      <c r="O1215" s="22">
        <f t="shared" si="247"/>
        <v>19.694941690150483</v>
      </c>
      <c r="P1215" s="22"/>
      <c r="Q1215" s="41">
        <f t="shared" si="248"/>
        <v>2.2881739151916693E-2</v>
      </c>
      <c r="R1215" s="19">
        <f t="shared" si="253"/>
        <v>1.0165126805988081</v>
      </c>
      <c r="S1215" s="19">
        <f t="shared" si="259"/>
        <v>11.185606281758727</v>
      </c>
      <c r="T1215" s="25">
        <f t="shared" si="254"/>
        <v>-1.2361256495427297E-2</v>
      </c>
      <c r="U1215" s="25">
        <f t="shared" si="255"/>
        <v>-4.4890131515096465E-2</v>
      </c>
      <c r="V1215" s="25">
        <f t="shared" si="256"/>
        <v>3.2528875019669168E-2</v>
      </c>
      <c r="Y1215" s="40"/>
      <c r="Z1215" s="40"/>
    </row>
    <row r="1216" spans="1:26" x14ac:dyDescent="0.2">
      <c r="A1216" s="16">
        <v>1971.08</v>
      </c>
      <c r="B1216" s="17">
        <v>97.24</v>
      </c>
      <c r="C1216" s="18">
        <v>3.0933299999999999</v>
      </c>
      <c r="D1216" s="17">
        <v>5.3933299999999997</v>
      </c>
      <c r="E1216" s="17">
        <v>40.799999999999997</v>
      </c>
      <c r="F1216" s="18">
        <f t="shared" si="257"/>
        <v>1971.6249999999086</v>
      </c>
      <c r="G1216" s="19">
        <v>6.58</v>
      </c>
      <c r="H1216" s="18">
        <f t="shared" si="249"/>
        <v>750.30610416666696</v>
      </c>
      <c r="I1216" s="18">
        <f t="shared" si="250"/>
        <v>23.868206306066188</v>
      </c>
      <c r="J1216" s="20">
        <f t="shared" si="258"/>
        <v>116874.38731650774</v>
      </c>
      <c r="K1216" s="18">
        <f t="shared" si="251"/>
        <v>41.615059859987767</v>
      </c>
      <c r="L1216" s="20">
        <f t="shared" si="252"/>
        <v>6482.3338065172848</v>
      </c>
      <c r="M1216" s="39">
        <f t="shared" si="246"/>
        <v>16.519449443051556</v>
      </c>
      <c r="N1216" s="21"/>
      <c r="O1216" s="22">
        <f t="shared" si="247"/>
        <v>19.273018870882726</v>
      </c>
      <c r="P1216" s="22"/>
      <c r="Q1216" s="41">
        <f t="shared" si="248"/>
        <v>2.630516570842717E-2</v>
      </c>
      <c r="R1216" s="19">
        <f t="shared" si="253"/>
        <v>1.0381033092028704</v>
      </c>
      <c r="S1216" s="19">
        <f t="shared" si="259"/>
        <v>11.34244221719737</v>
      </c>
      <c r="T1216" s="25">
        <f t="shared" si="254"/>
        <v>-1.0566792316608509E-2</v>
      </c>
      <c r="U1216" s="25">
        <f t="shared" si="255"/>
        <v>-4.9076659971994618E-2</v>
      </c>
      <c r="V1216" s="25">
        <f t="shared" si="256"/>
        <v>3.850986765538611E-2</v>
      </c>
      <c r="Y1216" s="40"/>
      <c r="Z1216" s="40"/>
    </row>
    <row r="1217" spans="1:26" x14ac:dyDescent="0.2">
      <c r="A1217" s="16">
        <v>1971.09</v>
      </c>
      <c r="B1217" s="17">
        <v>99.4</v>
      </c>
      <c r="C1217" s="18">
        <v>3.09</v>
      </c>
      <c r="D1217" s="17">
        <v>5.43</v>
      </c>
      <c r="E1217" s="17">
        <v>40.799999999999997</v>
      </c>
      <c r="F1217" s="18">
        <f t="shared" si="257"/>
        <v>1971.7083333332419</v>
      </c>
      <c r="G1217" s="19">
        <v>6.14</v>
      </c>
      <c r="H1217" s="18">
        <f t="shared" si="249"/>
        <v>766.97271446078469</v>
      </c>
      <c r="I1217" s="18">
        <f t="shared" si="250"/>
        <v>23.842511948529424</v>
      </c>
      <c r="J1217" s="20">
        <f t="shared" si="258"/>
        <v>119780.02112294192</v>
      </c>
      <c r="K1217" s="18">
        <f t="shared" si="251"/>
        <v>41.898006433823547</v>
      </c>
      <c r="L1217" s="20">
        <f t="shared" si="252"/>
        <v>6543.3150371989395</v>
      </c>
      <c r="M1217" s="39">
        <f t="shared" ref="M1217:M1280" si="260">H1217/AVERAGE(K1097:K1216)</f>
        <v>16.85679254783599</v>
      </c>
      <c r="N1217" s="21"/>
      <c r="O1217" s="22">
        <f t="shared" ref="O1217:O1280" si="261">J1217/AVERAGE(L1097:L1216)</f>
        <v>19.674910494388243</v>
      </c>
      <c r="P1217" s="22"/>
      <c r="Q1217" s="41">
        <f t="shared" ref="Q1217:Q1280" si="262">1/M1217-(G1217/100-(((E1217/E1097)^(1/10))-1))</f>
        <v>2.9149353637379985E-2</v>
      </c>
      <c r="R1217" s="19">
        <f t="shared" si="253"/>
        <v>1.0208326848149401</v>
      </c>
      <c r="S1217" s="19">
        <f t="shared" si="259"/>
        <v>11.774626800114932</v>
      </c>
      <c r="T1217" s="25">
        <f t="shared" si="254"/>
        <v>-2.245774415799473E-2</v>
      </c>
      <c r="U1217" s="25">
        <f t="shared" si="255"/>
        <v>-5.4197352679455246E-2</v>
      </c>
      <c r="V1217" s="25">
        <f t="shared" si="256"/>
        <v>3.1739608521460516E-2</v>
      </c>
      <c r="Y1217" s="40"/>
      <c r="Z1217" s="40"/>
    </row>
    <row r="1218" spans="1:26" x14ac:dyDescent="0.2">
      <c r="A1218" s="16">
        <v>1971.1</v>
      </c>
      <c r="B1218" s="17">
        <v>97.29</v>
      </c>
      <c r="C1218" s="18">
        <v>3.0833300000000001</v>
      </c>
      <c r="D1218" s="17">
        <v>5.52</v>
      </c>
      <c r="E1218" s="17">
        <v>40.9</v>
      </c>
      <c r="F1218" s="18">
        <f t="shared" si="257"/>
        <v>1971.7916666665751</v>
      </c>
      <c r="G1218" s="19">
        <v>5.93</v>
      </c>
      <c r="H1218" s="18">
        <f t="shared" si="249"/>
        <v>748.85647279951138</v>
      </c>
      <c r="I1218" s="18">
        <f t="shared" si="250"/>
        <v>23.732877256418107</v>
      </c>
      <c r="J1218" s="20">
        <f t="shared" si="258"/>
        <v>117259.63146524137</v>
      </c>
      <c r="K1218" s="18">
        <f t="shared" si="251"/>
        <v>42.488310513447452</v>
      </c>
      <c r="L1218" s="20">
        <f t="shared" si="252"/>
        <v>6653.0287356165318</v>
      </c>
      <c r="M1218" s="39">
        <f t="shared" si="260"/>
        <v>16.428862709159461</v>
      </c>
      <c r="N1218" s="21"/>
      <c r="O1218" s="22">
        <f t="shared" si="261"/>
        <v>19.184397344751726</v>
      </c>
      <c r="P1218" s="22"/>
      <c r="Q1218" s="41">
        <f t="shared" si="262"/>
        <v>3.3047046104171439E-2</v>
      </c>
      <c r="R1218" s="19">
        <f t="shared" si="253"/>
        <v>1.0139708836443282</v>
      </c>
      <c r="S1218" s="19">
        <f t="shared" si="259"/>
        <v>11.990535322089366</v>
      </c>
      <c r="T1218" s="25">
        <f t="shared" si="254"/>
        <v>-1.8905454566532698E-2</v>
      </c>
      <c r="U1218" s="25">
        <f t="shared" si="255"/>
        <v>-5.4109870934527682E-2</v>
      </c>
      <c r="V1218" s="25">
        <f t="shared" si="256"/>
        <v>3.5204416367994984E-2</v>
      </c>
      <c r="Y1218" s="40"/>
      <c r="Z1218" s="40"/>
    </row>
    <row r="1219" spans="1:26" x14ac:dyDescent="0.2">
      <c r="A1219" s="16">
        <v>1971.11</v>
      </c>
      <c r="B1219" s="17">
        <v>92.78</v>
      </c>
      <c r="C1219" s="18">
        <v>3.07667</v>
      </c>
      <c r="D1219" s="17">
        <v>5.61</v>
      </c>
      <c r="E1219" s="17">
        <v>40.9</v>
      </c>
      <c r="F1219" s="18">
        <f t="shared" si="257"/>
        <v>1971.8749999999084</v>
      </c>
      <c r="G1219" s="19">
        <v>5.81</v>
      </c>
      <c r="H1219" s="18">
        <f t="shared" si="249"/>
        <v>714.14229156479257</v>
      </c>
      <c r="I1219" s="18">
        <f t="shared" si="250"/>
        <v>23.681614186124705</v>
      </c>
      <c r="J1219" s="20">
        <f t="shared" si="258"/>
        <v>112132.92945359346</v>
      </c>
      <c r="K1219" s="18">
        <f t="shared" si="251"/>
        <v>43.181054706601486</v>
      </c>
      <c r="L1219" s="20">
        <f t="shared" si="252"/>
        <v>6780.186831587187</v>
      </c>
      <c r="M1219" s="39">
        <f t="shared" si="260"/>
        <v>15.638712654326635</v>
      </c>
      <c r="N1219" s="21"/>
      <c r="O1219" s="22">
        <f t="shared" si="261"/>
        <v>18.271922182649167</v>
      </c>
      <c r="P1219" s="22"/>
      <c r="Q1219" s="41">
        <f t="shared" si="262"/>
        <v>3.7322442309907097E-2</v>
      </c>
      <c r="R1219" s="19">
        <f t="shared" si="253"/>
        <v>0.99586108486765323</v>
      </c>
      <c r="S1219" s="19">
        <f t="shared" si="259"/>
        <v>12.158053695907483</v>
      </c>
      <c r="T1219" s="25">
        <f t="shared" si="254"/>
        <v>-1.1864829171232438E-2</v>
      </c>
      <c r="U1219" s="25">
        <f t="shared" si="255"/>
        <v>-4.5906608894522138E-2</v>
      </c>
      <c r="V1219" s="25">
        <f t="shared" si="256"/>
        <v>3.40417797232897E-2</v>
      </c>
      <c r="Y1219" s="40"/>
      <c r="Z1219" s="40"/>
    </row>
    <row r="1220" spans="1:26" x14ac:dyDescent="0.2">
      <c r="A1220" s="16">
        <v>1971.12</v>
      </c>
      <c r="B1220" s="17">
        <v>99.17</v>
      </c>
      <c r="C1220" s="18">
        <v>3.07</v>
      </c>
      <c r="D1220" s="17">
        <v>5.7</v>
      </c>
      <c r="E1220" s="17">
        <v>41.1</v>
      </c>
      <c r="F1220" s="18">
        <f t="shared" si="257"/>
        <v>1971.9583333332416</v>
      </c>
      <c r="G1220" s="19">
        <v>5.93</v>
      </c>
      <c r="H1220" s="18">
        <f t="shared" si="249"/>
        <v>759.61264203163046</v>
      </c>
      <c r="I1220" s="18">
        <f t="shared" si="250"/>
        <v>23.515284975669108</v>
      </c>
      <c r="J1220" s="20">
        <f t="shared" si="258"/>
        <v>119580.26893558855</v>
      </c>
      <c r="K1220" s="18">
        <f t="shared" si="251"/>
        <v>43.660301094890528</v>
      </c>
      <c r="L1220" s="20">
        <f t="shared" si="252"/>
        <v>6873.1222439533612</v>
      </c>
      <c r="M1220" s="39">
        <f t="shared" si="260"/>
        <v>16.60355721292532</v>
      </c>
      <c r="N1220" s="21"/>
      <c r="O1220" s="22">
        <f t="shared" si="261"/>
        <v>19.405829401067059</v>
      </c>
      <c r="P1220" s="22"/>
      <c r="Q1220" s="41">
        <f t="shared" si="262"/>
        <v>3.2909901694790203E-2</v>
      </c>
      <c r="R1220" s="19">
        <f t="shared" si="253"/>
        <v>1.003446248011016</v>
      </c>
      <c r="S1220" s="19">
        <f t="shared" si="259"/>
        <v>12.048814136947962</v>
      </c>
      <c r="T1220" s="25">
        <f t="shared" si="254"/>
        <v>-1.7358370037446225E-2</v>
      </c>
      <c r="U1220" s="25">
        <f t="shared" si="255"/>
        <v>-4.5989603996534179E-2</v>
      </c>
      <c r="V1220" s="25">
        <f t="shared" si="256"/>
        <v>2.8631233959087954E-2</v>
      </c>
      <c r="Y1220" s="40"/>
      <c r="Z1220" s="40"/>
    </row>
    <row r="1221" spans="1:26" x14ac:dyDescent="0.2">
      <c r="A1221" s="16">
        <v>1972.01</v>
      </c>
      <c r="B1221" s="17">
        <v>103.3</v>
      </c>
      <c r="C1221" s="18">
        <v>3.07</v>
      </c>
      <c r="D1221" s="17">
        <v>5.7366700000000002</v>
      </c>
      <c r="E1221" s="17">
        <v>41.1</v>
      </c>
      <c r="F1221" s="18">
        <f t="shared" si="257"/>
        <v>1972.0416666665749</v>
      </c>
      <c r="G1221" s="19">
        <v>5.95</v>
      </c>
      <c r="H1221" s="18">
        <f t="shared" si="249"/>
        <v>791.24721107055984</v>
      </c>
      <c r="I1221" s="18">
        <f t="shared" si="250"/>
        <v>23.515284975669108</v>
      </c>
      <c r="J1221" s="20">
        <f t="shared" si="258"/>
        <v>124868.75466218599</v>
      </c>
      <c r="K1221" s="18">
        <f t="shared" si="251"/>
        <v>43.941182365267657</v>
      </c>
      <c r="L1221" s="20">
        <f t="shared" si="252"/>
        <v>6934.4708500282923</v>
      </c>
      <c r="M1221" s="39">
        <f t="shared" si="260"/>
        <v>17.262996797035161</v>
      </c>
      <c r="N1221" s="21"/>
      <c r="O1221" s="22">
        <f t="shared" si="261"/>
        <v>20.180821727051896</v>
      </c>
      <c r="P1221" s="22"/>
      <c r="Q1221" s="41">
        <f t="shared" si="262"/>
        <v>3.040921394543241E-2</v>
      </c>
      <c r="R1221" s="19">
        <f t="shared" si="253"/>
        <v>0.99529466757156304</v>
      </c>
      <c r="S1221" s="19">
        <f t="shared" si="259"/>
        <v>12.09033733870252</v>
      </c>
      <c r="T1221" s="25">
        <f t="shared" si="254"/>
        <v>-2.6714873596010769E-2</v>
      </c>
      <c r="U1221" s="25">
        <f t="shared" si="255"/>
        <v>-4.9917893224626586E-2</v>
      </c>
      <c r="V1221" s="25">
        <f t="shared" si="256"/>
        <v>2.3203019628615817E-2</v>
      </c>
      <c r="Y1221" s="40"/>
      <c r="Z1221" s="40"/>
    </row>
    <row r="1222" spans="1:26" x14ac:dyDescent="0.2">
      <c r="A1222" s="16">
        <v>1972.02</v>
      </c>
      <c r="B1222" s="17">
        <v>105.2</v>
      </c>
      <c r="C1222" s="18">
        <v>3.07</v>
      </c>
      <c r="D1222" s="17">
        <v>5.7733299999999996</v>
      </c>
      <c r="E1222" s="17">
        <v>41.3</v>
      </c>
      <c r="F1222" s="18">
        <f t="shared" si="257"/>
        <v>1972.1249999999081</v>
      </c>
      <c r="G1222" s="19">
        <v>6.08</v>
      </c>
      <c r="H1222" s="18">
        <f t="shared" si="249"/>
        <v>801.89846246973423</v>
      </c>
      <c r="I1222" s="18">
        <f t="shared" si="250"/>
        <v>23.401409503631971</v>
      </c>
      <c r="J1222" s="20">
        <f t="shared" si="258"/>
        <v>126857.40904769044</v>
      </c>
      <c r="K1222" s="18">
        <f t="shared" si="251"/>
        <v>44.0078369803269</v>
      </c>
      <c r="L1222" s="20">
        <f t="shared" si="252"/>
        <v>6961.879138567514</v>
      </c>
      <c r="M1222" s="39">
        <f t="shared" si="260"/>
        <v>17.464147605486161</v>
      </c>
      <c r="N1222" s="21"/>
      <c r="O1222" s="22">
        <f t="shared" si="261"/>
        <v>20.418898605460907</v>
      </c>
      <c r="P1222" s="22"/>
      <c r="Q1222" s="41">
        <f t="shared" si="262"/>
        <v>2.8599563798766749E-2</v>
      </c>
      <c r="R1222" s="19">
        <f t="shared" si="253"/>
        <v>1.0058103589465617</v>
      </c>
      <c r="S1222" s="19">
        <f t="shared" si="259"/>
        <v>11.975174925052459</v>
      </c>
      <c r="T1222" s="25">
        <f t="shared" si="254"/>
        <v>-3.0433439385573191E-2</v>
      </c>
      <c r="U1222" s="25">
        <f t="shared" si="255"/>
        <v>-4.7372210081731425E-2</v>
      </c>
      <c r="V1222" s="25">
        <f t="shared" si="256"/>
        <v>1.6938770696158234E-2</v>
      </c>
      <c r="Y1222" s="40"/>
      <c r="Z1222" s="40"/>
    </row>
    <row r="1223" spans="1:26" x14ac:dyDescent="0.2">
      <c r="A1223" s="16">
        <v>1972.03</v>
      </c>
      <c r="B1223" s="17">
        <v>107.7</v>
      </c>
      <c r="C1223" s="18">
        <v>3.07</v>
      </c>
      <c r="D1223" s="17">
        <v>5.81</v>
      </c>
      <c r="E1223" s="17">
        <v>41.4</v>
      </c>
      <c r="F1223" s="18">
        <f t="shared" si="257"/>
        <v>1972.2083333332414</v>
      </c>
      <c r="G1223" s="19">
        <v>6.07</v>
      </c>
      <c r="H1223" s="18">
        <f t="shared" si="249"/>
        <v>818.97200181159462</v>
      </c>
      <c r="I1223" s="18">
        <f t="shared" si="250"/>
        <v>23.344884359903393</v>
      </c>
      <c r="J1223" s="20">
        <f t="shared" si="258"/>
        <v>129866.13692593004</v>
      </c>
      <c r="K1223" s="18">
        <f t="shared" si="251"/>
        <v>44.180383756038665</v>
      </c>
      <c r="L1223" s="20">
        <f t="shared" si="252"/>
        <v>7005.7776744628918</v>
      </c>
      <c r="M1223" s="39">
        <f t="shared" si="260"/>
        <v>17.805643849614928</v>
      </c>
      <c r="N1223" s="21"/>
      <c r="O1223" s="22">
        <f t="shared" si="261"/>
        <v>20.819715240429719</v>
      </c>
      <c r="P1223" s="22"/>
      <c r="Q1223" s="41">
        <f t="shared" si="262"/>
        <v>2.7851006076088501E-2</v>
      </c>
      <c r="R1223" s="19">
        <f t="shared" si="253"/>
        <v>0.99618186497252592</v>
      </c>
      <c r="S1223" s="19">
        <f t="shared" si="259"/>
        <v>12.015661378728367</v>
      </c>
      <c r="T1223" s="25">
        <f t="shared" si="254"/>
        <v>-3.5287453923462331E-2</v>
      </c>
      <c r="U1223" s="25">
        <f t="shared" si="255"/>
        <v>-4.3605540234173401E-2</v>
      </c>
      <c r="V1223" s="25">
        <f t="shared" si="256"/>
        <v>8.3180863107110703E-3</v>
      </c>
      <c r="Y1223" s="40"/>
      <c r="Z1223" s="40"/>
    </row>
    <row r="1224" spans="1:26" x14ac:dyDescent="0.2">
      <c r="A1224" s="16">
        <v>1972.04</v>
      </c>
      <c r="B1224" s="17">
        <v>108.8</v>
      </c>
      <c r="C1224" s="18">
        <v>3.07</v>
      </c>
      <c r="D1224" s="17">
        <v>5.8633300000000004</v>
      </c>
      <c r="E1224" s="17">
        <v>41.5</v>
      </c>
      <c r="F1224" s="18">
        <f t="shared" si="257"/>
        <v>1972.2916666665747</v>
      </c>
      <c r="G1224" s="19">
        <v>6.19</v>
      </c>
      <c r="H1224" s="18">
        <f t="shared" si="249"/>
        <v>825.3430361445786</v>
      </c>
      <c r="I1224" s="18">
        <f t="shared" si="250"/>
        <v>23.288631626506032</v>
      </c>
      <c r="J1224" s="20">
        <f t="shared" si="258"/>
        <v>131184.14942610692</v>
      </c>
      <c r="K1224" s="18">
        <f t="shared" si="251"/>
        <v>44.478479633433757</v>
      </c>
      <c r="L1224" s="20">
        <f t="shared" si="252"/>
        <v>7069.6319747663192</v>
      </c>
      <c r="M1224" s="39">
        <f t="shared" si="260"/>
        <v>17.915161678498286</v>
      </c>
      <c r="N1224" s="21"/>
      <c r="O1224" s="22">
        <f t="shared" si="261"/>
        <v>20.948428276212123</v>
      </c>
      <c r="P1224" s="22"/>
      <c r="Q1224" s="41">
        <f t="shared" si="262"/>
        <v>2.6214335260434179E-2</v>
      </c>
      <c r="R1224" s="19">
        <f t="shared" si="253"/>
        <v>1.0096085045152758</v>
      </c>
      <c r="S1224" s="19">
        <f t="shared" si="259"/>
        <v>11.940941108221567</v>
      </c>
      <c r="T1224" s="25">
        <f t="shared" si="254"/>
        <v>-3.1522616565126449E-2</v>
      </c>
      <c r="U1224" s="25">
        <f t="shared" si="255"/>
        <v>-4.2364617970634733E-2</v>
      </c>
      <c r="V1224" s="25">
        <f t="shared" si="256"/>
        <v>1.0842001405508284E-2</v>
      </c>
      <c r="Y1224" s="40"/>
      <c r="Z1224" s="40"/>
    </row>
    <row r="1225" spans="1:26" x14ac:dyDescent="0.2">
      <c r="A1225" s="16">
        <v>1972.05</v>
      </c>
      <c r="B1225" s="17">
        <v>107.7</v>
      </c>
      <c r="C1225" s="18">
        <v>3.07</v>
      </c>
      <c r="D1225" s="17">
        <v>5.9166699999999999</v>
      </c>
      <c r="E1225" s="17">
        <v>41.6</v>
      </c>
      <c r="F1225" s="18">
        <f t="shared" si="257"/>
        <v>1972.3749999999079</v>
      </c>
      <c r="G1225" s="19">
        <v>6.13</v>
      </c>
      <c r="H1225" s="18">
        <f t="shared" ref="H1225:H1288" si="263">B1225*$E$1853/E1225</f>
        <v>815.03463641826954</v>
      </c>
      <c r="I1225" s="18">
        <f t="shared" ref="I1225:I1288" si="264">C1225*$E$1853/E1225</f>
        <v>23.232649338942316</v>
      </c>
      <c r="J1225" s="20">
        <f t="shared" si="258"/>
        <v>129853.40694683383</v>
      </c>
      <c r="K1225" s="18">
        <f t="shared" ref="K1225:K1288" si="265">D1225*$E$1853/E1225</f>
        <v>44.775218033954346</v>
      </c>
      <c r="L1225" s="20">
        <f t="shared" ref="L1225:L1288" si="266">K1225*(J1225/H1225)</f>
        <v>7133.7024817095944</v>
      </c>
      <c r="M1225" s="39">
        <f t="shared" si="260"/>
        <v>17.662646200372546</v>
      </c>
      <c r="N1225" s="21"/>
      <c r="O1225" s="22">
        <f t="shared" si="261"/>
        <v>20.654075196229297</v>
      </c>
      <c r="P1225" s="22"/>
      <c r="Q1225" s="41">
        <f t="shared" si="262"/>
        <v>2.7860827719040665E-2</v>
      </c>
      <c r="R1225" s="19">
        <f t="shared" ref="R1225:R1288" si="267">((G1225/G1226+G1225/1200+((1+G1226/1200)^(-119))*(1-G1225/G1226)))</f>
        <v>1.0065930534275818</v>
      </c>
      <c r="S1225" s="19">
        <f t="shared" si="259"/>
        <v>12.02669570512565</v>
      </c>
      <c r="T1225" s="25">
        <f t="shared" ref="T1225:T1288" si="268">(($J1345/$J1225)^(1/10)-1)</f>
        <v>-3.0896914942138087E-2</v>
      </c>
      <c r="U1225" s="25">
        <f t="shared" ref="U1225:U1288" si="269">(($S1345/$S1225)^(1/10)-1)</f>
        <v>-4.15774270225443E-2</v>
      </c>
      <c r="V1225" s="25">
        <f t="shared" ref="V1225:V1288" si="270">T1225-U1225</f>
        <v>1.0680512080406213E-2</v>
      </c>
      <c r="Y1225" s="40"/>
      <c r="Z1225" s="40"/>
    </row>
    <row r="1226" spans="1:26" x14ac:dyDescent="0.2">
      <c r="A1226" s="16">
        <v>1972.06</v>
      </c>
      <c r="B1226" s="17">
        <v>108</v>
      </c>
      <c r="C1226" s="18">
        <v>3.07</v>
      </c>
      <c r="D1226" s="17">
        <v>5.97</v>
      </c>
      <c r="E1226" s="17">
        <v>41.7</v>
      </c>
      <c r="F1226" s="18">
        <f t="shared" ref="F1226:F1289" si="271">F1225+1/12</f>
        <v>1972.4583333332412</v>
      </c>
      <c r="G1226" s="19">
        <v>6.11</v>
      </c>
      <c r="H1226" s="18">
        <f t="shared" si="263"/>
        <v>815.34496402877733</v>
      </c>
      <c r="I1226" s="18">
        <f t="shared" si="264"/>
        <v>23.17693555155876</v>
      </c>
      <c r="J1226" s="20">
        <f t="shared" ref="J1226:J1289" si="272">J1225*((H1226+(I1226/12))/H1225)</f>
        <v>130210.56653427146</v>
      </c>
      <c r="K1226" s="18">
        <f t="shared" si="265"/>
        <v>45.070457733812965</v>
      </c>
      <c r="L1226" s="20">
        <f t="shared" si="266"/>
        <v>7197.7507612000063</v>
      </c>
      <c r="M1226" s="39">
        <f t="shared" si="260"/>
        <v>17.640857315740249</v>
      </c>
      <c r="N1226" s="21"/>
      <c r="O1226" s="22">
        <f t="shared" si="261"/>
        <v>20.629105958815565</v>
      </c>
      <c r="P1226" s="22"/>
      <c r="Q1226" s="41">
        <f t="shared" si="262"/>
        <v>2.8378696724454179E-2</v>
      </c>
      <c r="R1226" s="19">
        <f t="shared" si="267"/>
        <v>1.0050916666666667</v>
      </c>
      <c r="S1226" s="19">
        <f t="shared" ref="S1226:S1289" si="273">S1225*R1225*E1225/E1226</f>
        <v>12.076957205338593</v>
      </c>
      <c r="T1226" s="25">
        <f t="shared" si="268"/>
        <v>-3.7591344064675569E-2</v>
      </c>
      <c r="U1226" s="25">
        <f t="shared" si="269"/>
        <v>-4.5548115657706001E-2</v>
      </c>
      <c r="V1226" s="25">
        <f t="shared" si="270"/>
        <v>7.9567715930304317E-3</v>
      </c>
      <c r="Y1226" s="40"/>
      <c r="Z1226" s="40"/>
    </row>
    <row r="1227" spans="1:26" x14ac:dyDescent="0.2">
      <c r="A1227" s="16">
        <v>1972.07</v>
      </c>
      <c r="B1227" s="17">
        <v>107.2</v>
      </c>
      <c r="C1227" s="18">
        <v>3.0733299999999999</v>
      </c>
      <c r="D1227" s="17">
        <v>6.0266700000000002</v>
      </c>
      <c r="E1227" s="17">
        <v>41.9</v>
      </c>
      <c r="F1227" s="18">
        <f t="shared" si="271"/>
        <v>1972.5416666665744</v>
      </c>
      <c r="G1227" s="19">
        <v>6.11</v>
      </c>
      <c r="H1227" s="18">
        <f t="shared" si="263"/>
        <v>805.44233890214832</v>
      </c>
      <c r="I1227" s="18">
        <f t="shared" si="264"/>
        <v>23.091325591587122</v>
      </c>
      <c r="J1227" s="20">
        <f t="shared" si="272"/>
        <v>128936.42459663976</v>
      </c>
      <c r="K1227" s="18">
        <f t="shared" si="265"/>
        <v>45.281111759248233</v>
      </c>
      <c r="L1227" s="20">
        <f t="shared" si="266"/>
        <v>7248.6686755954388</v>
      </c>
      <c r="M1227" s="39">
        <f t="shared" si="260"/>
        <v>17.398690031138166</v>
      </c>
      <c r="N1227" s="21"/>
      <c r="O1227" s="22">
        <f t="shared" si="261"/>
        <v>20.346611167293169</v>
      </c>
      <c r="P1227" s="22"/>
      <c r="Q1227" s="41">
        <f t="shared" si="262"/>
        <v>2.9320452728723537E-2</v>
      </c>
      <c r="R1227" s="19">
        <f t="shared" si="267"/>
        <v>0.99770122457419719</v>
      </c>
      <c r="S1227" s="19">
        <f t="shared" si="273"/>
        <v>12.080508954865152</v>
      </c>
      <c r="T1227" s="25">
        <f t="shared" si="268"/>
        <v>-3.6904166721433262E-2</v>
      </c>
      <c r="U1227" s="25">
        <f t="shared" si="269"/>
        <v>-4.3181112257929199E-2</v>
      </c>
      <c r="V1227" s="25">
        <f t="shared" si="270"/>
        <v>6.276945536495937E-3</v>
      </c>
      <c r="Y1227" s="40"/>
      <c r="Z1227" s="40"/>
    </row>
    <row r="1228" spans="1:26" x14ac:dyDescent="0.2">
      <c r="A1228" s="16">
        <v>1972.08</v>
      </c>
      <c r="B1228" s="17">
        <v>111</v>
      </c>
      <c r="C1228" s="18">
        <v>3.07667</v>
      </c>
      <c r="D1228" s="17">
        <v>6.0833300000000001</v>
      </c>
      <c r="E1228" s="17">
        <v>42</v>
      </c>
      <c r="F1228" s="18">
        <f t="shared" si="271"/>
        <v>1972.6249999999077</v>
      </c>
      <c r="G1228" s="19">
        <v>6.21</v>
      </c>
      <c r="H1228" s="18">
        <f t="shared" si="263"/>
        <v>832.00776785714311</v>
      </c>
      <c r="I1228" s="18">
        <f t="shared" si="264"/>
        <v>23.061381433630963</v>
      </c>
      <c r="J1228" s="20">
        <f t="shared" si="272"/>
        <v>133496.70026416786</v>
      </c>
      <c r="K1228" s="18">
        <f t="shared" si="265"/>
        <v>45.597998328273832</v>
      </c>
      <c r="L1228" s="20">
        <f t="shared" si="266"/>
        <v>7316.2565911533366</v>
      </c>
      <c r="M1228" s="39">
        <f t="shared" si="260"/>
        <v>17.943404688029798</v>
      </c>
      <c r="N1228" s="21"/>
      <c r="O1228" s="22">
        <f t="shared" si="261"/>
        <v>20.982640900740641</v>
      </c>
      <c r="P1228" s="22"/>
      <c r="Q1228" s="41">
        <f t="shared" si="262"/>
        <v>2.6821906525101399E-2</v>
      </c>
      <c r="R1228" s="19">
        <f t="shared" si="267"/>
        <v>0.98042551346167606</v>
      </c>
      <c r="S1228" s="19">
        <f t="shared" si="273"/>
        <v>12.02404158113483</v>
      </c>
      <c r="T1228" s="25">
        <f t="shared" si="268"/>
        <v>-3.9682342651760072E-2</v>
      </c>
      <c r="U1228" s="25">
        <f t="shared" si="269"/>
        <v>-3.7247063348183396E-2</v>
      </c>
      <c r="V1228" s="25">
        <f t="shared" si="270"/>
        <v>-2.4352793035766762E-3</v>
      </c>
      <c r="Y1228" s="40"/>
      <c r="Z1228" s="40"/>
    </row>
    <row r="1229" spans="1:26" x14ac:dyDescent="0.2">
      <c r="A1229" s="16">
        <v>1972.09</v>
      </c>
      <c r="B1229" s="17">
        <v>109.4</v>
      </c>
      <c r="C1229" s="18">
        <v>3.08</v>
      </c>
      <c r="D1229" s="17">
        <v>6.14</v>
      </c>
      <c r="E1229" s="17">
        <v>42.1</v>
      </c>
      <c r="F1229" s="18">
        <f t="shared" si="271"/>
        <v>1972.7083333332409</v>
      </c>
      <c r="G1229" s="19">
        <v>6.55</v>
      </c>
      <c r="H1229" s="18">
        <f t="shared" si="263"/>
        <v>818.06708432304072</v>
      </c>
      <c r="I1229" s="18">
        <f t="shared" si="264"/>
        <v>23.031504750593836</v>
      </c>
      <c r="J1229" s="20">
        <f t="shared" si="272"/>
        <v>131567.85277495589</v>
      </c>
      <c r="K1229" s="18">
        <f t="shared" si="265"/>
        <v>45.913454275534455</v>
      </c>
      <c r="L1229" s="20">
        <f t="shared" si="266"/>
        <v>7384.1555396547446</v>
      </c>
      <c r="M1229" s="39">
        <f t="shared" si="260"/>
        <v>17.613854552912109</v>
      </c>
      <c r="N1229" s="21"/>
      <c r="O1229" s="22">
        <f t="shared" si="261"/>
        <v>20.596901878448605</v>
      </c>
      <c r="P1229" s="22"/>
      <c r="Q1229" s="41">
        <f t="shared" si="262"/>
        <v>2.4369897516160768E-2</v>
      </c>
      <c r="R1229" s="19">
        <f t="shared" si="267"/>
        <v>1.010569702584494</v>
      </c>
      <c r="S1229" s="19">
        <f t="shared" si="273"/>
        <v>11.760675532657569</v>
      </c>
      <c r="T1229" s="25">
        <f t="shared" si="268"/>
        <v>-2.743704158225746E-2</v>
      </c>
      <c r="U1229" s="25">
        <f t="shared" si="269"/>
        <v>-3.0410703049408183E-2</v>
      </c>
      <c r="V1229" s="25">
        <f t="shared" si="270"/>
        <v>2.9736614671507233E-3</v>
      </c>
      <c r="Y1229" s="40"/>
      <c r="Z1229" s="40"/>
    </row>
    <row r="1230" spans="1:26" x14ac:dyDescent="0.2">
      <c r="A1230" s="16">
        <v>1972.1</v>
      </c>
      <c r="B1230" s="17">
        <v>109.6</v>
      </c>
      <c r="C1230" s="18">
        <v>3.1033300000000001</v>
      </c>
      <c r="D1230" s="17">
        <v>6.2333299999999996</v>
      </c>
      <c r="E1230" s="17">
        <v>42.3</v>
      </c>
      <c r="F1230" s="18">
        <f t="shared" si="271"/>
        <v>1972.7916666665742</v>
      </c>
      <c r="G1230" s="19">
        <v>6.48</v>
      </c>
      <c r="H1230" s="18">
        <f t="shared" si="263"/>
        <v>815.68763593380652</v>
      </c>
      <c r="I1230" s="18">
        <f t="shared" si="264"/>
        <v>23.096240065898357</v>
      </c>
      <c r="J1230" s="20">
        <f t="shared" si="272"/>
        <v>131494.7144910834</v>
      </c>
      <c r="K1230" s="18">
        <f t="shared" si="265"/>
        <v>46.390969084810898</v>
      </c>
      <c r="L1230" s="20">
        <f t="shared" si="266"/>
        <v>7478.5579259005926</v>
      </c>
      <c r="M1230" s="39">
        <f t="shared" si="260"/>
        <v>17.533183854158548</v>
      </c>
      <c r="N1230" s="21"/>
      <c r="O1230" s="22">
        <f t="shared" si="261"/>
        <v>20.502387938457531</v>
      </c>
      <c r="P1230" s="22"/>
      <c r="Q1230" s="41">
        <f t="shared" si="262"/>
        <v>2.5820850137224793E-2</v>
      </c>
      <c r="R1230" s="19">
        <f t="shared" si="267"/>
        <v>1.0201347118183646</v>
      </c>
      <c r="S1230" s="19">
        <f t="shared" si="273"/>
        <v>11.828788605134843</v>
      </c>
      <c r="T1230" s="25">
        <f t="shared" si="268"/>
        <v>-1.9371423442052227E-2</v>
      </c>
      <c r="U1230" s="25">
        <f t="shared" si="269"/>
        <v>-2.2282554803891186E-2</v>
      </c>
      <c r="V1230" s="25">
        <f t="shared" si="270"/>
        <v>2.9111313618389589E-3</v>
      </c>
      <c r="Y1230" s="40"/>
      <c r="Z1230" s="40"/>
    </row>
    <row r="1231" spans="1:26" x14ac:dyDescent="0.2">
      <c r="A1231" s="16">
        <v>1972.11</v>
      </c>
      <c r="B1231" s="17">
        <v>115.1</v>
      </c>
      <c r="C1231" s="18">
        <v>3.1266699999999998</v>
      </c>
      <c r="D1231" s="17">
        <v>6.32667</v>
      </c>
      <c r="E1231" s="17">
        <v>42.4</v>
      </c>
      <c r="F1231" s="18">
        <f t="shared" si="271"/>
        <v>1972.8749999999075</v>
      </c>
      <c r="G1231" s="19">
        <v>6.28</v>
      </c>
      <c r="H1231" s="18">
        <f t="shared" si="263"/>
        <v>854.60053360849088</v>
      </c>
      <c r="I1231" s="18">
        <f t="shared" si="264"/>
        <v>23.215063861143879</v>
      </c>
      <c r="J1231" s="20">
        <f t="shared" si="272"/>
        <v>138079.62312030856</v>
      </c>
      <c r="K1231" s="18">
        <f t="shared" si="265"/>
        <v>46.974592163030685</v>
      </c>
      <c r="L1231" s="20">
        <f t="shared" si="266"/>
        <v>7589.7846151743061</v>
      </c>
      <c r="M1231" s="39">
        <f t="shared" si="260"/>
        <v>18.338894714968053</v>
      </c>
      <c r="N1231" s="21"/>
      <c r="O1231" s="22">
        <f t="shared" si="261"/>
        <v>21.441895093127481</v>
      </c>
      <c r="P1231" s="22"/>
      <c r="Q1231" s="41">
        <f t="shared" si="262"/>
        <v>2.5559143714735638E-2</v>
      </c>
      <c r="R1231" s="19">
        <f t="shared" si="267"/>
        <v>0.99936045600343393</v>
      </c>
      <c r="S1231" s="19">
        <f t="shared" si="273"/>
        <v>12.038498048598125</v>
      </c>
      <c r="T1231" s="25">
        <f t="shared" si="268"/>
        <v>-1.9646452748045773E-2</v>
      </c>
      <c r="U1231" s="25">
        <f t="shared" si="269"/>
        <v>-2.0798928150206786E-2</v>
      </c>
      <c r="V1231" s="25">
        <f t="shared" si="270"/>
        <v>1.1524754021610129E-3</v>
      </c>
      <c r="Y1231" s="40"/>
      <c r="Z1231" s="40"/>
    </row>
    <row r="1232" spans="1:26" x14ac:dyDescent="0.2">
      <c r="A1232" s="16">
        <v>1972.12</v>
      </c>
      <c r="B1232" s="17">
        <v>117.5</v>
      </c>
      <c r="C1232" s="18">
        <v>3.15</v>
      </c>
      <c r="D1232" s="17">
        <v>6.42</v>
      </c>
      <c r="E1232" s="17">
        <v>42.5</v>
      </c>
      <c r="F1232" s="18">
        <f t="shared" si="271"/>
        <v>1972.9583333332407</v>
      </c>
      <c r="G1232" s="19">
        <v>6.36</v>
      </c>
      <c r="H1232" s="18">
        <f t="shared" si="263"/>
        <v>870.3674264705885</v>
      </c>
      <c r="I1232" s="18">
        <f t="shared" si="264"/>
        <v>23.333254411764717</v>
      </c>
      <c r="J1232" s="20">
        <f t="shared" si="272"/>
        <v>140941.28043965989</v>
      </c>
      <c r="K1232" s="18">
        <f t="shared" si="265"/>
        <v>47.555394705882371</v>
      </c>
      <c r="L1232" s="20">
        <f t="shared" si="266"/>
        <v>7700.791663171206</v>
      </c>
      <c r="M1232" s="39">
        <f t="shared" si="260"/>
        <v>18.64571944207367</v>
      </c>
      <c r="N1232" s="21"/>
      <c r="O1232" s="22">
        <f t="shared" si="261"/>
        <v>21.79681634910062</v>
      </c>
      <c r="P1232" s="22"/>
      <c r="Q1232" s="41">
        <f t="shared" si="262"/>
        <v>2.4105412407063556E-2</v>
      </c>
      <c r="R1232" s="19">
        <f t="shared" si="267"/>
        <v>0.99799154109454147</v>
      </c>
      <c r="S1232" s="19">
        <f t="shared" si="273"/>
        <v>12.002491137327134</v>
      </c>
      <c r="T1232" s="25">
        <f t="shared" si="268"/>
        <v>-1.9936100049576466E-2</v>
      </c>
      <c r="U1232" s="25">
        <f t="shared" si="269"/>
        <v>-1.9187130722097656E-2</v>
      </c>
      <c r="V1232" s="25">
        <f t="shared" si="270"/>
        <v>-7.4896932747881007E-4</v>
      </c>
      <c r="Y1232" s="40"/>
      <c r="Z1232" s="40"/>
    </row>
    <row r="1233" spans="1:26" x14ac:dyDescent="0.2">
      <c r="A1233" s="16">
        <v>1973.01</v>
      </c>
      <c r="B1233" s="17">
        <v>118.4</v>
      </c>
      <c r="C1233" s="18">
        <v>3.1566700000000001</v>
      </c>
      <c r="D1233" s="17">
        <v>6.5466699999999998</v>
      </c>
      <c r="E1233" s="17">
        <v>42.6</v>
      </c>
      <c r="F1233" s="18">
        <f t="shared" si="271"/>
        <v>1973.041666666574</v>
      </c>
      <c r="G1233" s="19">
        <v>6.46</v>
      </c>
      <c r="H1233" s="18">
        <f t="shared" si="263"/>
        <v>874.97530516431971</v>
      </c>
      <c r="I1233" s="18">
        <f t="shared" si="264"/>
        <v>23.327772774941323</v>
      </c>
      <c r="J1233" s="20">
        <f t="shared" si="272"/>
        <v>142002.24328766286</v>
      </c>
      <c r="K1233" s="18">
        <f t="shared" si="265"/>
        <v>48.379852880575143</v>
      </c>
      <c r="L1233" s="20">
        <f t="shared" si="266"/>
        <v>7851.7046120273972</v>
      </c>
      <c r="M1233" s="39">
        <f t="shared" si="260"/>
        <v>18.712530467302425</v>
      </c>
      <c r="N1233" s="21"/>
      <c r="O1233" s="22">
        <f t="shared" si="261"/>
        <v>21.870338532710889</v>
      </c>
      <c r="P1233" s="22"/>
      <c r="Q1233" s="41">
        <f t="shared" si="262"/>
        <v>2.3156980894173111E-2</v>
      </c>
      <c r="R1233" s="19">
        <f t="shared" si="267"/>
        <v>0.99233292289622221</v>
      </c>
      <c r="S1233" s="19">
        <f t="shared" si="273"/>
        <v>11.950266353342112</v>
      </c>
      <c r="T1233" s="25">
        <f t="shared" si="268"/>
        <v>-1.7092971405117785E-2</v>
      </c>
      <c r="U1233" s="25">
        <f t="shared" si="269"/>
        <v>-1.7623536714926669E-2</v>
      </c>
      <c r="V1233" s="25">
        <f t="shared" si="270"/>
        <v>5.3056530980888361E-4</v>
      </c>
      <c r="Y1233" s="40"/>
      <c r="Z1233" s="40"/>
    </row>
    <row r="1234" spans="1:26" x14ac:dyDescent="0.2">
      <c r="A1234" s="16">
        <v>1973.02</v>
      </c>
      <c r="B1234" s="17">
        <v>114.2</v>
      </c>
      <c r="C1234" s="18">
        <v>3.1633300000000002</v>
      </c>
      <c r="D1234" s="17">
        <v>6.67333</v>
      </c>
      <c r="E1234" s="17">
        <v>42.9</v>
      </c>
      <c r="F1234" s="18">
        <f t="shared" si="271"/>
        <v>1973.1249999999072</v>
      </c>
      <c r="G1234" s="19">
        <v>6.64</v>
      </c>
      <c r="H1234" s="18">
        <f t="shared" si="263"/>
        <v>838.03567016317049</v>
      </c>
      <c r="I1234" s="18">
        <f t="shared" si="264"/>
        <v>23.213514680361317</v>
      </c>
      <c r="J1234" s="20">
        <f t="shared" si="272"/>
        <v>136321.15330666397</v>
      </c>
      <c r="K1234" s="18">
        <f t="shared" si="265"/>
        <v>48.971003316724961</v>
      </c>
      <c r="L1234" s="20">
        <f t="shared" si="266"/>
        <v>7965.9898598595428</v>
      </c>
      <c r="M1234" s="39">
        <f t="shared" si="260"/>
        <v>17.889889599193744</v>
      </c>
      <c r="N1234" s="21"/>
      <c r="O1234" s="22">
        <f t="shared" si="261"/>
        <v>20.90588267898692</v>
      </c>
      <c r="P1234" s="22"/>
      <c r="Q1234" s="41">
        <f t="shared" si="262"/>
        <v>2.4540442446005332E-2</v>
      </c>
      <c r="R1234" s="19">
        <f t="shared" si="267"/>
        <v>1.0004739008511474</v>
      </c>
      <c r="S1234" s="19">
        <f t="shared" si="273"/>
        <v>11.775715168193363</v>
      </c>
      <c r="T1234" s="25">
        <f t="shared" si="268"/>
        <v>-1.1089656938960912E-2</v>
      </c>
      <c r="U1234" s="25">
        <f t="shared" si="269"/>
        <v>-1.6980219507644834E-2</v>
      </c>
      <c r="V1234" s="25">
        <f t="shared" si="270"/>
        <v>5.8905625686839214E-3</v>
      </c>
      <c r="Y1234" s="40"/>
      <c r="Z1234" s="40"/>
    </row>
    <row r="1235" spans="1:26" x14ac:dyDescent="0.2">
      <c r="A1235" s="16">
        <v>1973.03</v>
      </c>
      <c r="B1235" s="17">
        <v>112.4</v>
      </c>
      <c r="C1235" s="18">
        <v>3.17</v>
      </c>
      <c r="D1235" s="17">
        <v>6.8</v>
      </c>
      <c r="E1235" s="17">
        <v>43.3</v>
      </c>
      <c r="F1235" s="18">
        <f t="shared" si="271"/>
        <v>1973.2083333332405</v>
      </c>
      <c r="G1235" s="19">
        <v>6.71</v>
      </c>
      <c r="H1235" s="18">
        <f t="shared" si="263"/>
        <v>817.20705542725227</v>
      </c>
      <c r="I1235" s="18">
        <f t="shared" si="264"/>
        <v>23.047565531177842</v>
      </c>
      <c r="J1235" s="20">
        <f t="shared" si="272"/>
        <v>133245.43909205473</v>
      </c>
      <c r="K1235" s="18">
        <f t="shared" si="265"/>
        <v>49.439572748267921</v>
      </c>
      <c r="L1235" s="20">
        <f t="shared" si="266"/>
        <v>8061.1119735406764</v>
      </c>
      <c r="M1235" s="39">
        <f t="shared" si="260"/>
        <v>17.412142058290328</v>
      </c>
      <c r="N1235" s="21"/>
      <c r="O1235" s="22">
        <f t="shared" si="261"/>
        <v>20.345254441323711</v>
      </c>
      <c r="P1235" s="22"/>
      <c r="Q1235" s="41">
        <f t="shared" si="262"/>
        <v>2.5995009873511922E-2</v>
      </c>
      <c r="R1235" s="19">
        <f t="shared" si="267"/>
        <v>1.0084879014746988</v>
      </c>
      <c r="S1235" s="19">
        <f t="shared" si="273"/>
        <v>11.672461549314491</v>
      </c>
      <c r="T1235" s="25">
        <f t="shared" si="268"/>
        <v>-5.0631756542043327E-3</v>
      </c>
      <c r="U1235" s="25">
        <f t="shared" si="269"/>
        <v>-1.3986529408438031E-2</v>
      </c>
      <c r="V1235" s="25">
        <f t="shared" si="270"/>
        <v>8.9233537542336983E-3</v>
      </c>
      <c r="Y1235" s="40"/>
      <c r="Z1235" s="40"/>
    </row>
    <row r="1236" spans="1:26" x14ac:dyDescent="0.2">
      <c r="A1236" s="16">
        <v>1973.04</v>
      </c>
      <c r="B1236" s="17">
        <v>110.3</v>
      </c>
      <c r="C1236" s="18">
        <v>3.1866699999999999</v>
      </c>
      <c r="D1236" s="17">
        <v>6.9433299999999996</v>
      </c>
      <c r="E1236" s="17">
        <v>43.6</v>
      </c>
      <c r="F1236" s="18">
        <f t="shared" si="271"/>
        <v>1973.2916666665737</v>
      </c>
      <c r="G1236" s="19">
        <v>6.67</v>
      </c>
      <c r="H1236" s="18">
        <f t="shared" si="263"/>
        <v>796.42102350917457</v>
      </c>
      <c r="I1236" s="18">
        <f t="shared" si="264"/>
        <v>23.009347080561938</v>
      </c>
      <c r="J1236" s="20">
        <f t="shared" si="272"/>
        <v>130168.92004632724</v>
      </c>
      <c r="K1236" s="18">
        <f t="shared" si="265"/>
        <v>50.13430630246561</v>
      </c>
      <c r="L1236" s="20">
        <f t="shared" si="266"/>
        <v>8194.0686094765661</v>
      </c>
      <c r="M1236" s="39">
        <f t="shared" si="260"/>
        <v>16.935740066050815</v>
      </c>
      <c r="N1236" s="21"/>
      <c r="O1236" s="22">
        <f t="shared" si="261"/>
        <v>19.787325522958447</v>
      </c>
      <c r="P1236" s="22"/>
      <c r="Q1236" s="41">
        <f t="shared" si="262"/>
        <v>2.8725870505722985E-2</v>
      </c>
      <c r="R1236" s="19">
        <f t="shared" si="267"/>
        <v>0.99262871327900482</v>
      </c>
      <c r="S1236" s="19">
        <f t="shared" si="273"/>
        <v>11.690539443832611</v>
      </c>
      <c r="T1236" s="25">
        <f t="shared" si="268"/>
        <v>6.5990840437635256E-4</v>
      </c>
      <c r="U1236" s="25">
        <f t="shared" si="269"/>
        <v>-1.3320197333000272E-2</v>
      </c>
      <c r="V1236" s="25">
        <f t="shared" si="270"/>
        <v>1.3980105737376625E-2</v>
      </c>
      <c r="Y1236" s="40"/>
      <c r="Z1236" s="40"/>
    </row>
    <row r="1237" spans="1:26" x14ac:dyDescent="0.2">
      <c r="A1237" s="16">
        <v>1973.05</v>
      </c>
      <c r="B1237" s="17">
        <v>107.2</v>
      </c>
      <c r="C1237" s="18">
        <v>3.2033299999999998</v>
      </c>
      <c r="D1237" s="17">
        <v>7.0866699999999998</v>
      </c>
      <c r="E1237" s="17">
        <v>43.9</v>
      </c>
      <c r="F1237" s="18">
        <f t="shared" si="271"/>
        <v>1973.374999999907</v>
      </c>
      <c r="G1237" s="19">
        <v>6.85</v>
      </c>
      <c r="H1237" s="18">
        <f t="shared" si="263"/>
        <v>768.74792710706186</v>
      </c>
      <c r="I1237" s="18">
        <f t="shared" si="264"/>
        <v>22.971579266230076</v>
      </c>
      <c r="J1237" s="20">
        <f t="shared" si="272"/>
        <v>125958.84166405398</v>
      </c>
      <c r="K1237" s="18">
        <f t="shared" si="265"/>
        <v>50.819616348804125</v>
      </c>
      <c r="L1237" s="20">
        <f t="shared" si="266"/>
        <v>8326.7606758899383</v>
      </c>
      <c r="M1237" s="39">
        <f t="shared" si="260"/>
        <v>16.314338759668562</v>
      </c>
      <c r="N1237" s="21"/>
      <c r="O1237" s="22">
        <f t="shared" si="261"/>
        <v>19.061145729006856</v>
      </c>
      <c r="P1237" s="22"/>
      <c r="Q1237" s="41">
        <f t="shared" si="262"/>
        <v>2.9885823859599002E-2</v>
      </c>
      <c r="R1237" s="19">
        <f t="shared" si="267"/>
        <v>1.0021246957992085</v>
      </c>
      <c r="S1237" s="19">
        <f t="shared" si="273"/>
        <v>11.525064225038022</v>
      </c>
      <c r="T1237" s="25">
        <f t="shared" si="268"/>
        <v>7.6997385593500223E-3</v>
      </c>
      <c r="U1237" s="25">
        <f t="shared" si="269"/>
        <v>-1.1538385700090914E-2</v>
      </c>
      <c r="V1237" s="25">
        <f t="shared" si="270"/>
        <v>1.9238124259440936E-2</v>
      </c>
      <c r="Y1237" s="40"/>
      <c r="Z1237" s="40"/>
    </row>
    <row r="1238" spans="1:26" x14ac:dyDescent="0.2">
      <c r="A1238" s="16">
        <v>1973.06</v>
      </c>
      <c r="B1238" s="17">
        <v>104.8</v>
      </c>
      <c r="C1238" s="18">
        <v>3.22</v>
      </c>
      <c r="D1238" s="17">
        <v>7.23</v>
      </c>
      <c r="E1238" s="17">
        <v>44.2</v>
      </c>
      <c r="F1238" s="18">
        <f t="shared" si="271"/>
        <v>1973.4583333332403</v>
      </c>
      <c r="G1238" s="19">
        <v>6.9</v>
      </c>
      <c r="H1238" s="18">
        <f t="shared" si="263"/>
        <v>746.43622171945731</v>
      </c>
      <c r="I1238" s="18">
        <f t="shared" si="264"/>
        <v>22.934395361990958</v>
      </c>
      <c r="J1238" s="20">
        <f t="shared" si="272"/>
        <v>122616.23222595493</v>
      </c>
      <c r="K1238" s="18">
        <f t="shared" si="265"/>
        <v>51.495552319004545</v>
      </c>
      <c r="L1238" s="20">
        <f t="shared" si="266"/>
        <v>8459.116020931815</v>
      </c>
      <c r="M1238" s="39">
        <f t="shared" si="260"/>
        <v>15.808323047681974</v>
      </c>
      <c r="N1238" s="21"/>
      <c r="O1238" s="22">
        <f t="shared" si="261"/>
        <v>18.470601678103716</v>
      </c>
      <c r="P1238" s="22"/>
      <c r="Q1238" s="41">
        <f t="shared" si="262"/>
        <v>3.171476630981053E-2</v>
      </c>
      <c r="R1238" s="19">
        <f t="shared" si="267"/>
        <v>0.98943146265705451</v>
      </c>
      <c r="S1238" s="19">
        <f t="shared" si="273"/>
        <v>11.471160859673637</v>
      </c>
      <c r="T1238" s="25">
        <f t="shared" si="268"/>
        <v>1.18665240778284E-2</v>
      </c>
      <c r="U1238" s="25">
        <f t="shared" si="269"/>
        <v>-1.3351240060321401E-2</v>
      </c>
      <c r="V1238" s="25">
        <f t="shared" si="270"/>
        <v>2.5217764138149801E-2</v>
      </c>
      <c r="Y1238" s="40"/>
      <c r="Z1238" s="40"/>
    </row>
    <row r="1239" spans="1:26" x14ac:dyDescent="0.2">
      <c r="A1239" s="16">
        <v>1973.07</v>
      </c>
      <c r="B1239" s="17">
        <v>105.8</v>
      </c>
      <c r="C1239" s="18">
        <v>3.2366700000000002</v>
      </c>
      <c r="D1239" s="17">
        <v>7.3833299999999999</v>
      </c>
      <c r="E1239" s="17">
        <v>44.3</v>
      </c>
      <c r="F1239" s="18">
        <f t="shared" si="271"/>
        <v>1973.5416666665735</v>
      </c>
      <c r="G1239" s="19">
        <v>7.13</v>
      </c>
      <c r="H1239" s="18">
        <f t="shared" si="263"/>
        <v>751.85766930022612</v>
      </c>
      <c r="I1239" s="18">
        <f t="shared" si="264"/>
        <v>23.001088492381502</v>
      </c>
      <c r="J1239" s="20">
        <f t="shared" si="272"/>
        <v>123821.67083774637</v>
      </c>
      <c r="K1239" s="18">
        <f t="shared" si="265"/>
        <v>52.468934645316047</v>
      </c>
      <c r="L1239" s="20">
        <f t="shared" si="266"/>
        <v>8640.9854153729466</v>
      </c>
      <c r="M1239" s="39">
        <f t="shared" si="260"/>
        <v>15.889518573988775</v>
      </c>
      <c r="N1239" s="21"/>
      <c r="O1239" s="22">
        <f t="shared" si="261"/>
        <v>18.56551658282245</v>
      </c>
      <c r="P1239" s="22"/>
      <c r="Q1239" s="41">
        <f t="shared" si="262"/>
        <v>2.8987491947744831E-2</v>
      </c>
      <c r="R1239" s="19">
        <f t="shared" si="267"/>
        <v>0.98701058762603067</v>
      </c>
      <c r="S1239" s="19">
        <f t="shared" si="273"/>
        <v>11.324306863996544</v>
      </c>
      <c r="T1239" s="25">
        <f t="shared" si="268"/>
        <v>1.1185898648329529E-2</v>
      </c>
      <c r="U1239" s="25">
        <f t="shared" si="269"/>
        <v>-1.4708496170451557E-2</v>
      </c>
      <c r="V1239" s="25">
        <f t="shared" si="270"/>
        <v>2.5894394818781086E-2</v>
      </c>
      <c r="Y1239" s="40"/>
      <c r="Z1239" s="40"/>
    </row>
    <row r="1240" spans="1:26" x14ac:dyDescent="0.2">
      <c r="A1240" s="16">
        <v>1973.08</v>
      </c>
      <c r="B1240" s="17">
        <v>103.8</v>
      </c>
      <c r="C1240" s="18">
        <v>3.2533300000000001</v>
      </c>
      <c r="D1240" s="17">
        <v>7.53667</v>
      </c>
      <c r="E1240" s="17">
        <v>45.1</v>
      </c>
      <c r="F1240" s="18">
        <f t="shared" si="271"/>
        <v>1973.6249999999068</v>
      </c>
      <c r="G1240" s="19">
        <v>7.4</v>
      </c>
      <c r="H1240" s="18">
        <f t="shared" si="263"/>
        <v>724.5602494456765</v>
      </c>
      <c r="I1240" s="18">
        <f t="shared" si="264"/>
        <v>22.709379540742802</v>
      </c>
      <c r="J1240" s="20">
        <f t="shared" si="272"/>
        <v>119637.78583593614</v>
      </c>
      <c r="K1240" s="18">
        <f t="shared" si="265"/>
        <v>52.608588585643034</v>
      </c>
      <c r="L1240" s="20">
        <f t="shared" si="266"/>
        <v>8686.6137897507215</v>
      </c>
      <c r="M1240" s="39">
        <f t="shared" si="260"/>
        <v>15.278501094706119</v>
      </c>
      <c r="N1240" s="21"/>
      <c r="O1240" s="22">
        <f t="shared" si="261"/>
        <v>17.852222658614025</v>
      </c>
      <c r="P1240" s="22"/>
      <c r="Q1240" s="41">
        <f t="shared" si="262"/>
        <v>3.0662641868366577E-2</v>
      </c>
      <c r="R1240" s="19">
        <f t="shared" si="267"/>
        <v>1.0281999418118777</v>
      </c>
      <c r="S1240" s="19">
        <f t="shared" si="273"/>
        <v>10.978945392737891</v>
      </c>
      <c r="T1240" s="25">
        <f t="shared" si="268"/>
        <v>1.1895906260810163E-2</v>
      </c>
      <c r="U1240" s="25">
        <f t="shared" si="269"/>
        <v>-1.3727563292538103E-2</v>
      </c>
      <c r="V1240" s="25">
        <f t="shared" si="270"/>
        <v>2.5623469553348266E-2</v>
      </c>
      <c r="Y1240" s="40"/>
      <c r="Z1240" s="40"/>
    </row>
    <row r="1241" spans="1:26" x14ac:dyDescent="0.2">
      <c r="A1241" s="16">
        <v>1973.09</v>
      </c>
      <c r="B1241" s="17">
        <v>105.6</v>
      </c>
      <c r="C1241" s="18">
        <v>3.27</v>
      </c>
      <c r="D1241" s="17">
        <v>7.69</v>
      </c>
      <c r="E1241" s="17">
        <v>45.2</v>
      </c>
      <c r="F1241" s="18">
        <f t="shared" si="271"/>
        <v>1973.70833333324</v>
      </c>
      <c r="G1241" s="19">
        <v>7.09</v>
      </c>
      <c r="H1241" s="18">
        <f t="shared" si="263"/>
        <v>735.49407079646051</v>
      </c>
      <c r="I1241" s="18">
        <f t="shared" si="264"/>
        <v>22.77524253318585</v>
      </c>
      <c r="J1241" s="20">
        <f t="shared" si="272"/>
        <v>121756.53737387958</v>
      </c>
      <c r="K1241" s="18">
        <f t="shared" si="265"/>
        <v>53.560126935840735</v>
      </c>
      <c r="L1241" s="20">
        <f t="shared" si="266"/>
        <v>8866.5508750486188</v>
      </c>
      <c r="M1241" s="39">
        <f t="shared" si="260"/>
        <v>15.47530860180556</v>
      </c>
      <c r="N1241" s="21"/>
      <c r="O1241" s="22">
        <f t="shared" si="261"/>
        <v>18.082083727935427</v>
      </c>
      <c r="P1241" s="22"/>
      <c r="Q1241" s="41">
        <f t="shared" si="262"/>
        <v>3.3160456131076418E-2</v>
      </c>
      <c r="R1241" s="19">
        <f t="shared" si="267"/>
        <v>1.0275149478054186</v>
      </c>
      <c r="S1241" s="19">
        <f t="shared" si="273"/>
        <v>11.263576343583996</v>
      </c>
      <c r="T1241" s="25">
        <f t="shared" si="268"/>
        <v>1.2916279581847379E-2</v>
      </c>
      <c r="U1241" s="25">
        <f t="shared" si="269"/>
        <v>-1.4634266551174058E-2</v>
      </c>
      <c r="V1241" s="25">
        <f t="shared" si="270"/>
        <v>2.7550546133021436E-2</v>
      </c>
      <c r="Y1241" s="40"/>
      <c r="Z1241" s="40"/>
    </row>
    <row r="1242" spans="1:26" x14ac:dyDescent="0.2">
      <c r="A1242" s="16">
        <v>1973.1</v>
      </c>
      <c r="B1242" s="17">
        <v>109.8</v>
      </c>
      <c r="C1242" s="18">
        <v>3.30667</v>
      </c>
      <c r="D1242" s="17">
        <v>7.8466699999999996</v>
      </c>
      <c r="E1242" s="17">
        <v>45.6</v>
      </c>
      <c r="F1242" s="18">
        <f t="shared" si="271"/>
        <v>1973.7916666665733</v>
      </c>
      <c r="G1242" s="19">
        <v>6.79</v>
      </c>
      <c r="H1242" s="18">
        <f t="shared" si="263"/>
        <v>758.03837171052658</v>
      </c>
      <c r="I1242" s="18">
        <f t="shared" si="264"/>
        <v>22.828622427905714</v>
      </c>
      <c r="J1242" s="20">
        <f t="shared" si="272"/>
        <v>125803.53648642804</v>
      </c>
      <c r="K1242" s="18">
        <f t="shared" si="265"/>
        <v>54.171921221765366</v>
      </c>
      <c r="L1242" s="20">
        <f t="shared" si="266"/>
        <v>8990.3354794349743</v>
      </c>
      <c r="M1242" s="39">
        <f t="shared" si="260"/>
        <v>15.913516308933383</v>
      </c>
      <c r="N1242" s="21"/>
      <c r="O1242" s="22">
        <f t="shared" si="261"/>
        <v>18.592078071081097</v>
      </c>
      <c r="P1242" s="22"/>
      <c r="Q1242" s="41">
        <f t="shared" si="262"/>
        <v>3.495899613495182E-2</v>
      </c>
      <c r="R1242" s="19">
        <f t="shared" si="267"/>
        <v>1.0099911491177134</v>
      </c>
      <c r="S1242" s="19">
        <f t="shared" si="273"/>
        <v>11.471971189843391</v>
      </c>
      <c r="T1242" s="25">
        <f t="shared" si="268"/>
        <v>9.9629290667921921E-3</v>
      </c>
      <c r="U1242" s="25">
        <f t="shared" si="269"/>
        <v>-1.5151288843267774E-2</v>
      </c>
      <c r="V1242" s="25">
        <f t="shared" si="270"/>
        <v>2.5114217910059966E-2</v>
      </c>
      <c r="Y1242" s="40"/>
      <c r="Z1242" s="40"/>
    </row>
    <row r="1243" spans="1:26" x14ac:dyDescent="0.2">
      <c r="A1243" s="16">
        <v>1973.11</v>
      </c>
      <c r="B1243" s="17">
        <v>102</v>
      </c>
      <c r="C1243" s="18">
        <v>3.3433299999999999</v>
      </c>
      <c r="D1243" s="17">
        <v>8.0033300000000001</v>
      </c>
      <c r="E1243" s="17">
        <v>45.9</v>
      </c>
      <c r="F1243" s="18">
        <f t="shared" si="271"/>
        <v>1973.8749999999065</v>
      </c>
      <c r="G1243" s="19">
        <v>6.73</v>
      </c>
      <c r="H1243" s="18">
        <f t="shared" si="263"/>
        <v>699.58611111111145</v>
      </c>
      <c r="I1243" s="18">
        <f t="shared" si="264"/>
        <v>22.93085522412855</v>
      </c>
      <c r="J1243" s="20">
        <f t="shared" si="272"/>
        <v>116419.97121101759</v>
      </c>
      <c r="K1243" s="18">
        <f t="shared" si="265"/>
        <v>54.892338339596975</v>
      </c>
      <c r="L1243" s="20">
        <f t="shared" si="266"/>
        <v>9134.7789038458177</v>
      </c>
      <c r="M1243" s="39">
        <f t="shared" si="260"/>
        <v>14.651845159710566</v>
      </c>
      <c r="N1243" s="21"/>
      <c r="O1243" s="22">
        <f t="shared" si="261"/>
        <v>17.11974297713947</v>
      </c>
      <c r="P1243" s="22"/>
      <c r="Q1243" s="41">
        <f t="shared" si="262"/>
        <v>4.1652328760251142E-2</v>
      </c>
      <c r="R1243" s="19">
        <f t="shared" si="267"/>
        <v>1.0048865171192618</v>
      </c>
      <c r="S1243" s="19">
        <f t="shared" si="273"/>
        <v>11.510860022422449</v>
      </c>
      <c r="T1243" s="25">
        <f t="shared" si="268"/>
        <v>1.6454975003629801E-2</v>
      </c>
      <c r="U1243" s="25">
        <f t="shared" si="269"/>
        <v>-1.5597269561874794E-2</v>
      </c>
      <c r="V1243" s="25">
        <f t="shared" si="270"/>
        <v>3.2052244565504595E-2</v>
      </c>
      <c r="Y1243" s="40"/>
      <c r="Z1243" s="40"/>
    </row>
    <row r="1244" spans="1:26" x14ac:dyDescent="0.2">
      <c r="A1244" s="16">
        <v>1973.12</v>
      </c>
      <c r="B1244" s="17">
        <v>94.78</v>
      </c>
      <c r="C1244" s="18">
        <v>3.38</v>
      </c>
      <c r="D1244" s="17">
        <v>8.16</v>
      </c>
      <c r="E1244" s="17">
        <v>46.2</v>
      </c>
      <c r="F1244" s="18">
        <f t="shared" si="271"/>
        <v>1973.9583333332398</v>
      </c>
      <c r="G1244" s="19">
        <v>6.74</v>
      </c>
      <c r="H1244" s="18">
        <f t="shared" si="263"/>
        <v>645.84517803030326</v>
      </c>
      <c r="I1244" s="18">
        <f t="shared" si="264"/>
        <v>23.031828463203471</v>
      </c>
      <c r="J1244" s="20">
        <f t="shared" si="272"/>
        <v>107796.1996422534</v>
      </c>
      <c r="K1244" s="18">
        <f t="shared" si="265"/>
        <v>55.603467532467548</v>
      </c>
      <c r="L1244" s="20">
        <f t="shared" si="266"/>
        <v>9280.6181586915773</v>
      </c>
      <c r="M1244" s="39">
        <f t="shared" si="260"/>
        <v>13.493329686205888</v>
      </c>
      <c r="N1244" s="21"/>
      <c r="O1244" s="22">
        <f t="shared" si="261"/>
        <v>15.771102210645211</v>
      </c>
      <c r="P1244" s="22"/>
      <c r="Q1244" s="41">
        <f t="shared" si="262"/>
        <v>4.7752928053783478E-2</v>
      </c>
      <c r="R1244" s="19">
        <f t="shared" si="267"/>
        <v>0.98776947809049742</v>
      </c>
      <c r="S1244" s="19">
        <f t="shared" si="273"/>
        <v>11.491996945830225</v>
      </c>
      <c r="T1244" s="25">
        <f t="shared" si="268"/>
        <v>2.4077050220233875E-2</v>
      </c>
      <c r="U1244" s="25">
        <f t="shared" si="269"/>
        <v>-1.5376635272250416E-2</v>
      </c>
      <c r="V1244" s="25">
        <f t="shared" si="270"/>
        <v>3.9453685492484292E-2</v>
      </c>
      <c r="Y1244" s="40"/>
      <c r="Z1244" s="40"/>
    </row>
    <row r="1245" spans="1:26" x14ac:dyDescent="0.2">
      <c r="A1245" s="16">
        <v>1974.01</v>
      </c>
      <c r="B1245" s="17">
        <v>96.11</v>
      </c>
      <c r="C1245" s="18">
        <v>3.4</v>
      </c>
      <c r="D1245" s="17">
        <v>8.2266700000000004</v>
      </c>
      <c r="E1245" s="17">
        <v>46.6</v>
      </c>
      <c r="F1245" s="18">
        <f t="shared" si="271"/>
        <v>1974.0416666665731</v>
      </c>
      <c r="G1245" s="19">
        <v>6.99</v>
      </c>
      <c r="H1245" s="18">
        <f t="shared" si="263"/>
        <v>649.2864702253222</v>
      </c>
      <c r="I1245" s="18">
        <f t="shared" si="264"/>
        <v>22.969243562231767</v>
      </c>
      <c r="J1245" s="20">
        <f t="shared" si="272"/>
        <v>108690.05367596734</v>
      </c>
      <c r="K1245" s="18">
        <f t="shared" si="265"/>
        <v>55.57658439297213</v>
      </c>
      <c r="L1245" s="20">
        <f t="shared" si="266"/>
        <v>9303.4773059460022</v>
      </c>
      <c r="M1245" s="39">
        <f t="shared" si="260"/>
        <v>13.530721892513951</v>
      </c>
      <c r="N1245" s="21"/>
      <c r="O1245" s="22">
        <f t="shared" si="261"/>
        <v>15.81914151846464</v>
      </c>
      <c r="P1245" s="22"/>
      <c r="Q1245" s="41">
        <f t="shared" si="262"/>
        <v>4.594596555731903E-2</v>
      </c>
      <c r="R1245" s="19">
        <f t="shared" si="267"/>
        <v>1.0079694972375672</v>
      </c>
      <c r="S1245" s="19">
        <f t="shared" si="273"/>
        <v>11.254006539345372</v>
      </c>
      <c r="T1245" s="25">
        <f t="shared" si="268"/>
        <v>2.4229443866256917E-2</v>
      </c>
      <c r="U1245" s="25">
        <f t="shared" si="269"/>
        <v>-1.2015977017232893E-2</v>
      </c>
      <c r="V1245" s="25">
        <f t="shared" si="270"/>
        <v>3.624542088348981E-2</v>
      </c>
      <c r="Y1245" s="40"/>
      <c r="Z1245" s="40"/>
    </row>
    <row r="1246" spans="1:26" x14ac:dyDescent="0.2">
      <c r="A1246" s="16">
        <v>1974.02</v>
      </c>
      <c r="B1246" s="17">
        <v>93.45</v>
      </c>
      <c r="C1246" s="18">
        <v>3.42</v>
      </c>
      <c r="D1246" s="17">
        <v>8.2933299999999992</v>
      </c>
      <c r="E1246" s="17">
        <v>47.2</v>
      </c>
      <c r="F1246" s="18">
        <f t="shared" si="271"/>
        <v>1974.1249999999063</v>
      </c>
      <c r="G1246" s="19">
        <v>6.96</v>
      </c>
      <c r="H1246" s="18">
        <f t="shared" si="263"/>
        <v>623.29120630296632</v>
      </c>
      <c r="I1246" s="18">
        <f t="shared" si="264"/>
        <v>22.810657309322043</v>
      </c>
      <c r="J1246" s="20">
        <f t="shared" si="272"/>
        <v>104656.67377276099</v>
      </c>
      <c r="K1246" s="18">
        <f t="shared" si="265"/>
        <v>55.314710112023327</v>
      </c>
      <c r="L1246" s="20">
        <f t="shared" si="266"/>
        <v>9287.8794253595715</v>
      </c>
      <c r="M1246" s="39">
        <f t="shared" si="260"/>
        <v>12.957321280205386</v>
      </c>
      <c r="N1246" s="21"/>
      <c r="O1246" s="22">
        <f t="shared" si="261"/>
        <v>15.154292146338717</v>
      </c>
      <c r="P1246" s="22"/>
      <c r="Q1246" s="41">
        <f t="shared" si="262"/>
        <v>5.0850367922704157E-2</v>
      </c>
      <c r="R1246" s="19">
        <f t="shared" si="267"/>
        <v>0.98812468410760568</v>
      </c>
      <c r="S1246" s="19">
        <f t="shared" si="273"/>
        <v>11.199495796676839</v>
      </c>
      <c r="T1246" s="25">
        <f t="shared" si="268"/>
        <v>2.2230186502816274E-2</v>
      </c>
      <c r="U1246" s="25">
        <f t="shared" si="269"/>
        <v>-1.2036619668587267E-2</v>
      </c>
      <c r="V1246" s="25">
        <f t="shared" si="270"/>
        <v>3.4266806171403541E-2</v>
      </c>
      <c r="Y1246" s="40"/>
      <c r="Z1246" s="40"/>
    </row>
    <row r="1247" spans="1:26" x14ac:dyDescent="0.2">
      <c r="A1247" s="16">
        <v>1974.03</v>
      </c>
      <c r="B1247" s="17">
        <v>97.44</v>
      </c>
      <c r="C1247" s="18">
        <v>3.44</v>
      </c>
      <c r="D1247" s="17">
        <v>8.36</v>
      </c>
      <c r="E1247" s="17">
        <v>47.8</v>
      </c>
      <c r="F1247" s="18">
        <f t="shared" si="271"/>
        <v>1974.2083333332396</v>
      </c>
      <c r="G1247" s="19">
        <v>7.21</v>
      </c>
      <c r="H1247" s="18">
        <f t="shared" si="263"/>
        <v>641.74585355648571</v>
      </c>
      <c r="I1247" s="18">
        <f t="shared" si="264"/>
        <v>22.65605230125524</v>
      </c>
      <c r="J1247" s="20">
        <f t="shared" si="272"/>
        <v>108072.40342191425</v>
      </c>
      <c r="K1247" s="18">
        <f t="shared" si="265"/>
        <v>55.059475941422619</v>
      </c>
      <c r="L1247" s="20">
        <f t="shared" si="266"/>
        <v>9272.2218042611148</v>
      </c>
      <c r="M1247" s="39">
        <f t="shared" si="260"/>
        <v>13.310364239140162</v>
      </c>
      <c r="N1247" s="21"/>
      <c r="O1247" s="22">
        <f t="shared" si="261"/>
        <v>15.57112214226431</v>
      </c>
      <c r="P1247" s="22"/>
      <c r="Q1247" s="41">
        <f t="shared" si="262"/>
        <v>4.7622016397860831E-2</v>
      </c>
      <c r="R1247" s="19">
        <f t="shared" si="267"/>
        <v>0.98507465515458947</v>
      </c>
      <c r="S1247" s="19">
        <f t="shared" si="273"/>
        <v>10.927588226428282</v>
      </c>
      <c r="T1247" s="25">
        <f t="shared" si="268"/>
        <v>1.9205013338245092E-2</v>
      </c>
      <c r="U1247" s="25">
        <f t="shared" si="269"/>
        <v>-1.1549315348687084E-2</v>
      </c>
      <c r="V1247" s="25">
        <f t="shared" si="270"/>
        <v>3.0754328686932175E-2</v>
      </c>
      <c r="Y1247" s="40"/>
      <c r="Z1247" s="40"/>
    </row>
    <row r="1248" spans="1:26" x14ac:dyDescent="0.2">
      <c r="A1248" s="16">
        <v>1974.04</v>
      </c>
      <c r="B1248" s="17">
        <v>92.46</v>
      </c>
      <c r="C1248" s="18">
        <v>3.46</v>
      </c>
      <c r="D1248" s="17">
        <v>8.4866700000000002</v>
      </c>
      <c r="E1248" s="17">
        <v>48</v>
      </c>
      <c r="F1248" s="18">
        <f t="shared" si="271"/>
        <v>1974.2916666665728</v>
      </c>
      <c r="G1248" s="19">
        <v>7.51</v>
      </c>
      <c r="H1248" s="18">
        <f t="shared" si="263"/>
        <v>606.40998593750021</v>
      </c>
      <c r="I1248" s="18">
        <f t="shared" si="264"/>
        <v>22.692824479166678</v>
      </c>
      <c r="J1248" s="20">
        <f t="shared" si="272"/>
        <v>102440.17412055845</v>
      </c>
      <c r="K1248" s="18">
        <f t="shared" si="265"/>
        <v>55.660841827343774</v>
      </c>
      <c r="L1248" s="20">
        <f t="shared" si="266"/>
        <v>9402.7249892247455</v>
      </c>
      <c r="M1248" s="39">
        <f t="shared" si="260"/>
        <v>12.550411048540907</v>
      </c>
      <c r="N1248" s="21"/>
      <c r="O1248" s="22">
        <f t="shared" si="261"/>
        <v>14.688309996556294</v>
      </c>
      <c r="P1248" s="22"/>
      <c r="Q1248" s="41">
        <f t="shared" si="262"/>
        <v>4.9607504754646897E-2</v>
      </c>
      <c r="R1248" s="19">
        <f t="shared" si="267"/>
        <v>1.0013886996776262</v>
      </c>
      <c r="S1248" s="19">
        <f t="shared" si="273"/>
        <v>10.719638161304275</v>
      </c>
      <c r="T1248" s="25">
        <f t="shared" si="268"/>
        <v>2.4697271508143048E-2</v>
      </c>
      <c r="U1248" s="25">
        <f t="shared" si="269"/>
        <v>-1.0846436354005617E-2</v>
      </c>
      <c r="V1248" s="25">
        <f t="shared" si="270"/>
        <v>3.5543707862148666E-2</v>
      </c>
      <c r="Y1248" s="40"/>
      <c r="Z1248" s="40"/>
    </row>
    <row r="1249" spans="1:26" x14ac:dyDescent="0.2">
      <c r="A1249" s="16">
        <v>1974.05</v>
      </c>
      <c r="B1249" s="17">
        <v>89.67</v>
      </c>
      <c r="C1249" s="18">
        <v>3.48</v>
      </c>
      <c r="D1249" s="17">
        <v>8.6133299999999995</v>
      </c>
      <c r="E1249" s="17">
        <v>48.6</v>
      </c>
      <c r="F1249" s="18">
        <f t="shared" si="271"/>
        <v>1974.3749999999061</v>
      </c>
      <c r="G1249" s="19">
        <v>7.58</v>
      </c>
      <c r="H1249" s="18">
        <f t="shared" si="263"/>
        <v>580.8508016975311</v>
      </c>
      <c r="I1249" s="18">
        <f t="shared" si="264"/>
        <v>22.54221913580248</v>
      </c>
      <c r="J1249" s="20">
        <f t="shared" si="272"/>
        <v>98439.825177765917</v>
      </c>
      <c r="K1249" s="18">
        <f t="shared" si="265"/>
        <v>55.794129985339531</v>
      </c>
      <c r="L1249" s="20">
        <f t="shared" si="266"/>
        <v>9455.7232006067406</v>
      </c>
      <c r="M1249" s="39">
        <f t="shared" si="260"/>
        <v>11.99543694732966</v>
      </c>
      <c r="N1249" s="21"/>
      <c r="O1249" s="22">
        <f t="shared" si="261"/>
        <v>14.045930080444702</v>
      </c>
      <c r="P1249" s="22"/>
      <c r="Q1249" s="41">
        <f t="shared" si="262"/>
        <v>5.3892868651376033E-2</v>
      </c>
      <c r="R1249" s="19">
        <f t="shared" si="267"/>
        <v>1.0091041723610832</v>
      </c>
      <c r="S1249" s="19">
        <f t="shared" si="273"/>
        <v>10.601999525296936</v>
      </c>
      <c r="T1249" s="25">
        <f t="shared" si="268"/>
        <v>2.8230560552379602E-2</v>
      </c>
      <c r="U1249" s="25">
        <f t="shared" si="269"/>
        <v>-1.3270756867215239E-2</v>
      </c>
      <c r="V1249" s="25">
        <f t="shared" si="270"/>
        <v>4.1501317419594841E-2</v>
      </c>
      <c r="Y1249" s="40"/>
      <c r="Z1249" s="40"/>
    </row>
    <row r="1250" spans="1:26" x14ac:dyDescent="0.2">
      <c r="A1250" s="16">
        <v>1974.06</v>
      </c>
      <c r="B1250" s="17">
        <v>89.79</v>
      </c>
      <c r="C1250" s="18">
        <v>3.5</v>
      </c>
      <c r="D1250" s="17">
        <v>8.74</v>
      </c>
      <c r="E1250" s="17">
        <v>49</v>
      </c>
      <c r="F1250" s="18">
        <f t="shared" si="271"/>
        <v>1974.4583333332394</v>
      </c>
      <c r="G1250" s="19">
        <v>7.54</v>
      </c>
      <c r="H1250" s="18">
        <f t="shared" si="263"/>
        <v>576.88013494897984</v>
      </c>
      <c r="I1250" s="18">
        <f t="shared" si="264"/>
        <v>22.486696428571438</v>
      </c>
      <c r="J1250" s="20">
        <f t="shared" si="272"/>
        <v>98084.473680975076</v>
      </c>
      <c r="K1250" s="18">
        <f t="shared" si="265"/>
        <v>56.152493367346963</v>
      </c>
      <c r="L1250" s="20">
        <f t="shared" si="266"/>
        <v>9547.3694172148589</v>
      </c>
      <c r="M1250" s="39">
        <f t="shared" si="260"/>
        <v>11.888498820078999</v>
      </c>
      <c r="N1250" s="21"/>
      <c r="O1250" s="22">
        <f t="shared" si="261"/>
        <v>13.927722593419723</v>
      </c>
      <c r="P1250" s="22"/>
      <c r="Q1250" s="41">
        <f t="shared" si="262"/>
        <v>5.5562453619213095E-2</v>
      </c>
      <c r="R1250" s="19">
        <f t="shared" si="267"/>
        <v>0.98768742668372878</v>
      </c>
      <c r="S1250" s="19">
        <f t="shared" si="273"/>
        <v>10.611187083234322</v>
      </c>
      <c r="T1250" s="25">
        <f t="shared" si="268"/>
        <v>2.6390310882116186E-2</v>
      </c>
      <c r="U1250" s="25">
        <f t="shared" si="269"/>
        <v>-1.3344768012055308E-2</v>
      </c>
      <c r="V1250" s="25">
        <f t="shared" si="270"/>
        <v>3.9735078894171494E-2</v>
      </c>
      <c r="Y1250" s="40"/>
      <c r="Z1250" s="40"/>
    </row>
    <row r="1251" spans="1:26" x14ac:dyDescent="0.2">
      <c r="A1251" s="16">
        <v>1974.07</v>
      </c>
      <c r="B1251" s="17">
        <v>79.31</v>
      </c>
      <c r="C1251" s="18">
        <v>3.53</v>
      </c>
      <c r="D1251" s="17">
        <v>8.8633299999999995</v>
      </c>
      <c r="E1251" s="17">
        <v>49.4</v>
      </c>
      <c r="F1251" s="18">
        <f t="shared" si="271"/>
        <v>1974.5416666665726</v>
      </c>
      <c r="G1251" s="19">
        <v>7.81</v>
      </c>
      <c r="H1251" s="18">
        <f t="shared" si="263"/>
        <v>505.42264195344154</v>
      </c>
      <c r="I1251" s="18">
        <f t="shared" si="264"/>
        <v>22.495800354251021</v>
      </c>
      <c r="J1251" s="20">
        <f t="shared" si="272"/>
        <v>86253.599091834709</v>
      </c>
      <c r="K1251" s="18">
        <f t="shared" si="265"/>
        <v>56.483768315536459</v>
      </c>
      <c r="L1251" s="20">
        <f t="shared" si="266"/>
        <v>9639.3155016849232</v>
      </c>
      <c r="M1251" s="39">
        <f t="shared" si="260"/>
        <v>10.394141805327052</v>
      </c>
      <c r="N1251" s="21"/>
      <c r="O1251" s="22">
        <f t="shared" si="261"/>
        <v>12.18850654569599</v>
      </c>
      <c r="P1251" s="22"/>
      <c r="Q1251" s="41">
        <f t="shared" si="262"/>
        <v>6.5469660475618738E-2</v>
      </c>
      <c r="R1251" s="19">
        <f t="shared" si="267"/>
        <v>0.99082437643708132</v>
      </c>
      <c r="S1251" s="19">
        <f t="shared" si="273"/>
        <v>10.395673424102574</v>
      </c>
      <c r="T1251" s="25">
        <f t="shared" si="268"/>
        <v>3.8321555671837704E-2</v>
      </c>
      <c r="U1251" s="25">
        <f t="shared" si="269"/>
        <v>-9.520370637920994E-3</v>
      </c>
      <c r="V1251" s="25">
        <f t="shared" si="270"/>
        <v>4.7841926309758698E-2</v>
      </c>
      <c r="Y1251" s="40"/>
      <c r="Z1251" s="40"/>
    </row>
    <row r="1252" spans="1:26" x14ac:dyDescent="0.2">
      <c r="A1252" s="16">
        <v>1974.08</v>
      </c>
      <c r="B1252" s="17">
        <v>76.03</v>
      </c>
      <c r="C1252" s="18">
        <v>3.56</v>
      </c>
      <c r="D1252" s="17">
        <v>8.9866700000000002</v>
      </c>
      <c r="E1252" s="17">
        <v>50</v>
      </c>
      <c r="F1252" s="18">
        <f t="shared" si="271"/>
        <v>1974.6249999999059</v>
      </c>
      <c r="G1252" s="19">
        <v>8.0399999999999991</v>
      </c>
      <c r="H1252" s="18">
        <f t="shared" si="263"/>
        <v>478.70578825000018</v>
      </c>
      <c r="I1252" s="18">
        <f t="shared" si="264"/>
        <v>22.414739000000008</v>
      </c>
      <c r="J1252" s="20">
        <f t="shared" si="272"/>
        <v>82012.965706752948</v>
      </c>
      <c r="K1252" s="18">
        <f t="shared" si="265"/>
        <v>56.582545654250026</v>
      </c>
      <c r="L1252" s="20">
        <f t="shared" si="266"/>
        <v>9693.8505659332568</v>
      </c>
      <c r="M1252" s="39">
        <f t="shared" si="260"/>
        <v>9.824195723141198</v>
      </c>
      <c r="N1252" s="21"/>
      <c r="O1252" s="22">
        <f t="shared" si="261"/>
        <v>11.532942434954487</v>
      </c>
      <c r="P1252" s="22"/>
      <c r="Q1252" s="41">
        <f t="shared" si="262"/>
        <v>7.0354100557487795E-2</v>
      </c>
      <c r="R1252" s="19">
        <f t="shared" si="267"/>
        <v>1.0066999999999999</v>
      </c>
      <c r="S1252" s="19">
        <f t="shared" si="273"/>
        <v>10.176683198423012</v>
      </c>
      <c r="T1252" s="25">
        <f t="shared" si="268"/>
        <v>5.2398375851310242E-2</v>
      </c>
      <c r="U1252" s="25">
        <f t="shared" si="269"/>
        <v>-3.2127273530165867E-3</v>
      </c>
      <c r="V1252" s="25">
        <f t="shared" si="270"/>
        <v>5.5611103204326828E-2</v>
      </c>
      <c r="Y1252" s="40"/>
      <c r="Z1252" s="40"/>
    </row>
    <row r="1253" spans="1:26" x14ac:dyDescent="0.2">
      <c r="A1253" s="16">
        <v>1974.09</v>
      </c>
      <c r="B1253" s="17">
        <v>68.12</v>
      </c>
      <c r="C1253" s="18">
        <v>3.59</v>
      </c>
      <c r="D1253" s="17">
        <v>9.11</v>
      </c>
      <c r="E1253" s="17">
        <v>50.6</v>
      </c>
      <c r="F1253" s="18">
        <f t="shared" si="271"/>
        <v>1974.7083333332391</v>
      </c>
      <c r="G1253" s="19">
        <v>8.0399999999999991</v>
      </c>
      <c r="H1253" s="18">
        <f t="shared" si="263"/>
        <v>423.81645553359704</v>
      </c>
      <c r="I1253" s="18">
        <f t="shared" si="264"/>
        <v>22.335600049407123</v>
      </c>
      <c r="J1253" s="20">
        <f t="shared" si="272"/>
        <v>72928.082392039287</v>
      </c>
      <c r="K1253" s="18">
        <f t="shared" si="265"/>
        <v>56.678918231225317</v>
      </c>
      <c r="L1253" s="20">
        <f t="shared" si="266"/>
        <v>9753.0069082718419</v>
      </c>
      <c r="M1253" s="39">
        <f t="shared" si="260"/>
        <v>8.6804213056463357</v>
      </c>
      <c r="N1253" s="21"/>
      <c r="O1253" s="22">
        <f t="shared" si="261"/>
        <v>10.206222645077467</v>
      </c>
      <c r="P1253" s="22"/>
      <c r="Q1253" s="41">
        <f t="shared" si="262"/>
        <v>8.4680210820316557E-2</v>
      </c>
      <c r="R1253" s="19">
        <f t="shared" si="267"/>
        <v>1.016304763687051</v>
      </c>
      <c r="S1253" s="19">
        <f t="shared" si="273"/>
        <v>10.123386339775145</v>
      </c>
      <c r="T1253" s="25">
        <f t="shared" si="268"/>
        <v>6.5807880219376891E-2</v>
      </c>
      <c r="U1253" s="25">
        <f t="shared" si="269"/>
        <v>-1.0004189719038381E-3</v>
      </c>
      <c r="V1253" s="25">
        <f t="shared" si="270"/>
        <v>6.6808299191280729E-2</v>
      </c>
      <c r="Y1253" s="40"/>
      <c r="Z1253" s="40"/>
    </row>
    <row r="1254" spans="1:26" x14ac:dyDescent="0.2">
      <c r="A1254" s="16">
        <v>1974.1</v>
      </c>
      <c r="B1254" s="17">
        <v>69.44</v>
      </c>
      <c r="C1254" s="18">
        <v>3.5933299999999999</v>
      </c>
      <c r="D1254" s="17">
        <v>9.0366700000000009</v>
      </c>
      <c r="E1254" s="17">
        <v>51.1</v>
      </c>
      <c r="F1254" s="18">
        <f t="shared" si="271"/>
        <v>1974.7916666665724</v>
      </c>
      <c r="G1254" s="19">
        <v>7.9</v>
      </c>
      <c r="H1254" s="18">
        <f t="shared" si="263"/>
        <v>427.8016986301372</v>
      </c>
      <c r="I1254" s="18">
        <f t="shared" si="264"/>
        <v>22.137567363747564</v>
      </c>
      <c r="J1254" s="20">
        <f t="shared" si="272"/>
        <v>73931.284743908123</v>
      </c>
      <c r="K1254" s="18">
        <f t="shared" si="265"/>
        <v>55.672563017857172</v>
      </c>
      <c r="L1254" s="20">
        <f t="shared" si="266"/>
        <v>9621.1495234264439</v>
      </c>
      <c r="M1254" s="39">
        <f t="shared" si="260"/>
        <v>8.7449838338095898</v>
      </c>
      <c r="N1254" s="21"/>
      <c r="O1254" s="22">
        <f t="shared" si="261"/>
        <v>10.29719069438956</v>
      </c>
      <c r="P1254" s="22"/>
      <c r="Q1254" s="41">
        <f t="shared" si="262"/>
        <v>8.6262543163718466E-2</v>
      </c>
      <c r="R1254" s="19">
        <f t="shared" si="267"/>
        <v>1.0218213915607526</v>
      </c>
      <c r="S1254" s="19">
        <f t="shared" si="273"/>
        <v>10.187776038061639</v>
      </c>
      <c r="T1254" s="25">
        <f t="shared" si="268"/>
        <v>6.3612158967854215E-2</v>
      </c>
      <c r="U1254" s="25">
        <f t="shared" si="269"/>
        <v>1.1449390348712285E-3</v>
      </c>
      <c r="V1254" s="25">
        <f t="shared" si="270"/>
        <v>6.2467219932982987E-2</v>
      </c>
      <c r="Y1254" s="40"/>
      <c r="Z1254" s="40"/>
    </row>
    <row r="1255" spans="1:26" x14ac:dyDescent="0.2">
      <c r="A1255" s="16">
        <v>1974.11</v>
      </c>
      <c r="B1255" s="17">
        <v>71.739999999999995</v>
      </c>
      <c r="C1255" s="18">
        <v>3.59667</v>
      </c>
      <c r="D1255" s="17">
        <v>8.9633299999999991</v>
      </c>
      <c r="E1255" s="17">
        <v>51.5</v>
      </c>
      <c r="F1255" s="18">
        <f t="shared" si="271"/>
        <v>1974.8749999999056</v>
      </c>
      <c r="G1255" s="19">
        <v>7.68</v>
      </c>
      <c r="H1255" s="18">
        <f t="shared" si="263"/>
        <v>438.53861019417491</v>
      </c>
      <c r="I1255" s="18">
        <f t="shared" si="264"/>
        <v>21.986042140048554</v>
      </c>
      <c r="J1255" s="20">
        <f t="shared" si="272"/>
        <v>76103.432176329588</v>
      </c>
      <c r="K1255" s="18">
        <f t="shared" si="265"/>
        <v>54.791835529854389</v>
      </c>
      <c r="L1255" s="20">
        <f t="shared" si="266"/>
        <v>9508.5053907033762</v>
      </c>
      <c r="M1255" s="39">
        <f t="shared" si="260"/>
        <v>8.9489845127556098</v>
      </c>
      <c r="N1255" s="21"/>
      <c r="O1255" s="22">
        <f t="shared" si="261"/>
        <v>10.551515010335237</v>
      </c>
      <c r="P1255" s="22"/>
      <c r="Q1255" s="41">
        <f t="shared" si="262"/>
        <v>8.6337963625103514E-2</v>
      </c>
      <c r="R1255" s="19">
        <f t="shared" si="267"/>
        <v>1.0239057981194166</v>
      </c>
      <c r="S1255" s="19">
        <f t="shared" si="273"/>
        <v>10.329232439670005</v>
      </c>
      <c r="T1255" s="25">
        <f t="shared" si="268"/>
        <v>6.1895250998547979E-2</v>
      </c>
      <c r="U1255" s="25">
        <f t="shared" si="269"/>
        <v>4.1611956541700579E-3</v>
      </c>
      <c r="V1255" s="25">
        <f t="shared" si="270"/>
        <v>5.7734055344377921E-2</v>
      </c>
      <c r="Y1255" s="40"/>
      <c r="Z1255" s="40"/>
    </row>
    <row r="1256" spans="1:26" x14ac:dyDescent="0.2">
      <c r="A1256" s="16">
        <v>1974.12</v>
      </c>
      <c r="B1256" s="17">
        <v>67.069999999999993</v>
      </c>
      <c r="C1256" s="18">
        <v>3.6</v>
      </c>
      <c r="D1256" s="17">
        <v>8.89</v>
      </c>
      <c r="E1256" s="17">
        <v>51.9</v>
      </c>
      <c r="F1256" s="18">
        <f t="shared" si="271"/>
        <v>1974.9583333332389</v>
      </c>
      <c r="G1256" s="19">
        <v>7.43</v>
      </c>
      <c r="H1256" s="18">
        <f t="shared" si="263"/>
        <v>406.8315647880541</v>
      </c>
      <c r="I1256" s="18">
        <f t="shared" si="264"/>
        <v>21.83679190751446</v>
      </c>
      <c r="J1256" s="20">
        <f t="shared" si="272"/>
        <v>70916.825967176817</v>
      </c>
      <c r="K1256" s="18">
        <f t="shared" si="265"/>
        <v>53.924744460500989</v>
      </c>
      <c r="L1256" s="20">
        <f t="shared" si="266"/>
        <v>9399.8894117817508</v>
      </c>
      <c r="M1256" s="39">
        <f t="shared" si="260"/>
        <v>8.289060055923084</v>
      </c>
      <c r="N1256" s="21"/>
      <c r="O1256" s="22">
        <f t="shared" si="261"/>
        <v>9.789483231199636</v>
      </c>
      <c r="P1256" s="22"/>
      <c r="Q1256" s="41">
        <f t="shared" si="262"/>
        <v>9.8548157675612286E-2</v>
      </c>
      <c r="R1256" s="19">
        <f t="shared" si="267"/>
        <v>1.001305009112839</v>
      </c>
      <c r="S1256" s="19">
        <f t="shared" si="273"/>
        <v>10.494649147065823</v>
      </c>
      <c r="T1256" s="25">
        <f t="shared" si="268"/>
        <v>6.8660825719678575E-2</v>
      </c>
      <c r="U1256" s="25">
        <f t="shared" si="269"/>
        <v>3.9393603191506532E-3</v>
      </c>
      <c r="V1256" s="25">
        <f t="shared" si="270"/>
        <v>6.4721465400527922E-2</v>
      </c>
      <c r="Y1256" s="40"/>
      <c r="Z1256" s="40"/>
    </row>
    <row r="1257" spans="1:26" x14ac:dyDescent="0.2">
      <c r="A1257" s="16">
        <v>1975.01</v>
      </c>
      <c r="B1257" s="17">
        <v>72.56</v>
      </c>
      <c r="C1257" s="18">
        <v>3.6233300000000002</v>
      </c>
      <c r="D1257" s="17">
        <v>8.7433300000000003</v>
      </c>
      <c r="E1257" s="17">
        <v>52.1</v>
      </c>
      <c r="F1257" s="18">
        <f t="shared" si="271"/>
        <v>1975.0416666665722</v>
      </c>
      <c r="G1257" s="19">
        <v>7.5</v>
      </c>
      <c r="H1257" s="18">
        <f t="shared" si="263"/>
        <v>438.44310364683321</v>
      </c>
      <c r="I1257" s="18">
        <f t="shared" si="264"/>
        <v>21.893936752159316</v>
      </c>
      <c r="J1257" s="20">
        <f t="shared" si="272"/>
        <v>76745.226662282905</v>
      </c>
      <c r="K1257" s="18">
        <f t="shared" si="265"/>
        <v>52.831487615882942</v>
      </c>
      <c r="L1257" s="20">
        <f t="shared" si="266"/>
        <v>9247.6411608756607</v>
      </c>
      <c r="M1257" s="39">
        <f t="shared" si="260"/>
        <v>8.9209955084042534</v>
      </c>
      <c r="N1257" s="21"/>
      <c r="O1257" s="22">
        <f t="shared" si="261"/>
        <v>10.549889518230229</v>
      </c>
      <c r="P1257" s="22"/>
      <c r="Q1257" s="41">
        <f t="shared" si="262"/>
        <v>8.9707103762060467E-2</v>
      </c>
      <c r="R1257" s="19">
        <f t="shared" si="267"/>
        <v>1.0139660362715821</v>
      </c>
      <c r="S1257" s="19">
        <f t="shared" si="273"/>
        <v>10.468005624484324</v>
      </c>
      <c r="T1257" s="25">
        <f t="shared" si="268"/>
        <v>6.4931914539633206E-2</v>
      </c>
      <c r="U1257" s="25">
        <f t="shared" si="269"/>
        <v>5.6681404395635404E-3</v>
      </c>
      <c r="V1257" s="25">
        <f t="shared" si="270"/>
        <v>5.9263774100069666E-2</v>
      </c>
      <c r="Y1257" s="40"/>
      <c r="Z1257" s="40"/>
    </row>
    <row r="1258" spans="1:26" x14ac:dyDescent="0.2">
      <c r="A1258" s="16">
        <v>1975.02</v>
      </c>
      <c r="B1258" s="17">
        <v>80.099999999999994</v>
      </c>
      <c r="C1258" s="18">
        <v>3.6466699999999999</v>
      </c>
      <c r="D1258" s="17">
        <v>8.5966699999999996</v>
      </c>
      <c r="E1258" s="17">
        <v>52.5</v>
      </c>
      <c r="F1258" s="18">
        <f t="shared" si="271"/>
        <v>1975.1249999999054</v>
      </c>
      <c r="G1258" s="19">
        <v>7.39</v>
      </c>
      <c r="H1258" s="18">
        <f t="shared" si="263"/>
        <v>480.31583571428587</v>
      </c>
      <c r="I1258" s="18">
        <f t="shared" si="264"/>
        <v>21.867083004047625</v>
      </c>
      <c r="J1258" s="20">
        <f t="shared" si="272"/>
        <v>84393.612064460962</v>
      </c>
      <c r="K1258" s="18">
        <f t="shared" si="265"/>
        <v>51.549522289761931</v>
      </c>
      <c r="L1258" s="20">
        <f t="shared" si="266"/>
        <v>9057.4785646215951</v>
      </c>
      <c r="M1258" s="39">
        <f t="shared" si="260"/>
        <v>9.762246716166473</v>
      </c>
      <c r="N1258" s="21"/>
      <c r="O1258" s="22">
        <f t="shared" si="261"/>
        <v>11.55604873354247</v>
      </c>
      <c r="P1258" s="22"/>
      <c r="Q1258" s="41">
        <f t="shared" si="262"/>
        <v>8.1952795686783528E-2</v>
      </c>
      <c r="R1258" s="19">
        <f t="shared" si="267"/>
        <v>0.98265975689433727</v>
      </c>
      <c r="S1258" s="19">
        <f t="shared" si="273"/>
        <v>10.53333205895003</v>
      </c>
      <c r="T1258" s="25">
        <f t="shared" si="268"/>
        <v>6.031504536004384E-2</v>
      </c>
      <c r="U1258" s="25">
        <f t="shared" si="269"/>
        <v>4.7498443692819414E-3</v>
      </c>
      <c r="V1258" s="25">
        <f t="shared" si="270"/>
        <v>5.5565200990761898E-2</v>
      </c>
      <c r="Y1258" s="40"/>
      <c r="Z1258" s="40"/>
    </row>
    <row r="1259" spans="1:26" x14ac:dyDescent="0.2">
      <c r="A1259" s="16">
        <v>1975.03</v>
      </c>
      <c r="B1259" s="17">
        <v>83.78</v>
      </c>
      <c r="C1259" s="18">
        <v>3.67</v>
      </c>
      <c r="D1259" s="17">
        <v>8.4499999999999993</v>
      </c>
      <c r="E1259" s="17">
        <v>52.7</v>
      </c>
      <c r="F1259" s="18">
        <f t="shared" si="271"/>
        <v>1975.2083333332387</v>
      </c>
      <c r="G1259" s="19">
        <v>7.73</v>
      </c>
      <c r="H1259" s="18">
        <f t="shared" si="263"/>
        <v>500.47620445920325</v>
      </c>
      <c r="I1259" s="18">
        <f t="shared" si="264"/>
        <v>21.923462286527524</v>
      </c>
      <c r="J1259" s="20">
        <f t="shared" si="272"/>
        <v>88256.881914361875</v>
      </c>
      <c r="K1259" s="18">
        <f t="shared" si="265"/>
        <v>50.477726518026586</v>
      </c>
      <c r="L1259" s="20">
        <f t="shared" si="266"/>
        <v>8901.5355953253493</v>
      </c>
      <c r="M1259" s="39">
        <f t="shared" si="260"/>
        <v>10.163796767444042</v>
      </c>
      <c r="N1259" s="21"/>
      <c r="O1259" s="22">
        <f t="shared" si="261"/>
        <v>12.041659481362917</v>
      </c>
      <c r="P1259" s="22"/>
      <c r="Q1259" s="41">
        <f t="shared" si="262"/>
        <v>7.4569236357281521E-2</v>
      </c>
      <c r="R1259" s="19">
        <f t="shared" si="267"/>
        <v>0.97262439769767806</v>
      </c>
      <c r="S1259" s="19">
        <f t="shared" si="273"/>
        <v>10.311399996538825</v>
      </c>
      <c r="T1259" s="25">
        <f t="shared" si="268"/>
        <v>5.4678490262492607E-2</v>
      </c>
      <c r="U1259" s="25">
        <f t="shared" si="269"/>
        <v>5.4239159836235729E-3</v>
      </c>
      <c r="V1259" s="25">
        <f t="shared" si="270"/>
        <v>4.9254574278869034E-2</v>
      </c>
      <c r="Y1259" s="40"/>
      <c r="Z1259" s="40"/>
    </row>
    <row r="1260" spans="1:26" x14ac:dyDescent="0.2">
      <c r="A1260" s="16">
        <v>1975.04</v>
      </c>
      <c r="B1260" s="17">
        <v>84.72</v>
      </c>
      <c r="C1260" s="18">
        <v>3.6833300000000002</v>
      </c>
      <c r="D1260" s="17">
        <v>8.2866700000000009</v>
      </c>
      <c r="E1260" s="17">
        <v>52.9</v>
      </c>
      <c r="F1260" s="18">
        <f t="shared" si="271"/>
        <v>1975.2916666665719</v>
      </c>
      <c r="G1260" s="19">
        <v>8.23</v>
      </c>
      <c r="H1260" s="18">
        <f t="shared" si="263"/>
        <v>504.17808884688111</v>
      </c>
      <c r="I1260" s="18">
        <f t="shared" si="264"/>
        <v>21.919904154773167</v>
      </c>
      <c r="J1260" s="20">
        <f t="shared" si="272"/>
        <v>89231.81732247246</v>
      </c>
      <c r="K1260" s="18">
        <f t="shared" si="265"/>
        <v>49.314889559782635</v>
      </c>
      <c r="L1260" s="20">
        <f t="shared" si="266"/>
        <v>8727.9818655761683</v>
      </c>
      <c r="M1260" s="39">
        <f t="shared" si="260"/>
        <v>10.233076136605924</v>
      </c>
      <c r="N1260" s="21"/>
      <c r="O1260" s="22">
        <f t="shared" si="261"/>
        <v>12.133964603730435</v>
      </c>
      <c r="P1260" s="22"/>
      <c r="Q1260" s="41">
        <f t="shared" si="262"/>
        <v>6.8966142111467607E-2</v>
      </c>
      <c r="R1260" s="19">
        <f t="shared" si="267"/>
        <v>1.0184408106982208</v>
      </c>
      <c r="S1260" s="19">
        <f t="shared" si="273"/>
        <v>9.9912019361534021</v>
      </c>
      <c r="T1260" s="25">
        <f t="shared" si="268"/>
        <v>5.4102054931585153E-2</v>
      </c>
      <c r="U1260" s="25">
        <f t="shared" si="269"/>
        <v>1.163394002838225E-2</v>
      </c>
      <c r="V1260" s="25">
        <f t="shared" si="270"/>
        <v>4.2468114903202903E-2</v>
      </c>
      <c r="Y1260" s="40"/>
      <c r="Z1260" s="40"/>
    </row>
    <row r="1261" spans="1:26" x14ac:dyDescent="0.2">
      <c r="A1261" s="16">
        <v>1975.05</v>
      </c>
      <c r="B1261" s="17">
        <v>90.1</v>
      </c>
      <c r="C1261" s="18">
        <v>3.6966700000000001</v>
      </c>
      <c r="D1261" s="17">
        <v>8.1233299999999993</v>
      </c>
      <c r="E1261" s="17">
        <v>53.2</v>
      </c>
      <c r="F1261" s="18">
        <f t="shared" si="271"/>
        <v>1975.3749999999052</v>
      </c>
      <c r="G1261" s="19">
        <v>8.06</v>
      </c>
      <c r="H1261" s="18">
        <f t="shared" si="263"/>
        <v>533.17140742481217</v>
      </c>
      <c r="I1261" s="18">
        <f t="shared" si="264"/>
        <v>21.875235812265046</v>
      </c>
      <c r="J1261" s="20">
        <f t="shared" si="272"/>
        <v>94685.823532258015</v>
      </c>
      <c r="K1261" s="18">
        <f t="shared" si="265"/>
        <v>48.07022518397558</v>
      </c>
      <c r="L1261" s="20">
        <f t="shared" si="266"/>
        <v>8536.7834725227258</v>
      </c>
      <c r="M1261" s="39">
        <f t="shared" si="260"/>
        <v>10.818139119335813</v>
      </c>
      <c r="N1261" s="21"/>
      <c r="O1261" s="22">
        <f t="shared" si="261"/>
        <v>12.836132514309533</v>
      </c>
      <c r="P1261" s="22"/>
      <c r="Q1261" s="41">
        <f t="shared" si="262"/>
        <v>6.5977109538501527E-2</v>
      </c>
      <c r="R1261" s="19">
        <f t="shared" si="267"/>
        <v>1.0204615670414772</v>
      </c>
      <c r="S1261" s="19">
        <f t="shared" si="273"/>
        <v>10.118067454970522</v>
      </c>
      <c r="T1261" s="25">
        <f t="shared" si="268"/>
        <v>5.0307742047225323E-2</v>
      </c>
      <c r="U1261" s="25">
        <f t="shared" si="269"/>
        <v>1.440398535142684E-2</v>
      </c>
      <c r="V1261" s="25">
        <f t="shared" si="270"/>
        <v>3.5903756695798483E-2</v>
      </c>
      <c r="Y1261" s="40"/>
      <c r="Z1261" s="40"/>
    </row>
    <row r="1262" spans="1:26" x14ac:dyDescent="0.2">
      <c r="A1262" s="16">
        <v>1975.06</v>
      </c>
      <c r="B1262" s="17">
        <v>92.4</v>
      </c>
      <c r="C1262" s="18">
        <v>3.71</v>
      </c>
      <c r="D1262" s="17">
        <v>7.96</v>
      </c>
      <c r="E1262" s="17">
        <v>53.6</v>
      </c>
      <c r="F1262" s="18">
        <f t="shared" si="271"/>
        <v>1975.4583333332384</v>
      </c>
      <c r="G1262" s="19">
        <v>7.86</v>
      </c>
      <c r="H1262" s="18">
        <f t="shared" si="263"/>
        <v>542.70131529850767</v>
      </c>
      <c r="I1262" s="18">
        <f t="shared" si="264"/>
        <v>21.790280083955231</v>
      </c>
      <c r="J1262" s="20">
        <f t="shared" si="272"/>
        <v>96700.716013005353</v>
      </c>
      <c r="K1262" s="18">
        <f t="shared" si="265"/>
        <v>46.752191231343303</v>
      </c>
      <c r="L1262" s="20">
        <f t="shared" si="266"/>
        <v>8330.4945829385561</v>
      </c>
      <c r="M1262" s="39">
        <f t="shared" si="260"/>
        <v>11.011354609247666</v>
      </c>
      <c r="N1262" s="21"/>
      <c r="O1262" s="22">
        <f t="shared" si="261"/>
        <v>13.073236851521399</v>
      </c>
      <c r="P1262" s="22"/>
      <c r="Q1262" s="41">
        <f t="shared" si="262"/>
        <v>6.6475448855364869E-2</v>
      </c>
      <c r="R1262" s="19">
        <f t="shared" si="267"/>
        <v>0.992923556041309</v>
      </c>
      <c r="S1262" s="19">
        <f t="shared" si="273"/>
        <v>10.24804599313857</v>
      </c>
      <c r="T1262" s="25">
        <f t="shared" si="268"/>
        <v>5.0408871619804785E-2</v>
      </c>
      <c r="U1262" s="25">
        <f t="shared" si="269"/>
        <v>1.797969051405679E-2</v>
      </c>
      <c r="V1262" s="25">
        <f t="shared" si="270"/>
        <v>3.2429181105747995E-2</v>
      </c>
      <c r="Y1262" s="40"/>
      <c r="Z1262" s="40"/>
    </row>
    <row r="1263" spans="1:26" x14ac:dyDescent="0.2">
      <c r="A1263" s="16">
        <v>1975.07</v>
      </c>
      <c r="B1263" s="17">
        <v>92.49</v>
      </c>
      <c r="C1263" s="18">
        <v>3.71</v>
      </c>
      <c r="D1263" s="17">
        <v>7.8933299999999997</v>
      </c>
      <c r="E1263" s="17">
        <v>54.2</v>
      </c>
      <c r="F1263" s="18">
        <f t="shared" si="271"/>
        <v>1975.5416666665717</v>
      </c>
      <c r="G1263" s="19">
        <v>8.06</v>
      </c>
      <c r="H1263" s="18">
        <f t="shared" si="263"/>
        <v>537.21630511992646</v>
      </c>
      <c r="I1263" s="18">
        <f t="shared" si="264"/>
        <v>21.549059271217718</v>
      </c>
      <c r="J1263" s="20">
        <f t="shared" si="272"/>
        <v>96043.349588529163</v>
      </c>
      <c r="K1263" s="18">
        <f t="shared" si="265"/>
        <v>45.847395152905918</v>
      </c>
      <c r="L1263" s="20">
        <f t="shared" si="266"/>
        <v>8196.5818208198161</v>
      </c>
      <c r="M1263" s="39">
        <f t="shared" si="260"/>
        <v>10.902767048238584</v>
      </c>
      <c r="N1263" s="21"/>
      <c r="O1263" s="22">
        <f t="shared" si="261"/>
        <v>12.952412030935104</v>
      </c>
      <c r="P1263" s="22"/>
      <c r="Q1263" s="41">
        <f t="shared" si="262"/>
        <v>6.6554175378377003E-2</v>
      </c>
      <c r="R1263" s="19">
        <f t="shared" si="267"/>
        <v>0.98388835997198798</v>
      </c>
      <c r="S1263" s="19">
        <f t="shared" si="273"/>
        <v>10.062882067731312</v>
      </c>
      <c r="T1263" s="25">
        <f t="shared" si="268"/>
        <v>5.3270079003936877E-2</v>
      </c>
      <c r="U1263" s="25">
        <f t="shared" si="269"/>
        <v>1.9563915986630542E-2</v>
      </c>
      <c r="V1263" s="25">
        <f t="shared" si="270"/>
        <v>3.3706163017306334E-2</v>
      </c>
      <c r="Y1263" s="40"/>
      <c r="Z1263" s="40"/>
    </row>
    <row r="1264" spans="1:26" x14ac:dyDescent="0.2">
      <c r="A1264" s="16">
        <v>1975.08</v>
      </c>
      <c r="B1264" s="17">
        <v>85.71</v>
      </c>
      <c r="C1264" s="18">
        <v>3.71</v>
      </c>
      <c r="D1264" s="17">
        <v>7.82667</v>
      </c>
      <c r="E1264" s="17">
        <v>54.3</v>
      </c>
      <c r="F1264" s="18">
        <f t="shared" si="271"/>
        <v>1975.624999999905</v>
      </c>
      <c r="G1264" s="19">
        <v>8.4</v>
      </c>
      <c r="H1264" s="18">
        <f t="shared" si="263"/>
        <v>496.91872030386764</v>
      </c>
      <c r="I1264" s="18">
        <f t="shared" si="264"/>
        <v>21.509374079189694</v>
      </c>
      <c r="J1264" s="20">
        <f t="shared" si="272"/>
        <v>89159.41420476092</v>
      </c>
      <c r="K1264" s="18">
        <f t="shared" si="265"/>
        <v>45.376488631906099</v>
      </c>
      <c r="L1264" s="20">
        <f t="shared" si="266"/>
        <v>8141.655727149413</v>
      </c>
      <c r="M1264" s="39">
        <f t="shared" si="260"/>
        <v>10.089769593328025</v>
      </c>
      <c r="N1264" s="21"/>
      <c r="O1264" s="22">
        <f t="shared" si="261"/>
        <v>11.997338854776958</v>
      </c>
      <c r="P1264" s="22"/>
      <c r="Q1264" s="41">
        <f t="shared" si="262"/>
        <v>7.0739198937496847E-2</v>
      </c>
      <c r="R1264" s="19">
        <f t="shared" si="267"/>
        <v>1.004988328663875</v>
      </c>
      <c r="S1264" s="19">
        <f t="shared" si="273"/>
        <v>9.8825191041302691</v>
      </c>
      <c r="T1264" s="25">
        <f t="shared" si="268"/>
        <v>5.8963523143214847E-2</v>
      </c>
      <c r="U1264" s="25">
        <f t="shared" si="269"/>
        <v>2.1968778190045057E-2</v>
      </c>
      <c r="V1264" s="25">
        <f t="shared" si="270"/>
        <v>3.6994744953169789E-2</v>
      </c>
      <c r="Y1264" s="40"/>
      <c r="Z1264" s="40"/>
    </row>
    <row r="1265" spans="1:26" x14ac:dyDescent="0.2">
      <c r="A1265" s="16">
        <v>1975.09</v>
      </c>
      <c r="B1265" s="17">
        <v>84.67</v>
      </c>
      <c r="C1265" s="18">
        <v>3.71</v>
      </c>
      <c r="D1265" s="17">
        <v>7.76</v>
      </c>
      <c r="E1265" s="17">
        <v>54.6</v>
      </c>
      <c r="F1265" s="18">
        <f t="shared" si="271"/>
        <v>1975.7083333332382</v>
      </c>
      <c r="G1265" s="19">
        <v>8.43</v>
      </c>
      <c r="H1265" s="18">
        <f t="shared" si="263"/>
        <v>488.191945283883</v>
      </c>
      <c r="I1265" s="18">
        <f t="shared" si="264"/>
        <v>21.391190705128214</v>
      </c>
      <c r="J1265" s="20">
        <f t="shared" si="272"/>
        <v>87913.458637623102</v>
      </c>
      <c r="K1265" s="18">
        <f t="shared" si="265"/>
        <v>44.742760073260094</v>
      </c>
      <c r="L1265" s="20">
        <f t="shared" si="266"/>
        <v>8057.2627734493353</v>
      </c>
      <c r="M1265" s="39">
        <f t="shared" si="260"/>
        <v>9.9189053565594261</v>
      </c>
      <c r="N1265" s="21"/>
      <c r="O1265" s="22">
        <f t="shared" si="261"/>
        <v>11.805187590081811</v>
      </c>
      <c r="P1265" s="22"/>
      <c r="Q1265" s="41">
        <f t="shared" si="262"/>
        <v>7.2728259980148896E-2</v>
      </c>
      <c r="R1265" s="19">
        <f t="shared" si="267"/>
        <v>1.0267152349594735</v>
      </c>
      <c r="S1265" s="19">
        <f t="shared" si="273"/>
        <v>9.8772459379022717</v>
      </c>
      <c r="T1265" s="25">
        <f t="shared" si="268"/>
        <v>5.814677080718611E-2</v>
      </c>
      <c r="U1265" s="25">
        <f t="shared" si="269"/>
        <v>2.2365128299606907E-2</v>
      </c>
      <c r="V1265" s="25">
        <f t="shared" si="270"/>
        <v>3.5781642507579203E-2</v>
      </c>
      <c r="Y1265" s="40"/>
      <c r="Z1265" s="40"/>
    </row>
    <row r="1266" spans="1:26" x14ac:dyDescent="0.2">
      <c r="A1266" s="16">
        <v>1975.1</v>
      </c>
      <c r="B1266" s="17">
        <v>88.57</v>
      </c>
      <c r="C1266" s="18">
        <v>3.7</v>
      </c>
      <c r="D1266" s="17">
        <v>7.82667</v>
      </c>
      <c r="E1266" s="17">
        <v>54.9</v>
      </c>
      <c r="F1266" s="18">
        <f t="shared" si="271"/>
        <v>1975.7916666665715</v>
      </c>
      <c r="G1266" s="19">
        <v>8.14</v>
      </c>
      <c r="H1266" s="18">
        <f t="shared" si="263"/>
        <v>507.88804804189454</v>
      </c>
      <c r="I1266" s="18">
        <f t="shared" si="264"/>
        <v>21.216955828779611</v>
      </c>
      <c r="J1266" s="20">
        <f t="shared" si="272"/>
        <v>91778.722148742032</v>
      </c>
      <c r="K1266" s="18">
        <f t="shared" si="265"/>
        <v>44.880570723360677</v>
      </c>
      <c r="L1266" s="20">
        <f t="shared" si="266"/>
        <v>8110.2153243750126</v>
      </c>
      <c r="M1266" s="39">
        <f t="shared" si="260"/>
        <v>10.327599777501121</v>
      </c>
      <c r="N1266" s="21"/>
      <c r="O1266" s="22">
        <f t="shared" si="261"/>
        <v>12.300949653188113</v>
      </c>
      <c r="P1266" s="22"/>
      <c r="Q1266" s="41">
        <f t="shared" si="262"/>
        <v>7.1883662268419482E-2</v>
      </c>
      <c r="R1266" s="19">
        <f t="shared" si="267"/>
        <v>1.0129178826624958</v>
      </c>
      <c r="S1266" s="19">
        <f t="shared" si="273"/>
        <v>10.085702933700668</v>
      </c>
      <c r="T1266" s="25">
        <f t="shared" si="268"/>
        <v>5.4780838431220502E-2</v>
      </c>
      <c r="U1266" s="25">
        <f t="shared" si="269"/>
        <v>2.154842705265736E-2</v>
      </c>
      <c r="V1266" s="25">
        <f t="shared" si="270"/>
        <v>3.3232411378563143E-2</v>
      </c>
      <c r="Y1266" s="40"/>
      <c r="Z1266" s="40"/>
    </row>
    <row r="1267" spans="1:26" x14ac:dyDescent="0.2">
      <c r="A1267" s="16">
        <v>1975.11</v>
      </c>
      <c r="B1267" s="17">
        <v>90.07</v>
      </c>
      <c r="C1267" s="18">
        <v>3.69</v>
      </c>
      <c r="D1267" s="17">
        <v>7.8933299999999997</v>
      </c>
      <c r="E1267" s="17">
        <v>55.3</v>
      </c>
      <c r="F1267" s="18">
        <f t="shared" si="271"/>
        <v>1975.8749999999047</v>
      </c>
      <c r="G1267" s="19">
        <v>8.0500000000000007</v>
      </c>
      <c r="H1267" s="18">
        <f t="shared" si="263"/>
        <v>512.7536069168176</v>
      </c>
      <c r="I1267" s="18">
        <f t="shared" si="264"/>
        <v>21.006559448462941</v>
      </c>
      <c r="J1267" s="20">
        <f t="shared" si="272"/>
        <v>92974.296075577076</v>
      </c>
      <c r="K1267" s="18">
        <f t="shared" si="265"/>
        <v>44.935421650768554</v>
      </c>
      <c r="L1267" s="20">
        <f t="shared" si="266"/>
        <v>8147.8494553373457</v>
      </c>
      <c r="M1267" s="39">
        <f t="shared" si="260"/>
        <v>10.435859457947906</v>
      </c>
      <c r="N1267" s="21"/>
      <c r="O1267" s="22">
        <f t="shared" si="261"/>
        <v>12.438145517109927</v>
      </c>
      <c r="P1267" s="22"/>
      <c r="Q1267" s="41">
        <f t="shared" si="262"/>
        <v>7.2546406133995628E-2</v>
      </c>
      <c r="R1267" s="19">
        <f t="shared" si="267"/>
        <v>1.010123789893028</v>
      </c>
      <c r="S1267" s="19">
        <f t="shared" si="273"/>
        <v>10.14209382379943</v>
      </c>
      <c r="T1267" s="25">
        <f t="shared" si="268"/>
        <v>5.9701009740135369E-2</v>
      </c>
      <c r="U1267" s="25">
        <f t="shared" si="269"/>
        <v>2.4478480153615312E-2</v>
      </c>
      <c r="V1267" s="25">
        <f t="shared" si="270"/>
        <v>3.5222529586520057E-2</v>
      </c>
      <c r="Y1267" s="40"/>
      <c r="Z1267" s="40"/>
    </row>
    <row r="1268" spans="1:26" x14ac:dyDescent="0.2">
      <c r="A1268" s="16">
        <v>1975.12</v>
      </c>
      <c r="B1268" s="17">
        <v>88.7</v>
      </c>
      <c r="C1268" s="18">
        <v>3.68</v>
      </c>
      <c r="D1268" s="17">
        <v>7.96</v>
      </c>
      <c r="E1268" s="17">
        <v>55.5</v>
      </c>
      <c r="F1268" s="18">
        <f t="shared" si="271"/>
        <v>1975.958333333238</v>
      </c>
      <c r="G1268" s="19">
        <v>8</v>
      </c>
      <c r="H1268" s="18">
        <f t="shared" si="263"/>
        <v>503.13476801801829</v>
      </c>
      <c r="I1268" s="18">
        <f t="shared" si="264"/>
        <v>20.874136936936949</v>
      </c>
      <c r="J1268" s="20">
        <f t="shared" si="272"/>
        <v>91545.588570048625</v>
      </c>
      <c r="K1268" s="18">
        <f t="shared" si="265"/>
        <v>45.151665765765792</v>
      </c>
      <c r="L1268" s="20">
        <f t="shared" si="266"/>
        <v>8215.3651073008696</v>
      </c>
      <c r="M1268" s="39">
        <f t="shared" si="260"/>
        <v>10.250368416256848</v>
      </c>
      <c r="N1268" s="21"/>
      <c r="O1268" s="22">
        <f t="shared" si="261"/>
        <v>12.225327151884699</v>
      </c>
      <c r="P1268" s="22"/>
      <c r="Q1268" s="41">
        <f t="shared" si="262"/>
        <v>7.482911727993842E-2</v>
      </c>
      <c r="R1268" s="19">
        <f t="shared" si="267"/>
        <v>1.0246283579987883</v>
      </c>
      <c r="S1268" s="19">
        <f t="shared" si="273"/>
        <v>10.207852159753267</v>
      </c>
      <c r="T1268" s="25">
        <f t="shared" si="268"/>
        <v>6.6540747241630172E-2</v>
      </c>
      <c r="U1268" s="25">
        <f t="shared" si="269"/>
        <v>2.7736080867243551E-2</v>
      </c>
      <c r="V1268" s="25">
        <f t="shared" si="270"/>
        <v>3.880466637438662E-2</v>
      </c>
      <c r="Y1268" s="40"/>
      <c r="Z1268" s="40"/>
    </row>
    <row r="1269" spans="1:26" x14ac:dyDescent="0.2">
      <c r="A1269" s="16">
        <v>1976.01</v>
      </c>
      <c r="B1269" s="17">
        <v>96.86</v>
      </c>
      <c r="C1269" s="18">
        <v>3.6833300000000002</v>
      </c>
      <c r="D1269" s="17">
        <v>8.1933299999999996</v>
      </c>
      <c r="E1269" s="17">
        <v>55.6</v>
      </c>
      <c r="F1269" s="18">
        <f t="shared" si="271"/>
        <v>1976.0416666665712</v>
      </c>
      <c r="G1269" s="19">
        <v>7.74</v>
      </c>
      <c r="H1269" s="18">
        <f t="shared" si="263"/>
        <v>548.43273066546783</v>
      </c>
      <c r="I1269" s="18">
        <f t="shared" si="264"/>
        <v>20.855448377473028</v>
      </c>
      <c r="J1269" s="20">
        <f t="shared" si="272"/>
        <v>100103.79394564686</v>
      </c>
      <c r="K1269" s="18">
        <f t="shared" si="265"/>
        <v>46.391599681429867</v>
      </c>
      <c r="L1269" s="20">
        <f t="shared" si="266"/>
        <v>8467.720607564388</v>
      </c>
      <c r="M1269" s="39">
        <f t="shared" si="260"/>
        <v>11.185051362622159</v>
      </c>
      <c r="N1269" s="21"/>
      <c r="O1269" s="22">
        <f t="shared" si="261"/>
        <v>13.344852948567928</v>
      </c>
      <c r="P1269" s="22"/>
      <c r="Q1269" s="41">
        <f t="shared" si="262"/>
        <v>6.946703647215656E-2</v>
      </c>
      <c r="R1269" s="19">
        <f t="shared" si="267"/>
        <v>1.0030033225385899</v>
      </c>
      <c r="S1269" s="19">
        <f t="shared" si="273"/>
        <v>10.440443187794996</v>
      </c>
      <c r="T1269" s="25">
        <f t="shared" si="268"/>
        <v>5.7555200461476774E-2</v>
      </c>
      <c r="U1269" s="25">
        <f t="shared" si="269"/>
        <v>2.6392245638532819E-2</v>
      </c>
      <c r="V1269" s="25">
        <f t="shared" si="270"/>
        <v>3.1162954822943956E-2</v>
      </c>
      <c r="Y1269" s="40"/>
      <c r="Z1269" s="40"/>
    </row>
    <row r="1270" spans="1:26" x14ac:dyDescent="0.2">
      <c r="A1270" s="16">
        <v>1976.02</v>
      </c>
      <c r="B1270" s="17">
        <v>100.6</v>
      </c>
      <c r="C1270" s="18">
        <v>3.6866699999999999</v>
      </c>
      <c r="D1270" s="17">
        <v>8.4266699999999997</v>
      </c>
      <c r="E1270" s="17">
        <v>55.8</v>
      </c>
      <c r="F1270" s="18">
        <f t="shared" si="271"/>
        <v>1976.1249999999045</v>
      </c>
      <c r="G1270" s="19">
        <v>7.79</v>
      </c>
      <c r="H1270" s="18">
        <f t="shared" si="263"/>
        <v>567.56744175627261</v>
      </c>
      <c r="I1270" s="18">
        <f t="shared" si="264"/>
        <v>20.799541356854849</v>
      </c>
      <c r="J1270" s="20">
        <f t="shared" si="272"/>
        <v>103912.76900545871</v>
      </c>
      <c r="K1270" s="18">
        <f t="shared" si="265"/>
        <v>47.541784636424751</v>
      </c>
      <c r="L1270" s="20">
        <f t="shared" si="266"/>
        <v>8704.161164962512</v>
      </c>
      <c r="M1270" s="39">
        <f t="shared" si="260"/>
        <v>11.586092994449698</v>
      </c>
      <c r="N1270" s="21"/>
      <c r="O1270" s="22">
        <f t="shared" si="261"/>
        <v>13.825819214816363</v>
      </c>
      <c r="P1270" s="22"/>
      <c r="Q1270" s="41">
        <f t="shared" si="262"/>
        <v>6.5589115311616208E-2</v>
      </c>
      <c r="R1270" s="19">
        <f t="shared" si="267"/>
        <v>1.0106384742735481</v>
      </c>
      <c r="S1270" s="19">
        <f t="shared" si="273"/>
        <v>10.434265875645833</v>
      </c>
      <c r="T1270" s="25">
        <f t="shared" si="268"/>
        <v>5.9759385545582244E-2</v>
      </c>
      <c r="U1270" s="25">
        <f t="shared" si="269"/>
        <v>3.0782917131401577E-2</v>
      </c>
      <c r="V1270" s="25">
        <f t="shared" si="270"/>
        <v>2.8976468414180667E-2</v>
      </c>
      <c r="Y1270" s="40"/>
      <c r="Z1270" s="40"/>
    </row>
    <row r="1271" spans="1:26" x14ac:dyDescent="0.2">
      <c r="A1271" s="16">
        <v>1976.03</v>
      </c>
      <c r="B1271" s="17">
        <v>101.1</v>
      </c>
      <c r="C1271" s="18">
        <v>3.69</v>
      </c>
      <c r="D1271" s="17">
        <v>8.66</v>
      </c>
      <c r="E1271" s="17">
        <v>55.9</v>
      </c>
      <c r="F1271" s="18">
        <f t="shared" si="271"/>
        <v>1976.2083333332378</v>
      </c>
      <c r="G1271" s="19">
        <v>7.73</v>
      </c>
      <c r="H1271" s="18">
        <f t="shared" si="263"/>
        <v>569.36798076923094</v>
      </c>
      <c r="I1271" s="18">
        <f t="shared" si="264"/>
        <v>20.781086538461548</v>
      </c>
      <c r="J1271" s="20">
        <f t="shared" si="272"/>
        <v>104559.47749264605</v>
      </c>
      <c r="K1271" s="18">
        <f t="shared" si="265"/>
        <v>48.77078846153848</v>
      </c>
      <c r="L1271" s="20">
        <f t="shared" si="266"/>
        <v>8956.3311086678041</v>
      </c>
      <c r="M1271" s="39">
        <f t="shared" si="260"/>
        <v>11.63175440356652</v>
      </c>
      <c r="N1271" s="21"/>
      <c r="O1271" s="22">
        <f t="shared" si="261"/>
        <v>13.881952375762486</v>
      </c>
      <c r="P1271" s="22"/>
      <c r="Q1271" s="41">
        <f t="shared" si="262"/>
        <v>6.5709741950206485E-2</v>
      </c>
      <c r="R1271" s="19">
        <f t="shared" si="267"/>
        <v>1.0182782363989127</v>
      </c>
      <c r="S1271" s="19">
        <f t="shared" si="273"/>
        <v>10.526406017813608</v>
      </c>
      <c r="T1271" s="25">
        <f t="shared" si="268"/>
        <v>6.5965076576071979E-2</v>
      </c>
      <c r="U1271" s="25">
        <f t="shared" si="269"/>
        <v>3.7411724396097856E-2</v>
      </c>
      <c r="V1271" s="25">
        <f t="shared" si="270"/>
        <v>2.8553352179974123E-2</v>
      </c>
      <c r="Y1271" s="40"/>
      <c r="Z1271" s="40"/>
    </row>
    <row r="1272" spans="1:26" x14ac:dyDescent="0.2">
      <c r="A1272" s="16">
        <v>1976.04</v>
      </c>
      <c r="B1272" s="17">
        <v>101.9</v>
      </c>
      <c r="C1272" s="18">
        <v>3.71333</v>
      </c>
      <c r="D1272" s="17">
        <v>8.8566699999999994</v>
      </c>
      <c r="E1272" s="17">
        <v>56.1</v>
      </c>
      <c r="F1272" s="18">
        <f t="shared" si="271"/>
        <v>1976.291666666571</v>
      </c>
      <c r="G1272" s="19">
        <v>7.56</v>
      </c>
      <c r="H1272" s="18">
        <f t="shared" si="263"/>
        <v>571.82747103386839</v>
      </c>
      <c r="I1272" s="18">
        <f t="shared" si="264"/>
        <v>20.837920539884145</v>
      </c>
      <c r="J1272" s="20">
        <f t="shared" si="272"/>
        <v>105330.03339338877</v>
      </c>
      <c r="K1272" s="18">
        <f t="shared" si="265"/>
        <v>49.700561411987536</v>
      </c>
      <c r="L1272" s="20">
        <f t="shared" si="266"/>
        <v>9154.7924127009246</v>
      </c>
      <c r="M1272" s="39">
        <f t="shared" si="260"/>
        <v>11.689164132206381</v>
      </c>
      <c r="N1272" s="21"/>
      <c r="O1272" s="22">
        <f t="shared" si="261"/>
        <v>13.951298003011852</v>
      </c>
      <c r="P1272" s="22"/>
      <c r="Q1272" s="41">
        <f t="shared" si="262"/>
        <v>6.6708507735152731E-2</v>
      </c>
      <c r="R1272" s="19">
        <f t="shared" si="267"/>
        <v>0.98297414533144722</v>
      </c>
      <c r="S1272" s="19">
        <f t="shared" si="273"/>
        <v>10.680596928502533</v>
      </c>
      <c r="T1272" s="25">
        <f t="shared" si="268"/>
        <v>6.8264915193052778E-2</v>
      </c>
      <c r="U1272" s="25">
        <f t="shared" si="269"/>
        <v>4.0195100538251038E-2</v>
      </c>
      <c r="V1272" s="25">
        <f t="shared" si="270"/>
        <v>2.8069814654801739E-2</v>
      </c>
      <c r="Y1272" s="40"/>
      <c r="Z1272" s="40"/>
    </row>
    <row r="1273" spans="1:26" x14ac:dyDescent="0.2">
      <c r="A1273" s="16">
        <v>1976.05</v>
      </c>
      <c r="B1273" s="17">
        <v>101.2</v>
      </c>
      <c r="C1273" s="18">
        <v>3.7366700000000002</v>
      </c>
      <c r="D1273" s="17">
        <v>9.0533300000000008</v>
      </c>
      <c r="E1273" s="17">
        <v>56.5</v>
      </c>
      <c r="F1273" s="18">
        <f t="shared" si="271"/>
        <v>1976.3749999999043</v>
      </c>
      <c r="G1273" s="19">
        <v>7.9</v>
      </c>
      <c r="H1273" s="18">
        <f t="shared" si="263"/>
        <v>563.87878761061972</v>
      </c>
      <c r="I1273" s="18">
        <f t="shared" si="264"/>
        <v>20.820444163053107</v>
      </c>
      <c r="J1273" s="20">
        <f t="shared" si="272"/>
        <v>104185.48610075699</v>
      </c>
      <c r="K1273" s="18">
        <f t="shared" si="265"/>
        <v>50.444473757300912</v>
      </c>
      <c r="L1273" s="20">
        <f t="shared" si="266"/>
        <v>9320.4109375550033</v>
      </c>
      <c r="M1273" s="39">
        <f t="shared" si="260"/>
        <v>11.532053585609436</v>
      </c>
      <c r="N1273" s="21"/>
      <c r="O1273" s="22">
        <f t="shared" si="261"/>
        <v>13.764637153557763</v>
      </c>
      <c r="P1273" s="22"/>
      <c r="Q1273" s="41">
        <f t="shared" si="262"/>
        <v>6.5225091420169662E-2</v>
      </c>
      <c r="R1273" s="19">
        <f t="shared" si="267"/>
        <v>1.0093323134082954</v>
      </c>
      <c r="S1273" s="19">
        <f t="shared" si="273"/>
        <v>10.4244231992834</v>
      </c>
      <c r="T1273" s="25">
        <f t="shared" si="268"/>
        <v>6.9663406403566386E-2</v>
      </c>
      <c r="U1273" s="25">
        <f t="shared" si="269"/>
        <v>4.0089934897060919E-2</v>
      </c>
      <c r="V1273" s="25">
        <f t="shared" si="270"/>
        <v>2.9573471506505467E-2</v>
      </c>
      <c r="Y1273" s="40"/>
      <c r="Z1273" s="40"/>
    </row>
    <row r="1274" spans="1:26" x14ac:dyDescent="0.2">
      <c r="A1274" s="16">
        <v>1976.06</v>
      </c>
      <c r="B1274" s="17">
        <v>101.8</v>
      </c>
      <c r="C1274" s="18">
        <v>3.76</v>
      </c>
      <c r="D1274" s="17">
        <v>9.25</v>
      </c>
      <c r="E1274" s="17">
        <v>56.8</v>
      </c>
      <c r="F1274" s="18">
        <f t="shared" si="271"/>
        <v>1976.4583333332375</v>
      </c>
      <c r="G1274" s="19">
        <v>7.86</v>
      </c>
      <c r="H1274" s="18">
        <f t="shared" si="263"/>
        <v>564.22605193662002</v>
      </c>
      <c r="I1274" s="18">
        <f t="shared" si="264"/>
        <v>20.839783450704235</v>
      </c>
      <c r="J1274" s="20">
        <f t="shared" si="272"/>
        <v>104570.52183562409</v>
      </c>
      <c r="K1274" s="18">
        <f t="shared" si="265"/>
        <v>51.268084286971856</v>
      </c>
      <c r="L1274" s="20">
        <f t="shared" si="266"/>
        <v>9501.7419153194769</v>
      </c>
      <c r="M1274" s="39">
        <f t="shared" si="260"/>
        <v>11.543841631417115</v>
      </c>
      <c r="N1274" s="21"/>
      <c r="O1274" s="22">
        <f t="shared" si="261"/>
        <v>13.779039853350033</v>
      </c>
      <c r="P1274" s="22"/>
      <c r="Q1274" s="41">
        <f t="shared" si="262"/>
        <v>6.5769695495819E-2</v>
      </c>
      <c r="R1274" s="19">
        <f t="shared" si="267"/>
        <v>1.0086144194586297</v>
      </c>
      <c r="S1274" s="19">
        <f t="shared" si="273"/>
        <v>10.466134786582916</v>
      </c>
      <c r="T1274" s="25">
        <f t="shared" si="268"/>
        <v>7.1984653442048296E-2</v>
      </c>
      <c r="U1274" s="25">
        <f t="shared" si="269"/>
        <v>3.9126818913099326E-2</v>
      </c>
      <c r="V1274" s="25">
        <f t="shared" si="270"/>
        <v>3.285783452894897E-2</v>
      </c>
      <c r="Y1274" s="40"/>
      <c r="Z1274" s="40"/>
    </row>
    <row r="1275" spans="1:26" x14ac:dyDescent="0.2">
      <c r="A1275" s="16">
        <v>1976.07</v>
      </c>
      <c r="B1275" s="17">
        <v>104.2</v>
      </c>
      <c r="C1275" s="18">
        <v>3.79</v>
      </c>
      <c r="D1275" s="17">
        <v>9.35</v>
      </c>
      <c r="E1275" s="17">
        <v>57.1</v>
      </c>
      <c r="F1275" s="18">
        <f t="shared" si="271"/>
        <v>1976.5416666665708</v>
      </c>
      <c r="G1275" s="19">
        <v>7.83</v>
      </c>
      <c r="H1275" s="18">
        <f t="shared" si="263"/>
        <v>574.49374343257477</v>
      </c>
      <c r="I1275" s="18">
        <f t="shared" si="264"/>
        <v>20.895693739054302</v>
      </c>
      <c r="J1275" s="20">
        <f t="shared" si="272"/>
        <v>106796.20304974577</v>
      </c>
      <c r="K1275" s="18">
        <f t="shared" si="265"/>
        <v>51.550062390542926</v>
      </c>
      <c r="L1275" s="20">
        <f t="shared" si="266"/>
        <v>9582.9606383409082</v>
      </c>
      <c r="M1275" s="39">
        <f t="shared" si="260"/>
        <v>11.757490488689921</v>
      </c>
      <c r="N1275" s="21"/>
      <c r="O1275" s="22">
        <f t="shared" si="261"/>
        <v>14.033225918703812</v>
      </c>
      <c r="P1275" s="22"/>
      <c r="Q1275" s="41">
        <f t="shared" si="262"/>
        <v>6.4726844830016589E-2</v>
      </c>
      <c r="R1275" s="19">
        <f t="shared" si="267"/>
        <v>1.0106646066851026</v>
      </c>
      <c r="S1275" s="19">
        <f t="shared" si="273"/>
        <v>10.500832319214037</v>
      </c>
      <c r="T1275" s="25">
        <f t="shared" si="268"/>
        <v>6.7785412056091232E-2</v>
      </c>
      <c r="U1275" s="25">
        <f t="shared" si="269"/>
        <v>4.3036614725714406E-2</v>
      </c>
      <c r="V1275" s="25">
        <f t="shared" si="270"/>
        <v>2.4748797330376826E-2</v>
      </c>
      <c r="Y1275" s="40"/>
      <c r="Z1275" s="40"/>
    </row>
    <row r="1276" spans="1:26" x14ac:dyDescent="0.2">
      <c r="A1276" s="16">
        <v>1976.08</v>
      </c>
      <c r="B1276" s="17">
        <v>103.3</v>
      </c>
      <c r="C1276" s="18">
        <v>3.82</v>
      </c>
      <c r="D1276" s="17">
        <v>9.4499999999999993</v>
      </c>
      <c r="E1276" s="17">
        <v>57.4</v>
      </c>
      <c r="F1276" s="18">
        <f t="shared" si="271"/>
        <v>1976.624999999904</v>
      </c>
      <c r="G1276" s="19">
        <v>7.77</v>
      </c>
      <c r="H1276" s="18">
        <f t="shared" si="263"/>
        <v>566.55505879790962</v>
      </c>
      <c r="I1276" s="18">
        <f t="shared" si="264"/>
        <v>20.951019599303148</v>
      </c>
      <c r="J1276" s="20">
        <f t="shared" si="272"/>
        <v>105644.99132902082</v>
      </c>
      <c r="K1276" s="18">
        <f t="shared" si="265"/>
        <v>51.829092987804898</v>
      </c>
      <c r="L1276" s="20">
        <f t="shared" si="266"/>
        <v>9664.5224400701518</v>
      </c>
      <c r="M1276" s="39">
        <f t="shared" si="260"/>
        <v>11.597986002509259</v>
      </c>
      <c r="N1276" s="21"/>
      <c r="O1276" s="22">
        <f t="shared" si="261"/>
        <v>13.842562825921174</v>
      </c>
      <c r="P1276" s="22"/>
      <c r="Q1276" s="41">
        <f t="shared" si="262"/>
        <v>6.6401884511022372E-2</v>
      </c>
      <c r="R1276" s="19">
        <f t="shared" si="267"/>
        <v>1.0189914585181015</v>
      </c>
      <c r="S1276" s="19">
        <f t="shared" si="273"/>
        <v>10.55735186768576</v>
      </c>
      <c r="T1276" s="25">
        <f t="shared" si="268"/>
        <v>7.1162833541595694E-2</v>
      </c>
      <c r="U1276" s="25">
        <f t="shared" si="269"/>
        <v>4.3869515569996187E-2</v>
      </c>
      <c r="V1276" s="25">
        <f t="shared" si="270"/>
        <v>2.7293317971599507E-2</v>
      </c>
      <c r="Y1276" s="40"/>
      <c r="Z1276" s="40"/>
    </row>
    <row r="1277" spans="1:26" x14ac:dyDescent="0.2">
      <c r="A1277" s="16">
        <v>1976.09</v>
      </c>
      <c r="B1277" s="17">
        <v>105.5</v>
      </c>
      <c r="C1277" s="18">
        <v>3.85</v>
      </c>
      <c r="D1277" s="17">
        <v>9.5500000000000007</v>
      </c>
      <c r="E1277" s="17">
        <v>57.6</v>
      </c>
      <c r="F1277" s="18">
        <f t="shared" si="271"/>
        <v>1976.7083333332373</v>
      </c>
      <c r="G1277" s="19">
        <v>7.59</v>
      </c>
      <c r="H1277" s="18">
        <f t="shared" si="263"/>
        <v>576.61199001736134</v>
      </c>
      <c r="I1277" s="18">
        <f t="shared" si="264"/>
        <v>21.042238498263899</v>
      </c>
      <c r="J1277" s="20">
        <f t="shared" si="272"/>
        <v>107847.2750860439</v>
      </c>
      <c r="K1277" s="18">
        <f t="shared" si="265"/>
        <v>52.195682508680584</v>
      </c>
      <c r="L1277" s="20">
        <f t="shared" si="266"/>
        <v>9762.4784556561081</v>
      </c>
      <c r="M1277" s="39">
        <f t="shared" si="260"/>
        <v>11.805990949539797</v>
      </c>
      <c r="N1277" s="21"/>
      <c r="O1277" s="22">
        <f t="shared" si="261"/>
        <v>14.089874827138557</v>
      </c>
      <c r="P1277" s="22"/>
      <c r="Q1277" s="41">
        <f t="shared" si="262"/>
        <v>6.7050799195108077E-2</v>
      </c>
      <c r="R1277" s="19">
        <f t="shared" si="267"/>
        <v>1.018940201004066</v>
      </c>
      <c r="S1277" s="19">
        <f t="shared" si="273"/>
        <v>10.720497727124755</v>
      </c>
      <c r="T1277" s="25">
        <f t="shared" si="268"/>
        <v>6.5816844211692205E-2</v>
      </c>
      <c r="U1277" s="25">
        <f t="shared" si="269"/>
        <v>4.0368985530300217E-2</v>
      </c>
      <c r="V1277" s="25">
        <f t="shared" si="270"/>
        <v>2.5447858681391988E-2</v>
      </c>
      <c r="Y1277" s="40"/>
      <c r="Z1277" s="40"/>
    </row>
    <row r="1278" spans="1:26" x14ac:dyDescent="0.2">
      <c r="A1278" s="16">
        <v>1976.1</v>
      </c>
      <c r="B1278" s="17">
        <v>101.9</v>
      </c>
      <c r="C1278" s="18">
        <v>3.9166699999999999</v>
      </c>
      <c r="D1278" s="17">
        <v>9.67</v>
      </c>
      <c r="E1278" s="17">
        <v>57.9</v>
      </c>
      <c r="F1278" s="18">
        <f t="shared" si="271"/>
        <v>1976.7916666665706</v>
      </c>
      <c r="G1278" s="19">
        <v>7.41</v>
      </c>
      <c r="H1278" s="18">
        <f t="shared" si="263"/>
        <v>554.05045120898137</v>
      </c>
      <c r="I1278" s="18">
        <f t="shared" si="264"/>
        <v>21.295709330095001</v>
      </c>
      <c r="J1278" s="20">
        <f t="shared" si="272"/>
        <v>103959.37443675625</v>
      </c>
      <c r="K1278" s="18">
        <f t="shared" si="265"/>
        <v>52.577702288428348</v>
      </c>
      <c r="L1278" s="20">
        <f t="shared" si="266"/>
        <v>9865.4283690228913</v>
      </c>
      <c r="M1278" s="39">
        <f t="shared" si="260"/>
        <v>11.345696136316706</v>
      </c>
      <c r="N1278" s="21"/>
      <c r="O1278" s="22">
        <f t="shared" si="261"/>
        <v>13.541591689930149</v>
      </c>
      <c r="P1278" s="22"/>
      <c r="Q1278" s="41">
        <f t="shared" si="262"/>
        <v>7.2191659112081877E-2</v>
      </c>
      <c r="R1278" s="19">
        <f t="shared" si="267"/>
        <v>1.0146294332391081</v>
      </c>
      <c r="S1278" s="19">
        <f t="shared" si="273"/>
        <v>10.866947424437852</v>
      </c>
      <c r="T1278" s="25">
        <f t="shared" si="268"/>
        <v>6.9544710671768373E-2</v>
      </c>
      <c r="U1278" s="25">
        <f t="shared" si="269"/>
        <v>3.9651868739782214E-2</v>
      </c>
      <c r="V1278" s="25">
        <f t="shared" si="270"/>
        <v>2.9892841931986158E-2</v>
      </c>
      <c r="Y1278" s="40"/>
      <c r="Z1278" s="40"/>
    </row>
    <row r="1279" spans="1:26" x14ac:dyDescent="0.2">
      <c r="A1279" s="16">
        <v>1976.11</v>
      </c>
      <c r="B1279" s="17">
        <v>101.2</v>
      </c>
      <c r="C1279" s="18">
        <v>3.98333</v>
      </c>
      <c r="D1279" s="17">
        <v>9.7899999999999991</v>
      </c>
      <c r="E1279" s="17">
        <v>58</v>
      </c>
      <c r="F1279" s="18">
        <f t="shared" si="271"/>
        <v>1976.8749999999038</v>
      </c>
      <c r="G1279" s="19">
        <v>7.29</v>
      </c>
      <c r="H1279" s="18">
        <f t="shared" si="263"/>
        <v>549.29571551724166</v>
      </c>
      <c r="I1279" s="18">
        <f t="shared" si="264"/>
        <v>21.620811289439665</v>
      </c>
      <c r="J1279" s="20">
        <f t="shared" si="272"/>
        <v>103405.28738671103</v>
      </c>
      <c r="K1279" s="18">
        <f t="shared" si="265"/>
        <v>53.138389870689679</v>
      </c>
      <c r="L1279" s="20">
        <f t="shared" si="266"/>
        <v>10003.337584149218</v>
      </c>
      <c r="M1279" s="39">
        <f t="shared" si="260"/>
        <v>11.24885586050797</v>
      </c>
      <c r="N1279" s="21"/>
      <c r="O1279" s="22">
        <f t="shared" si="261"/>
        <v>13.42797310224535</v>
      </c>
      <c r="P1279" s="22"/>
      <c r="Q1279" s="41">
        <f t="shared" si="262"/>
        <v>7.4333053535413071E-2</v>
      </c>
      <c r="R1279" s="19">
        <f t="shared" si="267"/>
        <v>1.0362174650586484</v>
      </c>
      <c r="S1279" s="19">
        <f t="shared" si="273"/>
        <v>11.006914491285707</v>
      </c>
      <c r="T1279" s="25">
        <f t="shared" si="268"/>
        <v>7.3741610091351717E-2</v>
      </c>
      <c r="U1279" s="25">
        <f t="shared" si="269"/>
        <v>4.0173409496399914E-2</v>
      </c>
      <c r="V1279" s="25">
        <f t="shared" si="270"/>
        <v>3.3568200594951803E-2</v>
      </c>
      <c r="Y1279" s="40"/>
      <c r="Z1279" s="40"/>
    </row>
    <row r="1280" spans="1:26" x14ac:dyDescent="0.2">
      <c r="A1280" s="16">
        <v>1976.12</v>
      </c>
      <c r="B1280" s="17">
        <v>104.7</v>
      </c>
      <c r="C1280" s="18">
        <v>4.05</v>
      </c>
      <c r="D1280" s="17">
        <v>9.91</v>
      </c>
      <c r="E1280" s="17">
        <v>58.2</v>
      </c>
      <c r="F1280" s="18">
        <f t="shared" si="271"/>
        <v>1976.9583333332371</v>
      </c>
      <c r="G1280" s="19">
        <v>6.87</v>
      </c>
      <c r="H1280" s="18">
        <f t="shared" si="263"/>
        <v>566.34019974226828</v>
      </c>
      <c r="I1280" s="18">
        <f t="shared" si="264"/>
        <v>21.907142396907222</v>
      </c>
      <c r="J1280" s="20">
        <f t="shared" si="272"/>
        <v>106957.59251272297</v>
      </c>
      <c r="K1280" s="18">
        <f t="shared" si="265"/>
        <v>53.604884235395211</v>
      </c>
      <c r="L1280" s="20">
        <f t="shared" si="266"/>
        <v>10123.684257890016</v>
      </c>
      <c r="M1280" s="39">
        <f t="shared" si="260"/>
        <v>11.597589726582948</v>
      </c>
      <c r="N1280" s="21"/>
      <c r="O1280" s="22">
        <f t="shared" si="261"/>
        <v>13.845167133360249</v>
      </c>
      <c r="P1280" s="22"/>
      <c r="Q1280" s="41">
        <f t="shared" si="262"/>
        <v>7.6224314233364551E-2</v>
      </c>
      <c r="R1280" s="19">
        <f t="shared" si="267"/>
        <v>0.98168657038634366</v>
      </c>
      <c r="S1280" s="19">
        <f t="shared" si="273"/>
        <v>11.366362678214569</v>
      </c>
      <c r="T1280" s="25">
        <f t="shared" si="268"/>
        <v>7.1839431937081866E-2</v>
      </c>
      <c r="U1280" s="25">
        <f t="shared" si="269"/>
        <v>3.8387610610941314E-2</v>
      </c>
      <c r="V1280" s="25">
        <f t="shared" si="270"/>
        <v>3.3451821326140552E-2</v>
      </c>
      <c r="Y1280" s="40"/>
      <c r="Z1280" s="40"/>
    </row>
    <row r="1281" spans="1:26" x14ac:dyDescent="0.2">
      <c r="A1281" s="16">
        <v>1977.01</v>
      </c>
      <c r="B1281" s="17">
        <v>103.8</v>
      </c>
      <c r="C1281" s="18">
        <v>4.0966699999999996</v>
      </c>
      <c r="D1281" s="17">
        <v>9.9666700000000006</v>
      </c>
      <c r="E1281" s="17">
        <v>58.5</v>
      </c>
      <c r="F1281" s="18">
        <f t="shared" si="271"/>
        <v>1977.0416666665703</v>
      </c>
      <c r="G1281" s="19">
        <v>7.21</v>
      </c>
      <c r="H1281" s="18">
        <f t="shared" si="263"/>
        <v>558.59260256410278</v>
      </c>
      <c r="I1281" s="18">
        <f t="shared" si="264"/>
        <v>22.045949490811971</v>
      </c>
      <c r="J1281" s="20">
        <f t="shared" si="272"/>
        <v>105841.36260584641</v>
      </c>
      <c r="K1281" s="18">
        <f t="shared" si="265"/>
        <v>53.634953123290629</v>
      </c>
      <c r="L1281" s="20">
        <f t="shared" si="266"/>
        <v>10162.677586154252</v>
      </c>
      <c r="M1281" s="39">
        <f t="shared" ref="M1281:M1344" si="274">H1281/AVERAGE(K1161:K1280)</f>
        <v>11.437961346787555</v>
      </c>
      <c r="N1281" s="21"/>
      <c r="O1281" s="22">
        <f t="shared" ref="O1281:O1344" si="275">J1281/AVERAGE(L1161:L1280)</f>
        <v>13.656100626714073</v>
      </c>
      <c r="P1281" s="22"/>
      <c r="Q1281" s="41">
        <f t="shared" ref="Q1281:Q1344" si="276">1/M1281-(G1281/100-(((E1281/E1161)^(1/10))-1))</f>
        <v>7.4572128819871672E-2</v>
      </c>
      <c r="R1281" s="19">
        <f t="shared" si="267"/>
        <v>0.99338209216165363</v>
      </c>
      <c r="S1281" s="19">
        <f t="shared" si="273"/>
        <v>11.100984028188186</v>
      </c>
      <c r="T1281" s="25">
        <f t="shared" si="268"/>
        <v>7.923736731565123E-2</v>
      </c>
      <c r="U1281" s="25">
        <f t="shared" si="269"/>
        <v>4.10217667319277E-2</v>
      </c>
      <c r="V1281" s="25">
        <f t="shared" si="270"/>
        <v>3.821560058372353E-2</v>
      </c>
      <c r="Y1281" s="40"/>
      <c r="Z1281" s="40"/>
    </row>
    <row r="1282" spans="1:26" x14ac:dyDescent="0.2">
      <c r="A1282" s="16">
        <v>1977.02</v>
      </c>
      <c r="B1282" s="17">
        <v>101</v>
      </c>
      <c r="C1282" s="18">
        <v>4.1433299999999997</v>
      </c>
      <c r="D1282" s="17">
        <v>10.023300000000001</v>
      </c>
      <c r="E1282" s="17">
        <v>59.1</v>
      </c>
      <c r="F1282" s="18">
        <f t="shared" si="271"/>
        <v>1977.1249999999036</v>
      </c>
      <c r="G1282" s="19">
        <v>7.39</v>
      </c>
      <c r="H1282" s="18">
        <f t="shared" si="263"/>
        <v>538.00657783417967</v>
      </c>
      <c r="I1282" s="18">
        <f t="shared" si="264"/>
        <v>22.070681130076149</v>
      </c>
      <c r="J1282" s="20">
        <f t="shared" si="272"/>
        <v>102289.24432636893</v>
      </c>
      <c r="K1282" s="18">
        <f t="shared" si="265"/>
        <v>53.392092392132007</v>
      </c>
      <c r="L1282" s="20">
        <f t="shared" si="266"/>
        <v>10151.245372836571</v>
      </c>
      <c r="M1282" s="39">
        <f t="shared" si="274"/>
        <v>11.014841854222782</v>
      </c>
      <c r="N1282" s="21"/>
      <c r="O1282" s="22">
        <f t="shared" si="275"/>
        <v>13.154123053942888</v>
      </c>
      <c r="P1282" s="22"/>
      <c r="Q1282" s="41">
        <f t="shared" si="276"/>
        <v>7.7211979817013068E-2</v>
      </c>
      <c r="R1282" s="19">
        <f t="shared" si="267"/>
        <v>1.0012631318497678</v>
      </c>
      <c r="S1282" s="19">
        <f t="shared" si="273"/>
        <v>10.915564234010471</v>
      </c>
      <c r="T1282" s="25">
        <f t="shared" si="268"/>
        <v>8.9339489756051327E-2</v>
      </c>
      <c r="U1282" s="25">
        <f t="shared" si="269"/>
        <v>4.1764967267658104E-2</v>
      </c>
      <c r="V1282" s="25">
        <f t="shared" si="270"/>
        <v>4.7574522488393223E-2</v>
      </c>
      <c r="Y1282" s="40"/>
      <c r="Z1282" s="40"/>
    </row>
    <row r="1283" spans="1:26" x14ac:dyDescent="0.2">
      <c r="A1283" s="16">
        <v>1977.03</v>
      </c>
      <c r="B1283" s="17">
        <v>100.6</v>
      </c>
      <c r="C1283" s="18">
        <v>4.1900000000000004</v>
      </c>
      <c r="D1283" s="17">
        <v>10.08</v>
      </c>
      <c r="E1283" s="17">
        <v>59.5</v>
      </c>
      <c r="F1283" s="18">
        <f t="shared" si="271"/>
        <v>1977.2083333332369</v>
      </c>
      <c r="G1283" s="19">
        <v>7.46</v>
      </c>
      <c r="H1283" s="18">
        <f t="shared" si="263"/>
        <v>532.27333193277332</v>
      </c>
      <c r="I1283" s="18">
        <f t="shared" si="264"/>
        <v>22.16923718487396</v>
      </c>
      <c r="J1283" s="20">
        <f t="shared" si="272"/>
        <v>101550.44942944692</v>
      </c>
      <c r="K1283" s="18">
        <f t="shared" si="265"/>
        <v>53.333152941176493</v>
      </c>
      <c r="L1283" s="20">
        <f t="shared" si="266"/>
        <v>10175.233899093688</v>
      </c>
      <c r="M1283" s="39">
        <f t="shared" si="274"/>
        <v>10.895746511662743</v>
      </c>
      <c r="N1283" s="21"/>
      <c r="O1283" s="22">
        <f t="shared" si="275"/>
        <v>13.015883122750953</v>
      </c>
      <c r="P1283" s="22"/>
      <c r="Q1283" s="41">
        <f t="shared" si="276"/>
        <v>7.789782266979077E-2</v>
      </c>
      <c r="R1283" s="19">
        <f t="shared" si="267"/>
        <v>1.0125353142511471</v>
      </c>
      <c r="S1283" s="19">
        <f t="shared" si="273"/>
        <v>10.855877395351104</v>
      </c>
      <c r="T1283" s="25">
        <f t="shared" si="268"/>
        <v>9.4320159578388685E-2</v>
      </c>
      <c r="U1283" s="25">
        <f t="shared" si="269"/>
        <v>4.2498238359535589E-2</v>
      </c>
      <c r="V1283" s="25">
        <f t="shared" si="270"/>
        <v>5.1821921218853095E-2</v>
      </c>
      <c r="Y1283" s="40"/>
      <c r="Z1283" s="40"/>
    </row>
    <row r="1284" spans="1:26" x14ac:dyDescent="0.2">
      <c r="A1284" s="16">
        <v>1977.04</v>
      </c>
      <c r="B1284" s="17">
        <v>99.05</v>
      </c>
      <c r="C1284" s="18">
        <v>4.2466699999999999</v>
      </c>
      <c r="D1284" s="17">
        <v>10.193300000000001</v>
      </c>
      <c r="E1284" s="17">
        <v>60</v>
      </c>
      <c r="F1284" s="18">
        <f t="shared" si="271"/>
        <v>1977.2916666665701</v>
      </c>
      <c r="G1284" s="19">
        <v>7.37</v>
      </c>
      <c r="H1284" s="18">
        <f t="shared" si="263"/>
        <v>519.70503229166684</v>
      </c>
      <c r="I1284" s="18">
        <f t="shared" si="264"/>
        <v>22.281835128541676</v>
      </c>
      <c r="J1284" s="20">
        <f t="shared" si="272"/>
        <v>99506.845988177738</v>
      </c>
      <c r="K1284" s="18">
        <f t="shared" si="265"/>
        <v>53.483183297916689</v>
      </c>
      <c r="L1284" s="20">
        <f t="shared" si="266"/>
        <v>10240.314318135206</v>
      </c>
      <c r="M1284" s="39">
        <f t="shared" si="274"/>
        <v>10.636037409141361</v>
      </c>
      <c r="N1284" s="21"/>
      <c r="O1284" s="22">
        <f t="shared" si="275"/>
        <v>12.710931427883887</v>
      </c>
      <c r="P1284" s="22"/>
      <c r="Q1284" s="41">
        <f t="shared" si="276"/>
        <v>8.1605709886888478E-2</v>
      </c>
      <c r="R1284" s="19">
        <f t="shared" si="267"/>
        <v>0.99984783618779671</v>
      </c>
      <c r="S1284" s="19">
        <f t="shared" si="273"/>
        <v>10.900359569723975</v>
      </c>
      <c r="T1284" s="25">
        <f t="shared" si="268"/>
        <v>9.5021562613185173E-2</v>
      </c>
      <c r="U1284" s="25">
        <f t="shared" si="269"/>
        <v>3.6567249736940699E-2</v>
      </c>
      <c r="V1284" s="25">
        <f t="shared" si="270"/>
        <v>5.8454312876244474E-2</v>
      </c>
      <c r="Y1284" s="40"/>
      <c r="Z1284" s="40"/>
    </row>
    <row r="1285" spans="1:26" x14ac:dyDescent="0.2">
      <c r="A1285" s="16">
        <v>1977.05</v>
      </c>
      <c r="B1285" s="17">
        <v>98.76</v>
      </c>
      <c r="C1285" s="18">
        <v>4.3033299999999999</v>
      </c>
      <c r="D1285" s="17">
        <v>10.306699999999999</v>
      </c>
      <c r="E1285" s="17">
        <v>60.3</v>
      </c>
      <c r="F1285" s="18">
        <f t="shared" si="271"/>
        <v>1977.3749999999034</v>
      </c>
      <c r="G1285" s="19">
        <v>7.46</v>
      </c>
      <c r="H1285" s="18">
        <f t="shared" si="263"/>
        <v>515.60540547263713</v>
      </c>
      <c r="I1285" s="18">
        <f t="shared" si="264"/>
        <v>22.466790294983426</v>
      </c>
      <c r="J1285" s="20">
        <f t="shared" si="272"/>
        <v>99080.371416563095</v>
      </c>
      <c r="K1285" s="18">
        <f t="shared" si="265"/>
        <v>53.809135607379794</v>
      </c>
      <c r="L1285" s="20">
        <f t="shared" si="266"/>
        <v>10340.134306187632</v>
      </c>
      <c r="M1285" s="39">
        <f t="shared" si="274"/>
        <v>10.548486693557001</v>
      </c>
      <c r="N1285" s="21"/>
      <c r="O1285" s="22">
        <f t="shared" si="275"/>
        <v>12.612312925720724</v>
      </c>
      <c r="P1285" s="22"/>
      <c r="Q1285" s="41">
        <f t="shared" si="276"/>
        <v>8.1695254846814586E-2</v>
      </c>
      <c r="R1285" s="19">
        <f t="shared" si="267"/>
        <v>1.0189038765071172</v>
      </c>
      <c r="S1285" s="19">
        <f t="shared" si="273"/>
        <v>10.844478536773591</v>
      </c>
      <c r="T1285" s="25">
        <f t="shared" si="268"/>
        <v>9.5294936166097299E-2</v>
      </c>
      <c r="U1285" s="25">
        <f t="shared" si="269"/>
        <v>3.3304986560434235E-2</v>
      </c>
      <c r="V1285" s="25">
        <f t="shared" si="270"/>
        <v>6.1989949605663064E-2</v>
      </c>
      <c r="Y1285" s="40"/>
      <c r="Z1285" s="40"/>
    </row>
    <row r="1286" spans="1:26" x14ac:dyDescent="0.2">
      <c r="A1286" s="16">
        <v>1977.06</v>
      </c>
      <c r="B1286" s="17">
        <v>99.29</v>
      </c>
      <c r="C1286" s="18">
        <v>4.3600000000000003</v>
      </c>
      <c r="D1286" s="17">
        <v>10.42</v>
      </c>
      <c r="E1286" s="17">
        <v>60.7</v>
      </c>
      <c r="F1286" s="18">
        <f t="shared" si="271"/>
        <v>1977.4583333332366</v>
      </c>
      <c r="G1286" s="19">
        <v>7.28</v>
      </c>
      <c r="H1286" s="18">
        <f t="shared" si="263"/>
        <v>514.95646190280092</v>
      </c>
      <c r="I1286" s="18">
        <f t="shared" si="264"/>
        <v>22.612651565074145</v>
      </c>
      <c r="J1286" s="20">
        <f t="shared" si="272"/>
        <v>99317.778268950715</v>
      </c>
      <c r="K1286" s="18">
        <f t="shared" si="265"/>
        <v>54.04216268533775</v>
      </c>
      <c r="L1286" s="20">
        <f t="shared" si="266"/>
        <v>10422.915193498504</v>
      </c>
      <c r="M1286" s="39">
        <f t="shared" si="274"/>
        <v>10.530023959090762</v>
      </c>
      <c r="N1286" s="21"/>
      <c r="O1286" s="22">
        <f t="shared" si="275"/>
        <v>12.596542842152296</v>
      </c>
      <c r="P1286" s="22"/>
      <c r="Q1286" s="41">
        <f t="shared" si="276"/>
        <v>8.4044111752430373E-2</v>
      </c>
      <c r="R1286" s="19">
        <f t="shared" si="267"/>
        <v>1.0025501542407664</v>
      </c>
      <c r="S1286" s="19">
        <f t="shared" si="273"/>
        <v>10.976667505023977</v>
      </c>
      <c r="T1286" s="25">
        <f t="shared" si="268"/>
        <v>9.9475403338105339E-2</v>
      </c>
      <c r="U1286" s="25">
        <f t="shared" si="269"/>
        <v>3.3863681104560062E-2</v>
      </c>
      <c r="V1286" s="25">
        <f t="shared" si="270"/>
        <v>6.5611722233545278E-2</v>
      </c>
      <c r="Y1286" s="40"/>
      <c r="Z1286" s="40"/>
    </row>
    <row r="1287" spans="1:26" x14ac:dyDescent="0.2">
      <c r="A1287" s="16">
        <v>1977.07</v>
      </c>
      <c r="B1287" s="17">
        <v>100.2</v>
      </c>
      <c r="C1287" s="18">
        <v>4.4066700000000001</v>
      </c>
      <c r="D1287" s="17">
        <v>10.5167</v>
      </c>
      <c r="E1287" s="17">
        <v>61</v>
      </c>
      <c r="F1287" s="18">
        <f t="shared" si="271"/>
        <v>1977.5416666665699</v>
      </c>
      <c r="G1287" s="19">
        <v>7.33</v>
      </c>
      <c r="H1287" s="18">
        <f t="shared" si="263"/>
        <v>517.12029098360676</v>
      </c>
      <c r="I1287" s="18">
        <f t="shared" si="264"/>
        <v>22.742300126434436</v>
      </c>
      <c r="J1287" s="20">
        <f t="shared" si="272"/>
        <v>100100.62682694991</v>
      </c>
      <c r="K1287" s="18">
        <f t="shared" si="265"/>
        <v>54.275438764344287</v>
      </c>
      <c r="L1287" s="20">
        <f t="shared" si="266"/>
        <v>10506.270081347149</v>
      </c>
      <c r="M1287" s="39">
        <f t="shared" si="274"/>
        <v>10.567692447775407</v>
      </c>
      <c r="N1287" s="21"/>
      <c r="O1287" s="22">
        <f t="shared" si="275"/>
        <v>12.647994539435661</v>
      </c>
      <c r="P1287" s="22"/>
      <c r="Q1287" s="41">
        <f t="shared" si="276"/>
        <v>8.3410742744201058E-2</v>
      </c>
      <c r="R1287" s="19">
        <f t="shared" si="267"/>
        <v>1.0012002758042795</v>
      </c>
      <c r="S1287" s="19">
        <f t="shared" si="273"/>
        <v>10.950538422997242</v>
      </c>
      <c r="T1287" s="25">
        <f t="shared" si="268"/>
        <v>0.10170574691312262</v>
      </c>
      <c r="U1287" s="25">
        <f t="shared" si="269"/>
        <v>3.4213911769439331E-2</v>
      </c>
      <c r="V1287" s="25">
        <f t="shared" si="270"/>
        <v>6.7491835143683288E-2</v>
      </c>
      <c r="Y1287" s="40"/>
      <c r="Z1287" s="40"/>
    </row>
    <row r="1288" spans="1:26" x14ac:dyDescent="0.2">
      <c r="A1288" s="16">
        <v>1977.08</v>
      </c>
      <c r="B1288" s="17">
        <v>97.75</v>
      </c>
      <c r="C1288" s="18">
        <v>4.4533300000000002</v>
      </c>
      <c r="D1288" s="17">
        <v>10.613300000000001</v>
      </c>
      <c r="E1288" s="17">
        <v>61.2</v>
      </c>
      <c r="F1288" s="18">
        <f t="shared" si="271"/>
        <v>1977.6249999999031</v>
      </c>
      <c r="G1288" s="19">
        <v>7.4</v>
      </c>
      <c r="H1288" s="18">
        <f t="shared" si="263"/>
        <v>502.82751736111135</v>
      </c>
      <c r="I1288" s="18">
        <f t="shared" si="264"/>
        <v>22.907998648488572</v>
      </c>
      <c r="J1288" s="20">
        <f t="shared" si="272"/>
        <v>97703.46018123407</v>
      </c>
      <c r="K1288" s="18">
        <f t="shared" si="265"/>
        <v>54.594979948937933</v>
      </c>
      <c r="L1288" s="20">
        <f t="shared" si="266"/>
        <v>10608.246894542113</v>
      </c>
      <c r="M1288" s="39">
        <f t="shared" si="274"/>
        <v>10.268385666711</v>
      </c>
      <c r="N1288" s="21"/>
      <c r="O1288" s="22">
        <f t="shared" si="275"/>
        <v>12.297488474266249</v>
      </c>
      <c r="P1288" s="22"/>
      <c r="Q1288" s="41">
        <f t="shared" si="276"/>
        <v>8.5499137405506034E-2</v>
      </c>
      <c r="R1288" s="19">
        <f t="shared" si="267"/>
        <v>1.0103846340465472</v>
      </c>
      <c r="S1288" s="19">
        <f t="shared" si="273"/>
        <v>10.927853062874544</v>
      </c>
      <c r="T1288" s="25">
        <f t="shared" si="268"/>
        <v>0.1107252340667737</v>
      </c>
      <c r="U1288" s="25">
        <f t="shared" si="269"/>
        <v>3.2485070408091898E-2</v>
      </c>
      <c r="V1288" s="25">
        <f t="shared" si="270"/>
        <v>7.8240163658681805E-2</v>
      </c>
      <c r="Y1288" s="40"/>
      <c r="Z1288" s="40"/>
    </row>
    <row r="1289" spans="1:26" x14ac:dyDescent="0.2">
      <c r="A1289" s="16">
        <v>1977.09</v>
      </c>
      <c r="B1289" s="17">
        <v>96.23</v>
      </c>
      <c r="C1289" s="18">
        <v>4.5</v>
      </c>
      <c r="D1289" s="17">
        <v>10.71</v>
      </c>
      <c r="E1289" s="17">
        <v>61.4</v>
      </c>
      <c r="F1289" s="18">
        <f t="shared" si="271"/>
        <v>1977.7083333332364</v>
      </c>
      <c r="G1289" s="19">
        <v>7.34</v>
      </c>
      <c r="H1289" s="18">
        <f t="shared" ref="H1289:H1352" si="277">B1289*$E$1853/E1289</f>
        <v>493.39620785830641</v>
      </c>
      <c r="I1289" s="18">
        <f t="shared" ref="I1289:I1352" si="278">C1289*$E$1853/E1289</f>
        <v>23.072668973941379</v>
      </c>
      <c r="J1289" s="20">
        <f t="shared" si="272"/>
        <v>96244.48088063793</v>
      </c>
      <c r="K1289" s="18">
        <f t="shared" ref="K1289:K1352" si="279">D1289*$E$1853/E1289</f>
        <v>54.912952157980484</v>
      </c>
      <c r="L1289" s="20">
        <f t="shared" ref="L1289:L1352" si="280">K1289*(J1289/H1289)</f>
        <v>10711.611661972694</v>
      </c>
      <c r="M1289" s="39">
        <f t="shared" si="274"/>
        <v>10.067742820070702</v>
      </c>
      <c r="N1289" s="21"/>
      <c r="O1289" s="22">
        <f t="shared" si="275"/>
        <v>12.065823759131616</v>
      </c>
      <c r="P1289" s="22"/>
      <c r="Q1289" s="41">
        <f t="shared" si="276"/>
        <v>8.8069929756703108E-2</v>
      </c>
      <c r="R1289" s="19">
        <f t="shared" ref="R1289:R1352" si="281">((G1289/G1290+G1289/1200+((1+G1290/1200)^(-119))*(1-G1289/G1290)))</f>
        <v>0.99356194027754619</v>
      </c>
      <c r="S1289" s="19">
        <f t="shared" si="273"/>
        <v>11.00536955785395</v>
      </c>
      <c r="T1289" s="25">
        <f t="shared" ref="T1289:T1352" si="282">(($J1409/$J1289)^(1/10)-1)</f>
        <v>0.10840109360941375</v>
      </c>
      <c r="U1289" s="25">
        <f t="shared" ref="U1289:U1352" si="283">(($S1409/$S1289)^(1/10)-1)</f>
        <v>2.7534316055390695E-2</v>
      </c>
      <c r="V1289" s="25">
        <f t="shared" ref="V1289:V1352" si="284">T1289-U1289</f>
        <v>8.086677755402305E-2</v>
      </c>
      <c r="Y1289" s="40"/>
      <c r="Z1289" s="40"/>
    </row>
    <row r="1290" spans="1:26" x14ac:dyDescent="0.2">
      <c r="A1290" s="16">
        <v>1977.1</v>
      </c>
      <c r="B1290" s="17">
        <v>93.74</v>
      </c>
      <c r="C1290" s="18">
        <v>4.5566700000000004</v>
      </c>
      <c r="D1290" s="17">
        <v>10.77</v>
      </c>
      <c r="E1290" s="17">
        <v>61.6</v>
      </c>
      <c r="F1290" s="18">
        <f t="shared" ref="F1290:F1353" si="285">F1289+1/12</f>
        <v>1977.7916666665697</v>
      </c>
      <c r="G1290" s="19">
        <v>7.52</v>
      </c>
      <c r="H1290" s="18">
        <f t="shared" si="277"/>
        <v>479.06884618506507</v>
      </c>
      <c r="I1290" s="18">
        <f t="shared" si="278"/>
        <v>23.287376139813325</v>
      </c>
      <c r="J1290" s="20">
        <f t="shared" ref="J1290:J1353" si="286">J1289*((H1290+(I1290/12))/H1289)</f>
        <v>93828.256322486108</v>
      </c>
      <c r="K1290" s="18">
        <f t="shared" si="279"/>
        <v>55.041300121753267</v>
      </c>
      <c r="L1290" s="20">
        <f t="shared" si="280"/>
        <v>10780.139967923784</v>
      </c>
      <c r="M1290" s="39">
        <f t="shared" si="274"/>
        <v>9.7666662995565439</v>
      </c>
      <c r="N1290" s="21"/>
      <c r="O1290" s="22">
        <f t="shared" si="275"/>
        <v>11.715003066672727</v>
      </c>
      <c r="P1290" s="22"/>
      <c r="Q1290" s="41">
        <f t="shared" si="276"/>
        <v>8.9361650655281483E-2</v>
      </c>
      <c r="R1290" s="19">
        <f t="shared" si="281"/>
        <v>1.0020926949617748</v>
      </c>
      <c r="S1290" s="19">
        <f t="shared" ref="S1290:S1353" si="287">S1289*R1289*E1289/E1290</f>
        <v>10.89901465497225</v>
      </c>
      <c r="T1290" s="25">
        <f t="shared" si="282"/>
        <v>9.7005940139350155E-2</v>
      </c>
      <c r="U1290" s="25">
        <f t="shared" si="283"/>
        <v>2.8413459183427081E-2</v>
      </c>
      <c r="V1290" s="25">
        <f t="shared" si="284"/>
        <v>6.8592480955923074E-2</v>
      </c>
      <c r="Y1290" s="40"/>
      <c r="Z1290" s="40"/>
    </row>
    <row r="1291" spans="1:26" x14ac:dyDescent="0.2">
      <c r="A1291" s="16">
        <v>1977.11</v>
      </c>
      <c r="B1291" s="17">
        <v>94.28</v>
      </c>
      <c r="C1291" s="18">
        <v>4.6133300000000004</v>
      </c>
      <c r="D1291" s="17">
        <v>10.83</v>
      </c>
      <c r="E1291" s="17">
        <v>61.9</v>
      </c>
      <c r="F1291" s="18">
        <f t="shared" si="285"/>
        <v>1977.8749999999029</v>
      </c>
      <c r="G1291" s="19">
        <v>7.58</v>
      </c>
      <c r="H1291" s="18">
        <f t="shared" si="277"/>
        <v>479.4933820678516</v>
      </c>
      <c r="I1291" s="18">
        <f t="shared" si="278"/>
        <v>23.462677177504052</v>
      </c>
      <c r="J1291" s="20">
        <f t="shared" si="286"/>
        <v>94294.345147557557</v>
      </c>
      <c r="K1291" s="18">
        <f t="shared" si="279"/>
        <v>55.079691639741547</v>
      </c>
      <c r="L1291" s="20">
        <f t="shared" si="280"/>
        <v>10831.647835681464</v>
      </c>
      <c r="M1291" s="39">
        <f t="shared" si="274"/>
        <v>9.7662999836601987</v>
      </c>
      <c r="N1291" s="21"/>
      <c r="O1291" s="22">
        <f t="shared" si="275"/>
        <v>11.724729783734954</v>
      </c>
      <c r="P1291" s="22"/>
      <c r="Q1291" s="41">
        <f t="shared" si="276"/>
        <v>8.8966828403053019E-2</v>
      </c>
      <c r="R1291" s="19">
        <f t="shared" si="281"/>
        <v>0.99870095138461501</v>
      </c>
      <c r="S1291" s="19">
        <f t="shared" si="287"/>
        <v>10.868890061883482</v>
      </c>
      <c r="T1291" s="25">
        <f t="shared" si="282"/>
        <v>8.2069444828506422E-2</v>
      </c>
      <c r="U1291" s="25">
        <f t="shared" si="283"/>
        <v>3.3776049189570001E-2</v>
      </c>
      <c r="V1291" s="25">
        <f t="shared" si="284"/>
        <v>4.8293395638936421E-2</v>
      </c>
      <c r="Y1291" s="40"/>
      <c r="Z1291" s="40"/>
    </row>
    <row r="1292" spans="1:26" x14ac:dyDescent="0.2">
      <c r="A1292" s="16">
        <v>1977.12</v>
      </c>
      <c r="B1292" s="17">
        <v>93.82</v>
      </c>
      <c r="C1292" s="18">
        <v>4.67</v>
      </c>
      <c r="D1292" s="17">
        <v>10.89</v>
      </c>
      <c r="E1292" s="17">
        <v>62.1</v>
      </c>
      <c r="F1292" s="18">
        <f t="shared" si="285"/>
        <v>1977.9583333332362</v>
      </c>
      <c r="G1292" s="19">
        <v>7.69</v>
      </c>
      <c r="H1292" s="18">
        <f t="shared" si="277"/>
        <v>475.61716626409032</v>
      </c>
      <c r="I1292" s="18">
        <f t="shared" si="278"/>
        <v>23.67439955716587</v>
      </c>
      <c r="J1292" s="20">
        <f t="shared" si="286"/>
        <v>93920.0437063672</v>
      </c>
      <c r="K1292" s="18">
        <f t="shared" si="279"/>
        <v>55.206469202898575</v>
      </c>
      <c r="L1292" s="20">
        <f t="shared" si="280"/>
        <v>10901.612406334885</v>
      </c>
      <c r="M1292" s="39">
        <f t="shared" si="274"/>
        <v>9.6782665825359206</v>
      </c>
      <c r="N1292" s="21"/>
      <c r="O1292" s="22">
        <f t="shared" si="275"/>
        <v>11.62981735663679</v>
      </c>
      <c r="P1292" s="22"/>
      <c r="Q1292" s="41">
        <f t="shared" si="276"/>
        <v>8.8827047432467429E-2</v>
      </c>
      <c r="R1292" s="19">
        <f t="shared" si="281"/>
        <v>0.98793292468503968</v>
      </c>
      <c r="S1292" s="19">
        <f t="shared" si="287"/>
        <v>10.819811840965137</v>
      </c>
      <c r="T1292" s="25">
        <f t="shared" si="282"/>
        <v>8.1048218319675014E-2</v>
      </c>
      <c r="U1292" s="25">
        <f t="shared" si="283"/>
        <v>3.4127278894454216E-2</v>
      </c>
      <c r="V1292" s="25">
        <f t="shared" si="284"/>
        <v>4.6920939425220798E-2</v>
      </c>
      <c r="Y1292" s="40"/>
      <c r="Z1292" s="40"/>
    </row>
    <row r="1293" spans="1:26" x14ac:dyDescent="0.2">
      <c r="A1293" s="16">
        <v>1978.01</v>
      </c>
      <c r="B1293" s="17">
        <v>90.25</v>
      </c>
      <c r="C1293" s="18">
        <v>4.71333</v>
      </c>
      <c r="D1293" s="17">
        <v>10.9</v>
      </c>
      <c r="E1293" s="17">
        <v>62.5</v>
      </c>
      <c r="F1293" s="18">
        <f t="shared" si="285"/>
        <v>1978.0416666665694</v>
      </c>
      <c r="G1293" s="19">
        <v>7.96</v>
      </c>
      <c r="H1293" s="18">
        <f t="shared" si="277"/>
        <v>454.59105500000021</v>
      </c>
      <c r="I1293" s="18">
        <f t="shared" si="278"/>
        <v>23.741137476600013</v>
      </c>
      <c r="J1293" s="20">
        <f t="shared" si="286"/>
        <v>90158.700844915074</v>
      </c>
      <c r="K1293" s="18">
        <f t="shared" si="279"/>
        <v>54.903518000000027</v>
      </c>
      <c r="L1293" s="20">
        <f t="shared" si="280"/>
        <v>10888.973287640712</v>
      </c>
      <c r="M1293" s="39">
        <f t="shared" si="274"/>
        <v>9.2414622609346893</v>
      </c>
      <c r="N1293" s="21"/>
      <c r="O1293" s="22">
        <f t="shared" si="275"/>
        <v>11.117327063419955</v>
      </c>
      <c r="P1293" s="22"/>
      <c r="Q1293" s="41">
        <f t="shared" si="276"/>
        <v>9.1067923597768552E-2</v>
      </c>
      <c r="R1293" s="19">
        <f t="shared" si="281"/>
        <v>1.0018578918241261</v>
      </c>
      <c r="S1293" s="19">
        <f t="shared" si="287"/>
        <v>10.620837167104357</v>
      </c>
      <c r="T1293" s="25">
        <f t="shared" si="282"/>
        <v>8.9718220637121204E-2</v>
      </c>
      <c r="U1293" s="25">
        <f t="shared" si="283"/>
        <v>3.8717588187234808E-2</v>
      </c>
      <c r="V1293" s="25">
        <f t="shared" si="284"/>
        <v>5.1000632449886396E-2</v>
      </c>
      <c r="Y1293" s="40"/>
      <c r="Z1293" s="40"/>
    </row>
    <row r="1294" spans="1:26" x14ac:dyDescent="0.2">
      <c r="A1294" s="16">
        <v>1978.02</v>
      </c>
      <c r="B1294" s="17">
        <v>88.98</v>
      </c>
      <c r="C1294" s="18">
        <v>4.7566699999999997</v>
      </c>
      <c r="D1294" s="17">
        <v>10.91</v>
      </c>
      <c r="E1294" s="17">
        <v>62.9</v>
      </c>
      <c r="F1294" s="18">
        <f t="shared" si="285"/>
        <v>1978.1249999999027</v>
      </c>
      <c r="G1294" s="19">
        <v>8.0299999999999994</v>
      </c>
      <c r="H1294" s="18">
        <f t="shared" si="277"/>
        <v>445.34383903020688</v>
      </c>
      <c r="I1294" s="18">
        <f t="shared" si="278"/>
        <v>23.807076632949133</v>
      </c>
      <c r="J1294" s="20">
        <f t="shared" si="286"/>
        <v>88718.177442497748</v>
      </c>
      <c r="K1294" s="18">
        <f t="shared" si="279"/>
        <v>54.604419912559642</v>
      </c>
      <c r="L1294" s="20">
        <f t="shared" si="280"/>
        <v>10877.897458953141</v>
      </c>
      <c r="M1294" s="39">
        <f t="shared" si="274"/>
        <v>9.0452635707047389</v>
      </c>
      <c r="N1294" s="21"/>
      <c r="O1294" s="22">
        <f t="shared" si="275"/>
        <v>10.894504079092544</v>
      </c>
      <c r="P1294" s="22"/>
      <c r="Q1294" s="41">
        <f t="shared" si="276"/>
        <v>9.3081792692157092E-2</v>
      </c>
      <c r="R1294" s="19">
        <f t="shared" si="281"/>
        <v>1.0060097554972645</v>
      </c>
      <c r="S1294" s="19">
        <f t="shared" si="287"/>
        <v>10.572902954732209</v>
      </c>
      <c r="T1294" s="25">
        <f t="shared" si="282"/>
        <v>9.477266521704375E-2</v>
      </c>
      <c r="U1294" s="25">
        <f t="shared" si="283"/>
        <v>4.2836977883915939E-2</v>
      </c>
      <c r="V1294" s="25">
        <f t="shared" si="284"/>
        <v>5.1935687333127811E-2</v>
      </c>
      <c r="Y1294" s="40"/>
      <c r="Z1294" s="40"/>
    </row>
    <row r="1295" spans="1:26" x14ac:dyDescent="0.2">
      <c r="A1295" s="16">
        <v>1978.03</v>
      </c>
      <c r="B1295" s="17">
        <v>88.82</v>
      </c>
      <c r="C1295" s="18">
        <v>4.8</v>
      </c>
      <c r="D1295" s="17">
        <v>10.92</v>
      </c>
      <c r="E1295" s="17">
        <v>63.4</v>
      </c>
      <c r="F1295" s="18">
        <f t="shared" si="285"/>
        <v>1978.2083333332359</v>
      </c>
      <c r="G1295" s="19">
        <v>8.0399999999999991</v>
      </c>
      <c r="H1295" s="18">
        <f t="shared" si="277"/>
        <v>441.03718099369104</v>
      </c>
      <c r="I1295" s="18">
        <f t="shared" si="278"/>
        <v>23.834479495268148</v>
      </c>
      <c r="J1295" s="20">
        <f t="shared" si="286"/>
        <v>88255.913901237494</v>
      </c>
      <c r="K1295" s="18">
        <f t="shared" si="279"/>
        <v>54.223440851735042</v>
      </c>
      <c r="L1295" s="20">
        <f t="shared" si="280"/>
        <v>10850.648275180291</v>
      </c>
      <c r="M1295" s="39">
        <f t="shared" si="274"/>
        <v>8.9504200776338916</v>
      </c>
      <c r="N1295" s="21"/>
      <c r="O1295" s="22">
        <f t="shared" si="275"/>
        <v>10.793768769045752</v>
      </c>
      <c r="P1295" s="22"/>
      <c r="Q1295" s="41">
        <f t="shared" si="276"/>
        <v>9.4684626553438456E-2</v>
      </c>
      <c r="R1295" s="19">
        <f t="shared" si="281"/>
        <v>0.99923451046474232</v>
      </c>
      <c r="S1295" s="19">
        <f t="shared" si="287"/>
        <v>10.55255989244019</v>
      </c>
      <c r="T1295" s="25">
        <f t="shared" si="282"/>
        <v>9.8363580009471319E-2</v>
      </c>
      <c r="U1295" s="25">
        <f t="shared" si="283"/>
        <v>4.2180432319903316E-2</v>
      </c>
      <c r="V1295" s="25">
        <f t="shared" si="284"/>
        <v>5.6183147689568003E-2</v>
      </c>
      <c r="Y1295" s="40"/>
      <c r="Z1295" s="40"/>
    </row>
    <row r="1296" spans="1:26" x14ac:dyDescent="0.2">
      <c r="A1296" s="16">
        <v>1978.04</v>
      </c>
      <c r="B1296" s="17">
        <v>92.71</v>
      </c>
      <c r="C1296" s="18">
        <v>4.8366699999999998</v>
      </c>
      <c r="D1296" s="17">
        <v>11.023300000000001</v>
      </c>
      <c r="E1296" s="17">
        <v>63.9</v>
      </c>
      <c r="F1296" s="18">
        <f t="shared" si="285"/>
        <v>1978.2916666665692</v>
      </c>
      <c r="G1296" s="19">
        <v>8.15</v>
      </c>
      <c r="H1296" s="18">
        <f t="shared" si="277"/>
        <v>456.75090395148692</v>
      </c>
      <c r="I1296" s="18">
        <f t="shared" si="278"/>
        <v>23.828641943857601</v>
      </c>
      <c r="J1296" s="20">
        <f t="shared" si="286"/>
        <v>91797.748003659464</v>
      </c>
      <c r="K1296" s="18">
        <f t="shared" si="279"/>
        <v>54.308081539514895</v>
      </c>
      <c r="L1296" s="20">
        <f t="shared" si="280"/>
        <v>10914.832440607694</v>
      </c>
      <c r="M1296" s="39">
        <f t="shared" si="274"/>
        <v>9.2625887208668427</v>
      </c>
      <c r="N1296" s="21"/>
      <c r="O1296" s="22">
        <f t="shared" si="275"/>
        <v>11.182400797006656</v>
      </c>
      <c r="P1296" s="22"/>
      <c r="Q1296" s="41">
        <f t="shared" si="276"/>
        <v>9.0345091115402953E-2</v>
      </c>
      <c r="R1296" s="19">
        <f t="shared" si="281"/>
        <v>0.99333439042893168</v>
      </c>
      <c r="S1296" s="19">
        <f t="shared" si="287"/>
        <v>10.461974334248307</v>
      </c>
      <c r="T1296" s="25">
        <f t="shared" si="282"/>
        <v>9.2518948888489216E-2</v>
      </c>
      <c r="U1296" s="25">
        <f t="shared" si="283"/>
        <v>4.0841713895991116E-2</v>
      </c>
      <c r="V1296" s="25">
        <f t="shared" si="284"/>
        <v>5.16772349924981E-2</v>
      </c>
      <c r="Y1296" s="40"/>
      <c r="Z1296" s="40"/>
    </row>
    <row r="1297" spans="1:26" x14ac:dyDescent="0.2">
      <c r="A1297" s="16">
        <v>1978.05</v>
      </c>
      <c r="B1297" s="17">
        <v>97.41</v>
      </c>
      <c r="C1297" s="18">
        <v>4.8733300000000002</v>
      </c>
      <c r="D1297" s="17">
        <v>11.1267</v>
      </c>
      <c r="E1297" s="17">
        <v>64.5</v>
      </c>
      <c r="F1297" s="18">
        <f t="shared" si="285"/>
        <v>1978.3749999999025</v>
      </c>
      <c r="G1297" s="19">
        <v>8.35</v>
      </c>
      <c r="H1297" s="18">
        <f t="shared" si="277"/>
        <v>475.44197500000018</v>
      </c>
      <c r="I1297" s="18">
        <f t="shared" si="278"/>
        <v>23.785911508333346</v>
      </c>
      <c r="J1297" s="20">
        <f t="shared" si="286"/>
        <v>95952.651634577633</v>
      </c>
      <c r="K1297" s="18">
        <f t="shared" si="279"/>
        <v>54.307568250000017</v>
      </c>
      <c r="L1297" s="20">
        <f t="shared" si="280"/>
        <v>10960.233743378039</v>
      </c>
      <c r="M1297" s="39">
        <f t="shared" si="274"/>
        <v>9.6349107285984452</v>
      </c>
      <c r="N1297" s="21"/>
      <c r="O1297" s="22">
        <f t="shared" si="275"/>
        <v>11.642215937209835</v>
      </c>
      <c r="P1297" s="22"/>
      <c r="Q1297" s="41">
        <f t="shared" si="276"/>
        <v>8.4858837775058288E-2</v>
      </c>
      <c r="R1297" s="19">
        <f t="shared" si="281"/>
        <v>0.99959168787242791</v>
      </c>
      <c r="S1297" s="19">
        <f t="shared" si="287"/>
        <v>10.295566908244892</v>
      </c>
      <c r="T1297" s="25">
        <f t="shared" si="282"/>
        <v>8.4922700252628269E-2</v>
      </c>
      <c r="U1297" s="25">
        <f t="shared" si="283"/>
        <v>4.0386377893305125E-2</v>
      </c>
      <c r="V1297" s="25">
        <f t="shared" si="284"/>
        <v>4.4536322359323144E-2</v>
      </c>
      <c r="Y1297" s="40"/>
      <c r="Z1297" s="40"/>
    </row>
    <row r="1298" spans="1:26" x14ac:dyDescent="0.2">
      <c r="A1298" s="16">
        <v>1978.06</v>
      </c>
      <c r="B1298" s="17">
        <v>97.66</v>
      </c>
      <c r="C1298" s="18">
        <v>4.91</v>
      </c>
      <c r="D1298" s="17">
        <v>11.23</v>
      </c>
      <c r="E1298" s="17">
        <v>65.2</v>
      </c>
      <c r="F1298" s="18">
        <f t="shared" si="285"/>
        <v>1978.4583333332357</v>
      </c>
      <c r="G1298" s="19">
        <v>8.4600000000000009</v>
      </c>
      <c r="H1298" s="18">
        <f t="shared" si="277"/>
        <v>471.54464455521492</v>
      </c>
      <c r="I1298" s="18">
        <f t="shared" si="278"/>
        <v>23.707599884969337</v>
      </c>
      <c r="J1298" s="20">
        <f t="shared" si="286"/>
        <v>95564.818956568692</v>
      </c>
      <c r="K1298" s="18">
        <f t="shared" si="279"/>
        <v>54.223288535276097</v>
      </c>
      <c r="L1298" s="20">
        <f t="shared" si="280"/>
        <v>10989.073488452452</v>
      </c>
      <c r="M1298" s="39">
        <f t="shared" si="274"/>
        <v>9.5496789810417351</v>
      </c>
      <c r="N1298" s="21"/>
      <c r="O1298" s="22">
        <f t="shared" si="275"/>
        <v>11.54947795705074</v>
      </c>
      <c r="P1298" s="22"/>
      <c r="Q1298" s="41">
        <f t="shared" si="276"/>
        <v>8.5219062554306835E-2</v>
      </c>
      <c r="R1298" s="19">
        <f t="shared" si="281"/>
        <v>0.99508799039775164</v>
      </c>
      <c r="S1298" s="19">
        <f t="shared" si="287"/>
        <v>10.180873008747447</v>
      </c>
      <c r="T1298" s="25">
        <f t="shared" si="282"/>
        <v>9.124274461604176E-2</v>
      </c>
      <c r="U1298" s="25">
        <f t="shared" si="283"/>
        <v>4.3044982803519316E-2</v>
      </c>
      <c r="V1298" s="25">
        <f t="shared" si="284"/>
        <v>4.8197761812522444E-2</v>
      </c>
      <c r="Y1298" s="40"/>
      <c r="Z1298" s="40"/>
    </row>
    <row r="1299" spans="1:26" x14ac:dyDescent="0.2">
      <c r="A1299" s="16">
        <v>1978.07</v>
      </c>
      <c r="B1299" s="17">
        <v>97.19</v>
      </c>
      <c r="C1299" s="18">
        <v>4.9466700000000001</v>
      </c>
      <c r="D1299" s="17">
        <v>11.343299999999999</v>
      </c>
      <c r="E1299" s="17">
        <v>65.7</v>
      </c>
      <c r="F1299" s="18">
        <f t="shared" si="285"/>
        <v>1978.541666666569</v>
      </c>
      <c r="G1299" s="19">
        <v>8.64</v>
      </c>
      <c r="H1299" s="18">
        <f t="shared" si="277"/>
        <v>465.70393245814324</v>
      </c>
      <c r="I1299" s="18">
        <f t="shared" si="278"/>
        <v>23.702887864726041</v>
      </c>
      <c r="J1299" s="20">
        <f t="shared" si="286"/>
        <v>94781.429551618145</v>
      </c>
      <c r="K1299" s="18">
        <f t="shared" si="279"/>
        <v>54.353528316210067</v>
      </c>
      <c r="L1299" s="20">
        <f t="shared" si="280"/>
        <v>11062.189421060501</v>
      </c>
      <c r="M1299" s="39">
        <f t="shared" si="274"/>
        <v>9.4255240477873556</v>
      </c>
      <c r="N1299" s="21"/>
      <c r="O1299" s="22">
        <f t="shared" si="275"/>
        <v>11.409884648364528</v>
      </c>
      <c r="P1299" s="22"/>
      <c r="Q1299" s="41">
        <f t="shared" si="276"/>
        <v>8.4999967512313132E-2</v>
      </c>
      <c r="R1299" s="19">
        <f t="shared" si="281"/>
        <v>1.0226360524630467</v>
      </c>
      <c r="S1299" s="19">
        <f t="shared" si="287"/>
        <v>10.053765037633978</v>
      </c>
      <c r="T1299" s="25">
        <f t="shared" si="282"/>
        <v>9.1346708577502822E-2</v>
      </c>
      <c r="U1299" s="25">
        <f t="shared" si="283"/>
        <v>4.3736554819766127E-2</v>
      </c>
      <c r="V1299" s="25">
        <f t="shared" si="284"/>
        <v>4.7610153757736695E-2</v>
      </c>
      <c r="Y1299" s="40"/>
      <c r="Z1299" s="40"/>
    </row>
    <row r="1300" spans="1:26" x14ac:dyDescent="0.2">
      <c r="A1300" s="16">
        <v>1978.08</v>
      </c>
      <c r="B1300" s="17">
        <v>103.9</v>
      </c>
      <c r="C1300" s="18">
        <v>4.9833299999999996</v>
      </c>
      <c r="D1300" s="17">
        <v>11.4567</v>
      </c>
      <c r="E1300" s="17">
        <v>66</v>
      </c>
      <c r="F1300" s="18">
        <f t="shared" si="285"/>
        <v>1978.6249999999022</v>
      </c>
      <c r="G1300" s="19">
        <v>8.41</v>
      </c>
      <c r="H1300" s="18">
        <f t="shared" si="277"/>
        <v>495.59316098484874</v>
      </c>
      <c r="I1300" s="18">
        <f t="shared" si="278"/>
        <v>23.770012193750006</v>
      </c>
      <c r="J1300" s="20">
        <f t="shared" si="286"/>
        <v>101267.71817572427</v>
      </c>
      <c r="K1300" s="18">
        <f t="shared" si="279"/>
        <v>54.647374085227298</v>
      </c>
      <c r="L1300" s="20">
        <f t="shared" si="280"/>
        <v>11166.447226408278</v>
      </c>
      <c r="M1300" s="39">
        <f t="shared" si="274"/>
        <v>10.023970854003748</v>
      </c>
      <c r="N1300" s="21"/>
      <c r="O1300" s="22">
        <f t="shared" si="275"/>
        <v>12.142389731257978</v>
      </c>
      <c r="P1300" s="22"/>
      <c r="Q1300" s="41">
        <f t="shared" si="276"/>
        <v>8.1146475737117155E-2</v>
      </c>
      <c r="R1300" s="19">
        <f t="shared" si="281"/>
        <v>1.0063374885085377</v>
      </c>
      <c r="S1300" s="19">
        <f t="shared" si="287"/>
        <v>10.234609215065746</v>
      </c>
      <c r="T1300" s="25">
        <f t="shared" si="282"/>
        <v>8.1815844720131148E-2</v>
      </c>
      <c r="U1300" s="25">
        <f t="shared" si="283"/>
        <v>4.087556207648535E-2</v>
      </c>
      <c r="V1300" s="25">
        <f t="shared" si="284"/>
        <v>4.0940282643645798E-2</v>
      </c>
      <c r="Y1300" s="40"/>
      <c r="Z1300" s="40"/>
    </row>
    <row r="1301" spans="1:26" x14ac:dyDescent="0.2">
      <c r="A1301" s="16">
        <v>1978.09</v>
      </c>
      <c r="B1301" s="17">
        <v>103.9</v>
      </c>
      <c r="C1301" s="18">
        <v>5.0199999999999996</v>
      </c>
      <c r="D1301" s="17">
        <v>11.57</v>
      </c>
      <c r="E1301" s="17">
        <v>66.5</v>
      </c>
      <c r="F1301" s="18">
        <f t="shared" si="285"/>
        <v>1978.7083333332355</v>
      </c>
      <c r="G1301" s="19">
        <v>8.42</v>
      </c>
      <c r="H1301" s="18">
        <f t="shared" si="277"/>
        <v>491.86689661654162</v>
      </c>
      <c r="I1301" s="18">
        <f t="shared" si="278"/>
        <v>23.76488759398497</v>
      </c>
      <c r="J1301" s="20">
        <f t="shared" si="286"/>
        <v>100910.97604218101</v>
      </c>
      <c r="K1301" s="18">
        <f t="shared" si="279"/>
        <v>54.772858458646645</v>
      </c>
      <c r="L1301" s="20">
        <f t="shared" si="280"/>
        <v>11237.151037613417</v>
      </c>
      <c r="M1301" s="39">
        <f t="shared" si="274"/>
        <v>9.9418874730044067</v>
      </c>
      <c r="N1301" s="21"/>
      <c r="O1301" s="22">
        <f t="shared" si="275"/>
        <v>12.051024072050538</v>
      </c>
      <c r="P1301" s="22"/>
      <c r="Q1301" s="41">
        <f t="shared" si="276"/>
        <v>8.2370404038653686E-2</v>
      </c>
      <c r="R1301" s="19">
        <f t="shared" si="281"/>
        <v>0.99239643270836309</v>
      </c>
      <c r="S1301" s="19">
        <f t="shared" si="287"/>
        <v>10.222031302277738</v>
      </c>
      <c r="T1301" s="25">
        <f t="shared" si="282"/>
        <v>8.3541731911288108E-2</v>
      </c>
      <c r="U1301" s="25">
        <f t="shared" si="283"/>
        <v>4.2985741591868631E-2</v>
      </c>
      <c r="V1301" s="25">
        <f t="shared" si="284"/>
        <v>4.0555990319419477E-2</v>
      </c>
      <c r="Y1301" s="40"/>
      <c r="Z1301" s="40"/>
    </row>
    <row r="1302" spans="1:26" x14ac:dyDescent="0.2">
      <c r="A1302" s="16">
        <v>1978.1</v>
      </c>
      <c r="B1302" s="17">
        <v>100.6</v>
      </c>
      <c r="C1302" s="18">
        <v>5.03667</v>
      </c>
      <c r="D1302" s="17">
        <v>11.8233</v>
      </c>
      <c r="E1302" s="17">
        <v>67.099999999999994</v>
      </c>
      <c r="F1302" s="18">
        <f t="shared" si="285"/>
        <v>1978.7916666665687</v>
      </c>
      <c r="G1302" s="19">
        <v>8.64</v>
      </c>
      <c r="H1302" s="18">
        <f t="shared" si="277"/>
        <v>471.98603949329379</v>
      </c>
      <c r="I1302" s="18">
        <f t="shared" si="278"/>
        <v>23.630595681259326</v>
      </c>
      <c r="J1302" s="20">
        <f t="shared" si="286"/>
        <v>97236.239706516004</v>
      </c>
      <c r="K1302" s="18">
        <f t="shared" si="279"/>
        <v>55.47149642883759</v>
      </c>
      <c r="L1302" s="20">
        <f t="shared" si="280"/>
        <v>11427.964541968697</v>
      </c>
      <c r="M1302" s="39">
        <f t="shared" si="274"/>
        <v>9.5336083582088289</v>
      </c>
      <c r="N1302" s="21"/>
      <c r="O1302" s="22">
        <f t="shared" si="275"/>
        <v>11.565326820474873</v>
      </c>
      <c r="P1302" s="22"/>
      <c r="Q1302" s="41">
        <f t="shared" si="276"/>
        <v>8.4829822270452812E-2</v>
      </c>
      <c r="R1302" s="19">
        <f t="shared" si="281"/>
        <v>0.99598416780962151</v>
      </c>
      <c r="S1302" s="19">
        <f t="shared" si="287"/>
        <v>10.053598242339907</v>
      </c>
      <c r="T1302" s="25">
        <f t="shared" si="282"/>
        <v>9.1273189175097302E-2</v>
      </c>
      <c r="U1302" s="25">
        <f t="shared" si="283"/>
        <v>4.6376801650140909E-2</v>
      </c>
      <c r="V1302" s="25">
        <f t="shared" si="284"/>
        <v>4.4896387524956394E-2</v>
      </c>
      <c r="Y1302" s="40"/>
      <c r="Z1302" s="40"/>
    </row>
    <row r="1303" spans="1:26" x14ac:dyDescent="0.2">
      <c r="A1303" s="16">
        <v>1978.11</v>
      </c>
      <c r="B1303" s="17">
        <v>94.71</v>
      </c>
      <c r="C1303" s="18">
        <v>5.0533299999999999</v>
      </c>
      <c r="D1303" s="17">
        <v>12.076700000000001</v>
      </c>
      <c r="E1303" s="17">
        <v>67.400000000000006</v>
      </c>
      <c r="F1303" s="18">
        <f t="shared" si="285"/>
        <v>1978.874999999902</v>
      </c>
      <c r="G1303" s="19">
        <v>8.81</v>
      </c>
      <c r="H1303" s="18">
        <f t="shared" si="277"/>
        <v>442.37403950296749</v>
      </c>
      <c r="I1303" s="18">
        <f t="shared" si="278"/>
        <v>23.603230968657275</v>
      </c>
      <c r="J1303" s="20">
        <f t="shared" si="286"/>
        <v>91540.939735126653</v>
      </c>
      <c r="K1303" s="18">
        <f t="shared" si="279"/>
        <v>56.40817825853118</v>
      </c>
      <c r="L1303" s="20">
        <f t="shared" si="280"/>
        <v>11672.605499938805</v>
      </c>
      <c r="M1303" s="39">
        <f t="shared" si="274"/>
        <v>8.9284189022931457</v>
      </c>
      <c r="N1303" s="21"/>
      <c r="O1303" s="22">
        <f t="shared" si="275"/>
        <v>10.8423316464745</v>
      </c>
      <c r="P1303" s="22"/>
      <c r="Q1303" s="41">
        <f t="shared" si="276"/>
        <v>9.0413709782575236E-2</v>
      </c>
      <c r="R1303" s="19">
        <f t="shared" si="281"/>
        <v>0.99425825928905653</v>
      </c>
      <c r="S1303" s="19">
        <f t="shared" si="287"/>
        <v>9.9686554295766214</v>
      </c>
      <c r="T1303" s="25">
        <f t="shared" si="282"/>
        <v>9.5553222239581403E-2</v>
      </c>
      <c r="U1303" s="25">
        <f t="shared" si="283"/>
        <v>4.684701020306048E-2</v>
      </c>
      <c r="V1303" s="25">
        <f t="shared" si="284"/>
        <v>4.8706212036520924E-2</v>
      </c>
      <c r="Y1303" s="40"/>
      <c r="Z1303" s="40"/>
    </row>
    <row r="1304" spans="1:26" x14ac:dyDescent="0.2">
      <c r="A1304" s="16">
        <v>1978.12</v>
      </c>
      <c r="B1304" s="17">
        <v>96.11</v>
      </c>
      <c r="C1304" s="18">
        <v>5.07</v>
      </c>
      <c r="D1304" s="17">
        <v>12.33</v>
      </c>
      <c r="E1304" s="17">
        <v>67.7</v>
      </c>
      <c r="F1304" s="18">
        <f t="shared" si="285"/>
        <v>1978.9583333332353</v>
      </c>
      <c r="G1304" s="19">
        <v>9.01</v>
      </c>
      <c r="H1304" s="18">
        <f t="shared" si="277"/>
        <v>446.92392189807993</v>
      </c>
      <c r="I1304" s="18">
        <f t="shared" si="278"/>
        <v>23.576155280649939</v>
      </c>
      <c r="J1304" s="20">
        <f t="shared" si="286"/>
        <v>92889.005115004256</v>
      </c>
      <c r="K1304" s="18">
        <f t="shared" si="279"/>
        <v>57.336093611521441</v>
      </c>
      <c r="L1304" s="20">
        <f t="shared" si="280"/>
        <v>11916.77695419834</v>
      </c>
      <c r="M1304" s="39">
        <f t="shared" si="274"/>
        <v>9.0119418191338276</v>
      </c>
      <c r="N1304" s="21"/>
      <c r="O1304" s="22">
        <f t="shared" si="275"/>
        <v>10.953907642577764</v>
      </c>
      <c r="P1304" s="22"/>
      <c r="Q1304" s="41">
        <f t="shared" si="276"/>
        <v>8.7548492443670398E-2</v>
      </c>
      <c r="R1304" s="19">
        <f t="shared" si="281"/>
        <v>1.0016432159641684</v>
      </c>
      <c r="S1304" s="19">
        <f t="shared" si="287"/>
        <v>9.8674973833645971</v>
      </c>
      <c r="T1304" s="25">
        <f t="shared" si="282"/>
        <v>9.6292541907303075E-2</v>
      </c>
      <c r="U1304" s="25">
        <f t="shared" si="283"/>
        <v>4.7499532134704703E-2</v>
      </c>
      <c r="V1304" s="25">
        <f t="shared" si="284"/>
        <v>4.8793009772598372E-2</v>
      </c>
      <c r="Y1304" s="40"/>
      <c r="Z1304" s="40"/>
    </row>
    <row r="1305" spans="1:26" x14ac:dyDescent="0.2">
      <c r="A1305" s="16">
        <v>1979.01</v>
      </c>
      <c r="B1305" s="17">
        <v>99.71</v>
      </c>
      <c r="C1305" s="18">
        <v>5.1133300000000004</v>
      </c>
      <c r="D1305" s="17">
        <v>12.6533</v>
      </c>
      <c r="E1305" s="17">
        <v>68.3</v>
      </c>
      <c r="F1305" s="18">
        <f t="shared" si="285"/>
        <v>1979.0416666665685</v>
      </c>
      <c r="G1305" s="19">
        <v>9.1</v>
      </c>
      <c r="H1305" s="18">
        <f t="shared" si="277"/>
        <v>459.59120076866787</v>
      </c>
      <c r="I1305" s="18">
        <f t="shared" si="278"/>
        <v>23.568764162335299</v>
      </c>
      <c r="J1305" s="20">
        <f t="shared" si="286"/>
        <v>95929.994389570231</v>
      </c>
      <c r="K1305" s="18">
        <f t="shared" si="279"/>
        <v>58.322588914714522</v>
      </c>
      <c r="L1305" s="20">
        <f t="shared" si="280"/>
        <v>12173.613459126957</v>
      </c>
      <c r="M1305" s="39">
        <f t="shared" si="274"/>
        <v>9.2576369191399692</v>
      </c>
      <c r="N1305" s="21"/>
      <c r="O1305" s="22">
        <f t="shared" si="275"/>
        <v>11.261020341262222</v>
      </c>
      <c r="P1305" s="22"/>
      <c r="Q1305" s="41">
        <f t="shared" si="276"/>
        <v>8.4344881137919783E-2</v>
      </c>
      <c r="R1305" s="19">
        <f t="shared" si="281"/>
        <v>1.0075833333333333</v>
      </c>
      <c r="S1305" s="19">
        <f t="shared" si="287"/>
        <v>9.7968856473269863</v>
      </c>
      <c r="T1305" s="25">
        <f t="shared" si="282"/>
        <v>9.6003361516135755E-2</v>
      </c>
      <c r="U1305" s="25">
        <f t="shared" si="283"/>
        <v>4.8659868105674908E-2</v>
      </c>
      <c r="V1305" s="25">
        <f t="shared" si="284"/>
        <v>4.7343493410460846E-2</v>
      </c>
      <c r="Y1305" s="40"/>
      <c r="Z1305" s="40"/>
    </row>
    <row r="1306" spans="1:26" x14ac:dyDescent="0.2">
      <c r="A1306" s="16">
        <v>1979.02</v>
      </c>
      <c r="B1306" s="17">
        <v>98.23</v>
      </c>
      <c r="C1306" s="18">
        <v>5.1566700000000001</v>
      </c>
      <c r="D1306" s="17">
        <v>12.976699999999999</v>
      </c>
      <c r="E1306" s="17">
        <v>69.099999999999994</v>
      </c>
      <c r="F1306" s="18">
        <f t="shared" si="285"/>
        <v>1979.1249999999018</v>
      </c>
      <c r="G1306" s="19">
        <v>9.1</v>
      </c>
      <c r="H1306" s="18">
        <f t="shared" si="277"/>
        <v>447.52756385672961</v>
      </c>
      <c r="I1306" s="18">
        <f t="shared" si="278"/>
        <v>23.493351956765572</v>
      </c>
      <c r="J1306" s="20">
        <f t="shared" si="286"/>
        <v>93820.609223923952</v>
      </c>
      <c r="K1306" s="18">
        <f t="shared" si="279"/>
        <v>59.120746593704808</v>
      </c>
      <c r="L1306" s="20">
        <f t="shared" si="280"/>
        <v>12394.196271160479</v>
      </c>
      <c r="M1306" s="39">
        <f t="shared" si="274"/>
        <v>9.0037403710456285</v>
      </c>
      <c r="N1306" s="21"/>
      <c r="O1306" s="22">
        <f t="shared" si="275"/>
        <v>10.961002211569218</v>
      </c>
      <c r="P1306" s="22"/>
      <c r="Q1306" s="41">
        <f t="shared" si="276"/>
        <v>8.803605660113667E-2</v>
      </c>
      <c r="R1306" s="19">
        <f t="shared" si="281"/>
        <v>1.0062810771389346</v>
      </c>
      <c r="S1306" s="19">
        <f t="shared" si="287"/>
        <v>9.7568958754378077</v>
      </c>
      <c r="T1306" s="25">
        <f t="shared" si="282"/>
        <v>0.1015635398802115</v>
      </c>
      <c r="U1306" s="25">
        <f t="shared" si="283"/>
        <v>4.8905711599098511E-2</v>
      </c>
      <c r="V1306" s="25">
        <f t="shared" si="284"/>
        <v>5.2657828281112984E-2</v>
      </c>
      <c r="Y1306" s="40"/>
      <c r="Z1306" s="40"/>
    </row>
    <row r="1307" spans="1:26" x14ac:dyDescent="0.2">
      <c r="A1307" s="16">
        <v>1979.03</v>
      </c>
      <c r="B1307" s="17">
        <v>100.1</v>
      </c>
      <c r="C1307" s="18">
        <v>5.2</v>
      </c>
      <c r="D1307" s="17">
        <v>13.3</v>
      </c>
      <c r="E1307" s="17">
        <v>69.8</v>
      </c>
      <c r="F1307" s="18">
        <f t="shared" si="285"/>
        <v>1979.208333333235</v>
      </c>
      <c r="G1307" s="19">
        <v>9.1199999999999992</v>
      </c>
      <c r="H1307" s="18">
        <f t="shared" si="277"/>
        <v>451.4735870343842</v>
      </c>
      <c r="I1307" s="18">
        <f t="shared" si="278"/>
        <v>23.453173352435542</v>
      </c>
      <c r="J1307" s="20">
        <f t="shared" si="286"/>
        <v>95057.592732712888</v>
      </c>
      <c r="K1307" s="18">
        <f t="shared" si="279"/>
        <v>59.986001074498603</v>
      </c>
      <c r="L1307" s="20">
        <f t="shared" si="280"/>
        <v>12630.029803647169</v>
      </c>
      <c r="M1307" s="39">
        <f t="shared" si="274"/>
        <v>9.0707850296607617</v>
      </c>
      <c r="N1307" s="21"/>
      <c r="O1307" s="22">
        <f t="shared" si="275"/>
        <v>11.050596484076507</v>
      </c>
      <c r="P1307" s="22"/>
      <c r="Q1307" s="41">
        <f t="shared" si="276"/>
        <v>8.7200380134632133E-2</v>
      </c>
      <c r="R1307" s="19">
        <f t="shared" si="281"/>
        <v>1.0037031360281712</v>
      </c>
      <c r="S1307" s="19">
        <f t="shared" si="287"/>
        <v>9.7197165709569884</v>
      </c>
      <c r="T1307" s="25">
        <f t="shared" si="282"/>
        <v>9.9315980743650556E-2</v>
      </c>
      <c r="U1307" s="25">
        <f t="shared" si="283"/>
        <v>4.8220175595768078E-2</v>
      </c>
      <c r="V1307" s="25">
        <f t="shared" si="284"/>
        <v>5.1095805147882478E-2</v>
      </c>
      <c r="Y1307" s="40"/>
      <c r="Z1307" s="40"/>
    </row>
    <row r="1308" spans="1:26" x14ac:dyDescent="0.2">
      <c r="A1308" s="16">
        <v>1979.04</v>
      </c>
      <c r="B1308" s="17">
        <v>102.1</v>
      </c>
      <c r="C1308" s="18">
        <v>5.2466699999999999</v>
      </c>
      <c r="D1308" s="17">
        <v>13.5267</v>
      </c>
      <c r="E1308" s="17">
        <v>70.599999999999994</v>
      </c>
      <c r="F1308" s="18">
        <f t="shared" si="285"/>
        <v>1979.2916666665683</v>
      </c>
      <c r="G1308" s="19">
        <v>9.18</v>
      </c>
      <c r="H1308" s="18">
        <f t="shared" si="277"/>
        <v>455.27597556657247</v>
      </c>
      <c r="I1308" s="18">
        <f t="shared" si="278"/>
        <v>23.395522063916445</v>
      </c>
      <c r="J1308" s="20">
        <f t="shared" si="286"/>
        <v>96268.677390191922</v>
      </c>
      <c r="K1308" s="18">
        <f t="shared" si="279"/>
        <v>60.317155129249322</v>
      </c>
      <c r="L1308" s="20">
        <f t="shared" si="280"/>
        <v>12754.138280645535</v>
      </c>
      <c r="M1308" s="39">
        <f t="shared" si="274"/>
        <v>9.1330635662174124</v>
      </c>
      <c r="N1308" s="21"/>
      <c r="O1308" s="22">
        <f t="shared" si="275"/>
        <v>11.133601762772861</v>
      </c>
      <c r="P1308" s="22"/>
      <c r="Q1308" s="41">
        <f t="shared" si="276"/>
        <v>8.6475950262932519E-2</v>
      </c>
      <c r="R1308" s="19">
        <f t="shared" si="281"/>
        <v>1.003117086251853</v>
      </c>
      <c r="S1308" s="19">
        <f t="shared" si="287"/>
        <v>9.6451637145821678</v>
      </c>
      <c r="T1308" s="25">
        <f t="shared" si="282"/>
        <v>0.10106179802981474</v>
      </c>
      <c r="U1308" s="25">
        <f t="shared" si="283"/>
        <v>5.0369438134763911E-2</v>
      </c>
      <c r="V1308" s="25">
        <f t="shared" si="284"/>
        <v>5.0692359895050831E-2</v>
      </c>
      <c r="Y1308" s="40"/>
      <c r="Z1308" s="40"/>
    </row>
    <row r="1309" spans="1:26" x14ac:dyDescent="0.2">
      <c r="A1309" s="16">
        <v>1979.05</v>
      </c>
      <c r="B1309" s="17">
        <v>99.73</v>
      </c>
      <c r="C1309" s="18">
        <v>5.2933300000000001</v>
      </c>
      <c r="D1309" s="17">
        <v>13.753299999999999</v>
      </c>
      <c r="E1309" s="17">
        <v>71.5</v>
      </c>
      <c r="F1309" s="18">
        <f t="shared" si="285"/>
        <v>1979.3749999999015</v>
      </c>
      <c r="G1309" s="19">
        <v>9.25</v>
      </c>
      <c r="H1309" s="18">
        <f t="shared" si="277"/>
        <v>439.11014388111909</v>
      </c>
      <c r="I1309" s="18">
        <f t="shared" si="278"/>
        <v>23.306476465559452</v>
      </c>
      <c r="J1309" s="20">
        <f t="shared" si="286"/>
        <v>93261.073936257686</v>
      </c>
      <c r="K1309" s="18">
        <f t="shared" si="279"/>
        <v>60.555635634615406</v>
      </c>
      <c r="L1309" s="20">
        <f t="shared" si="280"/>
        <v>12861.200523087664</v>
      </c>
      <c r="M1309" s="39">
        <f t="shared" si="274"/>
        <v>8.7943832898149541</v>
      </c>
      <c r="N1309" s="21"/>
      <c r="O1309" s="22">
        <f t="shared" si="275"/>
        <v>10.728950511599065</v>
      </c>
      <c r="P1309" s="22"/>
      <c r="Q1309" s="41">
        <f t="shared" si="276"/>
        <v>9.1052965524399843E-2</v>
      </c>
      <c r="R1309" s="19">
        <f t="shared" si="281"/>
        <v>1.030044769334399</v>
      </c>
      <c r="S1309" s="19">
        <f t="shared" si="287"/>
        <v>9.5534424285124437</v>
      </c>
      <c r="T1309" s="25">
        <f t="shared" si="282"/>
        <v>0.10840015297084604</v>
      </c>
      <c r="U1309" s="25">
        <f t="shared" si="283"/>
        <v>5.3756804855167539E-2</v>
      </c>
      <c r="V1309" s="25">
        <f t="shared" si="284"/>
        <v>5.4643348115678503E-2</v>
      </c>
      <c r="Y1309" s="40"/>
      <c r="Z1309" s="40"/>
    </row>
    <row r="1310" spans="1:26" x14ac:dyDescent="0.2">
      <c r="A1310" s="16">
        <v>1979.06</v>
      </c>
      <c r="B1310" s="17">
        <v>101.7</v>
      </c>
      <c r="C1310" s="18">
        <v>5.34</v>
      </c>
      <c r="D1310" s="17">
        <v>13.98</v>
      </c>
      <c r="E1310" s="17">
        <v>72.3</v>
      </c>
      <c r="F1310" s="18">
        <f t="shared" si="285"/>
        <v>1979.4583333332348</v>
      </c>
      <c r="G1310" s="19">
        <v>8.91</v>
      </c>
      <c r="H1310" s="18">
        <f t="shared" si="277"/>
        <v>442.82929979253134</v>
      </c>
      <c r="I1310" s="18">
        <f t="shared" si="278"/>
        <v>23.251803941908722</v>
      </c>
      <c r="J1310" s="20">
        <f t="shared" si="286"/>
        <v>94462.503309580614</v>
      </c>
      <c r="K1310" s="18">
        <f t="shared" si="279"/>
        <v>60.87270020746891</v>
      </c>
      <c r="L1310" s="20">
        <f t="shared" si="280"/>
        <v>12985.111074414326</v>
      </c>
      <c r="M1310" s="39">
        <f t="shared" si="274"/>
        <v>8.8539377646939492</v>
      </c>
      <c r="N1310" s="21"/>
      <c r="O1310" s="22">
        <f t="shared" si="275"/>
        <v>10.809180598290322</v>
      </c>
      <c r="P1310" s="22"/>
      <c r="Q1310" s="41">
        <f t="shared" si="276"/>
        <v>9.4292456494697363E-2</v>
      </c>
      <c r="R1310" s="19">
        <f t="shared" si="281"/>
        <v>1.0048016460396398</v>
      </c>
      <c r="S1310" s="19">
        <f t="shared" si="287"/>
        <v>9.7315884963734316</v>
      </c>
      <c r="T1310" s="25">
        <f t="shared" si="282"/>
        <v>0.11041797916582263</v>
      </c>
      <c r="U1310" s="25">
        <f t="shared" si="283"/>
        <v>5.6350250301478111E-2</v>
      </c>
      <c r="V1310" s="25">
        <f t="shared" si="284"/>
        <v>5.4067728864344522E-2</v>
      </c>
      <c r="Y1310" s="40"/>
      <c r="Z1310" s="40"/>
    </row>
    <row r="1311" spans="1:26" x14ac:dyDescent="0.2">
      <c r="A1311" s="16">
        <v>1979.07</v>
      </c>
      <c r="B1311" s="17">
        <v>102.7</v>
      </c>
      <c r="C1311" s="18">
        <v>5.3966700000000003</v>
      </c>
      <c r="D1311" s="17">
        <v>14.1967</v>
      </c>
      <c r="E1311" s="17">
        <v>73.099999999999994</v>
      </c>
      <c r="F1311" s="18">
        <f t="shared" si="285"/>
        <v>1979.5416666665681</v>
      </c>
      <c r="G1311" s="19">
        <v>8.9499999999999993</v>
      </c>
      <c r="H1311" s="18">
        <f t="shared" si="277"/>
        <v>442.28963235294145</v>
      </c>
      <c r="I1311" s="18">
        <f t="shared" si="278"/>
        <v>23.241394257352955</v>
      </c>
      <c r="J1311" s="20">
        <f t="shared" si="286"/>
        <v>94760.53015557531</v>
      </c>
      <c r="K1311" s="18">
        <f t="shared" si="279"/>
        <v>61.139758750000034</v>
      </c>
      <c r="L1311" s="20">
        <f t="shared" si="280"/>
        <v>13099.190053161208</v>
      </c>
      <c r="M1311" s="39">
        <f t="shared" si="274"/>
        <v>8.8274980455423613</v>
      </c>
      <c r="N1311" s="21"/>
      <c r="O1311" s="22">
        <f t="shared" si="275"/>
        <v>10.784338517075026</v>
      </c>
      <c r="P1311" s="22"/>
      <c r="Q1311" s="41">
        <f t="shared" si="276"/>
        <v>9.4825501424015163E-2</v>
      </c>
      <c r="R1311" s="19">
        <f t="shared" si="281"/>
        <v>1.0022294077638916</v>
      </c>
      <c r="S1311" s="19">
        <f t="shared" si="287"/>
        <v>9.6713031040074586</v>
      </c>
      <c r="T1311" s="25">
        <f t="shared" si="282"/>
        <v>0.11287090177119929</v>
      </c>
      <c r="U1311" s="25">
        <f t="shared" si="283"/>
        <v>5.9327623602140944E-2</v>
      </c>
      <c r="V1311" s="25">
        <f t="shared" si="284"/>
        <v>5.354327816905835E-2</v>
      </c>
      <c r="Y1311" s="40"/>
      <c r="Z1311" s="40"/>
    </row>
    <row r="1312" spans="1:26" x14ac:dyDescent="0.2">
      <c r="A1312" s="16">
        <v>1979.08</v>
      </c>
      <c r="B1312" s="17">
        <v>107.4</v>
      </c>
      <c r="C1312" s="18">
        <v>5.4533300000000002</v>
      </c>
      <c r="D1312" s="17">
        <v>14.4133</v>
      </c>
      <c r="E1312" s="17">
        <v>73.8</v>
      </c>
      <c r="F1312" s="18">
        <f t="shared" si="285"/>
        <v>1979.6249999999013</v>
      </c>
      <c r="G1312" s="19">
        <v>9.0299999999999994</v>
      </c>
      <c r="H1312" s="18">
        <f t="shared" si="277"/>
        <v>458.14358739837428</v>
      </c>
      <c r="I1312" s="18">
        <f t="shared" si="278"/>
        <v>23.262645898204621</v>
      </c>
      <c r="J1312" s="20">
        <f t="shared" si="286"/>
        <v>98572.574232612111</v>
      </c>
      <c r="K1312" s="18">
        <f t="shared" si="279"/>
        <v>61.483807898035252</v>
      </c>
      <c r="L1312" s="20">
        <f t="shared" si="280"/>
        <v>13228.641379766366</v>
      </c>
      <c r="M1312" s="39">
        <f t="shared" si="274"/>
        <v>9.1271657972150333</v>
      </c>
      <c r="N1312" s="21"/>
      <c r="O1312" s="22">
        <f t="shared" si="275"/>
        <v>11.156331375849179</v>
      </c>
      <c r="P1312" s="22"/>
      <c r="Q1312" s="41">
        <f t="shared" si="276"/>
        <v>9.0746477696883932E-2</v>
      </c>
      <c r="R1312" s="19">
        <f t="shared" si="281"/>
        <v>0.9881636923006627</v>
      </c>
      <c r="S1312" s="19">
        <f t="shared" si="287"/>
        <v>9.6009266441916079</v>
      </c>
      <c r="T1312" s="25">
        <f t="shared" si="282"/>
        <v>0.11340784433525886</v>
      </c>
      <c r="U1312" s="25">
        <f t="shared" si="283"/>
        <v>5.9991130331344067E-2</v>
      </c>
      <c r="V1312" s="25">
        <f t="shared" si="284"/>
        <v>5.3416714003914789E-2</v>
      </c>
      <c r="Y1312" s="40"/>
      <c r="Z1312" s="40"/>
    </row>
    <row r="1313" spans="1:26" x14ac:dyDescent="0.2">
      <c r="A1313" s="16">
        <v>1979.09</v>
      </c>
      <c r="B1313" s="17">
        <v>108.6</v>
      </c>
      <c r="C1313" s="18">
        <v>5.51</v>
      </c>
      <c r="D1313" s="17">
        <v>14.63</v>
      </c>
      <c r="E1313" s="17">
        <v>74.599999999999994</v>
      </c>
      <c r="F1313" s="18">
        <f t="shared" si="285"/>
        <v>1979.7083333332346</v>
      </c>
      <c r="G1313" s="19">
        <v>9.33</v>
      </c>
      <c r="H1313" s="18">
        <f t="shared" si="277"/>
        <v>458.2945475871316</v>
      </c>
      <c r="I1313" s="18">
        <f t="shared" si="278"/>
        <v>23.252329256032183</v>
      </c>
      <c r="J1313" s="20">
        <f t="shared" si="286"/>
        <v>99021.961795917756</v>
      </c>
      <c r="K1313" s="18">
        <f t="shared" si="279"/>
        <v>61.738943197050979</v>
      </c>
      <c r="L1313" s="20">
        <f t="shared" si="280"/>
        <v>13339.698904919678</v>
      </c>
      <c r="M1313" s="39">
        <f t="shared" si="274"/>
        <v>9.1127589907409572</v>
      </c>
      <c r="N1313" s="21"/>
      <c r="O1313" s="22">
        <f t="shared" si="275"/>
        <v>11.144412105091885</v>
      </c>
      <c r="P1313" s="22"/>
      <c r="Q1313" s="41">
        <f t="shared" si="276"/>
        <v>8.8786091274875925E-2</v>
      </c>
      <c r="R1313" s="19">
        <f t="shared" si="281"/>
        <v>0.94765923764923543</v>
      </c>
      <c r="S1313" s="19">
        <f t="shared" si="287"/>
        <v>9.3855467777578525</v>
      </c>
      <c r="T1313" s="25">
        <f t="shared" si="282"/>
        <v>0.11305552603619384</v>
      </c>
      <c r="U1313" s="25">
        <f t="shared" si="283"/>
        <v>6.2200426914902129E-2</v>
      </c>
      <c r="V1313" s="25">
        <f t="shared" si="284"/>
        <v>5.0855099121291714E-2</v>
      </c>
      <c r="Y1313" s="40"/>
      <c r="Z1313" s="40"/>
    </row>
    <row r="1314" spans="1:26" x14ac:dyDescent="0.2">
      <c r="A1314" s="16">
        <v>1979.1</v>
      </c>
      <c r="B1314" s="17">
        <v>104.5</v>
      </c>
      <c r="C1314" s="18">
        <v>5.5566700000000004</v>
      </c>
      <c r="D1314" s="17">
        <v>14.7067</v>
      </c>
      <c r="E1314" s="17">
        <v>75.2</v>
      </c>
      <c r="F1314" s="18">
        <f t="shared" si="285"/>
        <v>1979.7916666665678</v>
      </c>
      <c r="G1314" s="19">
        <v>10.3</v>
      </c>
      <c r="H1314" s="18">
        <f t="shared" si="277"/>
        <v>437.47389461436183</v>
      </c>
      <c r="I1314" s="18">
        <f t="shared" si="278"/>
        <v>23.26218244963432</v>
      </c>
      <c r="J1314" s="20">
        <f t="shared" si="286"/>
        <v>94942.170023148719</v>
      </c>
      <c r="K1314" s="18">
        <f t="shared" si="279"/>
        <v>61.567438525598433</v>
      </c>
      <c r="L1314" s="20">
        <f t="shared" si="280"/>
        <v>13361.588630425278</v>
      </c>
      <c r="M1314" s="39">
        <f t="shared" si="274"/>
        <v>8.6818433068993084</v>
      </c>
      <c r="N1314" s="21"/>
      <c r="O1314" s="22">
        <f t="shared" si="275"/>
        <v>10.624838288277674</v>
      </c>
      <c r="P1314" s="22"/>
      <c r="Q1314" s="41">
        <f t="shared" si="276"/>
        <v>8.4815287363696729E-2</v>
      </c>
      <c r="R1314" s="19">
        <f t="shared" si="281"/>
        <v>0.98720293819717986</v>
      </c>
      <c r="S1314" s="19">
        <f t="shared" si="287"/>
        <v>8.8233349439243458</v>
      </c>
      <c r="T1314" s="25">
        <f t="shared" si="282"/>
        <v>0.11753450057390258</v>
      </c>
      <c r="U1314" s="25">
        <f t="shared" si="283"/>
        <v>7.029506667040053E-2</v>
      </c>
      <c r="V1314" s="25">
        <f t="shared" si="284"/>
        <v>4.7239433903502048E-2</v>
      </c>
      <c r="Y1314" s="40"/>
      <c r="Z1314" s="40"/>
    </row>
    <row r="1315" spans="1:26" x14ac:dyDescent="0.2">
      <c r="A1315" s="16">
        <v>1979.11</v>
      </c>
      <c r="B1315" s="17">
        <v>103.7</v>
      </c>
      <c r="C1315" s="18">
        <v>5.6033299999999997</v>
      </c>
      <c r="D1315" s="17">
        <v>14.783300000000001</v>
      </c>
      <c r="E1315" s="17">
        <v>75.900000000000006</v>
      </c>
      <c r="F1315" s="18">
        <f t="shared" si="285"/>
        <v>1979.8749999999011</v>
      </c>
      <c r="G1315" s="19">
        <v>10.65</v>
      </c>
      <c r="H1315" s="18">
        <f t="shared" si="277"/>
        <v>430.12102602108052</v>
      </c>
      <c r="I1315" s="18">
        <f t="shared" si="278"/>
        <v>23.241176940546779</v>
      </c>
      <c r="J1315" s="20">
        <f t="shared" si="286"/>
        <v>93766.747537938456</v>
      </c>
      <c r="K1315" s="18">
        <f t="shared" si="279"/>
        <v>61.317340057641665</v>
      </c>
      <c r="L1315" s="20">
        <f t="shared" si="280"/>
        <v>13367.232004605648</v>
      </c>
      <c r="M1315" s="39">
        <f t="shared" si="274"/>
        <v>8.5187843029835548</v>
      </c>
      <c r="N1315" s="21"/>
      <c r="O1315" s="22">
        <f t="shared" si="275"/>
        <v>10.433469269423092</v>
      </c>
      <c r="P1315" s="22"/>
      <c r="Q1315" s="41">
        <f t="shared" si="276"/>
        <v>8.3940339688296839E-2</v>
      </c>
      <c r="R1315" s="19">
        <f t="shared" si="281"/>
        <v>1.0249286541450782</v>
      </c>
      <c r="S1315" s="19">
        <f t="shared" si="287"/>
        <v>8.6300889069402533</v>
      </c>
      <c r="T1315" s="25">
        <f t="shared" si="282"/>
        <v>0.11661860415602532</v>
      </c>
      <c r="U1315" s="25">
        <f t="shared" si="283"/>
        <v>7.4146520468323818E-2</v>
      </c>
      <c r="V1315" s="25">
        <f t="shared" si="284"/>
        <v>4.2472083687701501E-2</v>
      </c>
      <c r="Y1315" s="40"/>
      <c r="Z1315" s="40"/>
    </row>
    <row r="1316" spans="1:26" x14ac:dyDescent="0.2">
      <c r="A1316" s="16">
        <v>1979.12</v>
      </c>
      <c r="B1316" s="17">
        <v>107.8</v>
      </c>
      <c r="C1316" s="18">
        <v>5.65</v>
      </c>
      <c r="D1316" s="17">
        <v>14.86</v>
      </c>
      <c r="E1316" s="17">
        <v>76.7</v>
      </c>
      <c r="F1316" s="18">
        <f t="shared" si="285"/>
        <v>1979.9583333332343</v>
      </c>
      <c r="G1316" s="19">
        <v>10.39</v>
      </c>
      <c r="H1316" s="18">
        <f t="shared" si="277"/>
        <v>442.46313233376816</v>
      </c>
      <c r="I1316" s="18">
        <f t="shared" si="278"/>
        <v>23.190321870925697</v>
      </c>
      <c r="J1316" s="20">
        <f t="shared" si="286"/>
        <v>96878.629637200109</v>
      </c>
      <c r="K1316" s="18">
        <f t="shared" si="279"/>
        <v>60.992598761408111</v>
      </c>
      <c r="L1316" s="20">
        <f t="shared" si="280"/>
        <v>13354.512397113112</v>
      </c>
      <c r="M1316" s="39">
        <f t="shared" si="274"/>
        <v>8.7452044046692912</v>
      </c>
      <c r="N1316" s="21"/>
      <c r="O1316" s="22">
        <f t="shared" si="275"/>
        <v>10.717928631289341</v>
      </c>
      <c r="P1316" s="22"/>
      <c r="Q1316" s="41">
        <f t="shared" si="276"/>
        <v>8.4055550379180374E-2</v>
      </c>
      <c r="R1316" s="19">
        <f t="shared" si="281"/>
        <v>0.98376644574528849</v>
      </c>
      <c r="S1316" s="19">
        <f t="shared" si="287"/>
        <v>8.7529675164066045</v>
      </c>
      <c r="T1316" s="25">
        <f t="shared" si="282"/>
        <v>0.11581447133810352</v>
      </c>
      <c r="U1316" s="25">
        <f t="shared" si="283"/>
        <v>7.3379812698553426E-2</v>
      </c>
      <c r="V1316" s="25">
        <f t="shared" si="284"/>
        <v>4.2434658639550094E-2</v>
      </c>
      <c r="Y1316" s="40"/>
      <c r="Z1316" s="40"/>
    </row>
    <row r="1317" spans="1:26" x14ac:dyDescent="0.2">
      <c r="A1317" s="16">
        <v>1980.01</v>
      </c>
      <c r="B1317" s="17">
        <v>110.9</v>
      </c>
      <c r="C1317" s="18">
        <v>5.7</v>
      </c>
      <c r="D1317" s="17">
        <v>15.003299999999999</v>
      </c>
      <c r="E1317" s="17">
        <v>77.8</v>
      </c>
      <c r="F1317" s="18">
        <f t="shared" si="285"/>
        <v>1980.0416666665676</v>
      </c>
      <c r="G1317" s="19">
        <v>10.8</v>
      </c>
      <c r="H1317" s="18">
        <f t="shared" si="277"/>
        <v>448.75121947300795</v>
      </c>
      <c r="I1317" s="18">
        <f t="shared" si="278"/>
        <v>23.064760604113122</v>
      </c>
      <c r="J1317" s="20">
        <f t="shared" si="286"/>
        <v>98676.266713943594</v>
      </c>
      <c r="K1317" s="18">
        <f t="shared" si="279"/>
        <v>60.710091714331647</v>
      </c>
      <c r="L1317" s="20">
        <f t="shared" si="280"/>
        <v>13349.590914240845</v>
      </c>
      <c r="M1317" s="39">
        <f t="shared" si="274"/>
        <v>8.8509341807291069</v>
      </c>
      <c r="N1317" s="21"/>
      <c r="O1317" s="22">
        <f t="shared" si="275"/>
        <v>10.854081878724751</v>
      </c>
      <c r="P1317" s="22"/>
      <c r="Q1317" s="41">
        <f t="shared" si="276"/>
        <v>7.983469845349192E-2</v>
      </c>
      <c r="R1317" s="19">
        <f t="shared" si="281"/>
        <v>0.91740152564398236</v>
      </c>
      <c r="S1317" s="19">
        <f t="shared" si="287"/>
        <v>8.4891281428550585</v>
      </c>
      <c r="T1317" s="25">
        <f t="shared" si="282"/>
        <v>0.11014020821413228</v>
      </c>
      <c r="U1317" s="25">
        <f t="shared" si="283"/>
        <v>7.3558380560686532E-2</v>
      </c>
      <c r="V1317" s="25">
        <f t="shared" si="284"/>
        <v>3.6581827653445753E-2</v>
      </c>
      <c r="Y1317" s="40"/>
      <c r="Z1317" s="40"/>
    </row>
    <row r="1318" spans="1:26" x14ac:dyDescent="0.2">
      <c r="A1318" s="16">
        <v>1980.02</v>
      </c>
      <c r="B1318" s="17">
        <v>115.3</v>
      </c>
      <c r="C1318" s="18">
        <v>5.75</v>
      </c>
      <c r="D1318" s="17">
        <v>15.146699999999999</v>
      </c>
      <c r="E1318" s="17">
        <v>78.900000000000006</v>
      </c>
      <c r="F1318" s="18">
        <f t="shared" si="285"/>
        <v>1980.1249999999009</v>
      </c>
      <c r="G1318" s="19">
        <v>12.41</v>
      </c>
      <c r="H1318" s="18">
        <f t="shared" si="277"/>
        <v>460.05101869455018</v>
      </c>
      <c r="I1318" s="18">
        <f t="shared" si="278"/>
        <v>22.942700411913822</v>
      </c>
      <c r="J1318" s="20">
        <f t="shared" si="286"/>
        <v>101581.39606099081</v>
      </c>
      <c r="K1318" s="18">
        <f t="shared" si="279"/>
        <v>60.4358609268061</v>
      </c>
      <c r="L1318" s="20">
        <f t="shared" si="280"/>
        <v>13344.518054787595</v>
      </c>
      <c r="M1318" s="39">
        <f t="shared" si="274"/>
        <v>9.0544760921925143</v>
      </c>
      <c r="N1318" s="21"/>
      <c r="O1318" s="22">
        <f t="shared" si="275"/>
        <v>11.109252312727017</v>
      </c>
      <c r="P1318" s="22"/>
      <c r="Q1318" s="41">
        <f t="shared" si="276"/>
        <v>6.213716522876532E-2</v>
      </c>
      <c r="R1318" s="19">
        <f t="shared" si="281"/>
        <v>0.99125648533881872</v>
      </c>
      <c r="S1318" s="19">
        <f t="shared" si="287"/>
        <v>7.6793620117894337</v>
      </c>
      <c r="T1318" s="25">
        <f t="shared" si="282"/>
        <v>0.10357782711324814</v>
      </c>
      <c r="U1318" s="25">
        <f t="shared" si="283"/>
        <v>8.2715176581483529E-2</v>
      </c>
      <c r="V1318" s="25">
        <f t="shared" si="284"/>
        <v>2.0862650531764615E-2</v>
      </c>
      <c r="Y1318" s="40"/>
      <c r="Z1318" s="40"/>
    </row>
    <row r="1319" spans="1:26" x14ac:dyDescent="0.2">
      <c r="A1319" s="16">
        <v>1980.03</v>
      </c>
      <c r="B1319" s="17">
        <v>104.7</v>
      </c>
      <c r="C1319" s="18">
        <v>5.8</v>
      </c>
      <c r="D1319" s="17">
        <v>15.29</v>
      </c>
      <c r="E1319" s="17">
        <v>80.099999999999994</v>
      </c>
      <c r="F1319" s="18">
        <f t="shared" si="285"/>
        <v>1980.2083333332341</v>
      </c>
      <c r="G1319" s="19">
        <v>12.75</v>
      </c>
      <c r="H1319" s="18">
        <f t="shared" si="277"/>
        <v>411.49812265917632</v>
      </c>
      <c r="I1319" s="18">
        <f t="shared" si="278"/>
        <v>22.79550249687891</v>
      </c>
      <c r="J1319" s="20">
        <f t="shared" si="286"/>
        <v>91280.137746431545</v>
      </c>
      <c r="K1319" s="18">
        <f t="shared" si="279"/>
        <v>60.093660892634233</v>
      </c>
      <c r="L1319" s="20">
        <f t="shared" si="280"/>
        <v>13330.213048165597</v>
      </c>
      <c r="M1319" s="39">
        <f t="shared" si="274"/>
        <v>8.0811509007854969</v>
      </c>
      <c r="N1319" s="21"/>
      <c r="O1319" s="22">
        <f t="shared" si="275"/>
        <v>9.9248356973564942</v>
      </c>
      <c r="P1319" s="22"/>
      <c r="Q1319" s="41">
        <f t="shared" si="276"/>
        <v>7.3098972741579976E-2</v>
      </c>
      <c r="R1319" s="19">
        <f t="shared" si="281"/>
        <v>1.0862448859181546</v>
      </c>
      <c r="S1319" s="19">
        <f t="shared" si="287"/>
        <v>7.4981766873766658</v>
      </c>
      <c r="T1319" s="25">
        <f t="shared" si="282"/>
        <v>0.11781757133238635</v>
      </c>
      <c r="U1319" s="25">
        <f t="shared" si="283"/>
        <v>8.461038335075366E-2</v>
      </c>
      <c r="V1319" s="25">
        <f t="shared" si="284"/>
        <v>3.3207187981632691E-2</v>
      </c>
      <c r="Y1319" s="40"/>
      <c r="Z1319" s="40"/>
    </row>
    <row r="1320" spans="1:26" x14ac:dyDescent="0.2">
      <c r="A1320" s="16">
        <v>1980.04</v>
      </c>
      <c r="B1320" s="17">
        <v>103</v>
      </c>
      <c r="C1320" s="18">
        <v>5.8466699999999996</v>
      </c>
      <c r="D1320" s="17">
        <v>15.173299999999999</v>
      </c>
      <c r="E1320" s="17">
        <v>81</v>
      </c>
      <c r="F1320" s="18">
        <f t="shared" si="285"/>
        <v>1980.2916666665674</v>
      </c>
      <c r="G1320" s="19">
        <v>11.47</v>
      </c>
      <c r="H1320" s="18">
        <f t="shared" si="277"/>
        <v>400.31871913580267</v>
      </c>
      <c r="I1320" s="18">
        <f t="shared" si="278"/>
        <v>22.723606268055565</v>
      </c>
      <c r="J1320" s="20">
        <f t="shared" si="286"/>
        <v>89220.331667919891</v>
      </c>
      <c r="K1320" s="18">
        <f t="shared" si="279"/>
        <v>58.972388554012369</v>
      </c>
      <c r="L1320" s="20">
        <f t="shared" si="280"/>
        <v>13143.367558221833</v>
      </c>
      <c r="M1320" s="39">
        <f t="shared" si="274"/>
        <v>7.844024504719215</v>
      </c>
      <c r="N1320" s="21"/>
      <c r="O1320" s="22">
        <f t="shared" si="275"/>
        <v>9.6444480482973152</v>
      </c>
      <c r="P1320" s="22"/>
      <c r="Q1320" s="41">
        <f t="shared" si="276"/>
        <v>9.0000669289211174E-2</v>
      </c>
      <c r="R1320" s="19">
        <f t="shared" si="281"/>
        <v>1.0899045574721604</v>
      </c>
      <c r="S1320" s="19">
        <f t="shared" si="287"/>
        <v>8.0543576794805904</v>
      </c>
      <c r="T1320" s="25">
        <f t="shared" si="282"/>
        <v>0.12042042697591238</v>
      </c>
      <c r="U1320" s="25">
        <f t="shared" si="283"/>
        <v>7.6057149488397258E-2</v>
      </c>
      <c r="V1320" s="25">
        <f t="shared" si="284"/>
        <v>4.4363277487515118E-2</v>
      </c>
      <c r="Y1320" s="40"/>
      <c r="Z1320" s="40"/>
    </row>
    <row r="1321" spans="1:26" x14ac:dyDescent="0.2">
      <c r="A1321" s="16">
        <v>1980.05</v>
      </c>
      <c r="B1321" s="17">
        <v>107.7</v>
      </c>
      <c r="C1321" s="18">
        <v>5.8933299999999997</v>
      </c>
      <c r="D1321" s="17">
        <v>15.056699999999999</v>
      </c>
      <c r="E1321" s="17">
        <v>81.8</v>
      </c>
      <c r="F1321" s="18">
        <f t="shared" si="285"/>
        <v>1980.3749999999006</v>
      </c>
      <c r="G1321" s="19">
        <v>10.18</v>
      </c>
      <c r="H1321" s="18">
        <f t="shared" si="277"/>
        <v>414.49194223716398</v>
      </c>
      <c r="I1321" s="18">
        <f t="shared" si="278"/>
        <v>22.680945199113701</v>
      </c>
      <c r="J1321" s="20">
        <f t="shared" si="286"/>
        <v>92800.411868602692</v>
      </c>
      <c r="K1321" s="18">
        <f t="shared" si="279"/>
        <v>57.946897183679731</v>
      </c>
      <c r="L1321" s="20">
        <f t="shared" si="280"/>
        <v>12973.70437680585</v>
      </c>
      <c r="M1321" s="39">
        <f t="shared" si="274"/>
        <v>8.1042258071764923</v>
      </c>
      <c r="N1321" s="21"/>
      <c r="O1321" s="22">
        <f t="shared" si="275"/>
        <v>9.9744124837086687</v>
      </c>
      <c r="P1321" s="22"/>
      <c r="Q1321" s="41">
        <f t="shared" si="276"/>
        <v>9.9587051863871331E-2</v>
      </c>
      <c r="R1321" s="19">
        <f t="shared" si="281"/>
        <v>1.0338153104575889</v>
      </c>
      <c r="S1321" s="19">
        <f t="shared" si="287"/>
        <v>8.6926280260699276</v>
      </c>
      <c r="T1321" s="25">
        <f t="shared" si="282"/>
        <v>0.11998882624858798</v>
      </c>
      <c r="U1321" s="25">
        <f t="shared" si="283"/>
        <v>6.8623577027353555E-2</v>
      </c>
      <c r="V1321" s="25">
        <f t="shared" si="284"/>
        <v>5.1365249221234421E-2</v>
      </c>
      <c r="Y1321" s="40"/>
      <c r="Z1321" s="40"/>
    </row>
    <row r="1322" spans="1:26" x14ac:dyDescent="0.2">
      <c r="A1322" s="16">
        <v>1980.06</v>
      </c>
      <c r="B1322" s="17">
        <v>114.6</v>
      </c>
      <c r="C1322" s="18">
        <v>5.94</v>
      </c>
      <c r="D1322" s="17">
        <v>14.94</v>
      </c>
      <c r="E1322" s="17">
        <v>82.7</v>
      </c>
      <c r="F1322" s="18">
        <f t="shared" si="285"/>
        <v>1980.4583333332339</v>
      </c>
      <c r="G1322" s="19">
        <v>9.7799999999999994</v>
      </c>
      <c r="H1322" s="18">
        <f t="shared" si="277"/>
        <v>436.24734885126981</v>
      </c>
      <c r="I1322" s="18">
        <f t="shared" si="278"/>
        <v>22.611773579201945</v>
      </c>
      <c r="J1322" s="20">
        <f t="shared" si="286"/>
        <v>98093.098237252285</v>
      </c>
      <c r="K1322" s="18">
        <f t="shared" si="279"/>
        <v>56.872036577992766</v>
      </c>
      <c r="L1322" s="20">
        <f t="shared" si="280"/>
        <v>12788.053120982106</v>
      </c>
      <c r="M1322" s="39">
        <f t="shared" si="274"/>
        <v>8.5120779623067389</v>
      </c>
      <c r="N1322" s="21"/>
      <c r="O1322" s="22">
        <f t="shared" si="275"/>
        <v>10.484904625773888</v>
      </c>
      <c r="P1322" s="22"/>
      <c r="Q1322" s="41">
        <f t="shared" si="276"/>
        <v>9.8297418837549069E-2</v>
      </c>
      <c r="R1322" s="19">
        <f t="shared" si="281"/>
        <v>0.97896138321192905</v>
      </c>
      <c r="S1322" s="19">
        <f t="shared" si="287"/>
        <v>8.8887736978445044</v>
      </c>
      <c r="T1322" s="25">
        <f t="shared" si="282"/>
        <v>0.11667441295748815</v>
      </c>
      <c r="U1322" s="25">
        <f t="shared" si="283"/>
        <v>6.8408284515380169E-2</v>
      </c>
      <c r="V1322" s="25">
        <f t="shared" si="284"/>
        <v>4.8266128442107981E-2</v>
      </c>
      <c r="Y1322" s="40"/>
      <c r="Z1322" s="40"/>
    </row>
    <row r="1323" spans="1:26" x14ac:dyDescent="0.2">
      <c r="A1323" s="16">
        <v>1980.07</v>
      </c>
      <c r="B1323" s="17">
        <v>119.8</v>
      </c>
      <c r="C1323" s="18">
        <v>5.9833299999999996</v>
      </c>
      <c r="D1323" s="17">
        <v>14.84</v>
      </c>
      <c r="E1323" s="17">
        <v>82.7</v>
      </c>
      <c r="F1323" s="18">
        <f t="shared" si="285"/>
        <v>1980.5416666665672</v>
      </c>
      <c r="G1323" s="19">
        <v>10.25</v>
      </c>
      <c r="H1323" s="18">
        <f t="shared" si="277"/>
        <v>456.04216747279344</v>
      </c>
      <c r="I1323" s="18">
        <f t="shared" si="278"/>
        <v>22.776717712061679</v>
      </c>
      <c r="J1323" s="20">
        <f t="shared" si="286"/>
        <v>102970.88525548996</v>
      </c>
      <c r="K1323" s="18">
        <f t="shared" si="279"/>
        <v>56.49136698911731</v>
      </c>
      <c r="L1323" s="20">
        <f t="shared" si="280"/>
        <v>12755.325018292746</v>
      </c>
      <c r="M1323" s="39">
        <f t="shared" si="274"/>
        <v>8.8808655272958426</v>
      </c>
      <c r="N1323" s="21"/>
      <c r="O1323" s="22">
        <f t="shared" si="275"/>
        <v>10.946930734313662</v>
      </c>
      <c r="P1323" s="22"/>
      <c r="Q1323" s="41">
        <f t="shared" si="276"/>
        <v>8.8164511549686436E-2</v>
      </c>
      <c r="R1323" s="19">
        <f t="shared" si="281"/>
        <v>0.95756531230729502</v>
      </c>
      <c r="S1323" s="19">
        <f t="shared" si="287"/>
        <v>8.7017661942996689</v>
      </c>
      <c r="T1323" s="25">
        <f t="shared" si="282"/>
        <v>0.11103166742807891</v>
      </c>
      <c r="U1323" s="25">
        <f t="shared" si="283"/>
        <v>7.1096320450743322E-2</v>
      </c>
      <c r="V1323" s="25">
        <f t="shared" si="284"/>
        <v>3.9935346977335584E-2</v>
      </c>
      <c r="Y1323" s="40"/>
      <c r="Z1323" s="40"/>
    </row>
    <row r="1324" spans="1:26" x14ac:dyDescent="0.2">
      <c r="A1324" s="16">
        <v>1980.08</v>
      </c>
      <c r="B1324" s="17">
        <v>123.5</v>
      </c>
      <c r="C1324" s="18">
        <v>6.0266700000000002</v>
      </c>
      <c r="D1324" s="17">
        <v>14.74</v>
      </c>
      <c r="E1324" s="17">
        <v>83.3</v>
      </c>
      <c r="F1324" s="18">
        <f t="shared" si="285"/>
        <v>1980.6249999999004</v>
      </c>
      <c r="G1324" s="19">
        <v>11.1</v>
      </c>
      <c r="H1324" s="18">
        <f t="shared" si="277"/>
        <v>466.74067376950808</v>
      </c>
      <c r="I1324" s="18">
        <f t="shared" si="278"/>
        <v>22.776453573979605</v>
      </c>
      <c r="J1324" s="20">
        <f t="shared" si="286"/>
        <v>105815.09000033437</v>
      </c>
      <c r="K1324" s="18">
        <f t="shared" si="279"/>
        <v>55.706538715486225</v>
      </c>
      <c r="L1324" s="20">
        <f t="shared" si="280"/>
        <v>12629.266612185656</v>
      </c>
      <c r="M1324" s="39">
        <f t="shared" si="274"/>
        <v>9.0710059816183826</v>
      </c>
      <c r="N1324" s="21"/>
      <c r="O1324" s="22">
        <f t="shared" si="275"/>
        <v>11.188545257817424</v>
      </c>
      <c r="P1324" s="22"/>
      <c r="Q1324" s="41">
        <f t="shared" si="276"/>
        <v>7.8083837878665949E-2</v>
      </c>
      <c r="R1324" s="19">
        <f t="shared" si="281"/>
        <v>0.98506715229684649</v>
      </c>
      <c r="S1324" s="19">
        <f t="shared" si="287"/>
        <v>8.2724913881024982</v>
      </c>
      <c r="T1324" s="25">
        <f t="shared" si="282"/>
        <v>9.7969185990176788E-2</v>
      </c>
      <c r="U1324" s="25">
        <f t="shared" si="283"/>
        <v>7.4303867471424034E-2</v>
      </c>
      <c r="V1324" s="25">
        <f t="shared" si="284"/>
        <v>2.3665318518752754E-2</v>
      </c>
      <c r="Y1324" s="40"/>
      <c r="Z1324" s="40"/>
    </row>
    <row r="1325" spans="1:26" x14ac:dyDescent="0.2">
      <c r="A1325" s="16">
        <v>1980.09</v>
      </c>
      <c r="B1325" s="17">
        <v>126.5</v>
      </c>
      <c r="C1325" s="18">
        <v>6.07</v>
      </c>
      <c r="D1325" s="17">
        <v>14.64</v>
      </c>
      <c r="E1325" s="17">
        <v>84</v>
      </c>
      <c r="F1325" s="18">
        <f t="shared" si="285"/>
        <v>1980.7083333332337</v>
      </c>
      <c r="G1325" s="19">
        <v>11.51</v>
      </c>
      <c r="H1325" s="18">
        <f t="shared" si="277"/>
        <v>474.09451636904782</v>
      </c>
      <c r="I1325" s="18">
        <f t="shared" si="278"/>
        <v>22.749041220238105</v>
      </c>
      <c r="J1325" s="20">
        <f t="shared" si="286"/>
        <v>107912.07209739284</v>
      </c>
      <c r="K1325" s="18">
        <f t="shared" si="279"/>
        <v>54.867539285714308</v>
      </c>
      <c r="L1325" s="20">
        <f t="shared" si="280"/>
        <v>12488.796328109338</v>
      </c>
      <c r="M1325" s="39">
        <f t="shared" si="274"/>
        <v>9.1960401317432385</v>
      </c>
      <c r="N1325" s="21"/>
      <c r="O1325" s="22">
        <f t="shared" si="275"/>
        <v>11.349812726304926</v>
      </c>
      <c r="P1325" s="22"/>
      <c r="Q1325" s="41">
        <f t="shared" si="276"/>
        <v>7.2835959625503169E-2</v>
      </c>
      <c r="R1325" s="19">
        <f t="shared" si="281"/>
        <v>0.99557219879022962</v>
      </c>
      <c r="S1325" s="19">
        <f t="shared" si="287"/>
        <v>8.0810515379609953</v>
      </c>
      <c r="T1325" s="25">
        <f t="shared" si="282"/>
        <v>9.0057723227128017E-2</v>
      </c>
      <c r="U1325" s="25">
        <f t="shared" si="283"/>
        <v>7.5720136129266313E-2</v>
      </c>
      <c r="V1325" s="25">
        <f t="shared" si="284"/>
        <v>1.4337587097861704E-2</v>
      </c>
      <c r="Y1325" s="40"/>
      <c r="Z1325" s="40"/>
    </row>
    <row r="1326" spans="1:26" x14ac:dyDescent="0.2">
      <c r="A1326" s="16">
        <v>1980.1</v>
      </c>
      <c r="B1326" s="17">
        <v>130.19999999999999</v>
      </c>
      <c r="C1326" s="18">
        <v>6.1</v>
      </c>
      <c r="D1326" s="17">
        <v>14.7</v>
      </c>
      <c r="E1326" s="17">
        <v>84.8</v>
      </c>
      <c r="F1326" s="18">
        <f t="shared" si="285"/>
        <v>1980.7916666665669</v>
      </c>
      <c r="G1326" s="19">
        <v>11.75</v>
      </c>
      <c r="H1326" s="18">
        <f t="shared" si="277"/>
        <v>483.35790389150958</v>
      </c>
      <c r="I1326" s="18">
        <f t="shared" si="278"/>
        <v>22.645800412735859</v>
      </c>
      <c r="J1326" s="20">
        <f t="shared" si="286"/>
        <v>110450.12636972599</v>
      </c>
      <c r="K1326" s="18">
        <f t="shared" si="279"/>
        <v>54.572666568396251</v>
      </c>
      <c r="L1326" s="20">
        <f t="shared" si="280"/>
        <v>12470.17555787229</v>
      </c>
      <c r="M1326" s="39">
        <f t="shared" si="274"/>
        <v>9.3578410467571107</v>
      </c>
      <c r="N1326" s="21"/>
      <c r="O1326" s="22">
        <f t="shared" si="275"/>
        <v>11.55616311088969</v>
      </c>
      <c r="P1326" s="22"/>
      <c r="Q1326" s="41">
        <f t="shared" si="276"/>
        <v>6.9029592685767804E-2</v>
      </c>
      <c r="R1326" s="19">
        <f t="shared" si="281"/>
        <v>0.9574436158599442</v>
      </c>
      <c r="S1326" s="19">
        <f t="shared" si="287"/>
        <v>7.9693714722587217</v>
      </c>
      <c r="T1326" s="25">
        <f t="shared" si="282"/>
        <v>8.4332377145880599E-2</v>
      </c>
      <c r="U1326" s="25">
        <f t="shared" si="283"/>
        <v>7.8563898778369445E-2</v>
      </c>
      <c r="V1326" s="25">
        <f t="shared" si="284"/>
        <v>5.7684783675111539E-3</v>
      </c>
      <c r="Y1326" s="40"/>
      <c r="Z1326" s="40"/>
    </row>
    <row r="1327" spans="1:26" x14ac:dyDescent="0.2">
      <c r="A1327" s="16">
        <v>1980.11</v>
      </c>
      <c r="B1327" s="17">
        <v>135.69999999999999</v>
      </c>
      <c r="C1327" s="18">
        <v>6.13</v>
      </c>
      <c r="D1327" s="17">
        <v>14.76</v>
      </c>
      <c r="E1327" s="17">
        <v>85.5</v>
      </c>
      <c r="F1327" s="18">
        <f t="shared" si="285"/>
        <v>1980.8749999999002</v>
      </c>
      <c r="G1327" s="19">
        <v>12.68</v>
      </c>
      <c r="H1327" s="18">
        <f t="shared" si="277"/>
        <v>499.65176461988324</v>
      </c>
      <c r="I1327" s="18">
        <f t="shared" si="278"/>
        <v>22.570857163742701</v>
      </c>
      <c r="J1327" s="20">
        <f t="shared" si="286"/>
        <v>114603.16727207189</v>
      </c>
      <c r="K1327" s="18">
        <f t="shared" si="279"/>
        <v>54.346794736842128</v>
      </c>
      <c r="L1327" s="20">
        <f t="shared" si="280"/>
        <v>12465.311340720567</v>
      </c>
      <c r="M1327" s="39">
        <f t="shared" si="274"/>
        <v>9.6540436632333879</v>
      </c>
      <c r="N1327" s="21"/>
      <c r="O1327" s="22">
        <f t="shared" si="275"/>
        <v>11.927567744896836</v>
      </c>
      <c r="P1327" s="22"/>
      <c r="Q1327" s="41">
        <f t="shared" si="276"/>
        <v>5.679183757499566E-2</v>
      </c>
      <c r="R1327" s="19">
        <f t="shared" si="281"/>
        <v>1.0016172099037945</v>
      </c>
      <c r="S1327" s="19">
        <f t="shared" si="287"/>
        <v>7.567754169677011</v>
      </c>
      <c r="T1327" s="25">
        <f t="shared" si="282"/>
        <v>8.3277664823952602E-2</v>
      </c>
      <c r="U1327" s="25">
        <f t="shared" si="283"/>
        <v>8.7060991725470327E-2</v>
      </c>
      <c r="V1327" s="25">
        <f t="shared" si="284"/>
        <v>-3.7833269015177251E-3</v>
      </c>
      <c r="Y1327" s="40"/>
      <c r="Z1327" s="40"/>
    </row>
    <row r="1328" spans="1:26" x14ac:dyDescent="0.2">
      <c r="A1328" s="16">
        <v>1980.12</v>
      </c>
      <c r="B1328" s="17">
        <v>133.5</v>
      </c>
      <c r="C1328" s="18">
        <v>6.16</v>
      </c>
      <c r="D1328" s="17">
        <v>14.82</v>
      </c>
      <c r="E1328" s="17">
        <v>86.3</v>
      </c>
      <c r="F1328" s="18">
        <f t="shared" si="285"/>
        <v>1980.9583333332334</v>
      </c>
      <c r="G1328" s="19">
        <v>12.84</v>
      </c>
      <c r="H1328" s="18">
        <f t="shared" si="277"/>
        <v>486.99461906141391</v>
      </c>
      <c r="I1328" s="18">
        <f t="shared" si="278"/>
        <v>22.471062572421797</v>
      </c>
      <c r="J1328" s="20">
        <f t="shared" si="286"/>
        <v>112129.5556918137</v>
      </c>
      <c r="K1328" s="18">
        <f t="shared" si="279"/>
        <v>54.061874565469317</v>
      </c>
      <c r="L1328" s="20">
        <f t="shared" si="280"/>
        <v>12447.640564439544</v>
      </c>
      <c r="M1328" s="39">
        <f t="shared" si="274"/>
        <v>9.3899020849217418</v>
      </c>
      <c r="N1328" s="21"/>
      <c r="O1328" s="22">
        <f t="shared" si="275"/>
        <v>11.608006971345491</v>
      </c>
      <c r="P1328" s="22"/>
      <c r="Q1328" s="41">
        <f t="shared" si="276"/>
        <v>5.8567531084092461E-2</v>
      </c>
      <c r="R1328" s="19">
        <f t="shared" si="281"/>
        <v>1.0259640818205924</v>
      </c>
      <c r="S1328" s="19">
        <f t="shared" si="287"/>
        <v>7.5097263710922251</v>
      </c>
      <c r="T1328" s="25">
        <f t="shared" si="282"/>
        <v>9.0525660954746234E-2</v>
      </c>
      <c r="U1328" s="25">
        <f t="shared" si="283"/>
        <v>9.091647924203361E-2</v>
      </c>
      <c r="V1328" s="25">
        <f t="shared" si="284"/>
        <v>-3.9081828728737555E-4</v>
      </c>
      <c r="Y1328" s="40"/>
      <c r="Z1328" s="40"/>
    </row>
    <row r="1329" spans="1:26" x14ac:dyDescent="0.2">
      <c r="A1329" s="16">
        <v>1981.01</v>
      </c>
      <c r="B1329" s="17">
        <v>133</v>
      </c>
      <c r="C1329" s="18">
        <v>6.2</v>
      </c>
      <c r="D1329" s="17">
        <v>14.74</v>
      </c>
      <c r="E1329" s="17">
        <v>87</v>
      </c>
      <c r="F1329" s="18">
        <f t="shared" si="285"/>
        <v>1981.0416666665667</v>
      </c>
      <c r="G1329" s="19">
        <v>12.57</v>
      </c>
      <c r="H1329" s="18">
        <f t="shared" si="277"/>
        <v>481.26699712643699</v>
      </c>
      <c r="I1329" s="18">
        <f t="shared" si="278"/>
        <v>22.435002873563231</v>
      </c>
      <c r="J1329" s="20">
        <f t="shared" si="286"/>
        <v>111241.24992731272</v>
      </c>
      <c r="K1329" s="18">
        <f t="shared" si="279"/>
        <v>53.337410057471288</v>
      </c>
      <c r="L1329" s="20">
        <f t="shared" si="280"/>
        <v>12328.541533297666</v>
      </c>
      <c r="M1329" s="39">
        <f t="shared" si="274"/>
        <v>9.2594045308779531</v>
      </c>
      <c r="N1329" s="21"/>
      <c r="O1329" s="22">
        <f t="shared" si="275"/>
        <v>11.454209284131181</v>
      </c>
      <c r="P1329" s="22"/>
      <c r="Q1329" s="41">
        <f t="shared" si="276"/>
        <v>6.3641666217788884E-2</v>
      </c>
      <c r="R1329" s="19">
        <f t="shared" si="281"/>
        <v>0.97626896793785978</v>
      </c>
      <c r="S1329" s="19">
        <f t="shared" si="287"/>
        <v>7.6427176053549823</v>
      </c>
      <c r="T1329" s="25">
        <f t="shared" si="282"/>
        <v>8.9993765283575167E-2</v>
      </c>
      <c r="U1329" s="25">
        <f t="shared" si="283"/>
        <v>8.9011131540330801E-2</v>
      </c>
      <c r="V1329" s="25">
        <f t="shared" si="284"/>
        <v>9.8263374324436548E-4</v>
      </c>
      <c r="Y1329" s="40"/>
      <c r="Z1329" s="40"/>
    </row>
    <row r="1330" spans="1:26" x14ac:dyDescent="0.2">
      <c r="A1330" s="16">
        <v>1981.02</v>
      </c>
      <c r="B1330" s="17">
        <v>128.4</v>
      </c>
      <c r="C1330" s="18">
        <v>6.24</v>
      </c>
      <c r="D1330" s="17">
        <v>14.66</v>
      </c>
      <c r="E1330" s="17">
        <v>87.9</v>
      </c>
      <c r="F1330" s="18">
        <f t="shared" si="285"/>
        <v>1981.1249999999</v>
      </c>
      <c r="G1330" s="19">
        <v>13.19</v>
      </c>
      <c r="H1330" s="18">
        <f t="shared" si="277"/>
        <v>459.86445392491493</v>
      </c>
      <c r="I1330" s="18">
        <f t="shared" si="278"/>
        <v>22.348552901023901</v>
      </c>
      <c r="J1330" s="20">
        <f t="shared" si="286"/>
        <v>106724.68790018876</v>
      </c>
      <c r="K1330" s="18">
        <f t="shared" si="279"/>
        <v>52.504773321956783</v>
      </c>
      <c r="L1330" s="20">
        <f t="shared" si="280"/>
        <v>12185.233057762982</v>
      </c>
      <c r="M1330" s="39">
        <f t="shared" si="274"/>
        <v>8.8298993538313066</v>
      </c>
      <c r="N1330" s="21"/>
      <c r="O1330" s="22">
        <f t="shared" si="275"/>
        <v>10.932069150005741</v>
      </c>
      <c r="P1330" s="22"/>
      <c r="Q1330" s="41">
        <f t="shared" si="276"/>
        <v>6.3536793244894585E-2</v>
      </c>
      <c r="R1330" s="19">
        <f t="shared" si="281"/>
        <v>1.0148642333079452</v>
      </c>
      <c r="S1330" s="19">
        <f t="shared" si="287"/>
        <v>7.3849519739178211</v>
      </c>
      <c r="T1330" s="25">
        <f t="shared" si="282"/>
        <v>0.10644224411334346</v>
      </c>
      <c r="U1330" s="25">
        <f t="shared" si="283"/>
        <v>9.5104882039439342E-2</v>
      </c>
      <c r="V1330" s="25">
        <f t="shared" si="284"/>
        <v>1.1337362073904123E-2</v>
      </c>
      <c r="Y1330" s="40"/>
      <c r="Z1330" s="40"/>
    </row>
    <row r="1331" spans="1:26" x14ac:dyDescent="0.2">
      <c r="A1331" s="16">
        <v>1981.03</v>
      </c>
      <c r="B1331" s="17">
        <v>133.19999999999999</v>
      </c>
      <c r="C1331" s="18">
        <v>6.28</v>
      </c>
      <c r="D1331" s="17">
        <v>14.58</v>
      </c>
      <c r="E1331" s="17">
        <v>88.5</v>
      </c>
      <c r="F1331" s="18">
        <f t="shared" si="285"/>
        <v>1981.2083333332332</v>
      </c>
      <c r="G1331" s="19">
        <v>13.12</v>
      </c>
      <c r="H1331" s="18">
        <f t="shared" si="277"/>
        <v>473.82137288135613</v>
      </c>
      <c r="I1331" s="18">
        <f t="shared" si="278"/>
        <v>22.339325988700576</v>
      </c>
      <c r="J1331" s="20">
        <f t="shared" si="286"/>
        <v>110395.82970027618</v>
      </c>
      <c r="K1331" s="18">
        <f t="shared" si="279"/>
        <v>51.864231355932226</v>
      </c>
      <c r="L1331" s="20">
        <f t="shared" si="280"/>
        <v>12083.86784557077</v>
      </c>
      <c r="M1331" s="39">
        <f t="shared" si="274"/>
        <v>9.0810968838546255</v>
      </c>
      <c r="N1331" s="21"/>
      <c r="O1331" s="22">
        <f t="shared" si="275"/>
        <v>11.251403769600726</v>
      </c>
      <c r="P1331" s="22"/>
      <c r="Q1331" s="41">
        <f t="shared" si="276"/>
        <v>6.1569473498460273E-2</v>
      </c>
      <c r="R1331" s="19">
        <f t="shared" si="281"/>
        <v>0.98062124254747773</v>
      </c>
      <c r="S1331" s="19">
        <f t="shared" si="287"/>
        <v>7.4439119374462681</v>
      </c>
      <c r="T1331" s="25">
        <f t="shared" si="282"/>
        <v>0.10585474086018953</v>
      </c>
      <c r="U1331" s="25">
        <f t="shared" si="283"/>
        <v>9.2847830304423562E-2</v>
      </c>
      <c r="V1331" s="25">
        <f t="shared" si="284"/>
        <v>1.3006910555765971E-2</v>
      </c>
      <c r="Y1331" s="40"/>
      <c r="Z1331" s="40"/>
    </row>
    <row r="1332" spans="1:26" x14ac:dyDescent="0.2">
      <c r="A1332" s="16">
        <v>1981.04</v>
      </c>
      <c r="B1332" s="17">
        <v>134.4</v>
      </c>
      <c r="C1332" s="18">
        <v>6.3166700000000002</v>
      </c>
      <c r="D1332" s="17">
        <v>14.7233</v>
      </c>
      <c r="E1332" s="17">
        <v>89.1</v>
      </c>
      <c r="F1332" s="18">
        <f t="shared" si="285"/>
        <v>1981.2916666665665</v>
      </c>
      <c r="G1332" s="19">
        <v>13.68</v>
      </c>
      <c r="H1332" s="18">
        <f t="shared" si="277"/>
        <v>474.87057239057265</v>
      </c>
      <c r="I1332" s="18">
        <f t="shared" si="278"/>
        <v>22.318457578142549</v>
      </c>
      <c r="J1332" s="20">
        <f t="shared" si="286"/>
        <v>111073.61530096699</v>
      </c>
      <c r="K1332" s="18">
        <f t="shared" si="279"/>
        <v>52.021293887485996</v>
      </c>
      <c r="L1332" s="20">
        <f t="shared" si="280"/>
        <v>12167.932739291125</v>
      </c>
      <c r="M1332" s="39">
        <f t="shared" si="274"/>
        <v>9.085561230788743</v>
      </c>
      <c r="N1332" s="21"/>
      <c r="O1332" s="22">
        <f t="shared" si="275"/>
        <v>11.265311096462014</v>
      </c>
      <c r="P1332" s="22"/>
      <c r="Q1332" s="41">
        <f t="shared" si="276"/>
        <v>5.6376661531375466E-2</v>
      </c>
      <c r="R1332" s="19">
        <f t="shared" si="281"/>
        <v>0.98903129537480927</v>
      </c>
      <c r="S1332" s="19">
        <f t="shared" si="287"/>
        <v>7.2505022262161809</v>
      </c>
      <c r="T1332" s="25">
        <f t="shared" si="282"/>
        <v>0.10748598556547928</v>
      </c>
      <c r="U1332" s="25">
        <f t="shared" si="283"/>
        <v>9.6823295677372689E-2</v>
      </c>
      <c r="V1332" s="25">
        <f t="shared" si="284"/>
        <v>1.0662689888106591E-2</v>
      </c>
      <c r="Y1332" s="40"/>
      <c r="Z1332" s="40"/>
    </row>
    <row r="1333" spans="1:26" x14ac:dyDescent="0.2">
      <c r="A1333" s="16">
        <v>1981.05</v>
      </c>
      <c r="B1333" s="17">
        <v>131.69999999999999</v>
      </c>
      <c r="C1333" s="18">
        <v>6.3533299999999997</v>
      </c>
      <c r="D1333" s="17">
        <v>14.8667</v>
      </c>
      <c r="E1333" s="17">
        <v>89.8</v>
      </c>
      <c r="F1333" s="18">
        <f t="shared" si="285"/>
        <v>1981.3749999998997</v>
      </c>
      <c r="G1333" s="19">
        <v>14.1</v>
      </c>
      <c r="H1333" s="18">
        <f t="shared" si="277"/>
        <v>461.70346185968839</v>
      </c>
      <c r="I1333" s="18">
        <f t="shared" si="278"/>
        <v>22.273002698079075</v>
      </c>
      <c r="J1333" s="20">
        <f t="shared" si="286"/>
        <v>108427.93302105425</v>
      </c>
      <c r="K1333" s="18">
        <f t="shared" si="279"/>
        <v>52.118503086024518</v>
      </c>
      <c r="L1333" s="20">
        <f t="shared" si="280"/>
        <v>12239.677690539918</v>
      </c>
      <c r="M1333" s="39">
        <f t="shared" si="274"/>
        <v>8.8184834665480683</v>
      </c>
      <c r="N1333" s="21"/>
      <c r="O1333" s="22">
        <f t="shared" si="275"/>
        <v>10.943243788709793</v>
      </c>
      <c r="P1333" s="22"/>
      <c r="Q1333" s="41">
        <f t="shared" si="276"/>
        <v>5.5818882846930137E-2</v>
      </c>
      <c r="R1333" s="19">
        <f t="shared" si="281"/>
        <v>1.046130210601641</v>
      </c>
      <c r="S1333" s="19">
        <f t="shared" si="287"/>
        <v>7.1150751509365948</v>
      </c>
      <c r="T1333" s="25">
        <f t="shared" si="282"/>
        <v>0.10963271450133116</v>
      </c>
      <c r="U1333" s="25">
        <f t="shared" si="283"/>
        <v>9.9079237728755709E-2</v>
      </c>
      <c r="V1333" s="25">
        <f t="shared" si="284"/>
        <v>1.0553476772575454E-2</v>
      </c>
      <c r="Y1333" s="40"/>
      <c r="Z1333" s="40"/>
    </row>
    <row r="1334" spans="1:26" x14ac:dyDescent="0.2">
      <c r="A1334" s="16">
        <v>1981.06</v>
      </c>
      <c r="B1334" s="17">
        <v>132.30000000000001</v>
      </c>
      <c r="C1334" s="18">
        <v>6.39</v>
      </c>
      <c r="D1334" s="17">
        <v>15.01</v>
      </c>
      <c r="E1334" s="17">
        <v>90.6</v>
      </c>
      <c r="F1334" s="18">
        <f t="shared" si="285"/>
        <v>1981.458333333233</v>
      </c>
      <c r="G1334" s="19">
        <v>13.47</v>
      </c>
      <c r="H1334" s="18">
        <f t="shared" si="277"/>
        <v>459.71146937086121</v>
      </c>
      <c r="I1334" s="18">
        <f t="shared" si="278"/>
        <v>22.203751241721864</v>
      </c>
      <c r="J1334" s="20">
        <f t="shared" si="286"/>
        <v>108394.66045892678</v>
      </c>
      <c r="K1334" s="18">
        <f t="shared" si="279"/>
        <v>52.156229442604882</v>
      </c>
      <c r="L1334" s="20">
        <f t="shared" si="280"/>
        <v>12297.837138990859</v>
      </c>
      <c r="M1334" s="39">
        <f t="shared" si="274"/>
        <v>8.7653407443049307</v>
      </c>
      <c r="N1334" s="21"/>
      <c r="O1334" s="22">
        <f t="shared" si="275"/>
        <v>10.886260091011932</v>
      </c>
      <c r="P1334" s="22"/>
      <c r="Q1334" s="41">
        <f t="shared" si="276"/>
        <v>6.2963789588328725E-2</v>
      </c>
      <c r="R1334" s="19">
        <f t="shared" si="281"/>
        <v>0.96838210101872668</v>
      </c>
      <c r="S1334" s="19">
        <f t="shared" si="287"/>
        <v>7.3775706063510276</v>
      </c>
      <c r="T1334" s="25">
        <f t="shared" si="282"/>
        <v>0.10972456257581187</v>
      </c>
      <c r="U1334" s="25">
        <f t="shared" si="283"/>
        <v>9.3964005375105408E-2</v>
      </c>
      <c r="V1334" s="25">
        <f t="shared" si="284"/>
        <v>1.576055720070646E-2</v>
      </c>
      <c r="Y1334" s="40"/>
      <c r="Z1334" s="40"/>
    </row>
    <row r="1335" spans="1:26" x14ac:dyDescent="0.2">
      <c r="A1335" s="16">
        <v>1981.07</v>
      </c>
      <c r="B1335" s="17">
        <v>129.1</v>
      </c>
      <c r="C1335" s="18">
        <v>6.4333299999999998</v>
      </c>
      <c r="D1335" s="17">
        <v>15.0967</v>
      </c>
      <c r="E1335" s="17">
        <v>91.6</v>
      </c>
      <c r="F1335" s="18">
        <f t="shared" si="285"/>
        <v>1981.5416666665662</v>
      </c>
      <c r="G1335" s="19">
        <v>14.28</v>
      </c>
      <c r="H1335" s="18">
        <f t="shared" si="277"/>
        <v>443.69492494541504</v>
      </c>
      <c r="I1335" s="18">
        <f t="shared" si="278"/>
        <v>22.11027011230896</v>
      </c>
      <c r="J1335" s="20">
        <f t="shared" si="286"/>
        <v>105052.58962690191</v>
      </c>
      <c r="K1335" s="18">
        <f t="shared" si="279"/>
        <v>51.884811567958543</v>
      </c>
      <c r="L1335" s="20">
        <f t="shared" si="280"/>
        <v>12284.643143458174</v>
      </c>
      <c r="M1335" s="39">
        <f t="shared" si="274"/>
        <v>8.4453194678755121</v>
      </c>
      <c r="N1335" s="21"/>
      <c r="O1335" s="22">
        <f t="shared" si="275"/>
        <v>10.498717805693911</v>
      </c>
      <c r="P1335" s="22"/>
      <c r="Q1335" s="41">
        <f t="shared" si="276"/>
        <v>6.0110156642069007E-2</v>
      </c>
      <c r="R1335" s="19">
        <f t="shared" si="281"/>
        <v>0.97785626317232477</v>
      </c>
      <c r="S1335" s="19">
        <f t="shared" si="287"/>
        <v>7.0663127027490633</v>
      </c>
      <c r="T1335" s="25">
        <f t="shared" si="282"/>
        <v>0.11390857539913224</v>
      </c>
      <c r="U1335" s="25">
        <f t="shared" si="283"/>
        <v>9.9357671032505923E-2</v>
      </c>
      <c r="V1335" s="25">
        <f t="shared" si="284"/>
        <v>1.4550904366626316E-2</v>
      </c>
      <c r="Y1335" s="40"/>
      <c r="Z1335" s="40"/>
    </row>
    <row r="1336" spans="1:26" x14ac:dyDescent="0.2">
      <c r="A1336" s="16">
        <v>1981.08</v>
      </c>
      <c r="B1336" s="17">
        <v>129.6</v>
      </c>
      <c r="C1336" s="18">
        <v>6.4766700000000004</v>
      </c>
      <c r="D1336" s="17">
        <v>15.183299999999999</v>
      </c>
      <c r="E1336" s="17">
        <v>92.3</v>
      </c>
      <c r="F1336" s="18">
        <f t="shared" si="285"/>
        <v>1981.6249999998995</v>
      </c>
      <c r="G1336" s="19">
        <v>14.94</v>
      </c>
      <c r="H1336" s="18">
        <f t="shared" si="277"/>
        <v>442.03534127844006</v>
      </c>
      <c r="I1336" s="18">
        <f t="shared" si="278"/>
        <v>22.090409211403045</v>
      </c>
      <c r="J1336" s="20">
        <f t="shared" si="286"/>
        <v>105095.51175231373</v>
      </c>
      <c r="K1336" s="18">
        <f t="shared" si="279"/>
        <v>51.786691336673911</v>
      </c>
      <c r="L1336" s="20">
        <f t="shared" si="280"/>
        <v>12312.474410408218</v>
      </c>
      <c r="M1336" s="39">
        <f t="shared" si="274"/>
        <v>8.3998063165664423</v>
      </c>
      <c r="N1336" s="21"/>
      <c r="O1336" s="22">
        <f t="shared" si="275"/>
        <v>10.452105800480171</v>
      </c>
      <c r="P1336" s="22"/>
      <c r="Q1336" s="41">
        <f t="shared" si="276"/>
        <v>5.471136340610766E-2</v>
      </c>
      <c r="R1336" s="19">
        <f t="shared" si="281"/>
        <v>0.99312741007799621</v>
      </c>
      <c r="S1336" s="19">
        <f t="shared" si="287"/>
        <v>6.857434161070719</v>
      </c>
      <c r="T1336" s="25">
        <f t="shared" si="282"/>
        <v>0.11648523649205966</v>
      </c>
      <c r="U1336" s="25">
        <f t="shared" si="283"/>
        <v>0.10584521303159589</v>
      </c>
      <c r="V1336" s="25">
        <f t="shared" si="284"/>
        <v>1.0640023460463777E-2</v>
      </c>
      <c r="Y1336" s="40"/>
      <c r="Z1336" s="40"/>
    </row>
    <row r="1337" spans="1:26" x14ac:dyDescent="0.2">
      <c r="A1337" s="16">
        <v>1981.09</v>
      </c>
      <c r="B1337" s="17">
        <v>118.3</v>
      </c>
      <c r="C1337" s="18">
        <v>6.52</v>
      </c>
      <c r="D1337" s="17">
        <v>15.27</v>
      </c>
      <c r="E1337" s="17">
        <v>93.2</v>
      </c>
      <c r="F1337" s="18">
        <f t="shared" si="285"/>
        <v>1981.7083333332328</v>
      </c>
      <c r="G1337" s="19">
        <v>15.32</v>
      </c>
      <c r="H1337" s="18">
        <f t="shared" si="277"/>
        <v>399.59728138412032</v>
      </c>
      <c r="I1337" s="18">
        <f t="shared" si="278"/>
        <v>22.023451180257521</v>
      </c>
      <c r="J1337" s="20">
        <f t="shared" si="286"/>
        <v>95442.054812274189</v>
      </c>
      <c r="K1337" s="18">
        <f t="shared" si="279"/>
        <v>51.579463116952809</v>
      </c>
      <c r="L1337" s="20">
        <f t="shared" si="280"/>
        <v>12319.528123274953</v>
      </c>
      <c r="M1337" s="39">
        <f t="shared" si="274"/>
        <v>7.5811630519231583</v>
      </c>
      <c r="N1337" s="21"/>
      <c r="O1337" s="22">
        <f t="shared" si="275"/>
        <v>9.4463927318347114</v>
      </c>
      <c r="P1337" s="22"/>
      <c r="Q1337" s="41">
        <f t="shared" si="276"/>
        <v>6.4820290137253045E-2</v>
      </c>
      <c r="R1337" s="19">
        <f t="shared" si="281"/>
        <v>1.0214663553165861</v>
      </c>
      <c r="S1337" s="19">
        <f t="shared" si="287"/>
        <v>6.7445410723131651</v>
      </c>
      <c r="T1337" s="25">
        <f t="shared" si="282"/>
        <v>0.12645967903323441</v>
      </c>
      <c r="U1337" s="25">
        <f t="shared" si="283"/>
        <v>0.10981760545027131</v>
      </c>
      <c r="V1337" s="25">
        <f t="shared" si="284"/>
        <v>1.6642073582963102E-2</v>
      </c>
      <c r="Y1337" s="40"/>
      <c r="Z1337" s="40"/>
    </row>
    <row r="1338" spans="1:26" x14ac:dyDescent="0.2">
      <c r="A1338" s="16">
        <v>1981.1</v>
      </c>
      <c r="B1338" s="17">
        <v>119.8</v>
      </c>
      <c r="C1338" s="18">
        <v>6.5566700000000004</v>
      </c>
      <c r="D1338" s="17">
        <v>15.3</v>
      </c>
      <c r="E1338" s="17">
        <v>93.4</v>
      </c>
      <c r="F1338" s="18">
        <f t="shared" si="285"/>
        <v>1981.791666666566</v>
      </c>
      <c r="G1338" s="19">
        <v>15.15</v>
      </c>
      <c r="H1338" s="18">
        <f t="shared" si="277"/>
        <v>403.79750802997876</v>
      </c>
      <c r="I1338" s="18">
        <f t="shared" si="278"/>
        <v>22.099891544031056</v>
      </c>
      <c r="J1338" s="20">
        <f t="shared" si="286"/>
        <v>96885.132322965699</v>
      </c>
      <c r="K1338" s="18">
        <f t="shared" si="279"/>
        <v>51.5701324946467</v>
      </c>
      <c r="L1338" s="20">
        <f t="shared" si="280"/>
        <v>12373.476832565735</v>
      </c>
      <c r="M1338" s="39">
        <f t="shared" si="274"/>
        <v>7.6491417133192146</v>
      </c>
      <c r="N1338" s="21"/>
      <c r="O1338" s="22">
        <f t="shared" si="275"/>
        <v>9.5437534000171791</v>
      </c>
      <c r="P1338" s="22"/>
      <c r="Q1338" s="41">
        <f t="shared" si="276"/>
        <v>6.5314973550943983E-2</v>
      </c>
      <c r="R1338" s="19">
        <f t="shared" si="281"/>
        <v>1.108970876178851</v>
      </c>
      <c r="S1338" s="19">
        <f t="shared" si="287"/>
        <v>6.8745694923707426</v>
      </c>
      <c r="T1338" s="25">
        <f t="shared" si="282"/>
        <v>0.1248101340131702</v>
      </c>
      <c r="U1338" s="25">
        <f t="shared" si="283"/>
        <v>0.10916093562324169</v>
      </c>
      <c r="V1338" s="25">
        <f t="shared" si="284"/>
        <v>1.5649198389928509E-2</v>
      </c>
      <c r="Y1338" s="40"/>
      <c r="Z1338" s="40"/>
    </row>
    <row r="1339" spans="1:26" x14ac:dyDescent="0.2">
      <c r="A1339" s="16">
        <v>1981.11</v>
      </c>
      <c r="B1339" s="17">
        <v>122.9</v>
      </c>
      <c r="C1339" s="18">
        <v>6.5933299999999999</v>
      </c>
      <c r="D1339" s="17">
        <v>15.33</v>
      </c>
      <c r="E1339" s="17">
        <v>93.7</v>
      </c>
      <c r="F1339" s="18">
        <f t="shared" si="285"/>
        <v>1981.8749999998993</v>
      </c>
      <c r="G1339" s="19">
        <v>13.39</v>
      </c>
      <c r="H1339" s="18">
        <f t="shared" si="277"/>
        <v>412.92006270010688</v>
      </c>
      <c r="I1339" s="18">
        <f t="shared" si="278"/>
        <v>22.152304613527225</v>
      </c>
      <c r="J1339" s="20">
        <f t="shared" si="286"/>
        <v>99516.877959952093</v>
      </c>
      <c r="K1339" s="18">
        <f t="shared" si="279"/>
        <v>51.505814167556046</v>
      </c>
      <c r="L1339" s="20">
        <f t="shared" si="280"/>
        <v>12413.293239430965</v>
      </c>
      <c r="M1339" s="39">
        <f t="shared" si="274"/>
        <v>7.8107525657161112</v>
      </c>
      <c r="N1339" s="21"/>
      <c r="O1339" s="22">
        <f t="shared" si="275"/>
        <v>9.7571778791498911</v>
      </c>
      <c r="P1339" s="22"/>
      <c r="Q1339" s="41">
        <f t="shared" si="276"/>
        <v>8.0558333298078433E-2</v>
      </c>
      <c r="R1339" s="19">
        <f t="shared" si="281"/>
        <v>0.99332349567742073</v>
      </c>
      <c r="S1339" s="19">
        <f t="shared" si="287"/>
        <v>7.5992885037230895</v>
      </c>
      <c r="T1339" s="25">
        <f t="shared" si="282"/>
        <v>0.12149055866632885</v>
      </c>
      <c r="U1339" s="25">
        <f t="shared" si="283"/>
        <v>9.9305884179993642E-2</v>
      </c>
      <c r="V1339" s="25">
        <f t="shared" si="284"/>
        <v>2.218467448633521E-2</v>
      </c>
      <c r="Y1339" s="40"/>
      <c r="Z1339" s="40"/>
    </row>
    <row r="1340" spans="1:26" x14ac:dyDescent="0.2">
      <c r="A1340" s="16">
        <v>1981.12</v>
      </c>
      <c r="B1340" s="17">
        <v>123.8</v>
      </c>
      <c r="C1340" s="18">
        <v>6.63</v>
      </c>
      <c r="D1340" s="17">
        <v>15.36</v>
      </c>
      <c r="E1340" s="17">
        <v>94</v>
      </c>
      <c r="F1340" s="18">
        <f t="shared" si="285"/>
        <v>1981.9583333332325</v>
      </c>
      <c r="G1340" s="19">
        <v>13.72</v>
      </c>
      <c r="H1340" s="18">
        <f t="shared" si="277"/>
        <v>414.61640691489379</v>
      </c>
      <c r="I1340" s="18">
        <f t="shared" si="278"/>
        <v>22.204416622340435</v>
      </c>
      <c r="J1340" s="20">
        <f t="shared" si="286"/>
        <v>100371.66261122607</v>
      </c>
      <c r="K1340" s="18">
        <f t="shared" si="279"/>
        <v>51.441906382978743</v>
      </c>
      <c r="L1340" s="20">
        <f t="shared" si="280"/>
        <v>12453.220821554381</v>
      </c>
      <c r="M1340" s="39">
        <f t="shared" si="274"/>
        <v>7.8325621371418972</v>
      </c>
      <c r="N1340" s="21"/>
      <c r="O1340" s="22">
        <f t="shared" si="275"/>
        <v>9.7958999615754792</v>
      </c>
      <c r="P1340" s="22"/>
      <c r="Q1340" s="41">
        <f t="shared" si="276"/>
        <v>7.6719176754106083E-2</v>
      </c>
      <c r="R1340" s="19">
        <f t="shared" si="281"/>
        <v>0.96595805643577104</v>
      </c>
      <c r="S1340" s="19">
        <f t="shared" si="287"/>
        <v>7.5244606983459041</v>
      </c>
      <c r="T1340" s="25">
        <f t="shared" si="282"/>
        <v>0.1214932661158048</v>
      </c>
      <c r="U1340" s="25">
        <f t="shared" si="283"/>
        <v>0.103532845627609</v>
      </c>
      <c r="V1340" s="25">
        <f t="shared" si="284"/>
        <v>1.7960420488195794E-2</v>
      </c>
      <c r="Y1340" s="40"/>
      <c r="Z1340" s="40"/>
    </row>
    <row r="1341" spans="1:26" x14ac:dyDescent="0.2">
      <c r="A1341" s="16">
        <v>1982.01</v>
      </c>
      <c r="B1341" s="17">
        <v>117.3</v>
      </c>
      <c r="C1341" s="18">
        <v>6.66</v>
      </c>
      <c r="D1341" s="17">
        <v>15.1767</v>
      </c>
      <c r="E1341" s="17">
        <v>94.3</v>
      </c>
      <c r="F1341" s="18">
        <f t="shared" si="285"/>
        <v>1982.0416666665658</v>
      </c>
      <c r="G1341" s="19">
        <v>14.59</v>
      </c>
      <c r="H1341" s="18">
        <f t="shared" si="277"/>
        <v>391.5975914634148</v>
      </c>
      <c r="I1341" s="18">
        <f t="shared" si="278"/>
        <v>22.233929745493118</v>
      </c>
      <c r="J1341" s="20">
        <f t="shared" si="286"/>
        <v>95247.732713140838</v>
      </c>
      <c r="K1341" s="18">
        <f t="shared" si="279"/>
        <v>50.666318553817625</v>
      </c>
      <c r="L1341" s="20">
        <f t="shared" si="280"/>
        <v>12323.497570908137</v>
      </c>
      <c r="M1341" s="39">
        <f t="shared" si="274"/>
        <v>7.3886599733759963</v>
      </c>
      <c r="N1341" s="21"/>
      <c r="O1341" s="22">
        <f t="shared" si="275"/>
        <v>9.2538268070569938</v>
      </c>
      <c r="P1341" s="22"/>
      <c r="Q1341" s="41">
        <f t="shared" si="276"/>
        <v>7.6035749513202189E-2</v>
      </c>
      <c r="R1341" s="19">
        <f t="shared" si="281"/>
        <v>1.0205727472457031</v>
      </c>
      <c r="S1341" s="19">
        <f t="shared" si="287"/>
        <v>7.2451904835497993</v>
      </c>
      <c r="T1341" s="25">
        <f t="shared" si="282"/>
        <v>0.13525435079719372</v>
      </c>
      <c r="U1341" s="25">
        <f t="shared" si="283"/>
        <v>0.10867673297263303</v>
      </c>
      <c r="V1341" s="25">
        <f t="shared" si="284"/>
        <v>2.6577617824560695E-2</v>
      </c>
      <c r="Y1341" s="40"/>
      <c r="Z1341" s="40"/>
    </row>
    <row r="1342" spans="1:26" x14ac:dyDescent="0.2">
      <c r="A1342" s="16">
        <v>1982.02</v>
      </c>
      <c r="B1342" s="17">
        <v>114.5</v>
      </c>
      <c r="C1342" s="18">
        <v>6.69</v>
      </c>
      <c r="D1342" s="17">
        <v>14.9933</v>
      </c>
      <c r="E1342" s="17">
        <v>94.6</v>
      </c>
      <c r="F1342" s="18">
        <f t="shared" si="285"/>
        <v>1982.124999999899</v>
      </c>
      <c r="G1342" s="19">
        <v>14.43</v>
      </c>
      <c r="H1342" s="18">
        <f t="shared" si="277"/>
        <v>381.03778409090927</v>
      </c>
      <c r="I1342" s="18">
        <f t="shared" si="278"/>
        <v>22.263255681818194</v>
      </c>
      <c r="J1342" s="20">
        <f t="shared" si="286"/>
        <v>93130.540619394407</v>
      </c>
      <c r="K1342" s="18">
        <f t="shared" si="279"/>
        <v>49.895317102272749</v>
      </c>
      <c r="L1342" s="20">
        <f t="shared" si="280"/>
        <v>12195.057944705381</v>
      </c>
      <c r="M1342" s="39">
        <f t="shared" si="274"/>
        <v>7.1818234505467338</v>
      </c>
      <c r="N1342" s="21"/>
      <c r="O1342" s="22">
        <f t="shared" si="275"/>
        <v>9.008823810691192</v>
      </c>
      <c r="P1342" s="22"/>
      <c r="Q1342" s="41">
        <f t="shared" si="276"/>
        <v>8.1351289730412613E-2</v>
      </c>
      <c r="R1342" s="19">
        <f t="shared" si="281"/>
        <v>1.0426643818639756</v>
      </c>
      <c r="S1342" s="19">
        <f t="shared" si="287"/>
        <v>7.3707949795098271</v>
      </c>
      <c r="T1342" s="25">
        <f t="shared" si="282"/>
        <v>0.13671369118165044</v>
      </c>
      <c r="U1342" s="25">
        <f t="shared" si="283"/>
        <v>0.1045971709609399</v>
      </c>
      <c r="V1342" s="25">
        <f t="shared" si="284"/>
        <v>3.2116520220710543E-2</v>
      </c>
      <c r="Y1342" s="40"/>
      <c r="Z1342" s="40"/>
    </row>
    <row r="1343" spans="1:26" x14ac:dyDescent="0.2">
      <c r="A1343" s="16">
        <v>1982.03</v>
      </c>
      <c r="B1343" s="17">
        <v>110.8</v>
      </c>
      <c r="C1343" s="18">
        <v>6.72</v>
      </c>
      <c r="D1343" s="17">
        <v>14.81</v>
      </c>
      <c r="E1343" s="17">
        <v>94.5</v>
      </c>
      <c r="F1343" s="18">
        <f t="shared" si="285"/>
        <v>1982.2083333332323</v>
      </c>
      <c r="G1343" s="19">
        <v>13.86</v>
      </c>
      <c r="H1343" s="18">
        <f t="shared" si="277"/>
        <v>369.11495767195782</v>
      </c>
      <c r="I1343" s="18">
        <f t="shared" si="278"/>
        <v>22.386755555555567</v>
      </c>
      <c r="J1343" s="20">
        <f t="shared" si="286"/>
        <v>90672.415934876437</v>
      </c>
      <c r="K1343" s="18">
        <f t="shared" si="279"/>
        <v>49.337477645502673</v>
      </c>
      <c r="L1343" s="20">
        <f t="shared" si="280"/>
        <v>12119.661371800723</v>
      </c>
      <c r="M1343" s="39">
        <f t="shared" si="274"/>
        <v>6.9506737935360334</v>
      </c>
      <c r="N1343" s="21"/>
      <c r="O1343" s="22">
        <f t="shared" si="275"/>
        <v>8.7341959211512812</v>
      </c>
      <c r="P1343" s="22"/>
      <c r="Q1343" s="41">
        <f t="shared" si="276"/>
        <v>9.1304256301417114E-2</v>
      </c>
      <c r="R1343" s="19">
        <f t="shared" si="281"/>
        <v>1.0110126744031835</v>
      </c>
      <c r="S1343" s="19">
        <f t="shared" si="287"/>
        <v>7.6933979471261855</v>
      </c>
      <c r="T1343" s="25">
        <f t="shared" si="282"/>
        <v>0.13802666879496672</v>
      </c>
      <c r="U1343" s="25">
        <f t="shared" si="283"/>
        <v>9.8458769841764049E-2</v>
      </c>
      <c r="V1343" s="25">
        <f t="shared" si="284"/>
        <v>3.9567898953202674E-2</v>
      </c>
      <c r="Y1343" s="40"/>
      <c r="Z1343" s="40"/>
    </row>
    <row r="1344" spans="1:26" x14ac:dyDescent="0.2">
      <c r="A1344" s="16">
        <v>1982.04</v>
      </c>
      <c r="B1344" s="17">
        <v>116.3</v>
      </c>
      <c r="C1344" s="18">
        <v>6.75</v>
      </c>
      <c r="D1344" s="17">
        <v>14.5967</v>
      </c>
      <c r="E1344" s="17">
        <v>94.9</v>
      </c>
      <c r="F1344" s="18">
        <f t="shared" si="285"/>
        <v>1982.2916666665656</v>
      </c>
      <c r="G1344" s="19">
        <v>13.87</v>
      </c>
      <c r="H1344" s="18">
        <f t="shared" si="277"/>
        <v>385.8044164910433</v>
      </c>
      <c r="I1344" s="18">
        <f t="shared" si="278"/>
        <v>22.391915832455226</v>
      </c>
      <c r="J1344" s="20">
        <f t="shared" si="286"/>
        <v>95230.528818042105</v>
      </c>
      <c r="K1344" s="18">
        <f t="shared" si="279"/>
        <v>48.421937456533215</v>
      </c>
      <c r="L1344" s="20">
        <f t="shared" si="280"/>
        <v>11952.291143579669</v>
      </c>
      <c r="M1344" s="39">
        <f t="shared" si="274"/>
        <v>7.2590726254261471</v>
      </c>
      <c r="N1344" s="21"/>
      <c r="O1344" s="22">
        <f t="shared" si="275"/>
        <v>9.1357622995118213</v>
      </c>
      <c r="P1344" s="22"/>
      <c r="Q1344" s="41">
        <f t="shared" si="276"/>
        <v>8.5288689814834423E-2</v>
      </c>
      <c r="R1344" s="19">
        <f t="shared" si="281"/>
        <v>1.0251220228422484</v>
      </c>
      <c r="S1344" s="19">
        <f t="shared" si="287"/>
        <v>7.7453383328920404</v>
      </c>
      <c r="T1344" s="25">
        <f t="shared" si="282"/>
        <v>0.13259506168701951</v>
      </c>
      <c r="U1344" s="25">
        <f t="shared" si="283"/>
        <v>9.8706801499587105E-2</v>
      </c>
      <c r="V1344" s="25">
        <f t="shared" si="284"/>
        <v>3.3888260187432406E-2</v>
      </c>
      <c r="Y1344" s="40"/>
      <c r="Z1344" s="40"/>
    </row>
    <row r="1345" spans="1:26" x14ac:dyDescent="0.2">
      <c r="A1345" s="16">
        <v>1982.05</v>
      </c>
      <c r="B1345" s="17">
        <v>116.4</v>
      </c>
      <c r="C1345" s="18">
        <v>6.78</v>
      </c>
      <c r="D1345" s="17">
        <v>14.3833</v>
      </c>
      <c r="E1345" s="17">
        <v>95.8</v>
      </c>
      <c r="F1345" s="18">
        <f t="shared" si="285"/>
        <v>1982.3749999998988</v>
      </c>
      <c r="G1345" s="19">
        <v>13.62</v>
      </c>
      <c r="H1345" s="18">
        <f t="shared" si="277"/>
        <v>382.50856471816303</v>
      </c>
      <c r="I1345" s="18">
        <f t="shared" si="278"/>
        <v>22.280138048016713</v>
      </c>
      <c r="J1345" s="20">
        <f t="shared" si="286"/>
        <v>94875.288552919796</v>
      </c>
      <c r="K1345" s="18">
        <f t="shared" si="279"/>
        <v>47.265768375521944</v>
      </c>
      <c r="L1345" s="20">
        <f t="shared" si="280"/>
        <v>11723.537266694255</v>
      </c>
      <c r="M1345" s="39">
        <f t="shared" ref="M1345:M1408" si="288">H1345/AVERAGE(K1225:K1344)</f>
        <v>7.1926124844646235</v>
      </c>
      <c r="N1345" s="21"/>
      <c r="O1345" s="22">
        <f t="shared" ref="O1345:O1408" si="289">J1345/AVERAGE(L1225:L1344)</f>
        <v>9.0662935630478803</v>
      </c>
      <c r="P1345" s="22"/>
      <c r="Q1345" s="41">
        <f t="shared" ref="Q1345:Q1408" si="290">1/M1345-(G1345/100-(((E1345/E1225)^(1/10))-1))</f>
        <v>8.9825718986729974E-2</v>
      </c>
      <c r="R1345" s="19">
        <f t="shared" si="281"/>
        <v>0.97541064127436528</v>
      </c>
      <c r="S1345" s="19">
        <f t="shared" si="287"/>
        <v>7.8653247782274436</v>
      </c>
      <c r="T1345" s="25">
        <f t="shared" si="282"/>
        <v>0.13517772888684609</v>
      </c>
      <c r="U1345" s="25">
        <f t="shared" si="283"/>
        <v>9.8230402434277275E-2</v>
      </c>
      <c r="V1345" s="25">
        <f t="shared" si="284"/>
        <v>3.6947326452568818E-2</v>
      </c>
      <c r="Y1345" s="40"/>
      <c r="Z1345" s="40"/>
    </row>
    <row r="1346" spans="1:26" x14ac:dyDescent="0.2">
      <c r="A1346" s="16">
        <v>1982.06</v>
      </c>
      <c r="B1346" s="17">
        <v>109.7</v>
      </c>
      <c r="C1346" s="18">
        <v>6.81</v>
      </c>
      <c r="D1346" s="17">
        <v>14.17</v>
      </c>
      <c r="E1346" s="17">
        <v>97</v>
      </c>
      <c r="F1346" s="18">
        <f t="shared" si="285"/>
        <v>1982.4583333332321</v>
      </c>
      <c r="G1346" s="19">
        <v>14.3</v>
      </c>
      <c r="H1346" s="18">
        <f t="shared" si="277"/>
        <v>356.03163273195895</v>
      </c>
      <c r="I1346" s="18">
        <f t="shared" si="278"/>
        <v>22.101872551546403</v>
      </c>
      <c r="J1346" s="20">
        <f t="shared" si="286"/>
        <v>88764.933605481478</v>
      </c>
      <c r="K1346" s="18">
        <f t="shared" si="279"/>
        <v>45.988771520618577</v>
      </c>
      <c r="L1346" s="20">
        <f t="shared" si="280"/>
        <v>11465.807741017981</v>
      </c>
      <c r="M1346" s="39">
        <f t="shared" si="288"/>
        <v>6.6921339881975879</v>
      </c>
      <c r="N1346" s="21"/>
      <c r="O1346" s="22">
        <f t="shared" si="289"/>
        <v>8.4514967536399155</v>
      </c>
      <c r="P1346" s="22"/>
      <c r="Q1346" s="41">
        <f t="shared" si="290"/>
        <v>9.4516031526627603E-2</v>
      </c>
      <c r="R1346" s="19">
        <f t="shared" si="281"/>
        <v>1.0306651376519482</v>
      </c>
      <c r="S1346" s="19">
        <f t="shared" si="287"/>
        <v>7.5770111168659611</v>
      </c>
      <c r="T1346" s="25">
        <f t="shared" si="282"/>
        <v>0.14082431267500173</v>
      </c>
      <c r="U1346" s="25">
        <f t="shared" si="283"/>
        <v>0.10362332159161558</v>
      </c>
      <c r="V1346" s="25">
        <f t="shared" si="284"/>
        <v>3.7200991083386148E-2</v>
      </c>
      <c r="Y1346" s="40"/>
      <c r="Z1346" s="40"/>
    </row>
    <row r="1347" spans="1:26" x14ac:dyDescent="0.2">
      <c r="A1347" s="16">
        <v>1982.07</v>
      </c>
      <c r="B1347" s="17">
        <v>109.4</v>
      </c>
      <c r="C1347" s="18">
        <v>6.8233300000000003</v>
      </c>
      <c r="D1347" s="17">
        <v>13.966699999999999</v>
      </c>
      <c r="E1347" s="17">
        <v>97.5</v>
      </c>
      <c r="F1347" s="18">
        <f t="shared" si="285"/>
        <v>1982.5416666665653</v>
      </c>
      <c r="G1347" s="19">
        <v>13.95</v>
      </c>
      <c r="H1347" s="18">
        <f t="shared" si="277"/>
        <v>353.23717179487193</v>
      </c>
      <c r="I1347" s="18">
        <f t="shared" si="278"/>
        <v>22.031570305512833</v>
      </c>
      <c r="J1347" s="20">
        <f t="shared" si="286"/>
        <v>88525.963547470979</v>
      </c>
      <c r="K1347" s="18">
        <f t="shared" si="279"/>
        <v>45.096504637179507</v>
      </c>
      <c r="L1347" s="20">
        <f t="shared" si="280"/>
        <v>11301.787706384488</v>
      </c>
      <c r="M1347" s="39">
        <f t="shared" si="288"/>
        <v>6.6386531002087583</v>
      </c>
      <c r="N1347" s="21"/>
      <c r="O1347" s="22">
        <f t="shared" si="289"/>
        <v>8.4002969540387173</v>
      </c>
      <c r="P1347" s="22"/>
      <c r="Q1347" s="41">
        <f t="shared" si="290"/>
        <v>9.9258643505639677E-2</v>
      </c>
      <c r="R1347" s="19">
        <f t="shared" si="281"/>
        <v>1.0609778281904543</v>
      </c>
      <c r="S1347" s="19">
        <f t="shared" si="287"/>
        <v>7.7693131995716387</v>
      </c>
      <c r="T1347" s="25">
        <f t="shared" si="282"/>
        <v>0.14305152120152997</v>
      </c>
      <c r="U1347" s="25">
        <f t="shared" si="283"/>
        <v>0.10454976257346549</v>
      </c>
      <c r="V1347" s="25">
        <f t="shared" si="284"/>
        <v>3.8501758628064486E-2</v>
      </c>
      <c r="Y1347" s="40"/>
      <c r="Z1347" s="40"/>
    </row>
    <row r="1348" spans="1:26" x14ac:dyDescent="0.2">
      <c r="A1348" s="16">
        <v>1982.08</v>
      </c>
      <c r="B1348" s="17">
        <v>109.7</v>
      </c>
      <c r="C1348" s="18">
        <v>6.8366699999999998</v>
      </c>
      <c r="D1348" s="17">
        <v>13.763299999999999</v>
      </c>
      <c r="E1348" s="17">
        <v>97.7</v>
      </c>
      <c r="F1348" s="18">
        <f t="shared" si="285"/>
        <v>1982.6249999998986</v>
      </c>
      <c r="G1348" s="19">
        <v>13.06</v>
      </c>
      <c r="H1348" s="18">
        <f t="shared" si="277"/>
        <v>353.48074078812709</v>
      </c>
      <c r="I1348" s="18">
        <f t="shared" si="278"/>
        <v>22.029454659288646</v>
      </c>
      <c r="J1348" s="20">
        <f t="shared" si="286"/>
        <v>89047.078215446352</v>
      </c>
      <c r="K1348" s="18">
        <f t="shared" si="279"/>
        <v>44.348782859518955</v>
      </c>
      <c r="L1348" s="20">
        <f t="shared" si="280"/>
        <v>11172.120798565658</v>
      </c>
      <c r="M1348" s="39">
        <f t="shared" si="288"/>
        <v>6.6434227521660896</v>
      </c>
      <c r="N1348" s="21"/>
      <c r="O1348" s="22">
        <f t="shared" si="289"/>
        <v>8.4227507585675969</v>
      </c>
      <c r="P1348" s="22"/>
      <c r="Q1348" s="41">
        <f t="shared" si="290"/>
        <v>0.10801408722100167</v>
      </c>
      <c r="R1348" s="19">
        <f t="shared" si="281"/>
        <v>1.0519607466985679</v>
      </c>
      <c r="S1348" s="19">
        <f t="shared" si="287"/>
        <v>8.2261947992708517</v>
      </c>
      <c r="T1348" s="25">
        <f t="shared" si="282"/>
        <v>0.14312759854629209</v>
      </c>
      <c r="U1348" s="25">
        <f t="shared" si="283"/>
        <v>0.1005365972969634</v>
      </c>
      <c r="V1348" s="25">
        <f t="shared" si="284"/>
        <v>4.2591001249328686E-2</v>
      </c>
      <c r="Y1348" s="40"/>
      <c r="Z1348" s="40"/>
    </row>
    <row r="1349" spans="1:26" x14ac:dyDescent="0.2">
      <c r="A1349" s="16">
        <v>1982.09</v>
      </c>
      <c r="B1349" s="17">
        <v>122.4</v>
      </c>
      <c r="C1349" s="18">
        <v>6.85</v>
      </c>
      <c r="D1349" s="17">
        <v>13.56</v>
      </c>
      <c r="E1349" s="17">
        <v>97.9</v>
      </c>
      <c r="F1349" s="18">
        <f t="shared" si="285"/>
        <v>1982.7083333332318</v>
      </c>
      <c r="G1349" s="19">
        <v>12.34</v>
      </c>
      <c r="H1349" s="18">
        <f t="shared" si="277"/>
        <v>393.59757916241074</v>
      </c>
      <c r="I1349" s="18">
        <f t="shared" si="278"/>
        <v>22.027315500510731</v>
      </c>
      <c r="J1349" s="20">
        <f t="shared" si="286"/>
        <v>99615.526470918965</v>
      </c>
      <c r="K1349" s="18">
        <f t="shared" si="279"/>
        <v>43.60443769152198</v>
      </c>
      <c r="L1349" s="20">
        <f t="shared" si="280"/>
        <v>11035.837736484162</v>
      </c>
      <c r="M1349" s="39">
        <f t="shared" si="288"/>
        <v>7.3988382003233042</v>
      </c>
      <c r="N1349" s="21"/>
      <c r="O1349" s="22">
        <f t="shared" si="289"/>
        <v>9.3938442850122268</v>
      </c>
      <c r="P1349" s="22"/>
      <c r="Q1349" s="41">
        <f t="shared" si="290"/>
        <v>9.9809376875610409E-2</v>
      </c>
      <c r="R1349" s="19">
        <f t="shared" si="281"/>
        <v>1.0967112869231939</v>
      </c>
      <c r="S1349" s="19">
        <f t="shared" si="287"/>
        <v>8.635955506626841</v>
      </c>
      <c r="T1349" s="25">
        <f t="shared" si="282"/>
        <v>0.13048571601745795</v>
      </c>
      <c r="U1349" s="25">
        <f t="shared" si="283"/>
        <v>9.6837708603978667E-2</v>
      </c>
      <c r="V1349" s="25">
        <f t="shared" si="284"/>
        <v>3.3648007413479286E-2</v>
      </c>
      <c r="Y1349" s="40"/>
      <c r="Z1349" s="40"/>
    </row>
    <row r="1350" spans="1:26" x14ac:dyDescent="0.2">
      <c r="A1350" s="16">
        <v>1982.1</v>
      </c>
      <c r="B1350" s="17">
        <v>132.69999999999999</v>
      </c>
      <c r="C1350" s="18">
        <v>6.8566700000000003</v>
      </c>
      <c r="D1350" s="17">
        <v>13.253299999999999</v>
      </c>
      <c r="E1350" s="17">
        <v>98.2</v>
      </c>
      <c r="F1350" s="18">
        <f t="shared" si="285"/>
        <v>1982.7916666665651</v>
      </c>
      <c r="G1350" s="19">
        <v>10.91</v>
      </c>
      <c r="H1350" s="18">
        <f t="shared" si="277"/>
        <v>425.4153220468433</v>
      </c>
      <c r="I1350" s="18">
        <f t="shared" si="278"/>
        <v>21.981405246563146</v>
      </c>
      <c r="J1350" s="20">
        <f t="shared" si="286"/>
        <v>108131.87791892889</v>
      </c>
      <c r="K1350" s="18">
        <f t="shared" si="279"/>
        <v>42.487994632128327</v>
      </c>
      <c r="L1350" s="20">
        <f t="shared" si="280"/>
        <v>10799.579635440396</v>
      </c>
      <c r="M1350" s="39">
        <f t="shared" si="288"/>
        <v>7.9998409945345843</v>
      </c>
      <c r="N1350" s="21"/>
      <c r="O1350" s="22">
        <f t="shared" si="289"/>
        <v>10.167766914461483</v>
      </c>
      <c r="P1350" s="22"/>
      <c r="Q1350" s="41">
        <f t="shared" si="290"/>
        <v>0.10377276401638619</v>
      </c>
      <c r="R1350" s="19">
        <f t="shared" si="281"/>
        <v>1.0311735941154534</v>
      </c>
      <c r="S1350" s="19">
        <f t="shared" si="287"/>
        <v>9.4422156110560067</v>
      </c>
      <c r="T1350" s="25">
        <f t="shared" si="282"/>
        <v>0.11952157206408986</v>
      </c>
      <c r="U1350" s="25">
        <f t="shared" si="283"/>
        <v>8.5943969161108136E-2</v>
      </c>
      <c r="V1350" s="25">
        <f t="shared" si="284"/>
        <v>3.3577602902981729E-2</v>
      </c>
      <c r="Y1350" s="40"/>
      <c r="Z1350" s="40"/>
    </row>
    <row r="1351" spans="1:26" x14ac:dyDescent="0.2">
      <c r="A1351" s="16">
        <v>1982.11</v>
      </c>
      <c r="B1351" s="17">
        <v>138.1</v>
      </c>
      <c r="C1351" s="18">
        <v>6.8633300000000004</v>
      </c>
      <c r="D1351" s="17">
        <v>12.9467</v>
      </c>
      <c r="E1351" s="17">
        <v>98</v>
      </c>
      <c r="F1351" s="18">
        <f t="shared" si="285"/>
        <v>1982.8749999998984</v>
      </c>
      <c r="G1351" s="19">
        <v>10.55</v>
      </c>
      <c r="H1351" s="18">
        <f t="shared" si="277"/>
        <v>443.63039668367367</v>
      </c>
      <c r="I1351" s="18">
        <f t="shared" si="278"/>
        <v>22.047659742729603</v>
      </c>
      <c r="J1351" s="20">
        <f t="shared" si="286"/>
        <v>113228.78287788272</v>
      </c>
      <c r="K1351" s="18">
        <f t="shared" si="279"/>
        <v>41.589787521683689</v>
      </c>
      <c r="L1351" s="20">
        <f t="shared" si="280"/>
        <v>10615.054911550211</v>
      </c>
      <c r="M1351" s="39">
        <f t="shared" si="288"/>
        <v>8.3474769381554275</v>
      </c>
      <c r="N1351" s="21"/>
      <c r="O1351" s="22">
        <f t="shared" si="289"/>
        <v>10.619399669022329</v>
      </c>
      <c r="P1351" s="22"/>
      <c r="Q1351" s="41">
        <f t="shared" si="290"/>
        <v>0.10168839765063205</v>
      </c>
      <c r="R1351" s="19">
        <f t="shared" si="281"/>
        <v>1.0094053062237236</v>
      </c>
      <c r="S1351" s="19">
        <f t="shared" si="287"/>
        <v>9.7564339456331464</v>
      </c>
      <c r="T1351" s="25">
        <f t="shared" si="282"/>
        <v>0.11725425505300358</v>
      </c>
      <c r="U1351" s="25">
        <f t="shared" si="283"/>
        <v>8.0651341202742088E-2</v>
      </c>
      <c r="V1351" s="25">
        <f t="shared" si="284"/>
        <v>3.6602913850261487E-2</v>
      </c>
      <c r="Y1351" s="40"/>
      <c r="Z1351" s="40"/>
    </row>
    <row r="1352" spans="1:26" x14ac:dyDescent="0.2">
      <c r="A1352" s="16">
        <v>1982.12</v>
      </c>
      <c r="B1352" s="17">
        <v>139.4</v>
      </c>
      <c r="C1352" s="18">
        <v>6.87</v>
      </c>
      <c r="D1352" s="17">
        <v>12.64</v>
      </c>
      <c r="E1352" s="17">
        <v>97.6</v>
      </c>
      <c r="F1352" s="18">
        <f t="shared" si="285"/>
        <v>1982.9583333332316</v>
      </c>
      <c r="G1352" s="19">
        <v>10.54</v>
      </c>
      <c r="H1352" s="18">
        <f t="shared" si="277"/>
        <v>449.64176997950847</v>
      </c>
      <c r="I1352" s="18">
        <f t="shared" si="278"/>
        <v>22.159533427254111</v>
      </c>
      <c r="J1352" s="20">
        <f t="shared" si="286"/>
        <v>115234.39814896364</v>
      </c>
      <c r="K1352" s="18">
        <f t="shared" si="279"/>
        <v>40.770961065573793</v>
      </c>
      <c r="L1352" s="20">
        <f t="shared" si="280"/>
        <v>10448.800520824248</v>
      </c>
      <c r="M1352" s="39">
        <f t="shared" si="288"/>
        <v>8.4677384014004744</v>
      </c>
      <c r="N1352" s="21"/>
      <c r="O1352" s="22">
        <f t="shared" si="289"/>
        <v>10.782007239538878</v>
      </c>
      <c r="P1352" s="22"/>
      <c r="Q1352" s="41">
        <f t="shared" si="290"/>
        <v>9.9386333731798226E-2</v>
      </c>
      <c r="R1352" s="19">
        <f t="shared" si="281"/>
        <v>1.0137086656838108</v>
      </c>
      <c r="S1352" s="19">
        <f t="shared" si="287"/>
        <v>9.8885576543570597</v>
      </c>
      <c r="T1352" s="25">
        <f t="shared" si="282"/>
        <v>0.11896901343605948</v>
      </c>
      <c r="U1352" s="25">
        <f t="shared" si="283"/>
        <v>8.066255773650699E-2</v>
      </c>
      <c r="V1352" s="25">
        <f t="shared" si="284"/>
        <v>3.8306455699552489E-2</v>
      </c>
      <c r="Y1352" s="40"/>
      <c r="Z1352" s="40"/>
    </row>
    <row r="1353" spans="1:26" x14ac:dyDescent="0.2">
      <c r="A1353" s="16">
        <v>1983.01</v>
      </c>
      <c r="B1353" s="17">
        <v>144.30000000000001</v>
      </c>
      <c r="C1353" s="18">
        <v>6.8833299999999999</v>
      </c>
      <c r="D1353" s="17">
        <v>12.566700000000001</v>
      </c>
      <c r="E1353" s="17">
        <v>97.8</v>
      </c>
      <c r="F1353" s="18">
        <f t="shared" si="285"/>
        <v>1983.0416666665649</v>
      </c>
      <c r="G1353" s="19">
        <v>10.46</v>
      </c>
      <c r="H1353" s="18">
        <f t="shared" ref="H1353:H1416" si="291">B1353*$E$1853/E1353</f>
        <v>464.49513420245427</v>
      </c>
      <c r="I1353" s="18">
        <f t="shared" ref="I1353:I1416" si="292">C1353*$E$1853/E1353</f>
        <v>22.157126071446843</v>
      </c>
      <c r="J1353" s="20">
        <f t="shared" si="286"/>
        <v>119514.2283141394</v>
      </c>
      <c r="K1353" s="18">
        <f t="shared" ref="K1353:K1416" si="293">D1353*$E$1853/E1353</f>
        <v>40.451635502300633</v>
      </c>
      <c r="L1353" s="20">
        <f t="shared" ref="L1353:L1416" si="294">K1353*(J1353/H1353)</f>
        <v>10408.173617153814</v>
      </c>
      <c r="M1353" s="39">
        <f t="shared" si="288"/>
        <v>8.7567832241347414</v>
      </c>
      <c r="N1353" s="21"/>
      <c r="O1353" s="22">
        <f t="shared" si="289"/>
        <v>11.158544264730383</v>
      </c>
      <c r="P1353" s="22"/>
      <c r="Q1353" s="41">
        <f t="shared" si="290"/>
        <v>9.6255295626268972E-2</v>
      </c>
      <c r="R1353" s="19">
        <f t="shared" ref="R1353:R1416" si="295">((G1353/G1354+G1353/1200+((1+G1354/1200)^(-119))*(1-G1353/G1354)))</f>
        <v>0.99287968796737325</v>
      </c>
      <c r="S1353" s="19">
        <f t="shared" si="287"/>
        <v>10.003617369414798</v>
      </c>
      <c r="T1353" s="25">
        <f t="shared" ref="T1353:T1416" si="296">(($J1473/$J1353)^(1/10)-1)</f>
        <v>0.11450701537014107</v>
      </c>
      <c r="U1353" s="25">
        <f t="shared" ref="U1353:U1416" si="297">(($S1473/$S1353)^(1/10)-1)</f>
        <v>8.0807341285989098E-2</v>
      </c>
      <c r="V1353" s="25">
        <f t="shared" ref="V1353:V1416" si="298">T1353-U1353</f>
        <v>3.3699674084151976E-2</v>
      </c>
      <c r="Y1353" s="40"/>
      <c r="Z1353" s="40"/>
    </row>
    <row r="1354" spans="1:26" x14ac:dyDescent="0.2">
      <c r="A1354" s="16">
        <v>1983.02</v>
      </c>
      <c r="B1354" s="17">
        <v>146.80000000000001</v>
      </c>
      <c r="C1354" s="18">
        <v>6.8966700000000003</v>
      </c>
      <c r="D1354" s="17">
        <v>12.4933</v>
      </c>
      <c r="E1354" s="17">
        <v>97.9</v>
      </c>
      <c r="F1354" s="18">
        <f t="shared" ref="F1354:F1417" si="299">F1353+1/12</f>
        <v>1983.1249999998981</v>
      </c>
      <c r="G1354" s="19">
        <v>10.72</v>
      </c>
      <c r="H1354" s="18">
        <f t="shared" si="291"/>
        <v>472.05984167517897</v>
      </c>
      <c r="I1354" s="18">
        <f t="shared" si="292"/>
        <v>22.177390655898886</v>
      </c>
      <c r="J1354" s="20">
        <f t="shared" ref="J1354:J1417" si="300">J1353*((H1354+(I1354/12))/H1353)</f>
        <v>121936.1402726896</v>
      </c>
      <c r="K1354" s="18">
        <f t="shared" si="293"/>
        <v>40.174286239785509</v>
      </c>
      <c r="L1354" s="20">
        <f t="shared" si="294"/>
        <v>10377.280526354174</v>
      </c>
      <c r="M1354" s="39">
        <f t="shared" si="288"/>
        <v>8.9104934366241189</v>
      </c>
      <c r="N1354" s="21"/>
      <c r="O1354" s="22">
        <f t="shared" si="289"/>
        <v>11.362068266848611</v>
      </c>
      <c r="P1354" s="22"/>
      <c r="Q1354" s="41">
        <f t="shared" si="290"/>
        <v>9.1034018855072174E-2</v>
      </c>
      <c r="R1354" s="19">
        <f t="shared" si="295"/>
        <v>1.0218357023839544</v>
      </c>
      <c r="S1354" s="19">
        <f t="shared" ref="S1354:S1417" si="301">S1353*R1353*E1353/E1354</f>
        <v>9.9222430494986593</v>
      </c>
      <c r="T1354" s="25">
        <f t="shared" si="296"/>
        <v>0.11378722948097142</v>
      </c>
      <c r="U1354" s="25">
        <f t="shared" si="297"/>
        <v>8.4573040422435408E-2</v>
      </c>
      <c r="V1354" s="25">
        <f t="shared" si="298"/>
        <v>2.9214189058536011E-2</v>
      </c>
      <c r="Y1354" s="40"/>
      <c r="Z1354" s="40"/>
    </row>
    <row r="1355" spans="1:26" x14ac:dyDescent="0.2">
      <c r="A1355" s="16">
        <v>1983.03</v>
      </c>
      <c r="B1355" s="17">
        <v>151.9</v>
      </c>
      <c r="C1355" s="18">
        <v>6.91</v>
      </c>
      <c r="D1355" s="17">
        <v>12.42</v>
      </c>
      <c r="E1355" s="17">
        <v>97.9</v>
      </c>
      <c r="F1355" s="18">
        <f t="shared" si="299"/>
        <v>1983.2083333332314</v>
      </c>
      <c r="G1355" s="19">
        <v>10.51</v>
      </c>
      <c r="H1355" s="18">
        <f t="shared" si="291"/>
        <v>488.45974080694606</v>
      </c>
      <c r="I1355" s="18">
        <f t="shared" si="292"/>
        <v>22.220255490296228</v>
      </c>
      <c r="J1355" s="20">
        <f t="shared" si="300"/>
        <v>126650.64442458155</v>
      </c>
      <c r="K1355" s="18">
        <f t="shared" si="293"/>
        <v>39.93857788559756</v>
      </c>
      <c r="L1355" s="20">
        <f t="shared" si="294"/>
        <v>10355.503645512197</v>
      </c>
      <c r="M1355" s="39">
        <f t="shared" si="288"/>
        <v>9.2328297051905235</v>
      </c>
      <c r="N1355" s="21"/>
      <c r="O1355" s="22">
        <f t="shared" si="289"/>
        <v>11.779312721126249</v>
      </c>
      <c r="P1355" s="22"/>
      <c r="Q1355" s="41">
        <f t="shared" si="290"/>
        <v>8.8208510612932153E-2</v>
      </c>
      <c r="R1355" s="19">
        <f t="shared" si="295"/>
        <v>1.0155474590353635</v>
      </c>
      <c r="S1355" s="19">
        <f t="shared" si="301"/>
        <v>10.138902195708772</v>
      </c>
      <c r="T1355" s="25">
        <f t="shared" si="296"/>
        <v>0.11154596523456894</v>
      </c>
      <c r="U1355" s="25">
        <f t="shared" si="297"/>
        <v>8.4648988018722671E-2</v>
      </c>
      <c r="V1355" s="25">
        <f t="shared" si="298"/>
        <v>2.6896977215846274E-2</v>
      </c>
      <c r="Y1355" s="40"/>
      <c r="Z1355" s="40"/>
    </row>
    <row r="1356" spans="1:26" x14ac:dyDescent="0.2">
      <c r="A1356" s="16">
        <v>1983.04</v>
      </c>
      <c r="B1356" s="17">
        <v>157.69999999999999</v>
      </c>
      <c r="C1356" s="18">
        <v>6.92</v>
      </c>
      <c r="D1356" s="17">
        <v>12.476699999999999</v>
      </c>
      <c r="E1356" s="17">
        <v>98.6</v>
      </c>
      <c r="F1356" s="18">
        <f t="shared" si="299"/>
        <v>1983.2916666665647</v>
      </c>
      <c r="G1356" s="19">
        <v>10.4</v>
      </c>
      <c r="H1356" s="18">
        <f t="shared" si="291"/>
        <v>503.51042976673455</v>
      </c>
      <c r="I1356" s="18">
        <f t="shared" si="292"/>
        <v>22.094433569979728</v>
      </c>
      <c r="J1356" s="20">
        <f t="shared" si="300"/>
        <v>131030.4710466822</v>
      </c>
      <c r="K1356" s="18">
        <f t="shared" si="293"/>
        <v>39.836072156440181</v>
      </c>
      <c r="L1356" s="20">
        <f t="shared" si="294"/>
        <v>10366.695485784019</v>
      </c>
      <c r="M1356" s="39">
        <f t="shared" si="288"/>
        <v>9.5315812841604082</v>
      </c>
      <c r="N1356" s="21"/>
      <c r="O1356" s="22">
        <f t="shared" si="289"/>
        <v>12.165031590630464</v>
      </c>
      <c r="P1356" s="22"/>
      <c r="Q1356" s="41">
        <f t="shared" si="290"/>
        <v>8.5937631639212628E-2</v>
      </c>
      <c r="R1356" s="19">
        <f t="shared" si="295"/>
        <v>1.0099020734301765</v>
      </c>
      <c r="S1356" s="19">
        <f t="shared" si="301"/>
        <v>10.223437219728854</v>
      </c>
      <c r="T1356" s="25">
        <f t="shared" si="296"/>
        <v>0.10597060134153358</v>
      </c>
      <c r="U1356" s="25">
        <f t="shared" si="297"/>
        <v>8.4066606397504184E-2</v>
      </c>
      <c r="V1356" s="25">
        <f t="shared" si="298"/>
        <v>2.1903994944029392E-2</v>
      </c>
      <c r="Y1356" s="40"/>
      <c r="Z1356" s="40"/>
    </row>
    <row r="1357" spans="1:26" x14ac:dyDescent="0.2">
      <c r="A1357" s="16">
        <v>1983.05</v>
      </c>
      <c r="B1357" s="17">
        <v>164.1</v>
      </c>
      <c r="C1357" s="18">
        <v>6.93</v>
      </c>
      <c r="D1357" s="17">
        <v>12.533300000000001</v>
      </c>
      <c r="E1357" s="17">
        <v>99.2</v>
      </c>
      <c r="F1357" s="18">
        <f t="shared" si="299"/>
        <v>1983.3749999998979</v>
      </c>
      <c r="G1357" s="19">
        <v>10.38</v>
      </c>
      <c r="H1357" s="18">
        <f t="shared" si="291"/>
        <v>520.77556829637115</v>
      </c>
      <c r="I1357" s="18">
        <f t="shared" si="292"/>
        <v>21.992533140120976</v>
      </c>
      <c r="J1357" s="20">
        <f t="shared" si="300"/>
        <v>136000.37848922604</v>
      </c>
      <c r="K1357" s="18">
        <f t="shared" si="293"/>
        <v>39.774749726562519</v>
      </c>
      <c r="L1357" s="20">
        <f t="shared" si="294"/>
        <v>10387.16358146872</v>
      </c>
      <c r="M1357" s="39">
        <f t="shared" si="288"/>
        <v>9.8744565046683945</v>
      </c>
      <c r="N1357" s="21"/>
      <c r="O1357" s="22">
        <f t="shared" si="289"/>
        <v>12.605255648355708</v>
      </c>
      <c r="P1357" s="22"/>
      <c r="Q1357" s="41">
        <f t="shared" si="290"/>
        <v>8.2408883245413719E-2</v>
      </c>
      <c r="R1357" s="19">
        <f t="shared" si="295"/>
        <v>0.9801737810824116</v>
      </c>
      <c r="S1357" s="19">
        <f t="shared" si="301"/>
        <v>10.262222842284661</v>
      </c>
      <c r="T1357" s="25">
        <f t="shared" si="296"/>
        <v>0.10250417283690183</v>
      </c>
      <c r="U1357" s="25">
        <f t="shared" si="297"/>
        <v>8.3480022150906663E-2</v>
      </c>
      <c r="V1357" s="25">
        <f t="shared" si="298"/>
        <v>1.9024150685995167E-2</v>
      </c>
      <c r="Y1357" s="40"/>
      <c r="Z1357" s="40"/>
    </row>
    <row r="1358" spans="1:26" x14ac:dyDescent="0.2">
      <c r="A1358" s="16">
        <v>1983.06</v>
      </c>
      <c r="B1358" s="17">
        <v>166.4</v>
      </c>
      <c r="C1358" s="18">
        <v>6.94</v>
      </c>
      <c r="D1358" s="17">
        <v>12.59</v>
      </c>
      <c r="E1358" s="17">
        <v>99.5</v>
      </c>
      <c r="F1358" s="18">
        <f t="shared" si="299"/>
        <v>1983.4583333332312</v>
      </c>
      <c r="G1358" s="19">
        <v>10.85</v>
      </c>
      <c r="H1358" s="18">
        <f t="shared" si="291"/>
        <v>526.48249246231182</v>
      </c>
      <c r="I1358" s="18">
        <f t="shared" si="292"/>
        <v>21.957863567839205</v>
      </c>
      <c r="J1358" s="20">
        <f t="shared" si="300"/>
        <v>137968.59740855903</v>
      </c>
      <c r="K1358" s="18">
        <f t="shared" si="293"/>
        <v>39.834222236180921</v>
      </c>
      <c r="L1358" s="20">
        <f t="shared" si="294"/>
        <v>10438.850008255758</v>
      </c>
      <c r="M1358" s="39">
        <f t="shared" si="288"/>
        <v>10.000117903130018</v>
      </c>
      <c r="N1358" s="21"/>
      <c r="O1358" s="22">
        <f t="shared" si="289"/>
        <v>12.767362769540005</v>
      </c>
      <c r="P1358" s="22"/>
      <c r="Q1358" s="41">
        <f t="shared" si="290"/>
        <v>7.6025103316231607E-2</v>
      </c>
      <c r="R1358" s="19">
        <f t="shared" si="295"/>
        <v>0.97761600247503</v>
      </c>
      <c r="S1358" s="19">
        <f t="shared" si="301"/>
        <v>10.028433840710944</v>
      </c>
      <c r="T1358" s="25">
        <f t="shared" si="296"/>
        <v>0.10171755700388485</v>
      </c>
      <c r="U1358" s="25">
        <f t="shared" si="297"/>
        <v>8.7019142722068565E-2</v>
      </c>
      <c r="V1358" s="25">
        <f t="shared" si="298"/>
        <v>1.4698414281816286E-2</v>
      </c>
      <c r="Y1358" s="40"/>
      <c r="Z1358" s="40"/>
    </row>
    <row r="1359" spans="1:26" x14ac:dyDescent="0.2">
      <c r="A1359" s="16">
        <v>1983.07</v>
      </c>
      <c r="B1359" s="17">
        <v>167</v>
      </c>
      <c r="C1359" s="18">
        <v>6.96</v>
      </c>
      <c r="D1359" s="17">
        <v>12.826700000000001</v>
      </c>
      <c r="E1359" s="17">
        <v>99.9</v>
      </c>
      <c r="F1359" s="18">
        <f t="shared" si="299"/>
        <v>1983.5416666665644</v>
      </c>
      <c r="G1359" s="19">
        <v>11.38</v>
      </c>
      <c r="H1359" s="18">
        <f t="shared" si="291"/>
        <v>526.26522772772796</v>
      </c>
      <c r="I1359" s="18">
        <f t="shared" si="292"/>
        <v>21.932969969969978</v>
      </c>
      <c r="J1359" s="20">
        <f t="shared" si="300"/>
        <v>138390.63622491295</v>
      </c>
      <c r="K1359" s="18">
        <f t="shared" si="293"/>
        <v>40.420635907157177</v>
      </c>
      <c r="L1359" s="20">
        <f t="shared" si="294"/>
        <v>10629.312417162222</v>
      </c>
      <c r="M1359" s="39">
        <f t="shared" si="288"/>
        <v>10.014475995571022</v>
      </c>
      <c r="N1359" s="21"/>
      <c r="O1359" s="22">
        <f t="shared" si="289"/>
        <v>12.786896040903425</v>
      </c>
      <c r="P1359" s="22"/>
      <c r="Q1359" s="41">
        <f t="shared" si="290"/>
        <v>7.0771773932720272E-2</v>
      </c>
      <c r="R1359" s="19">
        <f t="shared" si="295"/>
        <v>0.98213867029786017</v>
      </c>
      <c r="S1359" s="19">
        <f t="shared" si="301"/>
        <v>9.7647023177466874</v>
      </c>
      <c r="T1359" s="25">
        <f t="shared" si="296"/>
        <v>0.10144828299634234</v>
      </c>
      <c r="U1359" s="25">
        <f t="shared" si="297"/>
        <v>9.1678594661900981E-2</v>
      </c>
      <c r="V1359" s="25">
        <f t="shared" si="298"/>
        <v>9.7696883344413621E-3</v>
      </c>
      <c r="Y1359" s="40"/>
      <c r="Z1359" s="40"/>
    </row>
    <row r="1360" spans="1:26" x14ac:dyDescent="0.2">
      <c r="A1360" s="16">
        <v>1983.08</v>
      </c>
      <c r="B1360" s="17">
        <v>162.4</v>
      </c>
      <c r="C1360" s="18">
        <v>6.98</v>
      </c>
      <c r="D1360" s="17">
        <v>13.0633</v>
      </c>
      <c r="E1360" s="17">
        <v>100.2</v>
      </c>
      <c r="F1360" s="18">
        <f t="shared" si="299"/>
        <v>1983.6249999998977</v>
      </c>
      <c r="G1360" s="19">
        <v>11.85</v>
      </c>
      <c r="H1360" s="18">
        <f t="shared" si="291"/>
        <v>510.23705588822378</v>
      </c>
      <c r="I1360" s="18">
        <f t="shared" si="292"/>
        <v>21.930139471057895</v>
      </c>
      <c r="J1360" s="20">
        <f t="shared" si="300"/>
        <v>134656.32451536262</v>
      </c>
      <c r="K1360" s="18">
        <f t="shared" si="293"/>
        <v>41.042978646457101</v>
      </c>
      <c r="L1360" s="20">
        <f t="shared" si="294"/>
        <v>10831.625394344437</v>
      </c>
      <c r="M1360" s="39">
        <f t="shared" si="288"/>
        <v>9.7280569356652045</v>
      </c>
      <c r="N1360" s="21"/>
      <c r="O1360" s="22">
        <f t="shared" si="289"/>
        <v>12.422837481069033</v>
      </c>
      <c r="P1360" s="22"/>
      <c r="Q1360" s="41">
        <f t="shared" si="290"/>
        <v>6.7396852910745139E-2</v>
      </c>
      <c r="R1360" s="19">
        <f t="shared" si="295"/>
        <v>1.0216050338528322</v>
      </c>
      <c r="S1360" s="19">
        <f t="shared" si="301"/>
        <v>9.5615783018522542</v>
      </c>
      <c r="T1360" s="25">
        <f t="shared" si="296"/>
        <v>0.10609067393765925</v>
      </c>
      <c r="U1360" s="25">
        <f t="shared" si="297"/>
        <v>9.5268371975205435E-2</v>
      </c>
      <c r="V1360" s="25">
        <f t="shared" si="298"/>
        <v>1.0822301962453817E-2</v>
      </c>
      <c r="Y1360" s="40"/>
      <c r="Z1360" s="40"/>
    </row>
    <row r="1361" spans="1:26" x14ac:dyDescent="0.2">
      <c r="A1361" s="16">
        <v>1983.09</v>
      </c>
      <c r="B1361" s="17">
        <v>167.2</v>
      </c>
      <c r="C1361" s="18">
        <v>7</v>
      </c>
      <c r="D1361" s="17">
        <v>13.3</v>
      </c>
      <c r="E1361" s="17">
        <v>100.7</v>
      </c>
      <c r="F1361" s="18">
        <f t="shared" si="299"/>
        <v>1983.7083333332309</v>
      </c>
      <c r="G1361" s="19">
        <v>11.65</v>
      </c>
      <c r="H1361" s="18">
        <f t="shared" si="291"/>
        <v>522.70962264150955</v>
      </c>
      <c r="I1361" s="18">
        <f t="shared" si="292"/>
        <v>21.883776067527318</v>
      </c>
      <c r="J1361" s="20">
        <f t="shared" si="300"/>
        <v>138429.2291127489</v>
      </c>
      <c r="K1361" s="18">
        <f t="shared" si="293"/>
        <v>41.579174528301913</v>
      </c>
      <c r="L1361" s="20">
        <f t="shared" si="294"/>
        <v>11011.415952150484</v>
      </c>
      <c r="M1361" s="39">
        <f t="shared" si="288"/>
        <v>9.984202458028772</v>
      </c>
      <c r="N1361" s="21"/>
      <c r="O1361" s="22">
        <f t="shared" si="289"/>
        <v>12.7498844937569</v>
      </c>
      <c r="P1361" s="22"/>
      <c r="Q1361" s="41">
        <f t="shared" si="290"/>
        <v>6.7058904719817625E-2</v>
      </c>
      <c r="R1361" s="19">
        <f t="shared" si="295"/>
        <v>1.0161885537859756</v>
      </c>
      <c r="S1361" s="19">
        <f t="shared" si="301"/>
        <v>9.7196552510424805</v>
      </c>
      <c r="T1361" s="25">
        <f t="shared" si="296"/>
        <v>0.1042953585223243</v>
      </c>
      <c r="U1361" s="25">
        <f t="shared" si="297"/>
        <v>9.6410046903158131E-2</v>
      </c>
      <c r="V1361" s="25">
        <f t="shared" si="298"/>
        <v>7.8853116191661687E-3</v>
      </c>
      <c r="Y1361" s="40"/>
      <c r="Z1361" s="40"/>
    </row>
    <row r="1362" spans="1:26" x14ac:dyDescent="0.2">
      <c r="A1362" s="16">
        <v>1983.1</v>
      </c>
      <c r="B1362" s="17">
        <v>167.7</v>
      </c>
      <c r="C1362" s="18">
        <v>7.03</v>
      </c>
      <c r="D1362" s="17">
        <v>13.5433</v>
      </c>
      <c r="E1362" s="17">
        <v>101</v>
      </c>
      <c r="F1362" s="18">
        <f t="shared" si="299"/>
        <v>1983.7916666665642</v>
      </c>
      <c r="G1362" s="19">
        <v>11.54</v>
      </c>
      <c r="H1362" s="18">
        <f t="shared" si="291"/>
        <v>522.71550371287151</v>
      </c>
      <c r="I1362" s="18">
        <f t="shared" si="292"/>
        <v>21.912283787128722</v>
      </c>
      <c r="J1362" s="20">
        <f t="shared" si="300"/>
        <v>138914.37257912732</v>
      </c>
      <c r="K1362" s="18">
        <f t="shared" si="293"/>
        <v>42.2140303007426</v>
      </c>
      <c r="L1362" s="20">
        <f t="shared" si="294"/>
        <v>11218.598820220008</v>
      </c>
      <c r="M1362" s="39">
        <f t="shared" si="288"/>
        <v>10.003391799449622</v>
      </c>
      <c r="N1362" s="21"/>
      <c r="O1362" s="22">
        <f t="shared" si="289"/>
        <v>12.773539636170556</v>
      </c>
      <c r="P1362" s="22"/>
      <c r="Q1362" s="41">
        <f t="shared" si="290"/>
        <v>6.7334694140756407E-2</v>
      </c>
      <c r="R1362" s="19">
        <f t="shared" si="295"/>
        <v>1.0008333098386939</v>
      </c>
      <c r="S1362" s="19">
        <f t="shared" si="301"/>
        <v>9.8476647819258485</v>
      </c>
      <c r="T1362" s="25">
        <f t="shared" si="296"/>
        <v>0.10481683178116641</v>
      </c>
      <c r="U1362" s="25">
        <f t="shared" si="297"/>
        <v>9.5263796768798592E-2</v>
      </c>
      <c r="V1362" s="25">
        <f t="shared" si="298"/>
        <v>9.5530350123678165E-3</v>
      </c>
      <c r="Y1362" s="40"/>
      <c r="Z1362" s="40"/>
    </row>
    <row r="1363" spans="1:26" x14ac:dyDescent="0.2">
      <c r="A1363" s="16">
        <v>1983.11</v>
      </c>
      <c r="B1363" s="17">
        <v>165.2</v>
      </c>
      <c r="C1363" s="18">
        <v>7.06</v>
      </c>
      <c r="D1363" s="17">
        <v>13.7867</v>
      </c>
      <c r="E1363" s="17">
        <v>101.2</v>
      </c>
      <c r="F1363" s="18">
        <f t="shared" si="299"/>
        <v>1983.8749999998975</v>
      </c>
      <c r="G1363" s="19">
        <v>11.69</v>
      </c>
      <c r="H1363" s="18">
        <f t="shared" si="291"/>
        <v>513.90544960474324</v>
      </c>
      <c r="I1363" s="18">
        <f t="shared" si="292"/>
        <v>21.962303112648229</v>
      </c>
      <c r="J1363" s="20">
        <f t="shared" si="300"/>
        <v>137059.43778414899</v>
      </c>
      <c r="K1363" s="18">
        <f t="shared" si="293"/>
        <v>42.887773983448632</v>
      </c>
      <c r="L1363" s="20">
        <f t="shared" si="294"/>
        <v>11438.240622873649</v>
      </c>
      <c r="M1363" s="39">
        <f t="shared" si="288"/>
        <v>9.8535816493642763</v>
      </c>
      <c r="N1363" s="21"/>
      <c r="O1363" s="22">
        <f t="shared" si="289"/>
        <v>12.581491199513101</v>
      </c>
      <c r="P1363" s="22"/>
      <c r="Q1363" s="41">
        <f t="shared" si="290"/>
        <v>6.6858837415097974E-2</v>
      </c>
      <c r="R1363" s="19">
        <f t="shared" si="295"/>
        <v>1.0015899027226098</v>
      </c>
      <c r="S1363" s="19">
        <f t="shared" si="301"/>
        <v>9.8363929320707069</v>
      </c>
      <c r="T1363" s="25">
        <f t="shared" si="296"/>
        <v>0.10623588135321338</v>
      </c>
      <c r="U1363" s="25">
        <f t="shared" si="297"/>
        <v>9.2541965579322927E-2</v>
      </c>
      <c r="V1363" s="25">
        <f t="shared" si="298"/>
        <v>1.3693915773890453E-2</v>
      </c>
      <c r="Y1363" s="40"/>
      <c r="Z1363" s="40"/>
    </row>
    <row r="1364" spans="1:26" x14ac:dyDescent="0.2">
      <c r="A1364" s="16">
        <v>1983.12</v>
      </c>
      <c r="B1364" s="17">
        <v>164.4</v>
      </c>
      <c r="C1364" s="18">
        <v>7.09</v>
      </c>
      <c r="D1364" s="17">
        <v>14.03</v>
      </c>
      <c r="E1364" s="17">
        <v>101.3</v>
      </c>
      <c r="F1364" s="18">
        <f t="shared" si="299"/>
        <v>1983.9583333332307</v>
      </c>
      <c r="G1364" s="19">
        <v>11.83</v>
      </c>
      <c r="H1364" s="18">
        <f t="shared" si="291"/>
        <v>510.91194965449188</v>
      </c>
      <c r="I1364" s="18">
        <f t="shared" si="292"/>
        <v>22.033854763079969</v>
      </c>
      <c r="J1364" s="20">
        <f t="shared" si="300"/>
        <v>136750.77184542446</v>
      </c>
      <c r="K1364" s="18">
        <f t="shared" si="293"/>
        <v>43.601548988154015</v>
      </c>
      <c r="L1364" s="20">
        <f t="shared" si="294"/>
        <v>11670.397378292608</v>
      </c>
      <c r="M1364" s="39">
        <f t="shared" si="288"/>
        <v>9.8150109036086679</v>
      </c>
      <c r="N1364" s="21"/>
      <c r="O1364" s="22">
        <f t="shared" si="289"/>
        <v>12.531076317323537</v>
      </c>
      <c r="P1364" s="22"/>
      <c r="Q1364" s="41">
        <f t="shared" si="290"/>
        <v>6.5259644091050881E-2</v>
      </c>
      <c r="R1364" s="19">
        <f t="shared" si="295"/>
        <v>1.0192347993297712</v>
      </c>
      <c r="S1364" s="19">
        <f t="shared" si="301"/>
        <v>9.8423062409217721</v>
      </c>
      <c r="T1364" s="25">
        <f t="shared" si="296"/>
        <v>0.10746347078169727</v>
      </c>
      <c r="U1364" s="25">
        <f t="shared" si="297"/>
        <v>9.258525518549332E-2</v>
      </c>
      <c r="V1364" s="25">
        <f t="shared" si="298"/>
        <v>1.4878215596203948E-2</v>
      </c>
      <c r="Y1364" s="40"/>
      <c r="Z1364" s="40"/>
    </row>
    <row r="1365" spans="1:26" x14ac:dyDescent="0.2">
      <c r="A1365" s="16">
        <v>1984.01</v>
      </c>
      <c r="B1365" s="17">
        <v>166.4</v>
      </c>
      <c r="C1365" s="18">
        <v>7.12</v>
      </c>
      <c r="D1365" s="17">
        <v>14.44</v>
      </c>
      <c r="E1365" s="17">
        <v>101.9</v>
      </c>
      <c r="F1365" s="18">
        <f t="shared" si="299"/>
        <v>1984.041666666564</v>
      </c>
      <c r="G1365" s="19">
        <v>11.67</v>
      </c>
      <c r="H1365" s="18">
        <f t="shared" si="291"/>
        <v>514.08251226692857</v>
      </c>
      <c r="I1365" s="18">
        <f t="shared" si="292"/>
        <v>21.996799803729154</v>
      </c>
      <c r="J1365" s="20">
        <f t="shared" si="300"/>
        <v>138090.04403150623</v>
      </c>
      <c r="K1365" s="18">
        <f t="shared" si="293"/>
        <v>44.611487242394524</v>
      </c>
      <c r="L1365" s="20">
        <f t="shared" si="294"/>
        <v>11983.294686387921</v>
      </c>
      <c r="M1365" s="39">
        <f t="shared" si="288"/>
        <v>9.8949318092025322</v>
      </c>
      <c r="N1365" s="21"/>
      <c r="O1365" s="22">
        <f t="shared" si="289"/>
        <v>12.630750087850309</v>
      </c>
      <c r="P1365" s="22"/>
      <c r="Q1365" s="41">
        <f t="shared" si="290"/>
        <v>6.5743067613577136E-2</v>
      </c>
      <c r="R1365" s="19">
        <f t="shared" si="295"/>
        <v>0.99983040453438909</v>
      </c>
      <c r="S1365" s="19">
        <f t="shared" si="301"/>
        <v>9.9725535816990778</v>
      </c>
      <c r="T1365" s="25">
        <f t="shared" si="296"/>
        <v>0.10798763126838695</v>
      </c>
      <c r="U1365" s="25">
        <f t="shared" si="297"/>
        <v>9.1538083977128926E-2</v>
      </c>
      <c r="V1365" s="25">
        <f t="shared" si="298"/>
        <v>1.6449547291258027E-2</v>
      </c>
      <c r="Y1365" s="40"/>
      <c r="Z1365" s="40"/>
    </row>
    <row r="1366" spans="1:26" x14ac:dyDescent="0.2">
      <c r="A1366" s="16">
        <v>1984.02</v>
      </c>
      <c r="B1366" s="17">
        <v>157.30000000000001</v>
      </c>
      <c r="C1366" s="18">
        <v>7.15</v>
      </c>
      <c r="D1366" s="17">
        <v>14.85</v>
      </c>
      <c r="E1366" s="17">
        <v>102.4</v>
      </c>
      <c r="F1366" s="18">
        <f t="shared" si="299"/>
        <v>1984.1249999998972</v>
      </c>
      <c r="G1366" s="19">
        <v>11.84</v>
      </c>
      <c r="H1366" s="18">
        <f t="shared" si="291"/>
        <v>483.5957312011721</v>
      </c>
      <c r="I1366" s="18">
        <f t="shared" si="292"/>
        <v>21.981624145507823</v>
      </c>
      <c r="J1366" s="20">
        <f t="shared" si="300"/>
        <v>130392.89965328397</v>
      </c>
      <c r="K1366" s="18">
        <f t="shared" si="293"/>
        <v>45.654142456054707</v>
      </c>
      <c r="L1366" s="20">
        <f t="shared" si="294"/>
        <v>12309.819198037298</v>
      </c>
      <c r="M1366" s="39">
        <f t="shared" si="288"/>
        <v>9.3245296457279814</v>
      </c>
      <c r="N1366" s="21"/>
      <c r="O1366" s="22">
        <f t="shared" si="289"/>
        <v>11.902399335847155</v>
      </c>
      <c r="P1366" s="22"/>
      <c r="Q1366" s="41">
        <f t="shared" si="290"/>
        <v>6.9371444181055592E-2</v>
      </c>
      <c r="R1366" s="19">
        <f t="shared" si="295"/>
        <v>0.98245992906107671</v>
      </c>
      <c r="S1366" s="19">
        <f t="shared" si="301"/>
        <v>9.9221764308455569</v>
      </c>
      <c r="T1366" s="25">
        <f t="shared" si="296"/>
        <v>0.11389671711025406</v>
      </c>
      <c r="U1366" s="25">
        <f t="shared" si="297"/>
        <v>9.0440414631478117E-2</v>
      </c>
      <c r="V1366" s="25">
        <f t="shared" si="298"/>
        <v>2.3456302478775948E-2</v>
      </c>
      <c r="Y1366" s="40"/>
      <c r="Z1366" s="40"/>
    </row>
    <row r="1367" spans="1:26" x14ac:dyDescent="0.2">
      <c r="A1367" s="16">
        <v>1984.03</v>
      </c>
      <c r="B1367" s="17">
        <v>157.4</v>
      </c>
      <c r="C1367" s="18">
        <v>7.18</v>
      </c>
      <c r="D1367" s="17">
        <v>15.26</v>
      </c>
      <c r="E1367" s="17">
        <v>102.6</v>
      </c>
      <c r="F1367" s="18">
        <f t="shared" si="299"/>
        <v>1984.2083333332305</v>
      </c>
      <c r="G1367" s="19">
        <v>12.32</v>
      </c>
      <c r="H1367" s="18">
        <f t="shared" si="291"/>
        <v>482.95988547758316</v>
      </c>
      <c r="I1367" s="18">
        <f t="shared" si="292"/>
        <v>22.030825779727106</v>
      </c>
      <c r="J1367" s="20">
        <f t="shared" si="300"/>
        <v>130716.4733055541</v>
      </c>
      <c r="K1367" s="18">
        <f t="shared" si="293"/>
        <v>46.82317568226123</v>
      </c>
      <c r="L1367" s="20">
        <f t="shared" si="294"/>
        <v>12673.020220093744</v>
      </c>
      <c r="M1367" s="39">
        <f t="shared" si="288"/>
        <v>9.3267470665082435</v>
      </c>
      <c r="N1367" s="21"/>
      <c r="O1367" s="22">
        <f t="shared" si="289"/>
        <v>11.904570260565974</v>
      </c>
      <c r="P1367" s="22"/>
      <c r="Q1367" s="41">
        <f t="shared" si="290"/>
        <v>6.3392502935455966E-2</v>
      </c>
      <c r="R1367" s="19">
        <f t="shared" si="295"/>
        <v>0.99278279732954544</v>
      </c>
      <c r="S1367" s="19">
        <f t="shared" si="301"/>
        <v>9.7291385286911645</v>
      </c>
      <c r="T1367" s="25">
        <f t="shared" si="296"/>
        <v>0.11164739045242489</v>
      </c>
      <c r="U1367" s="25">
        <f t="shared" si="297"/>
        <v>8.8636951239702277E-2</v>
      </c>
      <c r="V1367" s="25">
        <f t="shared" si="298"/>
        <v>2.3010439212722611E-2</v>
      </c>
      <c r="Y1367" s="40"/>
      <c r="Z1367" s="40"/>
    </row>
    <row r="1368" spans="1:26" x14ac:dyDescent="0.2">
      <c r="A1368" s="16">
        <v>1984.04</v>
      </c>
      <c r="B1368" s="17">
        <v>157.6</v>
      </c>
      <c r="C1368" s="18">
        <v>7.2233299999999998</v>
      </c>
      <c r="D1368" s="17">
        <v>15.5733</v>
      </c>
      <c r="E1368" s="17">
        <v>103.1</v>
      </c>
      <c r="F1368" s="18">
        <f t="shared" si="299"/>
        <v>1984.2916666665637</v>
      </c>
      <c r="G1368" s="19">
        <v>12.63</v>
      </c>
      <c r="H1368" s="18">
        <f t="shared" si="291"/>
        <v>481.22838991270635</v>
      </c>
      <c r="I1368" s="18">
        <f t="shared" si="292"/>
        <v>22.056291026066937</v>
      </c>
      <c r="J1368" s="20">
        <f t="shared" si="300"/>
        <v>130745.3060403792</v>
      </c>
      <c r="K1368" s="18">
        <f t="shared" si="293"/>
        <v>47.552754344083439</v>
      </c>
      <c r="L1368" s="20">
        <f t="shared" si="294"/>
        <v>12919.643874103029</v>
      </c>
      <c r="M1368" s="39">
        <f t="shared" si="288"/>
        <v>9.3056434045948215</v>
      </c>
      <c r="N1368" s="21"/>
      <c r="O1368" s="22">
        <f t="shared" si="289"/>
        <v>11.87654309886865</v>
      </c>
      <c r="P1368" s="22"/>
      <c r="Q1368" s="41">
        <f t="shared" si="290"/>
        <v>6.060971379474149E-2</v>
      </c>
      <c r="R1368" s="19">
        <f t="shared" si="295"/>
        <v>0.96785950923679398</v>
      </c>
      <c r="S1368" s="19">
        <f t="shared" si="301"/>
        <v>9.6120788744789625</v>
      </c>
      <c r="T1368" s="25">
        <f t="shared" si="296"/>
        <v>0.10769621123993267</v>
      </c>
      <c r="U1368" s="25">
        <f t="shared" si="297"/>
        <v>8.6536652588257379E-2</v>
      </c>
      <c r="V1368" s="25">
        <f t="shared" si="298"/>
        <v>2.1159558651675292E-2</v>
      </c>
      <c r="Y1368" s="40"/>
      <c r="Z1368" s="40"/>
    </row>
    <row r="1369" spans="1:26" x14ac:dyDescent="0.2">
      <c r="A1369" s="16">
        <v>1984.05</v>
      </c>
      <c r="B1369" s="17">
        <v>156.6</v>
      </c>
      <c r="C1369" s="18">
        <v>7.2666700000000004</v>
      </c>
      <c r="D1369" s="17">
        <v>15.886699999999999</v>
      </c>
      <c r="E1369" s="17">
        <v>103.4</v>
      </c>
      <c r="F1369" s="18">
        <f t="shared" si="299"/>
        <v>1984.374999999897</v>
      </c>
      <c r="G1369" s="19">
        <v>13.41</v>
      </c>
      <c r="H1369" s="18">
        <f t="shared" si="291"/>
        <v>476.78755560928448</v>
      </c>
      <c r="I1369" s="18">
        <f t="shared" si="292"/>
        <v>22.124251767045465</v>
      </c>
      <c r="J1369" s="20">
        <f t="shared" si="300"/>
        <v>130039.68529665284</v>
      </c>
      <c r="K1369" s="18">
        <f t="shared" si="293"/>
        <v>48.368971007011616</v>
      </c>
      <c r="L1369" s="20">
        <f t="shared" si="294"/>
        <v>13192.218827601113</v>
      </c>
      <c r="M1369" s="39">
        <f t="shared" si="288"/>
        <v>9.2318318168960438</v>
      </c>
      <c r="N1369" s="21"/>
      <c r="O1369" s="22">
        <f t="shared" si="289"/>
        <v>11.78108254258782</v>
      </c>
      <c r="P1369" s="22"/>
      <c r="Q1369" s="41">
        <f t="shared" si="290"/>
        <v>5.2642089353780203E-2</v>
      </c>
      <c r="R1369" s="19">
        <f t="shared" si="295"/>
        <v>1.0030178161231755</v>
      </c>
      <c r="S1369" s="19">
        <f t="shared" si="301"/>
        <v>9.2761502344358977</v>
      </c>
      <c r="T1369" s="25">
        <f t="shared" si="296"/>
        <v>0.10938875012197502</v>
      </c>
      <c r="U1369" s="25">
        <f t="shared" si="297"/>
        <v>8.9343093395080064E-2</v>
      </c>
      <c r="V1369" s="25">
        <f t="shared" si="298"/>
        <v>2.0045656726894956E-2</v>
      </c>
      <c r="Y1369" s="40"/>
      <c r="Z1369" s="40"/>
    </row>
    <row r="1370" spans="1:26" x14ac:dyDescent="0.2">
      <c r="A1370" s="16">
        <v>1984.06</v>
      </c>
      <c r="B1370" s="17">
        <v>153.1</v>
      </c>
      <c r="C1370" s="18">
        <v>7.31</v>
      </c>
      <c r="D1370" s="17">
        <v>16.2</v>
      </c>
      <c r="E1370" s="17">
        <v>103.7</v>
      </c>
      <c r="F1370" s="18">
        <f t="shared" si="299"/>
        <v>1984.4583333332303</v>
      </c>
      <c r="G1370" s="19">
        <v>13.56</v>
      </c>
      <c r="H1370" s="18">
        <f t="shared" si="291"/>
        <v>464.78288452266173</v>
      </c>
      <c r="I1370" s="18">
        <f t="shared" si="292"/>
        <v>22.191788934426235</v>
      </c>
      <c r="J1370" s="20">
        <f t="shared" si="300"/>
        <v>127269.89989176088</v>
      </c>
      <c r="K1370" s="18">
        <f t="shared" si="293"/>
        <v>49.180161523625863</v>
      </c>
      <c r="L1370" s="20">
        <f t="shared" si="294"/>
        <v>13466.83460644367</v>
      </c>
      <c r="M1370" s="39">
        <f t="shared" si="288"/>
        <v>9.0101855122910059</v>
      </c>
      <c r="N1370" s="21"/>
      <c r="O1370" s="22">
        <f t="shared" si="289"/>
        <v>11.497716640781464</v>
      </c>
      <c r="P1370" s="22"/>
      <c r="Q1370" s="41">
        <f t="shared" si="290"/>
        <v>5.3235361198267897E-2</v>
      </c>
      <c r="R1370" s="19">
        <f t="shared" si="295"/>
        <v>1.0222612021863886</v>
      </c>
      <c r="S1370" s="19">
        <f t="shared" si="301"/>
        <v>9.2772274295856363</v>
      </c>
      <c r="T1370" s="25">
        <f t="shared" si="296"/>
        <v>0.11262994558557926</v>
      </c>
      <c r="U1370" s="25">
        <f t="shared" si="297"/>
        <v>9.0225719524183345E-2</v>
      </c>
      <c r="V1370" s="25">
        <f t="shared" si="298"/>
        <v>2.2404226061395915E-2</v>
      </c>
      <c r="Y1370" s="40"/>
      <c r="Z1370" s="40"/>
    </row>
    <row r="1371" spans="1:26" x14ac:dyDescent="0.2">
      <c r="A1371" s="16">
        <v>1984.07</v>
      </c>
      <c r="B1371" s="17">
        <v>151.1</v>
      </c>
      <c r="C1371" s="18">
        <v>7.3333300000000001</v>
      </c>
      <c r="D1371" s="17">
        <v>16.32</v>
      </c>
      <c r="E1371" s="17">
        <v>104.1</v>
      </c>
      <c r="F1371" s="18">
        <f t="shared" si="299"/>
        <v>1984.5416666665635</v>
      </c>
      <c r="G1371" s="19">
        <v>13.36</v>
      </c>
      <c r="H1371" s="18">
        <f t="shared" si="291"/>
        <v>456.94868035542765</v>
      </c>
      <c r="I1371" s="18">
        <f t="shared" si="292"/>
        <v>22.17707125156101</v>
      </c>
      <c r="J1371" s="20">
        <f t="shared" si="300"/>
        <v>125630.74262293983</v>
      </c>
      <c r="K1371" s="18">
        <f t="shared" si="293"/>
        <v>49.354086455331434</v>
      </c>
      <c r="L1371" s="20">
        <f t="shared" si="294"/>
        <v>13569.117932537247</v>
      </c>
      <c r="M1371" s="39">
        <f t="shared" si="288"/>
        <v>8.8683022140433003</v>
      </c>
      <c r="N1371" s="21"/>
      <c r="O1371" s="22">
        <f t="shared" si="289"/>
        <v>11.316241863649706</v>
      </c>
      <c r="P1371" s="22"/>
      <c r="Q1371" s="41">
        <f t="shared" si="290"/>
        <v>5.6549760285445436E-2</v>
      </c>
      <c r="R1371" s="19">
        <f t="shared" si="295"/>
        <v>1.0471009378195517</v>
      </c>
      <c r="S1371" s="19">
        <f t="shared" si="301"/>
        <v>9.4473087442212975</v>
      </c>
      <c r="T1371" s="25">
        <f t="shared" si="296"/>
        <v>0.11319388534234909</v>
      </c>
      <c r="U1371" s="25">
        <f t="shared" si="297"/>
        <v>8.706129020049036E-2</v>
      </c>
      <c r="V1371" s="25">
        <f t="shared" si="298"/>
        <v>2.6132595141858728E-2</v>
      </c>
      <c r="Y1371" s="40"/>
      <c r="Z1371" s="40"/>
    </row>
    <row r="1372" spans="1:26" x14ac:dyDescent="0.2">
      <c r="A1372" s="16">
        <v>1984.08</v>
      </c>
      <c r="B1372" s="17">
        <v>164.4</v>
      </c>
      <c r="C1372" s="18">
        <v>7.3566700000000003</v>
      </c>
      <c r="D1372" s="17">
        <v>16.440000000000001</v>
      </c>
      <c r="E1372" s="17">
        <v>104.5</v>
      </c>
      <c r="F1372" s="18">
        <f t="shared" si="299"/>
        <v>1984.6249999998968</v>
      </c>
      <c r="G1372" s="19">
        <v>12.72</v>
      </c>
      <c r="H1372" s="18">
        <f t="shared" si="291"/>
        <v>495.26679904306246</v>
      </c>
      <c r="I1372" s="18">
        <f t="shared" si="292"/>
        <v>22.162496365669867</v>
      </c>
      <c r="J1372" s="20">
        <f t="shared" si="300"/>
        <v>136673.46615690371</v>
      </c>
      <c r="K1372" s="18">
        <f t="shared" si="293"/>
        <v>49.526679904306249</v>
      </c>
      <c r="L1372" s="20">
        <f t="shared" si="294"/>
        <v>13667.346615690372</v>
      </c>
      <c r="M1372" s="39">
        <f t="shared" si="288"/>
        <v>9.62306325737317</v>
      </c>
      <c r="N1372" s="21"/>
      <c r="O1372" s="22">
        <f t="shared" si="289"/>
        <v>12.274711609555553</v>
      </c>
      <c r="P1372" s="22"/>
      <c r="Q1372" s="41">
        <f t="shared" si="290"/>
        <v>5.3218487566763395E-2</v>
      </c>
      <c r="R1372" s="19">
        <f t="shared" si="295"/>
        <v>1.0219291431360158</v>
      </c>
      <c r="S1372" s="19">
        <f t="shared" si="301"/>
        <v>9.854420636965278</v>
      </c>
      <c r="T1372" s="25">
        <f t="shared" si="296"/>
        <v>0.10676469503956709</v>
      </c>
      <c r="U1372" s="25">
        <f t="shared" si="297"/>
        <v>8.3159425168814138E-2</v>
      </c>
      <c r="V1372" s="25">
        <f t="shared" si="298"/>
        <v>2.3605269870752954E-2</v>
      </c>
      <c r="Y1372" s="40"/>
      <c r="Z1372" s="40"/>
    </row>
    <row r="1373" spans="1:26" x14ac:dyDescent="0.2">
      <c r="A1373" s="16">
        <v>1984.09</v>
      </c>
      <c r="B1373" s="17">
        <v>166.1</v>
      </c>
      <c r="C1373" s="18">
        <v>7.38</v>
      </c>
      <c r="D1373" s="17">
        <v>16.559999999999999</v>
      </c>
      <c r="E1373" s="17">
        <v>105</v>
      </c>
      <c r="F1373" s="18">
        <f t="shared" si="299"/>
        <v>1984.70833333323</v>
      </c>
      <c r="G1373" s="19">
        <v>12.52</v>
      </c>
      <c r="H1373" s="18">
        <f t="shared" si="291"/>
        <v>498.00537023809545</v>
      </c>
      <c r="I1373" s="18">
        <f t="shared" si="292"/>
        <v>22.126909285714294</v>
      </c>
      <c r="J1373" s="20">
        <f t="shared" si="300"/>
        <v>137938.04409288533</v>
      </c>
      <c r="K1373" s="18">
        <f t="shared" si="293"/>
        <v>49.650625714285731</v>
      </c>
      <c r="L1373" s="20">
        <f t="shared" si="294"/>
        <v>13752.281819254551</v>
      </c>
      <c r="M1373" s="39">
        <f t="shared" si="288"/>
        <v>9.6873413136280799</v>
      </c>
      <c r="N1373" s="21"/>
      <c r="O1373" s="22">
        <f t="shared" si="289"/>
        <v>12.351552352066449</v>
      </c>
      <c r="P1373" s="22"/>
      <c r="Q1373" s="41">
        <f t="shared" si="290"/>
        <v>5.3758978119069448E-2</v>
      </c>
      <c r="R1373" s="19">
        <f t="shared" si="295"/>
        <v>1.0311198603417759</v>
      </c>
      <c r="S1373" s="19">
        <f t="shared" si="301"/>
        <v>10.022564782218485</v>
      </c>
      <c r="T1373" s="25">
        <f t="shared" si="296"/>
        <v>0.10635017945323866</v>
      </c>
      <c r="U1373" s="25">
        <f t="shared" si="297"/>
        <v>8.0023306472536415E-2</v>
      </c>
      <c r="V1373" s="25">
        <f t="shared" si="298"/>
        <v>2.6326872980702243E-2</v>
      </c>
      <c r="Y1373" s="40"/>
      <c r="Z1373" s="40"/>
    </row>
    <row r="1374" spans="1:26" x14ac:dyDescent="0.2">
      <c r="A1374" s="16">
        <v>1984.1</v>
      </c>
      <c r="B1374" s="17">
        <v>164.8</v>
      </c>
      <c r="C1374" s="18">
        <v>7.43</v>
      </c>
      <c r="D1374" s="17">
        <v>16.5867</v>
      </c>
      <c r="E1374" s="17">
        <v>105.3</v>
      </c>
      <c r="F1374" s="18">
        <f t="shared" si="299"/>
        <v>1984.7916666665633</v>
      </c>
      <c r="G1374" s="19">
        <v>12.16</v>
      </c>
      <c r="H1374" s="18">
        <f t="shared" si="291"/>
        <v>492.69996201329559</v>
      </c>
      <c r="I1374" s="18">
        <f t="shared" si="292"/>
        <v>22.213353869895549</v>
      </c>
      <c r="J1374" s="20">
        <f t="shared" si="300"/>
        <v>136981.26976877375</v>
      </c>
      <c r="K1374" s="18">
        <f t="shared" si="293"/>
        <v>49.588995509259284</v>
      </c>
      <c r="L1374" s="20">
        <f t="shared" si="294"/>
        <v>13786.815699476454</v>
      </c>
      <c r="M1374" s="39">
        <f t="shared" si="288"/>
        <v>9.5950707030485027</v>
      </c>
      <c r="N1374" s="21"/>
      <c r="O1374" s="22">
        <f t="shared" si="289"/>
        <v>12.229383028121234</v>
      </c>
      <c r="P1374" s="22"/>
      <c r="Q1374" s="41">
        <f t="shared" si="290"/>
        <v>5.7601078518467602E-2</v>
      </c>
      <c r="R1374" s="19">
        <f t="shared" si="295"/>
        <v>1.0448487934823085</v>
      </c>
      <c r="S1374" s="19">
        <f t="shared" si="301"/>
        <v>10.305022676574456</v>
      </c>
      <c r="T1374" s="25">
        <f t="shared" si="296"/>
        <v>0.10655576733906291</v>
      </c>
      <c r="U1374" s="25">
        <f t="shared" si="297"/>
        <v>7.5531662853186132E-2</v>
      </c>
      <c r="V1374" s="25">
        <f t="shared" si="298"/>
        <v>3.102410448587678E-2</v>
      </c>
      <c r="Y1374" s="40"/>
      <c r="Z1374" s="40"/>
    </row>
    <row r="1375" spans="1:26" x14ac:dyDescent="0.2">
      <c r="A1375" s="16">
        <v>1984.11</v>
      </c>
      <c r="B1375" s="17">
        <v>166.3</v>
      </c>
      <c r="C1375" s="18">
        <v>7.48</v>
      </c>
      <c r="D1375" s="17">
        <v>16.613299999999999</v>
      </c>
      <c r="E1375" s="17">
        <v>105.3</v>
      </c>
      <c r="F1375" s="18">
        <f t="shared" si="299"/>
        <v>1984.8749999998965</v>
      </c>
      <c r="G1375" s="19">
        <v>11.57</v>
      </c>
      <c r="H1375" s="18">
        <f t="shared" si="291"/>
        <v>497.184488366572</v>
      </c>
      <c r="I1375" s="18">
        <f t="shared" si="292"/>
        <v>22.362838081671427</v>
      </c>
      <c r="J1375" s="20">
        <f t="shared" si="300"/>
        <v>138746.17811915217</v>
      </c>
      <c r="K1375" s="18">
        <f t="shared" si="293"/>
        <v>49.668521109924043</v>
      </c>
      <c r="L1375" s="20">
        <f t="shared" si="294"/>
        <v>13860.684792224356</v>
      </c>
      <c r="M1375" s="39">
        <f t="shared" si="288"/>
        <v>9.691973221783087</v>
      </c>
      <c r="N1375" s="21"/>
      <c r="O1375" s="22">
        <f t="shared" si="289"/>
        <v>12.34867935888002</v>
      </c>
      <c r="P1375" s="22"/>
      <c r="Q1375" s="41">
        <f t="shared" si="290"/>
        <v>6.1621192533612035E-2</v>
      </c>
      <c r="R1375" s="19">
        <f t="shared" si="295"/>
        <v>1.0137721149498926</v>
      </c>
      <c r="S1375" s="19">
        <f t="shared" si="301"/>
        <v>10.767190510426651</v>
      </c>
      <c r="T1375" s="25">
        <f t="shared" si="296"/>
        <v>0.1045845846160276</v>
      </c>
      <c r="U1375" s="25">
        <f t="shared" si="297"/>
        <v>6.9755454413112705E-2</v>
      </c>
      <c r="V1375" s="25">
        <f t="shared" si="298"/>
        <v>3.4829130202914893E-2</v>
      </c>
      <c r="Y1375" s="40"/>
      <c r="Z1375" s="40"/>
    </row>
    <row r="1376" spans="1:26" x14ac:dyDescent="0.2">
      <c r="A1376" s="16">
        <v>1984.12</v>
      </c>
      <c r="B1376" s="17">
        <v>164.5</v>
      </c>
      <c r="C1376" s="18">
        <v>7.53</v>
      </c>
      <c r="D1376" s="17">
        <v>16.64</v>
      </c>
      <c r="E1376" s="17">
        <v>105.3</v>
      </c>
      <c r="F1376" s="18">
        <f t="shared" si="299"/>
        <v>1984.9583333332298</v>
      </c>
      <c r="G1376" s="19">
        <v>11.5</v>
      </c>
      <c r="H1376" s="18">
        <f t="shared" si="291"/>
        <v>491.80305674264031</v>
      </c>
      <c r="I1376" s="18">
        <f t="shared" si="292"/>
        <v>22.512322293447305</v>
      </c>
      <c r="J1376" s="20">
        <f t="shared" si="300"/>
        <v>137767.94664684485</v>
      </c>
      <c r="K1376" s="18">
        <f t="shared" si="293"/>
        <v>49.748345679012374</v>
      </c>
      <c r="L1376" s="20">
        <f t="shared" si="294"/>
        <v>13935.918736799384</v>
      </c>
      <c r="M1376" s="39">
        <f t="shared" si="288"/>
        <v>9.5950548011334593</v>
      </c>
      <c r="N1376" s="21"/>
      <c r="O1376" s="22">
        <f t="shared" si="289"/>
        <v>12.222162489146147</v>
      </c>
      <c r="P1376" s="22"/>
      <c r="Q1376" s="41">
        <f t="shared" si="290"/>
        <v>6.2532640792683294E-2</v>
      </c>
      <c r="R1376" s="19">
        <f t="shared" si="295"/>
        <v>1.0166985780559679</v>
      </c>
      <c r="S1376" s="19">
        <f t="shared" si="301"/>
        <v>10.915477495823641</v>
      </c>
      <c r="T1376" s="25">
        <f t="shared" si="296"/>
        <v>0.10422883776671998</v>
      </c>
      <c r="U1376" s="25">
        <f t="shared" si="297"/>
        <v>7.0091834449807822E-2</v>
      </c>
      <c r="V1376" s="25">
        <f t="shared" si="298"/>
        <v>3.4137003316912162E-2</v>
      </c>
      <c r="Y1376" s="40"/>
      <c r="Z1376" s="40"/>
    </row>
    <row r="1377" spans="1:26" x14ac:dyDescent="0.2">
      <c r="A1377" s="16">
        <v>1985.01</v>
      </c>
      <c r="B1377" s="17">
        <v>171.6</v>
      </c>
      <c r="C1377" s="18">
        <v>7.5733300000000003</v>
      </c>
      <c r="D1377" s="17">
        <v>16.556699999999999</v>
      </c>
      <c r="E1377" s="17">
        <v>105.5</v>
      </c>
      <c r="F1377" s="18">
        <f t="shared" si="299"/>
        <v>1985.0416666665631</v>
      </c>
      <c r="G1377" s="19">
        <v>11.38</v>
      </c>
      <c r="H1377" s="18">
        <f t="shared" si="291"/>
        <v>512.05724644549787</v>
      </c>
      <c r="I1377" s="18">
        <f t="shared" si="292"/>
        <v>22.598942343957358</v>
      </c>
      <c r="J1377" s="20">
        <f t="shared" si="300"/>
        <v>143969.26831034041</v>
      </c>
      <c r="K1377" s="18">
        <f t="shared" si="293"/>
        <v>49.405467437203811</v>
      </c>
      <c r="L1377" s="20">
        <f t="shared" si="294"/>
        <v>13890.769141222687</v>
      </c>
      <c r="M1377" s="39">
        <f t="shared" si="288"/>
        <v>9.9970011777304535</v>
      </c>
      <c r="N1377" s="21"/>
      <c r="O1377" s="22">
        <f t="shared" si="289"/>
        <v>12.729627871083467</v>
      </c>
      <c r="P1377" s="22"/>
      <c r="Q1377" s="41">
        <f t="shared" si="290"/>
        <v>5.9333156928087424E-2</v>
      </c>
      <c r="R1377" s="19">
        <f t="shared" si="295"/>
        <v>1.0018156011347725</v>
      </c>
      <c r="S1377" s="19">
        <f t="shared" si="301"/>
        <v>11.076712059329404</v>
      </c>
      <c r="T1377" s="25">
        <f t="shared" si="296"/>
        <v>0.10160266350762104</v>
      </c>
      <c r="U1377" s="25">
        <f t="shared" si="297"/>
        <v>6.9009182167030003E-2</v>
      </c>
      <c r="V1377" s="25">
        <f t="shared" si="298"/>
        <v>3.2593481340591035E-2</v>
      </c>
      <c r="Y1377" s="40"/>
      <c r="Z1377" s="40"/>
    </row>
    <row r="1378" spans="1:26" x14ac:dyDescent="0.2">
      <c r="A1378" s="16">
        <v>1985.02</v>
      </c>
      <c r="B1378" s="17">
        <v>180.9</v>
      </c>
      <c r="C1378" s="18">
        <v>7.6166700000000001</v>
      </c>
      <c r="D1378" s="17">
        <v>16.473299999999998</v>
      </c>
      <c r="E1378" s="17">
        <v>106</v>
      </c>
      <c r="F1378" s="18">
        <f t="shared" si="299"/>
        <v>1985.1249999998963</v>
      </c>
      <c r="G1378" s="19">
        <v>11.51</v>
      </c>
      <c r="H1378" s="18">
        <f t="shared" si="291"/>
        <v>537.26233372641536</v>
      </c>
      <c r="I1378" s="18">
        <f t="shared" si="292"/>
        <v>22.62106080389152</v>
      </c>
      <c r="J1378" s="20">
        <f t="shared" si="300"/>
        <v>151585.90257984897</v>
      </c>
      <c r="K1378" s="18">
        <f t="shared" si="293"/>
        <v>48.92472969693398</v>
      </c>
      <c r="L1378" s="20">
        <f t="shared" si="294"/>
        <v>13803.869811877423</v>
      </c>
      <c r="M1378" s="39">
        <f t="shared" si="288"/>
        <v>10.494935172607077</v>
      </c>
      <c r="N1378" s="21"/>
      <c r="O1378" s="22">
        <f t="shared" si="289"/>
        <v>13.357385583224788</v>
      </c>
      <c r="P1378" s="22"/>
      <c r="Q1378" s="41">
        <f t="shared" si="290"/>
        <v>5.2973907673109014E-2</v>
      </c>
      <c r="R1378" s="19">
        <f t="shared" si="295"/>
        <v>0.98923679386188013</v>
      </c>
      <c r="S1378" s="19">
        <f t="shared" si="301"/>
        <v>11.044479445831259</v>
      </c>
      <c r="T1378" s="25">
        <f t="shared" si="296"/>
        <v>9.9615297703139039E-2</v>
      </c>
      <c r="U1378" s="25">
        <f t="shared" si="297"/>
        <v>7.1866578552323146E-2</v>
      </c>
      <c r="V1378" s="25">
        <f t="shared" si="298"/>
        <v>2.7748719150815893E-2</v>
      </c>
      <c r="Y1378" s="40"/>
      <c r="Z1378" s="40"/>
    </row>
    <row r="1379" spans="1:26" x14ac:dyDescent="0.2">
      <c r="A1379" s="16">
        <v>1985.03</v>
      </c>
      <c r="B1379" s="17">
        <v>179.4</v>
      </c>
      <c r="C1379" s="18">
        <v>7.66</v>
      </c>
      <c r="D1379" s="17">
        <v>16.39</v>
      </c>
      <c r="E1379" s="17">
        <v>106.4</v>
      </c>
      <c r="F1379" s="18">
        <f t="shared" si="299"/>
        <v>1985.2083333332296</v>
      </c>
      <c r="G1379" s="19">
        <v>11.86</v>
      </c>
      <c r="H1379" s="18">
        <f t="shared" si="291"/>
        <v>530.80438674812046</v>
      </c>
      <c r="I1379" s="18">
        <f t="shared" si="292"/>
        <v>22.66422297932332</v>
      </c>
      <c r="J1379" s="20">
        <f t="shared" si="300"/>
        <v>150296.70804677188</v>
      </c>
      <c r="K1379" s="18">
        <f t="shared" si="293"/>
        <v>48.494336113721822</v>
      </c>
      <c r="L1379" s="20">
        <f t="shared" si="294"/>
        <v>13731.120651541756</v>
      </c>
      <c r="M1379" s="39">
        <f t="shared" si="288"/>
        <v>10.373217214924729</v>
      </c>
      <c r="N1379" s="21"/>
      <c r="O1379" s="22">
        <f t="shared" si="289"/>
        <v>13.197786108739972</v>
      </c>
      <c r="P1379" s="22"/>
      <c r="Q1379" s="41">
        <f t="shared" si="290"/>
        <v>5.0588117264544832E-2</v>
      </c>
      <c r="R1379" s="19">
        <f t="shared" si="295"/>
        <v>1.0353280439322068</v>
      </c>
      <c r="S1379" s="19">
        <f t="shared" si="301"/>
        <v>10.88453173221767</v>
      </c>
      <c r="T1379" s="25">
        <f t="shared" si="296"/>
        <v>0.1029732942127608</v>
      </c>
      <c r="U1379" s="25">
        <f t="shared" si="297"/>
        <v>7.5763176881239458E-2</v>
      </c>
      <c r="V1379" s="25">
        <f t="shared" si="298"/>
        <v>2.7210117331521344E-2</v>
      </c>
      <c r="Y1379" s="40"/>
      <c r="Z1379" s="40"/>
    </row>
    <row r="1380" spans="1:26" x14ac:dyDescent="0.2">
      <c r="A1380" s="16">
        <v>1985.04</v>
      </c>
      <c r="B1380" s="17">
        <v>180.6</v>
      </c>
      <c r="C1380" s="18">
        <v>7.6866700000000003</v>
      </c>
      <c r="D1380" s="17">
        <v>16.13</v>
      </c>
      <c r="E1380" s="17">
        <v>106.9</v>
      </c>
      <c r="F1380" s="18">
        <f t="shared" si="299"/>
        <v>1985.2916666665628</v>
      </c>
      <c r="G1380" s="19">
        <v>11.43</v>
      </c>
      <c r="H1380" s="18">
        <f t="shared" si="291"/>
        <v>531.85559635173081</v>
      </c>
      <c r="I1380" s="18">
        <f t="shared" si="292"/>
        <v>22.636757789639859</v>
      </c>
      <c r="J1380" s="20">
        <f t="shared" si="300"/>
        <v>151128.48814373169</v>
      </c>
      <c r="K1380" s="18">
        <f t="shared" si="293"/>
        <v>47.501831501403196</v>
      </c>
      <c r="L1380" s="20">
        <f t="shared" si="294"/>
        <v>13497.799079503833</v>
      </c>
      <c r="M1380" s="39">
        <f t="shared" si="288"/>
        <v>10.397118719816815</v>
      </c>
      <c r="N1380" s="21"/>
      <c r="O1380" s="22">
        <f t="shared" si="289"/>
        <v>13.224090599429946</v>
      </c>
      <c r="P1380" s="22"/>
      <c r="Q1380" s="41">
        <f t="shared" si="290"/>
        <v>5.4763095933410763E-2</v>
      </c>
      <c r="R1380" s="19">
        <f t="shared" si="295"/>
        <v>1.0446658658983008</v>
      </c>
      <c r="S1380" s="19">
        <f t="shared" si="301"/>
        <v>11.216352523920293</v>
      </c>
      <c r="T1380" s="25">
        <f t="shared" si="296"/>
        <v>0.10549595020856128</v>
      </c>
      <c r="U1380" s="25">
        <f t="shared" si="297"/>
        <v>7.3883356920591448E-2</v>
      </c>
      <c r="V1380" s="25">
        <f t="shared" si="298"/>
        <v>3.1612593287969837E-2</v>
      </c>
      <c r="Y1380" s="40"/>
      <c r="Z1380" s="40"/>
    </row>
    <row r="1381" spans="1:26" x14ac:dyDescent="0.2">
      <c r="A1381" s="16">
        <v>1985.05</v>
      </c>
      <c r="B1381" s="17">
        <v>184.9</v>
      </c>
      <c r="C1381" s="18">
        <v>7.71333</v>
      </c>
      <c r="D1381" s="17">
        <v>15.87</v>
      </c>
      <c r="E1381" s="17">
        <v>107.3</v>
      </c>
      <c r="F1381" s="18">
        <f t="shared" si="299"/>
        <v>1985.3749999998961</v>
      </c>
      <c r="G1381" s="19">
        <v>10.85</v>
      </c>
      <c r="H1381" s="18">
        <f t="shared" si="291"/>
        <v>542.48893173345789</v>
      </c>
      <c r="I1381" s="18">
        <f t="shared" si="292"/>
        <v>22.630590328867672</v>
      </c>
      <c r="J1381" s="20">
        <f t="shared" si="300"/>
        <v>154685.86440963438</v>
      </c>
      <c r="K1381" s="18">
        <f t="shared" si="293"/>
        <v>46.561921831314095</v>
      </c>
      <c r="L1381" s="20">
        <f t="shared" si="294"/>
        <v>13276.71534981556</v>
      </c>
      <c r="M1381" s="39">
        <f t="shared" si="288"/>
        <v>10.608120467860095</v>
      </c>
      <c r="N1381" s="21"/>
      <c r="O1381" s="22">
        <f t="shared" si="289"/>
        <v>13.48845524172518</v>
      </c>
      <c r="P1381" s="22"/>
      <c r="Q1381" s="41">
        <f t="shared" si="290"/>
        <v>5.8444011517648942E-2</v>
      </c>
      <c r="R1381" s="19">
        <f t="shared" si="295"/>
        <v>1.0520532267558704</v>
      </c>
      <c r="S1381" s="19">
        <f t="shared" si="301"/>
        <v>11.673659948288618</v>
      </c>
      <c r="T1381" s="25">
        <f t="shared" si="296"/>
        <v>0.10634756155358094</v>
      </c>
      <c r="U1381" s="25">
        <f t="shared" si="297"/>
        <v>7.3289360268057546E-2</v>
      </c>
      <c r="V1381" s="25">
        <f t="shared" si="298"/>
        <v>3.3058201285523392E-2</v>
      </c>
      <c r="Y1381" s="40"/>
      <c r="Z1381" s="40"/>
    </row>
    <row r="1382" spans="1:26" x14ac:dyDescent="0.2">
      <c r="A1382" s="16">
        <v>1985.06</v>
      </c>
      <c r="B1382" s="17">
        <v>188.9</v>
      </c>
      <c r="C1382" s="18">
        <v>7.74</v>
      </c>
      <c r="D1382" s="17">
        <v>15.61</v>
      </c>
      <c r="E1382" s="17">
        <v>107.6</v>
      </c>
      <c r="F1382" s="18">
        <f t="shared" si="299"/>
        <v>1985.4583333332293</v>
      </c>
      <c r="G1382" s="19">
        <v>10.16</v>
      </c>
      <c r="H1382" s="18">
        <f t="shared" si="291"/>
        <v>552.67952950743518</v>
      </c>
      <c r="I1382" s="18">
        <f t="shared" si="292"/>
        <v>22.64552439591079</v>
      </c>
      <c r="J1382" s="20">
        <f t="shared" si="300"/>
        <v>158129.71956055524</v>
      </c>
      <c r="K1382" s="18">
        <f t="shared" si="293"/>
        <v>45.671399976765819</v>
      </c>
      <c r="L1382" s="20">
        <f t="shared" si="294"/>
        <v>13067.257397248637</v>
      </c>
      <c r="M1382" s="39">
        <f t="shared" si="288"/>
        <v>10.810049845861212</v>
      </c>
      <c r="N1382" s="21"/>
      <c r="O1382" s="22">
        <f t="shared" si="289"/>
        <v>13.741426269246409</v>
      </c>
      <c r="P1382" s="22"/>
      <c r="Q1382" s="41">
        <f t="shared" si="290"/>
        <v>6.3079219554815172E-2</v>
      </c>
      <c r="R1382" s="19">
        <f t="shared" si="295"/>
        <v>0.99917426056111813</v>
      </c>
      <c r="S1382" s="19">
        <f t="shared" si="301"/>
        <v>12.247070041508456</v>
      </c>
      <c r="T1382" s="25">
        <f t="shared" si="296"/>
        <v>0.1071565193131705</v>
      </c>
      <c r="U1382" s="25">
        <f t="shared" si="297"/>
        <v>7.209843199589594E-2</v>
      </c>
      <c r="V1382" s="25">
        <f t="shared" si="298"/>
        <v>3.5058087317274556E-2</v>
      </c>
      <c r="Y1382" s="40"/>
      <c r="Z1382" s="40"/>
    </row>
    <row r="1383" spans="1:26" x14ac:dyDescent="0.2">
      <c r="A1383" s="16">
        <v>1985.07</v>
      </c>
      <c r="B1383" s="17">
        <v>192.5</v>
      </c>
      <c r="C1383" s="18">
        <v>7.7733299999999996</v>
      </c>
      <c r="D1383" s="17">
        <v>15.4833</v>
      </c>
      <c r="E1383" s="17">
        <v>107.8</v>
      </c>
      <c r="F1383" s="18">
        <f t="shared" si="299"/>
        <v>1985.5416666665626</v>
      </c>
      <c r="G1383" s="19">
        <v>10.31</v>
      </c>
      <c r="H1383" s="18">
        <f t="shared" si="291"/>
        <v>562.16741071428601</v>
      </c>
      <c r="I1383" s="18">
        <f t="shared" si="292"/>
        <v>22.700845707676262</v>
      </c>
      <c r="J1383" s="20">
        <f t="shared" si="300"/>
        <v>161385.59527547835</v>
      </c>
      <c r="K1383" s="18">
        <f t="shared" si="293"/>
        <v>45.216658027597425</v>
      </c>
      <c r="L1383" s="20">
        <f t="shared" si="294"/>
        <v>12980.683570539293</v>
      </c>
      <c r="M1383" s="39">
        <f t="shared" si="288"/>
        <v>10.997563956793378</v>
      </c>
      <c r="N1383" s="21"/>
      <c r="O1383" s="22">
        <f t="shared" si="289"/>
        <v>13.976419083122849</v>
      </c>
      <c r="P1383" s="22"/>
      <c r="Q1383" s="41">
        <f t="shared" si="290"/>
        <v>5.9007975140128913E-2</v>
      </c>
      <c r="R1383" s="19">
        <f t="shared" si="295"/>
        <v>1.0073537038004854</v>
      </c>
      <c r="S1383" s="19">
        <f t="shared" si="301"/>
        <v>12.21425407826951</v>
      </c>
      <c r="T1383" s="25">
        <f t="shared" si="296"/>
        <v>0.1087620855965088</v>
      </c>
      <c r="U1383" s="25">
        <f t="shared" si="297"/>
        <v>7.2068013756902971E-2</v>
      </c>
      <c r="V1383" s="25">
        <f t="shared" si="298"/>
        <v>3.6694071839605824E-2</v>
      </c>
      <c r="Y1383" s="40"/>
      <c r="Z1383" s="40"/>
    </row>
    <row r="1384" spans="1:26" x14ac:dyDescent="0.2">
      <c r="A1384" s="16">
        <v>1985.08</v>
      </c>
      <c r="B1384" s="17">
        <v>188.3</v>
      </c>
      <c r="C1384" s="18">
        <v>7.8066700000000004</v>
      </c>
      <c r="D1384" s="17">
        <v>15.3567</v>
      </c>
      <c r="E1384" s="17">
        <v>108</v>
      </c>
      <c r="F1384" s="18">
        <f t="shared" si="299"/>
        <v>1985.6249999998959</v>
      </c>
      <c r="G1384" s="19">
        <v>10.33</v>
      </c>
      <c r="H1384" s="18">
        <f t="shared" si="291"/>
        <v>548.88360300925956</v>
      </c>
      <c r="I1384" s="18">
        <f t="shared" si="292"/>
        <v>22.755991275115754</v>
      </c>
      <c r="J1384" s="20">
        <f t="shared" si="300"/>
        <v>158116.50778930745</v>
      </c>
      <c r="K1384" s="18">
        <f t="shared" si="293"/>
        <v>44.76389180208335</v>
      </c>
      <c r="L1384" s="20">
        <f t="shared" si="294"/>
        <v>12895.102364142631</v>
      </c>
      <c r="M1384" s="39">
        <f t="shared" si="288"/>
        <v>10.73879980887728</v>
      </c>
      <c r="N1384" s="21"/>
      <c r="O1384" s="22">
        <f t="shared" si="289"/>
        <v>13.646192185229488</v>
      </c>
      <c r="P1384" s="22"/>
      <c r="Q1384" s="41">
        <f t="shared" si="290"/>
        <v>6.1000120961805016E-2</v>
      </c>
      <c r="R1384" s="19">
        <f t="shared" si="295"/>
        <v>1.0061364986054657</v>
      </c>
      <c r="S1384" s="19">
        <f t="shared" si="301"/>
        <v>12.281288762525522</v>
      </c>
      <c r="T1384" s="25">
        <f t="shared" si="296"/>
        <v>0.11131221364011301</v>
      </c>
      <c r="U1384" s="25">
        <f t="shared" si="297"/>
        <v>7.0114559329770731E-2</v>
      </c>
      <c r="V1384" s="25">
        <f t="shared" si="298"/>
        <v>4.119765431034228E-2</v>
      </c>
      <c r="Y1384" s="40"/>
      <c r="Z1384" s="40"/>
    </row>
    <row r="1385" spans="1:26" x14ac:dyDescent="0.2">
      <c r="A1385" s="16">
        <v>1985.09</v>
      </c>
      <c r="B1385" s="17">
        <v>184.1</v>
      </c>
      <c r="C1385" s="18">
        <v>7.84</v>
      </c>
      <c r="D1385" s="17">
        <v>15.23</v>
      </c>
      <c r="E1385" s="17">
        <v>108.3</v>
      </c>
      <c r="F1385" s="18">
        <f t="shared" si="299"/>
        <v>1985.7083333332291</v>
      </c>
      <c r="G1385" s="19">
        <v>10.37</v>
      </c>
      <c r="H1385" s="18">
        <f t="shared" si="291"/>
        <v>535.1543063250233</v>
      </c>
      <c r="I1385" s="18">
        <f t="shared" si="292"/>
        <v>22.789841181902137</v>
      </c>
      <c r="J1385" s="20">
        <f t="shared" si="300"/>
        <v>154708.60686557204</v>
      </c>
      <c r="K1385" s="18">
        <f t="shared" si="293"/>
        <v>44.271591989843053</v>
      </c>
      <c r="L1385" s="20">
        <f t="shared" si="294"/>
        <v>12798.544717885186</v>
      </c>
      <c r="M1385" s="39">
        <f t="shared" si="288"/>
        <v>10.471234661697549</v>
      </c>
      <c r="N1385" s="21"/>
      <c r="O1385" s="22">
        <f t="shared" si="289"/>
        <v>13.306583154373705</v>
      </c>
      <c r="P1385" s="22"/>
      <c r="Q1385" s="41">
        <f t="shared" si="290"/>
        <v>6.2686561547940001E-2</v>
      </c>
      <c r="R1385" s="19">
        <f t="shared" si="295"/>
        <v>1.016718459059641</v>
      </c>
      <c r="S1385" s="19">
        <f t="shared" si="301"/>
        <v>12.322423918560744</v>
      </c>
      <c r="T1385" s="25">
        <f t="shared" si="296"/>
        <v>0.11759112151323237</v>
      </c>
      <c r="U1385" s="25">
        <f t="shared" si="297"/>
        <v>7.2384761252335172E-2</v>
      </c>
      <c r="V1385" s="25">
        <f t="shared" si="298"/>
        <v>4.5206360260897194E-2</v>
      </c>
      <c r="Y1385" s="40"/>
      <c r="Z1385" s="40"/>
    </row>
    <row r="1386" spans="1:26" x14ac:dyDescent="0.2">
      <c r="A1386" s="16">
        <v>1985.1</v>
      </c>
      <c r="B1386" s="17">
        <v>186.2</v>
      </c>
      <c r="C1386" s="18">
        <v>7.86</v>
      </c>
      <c r="D1386" s="17">
        <v>15.023300000000001</v>
      </c>
      <c r="E1386" s="17">
        <v>108.7</v>
      </c>
      <c r="F1386" s="18">
        <f t="shared" si="299"/>
        <v>1985.7916666665624</v>
      </c>
      <c r="G1386" s="19">
        <v>10.24</v>
      </c>
      <c r="H1386" s="18">
        <f t="shared" si="291"/>
        <v>539.26697562097536</v>
      </c>
      <c r="I1386" s="18">
        <f t="shared" si="292"/>
        <v>22.763901333946652</v>
      </c>
      <c r="J1386" s="20">
        <f t="shared" si="300"/>
        <v>156445.9493132926</v>
      </c>
      <c r="K1386" s="18">
        <f t="shared" si="293"/>
        <v>43.510040573827069</v>
      </c>
      <c r="L1386" s="20">
        <f t="shared" si="294"/>
        <v>12622.633890002091</v>
      </c>
      <c r="M1386" s="39">
        <f t="shared" si="288"/>
        <v>10.55251698294375</v>
      </c>
      <c r="N1386" s="21"/>
      <c r="O1386" s="22">
        <f t="shared" si="289"/>
        <v>13.410439843384868</v>
      </c>
      <c r="P1386" s="22"/>
      <c r="Q1386" s="41">
        <f t="shared" si="290"/>
        <v>6.3058986698610944E-2</v>
      </c>
      <c r="R1386" s="19">
        <f t="shared" si="295"/>
        <v>1.0376651070262271</v>
      </c>
      <c r="S1386" s="19">
        <f t="shared" si="301"/>
        <v>12.482333058511974</v>
      </c>
      <c r="T1386" s="25">
        <f t="shared" si="296"/>
        <v>0.1169954583927566</v>
      </c>
      <c r="U1386" s="25">
        <f t="shared" si="297"/>
        <v>7.2469002037476082E-2</v>
      </c>
      <c r="V1386" s="25">
        <f t="shared" si="298"/>
        <v>4.4526456355280519E-2</v>
      </c>
      <c r="Y1386" s="40"/>
      <c r="Z1386" s="40"/>
    </row>
    <row r="1387" spans="1:26" x14ac:dyDescent="0.2">
      <c r="A1387" s="16">
        <v>1985.11</v>
      </c>
      <c r="B1387" s="17">
        <v>197.5</v>
      </c>
      <c r="C1387" s="18">
        <v>7.88</v>
      </c>
      <c r="D1387" s="17">
        <v>14.816700000000001</v>
      </c>
      <c r="E1387" s="17">
        <v>109</v>
      </c>
      <c r="F1387" s="18">
        <f t="shared" si="299"/>
        <v>1985.8749999998956</v>
      </c>
      <c r="G1387" s="19">
        <v>9.7799999999999994</v>
      </c>
      <c r="H1387" s="18">
        <f t="shared" si="291"/>
        <v>570.41940940366999</v>
      </c>
      <c r="I1387" s="18">
        <f t="shared" si="292"/>
        <v>22.75901238532111</v>
      </c>
      <c r="J1387" s="20">
        <f t="shared" si="300"/>
        <v>166033.75137015677</v>
      </c>
      <c r="K1387" s="18">
        <f t="shared" si="293"/>
        <v>42.793586143348641</v>
      </c>
      <c r="L1387" s="20">
        <f t="shared" si="294"/>
        <v>12456.06219709469</v>
      </c>
      <c r="M1387" s="39">
        <f t="shared" si="288"/>
        <v>11.164611128667467</v>
      </c>
      <c r="N1387" s="21"/>
      <c r="O1387" s="22">
        <f t="shared" si="289"/>
        <v>14.186571464023933</v>
      </c>
      <c r="P1387" s="22"/>
      <c r="Q1387" s="41">
        <f t="shared" si="290"/>
        <v>6.1981515915447774E-2</v>
      </c>
      <c r="R1387" s="19">
        <f t="shared" si="295"/>
        <v>1.0418088588778152</v>
      </c>
      <c r="S1387" s="19">
        <f t="shared" si="301"/>
        <v>12.916832437531516</v>
      </c>
      <c r="T1387" s="25">
        <f t="shared" si="296"/>
        <v>0.11303605796252891</v>
      </c>
      <c r="U1387" s="25">
        <f t="shared" si="297"/>
        <v>7.0284694115039459E-2</v>
      </c>
      <c r="V1387" s="25">
        <f t="shared" si="298"/>
        <v>4.2751363847489454E-2</v>
      </c>
      <c r="Y1387" s="40"/>
      <c r="Z1387" s="40"/>
    </row>
    <row r="1388" spans="1:26" x14ac:dyDescent="0.2">
      <c r="A1388" s="16">
        <v>1985.12</v>
      </c>
      <c r="B1388" s="17">
        <v>207.3</v>
      </c>
      <c r="C1388" s="18">
        <v>7.9</v>
      </c>
      <c r="D1388" s="17">
        <v>14.61</v>
      </c>
      <c r="E1388" s="17">
        <v>109.3</v>
      </c>
      <c r="F1388" s="18">
        <f t="shared" si="299"/>
        <v>1985.9583333332289</v>
      </c>
      <c r="G1388" s="19">
        <v>9.26</v>
      </c>
      <c r="H1388" s="18">
        <f t="shared" si="291"/>
        <v>597.08042429094269</v>
      </c>
      <c r="I1388" s="18">
        <f t="shared" si="292"/>
        <v>22.754150274473936</v>
      </c>
      <c r="J1388" s="20">
        <f t="shared" si="300"/>
        <v>174345.9826564932</v>
      </c>
      <c r="K1388" s="18">
        <f t="shared" si="293"/>
        <v>42.080776646843567</v>
      </c>
      <c r="L1388" s="20">
        <f t="shared" si="294"/>
        <v>12287.480977382371</v>
      </c>
      <c r="M1388" s="39">
        <f t="shared" si="288"/>
        <v>11.690521474467596</v>
      </c>
      <c r="N1388" s="21"/>
      <c r="O1388" s="22">
        <f t="shared" si="289"/>
        <v>14.851243444332493</v>
      </c>
      <c r="P1388" s="22"/>
      <c r="Q1388" s="41">
        <f t="shared" si="290"/>
        <v>6.3059967515150944E-2</v>
      </c>
      <c r="R1388" s="19">
        <f t="shared" si="295"/>
        <v>1.0122610862090651</v>
      </c>
      <c r="S1388" s="19">
        <f t="shared" si="301"/>
        <v>13.41993486152435</v>
      </c>
      <c r="T1388" s="25">
        <f t="shared" si="296"/>
        <v>0.1113832933132175</v>
      </c>
      <c r="U1388" s="25">
        <f t="shared" si="297"/>
        <v>6.8550312311696615E-2</v>
      </c>
      <c r="V1388" s="25">
        <f t="shared" si="298"/>
        <v>4.2832981001520887E-2</v>
      </c>
      <c r="Y1388" s="40"/>
      <c r="Z1388" s="40"/>
    </row>
    <row r="1389" spans="1:26" x14ac:dyDescent="0.2">
      <c r="A1389" s="16">
        <v>1986.01</v>
      </c>
      <c r="B1389" s="17">
        <v>208.2</v>
      </c>
      <c r="C1389" s="18">
        <v>7.94</v>
      </c>
      <c r="D1389" s="17">
        <v>14.58</v>
      </c>
      <c r="E1389" s="17">
        <v>109.6</v>
      </c>
      <c r="F1389" s="18">
        <f t="shared" si="299"/>
        <v>1986.0416666665622</v>
      </c>
      <c r="G1389" s="19">
        <v>9.19</v>
      </c>
      <c r="H1389" s="18">
        <f t="shared" si="291"/>
        <v>598.03122947080317</v>
      </c>
      <c r="I1389" s="18">
        <f t="shared" si="292"/>
        <v>22.806762545620451</v>
      </c>
      <c r="J1389" s="20">
        <f t="shared" si="300"/>
        <v>175178.57515510643</v>
      </c>
      <c r="K1389" s="18">
        <f t="shared" si="293"/>
        <v>41.879420392335788</v>
      </c>
      <c r="L1389" s="20">
        <f t="shared" si="294"/>
        <v>12267.548634781229</v>
      </c>
      <c r="M1389" s="39">
        <f t="shared" si="288"/>
        <v>11.715007584487987</v>
      </c>
      <c r="N1389" s="21"/>
      <c r="O1389" s="22">
        <f t="shared" si="289"/>
        <v>14.879155972876088</v>
      </c>
      <c r="P1389" s="22"/>
      <c r="Q1389" s="41">
        <f t="shared" si="290"/>
        <v>6.3681859023227802E-2</v>
      </c>
      <c r="R1389" s="19">
        <f t="shared" si="295"/>
        <v>1.0401382661479719</v>
      </c>
      <c r="S1389" s="19">
        <f t="shared" si="301"/>
        <v>13.547294050074107</v>
      </c>
      <c r="T1389" s="25">
        <f t="shared" si="296"/>
        <v>0.11038663398724524</v>
      </c>
      <c r="U1389" s="25">
        <f t="shared" si="297"/>
        <v>6.7906278066288239E-2</v>
      </c>
      <c r="V1389" s="25">
        <f t="shared" si="298"/>
        <v>4.2480355920957003E-2</v>
      </c>
      <c r="Y1389" s="40"/>
      <c r="Z1389" s="40"/>
    </row>
    <row r="1390" spans="1:26" x14ac:dyDescent="0.2">
      <c r="A1390" s="16">
        <v>1986.02</v>
      </c>
      <c r="B1390" s="17">
        <v>219.4</v>
      </c>
      <c r="C1390" s="18">
        <v>7.98</v>
      </c>
      <c r="D1390" s="17">
        <v>14.55</v>
      </c>
      <c r="E1390" s="17">
        <v>109.3</v>
      </c>
      <c r="F1390" s="18">
        <f t="shared" si="299"/>
        <v>1986.1249999998954</v>
      </c>
      <c r="G1390" s="19">
        <v>8.6999999999999993</v>
      </c>
      <c r="H1390" s="18">
        <f t="shared" si="291"/>
        <v>631.93171774931409</v>
      </c>
      <c r="I1390" s="18">
        <f t="shared" si="292"/>
        <v>22.984572049405319</v>
      </c>
      <c r="J1390" s="20">
        <f t="shared" si="300"/>
        <v>185669.95526986118</v>
      </c>
      <c r="K1390" s="18">
        <f t="shared" si="293"/>
        <v>41.907960315645035</v>
      </c>
      <c r="L1390" s="20">
        <f t="shared" si="294"/>
        <v>12313.116906000367</v>
      </c>
      <c r="M1390" s="39">
        <f t="shared" si="288"/>
        <v>12.388219099418126</v>
      </c>
      <c r="N1390" s="21"/>
      <c r="O1390" s="22">
        <f t="shared" si="289"/>
        <v>15.727961947238798</v>
      </c>
      <c r="P1390" s="22"/>
      <c r="Q1390" s="41">
        <f t="shared" si="290"/>
        <v>6.3265706562706331E-2</v>
      </c>
      <c r="R1390" s="19">
        <f t="shared" si="295"/>
        <v>1.0706964086423971</v>
      </c>
      <c r="S1390" s="19">
        <f t="shared" si="301"/>
        <v>14.129735226795914</v>
      </c>
      <c r="T1390" s="25">
        <f t="shared" si="296"/>
        <v>0.10994055977766282</v>
      </c>
      <c r="U1390" s="25">
        <f t="shared" si="297"/>
        <v>6.2294770018033185E-2</v>
      </c>
      <c r="V1390" s="25">
        <f t="shared" si="298"/>
        <v>4.7645789759629631E-2</v>
      </c>
      <c r="Y1390" s="40"/>
      <c r="Z1390" s="40"/>
    </row>
    <row r="1391" spans="1:26" x14ac:dyDescent="0.2">
      <c r="A1391" s="16">
        <v>1986.03</v>
      </c>
      <c r="B1391" s="17">
        <v>232.3</v>
      </c>
      <c r="C1391" s="18">
        <v>8.02</v>
      </c>
      <c r="D1391" s="17">
        <v>14.52</v>
      </c>
      <c r="E1391" s="17">
        <v>108.8</v>
      </c>
      <c r="F1391" s="18">
        <f t="shared" si="299"/>
        <v>1986.2083333332287</v>
      </c>
      <c r="G1391" s="19">
        <v>7.78</v>
      </c>
      <c r="H1391" s="18">
        <f t="shared" si="291"/>
        <v>672.16207835477974</v>
      </c>
      <c r="I1391" s="18">
        <f t="shared" si="292"/>
        <v>23.205940027573536</v>
      </c>
      <c r="J1391" s="20">
        <f t="shared" si="300"/>
        <v>198058.35555868637</v>
      </c>
      <c r="K1391" s="18">
        <f t="shared" si="293"/>
        <v>42.013746783088258</v>
      </c>
      <c r="L1391" s="20">
        <f t="shared" si="294"/>
        <v>12379.712969057797</v>
      </c>
      <c r="M1391" s="39">
        <f t="shared" si="288"/>
        <v>13.18902298153272</v>
      </c>
      <c r="N1391" s="21"/>
      <c r="O1391" s="22">
        <f t="shared" si="289"/>
        <v>16.734740582959422</v>
      </c>
      <c r="P1391" s="22"/>
      <c r="Q1391" s="41">
        <f t="shared" si="290"/>
        <v>6.6882803250395917E-2</v>
      </c>
      <c r="R1391" s="19">
        <f t="shared" si="295"/>
        <v>1.0402862489588924</v>
      </c>
      <c r="S1391" s="19">
        <f t="shared" si="301"/>
        <v>15.198181839431431</v>
      </c>
      <c r="T1391" s="25">
        <f t="shared" si="296"/>
        <v>0.10200655087375887</v>
      </c>
      <c r="U1391" s="25">
        <f t="shared" si="297"/>
        <v>5.0932090972658495E-2</v>
      </c>
      <c r="V1391" s="25">
        <f t="shared" si="298"/>
        <v>5.1074459901100377E-2</v>
      </c>
      <c r="Y1391" s="40"/>
      <c r="Z1391" s="40"/>
    </row>
    <row r="1392" spans="1:26" x14ac:dyDescent="0.2">
      <c r="A1392" s="16">
        <v>1986.04</v>
      </c>
      <c r="B1392" s="17">
        <v>238</v>
      </c>
      <c r="C1392" s="18">
        <v>8.0466700000000007</v>
      </c>
      <c r="D1392" s="17">
        <v>14.583299999999999</v>
      </c>
      <c r="E1392" s="17">
        <v>108.6</v>
      </c>
      <c r="F1392" s="18">
        <f t="shared" si="299"/>
        <v>1986.2916666665619</v>
      </c>
      <c r="G1392" s="19">
        <v>7.3</v>
      </c>
      <c r="H1392" s="18">
        <f t="shared" si="291"/>
        <v>689.923319521179</v>
      </c>
      <c r="I1392" s="18">
        <f t="shared" si="292"/>
        <v>23.325988560888597</v>
      </c>
      <c r="J1392" s="20">
        <f t="shared" si="300"/>
        <v>203864.62548740662</v>
      </c>
      <c r="K1392" s="18">
        <f t="shared" si="293"/>
        <v>42.274616578038696</v>
      </c>
      <c r="L1392" s="20">
        <f t="shared" si="294"/>
        <v>12491.676440632342</v>
      </c>
      <c r="M1392" s="39">
        <f t="shared" si="288"/>
        <v>13.552504172869483</v>
      </c>
      <c r="N1392" s="21"/>
      <c r="O1392" s="22">
        <f t="shared" si="289"/>
        <v>17.183914355587927</v>
      </c>
      <c r="P1392" s="22"/>
      <c r="Q1392" s="41">
        <f t="shared" si="290"/>
        <v>6.9071033811458432E-2</v>
      </c>
      <c r="R1392" s="19">
        <f t="shared" si="295"/>
        <v>0.97772216546289359</v>
      </c>
      <c r="S1392" s="19">
        <f t="shared" si="301"/>
        <v>15.839576445202729</v>
      </c>
      <c r="T1392" s="25">
        <f t="shared" si="296"/>
        <v>9.8621454047865376E-2</v>
      </c>
      <c r="U1392" s="25">
        <f t="shared" si="297"/>
        <v>4.4902987607793987E-2</v>
      </c>
      <c r="V1392" s="25">
        <f t="shared" si="298"/>
        <v>5.3718466440071388E-2</v>
      </c>
      <c r="Y1392" s="40"/>
      <c r="Z1392" s="40"/>
    </row>
    <row r="1393" spans="1:26" x14ac:dyDescent="0.2">
      <c r="A1393" s="16">
        <v>1986.05</v>
      </c>
      <c r="B1393" s="17">
        <v>238.5</v>
      </c>
      <c r="C1393" s="18">
        <v>8.0733300000000003</v>
      </c>
      <c r="D1393" s="17">
        <v>14.646699999999999</v>
      </c>
      <c r="E1393" s="17">
        <v>108.9</v>
      </c>
      <c r="F1393" s="18">
        <f t="shared" si="299"/>
        <v>1986.3749999998952</v>
      </c>
      <c r="G1393" s="19">
        <v>7.71</v>
      </c>
      <c r="H1393" s="18">
        <f t="shared" si="291"/>
        <v>689.46813016528949</v>
      </c>
      <c r="I1393" s="18">
        <f t="shared" si="292"/>
        <v>23.338799745523428</v>
      </c>
      <c r="J1393" s="20">
        <f t="shared" si="300"/>
        <v>204304.8183170007</v>
      </c>
      <c r="K1393" s="18">
        <f t="shared" si="293"/>
        <v>42.341437576905427</v>
      </c>
      <c r="L1393" s="20">
        <f t="shared" si="294"/>
        <v>12546.714391797123</v>
      </c>
      <c r="M1393" s="39">
        <f t="shared" si="288"/>
        <v>13.560046199232337</v>
      </c>
      <c r="N1393" s="21"/>
      <c r="O1393" s="22">
        <f t="shared" si="289"/>
        <v>17.180748515167295</v>
      </c>
      <c r="P1393" s="22"/>
      <c r="Q1393" s="41">
        <f t="shared" si="290"/>
        <v>6.4465796792934779E-2</v>
      </c>
      <c r="R1393" s="19">
        <f t="shared" si="295"/>
        <v>1.0002236733487426</v>
      </c>
      <c r="S1393" s="19">
        <f t="shared" si="301"/>
        <v>15.444041882894634</v>
      </c>
      <c r="T1393" s="25">
        <f t="shared" si="296"/>
        <v>0.10073370689638583</v>
      </c>
      <c r="U1393" s="25">
        <f t="shared" si="297"/>
        <v>4.6171339837853154E-2</v>
      </c>
      <c r="V1393" s="25">
        <f t="shared" si="298"/>
        <v>5.4562367058532679E-2</v>
      </c>
      <c r="Y1393" s="40"/>
      <c r="Z1393" s="40"/>
    </row>
    <row r="1394" spans="1:26" x14ac:dyDescent="0.2">
      <c r="A1394" s="16">
        <v>1986.06</v>
      </c>
      <c r="B1394" s="17">
        <v>245.3</v>
      </c>
      <c r="C1394" s="18">
        <v>8.1</v>
      </c>
      <c r="D1394" s="17">
        <v>14.71</v>
      </c>
      <c r="E1394" s="17">
        <v>109.5</v>
      </c>
      <c r="F1394" s="18">
        <f t="shared" si="299"/>
        <v>1986.4583333332284</v>
      </c>
      <c r="G1394" s="19">
        <v>7.8</v>
      </c>
      <c r="H1394" s="18">
        <f t="shared" si="291"/>
        <v>705.24030022831084</v>
      </c>
      <c r="I1394" s="18">
        <f t="shared" si="292"/>
        <v>23.287592465753434</v>
      </c>
      <c r="J1394" s="20">
        <f t="shared" si="300"/>
        <v>209553.51770305625</v>
      </c>
      <c r="K1394" s="18">
        <f t="shared" si="293"/>
        <v>42.29141792237445</v>
      </c>
      <c r="L1394" s="20">
        <f t="shared" si="294"/>
        <v>12566.37686674259</v>
      </c>
      <c r="M1394" s="39">
        <f t="shared" si="288"/>
        <v>13.888688626457121</v>
      </c>
      <c r="N1394" s="21"/>
      <c r="O1394" s="22">
        <f t="shared" si="289"/>
        <v>17.582378520821578</v>
      </c>
      <c r="P1394" s="22"/>
      <c r="Q1394" s="41">
        <f t="shared" si="290"/>
        <v>6.1842005395503996E-2</v>
      </c>
      <c r="R1394" s="19">
        <f t="shared" si="295"/>
        <v>1.0417113704432905</v>
      </c>
      <c r="S1394" s="19">
        <f t="shared" si="301"/>
        <v>15.362852488099275</v>
      </c>
      <c r="T1394" s="25">
        <f t="shared" si="296"/>
        <v>9.9271528248184637E-2</v>
      </c>
      <c r="U1394" s="25">
        <f t="shared" si="297"/>
        <v>4.5967205214896945E-2</v>
      </c>
      <c r="V1394" s="25">
        <f t="shared" si="298"/>
        <v>5.3304323033287693E-2</v>
      </c>
      <c r="Y1394" s="40"/>
      <c r="Z1394" s="40"/>
    </row>
    <row r="1395" spans="1:26" x14ac:dyDescent="0.2">
      <c r="A1395" s="16">
        <v>1986.07</v>
      </c>
      <c r="B1395" s="17">
        <v>240.2</v>
      </c>
      <c r="C1395" s="18">
        <v>8.1433300000000006</v>
      </c>
      <c r="D1395" s="17">
        <v>14.7567</v>
      </c>
      <c r="E1395" s="17">
        <v>109.5</v>
      </c>
      <c r="F1395" s="18">
        <f t="shared" si="299"/>
        <v>1986.5416666665617</v>
      </c>
      <c r="G1395" s="19">
        <v>7.3</v>
      </c>
      <c r="H1395" s="18">
        <f t="shared" si="291"/>
        <v>690.57774200913263</v>
      </c>
      <c r="I1395" s="18">
        <f t="shared" si="292"/>
        <v>23.412166710388142</v>
      </c>
      <c r="J1395" s="20">
        <f t="shared" si="300"/>
        <v>205776.43799246027</v>
      </c>
      <c r="K1395" s="18">
        <f t="shared" si="293"/>
        <v>42.425680955479471</v>
      </c>
      <c r="L1395" s="20">
        <f t="shared" si="294"/>
        <v>12641.886605009737</v>
      </c>
      <c r="M1395" s="39">
        <f t="shared" si="288"/>
        <v>13.619995534083811</v>
      </c>
      <c r="N1395" s="21"/>
      <c r="O1395" s="22">
        <f t="shared" si="289"/>
        <v>17.228549210852705</v>
      </c>
      <c r="P1395" s="22"/>
      <c r="Q1395" s="41">
        <f t="shared" si="290"/>
        <v>6.7700062192951244E-2</v>
      </c>
      <c r="R1395" s="19">
        <f t="shared" si="295"/>
        <v>1.0152906557195402</v>
      </c>
      <c r="S1395" s="19">
        <f t="shared" si="301"/>
        <v>16.003658119296013</v>
      </c>
      <c r="T1395" s="25">
        <f t="shared" si="296"/>
        <v>9.7174868748354015E-2</v>
      </c>
      <c r="U1395" s="25">
        <f t="shared" si="297"/>
        <v>4.2397614911459325E-2</v>
      </c>
      <c r="V1395" s="25">
        <f t="shared" si="298"/>
        <v>5.477725383689469E-2</v>
      </c>
      <c r="Y1395" s="40"/>
      <c r="Z1395" s="40"/>
    </row>
    <row r="1396" spans="1:26" x14ac:dyDescent="0.2">
      <c r="A1396" s="16">
        <v>1986.08</v>
      </c>
      <c r="B1396" s="17">
        <v>245</v>
      </c>
      <c r="C1396" s="18">
        <v>8.1866699999999994</v>
      </c>
      <c r="D1396" s="17">
        <v>14.8033</v>
      </c>
      <c r="E1396" s="17">
        <v>109.7</v>
      </c>
      <c r="F1396" s="18">
        <f t="shared" si="299"/>
        <v>1986.624999999895</v>
      </c>
      <c r="G1396" s="19">
        <v>7.17</v>
      </c>
      <c r="H1396" s="18">
        <f t="shared" si="291"/>
        <v>703.09360756608964</v>
      </c>
      <c r="I1396" s="18">
        <f t="shared" si="292"/>
        <v>23.493858547971751</v>
      </c>
      <c r="J1396" s="20">
        <f t="shared" si="300"/>
        <v>210089.26708528589</v>
      </c>
      <c r="K1396" s="18">
        <f t="shared" si="293"/>
        <v>42.48206367707386</v>
      </c>
      <c r="L1396" s="20">
        <f t="shared" si="294"/>
        <v>12693.936520178011</v>
      </c>
      <c r="M1396" s="39">
        <f t="shared" si="288"/>
        <v>13.887667550866059</v>
      </c>
      <c r="N1396" s="21"/>
      <c r="O1396" s="22">
        <f t="shared" si="289"/>
        <v>17.552178737142768</v>
      </c>
      <c r="P1396" s="22"/>
      <c r="Q1396" s="41">
        <f t="shared" si="290"/>
        <v>6.7220478286354107E-2</v>
      </c>
      <c r="R1396" s="19">
        <f t="shared" si="295"/>
        <v>0.98638563676862145</v>
      </c>
      <c r="S1396" s="19">
        <f t="shared" si="301"/>
        <v>16.218741274117846</v>
      </c>
      <c r="T1396" s="25">
        <f t="shared" si="296"/>
        <v>9.8015529275469859E-2</v>
      </c>
      <c r="U1396" s="25">
        <f t="shared" si="297"/>
        <v>4.3116512363074566E-2</v>
      </c>
      <c r="V1396" s="25">
        <f t="shared" si="298"/>
        <v>5.4899016912395293E-2</v>
      </c>
      <c r="Y1396" s="40"/>
      <c r="Z1396" s="40"/>
    </row>
    <row r="1397" spans="1:26" x14ac:dyDescent="0.2">
      <c r="A1397" s="16">
        <v>1986.09</v>
      </c>
      <c r="B1397" s="17">
        <v>238.3</v>
      </c>
      <c r="C1397" s="18">
        <v>8.23</v>
      </c>
      <c r="D1397" s="17">
        <v>14.85</v>
      </c>
      <c r="E1397" s="17">
        <v>110.2</v>
      </c>
      <c r="F1397" s="18">
        <f t="shared" si="299"/>
        <v>1986.7083333332282</v>
      </c>
      <c r="G1397" s="19">
        <v>7.45</v>
      </c>
      <c r="H1397" s="18">
        <f t="shared" si="291"/>
        <v>680.76330875680617</v>
      </c>
      <c r="I1397" s="18">
        <f t="shared" si="292"/>
        <v>23.511045031760446</v>
      </c>
      <c r="J1397" s="20">
        <f t="shared" si="300"/>
        <v>204002.25693520732</v>
      </c>
      <c r="K1397" s="18">
        <f t="shared" si="293"/>
        <v>42.422724024500923</v>
      </c>
      <c r="L1397" s="20">
        <f t="shared" si="294"/>
        <v>12712.687853494874</v>
      </c>
      <c r="M1397" s="39">
        <f t="shared" si="288"/>
        <v>13.467314312977136</v>
      </c>
      <c r="N1397" s="21"/>
      <c r="O1397" s="22">
        <f t="shared" si="289"/>
        <v>17.007759947928388</v>
      </c>
      <c r="P1397" s="22"/>
      <c r="Q1397" s="41">
        <f t="shared" si="290"/>
        <v>6.6782088500137907E-2</v>
      </c>
      <c r="R1397" s="19">
        <f t="shared" si="295"/>
        <v>1.0076087971828867</v>
      </c>
      <c r="S1397" s="19">
        <f t="shared" si="301"/>
        <v>15.925347534359448</v>
      </c>
      <c r="T1397" s="25">
        <f t="shared" si="296"/>
        <v>0.10310882358663065</v>
      </c>
      <c r="U1397" s="25">
        <f t="shared" si="297"/>
        <v>4.383880223172576E-2</v>
      </c>
      <c r="V1397" s="25">
        <f t="shared" si="298"/>
        <v>5.9270021354904889E-2</v>
      </c>
      <c r="Y1397" s="40"/>
      <c r="Z1397" s="40"/>
    </row>
    <row r="1398" spans="1:26" x14ac:dyDescent="0.2">
      <c r="A1398" s="16">
        <v>1986.1</v>
      </c>
      <c r="B1398" s="17">
        <v>237.4</v>
      </c>
      <c r="C1398" s="18">
        <v>8.2466699999999999</v>
      </c>
      <c r="D1398" s="17">
        <v>14.726699999999999</v>
      </c>
      <c r="E1398" s="17">
        <v>110.3</v>
      </c>
      <c r="F1398" s="18">
        <f t="shared" si="299"/>
        <v>1986.7916666665615</v>
      </c>
      <c r="G1398" s="19">
        <v>7.43</v>
      </c>
      <c r="H1398" s="18">
        <f t="shared" si="291"/>
        <v>677.57737307343643</v>
      </c>
      <c r="I1398" s="18">
        <f t="shared" si="292"/>
        <v>23.537308320149602</v>
      </c>
      <c r="J1398" s="20">
        <f t="shared" si="300"/>
        <v>203635.31676914115</v>
      </c>
      <c r="K1398" s="18">
        <f t="shared" si="293"/>
        <v>42.032344987534017</v>
      </c>
      <c r="L1398" s="20">
        <f t="shared" si="294"/>
        <v>12632.166046605354</v>
      </c>
      <c r="M1398" s="39">
        <f t="shared" si="288"/>
        <v>13.425918860857365</v>
      </c>
      <c r="N1398" s="21"/>
      <c r="O1398" s="22">
        <f t="shared" si="289"/>
        <v>16.942441583196963</v>
      </c>
      <c r="P1398" s="22"/>
      <c r="Q1398" s="41">
        <f t="shared" si="290"/>
        <v>6.6753610688413553E-2</v>
      </c>
      <c r="R1398" s="19">
        <f t="shared" si="295"/>
        <v>1.0188955773741608</v>
      </c>
      <c r="S1398" s="19">
        <f t="shared" si="301"/>
        <v>16.031972204664136</v>
      </c>
      <c r="T1398" s="25">
        <f t="shared" si="296"/>
        <v>0.10742104525516782</v>
      </c>
      <c r="U1398" s="25">
        <f t="shared" si="297"/>
        <v>4.565035799543482E-2</v>
      </c>
      <c r="V1398" s="25">
        <f t="shared" si="298"/>
        <v>6.1770687259733004E-2</v>
      </c>
      <c r="Y1398" s="40"/>
      <c r="Z1398" s="40"/>
    </row>
    <row r="1399" spans="1:26" x14ac:dyDescent="0.2">
      <c r="A1399" s="16">
        <v>1986.11</v>
      </c>
      <c r="B1399" s="17">
        <v>245.1</v>
      </c>
      <c r="C1399" s="18">
        <v>8.2633299999999998</v>
      </c>
      <c r="D1399" s="17">
        <v>14.603300000000001</v>
      </c>
      <c r="E1399" s="17">
        <v>110.4</v>
      </c>
      <c r="F1399" s="18">
        <f t="shared" si="299"/>
        <v>1986.8749999998947</v>
      </c>
      <c r="G1399" s="19">
        <v>7.25</v>
      </c>
      <c r="H1399" s="18">
        <f t="shared" si="291"/>
        <v>698.9207438858698</v>
      </c>
      <c r="I1399" s="18">
        <f t="shared" si="292"/>
        <v>23.563495514379536</v>
      </c>
      <c r="J1399" s="20">
        <f t="shared" si="300"/>
        <v>210639.87091703818</v>
      </c>
      <c r="K1399" s="18">
        <f t="shared" si="293"/>
        <v>41.642388001585168</v>
      </c>
      <c r="L1399" s="20">
        <f t="shared" si="294"/>
        <v>12550.131484956279</v>
      </c>
      <c r="M1399" s="39">
        <f t="shared" si="288"/>
        <v>13.872985596138609</v>
      </c>
      <c r="N1399" s="21"/>
      <c r="O1399" s="22">
        <f t="shared" si="289"/>
        <v>17.491666180642557</v>
      </c>
      <c r="P1399" s="22"/>
      <c r="Q1399" s="41">
        <f t="shared" si="290"/>
        <v>6.6065956858145689E-2</v>
      </c>
      <c r="R1399" s="19">
        <f t="shared" si="295"/>
        <v>1.0159834282206941</v>
      </c>
      <c r="S1399" s="19">
        <f t="shared" si="301"/>
        <v>16.320109465794648</v>
      </c>
      <c r="T1399" s="25">
        <f t="shared" si="296"/>
        <v>0.10892623208224239</v>
      </c>
      <c r="U1399" s="25">
        <f t="shared" si="297"/>
        <v>4.666492670886746E-2</v>
      </c>
      <c r="V1399" s="25">
        <f t="shared" si="298"/>
        <v>6.2261305373374931E-2</v>
      </c>
      <c r="Y1399" s="40"/>
      <c r="Z1399" s="40"/>
    </row>
    <row r="1400" spans="1:26" x14ac:dyDescent="0.2">
      <c r="A1400" s="16">
        <v>1986.12</v>
      </c>
      <c r="B1400" s="17">
        <v>248.6</v>
      </c>
      <c r="C1400" s="18">
        <v>8.2799999999999994</v>
      </c>
      <c r="D1400" s="17">
        <v>14.48</v>
      </c>
      <c r="E1400" s="17">
        <v>110.5</v>
      </c>
      <c r="F1400" s="18">
        <f t="shared" si="299"/>
        <v>1986.958333333228</v>
      </c>
      <c r="G1400" s="19">
        <v>7.11</v>
      </c>
      <c r="H1400" s="18">
        <f t="shared" si="291"/>
        <v>708.25971266968349</v>
      </c>
      <c r="I1400" s="18">
        <f t="shared" si="292"/>
        <v>23.589663800904987</v>
      </c>
      <c r="J1400" s="20">
        <f t="shared" si="300"/>
        <v>214046.88977878794</v>
      </c>
      <c r="K1400" s="18">
        <f t="shared" si="293"/>
        <v>41.25342171945703</v>
      </c>
      <c r="L1400" s="20">
        <f t="shared" si="294"/>
        <v>12467.413370864238</v>
      </c>
      <c r="M1400" s="39">
        <f t="shared" si="288"/>
        <v>14.085139814743314</v>
      </c>
      <c r="N1400" s="21"/>
      <c r="O1400" s="22">
        <f t="shared" si="289"/>
        <v>17.743316425436976</v>
      </c>
      <c r="P1400" s="22"/>
      <c r="Q1400" s="41">
        <f t="shared" si="290"/>
        <v>6.6109702069103798E-2</v>
      </c>
      <c r="R1400" s="19">
        <f t="shared" si="295"/>
        <v>1.0080581907954413</v>
      </c>
      <c r="S1400" s="19">
        <f t="shared" si="301"/>
        <v>16.565955369638491</v>
      </c>
      <c r="T1400" s="25">
        <f t="shared" si="296"/>
        <v>0.10846887333722832</v>
      </c>
      <c r="U1400" s="25">
        <f t="shared" si="297"/>
        <v>4.4871625548176919E-2</v>
      </c>
      <c r="V1400" s="25">
        <f t="shared" si="298"/>
        <v>6.3597247789051403E-2</v>
      </c>
      <c r="Y1400" s="40"/>
      <c r="Z1400" s="40"/>
    </row>
    <row r="1401" spans="1:26" x14ac:dyDescent="0.2">
      <c r="A1401" s="16">
        <v>1987.01</v>
      </c>
      <c r="B1401" s="17">
        <v>264.5</v>
      </c>
      <c r="C1401" s="18">
        <v>8.3000000000000007</v>
      </c>
      <c r="D1401" s="17">
        <v>14.6867</v>
      </c>
      <c r="E1401" s="17">
        <v>111.2</v>
      </c>
      <c r="F1401" s="18">
        <f t="shared" si="299"/>
        <v>1987.0416666665612</v>
      </c>
      <c r="G1401" s="19">
        <v>7.08</v>
      </c>
      <c r="H1401" s="18">
        <f t="shared" si="291"/>
        <v>748.81507981115135</v>
      </c>
      <c r="I1401" s="18">
        <f t="shared" si="292"/>
        <v>23.497788893884906</v>
      </c>
      <c r="J1401" s="20">
        <f t="shared" si="300"/>
        <v>226895.12292942867</v>
      </c>
      <c r="K1401" s="18">
        <f t="shared" si="293"/>
        <v>41.578912788893902</v>
      </c>
      <c r="L1401" s="20">
        <f t="shared" si="294"/>
        <v>12598.641217117733</v>
      </c>
      <c r="M1401" s="39">
        <f t="shared" si="288"/>
        <v>14.922208103718953</v>
      </c>
      <c r="N1401" s="21"/>
      <c r="O1401" s="22">
        <f t="shared" si="289"/>
        <v>18.777962794262141</v>
      </c>
      <c r="P1401" s="22"/>
      <c r="Q1401" s="41">
        <f t="shared" si="290"/>
        <v>6.2552225871873618E-2</v>
      </c>
      <c r="R1401" s="19">
        <f t="shared" si="295"/>
        <v>0.99390186210958875</v>
      </c>
      <c r="S1401" s="19">
        <f t="shared" si="301"/>
        <v>16.594324580558418</v>
      </c>
      <c r="T1401" s="25">
        <f t="shared" si="296"/>
        <v>0.10521712997774291</v>
      </c>
      <c r="U1401" s="25">
        <f t="shared" si="297"/>
        <v>4.2775765751370098E-2</v>
      </c>
      <c r="V1401" s="25">
        <f t="shared" si="298"/>
        <v>6.2441364226372809E-2</v>
      </c>
      <c r="Y1401" s="40"/>
      <c r="Z1401" s="40"/>
    </row>
    <row r="1402" spans="1:26" x14ac:dyDescent="0.2">
      <c r="A1402" s="16">
        <v>1987.02</v>
      </c>
      <c r="B1402" s="17">
        <v>280.89999999999998</v>
      </c>
      <c r="C1402" s="18">
        <v>8.32</v>
      </c>
      <c r="D1402" s="17">
        <v>14.8933</v>
      </c>
      <c r="E1402" s="17">
        <v>111.6</v>
      </c>
      <c r="F1402" s="18">
        <f t="shared" si="299"/>
        <v>1987.1249999998945</v>
      </c>
      <c r="G1402" s="19">
        <v>7.25</v>
      </c>
      <c r="H1402" s="18">
        <f t="shared" si="291"/>
        <v>792.39410730286772</v>
      </c>
      <c r="I1402" s="18">
        <f t="shared" si="292"/>
        <v>23.469985663082451</v>
      </c>
      <c r="J1402" s="20">
        <f t="shared" si="300"/>
        <v>240692.43798349821</v>
      </c>
      <c r="K1402" s="18">
        <f t="shared" si="293"/>
        <v>42.012684792786764</v>
      </c>
      <c r="L1402" s="20">
        <f t="shared" si="294"/>
        <v>12761.497638375346</v>
      </c>
      <c r="M1402" s="39">
        <f t="shared" si="288"/>
        <v>15.822318142836458</v>
      </c>
      <c r="N1402" s="21"/>
      <c r="O1402" s="22">
        <f t="shared" si="289"/>
        <v>19.886426559991154</v>
      </c>
      <c r="P1402" s="22"/>
      <c r="Q1402" s="41">
        <f t="shared" si="290"/>
        <v>5.6334889356184401E-2</v>
      </c>
      <c r="R1402" s="19">
        <f t="shared" si="295"/>
        <v>1.0060416666666667</v>
      </c>
      <c r="S1402" s="19">
        <f t="shared" si="301"/>
        <v>16.434014939415359</v>
      </c>
      <c r="T1402" s="25">
        <f t="shared" si="296"/>
        <v>0.10306661670050454</v>
      </c>
      <c r="U1402" s="25">
        <f t="shared" si="297"/>
        <v>4.5241842361098072E-2</v>
      </c>
      <c r="V1402" s="25">
        <f t="shared" si="298"/>
        <v>5.7824774339406471E-2</v>
      </c>
      <c r="Y1402" s="40"/>
      <c r="Z1402" s="40"/>
    </row>
    <row r="1403" spans="1:26" x14ac:dyDescent="0.2">
      <c r="A1403" s="16">
        <v>1987.03</v>
      </c>
      <c r="B1403" s="17">
        <v>292.5</v>
      </c>
      <c r="C1403" s="18">
        <v>8.34</v>
      </c>
      <c r="D1403" s="17">
        <v>15.1</v>
      </c>
      <c r="E1403" s="17">
        <v>112.1</v>
      </c>
      <c r="F1403" s="18">
        <f t="shared" si="299"/>
        <v>1987.2083333332278</v>
      </c>
      <c r="G1403" s="19">
        <v>7.25</v>
      </c>
      <c r="H1403" s="18">
        <f t="shared" si="291"/>
        <v>821.43641280107079</v>
      </c>
      <c r="I1403" s="18">
        <f t="shared" si="292"/>
        <v>23.421469000892071</v>
      </c>
      <c r="J1403" s="20">
        <f t="shared" si="300"/>
        <v>250107.00091270945</v>
      </c>
      <c r="K1403" s="18">
        <f t="shared" si="293"/>
        <v>42.405777207850157</v>
      </c>
      <c r="L1403" s="20">
        <f t="shared" si="294"/>
        <v>12911.50671378432</v>
      </c>
      <c r="M1403" s="39">
        <f t="shared" si="288"/>
        <v>16.433343976069928</v>
      </c>
      <c r="N1403" s="21"/>
      <c r="O1403" s="22">
        <f t="shared" si="289"/>
        <v>20.62720293812923</v>
      </c>
      <c r="P1403" s="22"/>
      <c r="Q1403" s="41">
        <f t="shared" si="290"/>
        <v>5.3742497442263136E-2</v>
      </c>
      <c r="R1403" s="19">
        <f t="shared" si="295"/>
        <v>0.95348909939056448</v>
      </c>
      <c r="S1403" s="19">
        <f t="shared" si="301"/>
        <v>16.459560230255619</v>
      </c>
      <c r="T1403" s="25">
        <f t="shared" si="296"/>
        <v>9.7880883802397678E-2</v>
      </c>
      <c r="U1403" s="25">
        <f t="shared" si="297"/>
        <v>4.3326612376116236E-2</v>
      </c>
      <c r="V1403" s="25">
        <f t="shared" si="298"/>
        <v>5.4554271426281442E-2</v>
      </c>
      <c r="Y1403" s="40"/>
      <c r="Z1403" s="40"/>
    </row>
    <row r="1404" spans="1:26" x14ac:dyDescent="0.2">
      <c r="A1404" s="16">
        <v>1987.04</v>
      </c>
      <c r="B1404" s="17">
        <v>289.3</v>
      </c>
      <c r="C1404" s="18">
        <v>8.4</v>
      </c>
      <c r="D1404" s="17">
        <v>14.8733</v>
      </c>
      <c r="E1404" s="17">
        <v>112.7</v>
      </c>
      <c r="F1404" s="18">
        <f t="shared" si="299"/>
        <v>1987.291666666561</v>
      </c>
      <c r="G1404" s="19">
        <v>8.02</v>
      </c>
      <c r="H1404" s="18">
        <f t="shared" si="291"/>
        <v>808.12438220940578</v>
      </c>
      <c r="I1404" s="18">
        <f t="shared" si="292"/>
        <v>23.464378881987589</v>
      </c>
      <c r="J1404" s="20">
        <f t="shared" si="300"/>
        <v>246649.17806660966</v>
      </c>
      <c r="K1404" s="18">
        <f t="shared" si="293"/>
        <v>41.546755526841196</v>
      </c>
      <c r="L1404" s="20">
        <f t="shared" si="294"/>
        <v>12680.564189900126</v>
      </c>
      <c r="M1404" s="39">
        <f t="shared" si="288"/>
        <v>16.196534453220881</v>
      </c>
      <c r="N1404" s="21"/>
      <c r="O1404" s="22">
        <f t="shared" si="289"/>
        <v>20.303841071051387</v>
      </c>
      <c r="P1404" s="22"/>
      <c r="Q1404" s="41">
        <f t="shared" si="290"/>
        <v>4.6609431506182783E-2</v>
      </c>
      <c r="R1404" s="19">
        <f t="shared" si="295"/>
        <v>0.96742422509917603</v>
      </c>
      <c r="S1404" s="19">
        <f t="shared" si="301"/>
        <v>15.610458405331707</v>
      </c>
      <c r="T1404" s="25">
        <f t="shared" si="296"/>
        <v>9.5471540307972447E-2</v>
      </c>
      <c r="U1404" s="25">
        <f t="shared" si="297"/>
        <v>4.7813316678601669E-2</v>
      </c>
      <c r="V1404" s="25">
        <f t="shared" si="298"/>
        <v>4.7658223629370777E-2</v>
      </c>
      <c r="Y1404" s="40"/>
      <c r="Z1404" s="40"/>
    </row>
    <row r="1405" spans="1:26" x14ac:dyDescent="0.2">
      <c r="A1405" s="16">
        <v>1987.05</v>
      </c>
      <c r="B1405" s="17">
        <v>289.10000000000002</v>
      </c>
      <c r="C1405" s="18">
        <v>8.4600000000000009</v>
      </c>
      <c r="D1405" s="17">
        <v>14.646699999999999</v>
      </c>
      <c r="E1405" s="17">
        <v>113.1</v>
      </c>
      <c r="F1405" s="18">
        <f t="shared" si="299"/>
        <v>1987.3749999998943</v>
      </c>
      <c r="G1405" s="19">
        <v>8.61</v>
      </c>
      <c r="H1405" s="18">
        <f t="shared" si="291"/>
        <v>804.70959438550005</v>
      </c>
      <c r="I1405" s="18">
        <f t="shared" si="292"/>
        <v>23.548402519893912</v>
      </c>
      <c r="J1405" s="20">
        <f t="shared" si="300"/>
        <v>246205.88190981507</v>
      </c>
      <c r="K1405" s="18">
        <f t="shared" si="293"/>
        <v>40.769076499778969</v>
      </c>
      <c r="L1405" s="20">
        <f t="shared" si="294"/>
        <v>12473.551333685531</v>
      </c>
      <c r="M1405" s="39">
        <f t="shared" si="288"/>
        <v>16.16031195265575</v>
      </c>
      <c r="N1405" s="21"/>
      <c r="O1405" s="22">
        <f t="shared" si="289"/>
        <v>20.233478963142403</v>
      </c>
      <c r="P1405" s="22"/>
      <c r="Q1405" s="41">
        <f t="shared" si="290"/>
        <v>4.0693975709329554E-2</v>
      </c>
      <c r="R1405" s="19">
        <f t="shared" si="295"/>
        <v>1.0212748364878896</v>
      </c>
      <c r="S1405" s="19">
        <f t="shared" si="301"/>
        <v>15.0485247133077</v>
      </c>
      <c r="T1405" s="25">
        <f t="shared" si="296"/>
        <v>0.10544169617241872</v>
      </c>
      <c r="U1405" s="25">
        <f t="shared" si="297"/>
        <v>5.3683153601261413E-2</v>
      </c>
      <c r="V1405" s="25">
        <f t="shared" si="298"/>
        <v>5.1758542571157307E-2</v>
      </c>
      <c r="Y1405" s="40"/>
      <c r="Z1405" s="40"/>
    </row>
    <row r="1406" spans="1:26" x14ac:dyDescent="0.2">
      <c r="A1406" s="16">
        <v>1987.06</v>
      </c>
      <c r="B1406" s="17">
        <v>301.39999999999998</v>
      </c>
      <c r="C1406" s="18">
        <v>8.52</v>
      </c>
      <c r="D1406" s="17">
        <v>14.42</v>
      </c>
      <c r="E1406" s="17">
        <v>113.5</v>
      </c>
      <c r="F1406" s="18">
        <f t="shared" si="299"/>
        <v>1987.4583333332275</v>
      </c>
      <c r="G1406" s="19">
        <v>8.4</v>
      </c>
      <c r="H1406" s="18">
        <f t="shared" si="291"/>
        <v>835.98999339207091</v>
      </c>
      <c r="I1406" s="18">
        <f t="shared" si="292"/>
        <v>23.631833920704853</v>
      </c>
      <c r="J1406" s="20">
        <f t="shared" si="300"/>
        <v>256378.83911531197</v>
      </c>
      <c r="K1406" s="18">
        <f t="shared" si="293"/>
        <v>39.996601541850232</v>
      </c>
      <c r="L1406" s="20">
        <f t="shared" si="294"/>
        <v>12266.034704853344</v>
      </c>
      <c r="M1406" s="39">
        <f t="shared" si="288"/>
        <v>16.825207307878728</v>
      </c>
      <c r="N1406" s="21"/>
      <c r="O1406" s="22">
        <f t="shared" si="289"/>
        <v>21.038765339298102</v>
      </c>
      <c r="P1406" s="22"/>
      <c r="Q1406" s="41">
        <f t="shared" si="290"/>
        <v>4.0020549424348566E-2</v>
      </c>
      <c r="R1406" s="19">
        <f t="shared" si="295"/>
        <v>1.0036500888963857</v>
      </c>
      <c r="S1406" s="19">
        <f t="shared" si="301"/>
        <v>15.314516868422027</v>
      </c>
      <c r="T1406" s="25">
        <f t="shared" si="296"/>
        <v>0.10657640898187082</v>
      </c>
      <c r="U1406" s="25">
        <f t="shared" si="297"/>
        <v>5.3962220978424069E-2</v>
      </c>
      <c r="V1406" s="25">
        <f t="shared" si="298"/>
        <v>5.2614188003446749E-2</v>
      </c>
      <c r="Y1406" s="40"/>
      <c r="Z1406" s="40"/>
    </row>
    <row r="1407" spans="1:26" x14ac:dyDescent="0.2">
      <c r="A1407" s="16">
        <v>1987.07</v>
      </c>
      <c r="B1407" s="17">
        <v>310.10000000000002</v>
      </c>
      <c r="C1407" s="18">
        <v>8.5666700000000002</v>
      </c>
      <c r="D1407" s="17">
        <v>14.9</v>
      </c>
      <c r="E1407" s="17">
        <v>113.8</v>
      </c>
      <c r="F1407" s="18">
        <f t="shared" si="299"/>
        <v>1987.5416666665608</v>
      </c>
      <c r="G1407" s="19">
        <v>8.4499999999999993</v>
      </c>
      <c r="H1407" s="18">
        <f t="shared" si="291"/>
        <v>857.85363686291782</v>
      </c>
      <c r="I1407" s="18">
        <f t="shared" si="292"/>
        <v>23.698642422781205</v>
      </c>
      <c r="J1407" s="20">
        <f t="shared" si="300"/>
        <v>263689.56625671597</v>
      </c>
      <c r="K1407" s="18">
        <f t="shared" si="293"/>
        <v>41.219023506151167</v>
      </c>
      <c r="L1407" s="20">
        <f t="shared" si="294"/>
        <v>12670.024305788675</v>
      </c>
      <c r="M1407" s="39">
        <f t="shared" si="288"/>
        <v>17.306004390512225</v>
      </c>
      <c r="N1407" s="21"/>
      <c r="O1407" s="22">
        <f t="shared" si="289"/>
        <v>21.611453473791176</v>
      </c>
      <c r="P1407" s="22"/>
      <c r="Q1407" s="41">
        <f t="shared" si="290"/>
        <v>3.7625517261062211E-2</v>
      </c>
      <c r="R1407" s="19">
        <f t="shared" si="295"/>
        <v>0.9865456526552201</v>
      </c>
      <c r="S1407" s="19">
        <f t="shared" si="301"/>
        <v>15.329896665738627</v>
      </c>
      <c r="T1407" s="25">
        <f t="shared" si="296"/>
        <v>0.10950345027898201</v>
      </c>
      <c r="U1407" s="25">
        <f t="shared" si="297"/>
        <v>5.6366611728344118E-2</v>
      </c>
      <c r="V1407" s="25">
        <f t="shared" si="298"/>
        <v>5.3136838550637888E-2</v>
      </c>
      <c r="Y1407" s="40"/>
      <c r="Z1407" s="40"/>
    </row>
    <row r="1408" spans="1:26" x14ac:dyDescent="0.2">
      <c r="A1408" s="16">
        <v>1987.08</v>
      </c>
      <c r="B1408" s="17">
        <v>329.4</v>
      </c>
      <c r="C1408" s="18">
        <v>8.6133299999999995</v>
      </c>
      <c r="D1408" s="17">
        <v>15.38</v>
      </c>
      <c r="E1408" s="17">
        <v>114.4</v>
      </c>
      <c r="F1408" s="18">
        <f t="shared" si="299"/>
        <v>1987.624999999894</v>
      </c>
      <c r="G1408" s="19">
        <v>8.76</v>
      </c>
      <c r="H1408" s="18">
        <f t="shared" si="291"/>
        <v>906.46546547202831</v>
      </c>
      <c r="I1408" s="18">
        <f t="shared" si="292"/>
        <v>23.702751025240396</v>
      </c>
      <c r="J1408" s="20">
        <f t="shared" si="300"/>
        <v>279239.16443107033</v>
      </c>
      <c r="K1408" s="18">
        <f t="shared" si="293"/>
        <v>42.323736669580441</v>
      </c>
      <c r="L1408" s="20">
        <f t="shared" si="294"/>
        <v>13037.942771553922</v>
      </c>
      <c r="M1408" s="39">
        <f t="shared" si="288"/>
        <v>18.326907245856351</v>
      </c>
      <c r="N1408" s="21"/>
      <c r="O1408" s="22">
        <f t="shared" si="289"/>
        <v>22.852095511377353</v>
      </c>
      <c r="P1408" s="22"/>
      <c r="Q1408" s="41">
        <f t="shared" si="290"/>
        <v>3.1518001960628539E-2</v>
      </c>
      <c r="R1408" s="19">
        <f t="shared" si="295"/>
        <v>0.96486630767468584</v>
      </c>
      <c r="S1408" s="19">
        <f t="shared" si="301"/>
        <v>15.044323105759673</v>
      </c>
      <c r="T1408" s="25">
        <f t="shared" si="296"/>
        <v>0.10334217533778367</v>
      </c>
      <c r="U1408" s="25">
        <f t="shared" si="297"/>
        <v>5.8082622427089392E-2</v>
      </c>
      <c r="V1408" s="25">
        <f t="shared" si="298"/>
        <v>4.5259552910694278E-2</v>
      </c>
      <c r="Y1408" s="40"/>
      <c r="Z1408" s="40"/>
    </row>
    <row r="1409" spans="1:26" x14ac:dyDescent="0.2">
      <c r="A1409" s="16">
        <v>1987.09</v>
      </c>
      <c r="B1409" s="17">
        <v>318.7</v>
      </c>
      <c r="C1409" s="18">
        <v>8.66</v>
      </c>
      <c r="D1409" s="17">
        <v>15.86</v>
      </c>
      <c r="E1409" s="17">
        <v>115</v>
      </c>
      <c r="F1409" s="18">
        <f t="shared" si="299"/>
        <v>1987.7083333332273</v>
      </c>
      <c r="G1409" s="19">
        <v>9.42</v>
      </c>
      <c r="H1409" s="18">
        <f t="shared" si="291"/>
        <v>872.44471413043516</v>
      </c>
      <c r="I1409" s="18">
        <f t="shared" si="292"/>
        <v>23.706844130434792</v>
      </c>
      <c r="J1409" s="20">
        <f t="shared" si="300"/>
        <v>269367.55883041571</v>
      </c>
      <c r="K1409" s="18">
        <f t="shared" si="293"/>
        <v>43.416922391304361</v>
      </c>
      <c r="L1409" s="20">
        <f t="shared" si="294"/>
        <v>13404.98739582803</v>
      </c>
      <c r="M1409" s="39">
        <f t="shared" ref="M1409:M1472" si="302">H1409/AVERAGE(K1289:K1408)</f>
        <v>17.675620449938229</v>
      </c>
      <c r="N1409" s="21"/>
      <c r="O1409" s="22">
        <f t="shared" ref="O1409:O1472" si="303">J1409/AVERAGE(L1289:L1408)</f>
        <v>22.00776623420672</v>
      </c>
      <c r="P1409" s="22"/>
      <c r="Q1409" s="41">
        <f t="shared" ref="Q1409:Q1472" si="304">1/M1409-(G1409/100-(((E1409/E1289)^(1/10))-1))</f>
        <v>2.7138089806860194E-2</v>
      </c>
      <c r="R1409" s="19">
        <f t="shared" si="295"/>
        <v>1.0014476306327</v>
      </c>
      <c r="S1409" s="19">
        <f t="shared" si="301"/>
        <v>14.440026083980936</v>
      </c>
      <c r="T1409" s="25">
        <f t="shared" si="296"/>
        <v>0.10835852021718639</v>
      </c>
      <c r="U1409" s="25">
        <f t="shared" si="297"/>
        <v>6.342280497439301E-2</v>
      </c>
      <c r="V1409" s="25">
        <f t="shared" si="298"/>
        <v>4.4935715242793384E-2</v>
      </c>
      <c r="Y1409" s="40"/>
      <c r="Z1409" s="40"/>
    </row>
    <row r="1410" spans="1:26" x14ac:dyDescent="0.2">
      <c r="A1410" s="16">
        <v>1987.1</v>
      </c>
      <c r="B1410" s="17">
        <v>280.2</v>
      </c>
      <c r="C1410" s="18">
        <v>8.7100000000000009</v>
      </c>
      <c r="D1410" s="17">
        <v>16.406700000000001</v>
      </c>
      <c r="E1410" s="17">
        <v>115.3</v>
      </c>
      <c r="F1410" s="18">
        <f t="shared" si="299"/>
        <v>1987.7916666665606</v>
      </c>
      <c r="G1410" s="19">
        <v>9.52</v>
      </c>
      <c r="H1410" s="18">
        <f t="shared" si="291"/>
        <v>765.05475065047744</v>
      </c>
      <c r="I1410" s="18">
        <f t="shared" si="292"/>
        <v>23.781680507372087</v>
      </c>
      <c r="J1410" s="20">
        <f t="shared" si="300"/>
        <v>236822.75981868632</v>
      </c>
      <c r="K1410" s="18">
        <f t="shared" si="293"/>
        <v>44.79665873482223</v>
      </c>
      <c r="L1410" s="20">
        <f t="shared" si="294"/>
        <v>13866.80932732777</v>
      </c>
      <c r="M1410" s="39">
        <f t="shared" si="302"/>
        <v>15.530055563627322</v>
      </c>
      <c r="N1410" s="21"/>
      <c r="O1410" s="22">
        <f t="shared" si="303"/>
        <v>19.313386963315391</v>
      </c>
      <c r="P1410" s="22"/>
      <c r="Q1410" s="41">
        <f t="shared" si="304"/>
        <v>3.3885399558438334E-2</v>
      </c>
      <c r="R1410" s="19">
        <f t="shared" si="295"/>
        <v>1.0513845824386956</v>
      </c>
      <c r="S1410" s="19">
        <f t="shared" si="301"/>
        <v>14.423303897908639</v>
      </c>
      <c r="T1410" s="25">
        <f t="shared" si="296"/>
        <v>0.12427821516317095</v>
      </c>
      <c r="U1410" s="25">
        <f t="shared" si="297"/>
        <v>6.5242313112665595E-2</v>
      </c>
      <c r="V1410" s="25">
        <f t="shared" si="298"/>
        <v>5.9035902050505351E-2</v>
      </c>
      <c r="Y1410" s="40"/>
      <c r="Z1410" s="40"/>
    </row>
    <row r="1411" spans="1:26" x14ac:dyDescent="0.2">
      <c r="A1411" s="16">
        <v>1987.11</v>
      </c>
      <c r="B1411" s="17">
        <v>245</v>
      </c>
      <c r="C1411" s="18">
        <v>8.76</v>
      </c>
      <c r="D1411" s="17">
        <v>16.953299999999999</v>
      </c>
      <c r="E1411" s="17">
        <v>115.4</v>
      </c>
      <c r="F1411" s="18">
        <f t="shared" si="299"/>
        <v>1987.8749999998938</v>
      </c>
      <c r="G1411" s="19">
        <v>8.86</v>
      </c>
      <c r="H1411" s="18">
        <f t="shared" si="291"/>
        <v>668.3654137781632</v>
      </c>
      <c r="I1411" s="18">
        <f t="shared" si="292"/>
        <v>23.897473570190652</v>
      </c>
      <c r="J1411" s="20">
        <f t="shared" si="300"/>
        <v>207509.02319120098</v>
      </c>
      <c r="K1411" s="18">
        <f t="shared" si="293"/>
        <v>46.248977017980948</v>
      </c>
      <c r="L1411" s="20">
        <f t="shared" si="294"/>
        <v>14359.031521907702</v>
      </c>
      <c r="M1411" s="39">
        <f t="shared" si="302"/>
        <v>13.590885143189091</v>
      </c>
      <c r="N1411" s="21"/>
      <c r="O1411" s="22">
        <f t="shared" si="303"/>
        <v>16.887366309768478</v>
      </c>
      <c r="P1411" s="22"/>
      <c r="Q1411" s="41">
        <f t="shared" si="304"/>
        <v>4.9247979245253939E-2</v>
      </c>
      <c r="R1411" s="19">
        <f t="shared" si="295"/>
        <v>0.99887189891126138</v>
      </c>
      <c r="S1411" s="19">
        <f t="shared" si="301"/>
        <v>15.151298584090739</v>
      </c>
      <c r="T1411" s="25">
        <f t="shared" si="296"/>
        <v>0.13798440684227598</v>
      </c>
      <c r="U1411" s="25">
        <f t="shared" si="297"/>
        <v>6.1788332359404174E-2</v>
      </c>
      <c r="V1411" s="25">
        <f t="shared" si="298"/>
        <v>7.6196074482871801E-2</v>
      </c>
      <c r="Y1411" s="40"/>
      <c r="Z1411" s="40"/>
    </row>
    <row r="1412" spans="1:26" x14ac:dyDescent="0.2">
      <c r="A1412" s="16">
        <v>1987.12</v>
      </c>
      <c r="B1412" s="17">
        <v>241</v>
      </c>
      <c r="C1412" s="18">
        <v>8.81</v>
      </c>
      <c r="D1412" s="17">
        <v>17.5</v>
      </c>
      <c r="E1412" s="17">
        <v>115.4</v>
      </c>
      <c r="F1412" s="18">
        <f t="shared" si="299"/>
        <v>1987.9583333332271</v>
      </c>
      <c r="G1412" s="19">
        <v>8.99</v>
      </c>
      <c r="H1412" s="18">
        <f t="shared" si="291"/>
        <v>657.4533253899483</v>
      </c>
      <c r="I1412" s="18">
        <f t="shared" si="292"/>
        <v>24.033874675043339</v>
      </c>
      <c r="J1412" s="20">
        <f t="shared" si="300"/>
        <v>204742.94202832234</v>
      </c>
      <c r="K1412" s="18">
        <f t="shared" si="293"/>
        <v>47.740386698440226</v>
      </c>
      <c r="L1412" s="20">
        <f t="shared" si="294"/>
        <v>14867.226080894774</v>
      </c>
      <c r="M1412" s="39">
        <f t="shared" si="302"/>
        <v>13.38902851442697</v>
      </c>
      <c r="N1412" s="21"/>
      <c r="O1412" s="22">
        <f t="shared" si="303"/>
        <v>16.62249463399986</v>
      </c>
      <c r="P1412" s="22"/>
      <c r="Q1412" s="41">
        <f t="shared" si="304"/>
        <v>4.8714014484914442E-2</v>
      </c>
      <c r="R1412" s="19">
        <f t="shared" si="295"/>
        <v>1.028730231232527</v>
      </c>
      <c r="S1412" s="19">
        <f t="shared" si="301"/>
        <v>15.134206387662223</v>
      </c>
      <c r="T1412" s="25">
        <f t="shared" si="296"/>
        <v>0.14262186698497015</v>
      </c>
      <c r="U1412" s="25">
        <f t="shared" si="297"/>
        <v>6.3114654338094267E-2</v>
      </c>
      <c r="V1412" s="25">
        <f t="shared" si="298"/>
        <v>7.950721264687588E-2</v>
      </c>
      <c r="Y1412" s="40"/>
      <c r="Z1412" s="40"/>
    </row>
    <row r="1413" spans="1:26" x14ac:dyDescent="0.2">
      <c r="A1413" s="16">
        <v>1988.01</v>
      </c>
      <c r="B1413" s="17">
        <v>250.5</v>
      </c>
      <c r="C1413" s="18">
        <v>8.8566699999999994</v>
      </c>
      <c r="D1413" s="17">
        <v>17.863299999999999</v>
      </c>
      <c r="E1413" s="17">
        <v>115.7</v>
      </c>
      <c r="F1413" s="18">
        <f t="shared" si="299"/>
        <v>1988.0416666665603</v>
      </c>
      <c r="G1413" s="19">
        <v>8.67</v>
      </c>
      <c r="H1413" s="18">
        <f t="shared" si="291"/>
        <v>681.59761776145228</v>
      </c>
      <c r="I1413" s="18">
        <f t="shared" si="292"/>
        <v>24.098543605985313</v>
      </c>
      <c r="J1413" s="20">
        <f t="shared" si="300"/>
        <v>212887.30828661419</v>
      </c>
      <c r="K1413" s="18">
        <f t="shared" si="293"/>
        <v>48.605120660112377</v>
      </c>
      <c r="L1413" s="20">
        <f t="shared" si="294"/>
        <v>15181.117182100899</v>
      </c>
      <c r="M1413" s="39">
        <f t="shared" si="302"/>
        <v>13.898336683569141</v>
      </c>
      <c r="N1413" s="21"/>
      <c r="O1413" s="22">
        <f t="shared" si="303"/>
        <v>17.237464801757401</v>
      </c>
      <c r="P1413" s="22"/>
      <c r="Q1413" s="41">
        <f t="shared" si="304"/>
        <v>4.8770254494573964E-2</v>
      </c>
      <c r="R1413" s="19">
        <f t="shared" si="295"/>
        <v>1.0383636955621693</v>
      </c>
      <c r="S1413" s="19">
        <f t="shared" si="301"/>
        <v>15.528646538247564</v>
      </c>
      <c r="T1413" s="25">
        <f t="shared" si="296"/>
        <v>0.13823197341745064</v>
      </c>
      <c r="U1413" s="25">
        <f t="shared" si="297"/>
        <v>6.284914000079489E-2</v>
      </c>
      <c r="V1413" s="25">
        <f t="shared" si="298"/>
        <v>7.5382833416655748E-2</v>
      </c>
      <c r="Y1413" s="40"/>
      <c r="Z1413" s="40"/>
    </row>
    <row r="1414" spans="1:26" x14ac:dyDescent="0.2">
      <c r="A1414" s="16">
        <v>1988.02</v>
      </c>
      <c r="B1414" s="17">
        <v>258.10000000000002</v>
      </c>
      <c r="C1414" s="18">
        <v>8.9033300000000004</v>
      </c>
      <c r="D1414" s="17">
        <v>18.226700000000001</v>
      </c>
      <c r="E1414" s="17">
        <v>116</v>
      </c>
      <c r="F1414" s="18">
        <f t="shared" si="299"/>
        <v>1988.1249999998936</v>
      </c>
      <c r="G1414" s="19">
        <v>8.2100000000000009</v>
      </c>
      <c r="H1414" s="18">
        <f t="shared" si="291"/>
        <v>700.46059375000038</v>
      </c>
      <c r="I1414" s="18">
        <f t="shared" si="292"/>
        <v>24.16285090334053</v>
      </c>
      <c r="J1414" s="20">
        <f t="shared" si="300"/>
        <v>219407.80037673039</v>
      </c>
      <c r="K1414" s="18">
        <f t="shared" si="293"/>
        <v>49.465653251077612</v>
      </c>
      <c r="L1414" s="20">
        <f t="shared" si="294"/>
        <v>15494.305134159442</v>
      </c>
      <c r="M1414" s="39">
        <f t="shared" si="302"/>
        <v>14.298270962469529</v>
      </c>
      <c r="N1414" s="21"/>
      <c r="O1414" s="22">
        <f t="shared" si="303"/>
        <v>17.714126170441723</v>
      </c>
      <c r="P1414" s="22"/>
      <c r="Q1414" s="41">
        <f t="shared" si="304"/>
        <v>5.0954722160582014E-2</v>
      </c>
      <c r="R1414" s="19">
        <f t="shared" si="295"/>
        <v>0.99608508963190345</v>
      </c>
      <c r="S1414" s="19">
        <f t="shared" si="301"/>
        <v>16.082681816516534</v>
      </c>
      <c r="T1414" s="25">
        <f t="shared" si="296"/>
        <v>0.14165589311359028</v>
      </c>
      <c r="U1414" s="25">
        <f t="shared" si="297"/>
        <v>5.918023773368275E-2</v>
      </c>
      <c r="V1414" s="25">
        <f t="shared" si="298"/>
        <v>8.2475655379907531E-2</v>
      </c>
      <c r="Y1414" s="40"/>
      <c r="Z1414" s="40"/>
    </row>
    <row r="1415" spans="1:26" x14ac:dyDescent="0.2">
      <c r="A1415" s="16">
        <v>1988.03</v>
      </c>
      <c r="B1415" s="17">
        <v>265.7</v>
      </c>
      <c r="C1415" s="18">
        <v>8.9499999999999993</v>
      </c>
      <c r="D1415" s="17">
        <v>18.59</v>
      </c>
      <c r="E1415" s="17">
        <v>116.5</v>
      </c>
      <c r="F1415" s="18">
        <f t="shared" si="299"/>
        <v>1988.2083333332268</v>
      </c>
      <c r="G1415" s="19">
        <v>8.3699999999999992</v>
      </c>
      <c r="H1415" s="18">
        <f t="shared" si="291"/>
        <v>717.99153111588021</v>
      </c>
      <c r="I1415" s="18">
        <f t="shared" si="292"/>
        <v>24.185262339055804</v>
      </c>
      <c r="J1415" s="20">
        <f t="shared" si="300"/>
        <v>225530.38225861627</v>
      </c>
      <c r="K1415" s="18">
        <f t="shared" si="293"/>
        <v>50.235086802575125</v>
      </c>
      <c r="L1415" s="20">
        <f t="shared" si="294"/>
        <v>15779.48741508346</v>
      </c>
      <c r="M1415" s="39">
        <f t="shared" si="302"/>
        <v>14.668946811103467</v>
      </c>
      <c r="N1415" s="21"/>
      <c r="O1415" s="22">
        <f t="shared" si="303"/>
        <v>18.152060554951028</v>
      </c>
      <c r="P1415" s="22"/>
      <c r="Q1415" s="41">
        <f t="shared" si="304"/>
        <v>4.7202997059628798E-2</v>
      </c>
      <c r="R1415" s="19">
        <f t="shared" si="295"/>
        <v>0.98379483607185603</v>
      </c>
      <c r="S1415" s="19">
        <f t="shared" si="301"/>
        <v>15.950965397530005</v>
      </c>
      <c r="T1415" s="25">
        <f t="shared" si="296"/>
        <v>0.14421543923692304</v>
      </c>
      <c r="U1415" s="25">
        <f t="shared" si="297"/>
        <v>5.9704656860496863E-2</v>
      </c>
      <c r="V1415" s="25">
        <f t="shared" si="298"/>
        <v>8.4510782376426175E-2</v>
      </c>
      <c r="Y1415" s="40"/>
      <c r="Z1415" s="40"/>
    </row>
    <row r="1416" spans="1:26" x14ac:dyDescent="0.2">
      <c r="A1416" s="16">
        <v>1988.04</v>
      </c>
      <c r="B1416" s="17">
        <v>262.60000000000002</v>
      </c>
      <c r="C1416" s="18">
        <v>9.0433299999999992</v>
      </c>
      <c r="D1416" s="17">
        <v>19.616700000000002</v>
      </c>
      <c r="E1416" s="17">
        <v>117.1</v>
      </c>
      <c r="F1416" s="18">
        <f t="shared" si="299"/>
        <v>1988.2916666665601</v>
      </c>
      <c r="G1416" s="19">
        <v>8.7200000000000006</v>
      </c>
      <c r="H1416" s="18">
        <f t="shared" si="291"/>
        <v>705.97857173356147</v>
      </c>
      <c r="I1416" s="18">
        <f t="shared" si="292"/>
        <v>24.312251321840318</v>
      </c>
      <c r="J1416" s="20">
        <f t="shared" si="300"/>
        <v>222393.35633826521</v>
      </c>
      <c r="K1416" s="18">
        <f t="shared" si="293"/>
        <v>52.737889749146063</v>
      </c>
      <c r="L1416" s="20">
        <f t="shared" si="294"/>
        <v>16613.190225745802</v>
      </c>
      <c r="M1416" s="39">
        <f t="shared" si="302"/>
        <v>14.433316420838949</v>
      </c>
      <c r="N1416" s="21"/>
      <c r="O1416" s="22">
        <f t="shared" si="303"/>
        <v>17.840595093043468</v>
      </c>
      <c r="P1416" s="22"/>
      <c r="Q1416" s="41">
        <f t="shared" si="304"/>
        <v>4.4527058308336545E-2</v>
      </c>
      <c r="R1416" s="19">
        <f t="shared" si="295"/>
        <v>0.98314430327257019</v>
      </c>
      <c r="S1416" s="19">
        <f t="shared" si="301"/>
        <v>15.61207186810015</v>
      </c>
      <c r="T1416" s="25">
        <f t="shared" si="296"/>
        <v>0.14945155386379416</v>
      </c>
      <c r="U1416" s="25">
        <f t="shared" si="297"/>
        <v>6.2365595392906759E-2</v>
      </c>
      <c r="V1416" s="25">
        <f t="shared" si="298"/>
        <v>8.7085958470887403E-2</v>
      </c>
      <c r="Y1416" s="40"/>
      <c r="Z1416" s="40"/>
    </row>
    <row r="1417" spans="1:26" x14ac:dyDescent="0.2">
      <c r="A1417" s="16">
        <v>1988.05</v>
      </c>
      <c r="B1417" s="17">
        <v>256.10000000000002</v>
      </c>
      <c r="C1417" s="18">
        <v>9.1366700000000005</v>
      </c>
      <c r="D1417" s="17">
        <v>20.6433</v>
      </c>
      <c r="E1417" s="17">
        <v>117.5</v>
      </c>
      <c r="F1417" s="18">
        <f t="shared" si="299"/>
        <v>1988.3749999998934</v>
      </c>
      <c r="G1417" s="19">
        <v>9.09</v>
      </c>
      <c r="H1417" s="18">
        <f t="shared" ref="H1417:H1480" si="305">B1417*$E$1853/E1417</f>
        <v>686.16001170212803</v>
      </c>
      <c r="I1417" s="18">
        <f t="shared" ref="I1417:I1480" si="306">C1417*$E$1853/E1417</f>
        <v>24.479568895425544</v>
      </c>
      <c r="J1417" s="20">
        <f t="shared" si="300"/>
        <v>216792.84410726491</v>
      </c>
      <c r="K1417" s="18">
        <f t="shared" ref="K1417:K1480" si="307">D1417*$E$1853/E1417</f>
        <v>55.308890939361724</v>
      </c>
      <c r="L1417" s="20">
        <f t="shared" ref="L1417:L1480" si="308">K1417*(J1417/H1417)</f>
        <v>17474.891521903559</v>
      </c>
      <c r="M1417" s="39">
        <f t="shared" si="302"/>
        <v>14.031891348027775</v>
      </c>
      <c r="N1417" s="21"/>
      <c r="O1417" s="22">
        <f t="shared" si="303"/>
        <v>17.32531798621272</v>
      </c>
      <c r="P1417" s="22"/>
      <c r="Q1417" s="41">
        <f t="shared" si="304"/>
        <v>4.2178685061003043E-2</v>
      </c>
      <c r="R1417" s="19">
        <f t="shared" ref="R1417:R1480" si="309">((G1417/G1418+G1417/1200+((1+G1418/1200)^(-119))*(1-G1417/G1418)))</f>
        <v>1.0187384727016691</v>
      </c>
      <c r="S1417" s="19">
        <f t="shared" si="301"/>
        <v>15.296667878487494</v>
      </c>
      <c r="T1417" s="25">
        <f t="shared" ref="T1417:T1480" si="310">(($J1537/$J1417)^(1/10)-1)</f>
        <v>0.15191947926139182</v>
      </c>
      <c r="U1417" s="25">
        <f t="shared" ref="U1417:U1480" si="311">(($S1537/$S1417)^(1/10)-1)</f>
        <v>6.4758539388930059E-2</v>
      </c>
      <c r="V1417" s="25">
        <f t="shared" ref="V1417:V1480" si="312">T1417-U1417</f>
        <v>8.7160939872461762E-2</v>
      </c>
      <c r="Y1417" s="40"/>
      <c r="Z1417" s="40"/>
    </row>
    <row r="1418" spans="1:26" x14ac:dyDescent="0.2">
      <c r="A1418" s="16">
        <v>1988.06</v>
      </c>
      <c r="B1418" s="17">
        <v>270.7</v>
      </c>
      <c r="C1418" s="18">
        <v>9.23</v>
      </c>
      <c r="D1418" s="17">
        <v>21.67</v>
      </c>
      <c r="E1418" s="17">
        <v>118</v>
      </c>
      <c r="F1418" s="18">
        <f t="shared" ref="F1418:F1481" si="313">F1417+1/12</f>
        <v>1988.4583333332266</v>
      </c>
      <c r="G1418" s="19">
        <v>8.92</v>
      </c>
      <c r="H1418" s="18">
        <f t="shared" si="305"/>
        <v>722.20408580508501</v>
      </c>
      <c r="I1418" s="18">
        <f t="shared" si="306"/>
        <v>24.624838241525438</v>
      </c>
      <c r="J1418" s="20">
        <f t="shared" ref="J1418:J1481" si="314">J1417*((H1418+(I1418/12))/H1417)</f>
        <v>228829.35345928016</v>
      </c>
      <c r="K1418" s="18">
        <f t="shared" si="307"/>
        <v>57.813677648305116</v>
      </c>
      <c r="L1418" s="20">
        <f t="shared" si="308"/>
        <v>18318.182820327303</v>
      </c>
      <c r="M1418" s="39">
        <f t="shared" si="302"/>
        <v>14.766468647879622</v>
      </c>
      <c r="N1418" s="21"/>
      <c r="O1418" s="22">
        <f t="shared" si="303"/>
        <v>18.208235569514837</v>
      </c>
      <c r="P1418" s="22"/>
      <c r="Q1418" s="41">
        <f t="shared" si="304"/>
        <v>3.9638410850633035E-2</v>
      </c>
      <c r="R1418" s="19">
        <f t="shared" si="309"/>
        <v>0.99829434380981263</v>
      </c>
      <c r="S1418" s="19">
        <f t="shared" ref="S1418:S1481" si="315">S1417*R1417*E1417/E1418</f>
        <v>15.517273122497594</v>
      </c>
      <c r="T1418" s="25">
        <f t="shared" si="310"/>
        <v>0.14570549563330726</v>
      </c>
      <c r="U1418" s="25">
        <f t="shared" si="311"/>
        <v>6.4809484650063309E-2</v>
      </c>
      <c r="V1418" s="25">
        <f t="shared" si="312"/>
        <v>8.0896010983243949E-2</v>
      </c>
      <c r="Y1418" s="40"/>
      <c r="Z1418" s="40"/>
    </row>
    <row r="1419" spans="1:26" x14ac:dyDescent="0.2">
      <c r="A1419" s="16">
        <v>1988.07</v>
      </c>
      <c r="B1419" s="17">
        <v>269.10000000000002</v>
      </c>
      <c r="C1419" s="18">
        <v>9.3066700000000004</v>
      </c>
      <c r="D1419" s="17">
        <v>22.023299999999999</v>
      </c>
      <c r="E1419" s="17">
        <v>118.5</v>
      </c>
      <c r="F1419" s="18">
        <f t="shared" si="313"/>
        <v>1988.5416666665599</v>
      </c>
      <c r="G1419" s="19">
        <v>9.06</v>
      </c>
      <c r="H1419" s="18">
        <f t="shared" si="305"/>
        <v>714.90616139240535</v>
      </c>
      <c r="I1419" s="18">
        <f t="shared" si="306"/>
        <v>24.724621795042207</v>
      </c>
      <c r="J1419" s="20">
        <f t="shared" si="314"/>
        <v>227169.84647663124</v>
      </c>
      <c r="K1419" s="18">
        <f t="shared" si="307"/>
        <v>58.508334686708885</v>
      </c>
      <c r="L1419" s="20">
        <f t="shared" si="308"/>
        <v>18591.711928312125</v>
      </c>
      <c r="M1419" s="39">
        <f t="shared" si="302"/>
        <v>14.6083157175221</v>
      </c>
      <c r="N1419" s="21"/>
      <c r="O1419" s="22">
        <f t="shared" si="303"/>
        <v>17.988763201028426</v>
      </c>
      <c r="P1419" s="22"/>
      <c r="Q1419" s="41">
        <f t="shared" si="304"/>
        <v>3.8609675495086246E-2</v>
      </c>
      <c r="R1419" s="19">
        <f t="shared" si="309"/>
        <v>0.99460428504699416</v>
      </c>
      <c r="S1419" s="19">
        <f t="shared" si="315"/>
        <v>15.425443938952597</v>
      </c>
      <c r="T1419" s="25">
        <f t="shared" si="310"/>
        <v>0.15142125977307908</v>
      </c>
      <c r="U1419" s="25">
        <f t="shared" si="311"/>
        <v>6.6122269687267643E-2</v>
      </c>
      <c r="V1419" s="25">
        <f t="shared" si="312"/>
        <v>8.5298990085811432E-2</v>
      </c>
      <c r="Y1419" s="40"/>
      <c r="Z1419" s="40"/>
    </row>
    <row r="1420" spans="1:26" x14ac:dyDescent="0.2">
      <c r="A1420" s="16">
        <v>1988.08</v>
      </c>
      <c r="B1420" s="17">
        <v>263.7</v>
      </c>
      <c r="C1420" s="18">
        <v>9.3833300000000008</v>
      </c>
      <c r="D1420" s="17">
        <v>22.3767</v>
      </c>
      <c r="E1420" s="17">
        <v>119</v>
      </c>
      <c r="F1420" s="18">
        <f t="shared" si="313"/>
        <v>1988.6249999998931</v>
      </c>
      <c r="G1420" s="19">
        <v>9.26</v>
      </c>
      <c r="H1420" s="18">
        <f t="shared" si="305"/>
        <v>697.61668802521035</v>
      </c>
      <c r="I1420" s="18">
        <f t="shared" si="306"/>
        <v>24.82354037636556</v>
      </c>
      <c r="J1420" s="20">
        <f t="shared" si="314"/>
        <v>222333.24384373811</v>
      </c>
      <c r="K1420" s="18">
        <f t="shared" si="307"/>
        <v>59.197418820378182</v>
      </c>
      <c r="L1420" s="20">
        <f t="shared" si="308"/>
        <v>18866.455432378363</v>
      </c>
      <c r="M1420" s="39">
        <f t="shared" si="302"/>
        <v>14.244946310675656</v>
      </c>
      <c r="N1420" s="21"/>
      <c r="O1420" s="22">
        <f t="shared" si="303"/>
        <v>17.518725933895695</v>
      </c>
      <c r="P1420" s="22"/>
      <c r="Q1420" s="41">
        <f t="shared" si="304"/>
        <v>3.8319223452196405E-2</v>
      </c>
      <c r="R1420" s="19">
        <f t="shared" si="309"/>
        <v>1.0260567691250402</v>
      </c>
      <c r="S1420" s="19">
        <f t="shared" si="315"/>
        <v>15.277749562113286</v>
      </c>
      <c r="T1420" s="25">
        <f t="shared" si="310"/>
        <v>0.14545422414527609</v>
      </c>
      <c r="U1420" s="25">
        <f t="shared" si="311"/>
        <v>6.8478382298141849E-2</v>
      </c>
      <c r="V1420" s="25">
        <f t="shared" si="312"/>
        <v>7.6975841847134241E-2</v>
      </c>
      <c r="Y1420" s="40"/>
      <c r="Z1420" s="40"/>
    </row>
    <row r="1421" spans="1:26" x14ac:dyDescent="0.2">
      <c r="A1421" s="16">
        <v>1988.09</v>
      </c>
      <c r="B1421" s="17">
        <v>268</v>
      </c>
      <c r="C1421" s="18">
        <v>9.4600000000000009</v>
      </c>
      <c r="D1421" s="17">
        <v>22.73</v>
      </c>
      <c r="E1421" s="17">
        <v>119.8</v>
      </c>
      <c r="F1421" s="18">
        <f t="shared" si="313"/>
        <v>1988.7083333332264</v>
      </c>
      <c r="G1421" s="19">
        <v>8.98</v>
      </c>
      <c r="H1421" s="18">
        <f t="shared" si="305"/>
        <v>704.2578046744577</v>
      </c>
      <c r="I1421" s="18">
        <f t="shared" si="306"/>
        <v>24.859249373956608</v>
      </c>
      <c r="J1421" s="20">
        <f t="shared" si="314"/>
        <v>225110.02298815819</v>
      </c>
      <c r="K1421" s="18">
        <f t="shared" si="307"/>
        <v>59.73052201585979</v>
      </c>
      <c r="L1421" s="20">
        <f t="shared" si="308"/>
        <v>19092.353815376253</v>
      </c>
      <c r="M1421" s="39">
        <f t="shared" si="302"/>
        <v>14.369428776140165</v>
      </c>
      <c r="N1421" s="21"/>
      <c r="O1421" s="22">
        <f t="shared" si="303"/>
        <v>17.648292003694422</v>
      </c>
      <c r="P1421" s="22"/>
      <c r="Q1421" s="41">
        <f t="shared" si="304"/>
        <v>4.0421236973085833E-2</v>
      </c>
      <c r="R1421" s="19">
        <f t="shared" si="309"/>
        <v>1.019363978978598</v>
      </c>
      <c r="S1421" s="19">
        <f t="shared" si="315"/>
        <v>15.57115829940911</v>
      </c>
      <c r="T1421" s="25">
        <f t="shared" si="310"/>
        <v>0.1381631772933567</v>
      </c>
      <c r="U1421" s="25">
        <f t="shared" si="311"/>
        <v>7.1142595418593579E-2</v>
      </c>
      <c r="V1421" s="25">
        <f t="shared" si="312"/>
        <v>6.7020581874763119E-2</v>
      </c>
      <c r="Y1421" s="40"/>
      <c r="Z1421" s="40"/>
    </row>
    <row r="1422" spans="1:26" x14ac:dyDescent="0.2">
      <c r="A1422" s="16">
        <v>1988.1</v>
      </c>
      <c r="B1422" s="17">
        <v>277.39999999999998</v>
      </c>
      <c r="C1422" s="18">
        <v>9.5500000000000007</v>
      </c>
      <c r="D1422" s="17">
        <v>23.0733</v>
      </c>
      <c r="E1422" s="17">
        <v>120.2</v>
      </c>
      <c r="F1422" s="18">
        <f t="shared" si="313"/>
        <v>1988.7916666665596</v>
      </c>
      <c r="G1422" s="19">
        <v>8.8000000000000007</v>
      </c>
      <c r="H1422" s="18">
        <f t="shared" si="305"/>
        <v>726.53356281198023</v>
      </c>
      <c r="I1422" s="18">
        <f t="shared" si="306"/>
        <v>25.01224053660567</v>
      </c>
      <c r="J1422" s="20">
        <f t="shared" si="314"/>
        <v>232896.52563941324</v>
      </c>
      <c r="K1422" s="18">
        <f t="shared" si="307"/>
        <v>60.430882677828649</v>
      </c>
      <c r="L1422" s="20">
        <f t="shared" si="308"/>
        <v>19371.634481023342</v>
      </c>
      <c r="M1422" s="39">
        <f t="shared" si="302"/>
        <v>14.811450153277727</v>
      </c>
      <c r="N1422" s="21"/>
      <c r="O1422" s="22">
        <f t="shared" si="303"/>
        <v>18.165517397941176</v>
      </c>
      <c r="P1422" s="22"/>
      <c r="Q1422" s="41">
        <f t="shared" si="304"/>
        <v>3.9545427218485307E-2</v>
      </c>
      <c r="R1422" s="19">
        <f t="shared" si="309"/>
        <v>0.99684437266514558</v>
      </c>
      <c r="S1422" s="19">
        <f t="shared" si="315"/>
        <v>15.819856989939071</v>
      </c>
      <c r="T1422" s="25">
        <f t="shared" si="310"/>
        <v>0.13547813605330083</v>
      </c>
      <c r="U1422" s="25">
        <f t="shared" si="311"/>
        <v>7.1969206543410325E-2</v>
      </c>
      <c r="V1422" s="25">
        <f t="shared" si="312"/>
        <v>6.350892950989051E-2</v>
      </c>
      <c r="Y1422" s="40"/>
      <c r="Z1422" s="40"/>
    </row>
    <row r="1423" spans="1:26" x14ac:dyDescent="0.2">
      <c r="A1423" s="16">
        <v>1988.11</v>
      </c>
      <c r="B1423" s="17">
        <v>271</v>
      </c>
      <c r="C1423" s="18">
        <v>9.64</v>
      </c>
      <c r="D1423" s="17">
        <v>23.416699999999999</v>
      </c>
      <c r="E1423" s="17">
        <v>120.3</v>
      </c>
      <c r="F1423" s="18">
        <f t="shared" si="313"/>
        <v>1988.8749999998929</v>
      </c>
      <c r="G1423" s="19">
        <v>8.9600000000000009</v>
      </c>
      <c r="H1423" s="18">
        <f t="shared" si="305"/>
        <v>709.18143183707434</v>
      </c>
      <c r="I1423" s="18">
        <f t="shared" si="306"/>
        <v>25.226970490440578</v>
      </c>
      <c r="J1423" s="20">
        <f t="shared" si="314"/>
        <v>228008.04553335084</v>
      </c>
      <c r="K1423" s="18">
        <f t="shared" si="307"/>
        <v>61.279294593724053</v>
      </c>
      <c r="L1423" s="20">
        <f t="shared" si="308"/>
        <v>19701.830257715192</v>
      </c>
      <c r="M1423" s="39">
        <f t="shared" si="302"/>
        <v>14.445530680872892</v>
      </c>
      <c r="N1423" s="21"/>
      <c r="O1423" s="22">
        <f t="shared" si="303"/>
        <v>17.692871543397217</v>
      </c>
      <c r="P1423" s="22"/>
      <c r="Q1423" s="41">
        <f t="shared" si="304"/>
        <v>3.9271002237617855E-2</v>
      </c>
      <c r="R1423" s="19">
        <f t="shared" si="309"/>
        <v>0.99769560940182367</v>
      </c>
      <c r="S1423" s="19">
        <f t="shared" si="315"/>
        <v>15.756826576042673</v>
      </c>
      <c r="T1423" s="25">
        <f t="shared" si="310"/>
        <v>0.14980021837972357</v>
      </c>
      <c r="U1423" s="25">
        <f t="shared" si="311"/>
        <v>7.0251831338317583E-2</v>
      </c>
      <c r="V1423" s="25">
        <f t="shared" si="312"/>
        <v>7.9548387041405988E-2</v>
      </c>
      <c r="Y1423" s="40"/>
      <c r="Z1423" s="40"/>
    </row>
    <row r="1424" spans="1:26" x14ac:dyDescent="0.2">
      <c r="A1424" s="16">
        <v>1988.12</v>
      </c>
      <c r="B1424" s="17">
        <v>276.5</v>
      </c>
      <c r="C1424" s="18">
        <v>9.75</v>
      </c>
      <c r="D1424" s="17">
        <v>23.75</v>
      </c>
      <c r="E1424" s="17">
        <v>120.5</v>
      </c>
      <c r="F1424" s="18">
        <f t="shared" si="313"/>
        <v>1988.9583333332262</v>
      </c>
      <c r="G1424" s="19">
        <v>9.11</v>
      </c>
      <c r="H1424" s="18">
        <f t="shared" si="305"/>
        <v>722.37345954356886</v>
      </c>
      <c r="I1424" s="18">
        <f t="shared" si="306"/>
        <v>25.472481846473041</v>
      </c>
      <c r="J1424" s="20">
        <f t="shared" si="314"/>
        <v>232931.86690064991</v>
      </c>
      <c r="K1424" s="18">
        <f t="shared" si="307"/>
        <v>62.048353215767662</v>
      </c>
      <c r="L1424" s="20">
        <f t="shared" si="308"/>
        <v>20007.710086403018</v>
      </c>
      <c r="M1424" s="39">
        <f t="shared" si="302"/>
        <v>14.702086748571999</v>
      </c>
      <c r="N1424" s="21"/>
      <c r="O1424" s="22">
        <f t="shared" si="303"/>
        <v>17.981586492014177</v>
      </c>
      <c r="P1424" s="22"/>
      <c r="Q1424" s="41">
        <f t="shared" si="304"/>
        <v>3.6268450358792836E-2</v>
      </c>
      <c r="R1424" s="19">
        <f t="shared" si="309"/>
        <v>1.0088955782014826</v>
      </c>
      <c r="S1424" s="19">
        <f t="shared" si="315"/>
        <v>15.694424549134908</v>
      </c>
      <c r="T1424" s="25">
        <f t="shared" si="310"/>
        <v>0.15204074375042165</v>
      </c>
      <c r="U1424" s="25">
        <f t="shared" si="311"/>
        <v>7.2685803796633142E-2</v>
      </c>
      <c r="V1424" s="25">
        <f t="shared" si="312"/>
        <v>7.9354939953788506E-2</v>
      </c>
      <c r="Y1424" s="40"/>
      <c r="Z1424" s="40"/>
    </row>
    <row r="1425" spans="1:26" x14ac:dyDescent="0.2">
      <c r="A1425" s="16">
        <v>1989.01</v>
      </c>
      <c r="B1425" s="17">
        <v>285.39999999999998</v>
      </c>
      <c r="C1425" s="18">
        <v>9.8133300000000006</v>
      </c>
      <c r="D1425" s="17">
        <v>24.16</v>
      </c>
      <c r="E1425" s="17">
        <v>121.1</v>
      </c>
      <c r="F1425" s="18">
        <f t="shared" si="313"/>
        <v>1989.0416666665594</v>
      </c>
      <c r="G1425" s="19">
        <v>9.09</v>
      </c>
      <c r="H1425" s="18">
        <f t="shared" si="305"/>
        <v>741.9310012386461</v>
      </c>
      <c r="I1425" s="18">
        <f t="shared" si="306"/>
        <v>25.510910134496299</v>
      </c>
      <c r="J1425" s="20">
        <f t="shared" si="314"/>
        <v>239923.77202390367</v>
      </c>
      <c r="K1425" s="18">
        <f t="shared" si="307"/>
        <v>62.806772914946357</v>
      </c>
      <c r="L1425" s="20">
        <f t="shared" si="308"/>
        <v>20310.295487377411</v>
      </c>
      <c r="M1425" s="39">
        <f t="shared" si="302"/>
        <v>15.088072442713285</v>
      </c>
      <c r="N1425" s="21"/>
      <c r="O1425" s="22">
        <f t="shared" si="303"/>
        <v>18.425435496743226</v>
      </c>
      <c r="P1425" s="22"/>
      <c r="Q1425" s="41">
        <f t="shared" si="304"/>
        <v>3.4319933499708785E-2</v>
      </c>
      <c r="R1425" s="19">
        <f t="shared" si="309"/>
        <v>1.0023769837262066</v>
      </c>
      <c r="S1425" s="19">
        <f t="shared" si="315"/>
        <v>15.755584486950456</v>
      </c>
      <c r="T1425" s="25">
        <f t="shared" si="310"/>
        <v>0.15402822616148026</v>
      </c>
      <c r="U1425" s="25">
        <f t="shared" si="311"/>
        <v>7.182926250160282E-2</v>
      </c>
      <c r="V1425" s="25">
        <f t="shared" si="312"/>
        <v>8.2198963659877444E-2</v>
      </c>
      <c r="Y1425" s="40"/>
      <c r="Z1425" s="40"/>
    </row>
    <row r="1426" spans="1:26" x14ac:dyDescent="0.2">
      <c r="A1426" s="16">
        <v>1989.02</v>
      </c>
      <c r="B1426" s="17">
        <v>294</v>
      </c>
      <c r="C1426" s="18">
        <v>9.8966700000000003</v>
      </c>
      <c r="D1426" s="17">
        <v>24.56</v>
      </c>
      <c r="E1426" s="17">
        <v>121.6</v>
      </c>
      <c r="F1426" s="18">
        <f t="shared" si="313"/>
        <v>1989.1249999998927</v>
      </c>
      <c r="G1426" s="19">
        <v>9.17</v>
      </c>
      <c r="H1426" s="18">
        <f t="shared" si="305"/>
        <v>761.14508634868457</v>
      </c>
      <c r="I1426" s="18">
        <f t="shared" si="306"/>
        <v>25.621774631681756</v>
      </c>
      <c r="J1426" s="20">
        <f t="shared" si="314"/>
        <v>246827.63303209571</v>
      </c>
      <c r="K1426" s="18">
        <f t="shared" si="307"/>
        <v>63.584092927631609</v>
      </c>
      <c r="L1426" s="20">
        <f t="shared" si="308"/>
        <v>20619.34240567439</v>
      </c>
      <c r="M1426" s="39">
        <f t="shared" si="302"/>
        <v>15.46706046273475</v>
      </c>
      <c r="N1426" s="21"/>
      <c r="O1426" s="22">
        <f t="shared" si="303"/>
        <v>18.857435717731352</v>
      </c>
      <c r="P1426" s="22"/>
      <c r="Q1426" s="41">
        <f t="shared" si="304"/>
        <v>3.109942441740994E-2</v>
      </c>
      <c r="R1426" s="19">
        <f t="shared" si="309"/>
        <v>0.99539500079332033</v>
      </c>
      <c r="S1426" s="19">
        <f t="shared" si="315"/>
        <v>15.728096787541919</v>
      </c>
      <c r="T1426" s="25">
        <f t="shared" si="310"/>
        <v>0.1505428762996861</v>
      </c>
      <c r="U1426" s="25">
        <f t="shared" si="311"/>
        <v>6.9949108517790792E-2</v>
      </c>
      <c r="V1426" s="25">
        <f t="shared" si="312"/>
        <v>8.0593767781895309E-2</v>
      </c>
      <c r="Y1426" s="40"/>
      <c r="Z1426" s="40"/>
    </row>
    <row r="1427" spans="1:26" x14ac:dyDescent="0.2">
      <c r="A1427" s="16">
        <v>1989.03</v>
      </c>
      <c r="B1427" s="17">
        <v>292.7</v>
      </c>
      <c r="C1427" s="18">
        <v>10.01</v>
      </c>
      <c r="D1427" s="17">
        <v>24.96</v>
      </c>
      <c r="E1427" s="17">
        <v>122.3</v>
      </c>
      <c r="F1427" s="18">
        <f t="shared" si="313"/>
        <v>1989.2083333332259</v>
      </c>
      <c r="G1427" s="19">
        <v>9.36</v>
      </c>
      <c r="H1427" s="18">
        <f t="shared" si="305"/>
        <v>753.44222914963245</v>
      </c>
      <c r="I1427" s="18">
        <f t="shared" si="306"/>
        <v>25.766849039247763</v>
      </c>
      <c r="J1427" s="20">
        <f t="shared" si="314"/>
        <v>245026.03107118257</v>
      </c>
      <c r="K1427" s="18">
        <f t="shared" si="307"/>
        <v>64.249805396565847</v>
      </c>
      <c r="L1427" s="20">
        <f t="shared" si="308"/>
        <v>20894.601078020896</v>
      </c>
      <c r="M1427" s="39">
        <f t="shared" si="302"/>
        <v>15.298969108882359</v>
      </c>
      <c r="N1427" s="21"/>
      <c r="O1427" s="22">
        <f t="shared" si="303"/>
        <v>18.622276927610905</v>
      </c>
      <c r="P1427" s="22"/>
      <c r="Q1427" s="41">
        <f t="shared" si="304"/>
        <v>2.9450727706516799E-2</v>
      </c>
      <c r="R1427" s="19">
        <f t="shared" si="309"/>
        <v>1.019490591915486</v>
      </c>
      <c r="S1427" s="19">
        <f t="shared" si="315"/>
        <v>15.566061651516151</v>
      </c>
      <c r="T1427" s="25">
        <f t="shared" si="310"/>
        <v>0.15435889228086785</v>
      </c>
      <c r="U1427" s="25">
        <f t="shared" si="311"/>
        <v>6.9267490958713207E-2</v>
      </c>
      <c r="V1427" s="25">
        <f t="shared" si="312"/>
        <v>8.5091401322154647E-2</v>
      </c>
      <c r="Y1427" s="40"/>
      <c r="Z1427" s="40"/>
    </row>
    <row r="1428" spans="1:26" x14ac:dyDescent="0.2">
      <c r="A1428" s="16">
        <v>1989.04</v>
      </c>
      <c r="B1428" s="17">
        <v>302.3</v>
      </c>
      <c r="C1428" s="18">
        <v>10.0867</v>
      </c>
      <c r="D1428" s="17">
        <v>25.046700000000001</v>
      </c>
      <c r="E1428" s="17">
        <v>123.1</v>
      </c>
      <c r="F1428" s="18">
        <f t="shared" si="313"/>
        <v>1989.2916666665592</v>
      </c>
      <c r="G1428" s="19">
        <v>9.18</v>
      </c>
      <c r="H1428" s="18">
        <f t="shared" si="305"/>
        <v>773.09664195775827</v>
      </c>
      <c r="I1428" s="18">
        <f t="shared" si="306"/>
        <v>25.795547133428123</v>
      </c>
      <c r="J1428" s="20">
        <f t="shared" si="314"/>
        <v>252116.896967949</v>
      </c>
      <c r="K1428" s="18">
        <f t="shared" si="307"/>
        <v>64.053984988830251</v>
      </c>
      <c r="L1428" s="20">
        <f t="shared" si="308"/>
        <v>20888.839838859174</v>
      </c>
      <c r="M1428" s="39">
        <f t="shared" si="302"/>
        <v>15.686742656144583</v>
      </c>
      <c r="N1428" s="21"/>
      <c r="O1428" s="22">
        <f t="shared" si="303"/>
        <v>19.061417959765517</v>
      </c>
      <c r="P1428" s="22"/>
      <c r="Q1428" s="41">
        <f t="shared" si="304"/>
        <v>2.911932630234805E-2</v>
      </c>
      <c r="R1428" s="19">
        <f t="shared" si="309"/>
        <v>1.028717272293509</v>
      </c>
      <c r="S1428" s="19">
        <f t="shared" si="315"/>
        <v>15.766321297022916</v>
      </c>
      <c r="T1428" s="25">
        <f t="shared" si="310"/>
        <v>0.15503405201669485</v>
      </c>
      <c r="U1428" s="25">
        <f t="shared" si="311"/>
        <v>6.8002900034639602E-2</v>
      </c>
      <c r="V1428" s="25">
        <f t="shared" si="312"/>
        <v>8.7031151982055244E-2</v>
      </c>
      <c r="Y1428" s="40"/>
      <c r="Z1428" s="40"/>
    </row>
    <row r="1429" spans="1:26" x14ac:dyDescent="0.2">
      <c r="A1429" s="16">
        <v>1989.05</v>
      </c>
      <c r="B1429" s="17">
        <v>313.89999999999998</v>
      </c>
      <c r="C1429" s="18">
        <v>10.193300000000001</v>
      </c>
      <c r="D1429" s="17">
        <v>25.133299999999998</v>
      </c>
      <c r="E1429" s="17">
        <v>123.8</v>
      </c>
      <c r="F1429" s="18">
        <f t="shared" si="313"/>
        <v>1989.3749999998925</v>
      </c>
      <c r="G1429" s="19">
        <v>8.86</v>
      </c>
      <c r="H1429" s="18">
        <f t="shared" si="305"/>
        <v>798.22323202746406</v>
      </c>
      <c r="I1429" s="18">
        <f t="shared" si="306"/>
        <v>25.920767349555749</v>
      </c>
      <c r="J1429" s="20">
        <f t="shared" si="314"/>
        <v>261015.43069020813</v>
      </c>
      <c r="K1429" s="18">
        <f t="shared" si="307"/>
        <v>63.912022801898246</v>
      </c>
      <c r="L1429" s="20">
        <f t="shared" si="308"/>
        <v>20898.945919612001</v>
      </c>
      <c r="M1429" s="39">
        <f t="shared" si="302"/>
        <v>16.186353538544559</v>
      </c>
      <c r="N1429" s="21"/>
      <c r="O1429" s="22">
        <f t="shared" si="303"/>
        <v>19.633569215559813</v>
      </c>
      <c r="P1429" s="22"/>
      <c r="Q1429" s="41">
        <f t="shared" si="304"/>
        <v>2.9612224452634325E-2</v>
      </c>
      <c r="R1429" s="19">
        <f t="shared" si="309"/>
        <v>1.046527044792438</v>
      </c>
      <c r="S1429" s="19">
        <f t="shared" si="315"/>
        <v>16.127379761497444</v>
      </c>
      <c r="T1429" s="25">
        <f t="shared" si="310"/>
        <v>0.15092075456629939</v>
      </c>
      <c r="U1429" s="25">
        <f t="shared" si="311"/>
        <v>6.3099585755091114E-2</v>
      </c>
      <c r="V1429" s="25">
        <f t="shared" si="312"/>
        <v>8.7821168811208272E-2</v>
      </c>
      <c r="Y1429" s="40"/>
      <c r="Z1429" s="40"/>
    </row>
    <row r="1430" spans="1:26" x14ac:dyDescent="0.2">
      <c r="A1430" s="16">
        <v>1989.06</v>
      </c>
      <c r="B1430" s="17">
        <v>323.7</v>
      </c>
      <c r="C1430" s="18">
        <v>10.37</v>
      </c>
      <c r="D1430" s="17">
        <v>25.22</v>
      </c>
      <c r="E1430" s="17">
        <v>124.1</v>
      </c>
      <c r="F1430" s="18">
        <f t="shared" si="313"/>
        <v>1989.4583333332257</v>
      </c>
      <c r="G1430" s="19">
        <v>8.2799999999999994</v>
      </c>
      <c r="H1430" s="18">
        <f t="shared" si="305"/>
        <v>821.1539957695411</v>
      </c>
      <c r="I1430" s="18">
        <f t="shared" si="306"/>
        <v>26.306354452054805</v>
      </c>
      <c r="J1430" s="20">
        <f t="shared" si="314"/>
        <v>269230.52635207021</v>
      </c>
      <c r="K1430" s="18">
        <f t="shared" si="307"/>
        <v>63.977459911361834</v>
      </c>
      <c r="L1430" s="20">
        <f t="shared" si="308"/>
        <v>20976.19361939824</v>
      </c>
      <c r="M1430" s="39">
        <f t="shared" si="302"/>
        <v>16.641904235808589</v>
      </c>
      <c r="N1430" s="21"/>
      <c r="O1430" s="22">
        <f t="shared" si="303"/>
        <v>20.14998619501959</v>
      </c>
      <c r="P1430" s="22"/>
      <c r="Q1430" s="41">
        <f t="shared" si="304"/>
        <v>3.2801698589948143E-2</v>
      </c>
      <c r="R1430" s="19">
        <f t="shared" si="309"/>
        <v>1.0246450227166057</v>
      </c>
      <c r="S1430" s="19">
        <f t="shared" si="315"/>
        <v>16.836938745827617</v>
      </c>
      <c r="T1430" s="25">
        <f t="shared" si="310"/>
        <v>0.14665589177332117</v>
      </c>
      <c r="U1430" s="25">
        <f t="shared" si="311"/>
        <v>5.6140869351618328E-2</v>
      </c>
      <c r="V1430" s="25">
        <f t="shared" si="312"/>
        <v>9.051502242170284E-2</v>
      </c>
      <c r="Y1430" s="40"/>
      <c r="Z1430" s="40"/>
    </row>
    <row r="1431" spans="1:26" x14ac:dyDescent="0.2">
      <c r="A1431" s="16">
        <v>1989.07</v>
      </c>
      <c r="B1431" s="17">
        <v>331.9</v>
      </c>
      <c r="C1431" s="18">
        <v>10.423299999999999</v>
      </c>
      <c r="D1431" s="17">
        <v>24.71</v>
      </c>
      <c r="E1431" s="17">
        <v>124.4</v>
      </c>
      <c r="F1431" s="18">
        <f t="shared" si="313"/>
        <v>1989.541666666559</v>
      </c>
      <c r="G1431" s="19">
        <v>8.02</v>
      </c>
      <c r="H1431" s="18">
        <f t="shared" si="305"/>
        <v>839.92510952572366</v>
      </c>
      <c r="I1431" s="18">
        <f t="shared" si="306"/>
        <v>26.377798716840843</v>
      </c>
      <c r="J1431" s="20">
        <f t="shared" si="314"/>
        <v>276105.68730676168</v>
      </c>
      <c r="K1431" s="18">
        <f t="shared" si="307"/>
        <v>62.532538283762086</v>
      </c>
      <c r="L1431" s="20">
        <f t="shared" si="308"/>
        <v>20556.105855227728</v>
      </c>
      <c r="M1431" s="39">
        <f t="shared" si="302"/>
        <v>17.013407650499129</v>
      </c>
      <c r="N1431" s="21"/>
      <c r="O1431" s="22">
        <f t="shared" si="303"/>
        <v>20.562062434197969</v>
      </c>
      <c r="P1431" s="22"/>
      <c r="Q1431" s="41">
        <f t="shared" si="304"/>
        <v>3.3183324471873221E-2</v>
      </c>
      <c r="R1431" s="19">
        <f t="shared" si="309"/>
        <v>1.0005646566168747</v>
      </c>
      <c r="S1431" s="19">
        <f t="shared" si="315"/>
        <v>17.210281258253637</v>
      </c>
      <c r="T1431" s="25">
        <f t="shared" si="310"/>
        <v>0.14849376415557303</v>
      </c>
      <c r="U1431" s="25">
        <f t="shared" si="311"/>
        <v>5.4893130935193657E-2</v>
      </c>
      <c r="V1431" s="25">
        <f t="shared" si="312"/>
        <v>9.360063322037937E-2</v>
      </c>
      <c r="Y1431" s="40"/>
      <c r="Z1431" s="40"/>
    </row>
    <row r="1432" spans="1:26" x14ac:dyDescent="0.2">
      <c r="A1432" s="16">
        <v>1989.08</v>
      </c>
      <c r="B1432" s="17">
        <v>346.6</v>
      </c>
      <c r="C1432" s="18">
        <v>10.5467</v>
      </c>
      <c r="D1432" s="17">
        <v>24.2</v>
      </c>
      <c r="E1432" s="17">
        <v>124.6</v>
      </c>
      <c r="F1432" s="18">
        <f t="shared" si="313"/>
        <v>1989.6249999998922</v>
      </c>
      <c r="G1432" s="19">
        <v>8.11</v>
      </c>
      <c r="H1432" s="18">
        <f t="shared" si="305"/>
        <v>875.71786316211933</v>
      </c>
      <c r="I1432" s="18">
        <f t="shared" si="306"/>
        <v>26.647240586878024</v>
      </c>
      <c r="J1432" s="20">
        <f t="shared" si="314"/>
        <v>288601.6871851249</v>
      </c>
      <c r="K1432" s="18">
        <f t="shared" si="307"/>
        <v>61.143601524879642</v>
      </c>
      <c r="L1432" s="20">
        <f t="shared" si="308"/>
        <v>20150.492873283383</v>
      </c>
      <c r="M1432" s="39">
        <f t="shared" si="302"/>
        <v>17.734251436577328</v>
      </c>
      <c r="N1432" s="21"/>
      <c r="O1432" s="22">
        <f t="shared" si="303"/>
        <v>21.393656539479537</v>
      </c>
      <c r="P1432" s="22"/>
      <c r="Q1432" s="41">
        <f t="shared" si="304"/>
        <v>2.9058877372121789E-2</v>
      </c>
      <c r="R1432" s="19">
        <f t="shared" si="309"/>
        <v>1.0013382399471198</v>
      </c>
      <c r="S1432" s="19">
        <f t="shared" si="315"/>
        <v>17.192358709358597</v>
      </c>
      <c r="T1432" s="25">
        <f t="shared" si="310"/>
        <v>0.13875801545657507</v>
      </c>
      <c r="U1432" s="25">
        <f t="shared" si="311"/>
        <v>5.4073698343590992E-2</v>
      </c>
      <c r="V1432" s="25">
        <f t="shared" si="312"/>
        <v>8.4684317112984075E-2</v>
      </c>
      <c r="Y1432" s="40"/>
      <c r="Z1432" s="40"/>
    </row>
    <row r="1433" spans="1:26" x14ac:dyDescent="0.2">
      <c r="A1433" s="16">
        <v>1989.09</v>
      </c>
      <c r="B1433" s="17">
        <v>347.3</v>
      </c>
      <c r="C1433" s="18">
        <v>10.73</v>
      </c>
      <c r="D1433" s="17">
        <v>23.69</v>
      </c>
      <c r="E1433" s="17">
        <v>125</v>
      </c>
      <c r="F1433" s="18">
        <f t="shared" si="313"/>
        <v>1989.7083333332255</v>
      </c>
      <c r="G1433" s="19">
        <v>8.19</v>
      </c>
      <c r="H1433" s="18">
        <f t="shared" si="305"/>
        <v>874.67852300000038</v>
      </c>
      <c r="I1433" s="18">
        <f t="shared" si="306"/>
        <v>27.023612300000011</v>
      </c>
      <c r="J1433" s="20">
        <f t="shared" si="314"/>
        <v>289001.3208635918</v>
      </c>
      <c r="K1433" s="18">
        <f t="shared" si="307"/>
        <v>59.663501900000036</v>
      </c>
      <c r="L1433" s="20">
        <f t="shared" si="308"/>
        <v>19713.335131754939</v>
      </c>
      <c r="M1433" s="39">
        <f t="shared" si="302"/>
        <v>17.714220678979082</v>
      </c>
      <c r="N1433" s="21"/>
      <c r="O1433" s="22">
        <f t="shared" si="303"/>
        <v>21.332067137506499</v>
      </c>
      <c r="P1433" s="22"/>
      <c r="Q1433" s="41">
        <f t="shared" si="304"/>
        <v>2.7524537130818809E-2</v>
      </c>
      <c r="R1433" s="19">
        <f t="shared" si="309"/>
        <v>1.0191153280183949</v>
      </c>
      <c r="S1433" s="19">
        <f t="shared" si="315"/>
        <v>17.160277038694854</v>
      </c>
      <c r="T1433" s="25">
        <f t="shared" si="310"/>
        <v>0.13737480809721947</v>
      </c>
      <c r="U1433" s="25">
        <f t="shared" si="311"/>
        <v>5.4444628685262897E-2</v>
      </c>
      <c r="V1433" s="25">
        <f t="shared" si="312"/>
        <v>8.2930179411956573E-2</v>
      </c>
      <c r="Y1433" s="40"/>
      <c r="Z1433" s="40"/>
    </row>
    <row r="1434" spans="1:26" x14ac:dyDescent="0.2">
      <c r="A1434" s="16">
        <v>1989.1</v>
      </c>
      <c r="B1434" s="17">
        <v>347.4</v>
      </c>
      <c r="C1434" s="18">
        <v>10.7967</v>
      </c>
      <c r="D1434" s="17">
        <v>23.4267</v>
      </c>
      <c r="E1434" s="17">
        <v>125.6</v>
      </c>
      <c r="F1434" s="18">
        <f t="shared" si="313"/>
        <v>1989.7916666665587</v>
      </c>
      <c r="G1434" s="19">
        <v>8.01</v>
      </c>
      <c r="H1434" s="18">
        <f t="shared" si="305"/>
        <v>870.75077030254806</v>
      </c>
      <c r="I1434" s="18">
        <f t="shared" si="306"/>
        <v>27.061700753383768</v>
      </c>
      <c r="J1434" s="20">
        <f t="shared" si="314"/>
        <v>288448.67578733445</v>
      </c>
      <c r="K1434" s="18">
        <f t="shared" si="307"/>
        <v>58.718529276472957</v>
      </c>
      <c r="L1434" s="20">
        <f t="shared" si="308"/>
        <v>19451.35461447078</v>
      </c>
      <c r="M1434" s="39">
        <f t="shared" si="302"/>
        <v>17.640853852797949</v>
      </c>
      <c r="N1434" s="21"/>
      <c r="O1434" s="22">
        <f t="shared" si="303"/>
        <v>21.208128697438621</v>
      </c>
      <c r="P1434" s="22"/>
      <c r="Q1434" s="41">
        <f t="shared" si="304"/>
        <v>2.9220080548534887E-2</v>
      </c>
      <c r="R1434" s="19">
        <f t="shared" si="309"/>
        <v>1.0162922597252051</v>
      </c>
      <c r="S1434" s="19">
        <f t="shared" si="315"/>
        <v>17.404758522269141</v>
      </c>
      <c r="T1434" s="25">
        <f t="shared" si="310"/>
        <v>0.13593394065898234</v>
      </c>
      <c r="U1434" s="25">
        <f t="shared" si="311"/>
        <v>5.179651449017264E-2</v>
      </c>
      <c r="V1434" s="25">
        <f t="shared" si="312"/>
        <v>8.4137426168809704E-2</v>
      </c>
      <c r="Y1434" s="40"/>
      <c r="Z1434" s="40"/>
    </row>
    <row r="1435" spans="1:26" x14ac:dyDescent="0.2">
      <c r="A1435" s="16">
        <v>1989.11</v>
      </c>
      <c r="B1435" s="17">
        <v>340.2</v>
      </c>
      <c r="C1435" s="18">
        <v>10.923299999999999</v>
      </c>
      <c r="D1435" s="17">
        <v>23.1633</v>
      </c>
      <c r="E1435" s="17">
        <v>125.9</v>
      </c>
      <c r="F1435" s="18">
        <f t="shared" si="313"/>
        <v>1989.874999999892</v>
      </c>
      <c r="G1435" s="19">
        <v>7.87</v>
      </c>
      <c r="H1435" s="18">
        <f t="shared" si="305"/>
        <v>850.67226171564755</v>
      </c>
      <c r="I1435" s="18">
        <f t="shared" si="306"/>
        <v>27.313781059372527</v>
      </c>
      <c r="J1435" s="20">
        <f t="shared" si="314"/>
        <v>282551.38876709813</v>
      </c>
      <c r="K1435" s="18">
        <f t="shared" si="307"/>
        <v>57.919978835385251</v>
      </c>
      <c r="L1435" s="20">
        <f t="shared" si="308"/>
        <v>19238.161620896313</v>
      </c>
      <c r="M1435" s="39">
        <f t="shared" si="302"/>
        <v>17.242369266947428</v>
      </c>
      <c r="N1435" s="21"/>
      <c r="O1435" s="22">
        <f t="shared" si="303"/>
        <v>20.69730529106808</v>
      </c>
      <c r="P1435" s="22"/>
      <c r="Q1435" s="41">
        <f t="shared" si="304"/>
        <v>3.1206213805868223E-2</v>
      </c>
      <c r="R1435" s="19">
        <f t="shared" si="309"/>
        <v>1.0086218574336216</v>
      </c>
      <c r="S1435" s="19">
        <f t="shared" si="315"/>
        <v>17.646172866498762</v>
      </c>
      <c r="T1435" s="25">
        <f t="shared" si="310"/>
        <v>0.14605583554374491</v>
      </c>
      <c r="U1435" s="25">
        <f t="shared" si="311"/>
        <v>5.1441238974060166E-2</v>
      </c>
      <c r="V1435" s="25">
        <f t="shared" si="312"/>
        <v>9.4614596569684739E-2</v>
      </c>
      <c r="Y1435" s="40"/>
      <c r="Z1435" s="40"/>
    </row>
    <row r="1436" spans="1:26" x14ac:dyDescent="0.2">
      <c r="A1436" s="16">
        <v>1989.12</v>
      </c>
      <c r="B1436" s="17">
        <v>348.6</v>
      </c>
      <c r="C1436" s="18">
        <v>11.06</v>
      </c>
      <c r="D1436" s="17">
        <v>22.87</v>
      </c>
      <c r="E1436" s="17">
        <v>126.1</v>
      </c>
      <c r="F1436" s="18">
        <f t="shared" si="313"/>
        <v>1989.9583333332253</v>
      </c>
      <c r="G1436" s="19">
        <v>7.84</v>
      </c>
      <c r="H1436" s="18">
        <f t="shared" si="305"/>
        <v>870.29399881046834</v>
      </c>
      <c r="I1436" s="18">
        <f t="shared" si="306"/>
        <v>27.611737311657432</v>
      </c>
      <c r="J1436" s="20">
        <f t="shared" si="314"/>
        <v>289833.03400844941</v>
      </c>
      <c r="K1436" s="18">
        <f t="shared" si="307"/>
        <v>57.095879956383854</v>
      </c>
      <c r="L1436" s="20">
        <f t="shared" si="308"/>
        <v>19014.576843870447</v>
      </c>
      <c r="M1436" s="39">
        <f t="shared" si="302"/>
        <v>17.650212904947328</v>
      </c>
      <c r="N1436" s="21"/>
      <c r="O1436" s="22">
        <f t="shared" si="303"/>
        <v>21.1548819717516</v>
      </c>
      <c r="P1436" s="22"/>
      <c r="Q1436" s="41">
        <f t="shared" si="304"/>
        <v>2.9230540597029106E-2</v>
      </c>
      <c r="R1436" s="19">
        <f t="shared" si="309"/>
        <v>0.9814869912507187</v>
      </c>
      <c r="S1436" s="19">
        <f t="shared" si="315"/>
        <v>17.770086762396726</v>
      </c>
      <c r="T1436" s="25">
        <f t="shared" si="310"/>
        <v>0.14631447138689668</v>
      </c>
      <c r="U1436" s="25">
        <f t="shared" si="311"/>
        <v>4.92899345246125E-2</v>
      </c>
      <c r="V1436" s="25">
        <f t="shared" si="312"/>
        <v>9.7024536862284183E-2</v>
      </c>
      <c r="Y1436" s="40"/>
      <c r="Z1436" s="40"/>
    </row>
    <row r="1437" spans="1:26" x14ac:dyDescent="0.2">
      <c r="A1437" s="16">
        <v>1990.01</v>
      </c>
      <c r="B1437" s="17">
        <v>339.97</v>
      </c>
      <c r="C1437" s="18">
        <v>11.14</v>
      </c>
      <c r="D1437" s="17">
        <v>22.49</v>
      </c>
      <c r="E1437" s="17">
        <v>127.4</v>
      </c>
      <c r="F1437" s="18">
        <f t="shared" si="313"/>
        <v>1990.0416666665585</v>
      </c>
      <c r="G1437" s="19">
        <v>8.2100000000000009</v>
      </c>
      <c r="H1437" s="18">
        <f t="shared" si="305"/>
        <v>840.08815217817937</v>
      </c>
      <c r="I1437" s="18">
        <f t="shared" si="306"/>
        <v>27.527670133438001</v>
      </c>
      <c r="J1437" s="20">
        <f t="shared" si="314"/>
        <v>280537.57388525241</v>
      </c>
      <c r="K1437" s="18">
        <f t="shared" si="307"/>
        <v>55.574264030612262</v>
      </c>
      <c r="L1437" s="20">
        <f t="shared" si="308"/>
        <v>18558.372905489676</v>
      </c>
      <c r="M1437" s="39">
        <f t="shared" si="302"/>
        <v>17.048843606878272</v>
      </c>
      <c r="N1437" s="21"/>
      <c r="O1437" s="22">
        <f t="shared" si="303"/>
        <v>20.406154475024756</v>
      </c>
      <c r="P1437" s="22"/>
      <c r="Q1437" s="41">
        <f t="shared" si="304"/>
        <v>2.7110461834883477E-2</v>
      </c>
      <c r="R1437" s="19">
        <f t="shared" si="309"/>
        <v>0.98943705760592193</v>
      </c>
      <c r="S1437" s="19">
        <f t="shared" si="315"/>
        <v>17.263138490783998</v>
      </c>
      <c r="T1437" s="25">
        <f t="shared" si="310"/>
        <v>0.14957948186985703</v>
      </c>
      <c r="U1437" s="25">
        <f t="shared" si="311"/>
        <v>4.9650027587865075E-2</v>
      </c>
      <c r="V1437" s="25">
        <f t="shared" si="312"/>
        <v>9.9929454281991958E-2</v>
      </c>
      <c r="Y1437" s="40"/>
      <c r="Z1437" s="40"/>
    </row>
    <row r="1438" spans="1:26" x14ac:dyDescent="0.2">
      <c r="A1438" s="16">
        <v>1990.02</v>
      </c>
      <c r="B1438" s="17">
        <v>330.45</v>
      </c>
      <c r="C1438" s="18">
        <v>11.23</v>
      </c>
      <c r="D1438" s="17">
        <v>22.08</v>
      </c>
      <c r="E1438" s="17">
        <v>128</v>
      </c>
      <c r="F1438" s="18">
        <f t="shared" si="313"/>
        <v>1990.1249999998918</v>
      </c>
      <c r="G1438" s="19">
        <v>8.4700000000000006</v>
      </c>
      <c r="H1438" s="18">
        <f t="shared" si="305"/>
        <v>812.73596630859413</v>
      </c>
      <c r="I1438" s="18">
        <f t="shared" si="306"/>
        <v>27.619987597656262</v>
      </c>
      <c r="J1438" s="20">
        <f t="shared" si="314"/>
        <v>272172.24680204672</v>
      </c>
      <c r="K1438" s="18">
        <f t="shared" si="307"/>
        <v>54.30537187500002</v>
      </c>
      <c r="L1438" s="20">
        <f t="shared" si="308"/>
        <v>18185.998515325133</v>
      </c>
      <c r="M1438" s="39">
        <f t="shared" si="302"/>
        <v>16.508093516490291</v>
      </c>
      <c r="N1438" s="21"/>
      <c r="O1438" s="22">
        <f t="shared" si="303"/>
        <v>19.735353262096389</v>
      </c>
      <c r="P1438" s="22"/>
      <c r="Q1438" s="41">
        <f t="shared" si="304"/>
        <v>2.5450909551060004E-2</v>
      </c>
      <c r="R1438" s="19">
        <f t="shared" si="309"/>
        <v>0.99906659921708174</v>
      </c>
      <c r="S1438" s="19">
        <f t="shared" si="315"/>
        <v>17.000722755145958</v>
      </c>
      <c r="T1438" s="25">
        <f t="shared" si="310"/>
        <v>0.14949605587691805</v>
      </c>
      <c r="U1438" s="25">
        <f t="shared" si="311"/>
        <v>5.2281929357698598E-2</v>
      </c>
      <c r="V1438" s="25">
        <f t="shared" si="312"/>
        <v>9.7214126519219457E-2</v>
      </c>
      <c r="Y1438" s="40"/>
      <c r="Z1438" s="40"/>
    </row>
    <row r="1439" spans="1:26" x14ac:dyDescent="0.2">
      <c r="A1439" s="16">
        <v>1990.03</v>
      </c>
      <c r="B1439" s="17">
        <v>338.46</v>
      </c>
      <c r="C1439" s="18">
        <v>11.32</v>
      </c>
      <c r="D1439" s="17">
        <v>21.67</v>
      </c>
      <c r="E1439" s="17">
        <v>128.69999999999999</v>
      </c>
      <c r="F1439" s="18">
        <f t="shared" si="313"/>
        <v>1990.208333333225</v>
      </c>
      <c r="G1439" s="19">
        <v>8.59</v>
      </c>
      <c r="H1439" s="18">
        <f t="shared" si="305"/>
        <v>827.90879428904475</v>
      </c>
      <c r="I1439" s="18">
        <f t="shared" si="306"/>
        <v>27.689911810411825</v>
      </c>
      <c r="J1439" s="20">
        <f t="shared" si="314"/>
        <v>278026.12596855528</v>
      </c>
      <c r="K1439" s="18">
        <f t="shared" si="307"/>
        <v>53.007101495726531</v>
      </c>
      <c r="L1439" s="20">
        <f t="shared" si="308"/>
        <v>17800.70362742597</v>
      </c>
      <c r="M1439" s="39">
        <f t="shared" si="302"/>
        <v>16.833748233480954</v>
      </c>
      <c r="N1439" s="21"/>
      <c r="O1439" s="22">
        <f t="shared" si="303"/>
        <v>20.10101589220654</v>
      </c>
      <c r="P1439" s="22"/>
      <c r="Q1439" s="41">
        <f t="shared" si="304"/>
        <v>2.2067655369177056E-2</v>
      </c>
      <c r="R1439" s="19">
        <f t="shared" si="309"/>
        <v>0.99395199179252658</v>
      </c>
      <c r="S1439" s="19">
        <f t="shared" si="315"/>
        <v>16.892473552476027</v>
      </c>
      <c r="T1439" s="25">
        <f t="shared" si="310"/>
        <v>0.15054982110228887</v>
      </c>
      <c r="U1439" s="25">
        <f t="shared" si="311"/>
        <v>5.4650566873104767E-2</v>
      </c>
      <c r="V1439" s="25">
        <f t="shared" si="312"/>
        <v>9.5899254229184105E-2</v>
      </c>
      <c r="Y1439" s="40"/>
      <c r="Z1439" s="40"/>
    </row>
    <row r="1440" spans="1:26" x14ac:dyDescent="0.2">
      <c r="A1440" s="16">
        <v>1990.04</v>
      </c>
      <c r="B1440" s="17">
        <v>338.18</v>
      </c>
      <c r="C1440" s="18">
        <v>11.4367</v>
      </c>
      <c r="D1440" s="17">
        <v>21.533300000000001</v>
      </c>
      <c r="E1440" s="17">
        <v>128.9</v>
      </c>
      <c r="F1440" s="18">
        <f t="shared" si="313"/>
        <v>1990.2916666665583</v>
      </c>
      <c r="G1440" s="19">
        <v>8.7899999999999991</v>
      </c>
      <c r="H1440" s="18">
        <f t="shared" si="305"/>
        <v>825.94037218774281</v>
      </c>
      <c r="I1440" s="18">
        <f t="shared" si="306"/>
        <v>27.931965978471695</v>
      </c>
      <c r="J1440" s="20">
        <f t="shared" si="314"/>
        <v>278146.76556947886</v>
      </c>
      <c r="K1440" s="18">
        <f t="shared" si="307"/>
        <v>52.590992419511274</v>
      </c>
      <c r="L1440" s="20">
        <f t="shared" si="308"/>
        <v>17710.739094675198</v>
      </c>
      <c r="M1440" s="39">
        <f t="shared" si="302"/>
        <v>16.813913898735766</v>
      </c>
      <c r="N1440" s="21"/>
      <c r="O1440" s="22">
        <f t="shared" si="303"/>
        <v>20.055719260909889</v>
      </c>
      <c r="P1440" s="22"/>
      <c r="Q1440" s="41">
        <f t="shared" si="304"/>
        <v>1.9129445488778159E-2</v>
      </c>
      <c r="R1440" s="19">
        <f t="shared" si="309"/>
        <v>1.0093084852269141</v>
      </c>
      <c r="S1440" s="19">
        <f t="shared" si="315"/>
        <v>16.764256053826799</v>
      </c>
      <c r="T1440" s="25">
        <f t="shared" si="310"/>
        <v>0.15206116521608393</v>
      </c>
      <c r="U1440" s="25">
        <f t="shared" si="311"/>
        <v>5.804009692346046E-2</v>
      </c>
      <c r="V1440" s="25">
        <f t="shared" si="312"/>
        <v>9.4021068292623466E-2</v>
      </c>
      <c r="Y1440" s="40"/>
      <c r="Z1440" s="40"/>
    </row>
    <row r="1441" spans="1:26" x14ac:dyDescent="0.2">
      <c r="A1441" s="16">
        <v>1990.05</v>
      </c>
      <c r="B1441" s="17">
        <v>350.25</v>
      </c>
      <c r="C1441" s="18">
        <v>11.5533</v>
      </c>
      <c r="D1441" s="17">
        <v>21.396699999999999</v>
      </c>
      <c r="E1441" s="17">
        <v>129.19999999999999</v>
      </c>
      <c r="F1441" s="18">
        <f t="shared" si="313"/>
        <v>1990.3749999998915</v>
      </c>
      <c r="G1441" s="19">
        <v>8.76</v>
      </c>
      <c r="H1441" s="18">
        <f t="shared" si="305"/>
        <v>853.43278589396334</v>
      </c>
      <c r="I1441" s="18">
        <f t="shared" si="306"/>
        <v>28.151220571787942</v>
      </c>
      <c r="J1441" s="20">
        <f t="shared" si="314"/>
        <v>288195.23937617685</v>
      </c>
      <c r="K1441" s="18">
        <f t="shared" si="307"/>
        <v>52.136032233939652</v>
      </c>
      <c r="L1441" s="20">
        <f t="shared" si="308"/>
        <v>17605.787518516037</v>
      </c>
      <c r="M1441" s="39">
        <f t="shared" si="302"/>
        <v>17.392413588645006</v>
      </c>
      <c r="N1441" s="21"/>
      <c r="O1441" s="22">
        <f t="shared" si="303"/>
        <v>20.723389021046014</v>
      </c>
      <c r="P1441" s="22"/>
      <c r="Q1441" s="41">
        <f t="shared" si="304"/>
        <v>1.6665497777807625E-2</v>
      </c>
      <c r="R1441" s="19">
        <f t="shared" si="309"/>
        <v>1.0260353940840221</v>
      </c>
      <c r="S1441" s="19">
        <f t="shared" si="315"/>
        <v>16.881017247691318</v>
      </c>
      <c r="T1441" s="25">
        <f t="shared" si="310"/>
        <v>0.14454486427415159</v>
      </c>
      <c r="U1441" s="25">
        <f t="shared" si="311"/>
        <v>5.4192601372310412E-2</v>
      </c>
      <c r="V1441" s="25">
        <f t="shared" si="312"/>
        <v>9.0352262901841174E-2</v>
      </c>
      <c r="Y1441" s="40"/>
      <c r="Z1441" s="40"/>
    </row>
    <row r="1442" spans="1:26" x14ac:dyDescent="0.2">
      <c r="A1442" s="16">
        <v>1990.06</v>
      </c>
      <c r="B1442" s="17">
        <v>360.39</v>
      </c>
      <c r="C1442" s="18">
        <v>11.66</v>
      </c>
      <c r="D1442" s="17">
        <v>21.26</v>
      </c>
      <c r="E1442" s="17">
        <v>129.9</v>
      </c>
      <c r="F1442" s="18">
        <f t="shared" si="313"/>
        <v>1990.4583333332248</v>
      </c>
      <c r="G1442" s="19">
        <v>8.48</v>
      </c>
      <c r="H1442" s="18">
        <f t="shared" si="305"/>
        <v>873.40821680138606</v>
      </c>
      <c r="I1442" s="18">
        <f t="shared" si="306"/>
        <v>28.258108737490389</v>
      </c>
      <c r="J1442" s="20">
        <f t="shared" si="314"/>
        <v>295735.93685820035</v>
      </c>
      <c r="K1442" s="18">
        <f t="shared" si="307"/>
        <v>51.523790030792938</v>
      </c>
      <c r="L1442" s="20">
        <f t="shared" si="308"/>
        <v>17445.950269445155</v>
      </c>
      <c r="M1442" s="39">
        <f t="shared" si="302"/>
        <v>17.81708282165301</v>
      </c>
      <c r="N1442" s="21"/>
      <c r="O1442" s="22">
        <f t="shared" si="303"/>
        <v>21.206758327830475</v>
      </c>
      <c r="P1442" s="22"/>
      <c r="Q1442" s="41">
        <f t="shared" si="304"/>
        <v>1.7515428083203013E-2</v>
      </c>
      <c r="R1442" s="19">
        <f t="shared" si="309"/>
        <v>1.0077360747074646</v>
      </c>
      <c r="S1442" s="19">
        <f t="shared" si="315"/>
        <v>17.227185042403523</v>
      </c>
      <c r="T1442" s="25">
        <f t="shared" si="310"/>
        <v>0.14455410232536159</v>
      </c>
      <c r="U1442" s="25">
        <f t="shared" si="311"/>
        <v>5.4680366240974498E-2</v>
      </c>
      <c r="V1442" s="25">
        <f t="shared" si="312"/>
        <v>8.987373608438709E-2</v>
      </c>
      <c r="Y1442" s="40"/>
      <c r="Z1442" s="40"/>
    </row>
    <row r="1443" spans="1:26" x14ac:dyDescent="0.2">
      <c r="A1443" s="16">
        <v>1990.07</v>
      </c>
      <c r="B1443" s="17">
        <v>360.03</v>
      </c>
      <c r="C1443" s="18">
        <v>11.726699999999999</v>
      </c>
      <c r="D1443" s="17">
        <v>21.42</v>
      </c>
      <c r="E1443" s="17">
        <v>130.4</v>
      </c>
      <c r="F1443" s="18">
        <f t="shared" si="313"/>
        <v>1990.5416666665581</v>
      </c>
      <c r="G1443" s="19">
        <v>8.4700000000000006</v>
      </c>
      <c r="H1443" s="18">
        <f t="shared" si="305"/>
        <v>869.19014120015368</v>
      </c>
      <c r="I1443" s="18">
        <f t="shared" si="306"/>
        <v>28.310785292369641</v>
      </c>
      <c r="J1443" s="20">
        <f t="shared" si="314"/>
        <v>295106.53263293841</v>
      </c>
      <c r="K1443" s="18">
        <f t="shared" si="307"/>
        <v>51.712504026073645</v>
      </c>
      <c r="L1443" s="20">
        <f t="shared" si="308"/>
        <v>17557.375577028419</v>
      </c>
      <c r="M1443" s="39">
        <f t="shared" si="302"/>
        <v>17.747171587070241</v>
      </c>
      <c r="N1443" s="21"/>
      <c r="O1443" s="22">
        <f t="shared" si="303"/>
        <v>21.102886533307018</v>
      </c>
      <c r="P1443" s="22"/>
      <c r="Q1443" s="41">
        <f t="shared" si="304"/>
        <v>1.8238518796174517E-2</v>
      </c>
      <c r="R1443" s="19">
        <f t="shared" si="309"/>
        <v>0.98853791127221025</v>
      </c>
      <c r="S1443" s="19">
        <f t="shared" si="315"/>
        <v>17.293889667887459</v>
      </c>
      <c r="T1443" s="25">
        <f t="shared" si="310"/>
        <v>0.14550148844307609</v>
      </c>
      <c r="U1443" s="25">
        <f t="shared" si="311"/>
        <v>5.4952985244988373E-2</v>
      </c>
      <c r="V1443" s="25">
        <f t="shared" si="312"/>
        <v>9.0548503198087715E-2</v>
      </c>
      <c r="Y1443" s="40"/>
      <c r="Z1443" s="40"/>
    </row>
    <row r="1444" spans="1:26" x14ac:dyDescent="0.2">
      <c r="A1444" s="16">
        <v>1990.08</v>
      </c>
      <c r="B1444" s="17">
        <v>330.75</v>
      </c>
      <c r="C1444" s="18">
        <v>11.783300000000001</v>
      </c>
      <c r="D1444" s="17">
        <v>21.58</v>
      </c>
      <c r="E1444" s="17">
        <v>131.6</v>
      </c>
      <c r="F1444" s="18">
        <f t="shared" si="313"/>
        <v>1990.6249999998913</v>
      </c>
      <c r="G1444" s="19">
        <v>8.75</v>
      </c>
      <c r="H1444" s="18">
        <f t="shared" si="305"/>
        <v>791.22072805851099</v>
      </c>
      <c r="I1444" s="18">
        <f t="shared" si="306"/>
        <v>28.188030853913389</v>
      </c>
      <c r="J1444" s="20">
        <f t="shared" si="314"/>
        <v>269431.96949428949</v>
      </c>
      <c r="K1444" s="18">
        <f t="shared" si="307"/>
        <v>51.623713715805494</v>
      </c>
      <c r="L1444" s="20">
        <f t="shared" si="308"/>
        <v>17579.265008879116</v>
      </c>
      <c r="M1444" s="39">
        <f t="shared" si="302"/>
        <v>16.168334756508973</v>
      </c>
      <c r="N1444" s="21"/>
      <c r="O1444" s="22">
        <f t="shared" si="303"/>
        <v>19.211937494842868</v>
      </c>
      <c r="P1444" s="22"/>
      <c r="Q1444" s="41">
        <f t="shared" si="304"/>
        <v>2.1142960868162967E-2</v>
      </c>
      <c r="R1444" s="19">
        <f t="shared" si="309"/>
        <v>0.99808648765267027</v>
      </c>
      <c r="S1444" s="19">
        <f t="shared" si="315"/>
        <v>16.939778042071008</v>
      </c>
      <c r="T1444" s="25">
        <f t="shared" si="310"/>
        <v>0.15705645456359374</v>
      </c>
      <c r="U1444" s="25">
        <f t="shared" si="311"/>
        <v>5.9397281524164791E-2</v>
      </c>
      <c r="V1444" s="25">
        <f t="shared" si="312"/>
        <v>9.7659173039428948E-2</v>
      </c>
      <c r="Y1444" s="40"/>
      <c r="Z1444" s="40"/>
    </row>
    <row r="1445" spans="1:26" x14ac:dyDescent="0.2">
      <c r="A1445" s="16">
        <v>1990.09</v>
      </c>
      <c r="B1445" s="17">
        <v>315.41000000000003</v>
      </c>
      <c r="C1445" s="18">
        <v>11.83</v>
      </c>
      <c r="D1445" s="17">
        <v>21.74</v>
      </c>
      <c r="E1445" s="17">
        <v>132.69999999999999</v>
      </c>
      <c r="F1445" s="18">
        <f t="shared" si="313"/>
        <v>1990.7083333332246</v>
      </c>
      <c r="G1445" s="19">
        <v>8.89</v>
      </c>
      <c r="H1445" s="18">
        <f t="shared" si="305"/>
        <v>748.26981829314298</v>
      </c>
      <c r="I1445" s="18">
        <f t="shared" si="306"/>
        <v>28.065159476262259</v>
      </c>
      <c r="J1445" s="20">
        <f t="shared" si="314"/>
        <v>255602.43972807267</v>
      </c>
      <c r="K1445" s="18">
        <f t="shared" si="307"/>
        <v>51.575364920874172</v>
      </c>
      <c r="L1445" s="20">
        <f t="shared" si="308"/>
        <v>17617.694555303566</v>
      </c>
      <c r="M1445" s="39">
        <f t="shared" si="302"/>
        <v>15.301285443522625</v>
      </c>
      <c r="N1445" s="21"/>
      <c r="O1445" s="22">
        <f t="shared" si="303"/>
        <v>18.172367021965123</v>
      </c>
      <c r="P1445" s="22"/>
      <c r="Q1445" s="41">
        <f t="shared" si="304"/>
        <v>2.3243018638749585E-2</v>
      </c>
      <c r="R1445" s="19">
        <f t="shared" si="309"/>
        <v>1.0186672700984318</v>
      </c>
      <c r="S1445" s="19">
        <f t="shared" si="315"/>
        <v>16.767212098716239</v>
      </c>
      <c r="T1445" s="25">
        <f t="shared" si="310"/>
        <v>0.16130322271491049</v>
      </c>
      <c r="U1445" s="25">
        <f t="shared" si="311"/>
        <v>6.0683736154611978E-2</v>
      </c>
      <c r="V1445" s="25">
        <f t="shared" si="312"/>
        <v>0.10061948656029851</v>
      </c>
      <c r="Y1445" s="40"/>
      <c r="Z1445" s="40"/>
    </row>
    <row r="1446" spans="1:26" x14ac:dyDescent="0.2">
      <c r="A1446" s="16">
        <v>1990.1</v>
      </c>
      <c r="B1446" s="17">
        <v>307.12</v>
      </c>
      <c r="C1446" s="18">
        <v>11.9267</v>
      </c>
      <c r="D1446" s="17">
        <v>21.6067</v>
      </c>
      <c r="E1446" s="17">
        <v>133.5</v>
      </c>
      <c r="F1446" s="18">
        <f t="shared" si="313"/>
        <v>1990.7916666665578</v>
      </c>
      <c r="G1446" s="19">
        <v>8.7200000000000006</v>
      </c>
      <c r="H1446" s="18">
        <f t="shared" si="305"/>
        <v>724.23669588015014</v>
      </c>
      <c r="I1446" s="18">
        <f t="shared" si="306"/>
        <v>28.125012375468177</v>
      </c>
      <c r="J1446" s="20">
        <f t="shared" si="314"/>
        <v>248193.53974868063</v>
      </c>
      <c r="K1446" s="18">
        <f t="shared" si="307"/>
        <v>50.951956944756574</v>
      </c>
      <c r="L1446" s="20">
        <f t="shared" si="308"/>
        <v>17461.068492080678</v>
      </c>
      <c r="M1446" s="39">
        <f t="shared" si="302"/>
        <v>14.818147965500801</v>
      </c>
      <c r="N1446" s="21"/>
      <c r="O1446" s="22">
        <f t="shared" si="303"/>
        <v>17.592164749355891</v>
      </c>
      <c r="P1446" s="22"/>
      <c r="Q1446" s="41">
        <f t="shared" si="304"/>
        <v>2.6710863834608758E-2</v>
      </c>
      <c r="R1446" s="19">
        <f t="shared" si="309"/>
        <v>1.0294330647551313</v>
      </c>
      <c r="S1446" s="19">
        <f t="shared" si="315"/>
        <v>16.977856856355363</v>
      </c>
      <c r="T1446" s="25">
        <f t="shared" si="310"/>
        <v>0.15830354482523656</v>
      </c>
      <c r="U1446" s="25">
        <f t="shared" si="311"/>
        <v>6.0165018410009319E-2</v>
      </c>
      <c r="V1446" s="25">
        <f t="shared" si="312"/>
        <v>9.8138526415227245E-2</v>
      </c>
      <c r="Y1446" s="40"/>
      <c r="Z1446" s="40"/>
    </row>
    <row r="1447" spans="1:26" x14ac:dyDescent="0.2">
      <c r="A1447" s="16">
        <v>1990.11</v>
      </c>
      <c r="B1447" s="17">
        <v>315.29000000000002</v>
      </c>
      <c r="C1447" s="18">
        <v>12.013299999999999</v>
      </c>
      <c r="D1447" s="17">
        <v>21.473299999999998</v>
      </c>
      <c r="E1447" s="17">
        <v>133.80000000000001</v>
      </c>
      <c r="F1447" s="18">
        <f t="shared" si="313"/>
        <v>1990.8749999998911</v>
      </c>
      <c r="G1447" s="19">
        <v>8.39</v>
      </c>
      <c r="H1447" s="18">
        <f t="shared" si="305"/>
        <v>741.83577905455934</v>
      </c>
      <c r="I1447" s="18">
        <f t="shared" si="306"/>
        <v>28.265710185911818</v>
      </c>
      <c r="J1447" s="20">
        <f t="shared" si="314"/>
        <v>255031.90166305719</v>
      </c>
      <c r="K1447" s="18">
        <f t="shared" si="307"/>
        <v>50.523842286061296</v>
      </c>
      <c r="L1447" s="20">
        <f t="shared" si="308"/>
        <v>17369.331516956849</v>
      </c>
      <c r="M1447" s="39">
        <f t="shared" si="302"/>
        <v>15.187607599503187</v>
      </c>
      <c r="N1447" s="21"/>
      <c r="O1447" s="22">
        <f t="shared" si="303"/>
        <v>18.023739754098457</v>
      </c>
      <c r="P1447" s="22"/>
      <c r="Q1447" s="41">
        <f t="shared" si="304"/>
        <v>2.7744027536762111E-2</v>
      </c>
      <c r="R1447" s="19">
        <f t="shared" si="309"/>
        <v>1.0280944193724111</v>
      </c>
      <c r="S1447" s="19">
        <f t="shared" si="315"/>
        <v>17.438379846170985</v>
      </c>
      <c r="T1447" s="25">
        <f t="shared" si="310"/>
        <v>0.15419751913195268</v>
      </c>
      <c r="U1447" s="25">
        <f t="shared" si="311"/>
        <v>5.7934289000677541E-2</v>
      </c>
      <c r="V1447" s="25">
        <f t="shared" si="312"/>
        <v>9.6263230131275135E-2</v>
      </c>
      <c r="Y1447" s="40"/>
      <c r="Z1447" s="40"/>
    </row>
    <row r="1448" spans="1:26" x14ac:dyDescent="0.2">
      <c r="A1448" s="16">
        <v>1990.12</v>
      </c>
      <c r="B1448" s="17">
        <v>328.75</v>
      </c>
      <c r="C1448" s="18">
        <v>12.09</v>
      </c>
      <c r="D1448" s="17">
        <v>21.34</v>
      </c>
      <c r="E1448" s="17">
        <v>133.80000000000001</v>
      </c>
      <c r="F1448" s="18">
        <f t="shared" si="313"/>
        <v>1990.9583333332243</v>
      </c>
      <c r="G1448" s="19">
        <v>8.08</v>
      </c>
      <c r="H1448" s="18">
        <f t="shared" si="305"/>
        <v>773.50538350149498</v>
      </c>
      <c r="I1448" s="18">
        <f t="shared" si="306"/>
        <v>28.446175168161446</v>
      </c>
      <c r="J1448" s="20">
        <f t="shared" si="314"/>
        <v>266734.37886598235</v>
      </c>
      <c r="K1448" s="18">
        <f t="shared" si="307"/>
        <v>50.210204970104648</v>
      </c>
      <c r="L1448" s="20">
        <f t="shared" si="308"/>
        <v>17314.40804562757</v>
      </c>
      <c r="M1448" s="39">
        <f t="shared" si="302"/>
        <v>15.846314974728763</v>
      </c>
      <c r="N1448" s="21"/>
      <c r="O1448" s="22">
        <f t="shared" si="303"/>
        <v>18.796495662019169</v>
      </c>
      <c r="P1448" s="22"/>
      <c r="Q1448" s="41">
        <f t="shared" si="304"/>
        <v>2.7133502870889864E-2</v>
      </c>
      <c r="R1448" s="19">
        <f t="shared" si="309"/>
        <v>1.006052893220839</v>
      </c>
      <c r="S1448" s="19">
        <f t="shared" si="315"/>
        <v>17.928301002744714</v>
      </c>
      <c r="T1448" s="25">
        <f t="shared" si="310"/>
        <v>0.14522336198855967</v>
      </c>
      <c r="U1448" s="25">
        <f t="shared" si="311"/>
        <v>5.9399968703881978E-2</v>
      </c>
      <c r="V1448" s="25">
        <f t="shared" si="312"/>
        <v>8.5823393284677696E-2</v>
      </c>
      <c r="Y1448" s="40"/>
      <c r="Z1448" s="40"/>
    </row>
    <row r="1449" spans="1:26" x14ac:dyDescent="0.2">
      <c r="A1449" s="16">
        <v>1991.01</v>
      </c>
      <c r="B1449" s="17">
        <v>325.49</v>
      </c>
      <c r="C1449" s="18">
        <v>12.1067</v>
      </c>
      <c r="D1449" s="17">
        <v>21.183299999999999</v>
      </c>
      <c r="E1449" s="17">
        <v>134.6</v>
      </c>
      <c r="F1449" s="18">
        <f t="shared" si="313"/>
        <v>1991.0416666665576</v>
      </c>
      <c r="G1449" s="19">
        <v>8.09</v>
      </c>
      <c r="H1449" s="18">
        <f t="shared" si="305"/>
        <v>761.28326513744469</v>
      </c>
      <c r="I1449" s="18">
        <f t="shared" si="306"/>
        <v>28.316163648774161</v>
      </c>
      <c r="J1449" s="20">
        <f t="shared" si="314"/>
        <v>263333.43124991521</v>
      </c>
      <c r="K1449" s="18">
        <f t="shared" si="307"/>
        <v>49.545275708581002</v>
      </c>
      <c r="L1449" s="20">
        <f t="shared" si="308"/>
        <v>17138.072058116468</v>
      </c>
      <c r="M1449" s="39">
        <f t="shared" si="302"/>
        <v>15.606190118802363</v>
      </c>
      <c r="N1449" s="21"/>
      <c r="O1449" s="22">
        <f t="shared" si="303"/>
        <v>18.503950717933993</v>
      </c>
      <c r="P1449" s="22"/>
      <c r="Q1449" s="41">
        <f t="shared" si="304"/>
        <v>2.778329380891667E-2</v>
      </c>
      <c r="R1449" s="19">
        <f t="shared" si="309"/>
        <v>1.02324270106363</v>
      </c>
      <c r="S1449" s="19">
        <f t="shared" si="315"/>
        <v>17.929616603442895</v>
      </c>
      <c r="T1449" s="25">
        <f t="shared" si="310"/>
        <v>0.14649112480055937</v>
      </c>
      <c r="U1449" s="25">
        <f t="shared" si="311"/>
        <v>5.9838163099276143E-2</v>
      </c>
      <c r="V1449" s="25">
        <f t="shared" si="312"/>
        <v>8.6652961701283227E-2</v>
      </c>
      <c r="Y1449" s="40"/>
      <c r="Z1449" s="40"/>
    </row>
    <row r="1450" spans="1:26" x14ac:dyDescent="0.2">
      <c r="A1450" s="16">
        <v>1991.02</v>
      </c>
      <c r="B1450" s="17">
        <v>362.26</v>
      </c>
      <c r="C1450" s="18">
        <v>12.113300000000001</v>
      </c>
      <c r="D1450" s="17">
        <v>21.026700000000002</v>
      </c>
      <c r="E1450" s="17">
        <v>134.80000000000001</v>
      </c>
      <c r="F1450" s="18">
        <f t="shared" si="313"/>
        <v>1991.1249999998909</v>
      </c>
      <c r="G1450" s="19">
        <v>7.85</v>
      </c>
      <c r="H1450" s="18">
        <f t="shared" si="305"/>
        <v>846.02692192136533</v>
      </c>
      <c r="I1450" s="18">
        <f t="shared" si="306"/>
        <v>28.289565266135028</v>
      </c>
      <c r="J1450" s="20">
        <f t="shared" si="314"/>
        <v>293462.34382703446</v>
      </c>
      <c r="K1450" s="18">
        <f t="shared" si="307"/>
        <v>49.106040631491119</v>
      </c>
      <c r="L1450" s="20">
        <f t="shared" si="308"/>
        <v>17033.469510704759</v>
      </c>
      <c r="M1450" s="39">
        <f t="shared" si="302"/>
        <v>17.35466474520511</v>
      </c>
      <c r="N1450" s="21"/>
      <c r="O1450" s="22">
        <f t="shared" si="303"/>
        <v>20.56314129301618</v>
      </c>
      <c r="P1450" s="22"/>
      <c r="Q1450" s="41">
        <f t="shared" si="304"/>
        <v>2.2807981407616203E-2</v>
      </c>
      <c r="R1450" s="19">
        <f t="shared" si="309"/>
        <v>0.98886548948578612</v>
      </c>
      <c r="S1450" s="19">
        <f t="shared" si="315"/>
        <v>18.319129219490076</v>
      </c>
      <c r="T1450" s="25">
        <f t="shared" si="310"/>
        <v>0.13123983886399637</v>
      </c>
      <c r="U1450" s="25">
        <f t="shared" si="311"/>
        <v>5.8084604399085915E-2</v>
      </c>
      <c r="V1450" s="25">
        <f t="shared" si="312"/>
        <v>7.3155234464910457E-2</v>
      </c>
      <c r="Y1450" s="40"/>
      <c r="Z1450" s="40"/>
    </row>
    <row r="1451" spans="1:26" x14ac:dyDescent="0.2">
      <c r="A1451" s="16">
        <v>1991.03</v>
      </c>
      <c r="B1451" s="17">
        <v>372.28</v>
      </c>
      <c r="C1451" s="18">
        <v>12.11</v>
      </c>
      <c r="D1451" s="17">
        <v>20.94</v>
      </c>
      <c r="E1451" s="17">
        <v>135</v>
      </c>
      <c r="F1451" s="18">
        <f t="shared" si="313"/>
        <v>1991.2083333332241</v>
      </c>
      <c r="G1451" s="19">
        <v>8.11</v>
      </c>
      <c r="H1451" s="18">
        <f t="shared" si="305"/>
        <v>868.13972481481517</v>
      </c>
      <c r="I1451" s="18">
        <f t="shared" si="306"/>
        <v>28.239959351851862</v>
      </c>
      <c r="J1451" s="20">
        <f t="shared" si="314"/>
        <v>301948.93982227665</v>
      </c>
      <c r="K1451" s="18">
        <f t="shared" si="307"/>
        <v>48.831110555555583</v>
      </c>
      <c r="L1451" s="20">
        <f t="shared" si="308"/>
        <v>16984.019554847087</v>
      </c>
      <c r="M1451" s="39">
        <f t="shared" si="302"/>
        <v>17.818620083397377</v>
      </c>
      <c r="N1451" s="21"/>
      <c r="O1451" s="22">
        <f t="shared" si="303"/>
        <v>21.098075248981402</v>
      </c>
      <c r="P1451" s="22"/>
      <c r="Q1451" s="41">
        <f t="shared" si="304"/>
        <v>1.8152543511216632E-2</v>
      </c>
      <c r="R1451" s="19">
        <f t="shared" si="309"/>
        <v>1.0115317115191491</v>
      </c>
      <c r="S1451" s="19">
        <f t="shared" si="315"/>
        <v>18.088317416388001</v>
      </c>
      <c r="T1451" s="25">
        <f t="shared" si="310"/>
        <v>0.11707815588530512</v>
      </c>
      <c r="U1451" s="25">
        <f t="shared" si="311"/>
        <v>6.1361340287137134E-2</v>
      </c>
      <c r="V1451" s="25">
        <f t="shared" si="312"/>
        <v>5.571681559816799E-2</v>
      </c>
      <c r="Y1451" s="40"/>
      <c r="Z1451" s="40"/>
    </row>
    <row r="1452" spans="1:26" x14ac:dyDescent="0.2">
      <c r="A1452" s="16">
        <v>1991.04</v>
      </c>
      <c r="B1452" s="17">
        <v>379.68</v>
      </c>
      <c r="C1452" s="18">
        <v>12.13</v>
      </c>
      <c r="D1452" s="17">
        <v>20.363299999999999</v>
      </c>
      <c r="E1452" s="17">
        <v>135.19999999999999</v>
      </c>
      <c r="F1452" s="18">
        <f t="shared" si="313"/>
        <v>1991.2916666665574</v>
      </c>
      <c r="G1452" s="19">
        <v>8.0399999999999991</v>
      </c>
      <c r="H1452" s="18">
        <f t="shared" si="305"/>
        <v>884.0864245562135</v>
      </c>
      <c r="I1452" s="18">
        <f t="shared" si="306"/>
        <v>28.244754345414218</v>
      </c>
      <c r="J1452" s="20">
        <f t="shared" si="314"/>
        <v>308314.03873259661</v>
      </c>
      <c r="K1452" s="18">
        <f t="shared" si="307"/>
        <v>47.416026888868366</v>
      </c>
      <c r="L1452" s="20">
        <f t="shared" si="308"/>
        <v>16535.74395523463</v>
      </c>
      <c r="M1452" s="39">
        <f t="shared" si="302"/>
        <v>18.155345895198018</v>
      </c>
      <c r="N1452" s="21"/>
      <c r="O1452" s="22">
        <f t="shared" si="303"/>
        <v>21.481531873630122</v>
      </c>
      <c r="P1452" s="22"/>
      <c r="Q1452" s="41">
        <f t="shared" si="304"/>
        <v>1.7261417915378857E-2</v>
      </c>
      <c r="R1452" s="19">
        <f t="shared" si="309"/>
        <v>1.0046569160399428</v>
      </c>
      <c r="S1452" s="19">
        <f t="shared" si="315"/>
        <v>18.269840244708426</v>
      </c>
      <c r="T1452" s="25">
        <f t="shared" si="310"/>
        <v>0.1148066049088079</v>
      </c>
      <c r="U1452" s="25">
        <f t="shared" si="311"/>
        <v>5.8247130448033646E-2</v>
      </c>
      <c r="V1452" s="25">
        <f t="shared" si="312"/>
        <v>5.6559474460774251E-2</v>
      </c>
      <c r="Y1452" s="40"/>
      <c r="Z1452" s="40"/>
    </row>
    <row r="1453" spans="1:26" x14ac:dyDescent="0.2">
      <c r="A1453" s="16">
        <v>1991.05</v>
      </c>
      <c r="B1453" s="17">
        <v>377.99</v>
      </c>
      <c r="C1453" s="18">
        <v>12.14</v>
      </c>
      <c r="D1453" s="17">
        <v>19.8567</v>
      </c>
      <c r="E1453" s="17">
        <v>135.6</v>
      </c>
      <c r="F1453" s="18">
        <f t="shared" si="313"/>
        <v>1991.3749999998906</v>
      </c>
      <c r="G1453" s="19">
        <v>8.07</v>
      </c>
      <c r="H1453" s="18">
        <f t="shared" si="305"/>
        <v>877.55493630162289</v>
      </c>
      <c r="I1453" s="18">
        <f t="shared" si="306"/>
        <v>28.184652839233053</v>
      </c>
      <c r="J1453" s="20">
        <f t="shared" si="314"/>
        <v>306855.3512016504</v>
      </c>
      <c r="K1453" s="18">
        <f t="shared" si="307"/>
        <v>46.10001614767701</v>
      </c>
      <c r="L1453" s="20">
        <f t="shared" si="308"/>
        <v>16119.830292351149</v>
      </c>
      <c r="M1453" s="39">
        <f t="shared" si="302"/>
        <v>18.035430911004052</v>
      </c>
      <c r="N1453" s="21"/>
      <c r="O1453" s="22">
        <f t="shared" si="303"/>
        <v>21.325816065887047</v>
      </c>
      <c r="P1453" s="22"/>
      <c r="Q1453" s="41">
        <f t="shared" si="304"/>
        <v>1.6819875859940429E-2</v>
      </c>
      <c r="R1453" s="19">
        <f t="shared" si="309"/>
        <v>0.99255227688549663</v>
      </c>
      <c r="S1453" s="19">
        <f t="shared" si="315"/>
        <v>18.300777046004207</v>
      </c>
      <c r="T1453" s="25">
        <f t="shared" si="310"/>
        <v>0.12227332751167386</v>
      </c>
      <c r="U1453" s="25">
        <f t="shared" si="311"/>
        <v>5.6005569106184705E-2</v>
      </c>
      <c r="V1453" s="25">
        <f t="shared" si="312"/>
        <v>6.6267758405489152E-2</v>
      </c>
      <c r="Y1453" s="40"/>
      <c r="Z1453" s="40"/>
    </row>
    <row r="1454" spans="1:26" x14ac:dyDescent="0.2">
      <c r="A1454" s="16">
        <v>1991.06</v>
      </c>
      <c r="B1454" s="17">
        <v>378.29</v>
      </c>
      <c r="C1454" s="18">
        <v>12.15</v>
      </c>
      <c r="D1454" s="17">
        <v>19.41</v>
      </c>
      <c r="E1454" s="17">
        <v>136</v>
      </c>
      <c r="F1454" s="18">
        <f t="shared" si="313"/>
        <v>1991.4583333332239</v>
      </c>
      <c r="G1454" s="19">
        <v>8.2799999999999994</v>
      </c>
      <c r="H1454" s="18">
        <f t="shared" si="305"/>
        <v>875.66833446691214</v>
      </c>
      <c r="I1454" s="18">
        <f t="shared" si="306"/>
        <v>28.12490487132354</v>
      </c>
      <c r="J1454" s="20">
        <f t="shared" si="314"/>
        <v>307015.19980194455</v>
      </c>
      <c r="K1454" s="18">
        <f t="shared" si="307"/>
        <v>44.930403584558846</v>
      </c>
      <c r="L1454" s="20">
        <f t="shared" si="308"/>
        <v>15752.901287783827</v>
      </c>
      <c r="M1454" s="39">
        <f t="shared" si="302"/>
        <v>18.015227044688327</v>
      </c>
      <c r="N1454" s="21"/>
      <c r="O1454" s="22">
        <f t="shared" si="303"/>
        <v>21.289084627258891</v>
      </c>
      <c r="P1454" s="22"/>
      <c r="Q1454" s="41">
        <f t="shared" si="304"/>
        <v>1.4164945242447352E-2</v>
      </c>
      <c r="R1454" s="19">
        <f t="shared" si="309"/>
        <v>1.0075751819767564</v>
      </c>
      <c r="S1454" s="19">
        <f t="shared" si="315"/>
        <v>18.111052990709467</v>
      </c>
      <c r="T1454" s="25">
        <f t="shared" si="310"/>
        <v>0.11931551815623886</v>
      </c>
      <c r="U1454" s="25">
        <f t="shared" si="311"/>
        <v>5.8291164082351576E-2</v>
      </c>
      <c r="V1454" s="25">
        <f t="shared" si="312"/>
        <v>6.1024354073887288E-2</v>
      </c>
      <c r="Y1454" s="40"/>
      <c r="Z1454" s="40"/>
    </row>
    <row r="1455" spans="1:26" x14ac:dyDescent="0.2">
      <c r="A1455" s="16">
        <v>1991.07</v>
      </c>
      <c r="B1455" s="17">
        <v>380.23</v>
      </c>
      <c r="C1455" s="18">
        <v>12.193300000000001</v>
      </c>
      <c r="D1455" s="17">
        <v>18.84</v>
      </c>
      <c r="E1455" s="17">
        <v>136.19999999999999</v>
      </c>
      <c r="F1455" s="18">
        <f t="shared" si="313"/>
        <v>1991.5416666665571</v>
      </c>
      <c r="G1455" s="19">
        <v>8.27</v>
      </c>
      <c r="H1455" s="18">
        <f t="shared" si="305"/>
        <v>878.86660912261425</v>
      </c>
      <c r="I1455" s="18">
        <f t="shared" si="306"/>
        <v>28.183689411710738</v>
      </c>
      <c r="J1455" s="20">
        <f t="shared" si="314"/>
        <v>308959.98561304313</v>
      </c>
      <c r="K1455" s="18">
        <f t="shared" si="307"/>
        <v>43.546924008810599</v>
      </c>
      <c r="L1455" s="20">
        <f t="shared" si="308"/>
        <v>15308.645106776776</v>
      </c>
      <c r="M1455" s="39">
        <f t="shared" si="302"/>
        <v>18.103452345519745</v>
      </c>
      <c r="N1455" s="21"/>
      <c r="O1455" s="22">
        <f t="shared" si="303"/>
        <v>21.381252264915336</v>
      </c>
      <c r="P1455" s="22"/>
      <c r="Q1455" s="41">
        <f t="shared" si="304"/>
        <v>1.3004730493853922E-2</v>
      </c>
      <c r="R1455" s="19">
        <f t="shared" si="309"/>
        <v>1.0322756849824446</v>
      </c>
      <c r="S1455" s="19">
        <f t="shared" si="315"/>
        <v>18.221451261050287</v>
      </c>
      <c r="T1455" s="25">
        <f t="shared" si="310"/>
        <v>0.115910942632518</v>
      </c>
      <c r="U1455" s="25">
        <f t="shared" si="311"/>
        <v>5.8735355995332084E-2</v>
      </c>
      <c r="V1455" s="25">
        <f t="shared" si="312"/>
        <v>5.7175586637185916E-2</v>
      </c>
      <c r="Y1455" s="40"/>
      <c r="Z1455" s="40"/>
    </row>
    <row r="1456" spans="1:26" x14ac:dyDescent="0.2">
      <c r="A1456" s="16">
        <v>1991.08</v>
      </c>
      <c r="B1456" s="17">
        <v>389.4</v>
      </c>
      <c r="C1456" s="18">
        <v>12.236700000000001</v>
      </c>
      <c r="D1456" s="17">
        <v>18.329999999999998</v>
      </c>
      <c r="E1456" s="17">
        <v>136.6</v>
      </c>
      <c r="F1456" s="18">
        <f t="shared" si="313"/>
        <v>1991.6249999998904</v>
      </c>
      <c r="G1456" s="19">
        <v>7.9</v>
      </c>
      <c r="H1456" s="18">
        <f t="shared" si="305"/>
        <v>897.42660505124491</v>
      </c>
      <c r="I1456" s="18">
        <f t="shared" si="306"/>
        <v>28.201181659041012</v>
      </c>
      <c r="J1456" s="20">
        <f t="shared" si="314"/>
        <v>316310.79675776057</v>
      </c>
      <c r="K1456" s="18">
        <f t="shared" si="307"/>
        <v>42.244041270131788</v>
      </c>
      <c r="L1456" s="20">
        <f t="shared" si="308"/>
        <v>14889.514392834491</v>
      </c>
      <c r="M1456" s="39">
        <f t="shared" si="302"/>
        <v>18.512258455337719</v>
      </c>
      <c r="N1456" s="21"/>
      <c r="O1456" s="22">
        <f t="shared" si="303"/>
        <v>21.851849122501903</v>
      </c>
      <c r="P1456" s="22"/>
      <c r="Q1456" s="41">
        <f t="shared" si="304"/>
        <v>1.4998050819334113E-2</v>
      </c>
      <c r="R1456" s="19">
        <f t="shared" si="309"/>
        <v>1.0239219311221082</v>
      </c>
      <c r="S1456" s="19">
        <f t="shared" si="315"/>
        <v>18.754481840053902</v>
      </c>
      <c r="T1456" s="25">
        <f t="shared" si="310"/>
        <v>0.11099140275102282</v>
      </c>
      <c r="U1456" s="25">
        <f t="shared" si="311"/>
        <v>5.834582142913658E-2</v>
      </c>
      <c r="V1456" s="25">
        <f t="shared" si="312"/>
        <v>5.2645581321886237E-2</v>
      </c>
      <c r="Y1456" s="40"/>
      <c r="Z1456" s="40"/>
    </row>
    <row r="1457" spans="1:26" x14ac:dyDescent="0.2">
      <c r="A1457" s="16">
        <v>1991.09</v>
      </c>
      <c r="B1457" s="17">
        <v>387.2</v>
      </c>
      <c r="C1457" s="18">
        <v>12.28</v>
      </c>
      <c r="D1457" s="17">
        <v>17.82</v>
      </c>
      <c r="E1457" s="17">
        <v>137.19999999999999</v>
      </c>
      <c r="F1457" s="18">
        <f t="shared" si="313"/>
        <v>1991.7083333332237</v>
      </c>
      <c r="G1457" s="19">
        <v>7.65</v>
      </c>
      <c r="H1457" s="18">
        <f t="shared" si="305"/>
        <v>888.45396501457765</v>
      </c>
      <c r="I1457" s="18">
        <f t="shared" si="306"/>
        <v>28.17720736151605</v>
      </c>
      <c r="J1457" s="20">
        <f t="shared" si="314"/>
        <v>313975.88342745171</v>
      </c>
      <c r="K1457" s="18">
        <f t="shared" si="307"/>
        <v>40.889074526239092</v>
      </c>
      <c r="L1457" s="20">
        <f t="shared" si="308"/>
        <v>14450.026453195223</v>
      </c>
      <c r="M1457" s="39">
        <f t="shared" si="302"/>
        <v>18.357282591774322</v>
      </c>
      <c r="N1457" s="21"/>
      <c r="O1457" s="22">
        <f t="shared" si="303"/>
        <v>21.65841297607264</v>
      </c>
      <c r="P1457" s="22"/>
      <c r="Q1457" s="41">
        <f t="shared" si="304"/>
        <v>1.7400877305726405E-2</v>
      </c>
      <c r="R1457" s="19">
        <f t="shared" si="309"/>
        <v>1.0147411661972181</v>
      </c>
      <c r="S1457" s="19">
        <f t="shared" si="315"/>
        <v>19.119146580954936</v>
      </c>
      <c r="T1457" s="25">
        <f t="shared" si="310"/>
        <v>9.8134093264453659E-2</v>
      </c>
      <c r="U1457" s="25">
        <f t="shared" si="311"/>
        <v>5.8249776345245863E-2</v>
      </c>
      <c r="V1457" s="25">
        <f t="shared" si="312"/>
        <v>3.9884316919207796E-2</v>
      </c>
      <c r="Y1457" s="40"/>
      <c r="Z1457" s="40"/>
    </row>
    <row r="1458" spans="1:26" x14ac:dyDescent="0.2">
      <c r="A1458" s="16">
        <v>1991.1</v>
      </c>
      <c r="B1458" s="17">
        <v>386.88</v>
      </c>
      <c r="C1458" s="18">
        <v>12.253299999999999</v>
      </c>
      <c r="D1458" s="17">
        <v>17.203299999999999</v>
      </c>
      <c r="E1458" s="17">
        <v>137.4</v>
      </c>
      <c r="F1458" s="18">
        <f t="shared" si="313"/>
        <v>1991.7916666665569</v>
      </c>
      <c r="G1458" s="19">
        <v>7.53</v>
      </c>
      <c r="H1458" s="18">
        <f t="shared" si="305"/>
        <v>886.42753711790431</v>
      </c>
      <c r="I1458" s="18">
        <f t="shared" si="306"/>
        <v>28.075016905931598</v>
      </c>
      <c r="J1458" s="20">
        <f t="shared" si="314"/>
        <v>314086.55173564225</v>
      </c>
      <c r="K1458" s="18">
        <f t="shared" si="307"/>
        <v>39.416560301128108</v>
      </c>
      <c r="L1458" s="20">
        <f t="shared" si="308"/>
        <v>13966.411226927663</v>
      </c>
      <c r="M1458" s="39">
        <f t="shared" si="302"/>
        <v>18.349187992001983</v>
      </c>
      <c r="N1458" s="21"/>
      <c r="O1458" s="22">
        <f t="shared" si="303"/>
        <v>21.639545015859106</v>
      </c>
      <c r="P1458" s="22"/>
      <c r="Q1458" s="41">
        <f t="shared" si="304"/>
        <v>1.8553506314309735E-2</v>
      </c>
      <c r="R1458" s="19">
        <f t="shared" si="309"/>
        <v>1.0139809192833882</v>
      </c>
      <c r="S1458" s="19">
        <f t="shared" si="315"/>
        <v>19.37274494527232</v>
      </c>
      <c r="T1458" s="25">
        <f t="shared" si="310"/>
        <v>0.10191402515917036</v>
      </c>
      <c r="U1458" s="25">
        <f t="shared" si="311"/>
        <v>5.8962949864526548E-2</v>
      </c>
      <c r="V1458" s="25">
        <f t="shared" si="312"/>
        <v>4.2951075294643815E-2</v>
      </c>
      <c r="Y1458" s="40"/>
      <c r="Z1458" s="40"/>
    </row>
    <row r="1459" spans="1:26" x14ac:dyDescent="0.2">
      <c r="A1459" s="16">
        <v>1991.11</v>
      </c>
      <c r="B1459" s="17">
        <v>385.92</v>
      </c>
      <c r="C1459" s="18">
        <v>12.226699999999999</v>
      </c>
      <c r="D1459" s="17">
        <v>16.5867</v>
      </c>
      <c r="E1459" s="17">
        <v>137.80000000000001</v>
      </c>
      <c r="F1459" s="18">
        <f t="shared" si="313"/>
        <v>1991.8749999998902</v>
      </c>
      <c r="G1459" s="19">
        <v>7.42</v>
      </c>
      <c r="H1459" s="18">
        <f t="shared" si="305"/>
        <v>881.66126560232249</v>
      </c>
      <c r="I1459" s="18">
        <f t="shared" si="306"/>
        <v>27.932752373911473</v>
      </c>
      <c r="J1459" s="20">
        <f t="shared" si="314"/>
        <v>313222.50671963574</v>
      </c>
      <c r="K1459" s="18">
        <f t="shared" si="307"/>
        <v>37.893477700471713</v>
      </c>
      <c r="L1459" s="20">
        <f t="shared" si="308"/>
        <v>13462.188412641435</v>
      </c>
      <c r="M1459" s="39">
        <f t="shared" si="302"/>
        <v>18.288868169301342</v>
      </c>
      <c r="N1459" s="21"/>
      <c r="O1459" s="22">
        <f t="shared" si="303"/>
        <v>21.560296784423311</v>
      </c>
      <c r="P1459" s="22"/>
      <c r="Q1459" s="41">
        <f t="shared" si="304"/>
        <v>1.9802084951974309E-2</v>
      </c>
      <c r="R1459" s="19">
        <f t="shared" si="309"/>
        <v>1.0296381101008161</v>
      </c>
      <c r="S1459" s="19">
        <f t="shared" si="315"/>
        <v>19.58657313727495</v>
      </c>
      <c r="T1459" s="25">
        <f t="shared" si="310"/>
        <v>0.10785172037249691</v>
      </c>
      <c r="U1459" s="25">
        <f t="shared" si="311"/>
        <v>5.7711108473060824E-2</v>
      </c>
      <c r="V1459" s="25">
        <f t="shared" si="312"/>
        <v>5.0140611899436083E-2</v>
      </c>
      <c r="Y1459" s="40"/>
      <c r="Z1459" s="40"/>
    </row>
    <row r="1460" spans="1:26" x14ac:dyDescent="0.2">
      <c r="A1460" s="16">
        <v>1991.12</v>
      </c>
      <c r="B1460" s="17">
        <v>388.51</v>
      </c>
      <c r="C1460" s="18">
        <v>12.2</v>
      </c>
      <c r="D1460" s="17">
        <v>15.97</v>
      </c>
      <c r="E1460" s="17">
        <v>137.9</v>
      </c>
      <c r="F1460" s="18">
        <f t="shared" si="313"/>
        <v>1991.9583333332234</v>
      </c>
      <c r="G1460" s="19">
        <v>7.09</v>
      </c>
      <c r="H1460" s="18">
        <f t="shared" si="305"/>
        <v>886.9346628897755</v>
      </c>
      <c r="I1460" s="18">
        <f t="shared" si="306"/>
        <v>27.851542784626549</v>
      </c>
      <c r="J1460" s="20">
        <f t="shared" si="314"/>
        <v>315920.50913170382</v>
      </c>
      <c r="K1460" s="18">
        <f t="shared" si="307"/>
        <v>36.458126087744759</v>
      </c>
      <c r="L1460" s="20">
        <f t="shared" si="308"/>
        <v>12986.153588925152</v>
      </c>
      <c r="M1460" s="39">
        <f t="shared" si="302"/>
        <v>18.441652313512726</v>
      </c>
      <c r="N1460" s="21"/>
      <c r="O1460" s="22">
        <f t="shared" si="303"/>
        <v>21.732934673031163</v>
      </c>
      <c r="P1460" s="22"/>
      <c r="Q1460" s="41">
        <f t="shared" si="304"/>
        <v>2.2392289241092461E-2</v>
      </c>
      <c r="R1460" s="19">
        <f t="shared" si="309"/>
        <v>1.0101841162442249</v>
      </c>
      <c r="S1460" s="19">
        <f t="shared" si="315"/>
        <v>20.152457723361952</v>
      </c>
      <c r="T1460" s="25">
        <f t="shared" si="310"/>
        <v>0.10895246905515288</v>
      </c>
      <c r="U1460" s="25">
        <f t="shared" si="311"/>
        <v>5.1875057805703229E-2</v>
      </c>
      <c r="V1460" s="25">
        <f t="shared" si="312"/>
        <v>5.707741124944965E-2</v>
      </c>
      <c r="Y1460" s="40"/>
      <c r="Z1460" s="40"/>
    </row>
    <row r="1461" spans="1:26" x14ac:dyDescent="0.2">
      <c r="A1461" s="16">
        <v>1992.01</v>
      </c>
      <c r="B1461" s="17">
        <v>416.08</v>
      </c>
      <c r="C1461" s="18">
        <v>12.24</v>
      </c>
      <c r="D1461" s="17">
        <v>16.046700000000001</v>
      </c>
      <c r="E1461" s="17">
        <v>138.1</v>
      </c>
      <c r="F1461" s="18">
        <f t="shared" si="313"/>
        <v>1992.0416666665567</v>
      </c>
      <c r="G1461" s="19">
        <v>7.03</v>
      </c>
      <c r="H1461" s="18">
        <f t="shared" si="305"/>
        <v>948.49895076031896</v>
      </c>
      <c r="I1461" s="18">
        <f t="shared" si="306"/>
        <v>27.902391745112251</v>
      </c>
      <c r="J1461" s="20">
        <f t="shared" si="314"/>
        <v>338677.53979407431</v>
      </c>
      <c r="K1461" s="18">
        <f t="shared" si="307"/>
        <v>36.580172354272285</v>
      </c>
      <c r="L1461" s="20">
        <f t="shared" si="308"/>
        <v>13061.567193360826</v>
      </c>
      <c r="M1461" s="39">
        <f t="shared" si="302"/>
        <v>19.773068211462643</v>
      </c>
      <c r="N1461" s="21"/>
      <c r="O1461" s="22">
        <f t="shared" si="303"/>
        <v>23.291329926002014</v>
      </c>
      <c r="P1461" s="22"/>
      <c r="Q1461" s="41">
        <f t="shared" si="304"/>
        <v>1.9160569763829349E-2</v>
      </c>
      <c r="R1461" s="19">
        <f t="shared" si="309"/>
        <v>0.98406550187061759</v>
      </c>
      <c r="S1461" s="19">
        <f t="shared" si="315"/>
        <v>20.328210157124552</v>
      </c>
      <c r="T1461" s="25">
        <f t="shared" si="310"/>
        <v>0.10068838924166101</v>
      </c>
      <c r="U1461" s="25">
        <f t="shared" si="311"/>
        <v>5.15763884232876E-2</v>
      </c>
      <c r="V1461" s="25">
        <f t="shared" si="312"/>
        <v>4.9112000818373414E-2</v>
      </c>
      <c r="Y1461" s="40"/>
      <c r="Z1461" s="40"/>
    </row>
    <row r="1462" spans="1:26" x14ac:dyDescent="0.2">
      <c r="A1462" s="16">
        <v>1992.02</v>
      </c>
      <c r="B1462" s="17">
        <v>412.56</v>
      </c>
      <c r="C1462" s="18">
        <v>12.28</v>
      </c>
      <c r="D1462" s="17">
        <v>16.1233</v>
      </c>
      <c r="E1462" s="17">
        <v>138.6</v>
      </c>
      <c r="F1462" s="18">
        <f t="shared" si="313"/>
        <v>1992.12499999989</v>
      </c>
      <c r="G1462" s="19">
        <v>7.34</v>
      </c>
      <c r="H1462" s="18">
        <f t="shared" si="305"/>
        <v>937.08196753246796</v>
      </c>
      <c r="I1462" s="18">
        <f t="shared" si="306"/>
        <v>27.892589105339116</v>
      </c>
      <c r="J1462" s="20">
        <f t="shared" si="314"/>
        <v>335430.8733980598</v>
      </c>
      <c r="K1462" s="18">
        <f t="shared" si="307"/>
        <v>36.622197224927866</v>
      </c>
      <c r="L1462" s="20">
        <f t="shared" si="308"/>
        <v>13109.008631614644</v>
      </c>
      <c r="M1462" s="39">
        <f t="shared" si="302"/>
        <v>19.582982970386741</v>
      </c>
      <c r="N1462" s="21"/>
      <c r="O1462" s="22">
        <f t="shared" si="303"/>
        <v>23.058298827241988</v>
      </c>
      <c r="P1462" s="22"/>
      <c r="Q1462" s="41">
        <f t="shared" si="304"/>
        <v>1.6596949753805761E-2</v>
      </c>
      <c r="R1462" s="19">
        <f t="shared" si="309"/>
        <v>0.99217913819458503</v>
      </c>
      <c r="S1462" s="19">
        <f t="shared" si="315"/>
        <v>19.932124780869682</v>
      </c>
      <c r="T1462" s="25">
        <f t="shared" si="310"/>
        <v>9.7565209987555468E-2</v>
      </c>
      <c r="U1462" s="25">
        <f t="shared" si="311"/>
        <v>5.4737905223336547E-2</v>
      </c>
      <c r="V1462" s="25">
        <f t="shared" si="312"/>
        <v>4.2827304764218921E-2</v>
      </c>
      <c r="Y1462" s="40"/>
      <c r="Z1462" s="40"/>
    </row>
    <row r="1463" spans="1:26" x14ac:dyDescent="0.2">
      <c r="A1463" s="16">
        <v>1992.03</v>
      </c>
      <c r="B1463" s="17">
        <v>407.36</v>
      </c>
      <c r="C1463" s="18">
        <v>12.32</v>
      </c>
      <c r="D1463" s="17">
        <v>16.190000000000001</v>
      </c>
      <c r="E1463" s="17">
        <v>139.30000000000001</v>
      </c>
      <c r="F1463" s="18">
        <f t="shared" si="313"/>
        <v>1992.2083333332232</v>
      </c>
      <c r="G1463" s="19">
        <v>7.54</v>
      </c>
      <c r="H1463" s="18">
        <f t="shared" si="305"/>
        <v>920.62117157214686</v>
      </c>
      <c r="I1463" s="18">
        <f t="shared" si="306"/>
        <v>27.842824120603026</v>
      </c>
      <c r="J1463" s="20">
        <f t="shared" si="314"/>
        <v>330369.22376396501</v>
      </c>
      <c r="K1463" s="18">
        <f t="shared" si="307"/>
        <v>36.588906048097648</v>
      </c>
      <c r="L1463" s="20">
        <f t="shared" si="308"/>
        <v>13130.100482960019</v>
      </c>
      <c r="M1463" s="39">
        <f t="shared" si="302"/>
        <v>19.283561861298555</v>
      </c>
      <c r="N1463" s="21"/>
      <c r="O1463" s="22">
        <f t="shared" si="303"/>
        <v>22.698465263289918</v>
      </c>
      <c r="P1463" s="22"/>
      <c r="Q1463" s="41">
        <f t="shared" si="304"/>
        <v>1.6023313388901006E-2</v>
      </c>
      <c r="R1463" s="19">
        <f t="shared" si="309"/>
        <v>1.0104755563451913</v>
      </c>
      <c r="S1463" s="19">
        <f t="shared" si="315"/>
        <v>19.676860305121114</v>
      </c>
      <c r="T1463" s="25">
        <f t="shared" si="310"/>
        <v>0.10393468426540942</v>
      </c>
      <c r="U1463" s="25">
        <f t="shared" si="311"/>
        <v>5.28993096145427E-2</v>
      </c>
      <c r="V1463" s="25">
        <f t="shared" si="312"/>
        <v>5.1035374650866716E-2</v>
      </c>
      <c r="Y1463" s="40"/>
      <c r="Z1463" s="40"/>
    </row>
    <row r="1464" spans="1:26" x14ac:dyDescent="0.2">
      <c r="A1464" s="16">
        <v>1992.04</v>
      </c>
      <c r="B1464" s="17">
        <v>407.41</v>
      </c>
      <c r="C1464" s="18">
        <v>12.32</v>
      </c>
      <c r="D1464" s="17">
        <v>16.4833</v>
      </c>
      <c r="E1464" s="17">
        <v>139.5</v>
      </c>
      <c r="F1464" s="18">
        <f t="shared" si="313"/>
        <v>1992.2916666665565</v>
      </c>
      <c r="G1464" s="19">
        <v>7.48</v>
      </c>
      <c r="H1464" s="18">
        <f t="shared" si="305"/>
        <v>919.4141210573481</v>
      </c>
      <c r="I1464" s="18">
        <f t="shared" si="306"/>
        <v>27.802906093189979</v>
      </c>
      <c r="J1464" s="20">
        <f t="shared" si="314"/>
        <v>330767.50162794424</v>
      </c>
      <c r="K1464" s="18">
        <f t="shared" si="307"/>
        <v>37.198347565412206</v>
      </c>
      <c r="L1464" s="20">
        <f t="shared" si="308"/>
        <v>13382.440194359229</v>
      </c>
      <c r="M1464" s="39">
        <f t="shared" si="302"/>
        <v>19.301229507881043</v>
      </c>
      <c r="N1464" s="21"/>
      <c r="O1464" s="22">
        <f t="shared" si="303"/>
        <v>22.712689513614695</v>
      </c>
      <c r="P1464" s="22"/>
      <c r="Q1464" s="41">
        <f t="shared" si="304"/>
        <v>1.6285934688981207E-2</v>
      </c>
      <c r="R1464" s="19">
        <f t="shared" si="309"/>
        <v>1.0125464539191733</v>
      </c>
      <c r="S1464" s="19">
        <f t="shared" si="315"/>
        <v>19.854480290303808</v>
      </c>
      <c r="T1464" s="25">
        <f t="shared" si="310"/>
        <v>9.9247300865846766E-2</v>
      </c>
      <c r="U1464" s="25">
        <f t="shared" si="311"/>
        <v>5.2394119366989456E-2</v>
      </c>
      <c r="V1464" s="25">
        <f t="shared" si="312"/>
        <v>4.685318149885731E-2</v>
      </c>
      <c r="Y1464" s="40"/>
      <c r="Z1464" s="40"/>
    </row>
    <row r="1465" spans="1:26" x14ac:dyDescent="0.2">
      <c r="A1465" s="16">
        <v>1992.05</v>
      </c>
      <c r="B1465" s="17">
        <v>414.81</v>
      </c>
      <c r="C1465" s="18">
        <v>12.32</v>
      </c>
      <c r="D1465" s="17">
        <v>16.7667</v>
      </c>
      <c r="E1465" s="17">
        <v>139.69999999999999</v>
      </c>
      <c r="F1465" s="18">
        <f t="shared" si="313"/>
        <v>1992.3749999998897</v>
      </c>
      <c r="G1465" s="19">
        <v>7.39</v>
      </c>
      <c r="H1465" s="18">
        <f t="shared" si="305"/>
        <v>934.77374114173278</v>
      </c>
      <c r="I1465" s="18">
        <f t="shared" si="306"/>
        <v>27.763102362204741</v>
      </c>
      <c r="J1465" s="20">
        <f t="shared" si="314"/>
        <v>337125.59862456843</v>
      </c>
      <c r="K1465" s="18">
        <f t="shared" si="307"/>
        <v>37.783734446134595</v>
      </c>
      <c r="L1465" s="20">
        <f t="shared" si="308"/>
        <v>13626.681551694875</v>
      </c>
      <c r="M1465" s="39">
        <f t="shared" si="302"/>
        <v>19.662279795641691</v>
      </c>
      <c r="N1465" s="21"/>
      <c r="O1465" s="22">
        <f t="shared" si="303"/>
        <v>23.130349591325832</v>
      </c>
      <c r="P1465" s="22"/>
      <c r="Q1465" s="41">
        <f t="shared" si="304"/>
        <v>1.5402822169063309E-2</v>
      </c>
      <c r="R1465" s="19">
        <f t="shared" si="309"/>
        <v>1.0153293568561221</v>
      </c>
      <c r="S1465" s="19">
        <f t="shared" si="315"/>
        <v>20.074802533454232</v>
      </c>
      <c r="T1465" s="25">
        <f t="shared" si="310"/>
        <v>9.4022837076815691E-2</v>
      </c>
      <c r="U1465" s="25">
        <f t="shared" si="311"/>
        <v>5.2093917979996407E-2</v>
      </c>
      <c r="V1465" s="25">
        <f t="shared" si="312"/>
        <v>4.1928919096819284E-2</v>
      </c>
      <c r="Y1465" s="40"/>
      <c r="Z1465" s="40"/>
    </row>
    <row r="1466" spans="1:26" x14ac:dyDescent="0.2">
      <c r="A1466" s="16">
        <v>1992.06</v>
      </c>
      <c r="B1466" s="17">
        <v>408.27</v>
      </c>
      <c r="C1466" s="18">
        <v>12.32</v>
      </c>
      <c r="D1466" s="17">
        <v>17.05</v>
      </c>
      <c r="E1466" s="17">
        <v>140.19999999999999</v>
      </c>
      <c r="F1466" s="18">
        <f t="shared" si="313"/>
        <v>1992.458333333223</v>
      </c>
      <c r="G1466" s="19">
        <v>7.26</v>
      </c>
      <c r="H1466" s="18">
        <f t="shared" si="305"/>
        <v>916.75470550998614</v>
      </c>
      <c r="I1466" s="18">
        <f t="shared" si="306"/>
        <v>27.664089871611999</v>
      </c>
      <c r="J1466" s="20">
        <f t="shared" si="314"/>
        <v>331458.46385604632</v>
      </c>
      <c r="K1466" s="18">
        <f t="shared" si="307"/>
        <v>38.285124375891606</v>
      </c>
      <c r="L1466" s="20">
        <f t="shared" si="308"/>
        <v>13842.228938559263</v>
      </c>
      <c r="M1466" s="39">
        <f t="shared" si="302"/>
        <v>19.315365967644595</v>
      </c>
      <c r="N1466" s="21"/>
      <c r="O1466" s="22">
        <f t="shared" si="303"/>
        <v>22.716805900471634</v>
      </c>
      <c r="P1466" s="22"/>
      <c r="Q1466" s="41">
        <f t="shared" si="304"/>
        <v>1.6695001272217146E-2</v>
      </c>
      <c r="R1466" s="19">
        <f t="shared" si="309"/>
        <v>1.0362324502452476</v>
      </c>
      <c r="S1466" s="19">
        <f t="shared" si="315"/>
        <v>20.309845416827471</v>
      </c>
      <c r="T1466" s="25">
        <f t="shared" si="310"/>
        <v>8.9151160617102709E-2</v>
      </c>
      <c r="U1466" s="25">
        <f t="shared" si="311"/>
        <v>5.3132868783135168E-2</v>
      </c>
      <c r="V1466" s="25">
        <f t="shared" si="312"/>
        <v>3.6018291833967542E-2</v>
      </c>
      <c r="Y1466" s="40"/>
      <c r="Z1466" s="40"/>
    </row>
    <row r="1467" spans="1:26" x14ac:dyDescent="0.2">
      <c r="A1467" s="16">
        <v>1992.07</v>
      </c>
      <c r="B1467" s="17">
        <v>415.05</v>
      </c>
      <c r="C1467" s="18">
        <v>12.343299999999999</v>
      </c>
      <c r="D1467" s="17">
        <v>17.38</v>
      </c>
      <c r="E1467" s="17">
        <v>140.5</v>
      </c>
      <c r="F1467" s="18">
        <f t="shared" si="313"/>
        <v>1992.5416666665562</v>
      </c>
      <c r="G1467" s="19">
        <v>6.84</v>
      </c>
      <c r="H1467" s="18">
        <f t="shared" si="305"/>
        <v>929.9889461743777</v>
      </c>
      <c r="I1467" s="18">
        <f t="shared" si="306"/>
        <v>27.657228187722431</v>
      </c>
      <c r="J1467" s="20">
        <f t="shared" si="314"/>
        <v>337076.69111731078</v>
      </c>
      <c r="K1467" s="18">
        <f t="shared" si="307"/>
        <v>38.942796975088982</v>
      </c>
      <c r="L1467" s="20">
        <f t="shared" si="308"/>
        <v>14114.908785974847</v>
      </c>
      <c r="M1467" s="39">
        <f t="shared" si="302"/>
        <v>19.620740694824406</v>
      </c>
      <c r="N1467" s="21"/>
      <c r="O1467" s="22">
        <f t="shared" si="303"/>
        <v>23.070543662535272</v>
      </c>
      <c r="P1467" s="22"/>
      <c r="Q1467" s="41">
        <f t="shared" si="304"/>
        <v>1.9777611352638634E-2</v>
      </c>
      <c r="R1467" s="19">
        <f t="shared" si="309"/>
        <v>1.0238658423844582</v>
      </c>
      <c r="S1467" s="19">
        <f t="shared" si="315"/>
        <v>21.000783398074475</v>
      </c>
      <c r="T1467" s="25">
        <f t="shared" si="310"/>
        <v>7.4895659986007557E-2</v>
      </c>
      <c r="U1467" s="25">
        <f t="shared" si="311"/>
        <v>5.2229038110436443E-2</v>
      </c>
      <c r="V1467" s="25">
        <f t="shared" si="312"/>
        <v>2.2666621875571114E-2</v>
      </c>
      <c r="Y1467" s="40"/>
      <c r="Z1467" s="40"/>
    </row>
    <row r="1468" spans="1:26" x14ac:dyDescent="0.2">
      <c r="A1468" s="16">
        <v>1992.08</v>
      </c>
      <c r="B1468" s="17">
        <v>417.93</v>
      </c>
      <c r="C1468" s="18">
        <v>12.3667</v>
      </c>
      <c r="D1468" s="17">
        <v>17.71</v>
      </c>
      <c r="E1468" s="17">
        <v>140.9</v>
      </c>
      <c r="F1468" s="18">
        <f t="shared" si="313"/>
        <v>1992.6249999998895</v>
      </c>
      <c r="G1468" s="19">
        <v>6.59</v>
      </c>
      <c r="H1468" s="18">
        <f t="shared" si="305"/>
        <v>933.78360920865907</v>
      </c>
      <c r="I1468" s="18">
        <f t="shared" si="306"/>
        <v>27.630995047019173</v>
      </c>
      <c r="J1468" s="20">
        <f t="shared" si="314"/>
        <v>339286.65232152643</v>
      </c>
      <c r="K1468" s="18">
        <f t="shared" si="307"/>
        <v>39.569563608942531</v>
      </c>
      <c r="L1468" s="20">
        <f t="shared" si="308"/>
        <v>14377.447449606951</v>
      </c>
      <c r="M1468" s="39">
        <f t="shared" si="302"/>
        <v>19.722137498351529</v>
      </c>
      <c r="N1468" s="21"/>
      <c r="O1468" s="22">
        <f t="shared" si="303"/>
        <v>23.184600663955518</v>
      </c>
      <c r="P1468" s="22"/>
      <c r="Q1468" s="41">
        <f t="shared" si="304"/>
        <v>2.2097910826092242E-2</v>
      </c>
      <c r="R1468" s="19">
        <f t="shared" si="309"/>
        <v>1.0179381983966895</v>
      </c>
      <c r="S1468" s="19">
        <f t="shared" si="315"/>
        <v>21.44094295412868</v>
      </c>
      <c r="T1468" s="25">
        <f t="shared" si="310"/>
        <v>7.5052117723350298E-2</v>
      </c>
      <c r="U1468" s="25">
        <f t="shared" si="311"/>
        <v>5.3354955817823901E-2</v>
      </c>
      <c r="V1468" s="25">
        <f t="shared" si="312"/>
        <v>2.1697161905526396E-2</v>
      </c>
      <c r="Y1468" s="40"/>
      <c r="Z1468" s="40"/>
    </row>
    <row r="1469" spans="1:26" x14ac:dyDescent="0.2">
      <c r="A1469" s="16">
        <v>1992.09</v>
      </c>
      <c r="B1469" s="17">
        <v>418.48</v>
      </c>
      <c r="C1469" s="18">
        <v>12.4</v>
      </c>
      <c r="D1469" s="17">
        <v>18.04</v>
      </c>
      <c r="E1469" s="17">
        <v>141.30000000000001</v>
      </c>
      <c r="F1469" s="18">
        <f t="shared" si="313"/>
        <v>1992.7083333332228</v>
      </c>
      <c r="G1469" s="19">
        <v>6.42</v>
      </c>
      <c r="H1469" s="18">
        <f t="shared" si="305"/>
        <v>932.36559164897415</v>
      </c>
      <c r="I1469" s="18">
        <f t="shared" si="306"/>
        <v>27.626967445152172</v>
      </c>
      <c r="J1469" s="20">
        <f t="shared" si="314"/>
        <v>339607.93376311305</v>
      </c>
      <c r="K1469" s="18">
        <f t="shared" si="307"/>
        <v>40.19278167020525</v>
      </c>
      <c r="L1469" s="20">
        <f t="shared" si="308"/>
        <v>14639.952028977632</v>
      </c>
      <c r="M1469" s="39">
        <f t="shared" si="302"/>
        <v>19.708766424745303</v>
      </c>
      <c r="N1469" s="21"/>
      <c r="O1469" s="22">
        <f t="shared" si="303"/>
        <v>23.164274166851868</v>
      </c>
      <c r="P1469" s="22"/>
      <c r="Q1469" s="41">
        <f t="shared" si="304"/>
        <v>2.391424738681245E-2</v>
      </c>
      <c r="R1469" s="19">
        <f t="shared" si="309"/>
        <v>0.99299722717856842</v>
      </c>
      <c r="S1469" s="19">
        <f t="shared" si="315"/>
        <v>21.76376983248166</v>
      </c>
      <c r="T1469" s="25">
        <f t="shared" si="310"/>
        <v>6.9544877641060099E-2</v>
      </c>
      <c r="U1469" s="25">
        <f t="shared" si="311"/>
        <v>5.5295238713414685E-2</v>
      </c>
      <c r="V1469" s="25">
        <f t="shared" si="312"/>
        <v>1.4249638927645414E-2</v>
      </c>
      <c r="Y1469" s="40"/>
      <c r="Z1469" s="40"/>
    </row>
    <row r="1470" spans="1:26" x14ac:dyDescent="0.2">
      <c r="A1470" s="16">
        <v>1992.1</v>
      </c>
      <c r="B1470" s="17">
        <v>412.5</v>
      </c>
      <c r="C1470" s="18">
        <v>12.386699999999999</v>
      </c>
      <c r="D1470" s="17">
        <v>18.39</v>
      </c>
      <c r="E1470" s="17">
        <v>141.80000000000001</v>
      </c>
      <c r="F1470" s="18">
        <f t="shared" si="313"/>
        <v>1992.791666666556</v>
      </c>
      <c r="G1470" s="19">
        <v>6.59</v>
      </c>
      <c r="H1470" s="18">
        <f t="shared" si="305"/>
        <v>915.80163522567034</v>
      </c>
      <c r="I1470" s="18">
        <f t="shared" si="306"/>
        <v>27.500024521332872</v>
      </c>
      <c r="J1470" s="20">
        <f t="shared" si="314"/>
        <v>334409.34837583191</v>
      </c>
      <c r="K1470" s="18">
        <f t="shared" si="307"/>
        <v>40.828101992242608</v>
      </c>
      <c r="L1470" s="20">
        <f t="shared" si="308"/>
        <v>14908.57676759163</v>
      </c>
      <c r="M1470" s="39">
        <f t="shared" si="302"/>
        <v>19.370271076906977</v>
      </c>
      <c r="N1470" s="21"/>
      <c r="O1470" s="22">
        <f t="shared" si="303"/>
        <v>22.763052023573351</v>
      </c>
      <c r="P1470" s="22"/>
      <c r="Q1470" s="41">
        <f t="shared" si="304"/>
        <v>2.3149941896531717E-2</v>
      </c>
      <c r="R1470" s="19">
        <f t="shared" si="309"/>
        <v>0.98539668996090102</v>
      </c>
      <c r="S1470" s="19">
        <f t="shared" si="315"/>
        <v>21.535159418551128</v>
      </c>
      <c r="T1470" s="25">
        <f t="shared" si="310"/>
        <v>6.9546367268539244E-2</v>
      </c>
      <c r="U1470" s="25">
        <f t="shared" si="311"/>
        <v>5.5969470126490783E-2</v>
      </c>
      <c r="V1470" s="25">
        <f t="shared" si="312"/>
        <v>1.3576897142048461E-2</v>
      </c>
      <c r="Y1470" s="40"/>
      <c r="Z1470" s="40"/>
    </row>
    <row r="1471" spans="1:26" x14ac:dyDescent="0.2">
      <c r="A1471" s="16">
        <v>1992.11</v>
      </c>
      <c r="B1471" s="17">
        <v>422.84</v>
      </c>
      <c r="C1471" s="18">
        <v>12.3833</v>
      </c>
      <c r="D1471" s="17">
        <v>18.739999999999998</v>
      </c>
      <c r="E1471" s="17">
        <v>142</v>
      </c>
      <c r="F1471" s="18">
        <f t="shared" si="313"/>
        <v>1992.8749999998893</v>
      </c>
      <c r="G1471" s="19">
        <v>6.87</v>
      </c>
      <c r="H1471" s="18">
        <f t="shared" si="305"/>
        <v>937.43553556338065</v>
      </c>
      <c r="I1471" s="18">
        <f t="shared" si="306"/>
        <v>27.453754298415507</v>
      </c>
      <c r="J1471" s="20">
        <f t="shared" si="314"/>
        <v>343144.47639283648</v>
      </c>
      <c r="K1471" s="18">
        <f t="shared" si="307"/>
        <v>41.546547007042271</v>
      </c>
      <c r="L1471" s="20">
        <f t="shared" si="308"/>
        <v>15207.945056290217</v>
      </c>
      <c r="M1471" s="39">
        <f t="shared" si="302"/>
        <v>19.833656038801234</v>
      </c>
      <c r="N1471" s="21"/>
      <c r="O1471" s="22">
        <f t="shared" si="303"/>
        <v>23.303331550784872</v>
      </c>
      <c r="P1471" s="22"/>
      <c r="Q1471" s="41">
        <f t="shared" si="304"/>
        <v>1.950157027850366E-2</v>
      </c>
      <c r="R1471" s="19">
        <f t="shared" si="309"/>
        <v>1.0129335817200111</v>
      </c>
      <c r="S1471" s="19">
        <f t="shared" si="315"/>
        <v>21.190786534441987</v>
      </c>
      <c r="T1471" s="25">
        <f t="shared" si="310"/>
        <v>7.3658714499208022E-2</v>
      </c>
      <c r="U1471" s="25">
        <f t="shared" si="311"/>
        <v>5.7069939844241357E-2</v>
      </c>
      <c r="V1471" s="25">
        <f t="shared" si="312"/>
        <v>1.6588774654966665E-2</v>
      </c>
      <c r="Y1471" s="40"/>
      <c r="Z1471" s="40"/>
    </row>
    <row r="1472" spans="1:26" x14ac:dyDescent="0.2">
      <c r="A1472" s="16">
        <v>1992.12</v>
      </c>
      <c r="B1472" s="17">
        <v>435.64</v>
      </c>
      <c r="C1472" s="18">
        <v>12.39</v>
      </c>
      <c r="D1472" s="17">
        <v>19.09</v>
      </c>
      <c r="E1472" s="17">
        <v>141.9</v>
      </c>
      <c r="F1472" s="18">
        <f t="shared" si="313"/>
        <v>1992.9583333332225</v>
      </c>
      <c r="G1472" s="19">
        <v>6.77</v>
      </c>
      <c r="H1472" s="18">
        <f t="shared" si="305"/>
        <v>966.49374242424278</v>
      </c>
      <c r="I1472" s="18">
        <f t="shared" si="306"/>
        <v>27.487965909090924</v>
      </c>
      <c r="J1472" s="20">
        <f t="shared" si="314"/>
        <v>354619.60338469088</v>
      </c>
      <c r="K1472" s="18">
        <f t="shared" si="307"/>
        <v>42.352321969696987</v>
      </c>
      <c r="L1472" s="20">
        <f t="shared" si="308"/>
        <v>15539.63875818049</v>
      </c>
      <c r="M1472" s="39">
        <f t="shared" si="302"/>
        <v>20.448606721242967</v>
      </c>
      <c r="N1472" s="21"/>
      <c r="O1472" s="22">
        <f t="shared" si="303"/>
        <v>24.020186324731121</v>
      </c>
      <c r="P1472" s="22"/>
      <c r="Q1472" s="41">
        <f t="shared" si="304"/>
        <v>1.9336711772753895E-2</v>
      </c>
      <c r="R1472" s="19">
        <f t="shared" si="309"/>
        <v>1.0179889555372019</v>
      </c>
      <c r="S1472" s="19">
        <f t="shared" si="315"/>
        <v>21.479986054539136</v>
      </c>
      <c r="T1472" s="25">
        <f t="shared" si="310"/>
        <v>6.9257000163746696E-2</v>
      </c>
      <c r="U1472" s="25">
        <f t="shared" si="311"/>
        <v>5.6398787313599597E-2</v>
      </c>
      <c r="V1472" s="25">
        <f t="shared" si="312"/>
        <v>1.2858212850147099E-2</v>
      </c>
      <c r="Y1472" s="40"/>
      <c r="Z1472" s="40"/>
    </row>
    <row r="1473" spans="1:26" x14ac:dyDescent="0.2">
      <c r="A1473" s="16">
        <v>1993.01</v>
      </c>
      <c r="B1473" s="17">
        <v>435.23</v>
      </c>
      <c r="C1473" s="18">
        <v>12.4133</v>
      </c>
      <c r="D1473" s="17">
        <v>19.34</v>
      </c>
      <c r="E1473" s="17">
        <v>142.6</v>
      </c>
      <c r="F1473" s="18">
        <f t="shared" si="313"/>
        <v>1993.0416666665558</v>
      </c>
      <c r="G1473" s="19">
        <v>6.6</v>
      </c>
      <c r="H1473" s="18">
        <f t="shared" si="305"/>
        <v>960.84423851683073</v>
      </c>
      <c r="I1473" s="18">
        <f t="shared" si="306"/>
        <v>27.404470707398328</v>
      </c>
      <c r="J1473" s="20">
        <f t="shared" si="314"/>
        <v>353384.64664901228</v>
      </c>
      <c r="K1473" s="18">
        <f t="shared" si="307"/>
        <v>42.696338884993004</v>
      </c>
      <c r="L1473" s="20">
        <f t="shared" si="308"/>
        <v>15703.097365052723</v>
      </c>
      <c r="M1473" s="39">
        <f t="shared" ref="M1473:M1536" si="316">H1473/AVERAGE(K1353:K1472)</f>
        <v>20.323410802995713</v>
      </c>
      <c r="N1473" s="21"/>
      <c r="O1473" s="22">
        <f t="shared" ref="O1473:O1536" si="317">J1473/AVERAGE(L1353:L1472)</f>
        <v>23.867950224169547</v>
      </c>
      <c r="P1473" s="22"/>
      <c r="Q1473" s="41">
        <f t="shared" ref="Q1473:Q1536" si="318">1/M1473-(G1473/100-(((E1473/E1353)^(1/10))-1))</f>
        <v>2.1636349599385964E-2</v>
      </c>
      <c r="R1473" s="19">
        <f t="shared" si="309"/>
        <v>1.0305714011765221</v>
      </c>
      <c r="S1473" s="19">
        <f t="shared" si="315"/>
        <v>21.759050055303792</v>
      </c>
      <c r="T1473" s="25">
        <f t="shared" si="310"/>
        <v>6.8920554422549518E-2</v>
      </c>
      <c r="U1473" s="25">
        <f t="shared" si="311"/>
        <v>5.4752609652403361E-2</v>
      </c>
      <c r="V1473" s="25">
        <f t="shared" si="312"/>
        <v>1.4167944770146157E-2</v>
      </c>
      <c r="Y1473" s="40"/>
      <c r="Z1473" s="40"/>
    </row>
    <row r="1474" spans="1:26" x14ac:dyDescent="0.2">
      <c r="A1474" s="16">
        <v>1993.02</v>
      </c>
      <c r="B1474" s="17">
        <v>441.7</v>
      </c>
      <c r="C1474" s="18">
        <v>12.4467</v>
      </c>
      <c r="D1474" s="17">
        <v>19.59</v>
      </c>
      <c r="E1474" s="17">
        <v>143.1</v>
      </c>
      <c r="F1474" s="18">
        <f t="shared" si="313"/>
        <v>1993.124999999889</v>
      </c>
      <c r="G1474" s="19">
        <v>6.26</v>
      </c>
      <c r="H1474" s="18">
        <f t="shared" si="305"/>
        <v>971.72070842068536</v>
      </c>
      <c r="I1474" s="18">
        <f t="shared" si="306"/>
        <v>27.382196381027267</v>
      </c>
      <c r="J1474" s="20">
        <f t="shared" si="314"/>
        <v>358224.0867338297</v>
      </c>
      <c r="K1474" s="18">
        <f t="shared" si="307"/>
        <v>43.097144392033563</v>
      </c>
      <c r="L1474" s="20">
        <f t="shared" si="308"/>
        <v>15887.728909023597</v>
      </c>
      <c r="M1474" s="39">
        <f t="shared" si="316"/>
        <v>20.545336792900454</v>
      </c>
      <c r="N1474" s="21"/>
      <c r="O1474" s="22">
        <f t="shared" si="317"/>
        <v>24.122919609042583</v>
      </c>
      <c r="P1474" s="22"/>
      <c r="Q1474" s="41">
        <f t="shared" si="318"/>
        <v>2.4762232417321617E-2</v>
      </c>
      <c r="R1474" s="19">
        <f t="shared" si="309"/>
        <v>1.0261243281280923</v>
      </c>
      <c r="S1474" s="19">
        <f t="shared" si="315"/>
        <v>22.345903010180429</v>
      </c>
      <c r="T1474" s="25">
        <f t="shared" si="310"/>
        <v>5.9600835986600931E-2</v>
      </c>
      <c r="U1474" s="25">
        <f t="shared" si="311"/>
        <v>5.2780395368372313E-2</v>
      </c>
      <c r="V1474" s="25">
        <f t="shared" si="312"/>
        <v>6.8204406182286181E-3</v>
      </c>
      <c r="Y1474" s="40"/>
      <c r="Z1474" s="40"/>
    </row>
    <row r="1475" spans="1:26" x14ac:dyDescent="0.2">
      <c r="A1475" s="16">
        <v>1993.03</v>
      </c>
      <c r="B1475" s="17">
        <v>450.16</v>
      </c>
      <c r="C1475" s="18">
        <v>12.48</v>
      </c>
      <c r="D1475" s="17">
        <v>19.84</v>
      </c>
      <c r="E1475" s="17">
        <v>143.6</v>
      </c>
      <c r="F1475" s="18">
        <f t="shared" si="313"/>
        <v>1993.2083333332223</v>
      </c>
      <c r="G1475" s="19">
        <v>5.98</v>
      </c>
      <c r="H1475" s="18">
        <f t="shared" si="305"/>
        <v>986.88410654596146</v>
      </c>
      <c r="I1475" s="18">
        <f t="shared" si="306"/>
        <v>27.359857938718676</v>
      </c>
      <c r="J1475" s="20">
        <f t="shared" si="314"/>
        <v>364654.57758166088</v>
      </c>
      <c r="K1475" s="18">
        <f t="shared" si="307"/>
        <v>43.49515877437328</v>
      </c>
      <c r="L1475" s="20">
        <f t="shared" si="308"/>
        <v>16071.500842411924</v>
      </c>
      <c r="M1475" s="39">
        <f t="shared" si="316"/>
        <v>20.855200148690916</v>
      </c>
      <c r="N1475" s="21"/>
      <c r="O1475" s="22">
        <f t="shared" si="317"/>
        <v>24.480250697934405</v>
      </c>
      <c r="P1475" s="22"/>
      <c r="Q1475" s="41">
        <f t="shared" si="318"/>
        <v>2.7201413706418549E-2</v>
      </c>
      <c r="R1475" s="19">
        <f t="shared" si="309"/>
        <v>1.0057303710261363</v>
      </c>
      <c r="S1475" s="19">
        <f t="shared" si="315"/>
        <v>22.849836012483646</v>
      </c>
      <c r="T1475" s="25">
        <f t="shared" si="310"/>
        <v>5.8458949850013875E-2</v>
      </c>
      <c r="U1475" s="25">
        <f t="shared" si="311"/>
        <v>5.0921333723028761E-2</v>
      </c>
      <c r="V1475" s="25">
        <f t="shared" si="312"/>
        <v>7.5376161269851139E-3</v>
      </c>
      <c r="Y1475" s="40"/>
      <c r="Z1475" s="40"/>
    </row>
    <row r="1476" spans="1:26" x14ac:dyDescent="0.2">
      <c r="A1476" s="16">
        <v>1993.04</v>
      </c>
      <c r="B1476" s="17">
        <v>443.08</v>
      </c>
      <c r="C1476" s="18">
        <v>12.4933</v>
      </c>
      <c r="D1476" s="17">
        <v>19.670000000000002</v>
      </c>
      <c r="E1476" s="17">
        <v>144</v>
      </c>
      <c r="F1476" s="18">
        <f t="shared" si="313"/>
        <v>1993.2916666665556</v>
      </c>
      <c r="G1476" s="19">
        <v>5.97</v>
      </c>
      <c r="H1476" s="18">
        <f t="shared" si="305"/>
        <v>968.66441909722255</v>
      </c>
      <c r="I1476" s="18">
        <f t="shared" si="306"/>
        <v>27.312934881076401</v>
      </c>
      <c r="J1476" s="20">
        <f t="shared" si="314"/>
        <v>358763.39931250527</v>
      </c>
      <c r="K1476" s="18">
        <f t="shared" si="307"/>
        <v>43.002683767361134</v>
      </c>
      <c r="L1476" s="20">
        <f t="shared" si="308"/>
        <v>15926.866625613839</v>
      </c>
      <c r="M1476" s="39">
        <f t="shared" si="316"/>
        <v>20.457362016642186</v>
      </c>
      <c r="N1476" s="21"/>
      <c r="O1476" s="22">
        <f t="shared" si="317"/>
        <v>24.007988301251117</v>
      </c>
      <c r="P1476" s="22"/>
      <c r="Q1476" s="41">
        <f t="shared" si="318"/>
        <v>2.7782730536251424E-2</v>
      </c>
      <c r="R1476" s="19">
        <f t="shared" si="309"/>
        <v>0.99976214427287224</v>
      </c>
      <c r="S1476" s="19">
        <f t="shared" si="315"/>
        <v>22.916938567247321</v>
      </c>
      <c r="T1476" s="25">
        <f t="shared" si="310"/>
        <v>6.5890820412883633E-2</v>
      </c>
      <c r="U1476" s="25">
        <f t="shared" si="311"/>
        <v>4.9880332575390929E-2</v>
      </c>
      <c r="V1476" s="25">
        <f t="shared" si="312"/>
        <v>1.6010487837492704E-2</v>
      </c>
      <c r="Y1476" s="40"/>
      <c r="Z1476" s="40"/>
    </row>
    <row r="1477" spans="1:26" x14ac:dyDescent="0.2">
      <c r="A1477" s="16">
        <v>1993.05</v>
      </c>
      <c r="B1477" s="17">
        <v>445.25</v>
      </c>
      <c r="C1477" s="18">
        <v>12.5067</v>
      </c>
      <c r="D1477" s="17">
        <v>19.5</v>
      </c>
      <c r="E1477" s="17">
        <v>144.19999999999999</v>
      </c>
      <c r="F1477" s="18">
        <f t="shared" si="313"/>
        <v>1993.3749999998888</v>
      </c>
      <c r="G1477" s="19">
        <v>6.04</v>
      </c>
      <c r="H1477" s="18">
        <f t="shared" si="305"/>
        <v>972.05840629334318</v>
      </c>
      <c r="I1477" s="18">
        <f t="shared" si="306"/>
        <v>27.304307400312084</v>
      </c>
      <c r="J1477" s="20">
        <f t="shared" si="314"/>
        <v>360863.15011905023</v>
      </c>
      <c r="K1477" s="18">
        <f t="shared" si="307"/>
        <v>42.571901005547872</v>
      </c>
      <c r="L1477" s="20">
        <f t="shared" si="308"/>
        <v>15804.225552659134</v>
      </c>
      <c r="M1477" s="39">
        <f t="shared" si="316"/>
        <v>20.517605633764873</v>
      </c>
      <c r="N1477" s="21"/>
      <c r="O1477" s="22">
        <f t="shared" si="317"/>
        <v>24.073856030062398</v>
      </c>
      <c r="P1477" s="22"/>
      <c r="Q1477" s="41">
        <f t="shared" si="318"/>
        <v>2.6453373546910561E-2</v>
      </c>
      <c r="R1477" s="19">
        <f t="shared" si="309"/>
        <v>1.011012320562737</v>
      </c>
      <c r="S1477" s="19">
        <f t="shared" si="315"/>
        <v>22.879710266790326</v>
      </c>
      <c r="T1477" s="25">
        <f t="shared" si="310"/>
        <v>7.0971797155078731E-2</v>
      </c>
      <c r="U1477" s="25">
        <f t="shared" si="311"/>
        <v>5.3926187685223281E-2</v>
      </c>
      <c r="V1477" s="25">
        <f t="shared" si="312"/>
        <v>1.7045609469855449E-2</v>
      </c>
      <c r="Y1477" s="40"/>
      <c r="Z1477" s="40"/>
    </row>
    <row r="1478" spans="1:26" x14ac:dyDescent="0.2">
      <c r="A1478" s="16">
        <v>1993.06</v>
      </c>
      <c r="B1478" s="17">
        <v>448.06</v>
      </c>
      <c r="C1478" s="18">
        <v>12.52</v>
      </c>
      <c r="D1478" s="17">
        <v>19.329999999999998</v>
      </c>
      <c r="E1478" s="17">
        <v>144.4</v>
      </c>
      <c r="F1478" s="18">
        <f t="shared" si="313"/>
        <v>1993.4583333332221</v>
      </c>
      <c r="G1478" s="19">
        <v>5.96</v>
      </c>
      <c r="H1478" s="18">
        <f t="shared" si="305"/>
        <v>976.83828826177319</v>
      </c>
      <c r="I1478" s="18">
        <f t="shared" si="306"/>
        <v>27.295485803324109</v>
      </c>
      <c r="J1478" s="20">
        <f t="shared" si="314"/>
        <v>363482.0371774424</v>
      </c>
      <c r="K1478" s="18">
        <f t="shared" si="307"/>
        <v>42.142311547783947</v>
      </c>
      <c r="L1478" s="20">
        <f t="shared" si="308"/>
        <v>15681.176134089099</v>
      </c>
      <c r="M1478" s="39">
        <f t="shared" si="316"/>
        <v>20.608357012960198</v>
      </c>
      <c r="N1478" s="21"/>
      <c r="O1478" s="22">
        <f t="shared" si="317"/>
        <v>24.175761110239684</v>
      </c>
      <c r="P1478" s="22"/>
      <c r="Q1478" s="41">
        <f t="shared" si="318"/>
        <v>2.6869171617220369E-2</v>
      </c>
      <c r="R1478" s="19">
        <f t="shared" si="309"/>
        <v>1.0162531878887435</v>
      </c>
      <c r="S1478" s="19">
        <f t="shared" si="315"/>
        <v>23.099630647956758</v>
      </c>
      <c r="T1478" s="25">
        <f t="shared" si="310"/>
        <v>7.6033620472631069E-2</v>
      </c>
      <c r="U1478" s="25">
        <f t="shared" si="311"/>
        <v>5.5223289231552286E-2</v>
      </c>
      <c r="V1478" s="25">
        <f t="shared" si="312"/>
        <v>2.0810331241078783E-2</v>
      </c>
      <c r="Y1478" s="40"/>
      <c r="Z1478" s="40"/>
    </row>
    <row r="1479" spans="1:26" x14ac:dyDescent="0.2">
      <c r="A1479" s="16">
        <v>1993.07</v>
      </c>
      <c r="B1479" s="17">
        <v>447.29</v>
      </c>
      <c r="C1479" s="18">
        <v>12.52</v>
      </c>
      <c r="D1479" s="17">
        <v>19.690000000000001</v>
      </c>
      <c r="E1479" s="17">
        <v>144.4</v>
      </c>
      <c r="F1479" s="18">
        <f t="shared" si="313"/>
        <v>1993.5416666665553</v>
      </c>
      <c r="G1479" s="19">
        <v>5.81</v>
      </c>
      <c r="H1479" s="18">
        <f t="shared" si="305"/>
        <v>975.15957228185641</v>
      </c>
      <c r="I1479" s="18">
        <f t="shared" si="306"/>
        <v>27.295485803324109</v>
      </c>
      <c r="J1479" s="20">
        <f t="shared" si="314"/>
        <v>363703.77479478944</v>
      </c>
      <c r="K1479" s="18">
        <f t="shared" si="307"/>
        <v>42.927165772160684</v>
      </c>
      <c r="L1479" s="20">
        <f t="shared" si="308"/>
        <v>16010.479388560898</v>
      </c>
      <c r="M1479" s="39">
        <f t="shared" si="316"/>
        <v>20.564596413297142</v>
      </c>
      <c r="N1479" s="21"/>
      <c r="O1479" s="22">
        <f t="shared" si="317"/>
        <v>24.120424250680486</v>
      </c>
      <c r="P1479" s="22"/>
      <c r="Q1479" s="41">
        <f t="shared" si="318"/>
        <v>2.8056084282618188E-2</v>
      </c>
      <c r="R1479" s="19">
        <f t="shared" si="309"/>
        <v>1.0146808528422979</v>
      </c>
      <c r="S1479" s="19">
        <f t="shared" si="315"/>
        <v>23.475073285038576</v>
      </c>
      <c r="T1479" s="25">
        <f t="shared" si="310"/>
        <v>7.6491577847394021E-2</v>
      </c>
      <c r="U1479" s="25">
        <f t="shared" si="311"/>
        <v>4.7973867483517729E-2</v>
      </c>
      <c r="V1479" s="25">
        <f t="shared" si="312"/>
        <v>2.8517710363876292E-2</v>
      </c>
      <c r="Y1479" s="40"/>
      <c r="Z1479" s="40"/>
    </row>
    <row r="1480" spans="1:26" x14ac:dyDescent="0.2">
      <c r="A1480" s="16">
        <v>1993.08</v>
      </c>
      <c r="B1480" s="17">
        <v>454.13</v>
      </c>
      <c r="C1480" s="18">
        <v>12.52</v>
      </c>
      <c r="D1480" s="17">
        <v>20.05</v>
      </c>
      <c r="E1480" s="17">
        <v>144.80000000000001</v>
      </c>
      <c r="F1480" s="18">
        <f t="shared" si="313"/>
        <v>1993.6249999998886</v>
      </c>
      <c r="G1480" s="19">
        <v>5.68</v>
      </c>
      <c r="H1480" s="18">
        <f t="shared" si="305"/>
        <v>987.33679756560798</v>
      </c>
      <c r="I1480" s="18">
        <f t="shared" si="306"/>
        <v>27.220083908839786</v>
      </c>
      <c r="J1480" s="20">
        <f t="shared" si="314"/>
        <v>369091.51531496149</v>
      </c>
      <c r="K1480" s="18">
        <f t="shared" si="307"/>
        <v>43.591268560082888</v>
      </c>
      <c r="L1480" s="20">
        <f t="shared" si="308"/>
        <v>16295.520846596743</v>
      </c>
      <c r="M1480" s="39">
        <f t="shared" si="316"/>
        <v>20.812227546627383</v>
      </c>
      <c r="N1480" s="21"/>
      <c r="O1480" s="22">
        <f t="shared" si="317"/>
        <v>24.405153638797479</v>
      </c>
      <c r="P1480" s="22"/>
      <c r="Q1480" s="41">
        <f t="shared" si="318"/>
        <v>2.8753403914616532E-2</v>
      </c>
      <c r="R1480" s="19">
        <f t="shared" si="309"/>
        <v>1.0293065194781301</v>
      </c>
      <c r="S1480" s="19">
        <f t="shared" si="315"/>
        <v>23.753907084764691</v>
      </c>
      <c r="T1480" s="25">
        <f t="shared" si="310"/>
        <v>7.432388632524578E-2</v>
      </c>
      <c r="U1480" s="25">
        <f t="shared" si="311"/>
        <v>4.2692712610931327E-2</v>
      </c>
      <c r="V1480" s="25">
        <f t="shared" si="312"/>
        <v>3.1631173714314453E-2</v>
      </c>
      <c r="Y1480" s="40"/>
      <c r="Z1480" s="40"/>
    </row>
    <row r="1481" spans="1:26" x14ac:dyDescent="0.2">
      <c r="A1481" s="16">
        <v>1993.09</v>
      </c>
      <c r="B1481" s="17">
        <v>459.24</v>
      </c>
      <c r="C1481" s="18">
        <v>12.52</v>
      </c>
      <c r="D1481" s="17">
        <v>20.41</v>
      </c>
      <c r="E1481" s="17">
        <v>145.1</v>
      </c>
      <c r="F1481" s="18">
        <f t="shared" si="313"/>
        <v>1993.7083333332218</v>
      </c>
      <c r="G1481" s="19">
        <v>5.36</v>
      </c>
      <c r="H1481" s="18">
        <f t="shared" ref="H1481:H1544" si="319">B1481*$E$1853/E1481</f>
        <v>996.38226430048303</v>
      </c>
      <c r="I1481" s="18">
        <f t="shared" ref="I1481:I1544" si="320">C1481*$E$1853/E1481</f>
        <v>27.163805306685056</v>
      </c>
      <c r="J1481" s="20">
        <f t="shared" si="314"/>
        <v>373319.14990334265</v>
      </c>
      <c r="K1481" s="18">
        <f t="shared" ref="K1481:K1544" si="321">D1481*$E$1853/E1481</f>
        <v>44.282209769124762</v>
      </c>
      <c r="L1481" s="20">
        <f t="shared" ref="L1481:L1544" si="322">K1481*(J1481/H1481)</f>
        <v>16591.420280304901</v>
      </c>
      <c r="M1481" s="39">
        <f t="shared" si="316"/>
        <v>20.993501005229131</v>
      </c>
      <c r="N1481" s="21"/>
      <c r="O1481" s="22">
        <f t="shared" si="317"/>
        <v>24.610598936385458</v>
      </c>
      <c r="P1481" s="22"/>
      <c r="Q1481" s="41">
        <f t="shared" si="318"/>
        <v>3.1236860631154592E-2</v>
      </c>
      <c r="R1481" s="19">
        <f t="shared" ref="R1481:R1544" si="323">((G1481/G1482+G1481/1200+((1+G1482/1200)^(-119))*(1-G1481/G1482)))</f>
        <v>1.0067735459886391</v>
      </c>
      <c r="S1481" s="19">
        <f t="shared" si="315"/>
        <v>24.399499975201177</v>
      </c>
      <c r="T1481" s="25">
        <f t="shared" ref="T1481:T1544" si="324">(($J1601/$J1481)^(1/10)-1)</f>
        <v>7.6097963468300778E-2</v>
      </c>
      <c r="U1481" s="25">
        <f t="shared" ref="U1481:U1544" si="325">(($S1601/$S1481)^(1/10)-1)</f>
        <v>4.144377535130328E-2</v>
      </c>
      <c r="V1481" s="25">
        <f t="shared" ref="V1481:V1544" si="326">T1481-U1481</f>
        <v>3.4654188116997497E-2</v>
      </c>
      <c r="Y1481" s="40"/>
      <c r="Z1481" s="40"/>
    </row>
    <row r="1482" spans="1:26" x14ac:dyDescent="0.2">
      <c r="A1482" s="16">
        <v>1993.1</v>
      </c>
      <c r="B1482" s="17">
        <v>463.9</v>
      </c>
      <c r="C1482" s="18">
        <v>12.54</v>
      </c>
      <c r="D1482" s="17">
        <v>20.9</v>
      </c>
      <c r="E1482" s="17">
        <v>145.69999999999999</v>
      </c>
      <c r="F1482" s="18">
        <f t="shared" ref="F1482:F1545" si="327">F1481+1/12</f>
        <v>1993.7916666665551</v>
      </c>
      <c r="G1482" s="19">
        <v>5.33</v>
      </c>
      <c r="H1482" s="18">
        <f t="shared" si="319"/>
        <v>1002.3479658544961</v>
      </c>
      <c r="I1482" s="18">
        <f t="shared" si="320"/>
        <v>27.095157343857256</v>
      </c>
      <c r="J1482" s="20">
        <f t="shared" ref="J1482:J1545" si="328">J1481*((H1482+(I1482/12))/H1481)</f>
        <v>376400.33587807039</v>
      </c>
      <c r="K1482" s="18">
        <f t="shared" si="321"/>
        <v>45.158595573095418</v>
      </c>
      <c r="L1482" s="20">
        <f t="shared" si="322"/>
        <v>16957.893985453047</v>
      </c>
      <c r="M1482" s="39">
        <f t="shared" si="316"/>
        <v>21.109178247475118</v>
      </c>
      <c r="N1482" s="21"/>
      <c r="O1482" s="22">
        <f t="shared" si="317"/>
        <v>24.737889343598024</v>
      </c>
      <c r="P1482" s="22"/>
      <c r="Q1482" s="41">
        <f t="shared" si="318"/>
        <v>3.1395305530902258E-2</v>
      </c>
      <c r="R1482" s="19">
        <f t="shared" si="323"/>
        <v>0.9749773690649266</v>
      </c>
      <c r="S1482" s="19">
        <f t="shared" ref="S1482:S1545" si="329">S1481*R1481*E1481/E1482</f>
        <v>24.463612135323089</v>
      </c>
      <c r="T1482" s="25">
        <f t="shared" si="324"/>
        <v>7.7493239381000834E-2</v>
      </c>
      <c r="U1482" s="25">
        <f t="shared" si="325"/>
        <v>4.1485400178090881E-2</v>
      </c>
      <c r="V1482" s="25">
        <f t="shared" si="326"/>
        <v>3.6007839202909953E-2</v>
      </c>
      <c r="Y1482" s="40"/>
      <c r="Z1482" s="40"/>
    </row>
    <row r="1483" spans="1:26" x14ac:dyDescent="0.2">
      <c r="A1483" s="16">
        <v>1993.11</v>
      </c>
      <c r="B1483" s="17">
        <v>462.89</v>
      </c>
      <c r="C1483" s="18">
        <v>12.56</v>
      </c>
      <c r="D1483" s="17">
        <v>21.39</v>
      </c>
      <c r="E1483" s="17">
        <v>145.80000000000001</v>
      </c>
      <c r="F1483" s="18">
        <f t="shared" si="327"/>
        <v>1993.8749999998884</v>
      </c>
      <c r="G1483" s="19">
        <v>5.72</v>
      </c>
      <c r="H1483" s="18">
        <f t="shared" si="319"/>
        <v>999.47967584019239</v>
      </c>
      <c r="I1483" s="18">
        <f t="shared" si="320"/>
        <v>27.119757887517157</v>
      </c>
      <c r="J1483" s="20">
        <f t="shared" si="328"/>
        <v>376171.90406819648</v>
      </c>
      <c r="K1483" s="18">
        <f t="shared" si="321"/>
        <v>46.185638631687262</v>
      </c>
      <c r="L1483" s="20">
        <f t="shared" si="322"/>
        <v>17382.784307327274</v>
      </c>
      <c r="M1483" s="39">
        <f t="shared" si="316"/>
        <v>21.03790118960638</v>
      </c>
      <c r="N1483" s="21"/>
      <c r="O1483" s="22">
        <f t="shared" si="317"/>
        <v>24.645407638434417</v>
      </c>
      <c r="P1483" s="22"/>
      <c r="Q1483" s="41">
        <f t="shared" si="318"/>
        <v>2.7521778620273878E-2</v>
      </c>
      <c r="R1483" s="19">
        <f t="shared" si="323"/>
        <v>1.0009977036045139</v>
      </c>
      <c r="S1483" s="19">
        <f t="shared" si="329"/>
        <v>23.83510916583657</v>
      </c>
      <c r="T1483" s="25">
        <f t="shared" si="324"/>
        <v>7.9150376069160977E-2</v>
      </c>
      <c r="U1483" s="25">
        <f t="shared" si="325"/>
        <v>4.4771092884486663E-2</v>
      </c>
      <c r="V1483" s="25">
        <f t="shared" si="326"/>
        <v>3.4379283184674314E-2</v>
      </c>
      <c r="Y1483" s="40"/>
      <c r="Z1483" s="40"/>
    </row>
    <row r="1484" spans="1:26" x14ac:dyDescent="0.2">
      <c r="A1484" s="16">
        <v>1993.12</v>
      </c>
      <c r="B1484" s="17">
        <v>465.95</v>
      </c>
      <c r="C1484" s="18">
        <v>12.58</v>
      </c>
      <c r="D1484" s="17">
        <v>21.89</v>
      </c>
      <c r="E1484" s="17">
        <v>145.80000000000001</v>
      </c>
      <c r="F1484" s="18">
        <f t="shared" si="327"/>
        <v>1993.9583333332216</v>
      </c>
      <c r="G1484" s="19">
        <v>5.77</v>
      </c>
      <c r="H1484" s="18">
        <f t="shared" si="319"/>
        <v>1006.0868780006862</v>
      </c>
      <c r="I1484" s="18">
        <f t="shared" si="320"/>
        <v>27.162942215363522</v>
      </c>
      <c r="J1484" s="20">
        <f t="shared" si="328"/>
        <v>379510.57972018037</v>
      </c>
      <c r="K1484" s="18">
        <f t="shared" si="321"/>
        <v>47.265246827846383</v>
      </c>
      <c r="L1484" s="20">
        <f t="shared" si="322"/>
        <v>17829.13743979987</v>
      </c>
      <c r="M1484" s="39">
        <f t="shared" si="316"/>
        <v>21.164732079814648</v>
      </c>
      <c r="N1484" s="21"/>
      <c r="O1484" s="22">
        <f t="shared" si="317"/>
        <v>24.783708947329483</v>
      </c>
      <c r="P1484" s="22"/>
      <c r="Q1484" s="41">
        <f t="shared" si="318"/>
        <v>2.6634499475645633E-2</v>
      </c>
      <c r="R1484" s="19">
        <f t="shared" si="323"/>
        <v>1.0063172790165771</v>
      </c>
      <c r="S1484" s="19">
        <f t="shared" si="329"/>
        <v>23.858889540165308</v>
      </c>
      <c r="T1484" s="25">
        <f t="shared" si="324"/>
        <v>8.1575467808095992E-2</v>
      </c>
      <c r="U1484" s="25">
        <f t="shared" si="325"/>
        <v>4.5405950157139996E-2</v>
      </c>
      <c r="V1484" s="25">
        <f t="shared" si="326"/>
        <v>3.6169517650955996E-2</v>
      </c>
      <c r="Y1484" s="40"/>
      <c r="Z1484" s="40"/>
    </row>
    <row r="1485" spans="1:26" x14ac:dyDescent="0.2">
      <c r="A1485" s="16">
        <v>1994.01</v>
      </c>
      <c r="B1485" s="17">
        <v>472.99</v>
      </c>
      <c r="C1485" s="18">
        <v>12.6233</v>
      </c>
      <c r="D1485" s="17">
        <v>22.156700000000001</v>
      </c>
      <c r="E1485" s="17">
        <v>146.19999999999999</v>
      </c>
      <c r="F1485" s="18">
        <f t="shared" si="327"/>
        <v>1994.0416666665549</v>
      </c>
      <c r="G1485" s="19">
        <v>5.75</v>
      </c>
      <c r="H1485" s="18">
        <f t="shared" si="319"/>
        <v>1018.4935404411771</v>
      </c>
      <c r="I1485" s="18">
        <f t="shared" si="320"/>
        <v>27.181863272058838</v>
      </c>
      <c r="J1485" s="20">
        <f t="shared" si="328"/>
        <v>385045.00241033226</v>
      </c>
      <c r="K1485" s="18">
        <f t="shared" si="321"/>
        <v>47.710217610294144</v>
      </c>
      <c r="L1485" s="20">
        <f t="shared" si="322"/>
        <v>18037.012632201542</v>
      </c>
      <c r="M1485" s="39">
        <f t="shared" si="316"/>
        <v>21.411974913826541</v>
      </c>
      <c r="N1485" s="21"/>
      <c r="O1485" s="22">
        <f t="shared" si="317"/>
        <v>25.061136005191276</v>
      </c>
      <c r="P1485" s="22"/>
      <c r="Q1485" s="41">
        <f t="shared" si="318"/>
        <v>2.5960655912227619E-2</v>
      </c>
      <c r="R1485" s="19">
        <f t="shared" si="323"/>
        <v>0.98835683742500158</v>
      </c>
      <c r="S1485" s="19">
        <f t="shared" si="329"/>
        <v>23.943923027307019</v>
      </c>
      <c r="T1485" s="25">
        <f t="shared" si="324"/>
        <v>8.4698885504677968E-2</v>
      </c>
      <c r="U1485" s="25">
        <f t="shared" si="325"/>
        <v>4.5906114053420266E-2</v>
      </c>
      <c r="V1485" s="25">
        <f t="shared" si="326"/>
        <v>3.8792771451257702E-2</v>
      </c>
      <c r="Y1485" s="40"/>
      <c r="Z1485" s="40"/>
    </row>
    <row r="1486" spans="1:26" x14ac:dyDescent="0.2">
      <c r="A1486" s="16">
        <v>1994.02</v>
      </c>
      <c r="B1486" s="17">
        <v>471.58</v>
      </c>
      <c r="C1486" s="18">
        <v>12.666700000000001</v>
      </c>
      <c r="D1486" s="17">
        <v>22.433299999999999</v>
      </c>
      <c r="E1486" s="17">
        <v>146.69999999999999</v>
      </c>
      <c r="F1486" s="18">
        <f t="shared" si="327"/>
        <v>1994.1249999998881</v>
      </c>
      <c r="G1486" s="19">
        <v>5.97</v>
      </c>
      <c r="H1486" s="18">
        <f t="shared" si="319"/>
        <v>1011.9963750852085</v>
      </c>
      <c r="I1486" s="18">
        <f t="shared" si="320"/>
        <v>27.182353968132258</v>
      </c>
      <c r="J1486" s="20">
        <f t="shared" si="328"/>
        <v>383445.09183356818</v>
      </c>
      <c r="K1486" s="18">
        <f t="shared" si="321"/>
        <v>48.141181307941402</v>
      </c>
      <c r="L1486" s="20">
        <f t="shared" si="322"/>
        <v>18240.677676385734</v>
      </c>
      <c r="M1486" s="39">
        <f t="shared" si="316"/>
        <v>21.263840187313026</v>
      </c>
      <c r="N1486" s="21"/>
      <c r="O1486" s="22">
        <f t="shared" si="317"/>
        <v>24.875326969291866</v>
      </c>
      <c r="P1486" s="22"/>
      <c r="Q1486" s="41">
        <f t="shared" si="318"/>
        <v>2.3932517058300309E-2</v>
      </c>
      <c r="R1486" s="19">
        <f t="shared" si="323"/>
        <v>0.96773502402725808</v>
      </c>
      <c r="S1486" s="19">
        <f t="shared" si="329"/>
        <v>23.584481756475945</v>
      </c>
      <c r="T1486" s="25">
        <f t="shared" si="324"/>
        <v>8.5740916893514596E-2</v>
      </c>
      <c r="U1486" s="25">
        <f t="shared" si="325"/>
        <v>4.7880387204005226E-2</v>
      </c>
      <c r="V1486" s="25">
        <f t="shared" si="326"/>
        <v>3.786052968950937E-2</v>
      </c>
      <c r="Y1486" s="40"/>
      <c r="Z1486" s="40"/>
    </row>
    <row r="1487" spans="1:26" x14ac:dyDescent="0.2">
      <c r="A1487" s="16">
        <v>1994.03</v>
      </c>
      <c r="B1487" s="17">
        <v>463.81</v>
      </c>
      <c r="C1487" s="18">
        <v>12.71</v>
      </c>
      <c r="D1487" s="17">
        <v>22.71</v>
      </c>
      <c r="E1487" s="17">
        <v>147.19999999999999</v>
      </c>
      <c r="F1487" s="18">
        <f t="shared" si="327"/>
        <v>1994.2083333332214</v>
      </c>
      <c r="G1487" s="19">
        <v>6.48</v>
      </c>
      <c r="H1487" s="18">
        <f t="shared" si="319"/>
        <v>991.94134094769061</v>
      </c>
      <c r="I1487" s="18">
        <f t="shared" si="320"/>
        <v>27.182627462635889</v>
      </c>
      <c r="J1487" s="20">
        <f t="shared" si="328"/>
        <v>376704.53674442152</v>
      </c>
      <c r="K1487" s="18">
        <f t="shared" si="321"/>
        <v>48.569431131114158</v>
      </c>
      <c r="L1487" s="20">
        <f t="shared" si="322"/>
        <v>18444.966752475826</v>
      </c>
      <c r="M1487" s="39">
        <f t="shared" si="316"/>
        <v>20.83337588946041</v>
      </c>
      <c r="N1487" s="21"/>
      <c r="O1487" s="22">
        <f t="shared" si="317"/>
        <v>24.359940418108902</v>
      </c>
      <c r="P1487" s="22"/>
      <c r="Q1487" s="41">
        <f t="shared" si="318"/>
        <v>1.9954678488364873E-2</v>
      </c>
      <c r="R1487" s="19">
        <f t="shared" si="323"/>
        <v>0.97038865435690924</v>
      </c>
      <c r="S1487" s="19">
        <f t="shared" si="329"/>
        <v>22.746003445159296</v>
      </c>
      <c r="T1487" s="25">
        <f t="shared" si="324"/>
        <v>8.5257985518339074E-2</v>
      </c>
      <c r="U1487" s="25">
        <f t="shared" si="325"/>
        <v>5.3500739833072242E-2</v>
      </c>
      <c r="V1487" s="25">
        <f t="shared" si="326"/>
        <v>3.1757245685266833E-2</v>
      </c>
      <c r="Y1487" s="40"/>
      <c r="Z1487" s="40"/>
    </row>
    <row r="1488" spans="1:26" x14ac:dyDescent="0.2">
      <c r="A1488" s="16">
        <v>1994.04</v>
      </c>
      <c r="B1488" s="17">
        <v>447.23</v>
      </c>
      <c r="C1488" s="18">
        <v>12.753299999999999</v>
      </c>
      <c r="D1488" s="17">
        <v>23.54</v>
      </c>
      <c r="E1488" s="17">
        <v>147.4</v>
      </c>
      <c r="F1488" s="18">
        <f t="shared" si="327"/>
        <v>1994.2916666665546</v>
      </c>
      <c r="G1488" s="19">
        <v>6.97</v>
      </c>
      <c r="H1488" s="18">
        <f t="shared" si="319"/>
        <v>955.18421582428812</v>
      </c>
      <c r="I1488" s="18">
        <f t="shared" si="320"/>
        <v>27.238223866180473</v>
      </c>
      <c r="J1488" s="20">
        <f t="shared" si="328"/>
        <v>363607.47977800999</v>
      </c>
      <c r="K1488" s="18">
        <f t="shared" si="321"/>
        <v>50.276225746268679</v>
      </c>
      <c r="L1488" s="20">
        <f t="shared" si="322"/>
        <v>19138.519495504224</v>
      </c>
      <c r="M1488" s="39">
        <f t="shared" si="316"/>
        <v>20.055250085063847</v>
      </c>
      <c r="N1488" s="21"/>
      <c r="O1488" s="22">
        <f t="shared" si="317"/>
        <v>23.440099239459371</v>
      </c>
      <c r="P1488" s="22"/>
      <c r="Q1488" s="41">
        <f t="shared" si="318"/>
        <v>1.6553849274837044E-2</v>
      </c>
      <c r="R1488" s="19">
        <f t="shared" si="323"/>
        <v>0.99094149793811337</v>
      </c>
      <c r="S1488" s="19">
        <f t="shared" si="329"/>
        <v>22.042514606387069</v>
      </c>
      <c r="T1488" s="25">
        <f t="shared" si="324"/>
        <v>8.9808068518690165E-2</v>
      </c>
      <c r="U1488" s="25">
        <f t="shared" si="325"/>
        <v>5.232368303426016E-2</v>
      </c>
      <c r="V1488" s="25">
        <f t="shared" si="326"/>
        <v>3.7484385484430005E-2</v>
      </c>
      <c r="Y1488" s="40"/>
      <c r="Z1488" s="40"/>
    </row>
    <row r="1489" spans="1:26" x14ac:dyDescent="0.2">
      <c r="A1489" s="16">
        <v>1994.05</v>
      </c>
      <c r="B1489" s="17">
        <v>450.9</v>
      </c>
      <c r="C1489" s="18">
        <v>12.7967</v>
      </c>
      <c r="D1489" s="17">
        <v>24.37</v>
      </c>
      <c r="E1489" s="17">
        <v>147.5</v>
      </c>
      <c r="F1489" s="18">
        <f t="shared" si="327"/>
        <v>1994.3749999998879</v>
      </c>
      <c r="G1489" s="19">
        <v>7.18</v>
      </c>
      <c r="H1489" s="18">
        <f t="shared" si="319"/>
        <v>962.3696262711868</v>
      </c>
      <c r="I1489" s="18">
        <f t="shared" si="320"/>
        <v>27.312387217796623</v>
      </c>
      <c r="J1489" s="20">
        <f t="shared" si="328"/>
        <v>367209.1424559406</v>
      </c>
      <c r="K1489" s="18">
        <f t="shared" si="321"/>
        <v>52.013634491525451</v>
      </c>
      <c r="L1489" s="20">
        <f t="shared" si="322"/>
        <v>19846.721671437732</v>
      </c>
      <c r="M1489" s="39">
        <f t="shared" si="316"/>
        <v>20.196492421281448</v>
      </c>
      <c r="N1489" s="21"/>
      <c r="O1489" s="22">
        <f t="shared" si="317"/>
        <v>23.593459579734986</v>
      </c>
      <c r="P1489" s="22"/>
      <c r="Q1489" s="41">
        <f t="shared" si="318"/>
        <v>1.3874324550450678E-2</v>
      </c>
      <c r="R1489" s="19">
        <f t="shared" si="323"/>
        <v>1.0116668390942878</v>
      </c>
      <c r="S1489" s="19">
        <f t="shared" si="329"/>
        <v>21.828033735635355</v>
      </c>
      <c r="T1489" s="25">
        <f t="shared" si="324"/>
        <v>8.5278123057876742E-2</v>
      </c>
      <c r="U1489" s="25">
        <f t="shared" si="325"/>
        <v>5.0008874729805752E-2</v>
      </c>
      <c r="V1489" s="25">
        <f t="shared" si="326"/>
        <v>3.526924832807099E-2</v>
      </c>
      <c r="Y1489" s="40"/>
      <c r="Z1489" s="40"/>
    </row>
    <row r="1490" spans="1:26" x14ac:dyDescent="0.2">
      <c r="A1490" s="16">
        <v>1994.06</v>
      </c>
      <c r="B1490" s="17">
        <v>454.83</v>
      </c>
      <c r="C1490" s="18">
        <v>12.84</v>
      </c>
      <c r="D1490" s="17">
        <v>25.2</v>
      </c>
      <c r="E1490" s="17">
        <v>148</v>
      </c>
      <c r="F1490" s="18">
        <f t="shared" si="327"/>
        <v>1994.4583333332212</v>
      </c>
      <c r="G1490" s="19">
        <v>7.1</v>
      </c>
      <c r="H1490" s="18">
        <f t="shared" si="319"/>
        <v>967.47795886824372</v>
      </c>
      <c r="I1490" s="18">
        <f t="shared" si="320"/>
        <v>27.312219932432445</v>
      </c>
      <c r="J1490" s="20">
        <f t="shared" si="328"/>
        <v>370026.77208249184</v>
      </c>
      <c r="K1490" s="18">
        <f t="shared" si="321"/>
        <v>53.603422297297321</v>
      </c>
      <c r="L1490" s="20">
        <f t="shared" si="322"/>
        <v>20501.450336342794</v>
      </c>
      <c r="M1490" s="39">
        <f t="shared" si="316"/>
        <v>20.29076369067031</v>
      </c>
      <c r="N1490" s="21"/>
      <c r="O1490" s="22">
        <f t="shared" si="317"/>
        <v>23.690087234431932</v>
      </c>
      <c r="P1490" s="22"/>
      <c r="Q1490" s="41">
        <f t="shared" si="318"/>
        <v>1.4494740216395303E-2</v>
      </c>
      <c r="R1490" s="19">
        <f t="shared" si="323"/>
        <v>0.99183211848935038</v>
      </c>
      <c r="S1490" s="19">
        <f t="shared" si="329"/>
        <v>22.008094183875812</v>
      </c>
      <c r="T1490" s="25">
        <f t="shared" si="324"/>
        <v>8.7165820727450605E-2</v>
      </c>
      <c r="U1490" s="25">
        <f t="shared" si="325"/>
        <v>4.9143494253137465E-2</v>
      </c>
      <c r="V1490" s="25">
        <f t="shared" si="326"/>
        <v>3.8022326474313139E-2</v>
      </c>
      <c r="Y1490" s="40"/>
      <c r="Z1490" s="40"/>
    </row>
    <row r="1491" spans="1:26" x14ac:dyDescent="0.2">
      <c r="A1491" s="16">
        <v>1994.07</v>
      </c>
      <c r="B1491" s="17">
        <v>451.4</v>
      </c>
      <c r="C1491" s="18">
        <v>12.87</v>
      </c>
      <c r="D1491" s="17">
        <v>25.91</v>
      </c>
      <c r="E1491" s="17">
        <v>148.4</v>
      </c>
      <c r="F1491" s="18">
        <f t="shared" si="327"/>
        <v>1994.5416666665544</v>
      </c>
      <c r="G1491" s="19">
        <v>7.3</v>
      </c>
      <c r="H1491" s="18">
        <f t="shared" si="319"/>
        <v>957.59384602425905</v>
      </c>
      <c r="I1491" s="18">
        <f t="shared" si="320"/>
        <v>27.302243682614566</v>
      </c>
      <c r="J1491" s="20">
        <f t="shared" si="328"/>
        <v>367116.62177566206</v>
      </c>
      <c r="K1491" s="18">
        <f t="shared" si="321"/>
        <v>54.965123062668489</v>
      </c>
      <c r="L1491" s="20">
        <f t="shared" si="322"/>
        <v>21072.201307504223</v>
      </c>
      <c r="M1491" s="39">
        <f t="shared" si="316"/>
        <v>20.067951816142148</v>
      </c>
      <c r="N1491" s="21"/>
      <c r="O1491" s="22">
        <f t="shared" si="317"/>
        <v>23.41588907610987</v>
      </c>
      <c r="P1491" s="22"/>
      <c r="Q1491" s="41">
        <f t="shared" si="318"/>
        <v>1.2922687944643282E-2</v>
      </c>
      <c r="R1491" s="19">
        <f t="shared" si="323"/>
        <v>1.0103198282151835</v>
      </c>
      <c r="S1491" s="19">
        <f t="shared" si="329"/>
        <v>21.769498196694009</v>
      </c>
      <c r="T1491" s="25">
        <f t="shared" si="324"/>
        <v>8.5737172821608088E-2</v>
      </c>
      <c r="U1491" s="25">
        <f t="shared" si="325"/>
        <v>5.2774661185686522E-2</v>
      </c>
      <c r="V1491" s="25">
        <f t="shared" si="326"/>
        <v>3.2962511635921565E-2</v>
      </c>
      <c r="Y1491" s="40"/>
      <c r="Z1491" s="40"/>
    </row>
    <row r="1492" spans="1:26" x14ac:dyDescent="0.2">
      <c r="A1492" s="16">
        <v>1994.08</v>
      </c>
      <c r="B1492" s="17">
        <v>464.24</v>
      </c>
      <c r="C1492" s="18">
        <v>12.9</v>
      </c>
      <c r="D1492" s="17">
        <v>26.62</v>
      </c>
      <c r="E1492" s="17">
        <v>149</v>
      </c>
      <c r="F1492" s="18">
        <f t="shared" si="327"/>
        <v>1994.6249999998877</v>
      </c>
      <c r="G1492" s="19">
        <v>7.24</v>
      </c>
      <c r="H1492" s="18">
        <f t="shared" si="319"/>
        <v>980.86667986577231</v>
      </c>
      <c r="I1492" s="18">
        <f t="shared" si="320"/>
        <v>27.255687080536926</v>
      </c>
      <c r="J1492" s="20">
        <f t="shared" si="328"/>
        <v>376909.58235605364</v>
      </c>
      <c r="K1492" s="18">
        <f t="shared" si="321"/>
        <v>56.243906208053716</v>
      </c>
      <c r="L1492" s="20">
        <f t="shared" si="322"/>
        <v>21612.383858172812</v>
      </c>
      <c r="M1492" s="39">
        <f t="shared" si="316"/>
        <v>20.535549404755638</v>
      </c>
      <c r="N1492" s="21"/>
      <c r="O1492" s="22">
        <f t="shared" si="317"/>
        <v>23.945020932611563</v>
      </c>
      <c r="P1492" s="22"/>
      <c r="Q1492" s="41">
        <f t="shared" si="318"/>
        <v>1.2408744966443189E-2</v>
      </c>
      <c r="R1492" s="19">
        <f t="shared" si="323"/>
        <v>0.99064841438498441</v>
      </c>
      <c r="S1492" s="19">
        <f t="shared" si="329"/>
        <v>21.905588608568678</v>
      </c>
      <c r="T1492" s="25">
        <f t="shared" si="324"/>
        <v>8.1315070024978064E-2</v>
      </c>
      <c r="U1492" s="25">
        <f t="shared" si="325"/>
        <v>5.4303842134975744E-2</v>
      </c>
      <c r="V1492" s="25">
        <f t="shared" si="326"/>
        <v>2.7011227890002321E-2</v>
      </c>
      <c r="Y1492" s="40"/>
      <c r="Z1492" s="40"/>
    </row>
    <row r="1493" spans="1:26" x14ac:dyDescent="0.2">
      <c r="A1493" s="16">
        <v>1994.09</v>
      </c>
      <c r="B1493" s="17">
        <v>466.96</v>
      </c>
      <c r="C1493" s="18">
        <v>12.92</v>
      </c>
      <c r="D1493" s="17">
        <v>27.33</v>
      </c>
      <c r="E1493" s="17">
        <v>149.4</v>
      </c>
      <c r="F1493" s="18">
        <f t="shared" si="327"/>
        <v>1994.7083333332209</v>
      </c>
      <c r="G1493" s="19">
        <v>7.46</v>
      </c>
      <c r="H1493" s="18">
        <f t="shared" si="319"/>
        <v>983.97207965194139</v>
      </c>
      <c r="I1493" s="18">
        <f t="shared" si="320"/>
        <v>27.224857095046865</v>
      </c>
      <c r="J1493" s="20">
        <f t="shared" si="328"/>
        <v>378974.65817571606</v>
      </c>
      <c r="K1493" s="18">
        <f t="shared" si="321"/>
        <v>57.58942294176709</v>
      </c>
      <c r="L1493" s="20">
        <f t="shared" si="322"/>
        <v>22180.438170169436</v>
      </c>
      <c r="M1493" s="39">
        <f t="shared" si="316"/>
        <v>20.576450100818867</v>
      </c>
      <c r="N1493" s="21"/>
      <c r="O1493" s="22">
        <f t="shared" si="317"/>
        <v>23.975369102753422</v>
      </c>
      <c r="P1493" s="22"/>
      <c r="Q1493" s="41">
        <f t="shared" si="318"/>
        <v>9.8951853180564431E-3</v>
      </c>
      <c r="R1493" s="19">
        <f t="shared" si="323"/>
        <v>0.98687330677053553</v>
      </c>
      <c r="S1493" s="19">
        <f t="shared" si="329"/>
        <v>21.642635586117823</v>
      </c>
      <c r="T1493" s="25">
        <f t="shared" si="324"/>
        <v>8.3467666640532734E-2</v>
      </c>
      <c r="U1493" s="25">
        <f t="shared" si="325"/>
        <v>5.7006347749036346E-2</v>
      </c>
      <c r="V1493" s="25">
        <f t="shared" si="326"/>
        <v>2.6461318891496388E-2</v>
      </c>
      <c r="Y1493" s="40"/>
      <c r="Z1493" s="40"/>
    </row>
    <row r="1494" spans="1:26" x14ac:dyDescent="0.2">
      <c r="A1494" s="16">
        <v>1994.1</v>
      </c>
      <c r="B1494" s="17">
        <v>463.81</v>
      </c>
      <c r="C1494" s="18">
        <v>13.013299999999999</v>
      </c>
      <c r="D1494" s="17">
        <v>28.42</v>
      </c>
      <c r="E1494" s="17">
        <v>149.5</v>
      </c>
      <c r="F1494" s="18">
        <f t="shared" si="327"/>
        <v>1994.7916666665542</v>
      </c>
      <c r="G1494" s="19">
        <v>7.74</v>
      </c>
      <c r="H1494" s="18">
        <f t="shared" si="319"/>
        <v>976.68070493311075</v>
      </c>
      <c r="I1494" s="18">
        <f t="shared" si="320"/>
        <v>27.403115537625432</v>
      </c>
      <c r="J1494" s="20">
        <f t="shared" si="328"/>
        <v>377045.92216891178</v>
      </c>
      <c r="K1494" s="18">
        <f t="shared" si="321"/>
        <v>59.846199163879632</v>
      </c>
      <c r="L1494" s="20">
        <f t="shared" si="322"/>
        <v>23103.523227270813</v>
      </c>
      <c r="M1494" s="39">
        <f t="shared" si="316"/>
        <v>20.395759282410253</v>
      </c>
      <c r="N1494" s="21"/>
      <c r="O1494" s="22">
        <f t="shared" si="317"/>
        <v>23.747831033857757</v>
      </c>
      <c r="P1494" s="22"/>
      <c r="Q1494" s="41">
        <f t="shared" si="318"/>
        <v>7.2995277900827008E-3</v>
      </c>
      <c r="R1494" s="19">
        <f t="shared" si="323"/>
        <v>0.99139596332361246</v>
      </c>
      <c r="S1494" s="19">
        <f t="shared" si="329"/>
        <v>21.344252699708385</v>
      </c>
      <c r="T1494" s="25">
        <f t="shared" si="324"/>
        <v>8.3563299276743219E-2</v>
      </c>
      <c r="U1494" s="25">
        <f t="shared" si="325"/>
        <v>5.8539710698669367E-2</v>
      </c>
      <c r="V1494" s="25">
        <f t="shared" si="326"/>
        <v>2.5023588578073852E-2</v>
      </c>
      <c r="Y1494" s="40"/>
      <c r="Z1494" s="40"/>
    </row>
    <row r="1495" spans="1:26" x14ac:dyDescent="0.2">
      <c r="A1495" s="16">
        <v>1994.11</v>
      </c>
      <c r="B1495" s="17">
        <v>461.01</v>
      </c>
      <c r="C1495" s="18">
        <v>13.0967</v>
      </c>
      <c r="D1495" s="17">
        <v>29.51</v>
      </c>
      <c r="E1495" s="17">
        <v>149.69999999999999</v>
      </c>
      <c r="F1495" s="18">
        <f t="shared" si="327"/>
        <v>1994.8749999998875</v>
      </c>
      <c r="G1495" s="19">
        <v>7.96</v>
      </c>
      <c r="H1495" s="18">
        <f t="shared" si="319"/>
        <v>969.48755435871794</v>
      </c>
      <c r="I1495" s="18">
        <f t="shared" si="320"/>
        <v>27.541892048263207</v>
      </c>
      <c r="J1495" s="20">
        <f t="shared" si="328"/>
        <v>375155.06035314529</v>
      </c>
      <c r="K1495" s="18">
        <f t="shared" si="321"/>
        <v>62.058475367401513</v>
      </c>
      <c r="L1495" s="20">
        <f t="shared" si="322"/>
        <v>24014.285657624172</v>
      </c>
      <c r="M1495" s="39">
        <f t="shared" si="316"/>
        <v>20.20947302039405</v>
      </c>
      <c r="N1495" s="21"/>
      <c r="O1495" s="22">
        <f t="shared" si="317"/>
        <v>23.513754336451772</v>
      </c>
      <c r="P1495" s="22"/>
      <c r="Q1495" s="41">
        <f t="shared" si="318"/>
        <v>5.689940976984123E-3</v>
      </c>
      <c r="R1495" s="19">
        <f t="shared" si="323"/>
        <v>1.0169643925831136</v>
      </c>
      <c r="S1495" s="19">
        <f t="shared" si="329"/>
        <v>21.132335283995836</v>
      </c>
      <c r="T1495" s="25">
        <f t="shared" si="324"/>
        <v>8.9119377079032391E-2</v>
      </c>
      <c r="U1495" s="25">
        <f t="shared" si="325"/>
        <v>5.9129573012722814E-2</v>
      </c>
      <c r="V1495" s="25">
        <f t="shared" si="326"/>
        <v>2.9989804066309578E-2</v>
      </c>
      <c r="Y1495" s="40"/>
      <c r="Z1495" s="40"/>
    </row>
    <row r="1496" spans="1:26" x14ac:dyDescent="0.2">
      <c r="A1496" s="16">
        <v>1994.12</v>
      </c>
      <c r="B1496" s="17">
        <v>455.19</v>
      </c>
      <c r="C1496" s="18">
        <v>13.17</v>
      </c>
      <c r="D1496" s="17">
        <v>30.6</v>
      </c>
      <c r="E1496" s="17">
        <v>149.69999999999999</v>
      </c>
      <c r="F1496" s="18">
        <f t="shared" si="327"/>
        <v>1994.9583333332207</v>
      </c>
      <c r="G1496" s="19">
        <v>7.81</v>
      </c>
      <c r="H1496" s="18">
        <f t="shared" si="319"/>
        <v>957.24830235470984</v>
      </c>
      <c r="I1496" s="18">
        <f t="shared" si="320"/>
        <v>27.696039328657331</v>
      </c>
      <c r="J1496" s="20">
        <f t="shared" si="328"/>
        <v>371312.04225697007</v>
      </c>
      <c r="K1496" s="18">
        <f t="shared" si="321"/>
        <v>64.350706412825687</v>
      </c>
      <c r="L1496" s="20">
        <f t="shared" si="322"/>
        <v>24961.331516648621</v>
      </c>
      <c r="M1496" s="39">
        <f t="shared" si="316"/>
        <v>19.911484108090328</v>
      </c>
      <c r="N1496" s="21"/>
      <c r="O1496" s="22">
        <f t="shared" si="317"/>
        <v>23.150110785223799</v>
      </c>
      <c r="P1496" s="22"/>
      <c r="Q1496" s="41">
        <f t="shared" si="318"/>
        <v>7.9304689773230935E-3</v>
      </c>
      <c r="R1496" s="19">
        <f t="shared" si="323"/>
        <v>1.0085772379629767</v>
      </c>
      <c r="S1496" s="19">
        <f t="shared" si="329"/>
        <v>21.490832515951524</v>
      </c>
      <c r="T1496" s="25">
        <f t="shared" si="324"/>
        <v>9.3581239201921518E-2</v>
      </c>
      <c r="U1496" s="25">
        <f t="shared" si="325"/>
        <v>5.7764808949848812E-2</v>
      </c>
      <c r="V1496" s="25">
        <f t="shared" si="326"/>
        <v>3.5816430252072706E-2</v>
      </c>
      <c r="Y1496" s="40"/>
      <c r="Z1496" s="40"/>
    </row>
    <row r="1497" spans="1:26" x14ac:dyDescent="0.2">
      <c r="A1497" s="16">
        <v>1995.01</v>
      </c>
      <c r="B1497" s="17">
        <v>465.25</v>
      </c>
      <c r="C1497" s="18">
        <v>13.18</v>
      </c>
      <c r="D1497" s="17">
        <v>31.25</v>
      </c>
      <c r="E1497" s="17">
        <v>150.30000000000001</v>
      </c>
      <c r="F1497" s="18">
        <f t="shared" si="327"/>
        <v>1995.041666666554</v>
      </c>
      <c r="G1497" s="19">
        <v>7.78</v>
      </c>
      <c r="H1497" s="18">
        <f t="shared" si="319"/>
        <v>974.49831794743886</v>
      </c>
      <c r="I1497" s="18">
        <f t="shared" si="320"/>
        <v>27.606421989354633</v>
      </c>
      <c r="J1497" s="20">
        <f t="shared" si="328"/>
        <v>378895.607473574</v>
      </c>
      <c r="K1497" s="18">
        <f t="shared" si="321"/>
        <v>65.455287341982725</v>
      </c>
      <c r="L1497" s="20">
        <f t="shared" si="322"/>
        <v>25449.731829229848</v>
      </c>
      <c r="M1497" s="39">
        <f t="shared" si="316"/>
        <v>20.219119422457307</v>
      </c>
      <c r="N1497" s="21"/>
      <c r="O1497" s="22">
        <f t="shared" si="317"/>
        <v>23.488372636558644</v>
      </c>
      <c r="P1497" s="22"/>
      <c r="Q1497" s="41">
        <f t="shared" si="318"/>
        <v>7.6841322003244963E-3</v>
      </c>
      <c r="R1497" s="19">
        <f t="shared" si="323"/>
        <v>1.0281526145343234</v>
      </c>
      <c r="S1497" s="19">
        <f t="shared" si="329"/>
        <v>21.588636897667055</v>
      </c>
      <c r="T1497" s="25">
        <f t="shared" si="324"/>
        <v>8.9664153638160826E-2</v>
      </c>
      <c r="U1497" s="25">
        <f t="shared" si="325"/>
        <v>5.751990297624876E-2</v>
      </c>
      <c r="V1497" s="25">
        <f t="shared" si="326"/>
        <v>3.2144250661912066E-2</v>
      </c>
      <c r="Y1497" s="40"/>
      <c r="Z1497" s="40"/>
    </row>
    <row r="1498" spans="1:26" x14ac:dyDescent="0.2">
      <c r="A1498" s="16">
        <v>1995.02</v>
      </c>
      <c r="B1498" s="17">
        <v>481.92</v>
      </c>
      <c r="C1498" s="18">
        <v>13.18</v>
      </c>
      <c r="D1498" s="17">
        <v>31.9</v>
      </c>
      <c r="E1498" s="17">
        <v>150.9</v>
      </c>
      <c r="F1498" s="18">
        <f t="shared" si="327"/>
        <v>1995.1249999998872</v>
      </c>
      <c r="G1498" s="19">
        <v>7.47</v>
      </c>
      <c r="H1498" s="18">
        <f t="shared" si="319"/>
        <v>1005.4012087475153</v>
      </c>
      <c r="I1498" s="18">
        <f t="shared" si="320"/>
        <v>27.496654903909882</v>
      </c>
      <c r="J1498" s="20">
        <f t="shared" si="328"/>
        <v>391801.90619606385</v>
      </c>
      <c r="K1498" s="18">
        <f t="shared" si="321"/>
        <v>66.551084327369139</v>
      </c>
      <c r="L1498" s="20">
        <f t="shared" si="322"/>
        <v>25934.762632085065</v>
      </c>
      <c r="M1498" s="39">
        <f t="shared" si="316"/>
        <v>20.802571764332683</v>
      </c>
      <c r="N1498" s="21"/>
      <c r="O1498" s="22">
        <f t="shared" si="317"/>
        <v>24.144282243906403</v>
      </c>
      <c r="P1498" s="22"/>
      <c r="Q1498" s="41">
        <f t="shared" si="318"/>
        <v>9.3198886486230773E-3</v>
      </c>
      <c r="R1498" s="19">
        <f t="shared" si="323"/>
        <v>1.0253227230664379</v>
      </c>
      <c r="S1498" s="19">
        <f t="shared" si="329"/>
        <v>22.108157353389348</v>
      </c>
      <c r="T1498" s="25">
        <f t="shared" si="324"/>
        <v>8.7208998858727016E-2</v>
      </c>
      <c r="U1498" s="25">
        <f t="shared" si="325"/>
        <v>5.5197207419650729E-2</v>
      </c>
      <c r="V1498" s="25">
        <f t="shared" si="326"/>
        <v>3.2011791439076287E-2</v>
      </c>
      <c r="Y1498" s="40"/>
      <c r="Z1498" s="40"/>
    </row>
    <row r="1499" spans="1:26" x14ac:dyDescent="0.2">
      <c r="A1499" s="16">
        <v>1995.03</v>
      </c>
      <c r="B1499" s="17">
        <v>493.15</v>
      </c>
      <c r="C1499" s="18">
        <v>13.17</v>
      </c>
      <c r="D1499" s="17">
        <v>32.549999999999997</v>
      </c>
      <c r="E1499" s="17">
        <v>151.4</v>
      </c>
      <c r="F1499" s="18">
        <f t="shared" si="327"/>
        <v>1995.2083333332205</v>
      </c>
      <c r="G1499" s="19">
        <v>7.2</v>
      </c>
      <c r="H1499" s="18">
        <f t="shared" si="319"/>
        <v>1025.4319736624839</v>
      </c>
      <c r="I1499" s="18">
        <f t="shared" si="320"/>
        <v>27.385053418097765</v>
      </c>
      <c r="J1499" s="20">
        <f t="shared" si="328"/>
        <v>400497.15953810851</v>
      </c>
      <c r="K1499" s="18">
        <f t="shared" si="321"/>
        <v>67.682876898943221</v>
      </c>
      <c r="L1499" s="20">
        <f t="shared" si="322"/>
        <v>26434.517982288209</v>
      </c>
      <c r="M1499" s="39">
        <f t="shared" si="316"/>
        <v>21.152737302036996</v>
      </c>
      <c r="N1499" s="21"/>
      <c r="O1499" s="22">
        <f t="shared" si="317"/>
        <v>24.527320822094744</v>
      </c>
      <c r="P1499" s="22"/>
      <c r="Q1499" s="41">
        <f t="shared" si="318"/>
        <v>1.1176616601861769E-2</v>
      </c>
      <c r="R1499" s="19">
        <f t="shared" si="323"/>
        <v>1.0159636566781896</v>
      </c>
      <c r="S1499" s="19">
        <f t="shared" si="329"/>
        <v>22.59313481785582</v>
      </c>
      <c r="T1499" s="25">
        <f t="shared" si="324"/>
        <v>8.3705001216803909E-2</v>
      </c>
      <c r="U1499" s="25">
        <f t="shared" si="325"/>
        <v>4.9657281417052834E-2</v>
      </c>
      <c r="V1499" s="25">
        <f t="shared" si="326"/>
        <v>3.4047719799751075E-2</v>
      </c>
      <c r="Y1499" s="40"/>
      <c r="Z1499" s="40"/>
    </row>
    <row r="1500" spans="1:26" x14ac:dyDescent="0.2">
      <c r="A1500" s="16">
        <v>1995.04</v>
      </c>
      <c r="B1500" s="17">
        <v>507.91</v>
      </c>
      <c r="C1500" s="18">
        <v>13.2433</v>
      </c>
      <c r="D1500" s="17">
        <v>33.176699999999997</v>
      </c>
      <c r="E1500" s="17">
        <v>151.9</v>
      </c>
      <c r="F1500" s="18">
        <f t="shared" si="327"/>
        <v>1995.2916666665537</v>
      </c>
      <c r="G1500" s="19">
        <v>7.06</v>
      </c>
      <c r="H1500" s="18">
        <f t="shared" si="319"/>
        <v>1052.6468187129694</v>
      </c>
      <c r="I1500" s="18">
        <f t="shared" si="320"/>
        <v>27.446826434331808</v>
      </c>
      <c r="J1500" s="20">
        <f t="shared" si="328"/>
        <v>412019.62010000116</v>
      </c>
      <c r="K1500" s="18">
        <f t="shared" si="321"/>
        <v>68.758929161454915</v>
      </c>
      <c r="L1500" s="20">
        <f t="shared" si="322"/>
        <v>26913.136835604157</v>
      </c>
      <c r="M1500" s="39">
        <f t="shared" si="316"/>
        <v>21.642739261879658</v>
      </c>
      <c r="N1500" s="21"/>
      <c r="O1500" s="22">
        <f t="shared" si="317"/>
        <v>25.070444808546672</v>
      </c>
      <c r="P1500" s="22"/>
      <c r="Q1500" s="41">
        <f t="shared" si="318"/>
        <v>1.1362181625356529E-2</v>
      </c>
      <c r="R1500" s="19">
        <f t="shared" si="323"/>
        <v>1.0370731500299206</v>
      </c>
      <c r="S1500" s="19">
        <f t="shared" si="329"/>
        <v>22.878248223945615</v>
      </c>
      <c r="T1500" s="25">
        <f t="shared" si="324"/>
        <v>7.7283159829842241E-2</v>
      </c>
      <c r="U1500" s="25">
        <f t="shared" si="325"/>
        <v>4.9368146274700875E-2</v>
      </c>
      <c r="V1500" s="25">
        <f t="shared" si="326"/>
        <v>2.7915013555141366E-2</v>
      </c>
      <c r="Y1500" s="40"/>
      <c r="Z1500" s="40"/>
    </row>
    <row r="1501" spans="1:26" x14ac:dyDescent="0.2">
      <c r="A1501" s="16">
        <v>1995.05</v>
      </c>
      <c r="B1501" s="17">
        <v>523.80999999999995</v>
      </c>
      <c r="C1501" s="18">
        <v>13.306699999999999</v>
      </c>
      <c r="D1501" s="17">
        <v>33.8033</v>
      </c>
      <c r="E1501" s="17">
        <v>152.19999999999999</v>
      </c>
      <c r="F1501" s="18">
        <f t="shared" si="327"/>
        <v>1995.374999999887</v>
      </c>
      <c r="G1501" s="19">
        <v>6.63</v>
      </c>
      <c r="H1501" s="18">
        <f t="shared" si="319"/>
        <v>1083.4598579993435</v>
      </c>
      <c r="I1501" s="18">
        <f t="shared" si="320"/>
        <v>27.523864172963219</v>
      </c>
      <c r="J1501" s="20">
        <f t="shared" si="328"/>
        <v>424978.0098499413</v>
      </c>
      <c r="K1501" s="18">
        <f t="shared" si="321"/>
        <v>69.919471980124882</v>
      </c>
      <c r="L1501" s="20">
        <f t="shared" si="322"/>
        <v>27425.324374029751</v>
      </c>
      <c r="M1501" s="39">
        <f t="shared" si="316"/>
        <v>22.195426698019961</v>
      </c>
      <c r="N1501" s="21"/>
      <c r="O1501" s="22">
        <f t="shared" si="317"/>
        <v>25.684217711127932</v>
      </c>
      <c r="P1501" s="22"/>
      <c r="Q1501" s="41">
        <f t="shared" si="318"/>
        <v>1.4329172732935436E-2</v>
      </c>
      <c r="R1501" s="19">
        <f t="shared" si="323"/>
        <v>1.0395819290594353</v>
      </c>
      <c r="S1501" s="19">
        <f t="shared" si="329"/>
        <v>23.679650033681522</v>
      </c>
      <c r="T1501" s="25">
        <f t="shared" si="324"/>
        <v>7.5490821436598354E-2</v>
      </c>
      <c r="U1501" s="25">
        <f t="shared" si="325"/>
        <v>4.792778951194876E-2</v>
      </c>
      <c r="V1501" s="25">
        <f t="shared" si="326"/>
        <v>2.7563031924649595E-2</v>
      </c>
      <c r="Y1501" s="40"/>
      <c r="Z1501" s="40"/>
    </row>
    <row r="1502" spans="1:26" x14ac:dyDescent="0.2">
      <c r="A1502" s="16">
        <v>1995.06</v>
      </c>
      <c r="B1502" s="17">
        <v>539.35</v>
      </c>
      <c r="C1502" s="18">
        <v>13.36</v>
      </c>
      <c r="D1502" s="17">
        <v>34.43</v>
      </c>
      <c r="E1502" s="17">
        <v>152.5</v>
      </c>
      <c r="F1502" s="18">
        <f t="shared" si="327"/>
        <v>1995.4583333332203</v>
      </c>
      <c r="G1502" s="19">
        <v>6.17</v>
      </c>
      <c r="H1502" s="18">
        <f t="shared" si="319"/>
        <v>1113.4084987704923</v>
      </c>
      <c r="I1502" s="18">
        <f t="shared" si="320"/>
        <v>27.579748852459026</v>
      </c>
      <c r="J1502" s="20">
        <f t="shared" si="328"/>
        <v>437626.60581136652</v>
      </c>
      <c r="K1502" s="18">
        <f t="shared" si="321"/>
        <v>71.075655163934456</v>
      </c>
      <c r="L1502" s="20">
        <f t="shared" si="322"/>
        <v>27936.375337137939</v>
      </c>
      <c r="M1502" s="39">
        <f t="shared" si="316"/>
        <v>22.718356759520614</v>
      </c>
      <c r="N1502" s="21"/>
      <c r="O1502" s="22">
        <f t="shared" si="317"/>
        <v>26.261521783971109</v>
      </c>
      <c r="P1502" s="22"/>
      <c r="Q1502" s="41">
        <f t="shared" si="318"/>
        <v>1.7806905868943387E-2</v>
      </c>
      <c r="R1502" s="19">
        <f t="shared" si="323"/>
        <v>0.99703757516656621</v>
      </c>
      <c r="S1502" s="19">
        <f t="shared" si="329"/>
        <v>24.568509501608332</v>
      </c>
      <c r="T1502" s="25">
        <f t="shared" si="324"/>
        <v>7.4603462558099798E-2</v>
      </c>
      <c r="U1502" s="25">
        <f t="shared" si="325"/>
        <v>4.5564377019249314E-2</v>
      </c>
      <c r="V1502" s="25">
        <f t="shared" si="326"/>
        <v>2.9039085538850484E-2</v>
      </c>
      <c r="Y1502" s="40"/>
      <c r="Z1502" s="40"/>
    </row>
    <row r="1503" spans="1:26" x14ac:dyDescent="0.2">
      <c r="A1503" s="16">
        <v>1995.07</v>
      </c>
      <c r="B1503" s="17">
        <v>557.37</v>
      </c>
      <c r="C1503" s="18">
        <v>13.44</v>
      </c>
      <c r="D1503" s="17">
        <v>34.68</v>
      </c>
      <c r="E1503" s="17">
        <v>152.5</v>
      </c>
      <c r="F1503" s="18">
        <f t="shared" si="327"/>
        <v>1995.5416666665535</v>
      </c>
      <c r="G1503" s="19">
        <v>6.28</v>
      </c>
      <c r="H1503" s="18">
        <f t="shared" si="319"/>
        <v>1150.6081300819678</v>
      </c>
      <c r="I1503" s="18">
        <f t="shared" si="320"/>
        <v>27.744897049180341</v>
      </c>
      <c r="J1503" s="20">
        <f t="shared" si="328"/>
        <v>453156.73139814608</v>
      </c>
      <c r="K1503" s="18">
        <f t="shared" si="321"/>
        <v>71.591743278688568</v>
      </c>
      <c r="L1503" s="20">
        <f t="shared" si="322"/>
        <v>28195.768421134446</v>
      </c>
      <c r="M1503" s="39">
        <f t="shared" si="316"/>
        <v>23.376412691512137</v>
      </c>
      <c r="N1503" s="21"/>
      <c r="O1503" s="22">
        <f t="shared" si="317"/>
        <v>26.99275935953635</v>
      </c>
      <c r="P1503" s="22"/>
      <c r="Q1503" s="41">
        <f t="shared" si="318"/>
        <v>1.5275527417729667E-2</v>
      </c>
      <c r="R1503" s="19">
        <f t="shared" si="323"/>
        <v>0.98990604708569518</v>
      </c>
      <c r="S1503" s="19">
        <f t="shared" si="329"/>
        <v>24.495727138940314</v>
      </c>
      <c r="T1503" s="25">
        <f t="shared" si="324"/>
        <v>7.2289126458986219E-2</v>
      </c>
      <c r="U1503" s="25">
        <f t="shared" si="325"/>
        <v>4.4208894671601051E-2</v>
      </c>
      <c r="V1503" s="25">
        <f t="shared" si="326"/>
        <v>2.8080231787385168E-2</v>
      </c>
      <c r="Y1503" s="40"/>
      <c r="Z1503" s="40"/>
    </row>
    <row r="1504" spans="1:26" x14ac:dyDescent="0.2">
      <c r="A1504" s="16">
        <v>1995.08</v>
      </c>
      <c r="B1504" s="17">
        <v>559.11</v>
      </c>
      <c r="C1504" s="18">
        <v>13.51</v>
      </c>
      <c r="D1504" s="17">
        <v>34.93</v>
      </c>
      <c r="E1504" s="17">
        <v>152.9</v>
      </c>
      <c r="F1504" s="18">
        <f t="shared" si="327"/>
        <v>1995.6249999998868</v>
      </c>
      <c r="G1504" s="19">
        <v>6.49</v>
      </c>
      <c r="H1504" s="18">
        <f t="shared" si="319"/>
        <v>1151.1806132276004</v>
      </c>
      <c r="I1504" s="18">
        <f t="shared" si="320"/>
        <v>27.816440565729245</v>
      </c>
      <c r="J1504" s="20">
        <f t="shared" si="328"/>
        <v>454295.13681811589</v>
      </c>
      <c r="K1504" s="18">
        <f t="shared" si="321"/>
        <v>71.919190892740374</v>
      </c>
      <c r="L1504" s="20">
        <f t="shared" si="322"/>
        <v>28381.765894111682</v>
      </c>
      <c r="M1504" s="39">
        <f t="shared" si="316"/>
        <v>23.284070256230542</v>
      </c>
      <c r="N1504" s="21"/>
      <c r="O1504" s="22">
        <f t="shared" si="317"/>
        <v>26.857726122313132</v>
      </c>
      <c r="P1504" s="22"/>
      <c r="Q1504" s="41">
        <f t="shared" si="318"/>
        <v>1.3424483051002765E-2</v>
      </c>
      <c r="R1504" s="19">
        <f t="shared" si="323"/>
        <v>1.0268502039316021</v>
      </c>
      <c r="S1504" s="19">
        <f t="shared" si="329"/>
        <v>24.185032272375565</v>
      </c>
      <c r="T1504" s="25">
        <f t="shared" si="324"/>
        <v>7.1806056237028626E-2</v>
      </c>
      <c r="U1504" s="25">
        <f t="shared" si="325"/>
        <v>4.4697445527743351E-2</v>
      </c>
      <c r="V1504" s="25">
        <f t="shared" si="326"/>
        <v>2.7108610709285275E-2</v>
      </c>
      <c r="Y1504" s="40"/>
      <c r="Z1504" s="40"/>
    </row>
    <row r="1505" spans="1:26" x14ac:dyDescent="0.2">
      <c r="A1505" s="16">
        <v>1995.09</v>
      </c>
      <c r="B1505" s="17">
        <v>578.77</v>
      </c>
      <c r="C1505" s="18">
        <v>13.58</v>
      </c>
      <c r="D1505" s="17">
        <v>35.18</v>
      </c>
      <c r="E1505" s="17">
        <v>153.19999999999999</v>
      </c>
      <c r="F1505" s="18">
        <f t="shared" si="327"/>
        <v>1995.70833333322</v>
      </c>
      <c r="G1505" s="19">
        <v>6.2</v>
      </c>
      <c r="H1505" s="18">
        <f t="shared" si="319"/>
        <v>1189.326071067233</v>
      </c>
      <c r="I1505" s="18">
        <f t="shared" si="320"/>
        <v>27.905814131853798</v>
      </c>
      <c r="J1505" s="20">
        <f t="shared" si="328"/>
        <v>470266.35113589745</v>
      </c>
      <c r="K1505" s="18">
        <f t="shared" si="321"/>
        <v>72.292086977806818</v>
      </c>
      <c r="L1505" s="20">
        <f t="shared" si="322"/>
        <v>28584.705898648634</v>
      </c>
      <c r="M1505" s="39">
        <f t="shared" si="316"/>
        <v>23.946007075299867</v>
      </c>
      <c r="N1505" s="21"/>
      <c r="O1505" s="22">
        <f t="shared" si="317"/>
        <v>27.591422770766492</v>
      </c>
      <c r="P1505" s="22"/>
      <c r="Q1505" s="41">
        <f t="shared" si="318"/>
        <v>1.5053027578776024E-2</v>
      </c>
      <c r="R1505" s="19">
        <f t="shared" si="323"/>
        <v>1.0170817654715301</v>
      </c>
      <c r="S1505" s="19">
        <f t="shared" si="329"/>
        <v>24.785773978968862</v>
      </c>
      <c r="T1505" s="25">
        <f t="shared" si="324"/>
        <v>6.7111903472969248E-2</v>
      </c>
      <c r="U1505" s="25">
        <f t="shared" si="325"/>
        <v>4.1744359265578401E-2</v>
      </c>
      <c r="V1505" s="25">
        <f t="shared" si="326"/>
        <v>2.5367544207390846E-2</v>
      </c>
      <c r="Y1505" s="40"/>
      <c r="Z1505" s="40"/>
    </row>
    <row r="1506" spans="1:26" x14ac:dyDescent="0.2">
      <c r="A1506" s="16">
        <v>1995.1</v>
      </c>
      <c r="B1506" s="17">
        <v>582.91999999999996</v>
      </c>
      <c r="C1506" s="18">
        <v>13.65</v>
      </c>
      <c r="D1506" s="17">
        <v>34.773299999999999</v>
      </c>
      <c r="E1506" s="17">
        <v>153.69999999999999</v>
      </c>
      <c r="F1506" s="18">
        <f t="shared" si="327"/>
        <v>1995.7916666665533</v>
      </c>
      <c r="G1506" s="19">
        <v>6.04</v>
      </c>
      <c r="H1506" s="18">
        <f t="shared" si="319"/>
        <v>1193.9572618737807</v>
      </c>
      <c r="I1506" s="18">
        <f t="shared" si="320"/>
        <v>27.958410458685766</v>
      </c>
      <c r="J1506" s="20">
        <f t="shared" si="328"/>
        <v>473018.7935379229</v>
      </c>
      <c r="K1506" s="18">
        <f t="shared" si="321"/>
        <v>71.223897025862101</v>
      </c>
      <c r="L1506" s="20">
        <f t="shared" si="322"/>
        <v>28217.292961868272</v>
      </c>
      <c r="M1506" s="39">
        <f t="shared" si="316"/>
        <v>23.926762764083279</v>
      </c>
      <c r="N1506" s="21"/>
      <c r="O1506" s="22">
        <f t="shared" si="317"/>
        <v>27.540347277091715</v>
      </c>
      <c r="P1506" s="22"/>
      <c r="Q1506" s="41">
        <f t="shared" si="318"/>
        <v>1.6642280544388328E-2</v>
      </c>
      <c r="R1506" s="19">
        <f t="shared" si="323"/>
        <v>1.0132655333157623</v>
      </c>
      <c r="S1506" s="19">
        <f t="shared" si="329"/>
        <v>25.127151083857772</v>
      </c>
      <c r="T1506" s="25">
        <f t="shared" si="324"/>
        <v>6.3445096153219582E-2</v>
      </c>
      <c r="U1506" s="25">
        <f t="shared" si="325"/>
        <v>3.8297024880978858E-2</v>
      </c>
      <c r="V1506" s="25">
        <f t="shared" si="326"/>
        <v>2.5148071272240724E-2</v>
      </c>
      <c r="Y1506" s="40"/>
      <c r="Z1506" s="40"/>
    </row>
    <row r="1507" spans="1:26" x14ac:dyDescent="0.2">
      <c r="A1507" s="16">
        <v>1995.11</v>
      </c>
      <c r="B1507" s="17">
        <v>595.53</v>
      </c>
      <c r="C1507" s="18">
        <v>13.72</v>
      </c>
      <c r="D1507" s="17">
        <v>34.366700000000002</v>
      </c>
      <c r="E1507" s="17">
        <v>153.6</v>
      </c>
      <c r="F1507" s="18">
        <f t="shared" si="327"/>
        <v>1995.8749999998865</v>
      </c>
      <c r="G1507" s="19">
        <v>5.93</v>
      </c>
      <c r="H1507" s="18">
        <f t="shared" si="319"/>
        <v>1220.5796389160162</v>
      </c>
      <c r="I1507" s="18">
        <f t="shared" si="320"/>
        <v>28.120082356770851</v>
      </c>
      <c r="J1507" s="20">
        <f t="shared" si="328"/>
        <v>484494.35389481217</v>
      </c>
      <c r="K1507" s="18">
        <f t="shared" si="321"/>
        <v>70.43691212320968</v>
      </c>
      <c r="L1507" s="20">
        <f t="shared" si="322"/>
        <v>27959.082014334872</v>
      </c>
      <c r="M1507" s="39">
        <f t="shared" si="316"/>
        <v>24.347586881114815</v>
      </c>
      <c r="N1507" s="21"/>
      <c r="O1507" s="22">
        <f t="shared" si="317"/>
        <v>27.9966512606292</v>
      </c>
      <c r="P1507" s="22"/>
      <c r="Q1507" s="41">
        <f t="shared" si="318"/>
        <v>1.6667268345671435E-2</v>
      </c>
      <c r="R1507" s="19">
        <f t="shared" si="323"/>
        <v>1.0215700564770209</v>
      </c>
      <c r="S1507" s="19">
        <f t="shared" si="329"/>
        <v>25.477051974513593</v>
      </c>
      <c r="T1507" s="25">
        <f t="shared" si="324"/>
        <v>6.588973904291473E-2</v>
      </c>
      <c r="U1507" s="25">
        <f t="shared" si="325"/>
        <v>3.7422133948774805E-2</v>
      </c>
      <c r="V1507" s="25">
        <f t="shared" si="326"/>
        <v>2.8467605094139925E-2</v>
      </c>
      <c r="Y1507" s="40"/>
      <c r="Z1507" s="40"/>
    </row>
    <row r="1508" spans="1:26" x14ac:dyDescent="0.2">
      <c r="A1508" s="16">
        <v>1995.12</v>
      </c>
      <c r="B1508" s="17">
        <v>614.57000000000005</v>
      </c>
      <c r="C1508" s="18">
        <v>13.79</v>
      </c>
      <c r="D1508" s="17">
        <v>33.96</v>
      </c>
      <c r="E1508" s="17">
        <v>153.5</v>
      </c>
      <c r="F1508" s="18">
        <f t="shared" si="327"/>
        <v>1995.9583333332198</v>
      </c>
      <c r="G1508" s="19">
        <v>5.71</v>
      </c>
      <c r="H1508" s="18">
        <f t="shared" si="319"/>
        <v>1260.4240152280138</v>
      </c>
      <c r="I1508" s="18">
        <f t="shared" si="320"/>
        <v>28.281964902280141</v>
      </c>
      <c r="J1508" s="20">
        <f t="shared" si="328"/>
        <v>501245.61348636029</v>
      </c>
      <c r="K1508" s="18">
        <f t="shared" si="321"/>
        <v>69.648696742671049</v>
      </c>
      <c r="L1508" s="20">
        <f t="shared" si="322"/>
        <v>27697.904281036816</v>
      </c>
      <c r="M1508" s="39">
        <f t="shared" si="316"/>
        <v>25.027380664939113</v>
      </c>
      <c r="N1508" s="21"/>
      <c r="O1508" s="22">
        <f t="shared" si="317"/>
        <v>28.749997901545346</v>
      </c>
      <c r="P1508" s="22"/>
      <c r="Q1508" s="41">
        <f t="shared" si="318"/>
        <v>1.7399894631425279E-2</v>
      </c>
      <c r="R1508" s="19">
        <f t="shared" si="323"/>
        <v>1.0093056553879096</v>
      </c>
      <c r="S1508" s="19">
        <f t="shared" si="329"/>
        <v>26.04354885992753</v>
      </c>
      <c r="T1508" s="25">
        <f t="shared" si="324"/>
        <v>6.4962553366826992E-2</v>
      </c>
      <c r="U1508" s="25">
        <f t="shared" si="325"/>
        <v>3.6530696378202165E-2</v>
      </c>
      <c r="V1508" s="25">
        <f t="shared" si="326"/>
        <v>2.8431856988624826E-2</v>
      </c>
      <c r="Y1508" s="40"/>
      <c r="Z1508" s="40"/>
    </row>
    <row r="1509" spans="1:26" x14ac:dyDescent="0.2">
      <c r="A1509" s="16">
        <v>1996.01</v>
      </c>
      <c r="B1509" s="17">
        <v>614.41999999999996</v>
      </c>
      <c r="C1509" s="18">
        <v>13.8933</v>
      </c>
      <c r="D1509" s="17">
        <v>33.986699999999999</v>
      </c>
      <c r="E1509" s="17">
        <v>154.4</v>
      </c>
      <c r="F1509" s="18">
        <f t="shared" si="327"/>
        <v>1996.0416666665531</v>
      </c>
      <c r="G1509" s="19">
        <v>5.65</v>
      </c>
      <c r="H1509" s="18">
        <f t="shared" si="319"/>
        <v>1252.7711416774616</v>
      </c>
      <c r="I1509" s="18">
        <f t="shared" si="320"/>
        <v>28.327732337273329</v>
      </c>
      <c r="J1509" s="20">
        <f t="shared" si="328"/>
        <v>499140.99898000521</v>
      </c>
      <c r="K1509" s="18">
        <f t="shared" si="321"/>
        <v>69.297153349255197</v>
      </c>
      <c r="L1509" s="20">
        <f t="shared" si="322"/>
        <v>27610.031232762183</v>
      </c>
      <c r="M1509" s="39">
        <f t="shared" si="316"/>
        <v>24.76246519464403</v>
      </c>
      <c r="N1509" s="21"/>
      <c r="O1509" s="22">
        <f t="shared" si="317"/>
        <v>28.419947350837202</v>
      </c>
      <c r="P1509" s="22"/>
      <c r="Q1509" s="41">
        <f t="shared" si="318"/>
        <v>1.8748642274762389E-2</v>
      </c>
      <c r="R1509" s="19">
        <f t="shared" si="323"/>
        <v>0.99266937736311789</v>
      </c>
      <c r="S1509" s="19">
        <f t="shared" si="329"/>
        <v>26.132680224299655</v>
      </c>
      <c r="T1509" s="25">
        <f t="shared" si="324"/>
        <v>6.6154687065707485E-2</v>
      </c>
      <c r="U1509" s="25">
        <f t="shared" si="325"/>
        <v>3.618809963758407E-2</v>
      </c>
      <c r="V1509" s="25">
        <f t="shared" si="326"/>
        <v>2.9966587428123415E-2</v>
      </c>
      <c r="Y1509" s="40"/>
      <c r="Z1509" s="40"/>
    </row>
    <row r="1510" spans="1:26" x14ac:dyDescent="0.2">
      <c r="A1510" s="16">
        <v>1996.02</v>
      </c>
      <c r="B1510" s="17">
        <v>649.54</v>
      </c>
      <c r="C1510" s="18">
        <v>13.996700000000001</v>
      </c>
      <c r="D1510" s="17">
        <v>34.013300000000001</v>
      </c>
      <c r="E1510" s="17">
        <v>154.9</v>
      </c>
      <c r="F1510" s="18">
        <f t="shared" si="327"/>
        <v>1996.1249999998863</v>
      </c>
      <c r="G1510" s="19">
        <v>5.81</v>
      </c>
      <c r="H1510" s="18">
        <f t="shared" si="319"/>
        <v>1320.1040876371858</v>
      </c>
      <c r="I1510" s="18">
        <f t="shared" si="320"/>
        <v>28.446440378469998</v>
      </c>
      <c r="J1510" s="20">
        <f t="shared" si="328"/>
        <v>526912.92380234611</v>
      </c>
      <c r="K1510" s="18">
        <f t="shared" si="321"/>
        <v>69.127530812621075</v>
      </c>
      <c r="L1510" s="20">
        <f t="shared" si="322"/>
        <v>27591.907120679771</v>
      </c>
      <c r="M1510" s="39">
        <f t="shared" si="316"/>
        <v>25.976065550593386</v>
      </c>
      <c r="N1510" s="21"/>
      <c r="O1510" s="22">
        <f t="shared" si="317"/>
        <v>29.78439532821637</v>
      </c>
      <c r="P1510" s="22"/>
      <c r="Q1510" s="41">
        <f t="shared" si="318"/>
        <v>1.588034021383869E-2</v>
      </c>
      <c r="R1510" s="19">
        <f t="shared" si="323"/>
        <v>0.97093668736869509</v>
      </c>
      <c r="S1510" s="19">
        <f t="shared" si="329"/>
        <v>25.857376379947866</v>
      </c>
      <c r="T1510" s="25">
        <f t="shared" si="324"/>
        <v>6.0167400392254544E-2</v>
      </c>
      <c r="U1510" s="25">
        <f t="shared" si="325"/>
        <v>3.6217308702400697E-2</v>
      </c>
      <c r="V1510" s="25">
        <f t="shared" si="326"/>
        <v>2.3950091689853847E-2</v>
      </c>
      <c r="Y1510" s="40"/>
      <c r="Z1510" s="40"/>
    </row>
    <row r="1511" spans="1:26" x14ac:dyDescent="0.2">
      <c r="A1511" s="16">
        <v>1996.03</v>
      </c>
      <c r="B1511" s="17">
        <v>647.07000000000005</v>
      </c>
      <c r="C1511" s="18">
        <v>14.1</v>
      </c>
      <c r="D1511" s="17">
        <v>34.04</v>
      </c>
      <c r="E1511" s="17">
        <v>155.69999999999999</v>
      </c>
      <c r="F1511" s="18">
        <f t="shared" si="327"/>
        <v>1996.2083333332196</v>
      </c>
      <c r="G1511" s="19">
        <v>6.27</v>
      </c>
      <c r="H1511" s="18">
        <f t="shared" si="319"/>
        <v>1308.3271240366096</v>
      </c>
      <c r="I1511" s="18">
        <f t="shared" si="320"/>
        <v>28.509144990366103</v>
      </c>
      <c r="J1511" s="20">
        <f t="shared" si="328"/>
        <v>523160.48138093454</v>
      </c>
      <c r="K1511" s="18">
        <f t="shared" si="321"/>
        <v>68.826333012202994</v>
      </c>
      <c r="L1511" s="20">
        <f t="shared" si="322"/>
        <v>27521.570751552401</v>
      </c>
      <c r="M1511" s="39">
        <f t="shared" si="316"/>
        <v>25.629930395216107</v>
      </c>
      <c r="N1511" s="21"/>
      <c r="O1511" s="22">
        <f t="shared" si="317"/>
        <v>29.360970049382296</v>
      </c>
      <c r="P1511" s="22"/>
      <c r="Q1511" s="41">
        <f t="shared" si="318"/>
        <v>1.2808924489647419E-2</v>
      </c>
      <c r="R1511" s="19">
        <f t="shared" si="323"/>
        <v>0.9877236786783421</v>
      </c>
      <c r="S1511" s="19">
        <f t="shared" si="329"/>
        <v>24.976879218074121</v>
      </c>
      <c r="T1511" s="25">
        <f t="shared" si="324"/>
        <v>6.1906477646145319E-2</v>
      </c>
      <c r="U1511" s="25">
        <f t="shared" si="325"/>
        <v>3.8399782951773709E-2</v>
      </c>
      <c r="V1511" s="25">
        <f t="shared" si="326"/>
        <v>2.350669469437161E-2</v>
      </c>
      <c r="Y1511" s="40"/>
      <c r="Z1511" s="40"/>
    </row>
    <row r="1512" spans="1:26" x14ac:dyDescent="0.2">
      <c r="A1512" s="16">
        <v>1996.04</v>
      </c>
      <c r="B1512" s="17">
        <v>647.16999999999996</v>
      </c>
      <c r="C1512" s="18">
        <v>14.156700000000001</v>
      </c>
      <c r="D1512" s="17">
        <v>34.33</v>
      </c>
      <c r="E1512" s="17">
        <v>156.30000000000001</v>
      </c>
      <c r="F1512" s="18">
        <f t="shared" si="327"/>
        <v>1996.2916666665528</v>
      </c>
      <c r="G1512" s="19">
        <v>6.51</v>
      </c>
      <c r="H1512" s="18">
        <f t="shared" si="319"/>
        <v>1303.5061713851571</v>
      </c>
      <c r="I1512" s="18">
        <f t="shared" si="320"/>
        <v>28.513907963051835</v>
      </c>
      <c r="J1512" s="20">
        <f t="shared" si="328"/>
        <v>522182.88227618195</v>
      </c>
      <c r="K1512" s="18">
        <f t="shared" si="321"/>
        <v>69.146231845809368</v>
      </c>
      <c r="L1512" s="20">
        <f t="shared" si="322"/>
        <v>27699.890830139419</v>
      </c>
      <c r="M1512" s="39">
        <f t="shared" si="316"/>
        <v>25.424203848381527</v>
      </c>
      <c r="N1512" s="21"/>
      <c r="O1512" s="22">
        <f t="shared" si="317"/>
        <v>29.100029225042789</v>
      </c>
      <c r="P1512" s="22"/>
      <c r="Q1512" s="41">
        <f t="shared" si="318"/>
        <v>1.131416555710011E-2</v>
      </c>
      <c r="R1512" s="19">
        <f t="shared" si="323"/>
        <v>0.98882322707635373</v>
      </c>
      <c r="S1512" s="19">
        <f t="shared" si="329"/>
        <v>24.575551549003521</v>
      </c>
      <c r="T1512" s="25">
        <f t="shared" si="324"/>
        <v>6.2051283649494637E-2</v>
      </c>
      <c r="U1512" s="25">
        <f t="shared" si="325"/>
        <v>3.7405899927943409E-2</v>
      </c>
      <c r="V1512" s="25">
        <f t="shared" si="326"/>
        <v>2.4645383721551228E-2</v>
      </c>
      <c r="Y1512" s="40"/>
      <c r="Z1512" s="40"/>
    </row>
    <row r="1513" spans="1:26" x14ac:dyDescent="0.2">
      <c r="A1513" s="16">
        <v>1996.05</v>
      </c>
      <c r="B1513" s="17">
        <v>661.23</v>
      </c>
      <c r="C1513" s="18">
        <v>14.2133</v>
      </c>
      <c r="D1513" s="17">
        <v>34.619999999999997</v>
      </c>
      <c r="E1513" s="17">
        <v>156.6</v>
      </c>
      <c r="F1513" s="18">
        <f t="shared" si="327"/>
        <v>1996.3749999998861</v>
      </c>
      <c r="G1513" s="19">
        <v>6.74</v>
      </c>
      <c r="H1513" s="18">
        <f t="shared" si="319"/>
        <v>1329.2739202586213</v>
      </c>
      <c r="I1513" s="18">
        <f t="shared" si="320"/>
        <v>28.573066876596435</v>
      </c>
      <c r="J1513" s="20">
        <f t="shared" si="328"/>
        <v>533459.27019614528</v>
      </c>
      <c r="K1513" s="18">
        <f t="shared" si="321"/>
        <v>69.596756226053671</v>
      </c>
      <c r="L1513" s="20">
        <f t="shared" si="322"/>
        <v>27930.311592321206</v>
      </c>
      <c r="M1513" s="39">
        <f t="shared" si="316"/>
        <v>25.81404382769902</v>
      </c>
      <c r="N1513" s="21"/>
      <c r="O1513" s="22">
        <f t="shared" si="317"/>
        <v>29.519946822343091</v>
      </c>
      <c r="P1513" s="22"/>
      <c r="Q1513" s="41">
        <f t="shared" si="318"/>
        <v>8.3329475039432346E-3</v>
      </c>
      <c r="R1513" s="19">
        <f t="shared" si="323"/>
        <v>0.99343767693066021</v>
      </c>
      <c r="S1513" s="19">
        <f t="shared" si="329"/>
        <v>24.254322787204366</v>
      </c>
      <c r="T1513" s="25">
        <f t="shared" si="324"/>
        <v>5.8425418169185894E-2</v>
      </c>
      <c r="U1513" s="25">
        <f t="shared" si="325"/>
        <v>3.7720411327503145E-2</v>
      </c>
      <c r="V1513" s="25">
        <f t="shared" si="326"/>
        <v>2.0705006841682749E-2</v>
      </c>
      <c r="Y1513" s="40"/>
      <c r="Z1513" s="40"/>
    </row>
    <row r="1514" spans="1:26" x14ac:dyDescent="0.2">
      <c r="A1514" s="16">
        <v>1996.06</v>
      </c>
      <c r="B1514" s="17">
        <v>668.5</v>
      </c>
      <c r="C1514" s="18">
        <v>14.27</v>
      </c>
      <c r="D1514" s="17">
        <v>34.909999999999997</v>
      </c>
      <c r="E1514" s="17">
        <v>156.69999999999999</v>
      </c>
      <c r="F1514" s="18">
        <f t="shared" si="327"/>
        <v>1996.4583333332193</v>
      </c>
      <c r="G1514" s="19">
        <v>6.91</v>
      </c>
      <c r="H1514" s="18">
        <f t="shared" si="319"/>
        <v>1343.0312180918961</v>
      </c>
      <c r="I1514" s="18">
        <f t="shared" si="320"/>
        <v>28.668744176770915</v>
      </c>
      <c r="J1514" s="20">
        <f t="shared" si="328"/>
        <v>539939.0673316865</v>
      </c>
      <c r="K1514" s="18">
        <f t="shared" si="321"/>
        <v>70.134958599234238</v>
      </c>
      <c r="L1514" s="20">
        <f t="shared" si="322"/>
        <v>28196.369245398917</v>
      </c>
      <c r="M1514" s="39">
        <f t="shared" si="316"/>
        <v>25.966673558333845</v>
      </c>
      <c r="N1514" s="21"/>
      <c r="O1514" s="22">
        <f t="shared" si="317"/>
        <v>29.668053217608289</v>
      </c>
      <c r="P1514" s="22"/>
      <c r="Q1514" s="41">
        <f t="shared" si="318"/>
        <v>5.9017874206194407E-3</v>
      </c>
      <c r="R1514" s="19">
        <f t="shared" si="323"/>
        <v>1.0086290442912997</v>
      </c>
      <c r="S1514" s="19">
        <f t="shared" si="329"/>
        <v>24.079781468727699</v>
      </c>
      <c r="T1514" s="25">
        <f t="shared" si="324"/>
        <v>5.4045948003139888E-2</v>
      </c>
      <c r="U1514" s="25">
        <f t="shared" si="325"/>
        <v>3.8706532113629066E-2</v>
      </c>
      <c r="V1514" s="25">
        <f t="shared" si="326"/>
        <v>1.5339415889510821E-2</v>
      </c>
      <c r="Y1514" s="40"/>
      <c r="Z1514" s="40"/>
    </row>
    <row r="1515" spans="1:26" x14ac:dyDescent="0.2">
      <c r="A1515" s="16">
        <v>1996.07</v>
      </c>
      <c r="B1515" s="17">
        <v>644.07000000000005</v>
      </c>
      <c r="C1515" s="18">
        <v>14.4</v>
      </c>
      <c r="D1515" s="17">
        <v>35.273299999999999</v>
      </c>
      <c r="E1515" s="17">
        <v>157</v>
      </c>
      <c r="F1515" s="18">
        <f t="shared" si="327"/>
        <v>1996.5416666665526</v>
      </c>
      <c r="G1515" s="19">
        <v>6.87</v>
      </c>
      <c r="H1515" s="18">
        <f t="shared" si="319"/>
        <v>1291.4782927547776</v>
      </c>
      <c r="I1515" s="18">
        <f t="shared" si="320"/>
        <v>28.874636942675171</v>
      </c>
      <c r="J1515" s="20">
        <f t="shared" si="328"/>
        <v>520180.6089859347</v>
      </c>
      <c r="K1515" s="18">
        <f t="shared" si="321"/>
        <v>70.729425782643347</v>
      </c>
      <c r="L1515" s="20">
        <f t="shared" si="322"/>
        <v>28488.342377293728</v>
      </c>
      <c r="M1515" s="39">
        <f t="shared" si="316"/>
        <v>24.858411332348389</v>
      </c>
      <c r="N1515" s="21"/>
      <c r="O1515" s="22">
        <f t="shared" si="317"/>
        <v>28.379278236095733</v>
      </c>
      <c r="P1515" s="22"/>
      <c r="Q1515" s="41">
        <f t="shared" si="318"/>
        <v>8.2169824330316429E-3</v>
      </c>
      <c r="R1515" s="19">
        <f t="shared" si="323"/>
        <v>1.0224005244474197</v>
      </c>
      <c r="S1515" s="19">
        <f t="shared" si="329"/>
        <v>24.24115760591009</v>
      </c>
      <c r="T1515" s="25">
        <f t="shared" si="324"/>
        <v>5.8431084138947487E-2</v>
      </c>
      <c r="U1515" s="25">
        <f t="shared" si="325"/>
        <v>3.8308181626259152E-2</v>
      </c>
      <c r="V1515" s="25">
        <f t="shared" si="326"/>
        <v>2.0122902512688334E-2</v>
      </c>
      <c r="Y1515" s="40"/>
      <c r="Z1515" s="40"/>
    </row>
    <row r="1516" spans="1:26" x14ac:dyDescent="0.2">
      <c r="A1516" s="16">
        <v>1996.08</v>
      </c>
      <c r="B1516" s="17">
        <v>662.68</v>
      </c>
      <c r="C1516" s="18">
        <v>14.53</v>
      </c>
      <c r="D1516" s="17">
        <v>35.636699999999998</v>
      </c>
      <c r="E1516" s="17">
        <v>157.30000000000001</v>
      </c>
      <c r="F1516" s="18">
        <f t="shared" si="327"/>
        <v>1996.6249999998859</v>
      </c>
      <c r="G1516" s="19">
        <v>6.64</v>
      </c>
      <c r="H1516" s="18">
        <f t="shared" si="319"/>
        <v>1326.2604949141771</v>
      </c>
      <c r="I1516" s="18">
        <f t="shared" si="320"/>
        <v>29.079744357914819</v>
      </c>
      <c r="J1516" s="20">
        <f t="shared" si="328"/>
        <v>535166.21667067893</v>
      </c>
      <c r="K1516" s="18">
        <f t="shared" si="321"/>
        <v>71.321825585664357</v>
      </c>
      <c r="L1516" s="20">
        <f t="shared" si="322"/>
        <v>28779.437909138625</v>
      </c>
      <c r="M1516" s="39">
        <f t="shared" si="316"/>
        <v>25.412529121454959</v>
      </c>
      <c r="N1516" s="21"/>
      <c r="O1516" s="22">
        <f t="shared" si="317"/>
        <v>28.98800055426188</v>
      </c>
      <c r="P1516" s="22"/>
      <c r="Q1516" s="41">
        <f t="shared" si="318"/>
        <v>9.6485459439073634E-3</v>
      </c>
      <c r="R1516" s="19">
        <f t="shared" si="323"/>
        <v>0.99187333063962624</v>
      </c>
      <c r="S1516" s="19">
        <f t="shared" si="329"/>
        <v>24.736904279534137</v>
      </c>
      <c r="T1516" s="25">
        <f t="shared" si="324"/>
        <v>5.7617269958820883E-2</v>
      </c>
      <c r="U1516" s="25">
        <f t="shared" si="325"/>
        <v>3.8132218214649516E-2</v>
      </c>
      <c r="V1516" s="25">
        <f t="shared" si="326"/>
        <v>1.9485051744171367E-2</v>
      </c>
      <c r="Y1516" s="40"/>
      <c r="Z1516" s="40"/>
    </row>
    <row r="1517" spans="1:26" x14ac:dyDescent="0.2">
      <c r="A1517" s="16">
        <v>1996.09</v>
      </c>
      <c r="B1517" s="17">
        <v>674.88</v>
      </c>
      <c r="C1517" s="18">
        <v>14.66</v>
      </c>
      <c r="D1517" s="17">
        <v>36</v>
      </c>
      <c r="E1517" s="17">
        <v>157.80000000000001</v>
      </c>
      <c r="F1517" s="18">
        <f t="shared" si="327"/>
        <v>1996.7083333332191</v>
      </c>
      <c r="G1517" s="19">
        <v>6.83</v>
      </c>
      <c r="H1517" s="18">
        <f t="shared" si="319"/>
        <v>1346.3973612167304</v>
      </c>
      <c r="I1517" s="18">
        <f t="shared" si="320"/>
        <v>29.246955481622315</v>
      </c>
      <c r="J1517" s="20">
        <f t="shared" si="328"/>
        <v>544275.21334007662</v>
      </c>
      <c r="K1517" s="18">
        <f t="shared" si="321"/>
        <v>71.82062737642589</v>
      </c>
      <c r="L1517" s="20">
        <f t="shared" si="322"/>
        <v>29033.172831085176</v>
      </c>
      <c r="M1517" s="39">
        <f t="shared" si="316"/>
        <v>25.68011551287676</v>
      </c>
      <c r="N1517" s="21"/>
      <c r="O1517" s="22">
        <f t="shared" si="317"/>
        <v>29.268886878274571</v>
      </c>
      <c r="P1517" s="22"/>
      <c r="Q1517" s="41">
        <f t="shared" si="318"/>
        <v>7.1960872533973833E-3</v>
      </c>
      <c r="R1517" s="19">
        <f t="shared" si="323"/>
        <v>1.027548871340334</v>
      </c>
      <c r="S1517" s="19">
        <f t="shared" si="329"/>
        <v>24.458132051785139</v>
      </c>
      <c r="T1517" s="25">
        <f t="shared" si="324"/>
        <v>5.8998295684820734E-2</v>
      </c>
      <c r="U1517" s="25">
        <f t="shared" si="325"/>
        <v>4.1545970350526984E-2</v>
      </c>
      <c r="V1517" s="25">
        <f t="shared" si="326"/>
        <v>1.745232533429375E-2</v>
      </c>
      <c r="Y1517" s="40"/>
      <c r="Z1517" s="40"/>
    </row>
    <row r="1518" spans="1:26" x14ac:dyDescent="0.2">
      <c r="A1518" s="16">
        <v>1996.1</v>
      </c>
      <c r="B1518" s="17">
        <v>701.46</v>
      </c>
      <c r="C1518" s="18">
        <v>14.74</v>
      </c>
      <c r="D1518" s="17">
        <v>36.909999999999997</v>
      </c>
      <c r="E1518" s="17">
        <v>158.30000000000001</v>
      </c>
      <c r="F1518" s="18">
        <f t="shared" si="327"/>
        <v>1996.7916666665524</v>
      </c>
      <c r="G1518" s="19">
        <v>6.53</v>
      </c>
      <c r="H1518" s="18">
        <f t="shared" si="319"/>
        <v>1395.0047572646879</v>
      </c>
      <c r="I1518" s="18">
        <f t="shared" si="320"/>
        <v>29.313674510423258</v>
      </c>
      <c r="J1518" s="20">
        <f t="shared" si="328"/>
        <v>564912.03314152069</v>
      </c>
      <c r="K1518" s="18">
        <f t="shared" si="321"/>
        <v>73.403509238787137</v>
      </c>
      <c r="L1518" s="20">
        <f t="shared" si="322"/>
        <v>29725.006619413118</v>
      </c>
      <c r="M1518" s="39">
        <f t="shared" si="316"/>
        <v>26.483467720897202</v>
      </c>
      <c r="N1518" s="21"/>
      <c r="O1518" s="22">
        <f t="shared" si="317"/>
        <v>30.158081995656222</v>
      </c>
      <c r="P1518" s="22"/>
      <c r="Q1518" s="41">
        <f t="shared" si="318"/>
        <v>9.2487861991769407E-3</v>
      </c>
      <c r="R1518" s="19">
        <f t="shared" si="323"/>
        <v>1.0298410366578001</v>
      </c>
      <c r="S1518" s="19">
        <f t="shared" si="329"/>
        <v>25.052545296386334</v>
      </c>
      <c r="T1518" s="25">
        <f t="shared" si="324"/>
        <v>5.9396314599529321E-2</v>
      </c>
      <c r="U1518" s="25">
        <f t="shared" si="325"/>
        <v>3.9939223342557728E-2</v>
      </c>
      <c r="V1518" s="25">
        <f t="shared" si="326"/>
        <v>1.9457091256971593E-2</v>
      </c>
      <c r="Y1518" s="40"/>
      <c r="Z1518" s="40"/>
    </row>
    <row r="1519" spans="1:26" x14ac:dyDescent="0.2">
      <c r="A1519" s="16">
        <v>1996.11</v>
      </c>
      <c r="B1519" s="17">
        <v>735.67</v>
      </c>
      <c r="C1519" s="18">
        <v>14.82</v>
      </c>
      <c r="D1519" s="17">
        <v>37.82</v>
      </c>
      <c r="E1519" s="17">
        <v>158.6</v>
      </c>
      <c r="F1519" s="18">
        <f t="shared" si="327"/>
        <v>1996.8749999998856</v>
      </c>
      <c r="G1519" s="19">
        <v>6.2</v>
      </c>
      <c r="H1519" s="18">
        <f t="shared" si="319"/>
        <v>1460.2713206967221</v>
      </c>
      <c r="I1519" s="18">
        <f t="shared" si="320"/>
        <v>29.41702254098362</v>
      </c>
      <c r="J1519" s="20">
        <f t="shared" si="328"/>
        <v>592334.66570224613</v>
      </c>
      <c r="K1519" s="18">
        <f t="shared" si="321"/>
        <v>75.070971153846202</v>
      </c>
      <c r="L1519" s="20">
        <f t="shared" si="322"/>
        <v>30451.285300282667</v>
      </c>
      <c r="M1519" s="39">
        <f t="shared" si="316"/>
        <v>27.585612049012809</v>
      </c>
      <c r="N1519" s="21"/>
      <c r="O1519" s="22">
        <f t="shared" si="317"/>
        <v>31.383404541507343</v>
      </c>
      <c r="P1519" s="22"/>
      <c r="Q1519" s="41">
        <f t="shared" si="318"/>
        <v>1.1142512391144284E-2</v>
      </c>
      <c r="R1519" s="19">
        <f t="shared" si="323"/>
        <v>0.99780588803794779</v>
      </c>
      <c r="S1519" s="19">
        <f t="shared" si="329"/>
        <v>25.751336937952779</v>
      </c>
      <c r="T1519" s="25">
        <f t="shared" si="324"/>
        <v>5.6637038066564172E-2</v>
      </c>
      <c r="U1519" s="25">
        <f t="shared" si="325"/>
        <v>3.8707979471459319E-2</v>
      </c>
      <c r="V1519" s="25">
        <f t="shared" si="326"/>
        <v>1.7929058595104852E-2</v>
      </c>
      <c r="Y1519" s="40"/>
      <c r="Z1519" s="40"/>
    </row>
    <row r="1520" spans="1:26" x14ac:dyDescent="0.2">
      <c r="A1520" s="16">
        <v>1996.12</v>
      </c>
      <c r="B1520" s="17">
        <v>743.25</v>
      </c>
      <c r="C1520" s="18">
        <v>14.9</v>
      </c>
      <c r="D1520" s="17">
        <v>38.729999999999997</v>
      </c>
      <c r="E1520" s="17">
        <v>158.6</v>
      </c>
      <c r="F1520" s="18">
        <f t="shared" si="327"/>
        <v>1996.9583333332189</v>
      </c>
      <c r="G1520" s="19">
        <v>6.3</v>
      </c>
      <c r="H1520" s="18">
        <f t="shared" si="319"/>
        <v>1475.3172741960914</v>
      </c>
      <c r="I1520" s="18">
        <f t="shared" si="320"/>
        <v>29.575818883984883</v>
      </c>
      <c r="J1520" s="20">
        <f t="shared" si="328"/>
        <v>599437.55011500814</v>
      </c>
      <c r="K1520" s="18">
        <f t="shared" si="321"/>
        <v>76.877279555485529</v>
      </c>
      <c r="L1520" s="20">
        <f t="shared" si="322"/>
        <v>31236.079806194772</v>
      </c>
      <c r="M1520" s="39">
        <f t="shared" si="316"/>
        <v>27.723946163893963</v>
      </c>
      <c r="N1520" s="21"/>
      <c r="O1520" s="22">
        <f t="shared" si="317"/>
        <v>31.510681258371857</v>
      </c>
      <c r="P1520" s="22"/>
      <c r="Q1520" s="41">
        <f t="shared" si="318"/>
        <v>9.8677573517688688E-3</v>
      </c>
      <c r="R1520" s="19">
        <f t="shared" si="323"/>
        <v>0.98489521843778038</v>
      </c>
      <c r="S1520" s="19">
        <f t="shared" si="329"/>
        <v>25.694835621538381</v>
      </c>
      <c r="T1520" s="25">
        <f t="shared" si="324"/>
        <v>5.7468165478896438E-2</v>
      </c>
      <c r="U1520" s="25">
        <f t="shared" si="325"/>
        <v>3.9508489099098876E-2</v>
      </c>
      <c r="V1520" s="25">
        <f t="shared" si="326"/>
        <v>1.7959676379797562E-2</v>
      </c>
      <c r="Y1520" s="40"/>
      <c r="Z1520" s="40"/>
    </row>
    <row r="1521" spans="1:26" x14ac:dyDescent="0.2">
      <c r="A1521" s="16">
        <v>1997.01</v>
      </c>
      <c r="B1521" s="17">
        <v>766.22</v>
      </c>
      <c r="C1521" s="18">
        <v>14.9533</v>
      </c>
      <c r="D1521" s="17">
        <v>39.2333</v>
      </c>
      <c r="E1521" s="17">
        <v>159.1</v>
      </c>
      <c r="F1521" s="18">
        <f t="shared" si="327"/>
        <v>1997.0416666665521</v>
      </c>
      <c r="G1521" s="19">
        <v>6.58</v>
      </c>
      <c r="H1521" s="18">
        <f t="shared" si="319"/>
        <v>1516.13193918919</v>
      </c>
      <c r="I1521" s="18">
        <f t="shared" si="320"/>
        <v>29.588337195945961</v>
      </c>
      <c r="J1521" s="20">
        <f t="shared" si="328"/>
        <v>617022.83382045676</v>
      </c>
      <c r="K1521" s="18">
        <f t="shared" si="321"/>
        <v>77.631566925675713</v>
      </c>
      <c r="L1521" s="20">
        <f t="shared" si="322"/>
        <v>31593.852870100134</v>
      </c>
      <c r="M1521" s="39">
        <f t="shared" si="316"/>
        <v>28.332870129950368</v>
      </c>
      <c r="N1521" s="21"/>
      <c r="O1521" s="22">
        <f t="shared" si="317"/>
        <v>32.170588658522384</v>
      </c>
      <c r="P1521" s="22"/>
      <c r="Q1521" s="41">
        <f t="shared" si="318"/>
        <v>5.9642245539042738E-3</v>
      </c>
      <c r="R1521" s="19">
        <f t="shared" si="323"/>
        <v>1.0171977161380608</v>
      </c>
      <c r="S1521" s="19">
        <f t="shared" si="329"/>
        <v>25.22718987877176</v>
      </c>
      <c r="T1521" s="25">
        <f t="shared" si="324"/>
        <v>5.4822960083678263E-2</v>
      </c>
      <c r="U1521" s="25">
        <f t="shared" si="325"/>
        <v>3.9847663434690705E-2</v>
      </c>
      <c r="V1521" s="25">
        <f t="shared" si="326"/>
        <v>1.4975296648987557E-2</v>
      </c>
      <c r="Y1521" s="40"/>
      <c r="Z1521" s="40"/>
    </row>
    <row r="1522" spans="1:26" x14ac:dyDescent="0.2">
      <c r="A1522" s="16">
        <v>1997.02</v>
      </c>
      <c r="B1522" s="17">
        <v>798.39</v>
      </c>
      <c r="C1522" s="18">
        <v>15.0067</v>
      </c>
      <c r="D1522" s="17">
        <v>39.736699999999999</v>
      </c>
      <c r="E1522" s="17">
        <v>159.6</v>
      </c>
      <c r="F1522" s="18">
        <f t="shared" si="327"/>
        <v>1997.1249999998854</v>
      </c>
      <c r="G1522" s="19">
        <v>6.42</v>
      </c>
      <c r="H1522" s="18">
        <f t="shared" si="319"/>
        <v>1574.8380317199255</v>
      </c>
      <c r="I1522" s="18">
        <f t="shared" si="320"/>
        <v>29.600974324091492</v>
      </c>
      <c r="J1522" s="20">
        <f t="shared" si="328"/>
        <v>641918.45032671816</v>
      </c>
      <c r="K1522" s="18">
        <f t="shared" si="321"/>
        <v>78.381325436246897</v>
      </c>
      <c r="L1522" s="20">
        <f t="shared" si="322"/>
        <v>31948.948364956595</v>
      </c>
      <c r="M1522" s="39">
        <f t="shared" si="316"/>
        <v>29.265634883575956</v>
      </c>
      <c r="N1522" s="21"/>
      <c r="O1522" s="22">
        <f t="shared" si="317"/>
        <v>33.194645513976006</v>
      </c>
      <c r="P1522" s="22"/>
      <c r="Q1522" s="41">
        <f t="shared" si="318"/>
        <v>6.3923569015587184E-3</v>
      </c>
      <c r="R1522" s="19">
        <f t="shared" si="323"/>
        <v>0.98581774150928392</v>
      </c>
      <c r="S1522" s="19">
        <f t="shared" si="329"/>
        <v>25.58064820016612</v>
      </c>
      <c r="T1522" s="25">
        <f t="shared" si="324"/>
        <v>5.1763652515825154E-2</v>
      </c>
      <c r="U1522" s="25">
        <f t="shared" si="325"/>
        <v>3.8585465380945649E-2</v>
      </c>
      <c r="V1522" s="25">
        <f t="shared" si="326"/>
        <v>1.3178187134879504E-2</v>
      </c>
      <c r="Y1522" s="40"/>
      <c r="Z1522" s="40"/>
    </row>
    <row r="1523" spans="1:26" x14ac:dyDescent="0.2">
      <c r="A1523" s="16">
        <v>1997.03</v>
      </c>
      <c r="B1523" s="17">
        <v>792.16</v>
      </c>
      <c r="C1523" s="18">
        <v>15.06</v>
      </c>
      <c r="D1523" s="17">
        <v>40.24</v>
      </c>
      <c r="E1523" s="17">
        <v>160</v>
      </c>
      <c r="F1523" s="18">
        <f t="shared" si="327"/>
        <v>1997.2083333332187</v>
      </c>
      <c r="G1523" s="19">
        <v>6.69</v>
      </c>
      <c r="H1523" s="18">
        <f t="shared" si="319"/>
        <v>1558.6428762500007</v>
      </c>
      <c r="I1523" s="18">
        <f t="shared" si="320"/>
        <v>29.631844218750011</v>
      </c>
      <c r="J1523" s="20">
        <f t="shared" si="328"/>
        <v>636323.67382833979</v>
      </c>
      <c r="K1523" s="18">
        <f t="shared" si="321"/>
        <v>79.175658125000041</v>
      </c>
      <c r="L1523" s="20">
        <f t="shared" si="322"/>
        <v>32323.85456833518</v>
      </c>
      <c r="M1523" s="39">
        <f t="shared" si="316"/>
        <v>28.802458591871666</v>
      </c>
      <c r="N1523" s="21"/>
      <c r="O1523" s="22">
        <f t="shared" si="317"/>
        <v>32.635485590380632</v>
      </c>
      <c r="P1523" s="22"/>
      <c r="Q1523" s="41">
        <f t="shared" si="318"/>
        <v>4.0379858495368862E-3</v>
      </c>
      <c r="R1523" s="19">
        <f t="shared" si="323"/>
        <v>0.99123411896438607</v>
      </c>
      <c r="S1523" s="19">
        <f t="shared" si="329"/>
        <v>25.154812192943712</v>
      </c>
      <c r="T1523" s="25">
        <f t="shared" si="324"/>
        <v>4.9100954367880201E-2</v>
      </c>
      <c r="U1523" s="25">
        <f t="shared" si="325"/>
        <v>4.1108448696112854E-2</v>
      </c>
      <c r="V1523" s="25">
        <f t="shared" si="326"/>
        <v>7.9925056717673471E-3</v>
      </c>
      <c r="Y1523" s="40"/>
      <c r="Z1523" s="40"/>
    </row>
    <row r="1524" spans="1:26" x14ac:dyDescent="0.2">
      <c r="A1524" s="16">
        <v>1997.04</v>
      </c>
      <c r="B1524" s="17">
        <v>763.93</v>
      </c>
      <c r="C1524" s="18">
        <v>15.093299999999999</v>
      </c>
      <c r="D1524" s="17">
        <v>40.343299999999999</v>
      </c>
      <c r="E1524" s="17">
        <v>160.19999999999999</v>
      </c>
      <c r="F1524" s="18">
        <f t="shared" si="327"/>
        <v>1997.2916666665519</v>
      </c>
      <c r="G1524" s="19">
        <v>6.89</v>
      </c>
      <c r="H1524" s="18">
        <f t="shared" si="319"/>
        <v>1501.2213984862678</v>
      </c>
      <c r="I1524" s="18">
        <f t="shared" si="320"/>
        <v>29.660289468632975</v>
      </c>
      <c r="J1524" s="20">
        <f t="shared" si="328"/>
        <v>613890.15114228427</v>
      </c>
      <c r="K1524" s="18">
        <f t="shared" si="321"/>
        <v>79.27980998985646</v>
      </c>
      <c r="L1524" s="20">
        <f t="shared" si="322"/>
        <v>32419.664805124183</v>
      </c>
      <c r="M1524" s="39">
        <f t="shared" si="316"/>
        <v>27.58516033813655</v>
      </c>
      <c r="N1524" s="21"/>
      <c r="O1524" s="22">
        <f t="shared" si="317"/>
        <v>31.225851487505786</v>
      </c>
      <c r="P1524" s="22"/>
      <c r="Q1524" s="41">
        <f t="shared" si="318"/>
        <v>3.1464929094217539E-3</v>
      </c>
      <c r="R1524" s="19">
        <f t="shared" si="323"/>
        <v>1.0187516359065731</v>
      </c>
      <c r="S1524" s="19">
        <f t="shared" si="329"/>
        <v>24.903179127877312</v>
      </c>
      <c r="T1524" s="25">
        <f t="shared" si="324"/>
        <v>5.6510735968787529E-2</v>
      </c>
      <c r="U1524" s="25">
        <f t="shared" si="325"/>
        <v>4.0802830040608917E-2</v>
      </c>
      <c r="V1524" s="25">
        <f t="shared" si="326"/>
        <v>1.5707905928178612E-2</v>
      </c>
      <c r="Y1524" s="40"/>
      <c r="Z1524" s="40"/>
    </row>
    <row r="1525" spans="1:26" x14ac:dyDescent="0.2">
      <c r="A1525" s="16">
        <v>1997.05</v>
      </c>
      <c r="B1525" s="17">
        <v>833.09</v>
      </c>
      <c r="C1525" s="18">
        <v>15.1267</v>
      </c>
      <c r="D1525" s="17">
        <v>40.4467</v>
      </c>
      <c r="E1525" s="17">
        <v>160.1</v>
      </c>
      <c r="F1525" s="18">
        <f t="shared" si="327"/>
        <v>1997.3749999998852</v>
      </c>
      <c r="G1525" s="19">
        <v>6.71</v>
      </c>
      <c r="H1525" s="18">
        <f t="shared" si="319"/>
        <v>1638.1523234697072</v>
      </c>
      <c r="I1525" s="18">
        <f t="shared" si="320"/>
        <v>29.744491893347924</v>
      </c>
      <c r="J1525" s="20">
        <f t="shared" si="328"/>
        <v>670898.53147785866</v>
      </c>
      <c r="K1525" s="18">
        <f t="shared" si="321"/>
        <v>79.532650231886365</v>
      </c>
      <c r="L1525" s="20">
        <f t="shared" si="322"/>
        <v>32572.269062316806</v>
      </c>
      <c r="M1525" s="39">
        <f t="shared" si="316"/>
        <v>29.928362224688787</v>
      </c>
      <c r="N1525" s="21"/>
      <c r="O1525" s="22">
        <f t="shared" si="317"/>
        <v>33.842453512139869</v>
      </c>
      <c r="P1525" s="22"/>
      <c r="Q1525" s="41">
        <f t="shared" si="318"/>
        <v>1.6766740896874202E-3</v>
      </c>
      <c r="R1525" s="19">
        <f t="shared" si="323"/>
        <v>1.0216488236880017</v>
      </c>
      <c r="S1525" s="19">
        <f t="shared" si="329"/>
        <v>25.386000918320235</v>
      </c>
      <c r="T1525" s="25">
        <f t="shared" si="324"/>
        <v>5.0030348621763032E-2</v>
      </c>
      <c r="U1525" s="25">
        <f t="shared" si="325"/>
        <v>3.8087360566939399E-2</v>
      </c>
      <c r="V1525" s="25">
        <f t="shared" si="326"/>
        <v>1.1942988054823633E-2</v>
      </c>
      <c r="Y1525" s="40"/>
      <c r="Z1525" s="40"/>
    </row>
    <row r="1526" spans="1:26" x14ac:dyDescent="0.2">
      <c r="A1526" s="16">
        <v>1997.06</v>
      </c>
      <c r="B1526" s="17">
        <v>876.29</v>
      </c>
      <c r="C1526" s="18">
        <v>15.16</v>
      </c>
      <c r="D1526" s="17">
        <v>40.549999999999997</v>
      </c>
      <c r="E1526" s="17">
        <v>160.30000000000001</v>
      </c>
      <c r="F1526" s="18">
        <f t="shared" si="327"/>
        <v>1997.4583333332184</v>
      </c>
      <c r="G1526" s="19">
        <v>6.49</v>
      </c>
      <c r="H1526" s="18">
        <f t="shared" si="319"/>
        <v>1720.9491016063639</v>
      </c>
      <c r="I1526" s="18">
        <f t="shared" si="320"/>
        <v>29.772778852152229</v>
      </c>
      <c r="J1526" s="20">
        <f t="shared" si="328"/>
        <v>705823.7205729899</v>
      </c>
      <c r="K1526" s="18">
        <f t="shared" si="321"/>
        <v>79.636291718652558</v>
      </c>
      <c r="L1526" s="20">
        <f t="shared" si="322"/>
        <v>32661.735121061221</v>
      </c>
      <c r="M1526" s="39">
        <f t="shared" si="316"/>
        <v>31.256560616381275</v>
      </c>
      <c r="N1526" s="21"/>
      <c r="O1526" s="22">
        <f t="shared" si="317"/>
        <v>35.305910855546173</v>
      </c>
      <c r="P1526" s="22"/>
      <c r="Q1526" s="41">
        <f t="shared" si="318"/>
        <v>2.2205915643268778E-3</v>
      </c>
      <c r="R1526" s="19">
        <f t="shared" si="323"/>
        <v>1.0253536053844921</v>
      </c>
      <c r="S1526" s="19">
        <f t="shared" si="329"/>
        <v>25.903219176623441</v>
      </c>
      <c r="T1526" s="25">
        <f t="shared" si="324"/>
        <v>4.4873943246061421E-2</v>
      </c>
      <c r="U1526" s="25">
        <f t="shared" si="325"/>
        <v>3.3362547263680487E-2</v>
      </c>
      <c r="V1526" s="25">
        <f t="shared" si="326"/>
        <v>1.1511395982380934E-2</v>
      </c>
      <c r="Y1526" s="40"/>
      <c r="Z1526" s="40"/>
    </row>
    <row r="1527" spans="1:26" x14ac:dyDescent="0.2">
      <c r="A1527" s="16">
        <v>1997.07</v>
      </c>
      <c r="B1527" s="17">
        <v>925.29</v>
      </c>
      <c r="C1527" s="18">
        <v>15.216699999999999</v>
      </c>
      <c r="D1527" s="17">
        <v>40.58</v>
      </c>
      <c r="E1527" s="17">
        <v>160.5</v>
      </c>
      <c r="F1527" s="18">
        <f t="shared" si="327"/>
        <v>1997.5416666665517</v>
      </c>
      <c r="G1527" s="19">
        <v>6.22</v>
      </c>
      <c r="H1527" s="18">
        <f t="shared" si="319"/>
        <v>1814.9159796728979</v>
      </c>
      <c r="I1527" s="18">
        <f t="shared" si="320"/>
        <v>29.846893393302196</v>
      </c>
      <c r="J1527" s="20">
        <f t="shared" si="328"/>
        <v>745383.05745432852</v>
      </c>
      <c r="K1527" s="18">
        <f t="shared" si="321"/>
        <v>79.595900155763275</v>
      </c>
      <c r="L1527" s="20">
        <f t="shared" si="322"/>
        <v>32689.907457658304</v>
      </c>
      <c r="M1527" s="39">
        <f t="shared" si="316"/>
        <v>32.766637689669935</v>
      </c>
      <c r="N1527" s="21"/>
      <c r="O1527" s="22">
        <f t="shared" si="317"/>
        <v>36.970389812777462</v>
      </c>
      <c r="P1527" s="22"/>
      <c r="Q1527" s="41">
        <f t="shared" si="318"/>
        <v>3.3019924737657282E-3</v>
      </c>
      <c r="R1527" s="19">
        <f t="shared" si="323"/>
        <v>0.99929471043035822</v>
      </c>
      <c r="S1527" s="19">
        <f t="shared" si="329"/>
        <v>26.526862651480588</v>
      </c>
      <c r="T1527" s="25">
        <f t="shared" si="324"/>
        <v>3.9815058756798694E-2</v>
      </c>
      <c r="U1527" s="25">
        <f t="shared" si="325"/>
        <v>3.2169479999760497E-2</v>
      </c>
      <c r="V1527" s="25">
        <f t="shared" si="326"/>
        <v>7.6455787570381961E-3</v>
      </c>
      <c r="Y1527" s="40"/>
      <c r="Z1527" s="40"/>
    </row>
    <row r="1528" spans="1:26" x14ac:dyDescent="0.2">
      <c r="A1528" s="16">
        <v>1997.08</v>
      </c>
      <c r="B1528" s="17">
        <v>927.24</v>
      </c>
      <c r="C1528" s="18">
        <v>15.273300000000001</v>
      </c>
      <c r="D1528" s="17">
        <v>40.61</v>
      </c>
      <c r="E1528" s="17">
        <v>160.80000000000001</v>
      </c>
      <c r="F1528" s="18">
        <f t="shared" si="327"/>
        <v>1997.6249999998849</v>
      </c>
      <c r="G1528" s="19">
        <v>6.3</v>
      </c>
      <c r="H1528" s="18">
        <f t="shared" si="319"/>
        <v>1815.3476464552245</v>
      </c>
      <c r="I1528" s="18">
        <f t="shared" si="320"/>
        <v>29.902020198227621</v>
      </c>
      <c r="J1528" s="20">
        <f t="shared" si="328"/>
        <v>746583.73491471959</v>
      </c>
      <c r="K1528" s="18">
        <f t="shared" si="321"/>
        <v>79.506134250621912</v>
      </c>
      <c r="L1528" s="20">
        <f t="shared" si="322"/>
        <v>32697.861907258917</v>
      </c>
      <c r="M1528" s="39">
        <f t="shared" si="316"/>
        <v>32.586283486713178</v>
      </c>
      <c r="N1528" s="21"/>
      <c r="O1528" s="22">
        <f t="shared" si="317"/>
        <v>36.726043656284524</v>
      </c>
      <c r="P1528" s="22"/>
      <c r="Q1528" s="41">
        <f t="shared" si="318"/>
        <v>2.3199860163869747E-3</v>
      </c>
      <c r="R1528" s="19">
        <f t="shared" si="323"/>
        <v>1.0119013978832225</v>
      </c>
      <c r="S1528" s="19">
        <f t="shared" si="329"/>
        <v>26.458698021616399</v>
      </c>
      <c r="T1528" s="25">
        <f t="shared" si="324"/>
        <v>3.5386838015265321E-2</v>
      </c>
      <c r="U1528" s="25">
        <f t="shared" si="325"/>
        <v>3.5713621066946422E-2</v>
      </c>
      <c r="V1528" s="25">
        <f t="shared" si="326"/>
        <v>-3.26783051681101E-4</v>
      </c>
      <c r="Y1528" s="40"/>
      <c r="Z1528" s="40"/>
    </row>
    <row r="1529" spans="1:26" x14ac:dyDescent="0.2">
      <c r="A1529" s="16">
        <v>1997.09</v>
      </c>
      <c r="B1529" s="17">
        <v>937.02</v>
      </c>
      <c r="C1529" s="18">
        <v>15.33</v>
      </c>
      <c r="D1529" s="17">
        <v>40.64</v>
      </c>
      <c r="E1529" s="17">
        <v>161.19999999999999</v>
      </c>
      <c r="F1529" s="18">
        <f t="shared" si="327"/>
        <v>1997.7083333332182</v>
      </c>
      <c r="G1529" s="19">
        <v>6.21</v>
      </c>
      <c r="H1529" s="18">
        <f t="shared" si="319"/>
        <v>1829.9428041253109</v>
      </c>
      <c r="I1529" s="18">
        <f t="shared" si="320"/>
        <v>29.93855327233252</v>
      </c>
      <c r="J1529" s="20">
        <f t="shared" si="328"/>
        <v>753612.21993240586</v>
      </c>
      <c r="K1529" s="18">
        <f t="shared" si="321"/>
        <v>79.367436724565806</v>
      </c>
      <c r="L1529" s="20">
        <f t="shared" si="322"/>
        <v>32685.32221089516</v>
      </c>
      <c r="M1529" s="39">
        <f t="shared" si="316"/>
        <v>32.666581341708628</v>
      </c>
      <c r="N1529" s="21"/>
      <c r="O1529" s="22">
        <f t="shared" si="317"/>
        <v>36.775406598013163</v>
      </c>
      <c r="P1529" s="22"/>
      <c r="Q1529" s="41">
        <f t="shared" si="318"/>
        <v>2.8604217209560259E-3</v>
      </c>
      <c r="R1529" s="19">
        <f t="shared" si="323"/>
        <v>1.0185855021571386</v>
      </c>
      <c r="S1529" s="19">
        <f t="shared" si="329"/>
        <v>26.707157798327454</v>
      </c>
      <c r="T1529" s="25">
        <f t="shared" si="324"/>
        <v>3.7270565491729801E-2</v>
      </c>
      <c r="U1529" s="25">
        <f t="shared" si="325"/>
        <v>3.6090559327574212E-2</v>
      </c>
      <c r="V1529" s="25">
        <f t="shared" si="326"/>
        <v>1.1800061641555892E-3</v>
      </c>
      <c r="Y1529" s="40"/>
      <c r="Z1529" s="40"/>
    </row>
    <row r="1530" spans="1:26" x14ac:dyDescent="0.2">
      <c r="A1530" s="16">
        <v>1997.1</v>
      </c>
      <c r="B1530" s="17">
        <v>951.16</v>
      </c>
      <c r="C1530" s="18">
        <v>15.386699999999999</v>
      </c>
      <c r="D1530" s="17">
        <v>40.333300000000001</v>
      </c>
      <c r="E1530" s="17">
        <v>161.6</v>
      </c>
      <c r="F1530" s="18">
        <f t="shared" si="327"/>
        <v>1997.7916666665515</v>
      </c>
      <c r="G1530" s="19">
        <v>6.03</v>
      </c>
      <c r="H1530" s="18">
        <f t="shared" si="319"/>
        <v>1852.9594458539614</v>
      </c>
      <c r="I1530" s="18">
        <f t="shared" si="320"/>
        <v>29.974905489634914</v>
      </c>
      <c r="J1530" s="20">
        <f t="shared" si="328"/>
        <v>764119.69427214807</v>
      </c>
      <c r="K1530" s="18">
        <f t="shared" si="321"/>
        <v>78.573498903929504</v>
      </c>
      <c r="L1530" s="20">
        <f t="shared" si="322"/>
        <v>32401.981648709821</v>
      </c>
      <c r="M1530" s="39">
        <f t="shared" si="316"/>
        <v>32.901498179798125</v>
      </c>
      <c r="N1530" s="21"/>
      <c r="O1530" s="22">
        <f t="shared" si="317"/>
        <v>36.998076390873585</v>
      </c>
      <c r="P1530" s="22"/>
      <c r="Q1530" s="41">
        <f t="shared" si="318"/>
        <v>4.4287152217844759E-3</v>
      </c>
      <c r="R1530" s="19">
        <f t="shared" si="323"/>
        <v>1.0162760017275136</v>
      </c>
      <c r="S1530" s="19">
        <f t="shared" si="329"/>
        <v>27.136188282404262</v>
      </c>
      <c r="T1530" s="25">
        <f t="shared" si="324"/>
        <v>3.8672622302991622E-2</v>
      </c>
      <c r="U1530" s="25">
        <f t="shared" si="325"/>
        <v>3.4526324570650857E-2</v>
      </c>
      <c r="V1530" s="25">
        <f t="shared" si="326"/>
        <v>4.1462977323407646E-3</v>
      </c>
      <c r="Y1530" s="40"/>
      <c r="Z1530" s="40"/>
    </row>
    <row r="1531" spans="1:26" x14ac:dyDescent="0.2">
      <c r="A1531" s="16">
        <v>1997.11</v>
      </c>
      <c r="B1531" s="17">
        <v>938.92</v>
      </c>
      <c r="C1531" s="18">
        <v>15.443300000000001</v>
      </c>
      <c r="D1531" s="17">
        <v>40.026699999999998</v>
      </c>
      <c r="E1531" s="17">
        <v>161.5</v>
      </c>
      <c r="F1531" s="18">
        <f t="shared" si="327"/>
        <v>1997.8749999998847</v>
      </c>
      <c r="G1531" s="19">
        <v>5.88</v>
      </c>
      <c r="H1531" s="18">
        <f t="shared" si="319"/>
        <v>1830.2472207430349</v>
      </c>
      <c r="I1531" s="18">
        <f t="shared" si="320"/>
        <v>30.103796813467508</v>
      </c>
      <c r="J1531" s="20">
        <f t="shared" si="328"/>
        <v>755788.184440988</v>
      </c>
      <c r="K1531" s="18">
        <f t="shared" si="321"/>
        <v>78.024492428018604</v>
      </c>
      <c r="L1531" s="20">
        <f t="shared" si="322"/>
        <v>32219.685300306835</v>
      </c>
      <c r="M1531" s="39">
        <f t="shared" si="316"/>
        <v>32.336600532812682</v>
      </c>
      <c r="N1531" s="21"/>
      <c r="O1531" s="22">
        <f t="shared" si="317"/>
        <v>36.323017872735981</v>
      </c>
      <c r="P1531" s="22"/>
      <c r="Q1531" s="41">
        <f t="shared" si="318"/>
        <v>6.3059891455734748E-3</v>
      </c>
      <c r="R1531" s="19">
        <f t="shared" si="323"/>
        <v>1.0101670432369692</v>
      </c>
      <c r="S1531" s="19">
        <f t="shared" si="329"/>
        <v>27.594933002169142</v>
      </c>
      <c r="T1531" s="25">
        <f t="shared" si="324"/>
        <v>3.4091709184776775E-2</v>
      </c>
      <c r="U1531" s="25">
        <f t="shared" si="325"/>
        <v>3.5701372442022317E-2</v>
      </c>
      <c r="V1531" s="25">
        <f t="shared" si="326"/>
        <v>-1.6096632572455416E-3</v>
      </c>
      <c r="Y1531" s="40"/>
      <c r="Z1531" s="40"/>
    </row>
    <row r="1532" spans="1:26" x14ac:dyDescent="0.2">
      <c r="A1532" s="16">
        <v>1997.12</v>
      </c>
      <c r="B1532" s="17">
        <v>962.37</v>
      </c>
      <c r="C1532" s="18">
        <v>15.5</v>
      </c>
      <c r="D1532" s="17">
        <v>39.72</v>
      </c>
      <c r="E1532" s="17">
        <v>161.30000000000001</v>
      </c>
      <c r="F1532" s="18">
        <f t="shared" si="327"/>
        <v>1997.958333333218</v>
      </c>
      <c r="G1532" s="19">
        <v>5.81</v>
      </c>
      <c r="H1532" s="18">
        <f t="shared" si="319"/>
        <v>1878.2846161655307</v>
      </c>
      <c r="I1532" s="18">
        <f t="shared" si="320"/>
        <v>30.251786267823945</v>
      </c>
      <c r="J1532" s="20">
        <f t="shared" si="328"/>
        <v>776665.92379236943</v>
      </c>
      <c r="K1532" s="18">
        <f t="shared" si="321"/>
        <v>77.522641971481733</v>
      </c>
      <c r="L1532" s="20">
        <f t="shared" si="322"/>
        <v>32055.415789179744</v>
      </c>
      <c r="M1532" s="39">
        <f t="shared" si="316"/>
        <v>33.030789042905432</v>
      </c>
      <c r="N1532" s="21"/>
      <c r="O1532" s="22">
        <f t="shared" si="317"/>
        <v>37.061292194911445</v>
      </c>
      <c r="P1532" s="22"/>
      <c r="Q1532" s="41">
        <f t="shared" si="318"/>
        <v>6.2279194336666496E-3</v>
      </c>
      <c r="R1532" s="19">
        <f t="shared" si="323"/>
        <v>1.0254066973154938</v>
      </c>
      <c r="S1532" s="19">
        <f t="shared" si="329"/>
        <v>27.910055415241409</v>
      </c>
      <c r="T1532" s="25">
        <f t="shared" si="324"/>
        <v>3.2618370675245867E-2</v>
      </c>
      <c r="U1532" s="25">
        <f t="shared" si="325"/>
        <v>3.5371540550024783E-2</v>
      </c>
      <c r="V1532" s="25">
        <f t="shared" si="326"/>
        <v>-2.7531698747789157E-3</v>
      </c>
      <c r="Y1532" s="40"/>
      <c r="Z1532" s="40"/>
    </row>
    <row r="1533" spans="1:26" x14ac:dyDescent="0.2">
      <c r="A1533" s="16">
        <v>1998.01</v>
      </c>
      <c r="B1533" s="17">
        <v>963.36</v>
      </c>
      <c r="C1533" s="18">
        <v>15.55</v>
      </c>
      <c r="D1533" s="17">
        <v>39.659999999999997</v>
      </c>
      <c r="E1533" s="17">
        <v>161.6</v>
      </c>
      <c r="F1533" s="18">
        <f t="shared" si="327"/>
        <v>1998.0416666665512</v>
      </c>
      <c r="G1533" s="19">
        <v>5.54</v>
      </c>
      <c r="H1533" s="18">
        <f t="shared" si="319"/>
        <v>1876.7263254950503</v>
      </c>
      <c r="I1533" s="18">
        <f t="shared" si="320"/>
        <v>30.293031017945559</v>
      </c>
      <c r="J1533" s="20">
        <f t="shared" si="328"/>
        <v>777065.41550966213</v>
      </c>
      <c r="K1533" s="18">
        <f t="shared" si="321"/>
        <v>77.261839882425775</v>
      </c>
      <c r="L1533" s="20">
        <f t="shared" si="322"/>
        <v>31990.548060032801</v>
      </c>
      <c r="M1533" s="39">
        <f t="shared" si="316"/>
        <v>32.859968415052244</v>
      </c>
      <c r="N1533" s="21"/>
      <c r="O1533" s="22">
        <f t="shared" si="317"/>
        <v>36.828633533555859</v>
      </c>
      <c r="P1533" s="22"/>
      <c r="Q1533" s="41">
        <f t="shared" si="318"/>
        <v>9.0089785032593205E-3</v>
      </c>
      <c r="R1533" s="19">
        <f t="shared" si="323"/>
        <v>1.002334764529083</v>
      </c>
      <c r="S1533" s="19">
        <f t="shared" si="329"/>
        <v>28.566028120708065</v>
      </c>
      <c r="T1533" s="25">
        <f t="shared" si="324"/>
        <v>2.4993227029100451E-2</v>
      </c>
      <c r="U1533" s="25">
        <f t="shared" si="325"/>
        <v>3.583519172047267E-2</v>
      </c>
      <c r="V1533" s="25">
        <f t="shared" si="326"/>
        <v>-1.0841964691372219E-2</v>
      </c>
      <c r="Y1533" s="40"/>
      <c r="Z1533" s="40"/>
    </row>
    <row r="1534" spans="1:26" x14ac:dyDescent="0.2">
      <c r="A1534" s="16">
        <v>1998.02</v>
      </c>
      <c r="B1534" s="17">
        <v>1023.74</v>
      </c>
      <c r="C1534" s="18">
        <v>15.6</v>
      </c>
      <c r="D1534" s="17">
        <v>39.6</v>
      </c>
      <c r="E1534" s="17">
        <v>161.9</v>
      </c>
      <c r="F1534" s="18">
        <f t="shared" si="327"/>
        <v>1998.1249999998845</v>
      </c>
      <c r="G1534" s="19">
        <v>5.57</v>
      </c>
      <c r="H1534" s="18">
        <f t="shared" si="319"/>
        <v>1990.6573713712178</v>
      </c>
      <c r="I1534" s="18">
        <f t="shared" si="320"/>
        <v>30.334122915379876</v>
      </c>
      <c r="J1534" s="20">
        <f t="shared" si="328"/>
        <v>825285.64564806002</v>
      </c>
      <c r="K1534" s="18">
        <f t="shared" si="321"/>
        <v>77.002004323656607</v>
      </c>
      <c r="L1534" s="20">
        <f t="shared" si="322"/>
        <v>31923.448890991047</v>
      </c>
      <c r="M1534" s="39">
        <f t="shared" si="316"/>
        <v>34.709677782269985</v>
      </c>
      <c r="N1534" s="21"/>
      <c r="O1534" s="22">
        <f t="shared" si="317"/>
        <v>38.8560440806042</v>
      </c>
      <c r="P1534" s="22"/>
      <c r="Q1534" s="41">
        <f t="shared" si="318"/>
        <v>7.011243337318767E-3</v>
      </c>
      <c r="R1534" s="19">
        <f t="shared" si="323"/>
        <v>0.99857857059389832</v>
      </c>
      <c r="S1534" s="19">
        <f t="shared" si="329"/>
        <v>28.579666757850617</v>
      </c>
      <c r="T1534" s="25">
        <f t="shared" si="324"/>
        <v>1.6942273310250888E-2</v>
      </c>
      <c r="U1534" s="25">
        <f t="shared" si="325"/>
        <v>3.5807699768704015E-2</v>
      </c>
      <c r="V1534" s="25">
        <f t="shared" si="326"/>
        <v>-1.8865426458453127E-2</v>
      </c>
      <c r="Y1534" s="40"/>
      <c r="Z1534" s="40"/>
    </row>
    <row r="1535" spans="1:26" x14ac:dyDescent="0.2">
      <c r="A1535" s="16">
        <v>1998.03</v>
      </c>
      <c r="B1535" s="17">
        <v>1076.83</v>
      </c>
      <c r="C1535" s="18">
        <v>15.64</v>
      </c>
      <c r="D1535" s="17">
        <v>39.54</v>
      </c>
      <c r="E1535" s="17">
        <v>162.19999999999999</v>
      </c>
      <c r="F1535" s="18">
        <f t="shared" si="327"/>
        <v>1998.2083333332178</v>
      </c>
      <c r="G1535" s="19">
        <v>5.65</v>
      </c>
      <c r="H1535" s="18">
        <f t="shared" si="319"/>
        <v>2090.0178200524056</v>
      </c>
      <c r="I1535" s="18">
        <f t="shared" si="320"/>
        <v>30.355653822441447</v>
      </c>
      <c r="J1535" s="20">
        <f t="shared" si="328"/>
        <v>867527.18205276004</v>
      </c>
      <c r="K1535" s="18">
        <f t="shared" si="321"/>
        <v>76.743129932182526</v>
      </c>
      <c r="L1535" s="20">
        <f t="shared" si="322"/>
        <v>31854.633301789632</v>
      </c>
      <c r="M1535" s="39">
        <f t="shared" si="316"/>
        <v>36.29692773642509</v>
      </c>
      <c r="N1535" s="21"/>
      <c r="O1535" s="22">
        <f t="shared" si="317"/>
        <v>40.58325901178047</v>
      </c>
      <c r="P1535" s="22"/>
      <c r="Q1535" s="41">
        <f t="shared" si="318"/>
        <v>4.6981217356415333E-3</v>
      </c>
      <c r="R1535" s="19">
        <f t="shared" si="323"/>
        <v>1.0054665629566322</v>
      </c>
      <c r="S1535" s="19">
        <f t="shared" si="329"/>
        <v>28.486257866442703</v>
      </c>
      <c r="T1535" s="25">
        <f t="shared" si="324"/>
        <v>8.3194071987042761E-3</v>
      </c>
      <c r="U1535" s="25">
        <f t="shared" si="325"/>
        <v>3.7544313327913637E-2</v>
      </c>
      <c r="V1535" s="25">
        <f t="shared" si="326"/>
        <v>-2.922490612920936E-2</v>
      </c>
      <c r="Y1535" s="40"/>
      <c r="Z1535" s="40"/>
    </row>
    <row r="1536" spans="1:26" x14ac:dyDescent="0.2">
      <c r="A1536" s="16">
        <v>1998.04</v>
      </c>
      <c r="B1536" s="17">
        <v>1112.2</v>
      </c>
      <c r="C1536" s="18">
        <v>15.75</v>
      </c>
      <c r="D1536" s="17">
        <v>39.35</v>
      </c>
      <c r="E1536" s="17">
        <v>162.5</v>
      </c>
      <c r="F1536" s="18">
        <f t="shared" si="327"/>
        <v>1998.291666666551</v>
      </c>
      <c r="G1536" s="19">
        <v>5.64</v>
      </c>
      <c r="H1536" s="18">
        <f t="shared" si="319"/>
        <v>2154.682170769232</v>
      </c>
      <c r="I1536" s="18">
        <f t="shared" si="320"/>
        <v>30.51271730769232</v>
      </c>
      <c r="J1536" s="20">
        <f t="shared" si="328"/>
        <v>895423.57877362822</v>
      </c>
      <c r="K1536" s="18">
        <f t="shared" si="321"/>
        <v>76.233360384615423</v>
      </c>
      <c r="L1536" s="20">
        <f t="shared" si="322"/>
        <v>31680.379270582867</v>
      </c>
      <c r="M1536" s="39">
        <f t="shared" si="316"/>
        <v>37.27693404302876</v>
      </c>
      <c r="N1536" s="21"/>
      <c r="O1536" s="22">
        <f t="shared" si="317"/>
        <v>41.627397728141105</v>
      </c>
      <c r="P1536" s="22"/>
      <c r="Q1536" s="41">
        <f t="shared" si="318"/>
        <v>3.7338961830540793E-3</v>
      </c>
      <c r="R1536" s="19">
        <f t="shared" si="323"/>
        <v>1.0039421129909039</v>
      </c>
      <c r="S1536" s="19">
        <f t="shared" si="329"/>
        <v>28.589102287320525</v>
      </c>
      <c r="T1536" s="25">
        <f t="shared" si="324"/>
        <v>8.7101083986693695E-3</v>
      </c>
      <c r="U1536" s="25">
        <f t="shared" si="325"/>
        <v>3.5378628329629347E-2</v>
      </c>
      <c r="V1536" s="25">
        <f t="shared" si="326"/>
        <v>-2.6668519930959977E-2</v>
      </c>
      <c r="Y1536" s="40"/>
      <c r="Z1536" s="40"/>
    </row>
    <row r="1537" spans="1:26" x14ac:dyDescent="0.2">
      <c r="A1537" s="16">
        <v>1998.05</v>
      </c>
      <c r="B1537" s="17">
        <v>1108.42</v>
      </c>
      <c r="C1537" s="18">
        <v>15.85</v>
      </c>
      <c r="D1537" s="17">
        <v>39.159999999999997</v>
      </c>
      <c r="E1537" s="17">
        <v>162.80000000000001</v>
      </c>
      <c r="F1537" s="18">
        <f t="shared" si="327"/>
        <v>1998.3749999998843</v>
      </c>
      <c r="G1537" s="19">
        <v>5.65</v>
      </c>
      <c r="H1537" s="18">
        <f t="shared" si="319"/>
        <v>2143.4020686425069</v>
      </c>
      <c r="I1537" s="18">
        <f t="shared" si="320"/>
        <v>30.649864480958243</v>
      </c>
      <c r="J1537" s="20">
        <f t="shared" si="328"/>
        <v>891797.32773018582</v>
      </c>
      <c r="K1537" s="18">
        <f t="shared" si="321"/>
        <v>75.725469594594614</v>
      </c>
      <c r="L1537" s="20">
        <f t="shared" si="322"/>
        <v>31506.814523298093</v>
      </c>
      <c r="M1537" s="39">
        <f t="shared" ref="M1537:M1600" si="330">H1537/AVERAGE(K1417:K1536)</f>
        <v>36.956598518969002</v>
      </c>
      <c r="N1537" s="21"/>
      <c r="O1537" s="22">
        <f t="shared" ref="O1537:O1600" si="331">J1537/AVERAGE(L1417:L1536)</f>
        <v>41.218219323965194</v>
      </c>
      <c r="P1537" s="22"/>
      <c r="Q1537" s="41">
        <f t="shared" ref="Q1537:Q1600" si="332">1/M1537-(G1537/100-(((E1537/E1417)^(1/10))-1))</f>
        <v>3.7046597965648201E-3</v>
      </c>
      <c r="R1537" s="19">
        <f t="shared" si="323"/>
        <v>1.016154071685974</v>
      </c>
      <c r="S1537" s="19">
        <f t="shared" si="329"/>
        <v>28.648913457078731</v>
      </c>
      <c r="T1537" s="25">
        <f t="shared" si="324"/>
        <v>1.0828973340422543E-2</v>
      </c>
      <c r="U1537" s="25">
        <f t="shared" si="325"/>
        <v>3.2902816741121388E-2</v>
      </c>
      <c r="V1537" s="25">
        <f t="shared" si="326"/>
        <v>-2.2073843400698845E-2</v>
      </c>
      <c r="Y1537" s="40"/>
      <c r="Z1537" s="40"/>
    </row>
    <row r="1538" spans="1:26" x14ac:dyDescent="0.2">
      <c r="A1538" s="16">
        <v>1998.06</v>
      </c>
      <c r="B1538" s="17">
        <v>1108.3900000000001</v>
      </c>
      <c r="C1538" s="18">
        <v>15.95</v>
      </c>
      <c r="D1538" s="17">
        <v>38.97</v>
      </c>
      <c r="E1538" s="17">
        <v>163</v>
      </c>
      <c r="F1538" s="18">
        <f t="shared" si="327"/>
        <v>1998.4583333332175</v>
      </c>
      <c r="G1538" s="19">
        <v>5.5</v>
      </c>
      <c r="H1538" s="18">
        <f t="shared" si="319"/>
        <v>2140.7141862730073</v>
      </c>
      <c r="I1538" s="18">
        <f t="shared" si="320"/>
        <v>30.805394555214733</v>
      </c>
      <c r="J1538" s="20">
        <f t="shared" si="328"/>
        <v>891747.0810045338</v>
      </c>
      <c r="K1538" s="18">
        <f t="shared" si="321"/>
        <v>75.265594095092055</v>
      </c>
      <c r="L1538" s="20">
        <f t="shared" si="322"/>
        <v>31353.02893994594</v>
      </c>
      <c r="M1538" s="39">
        <f t="shared" si="330"/>
        <v>36.802293460092017</v>
      </c>
      <c r="N1538" s="21"/>
      <c r="O1538" s="22">
        <f t="shared" si="331"/>
        <v>40.994341261980445</v>
      </c>
      <c r="P1538" s="22"/>
      <c r="Q1538" s="41">
        <f t="shared" si="332"/>
        <v>5.0062995590904012E-3</v>
      </c>
      <c r="R1538" s="19">
        <f t="shared" si="323"/>
        <v>1.0076410700343126</v>
      </c>
      <c r="S1538" s="19">
        <f t="shared" si="329"/>
        <v>29.075990169146962</v>
      </c>
      <c r="T1538" s="25">
        <f t="shared" si="324"/>
        <v>5.4499970153114585E-3</v>
      </c>
      <c r="U1538" s="25">
        <f t="shared" si="325"/>
        <v>2.8820559133440282E-2</v>
      </c>
      <c r="V1538" s="25">
        <f t="shared" si="326"/>
        <v>-2.3370562118128824E-2</v>
      </c>
      <c r="Y1538" s="40"/>
      <c r="Z1538" s="40"/>
    </row>
    <row r="1539" spans="1:26" x14ac:dyDescent="0.2">
      <c r="A1539" s="16">
        <v>1998.07</v>
      </c>
      <c r="B1539" s="17">
        <v>1156.58</v>
      </c>
      <c r="C1539" s="18">
        <v>16.0167</v>
      </c>
      <c r="D1539" s="17">
        <v>38.676699999999997</v>
      </c>
      <c r="E1539" s="17">
        <v>163.19999999999999</v>
      </c>
      <c r="F1539" s="18">
        <f t="shared" si="327"/>
        <v>1998.5416666665508</v>
      </c>
      <c r="G1539" s="19">
        <v>5.46</v>
      </c>
      <c r="H1539" s="18">
        <f t="shared" si="319"/>
        <v>2231.0495525428928</v>
      </c>
      <c r="I1539" s="18">
        <f t="shared" si="320"/>
        <v>30.896307534466924</v>
      </c>
      <c r="J1539" s="20">
        <f t="shared" si="328"/>
        <v>930450.18020949222</v>
      </c>
      <c r="K1539" s="18">
        <f t="shared" si="321"/>
        <v>74.607579440104189</v>
      </c>
      <c r="L1539" s="20">
        <f t="shared" si="322"/>
        <v>31114.78884721201</v>
      </c>
      <c r="M1539" s="39">
        <f t="shared" si="330"/>
        <v>38.259645085248543</v>
      </c>
      <c r="N1539" s="21"/>
      <c r="O1539" s="22">
        <f t="shared" si="331"/>
        <v>42.561024955704184</v>
      </c>
      <c r="P1539" s="22"/>
      <c r="Q1539" s="41">
        <f t="shared" si="332"/>
        <v>4.0612600659240966E-3</v>
      </c>
      <c r="R1539" s="19">
        <f t="shared" si="323"/>
        <v>1.0137733237817153</v>
      </c>
      <c r="S1539" s="19">
        <f t="shared" si="329"/>
        <v>29.262257236240583</v>
      </c>
      <c r="T1539" s="25">
        <f t="shared" si="324"/>
        <v>-5.59217818734703E-3</v>
      </c>
      <c r="U1539" s="25">
        <f t="shared" si="325"/>
        <v>2.8726945828110084E-2</v>
      </c>
      <c r="V1539" s="25">
        <f t="shared" si="326"/>
        <v>-3.4319124015457114E-2</v>
      </c>
      <c r="Y1539" s="40"/>
      <c r="Z1539" s="40"/>
    </row>
    <row r="1540" spans="1:26" x14ac:dyDescent="0.2">
      <c r="A1540" s="16">
        <v>1998.08</v>
      </c>
      <c r="B1540" s="17">
        <v>1074.6199999999999</v>
      </c>
      <c r="C1540" s="18">
        <v>16.083300000000001</v>
      </c>
      <c r="D1540" s="17">
        <v>38.383299999999998</v>
      </c>
      <c r="E1540" s="17">
        <v>163.4</v>
      </c>
      <c r="F1540" s="18">
        <f t="shared" si="327"/>
        <v>1998.624999999884</v>
      </c>
      <c r="G1540" s="19">
        <v>5.34</v>
      </c>
      <c r="H1540" s="18">
        <f t="shared" si="319"/>
        <v>2070.4109671052638</v>
      </c>
      <c r="I1540" s="18">
        <f t="shared" si="320"/>
        <v>30.986805296052648</v>
      </c>
      <c r="J1540" s="20">
        <f t="shared" si="328"/>
        <v>864533.41887156724</v>
      </c>
      <c r="K1540" s="18">
        <f t="shared" si="321"/>
        <v>73.950982927631614</v>
      </c>
      <c r="L1540" s="20">
        <f t="shared" si="322"/>
        <v>30879.423030069262</v>
      </c>
      <c r="M1540" s="39">
        <f t="shared" si="330"/>
        <v>35.423401024878324</v>
      </c>
      <c r="N1540" s="21"/>
      <c r="O1540" s="22">
        <f t="shared" si="331"/>
        <v>39.357953737660502</v>
      </c>
      <c r="P1540" s="22"/>
      <c r="Q1540" s="41">
        <f t="shared" si="332"/>
        <v>7.0457419884922406E-3</v>
      </c>
      <c r="R1540" s="19">
        <f t="shared" si="323"/>
        <v>1.0461845002815953</v>
      </c>
      <c r="S1540" s="19">
        <f t="shared" si="329"/>
        <v>29.628985748185016</v>
      </c>
      <c r="T1540" s="25">
        <f t="shared" si="324"/>
        <v>4.2377678677378849E-3</v>
      </c>
      <c r="U1540" s="25">
        <f t="shared" si="325"/>
        <v>2.9206508183019952E-2</v>
      </c>
      <c r="V1540" s="25">
        <f t="shared" si="326"/>
        <v>-2.4968740315282067E-2</v>
      </c>
      <c r="Y1540" s="40"/>
      <c r="Z1540" s="40"/>
    </row>
    <row r="1541" spans="1:26" x14ac:dyDescent="0.2">
      <c r="A1541" s="16">
        <v>1998.09</v>
      </c>
      <c r="B1541" s="17">
        <v>1020.64</v>
      </c>
      <c r="C1541" s="18">
        <v>16.14</v>
      </c>
      <c r="D1541" s="17">
        <v>38.090000000000003</v>
      </c>
      <c r="E1541" s="17">
        <v>163.6</v>
      </c>
      <c r="F1541" s="18">
        <f t="shared" si="327"/>
        <v>1998.7083333332173</v>
      </c>
      <c r="G1541" s="19">
        <v>4.8099999999999996</v>
      </c>
      <c r="H1541" s="18">
        <f t="shared" si="319"/>
        <v>1964.0067591687052</v>
      </c>
      <c r="I1541" s="18">
        <f t="shared" si="320"/>
        <v>31.058031326405885</v>
      </c>
      <c r="J1541" s="20">
        <f t="shared" si="328"/>
        <v>821183.36119612679</v>
      </c>
      <c r="K1541" s="18">
        <f t="shared" si="321"/>
        <v>73.296184214547722</v>
      </c>
      <c r="L1541" s="20">
        <f t="shared" si="322"/>
        <v>30646.333896340013</v>
      </c>
      <c r="M1541" s="39">
        <f t="shared" si="330"/>
        <v>33.532356980834905</v>
      </c>
      <c r="N1541" s="21"/>
      <c r="O1541" s="22">
        <f t="shared" si="331"/>
        <v>37.214834941350418</v>
      </c>
      <c r="P1541" s="22"/>
      <c r="Q1541" s="41">
        <f t="shared" si="332"/>
        <v>1.3372572807667796E-2</v>
      </c>
      <c r="R1541" s="19">
        <f t="shared" si="323"/>
        <v>1.0263426633029713</v>
      </c>
      <c r="S1541" s="19">
        <f t="shared" si="329"/>
        <v>30.959491534330347</v>
      </c>
      <c r="T1541" s="25">
        <f t="shared" si="324"/>
        <v>4.5532489155910572E-3</v>
      </c>
      <c r="U1541" s="25">
        <f t="shared" si="325"/>
        <v>2.6851652004713733E-2</v>
      </c>
      <c r="V1541" s="25">
        <f t="shared" si="326"/>
        <v>-2.2298403089122676E-2</v>
      </c>
      <c r="Y1541" s="40"/>
      <c r="Z1541" s="40"/>
    </row>
    <row r="1542" spans="1:26" x14ac:dyDescent="0.2">
      <c r="A1542" s="16">
        <v>1998.1</v>
      </c>
      <c r="B1542" s="17">
        <v>1032.47</v>
      </c>
      <c r="C1542" s="18">
        <v>16.166699999999999</v>
      </c>
      <c r="D1542" s="17">
        <v>37.963299999999997</v>
      </c>
      <c r="E1542" s="17">
        <v>164</v>
      </c>
      <c r="F1542" s="18">
        <f t="shared" si="327"/>
        <v>1998.7916666665506</v>
      </c>
      <c r="G1542" s="19">
        <v>4.53</v>
      </c>
      <c r="H1542" s="18">
        <f t="shared" si="319"/>
        <v>1981.9253198932938</v>
      </c>
      <c r="I1542" s="18">
        <f t="shared" si="320"/>
        <v>31.033533244664646</v>
      </c>
      <c r="J1542" s="20">
        <f t="shared" si="328"/>
        <v>829756.70695472893</v>
      </c>
      <c r="K1542" s="18">
        <f t="shared" si="321"/>
        <v>72.874200215701251</v>
      </c>
      <c r="L1542" s="20">
        <f t="shared" si="322"/>
        <v>30509.654317446955</v>
      </c>
      <c r="M1542" s="39">
        <f t="shared" si="330"/>
        <v>33.773102879048146</v>
      </c>
      <c r="N1542" s="21"/>
      <c r="O1542" s="22">
        <f t="shared" si="331"/>
        <v>37.440000309890799</v>
      </c>
      <c r="P1542" s="22"/>
      <c r="Q1542" s="41">
        <f t="shared" si="332"/>
        <v>1.5868041795129757E-2</v>
      </c>
      <c r="R1542" s="19">
        <f t="shared" si="323"/>
        <v>0.9801733688787897</v>
      </c>
      <c r="S1542" s="19">
        <f t="shared" si="329"/>
        <v>31.697546881226376</v>
      </c>
      <c r="T1542" s="25">
        <f t="shared" si="324"/>
        <v>-1.7876654765095257E-2</v>
      </c>
      <c r="U1542" s="25">
        <f t="shared" si="325"/>
        <v>2.4774110136735361E-2</v>
      </c>
      <c r="V1542" s="25">
        <f t="shared" si="326"/>
        <v>-4.2650764901830618E-2</v>
      </c>
      <c r="Y1542" s="40"/>
      <c r="Z1542" s="40"/>
    </row>
    <row r="1543" spans="1:26" x14ac:dyDescent="0.2">
      <c r="A1543" s="16">
        <v>1998.11</v>
      </c>
      <c r="B1543" s="17">
        <v>1144.43</v>
      </c>
      <c r="C1543" s="18">
        <v>16.183299999999999</v>
      </c>
      <c r="D1543" s="17">
        <v>37.8367</v>
      </c>
      <c r="E1543" s="17">
        <v>164</v>
      </c>
      <c r="F1543" s="18">
        <f t="shared" si="327"/>
        <v>1998.8749999998838</v>
      </c>
      <c r="G1543" s="19">
        <v>4.83</v>
      </c>
      <c r="H1543" s="18">
        <f t="shared" si="319"/>
        <v>2196.8432921493913</v>
      </c>
      <c r="I1543" s="18">
        <f t="shared" si="320"/>
        <v>31.065398538871964</v>
      </c>
      <c r="J1543" s="20">
        <f t="shared" si="328"/>
        <v>920818.50799523341</v>
      </c>
      <c r="K1543" s="18">
        <f t="shared" si="321"/>
        <v>72.631179357469549</v>
      </c>
      <c r="L1543" s="20">
        <f t="shared" si="322"/>
        <v>30443.743733966468</v>
      </c>
      <c r="M1543" s="39">
        <f t="shared" si="330"/>
        <v>37.369391883920947</v>
      </c>
      <c r="N1543" s="21"/>
      <c r="O1543" s="22">
        <f t="shared" si="331"/>
        <v>41.375577000544311</v>
      </c>
      <c r="P1543" s="22"/>
      <c r="Q1543" s="41">
        <f t="shared" si="332"/>
        <v>9.9327678693949505E-3</v>
      </c>
      <c r="R1543" s="19">
        <f t="shared" si="323"/>
        <v>1.0183036055450048</v>
      </c>
      <c r="S1543" s="19">
        <f t="shared" si="329"/>
        <v>31.069091311765035</v>
      </c>
      <c r="T1543" s="25">
        <f t="shared" si="324"/>
        <v>-3.4893972974395449E-2</v>
      </c>
      <c r="U1543" s="25">
        <f t="shared" si="325"/>
        <v>3.1517825110099373E-2</v>
      </c>
      <c r="V1543" s="25">
        <f t="shared" si="326"/>
        <v>-6.6411798084494822E-2</v>
      </c>
      <c r="Y1543" s="40"/>
      <c r="Z1543" s="40"/>
    </row>
    <row r="1544" spans="1:26" x14ac:dyDescent="0.2">
      <c r="A1544" s="16">
        <v>1998.12</v>
      </c>
      <c r="B1544" s="17">
        <v>1190.05</v>
      </c>
      <c r="C1544" s="18">
        <v>16.2</v>
      </c>
      <c r="D1544" s="17">
        <v>37.71</v>
      </c>
      <c r="E1544" s="17">
        <v>163.9</v>
      </c>
      <c r="F1544" s="18">
        <f t="shared" si="327"/>
        <v>1998.9583333332171</v>
      </c>
      <c r="G1544" s="19">
        <v>4.6500000000000004</v>
      </c>
      <c r="H1544" s="18">
        <f t="shared" si="319"/>
        <v>2285.8090493441132</v>
      </c>
      <c r="I1544" s="18">
        <f t="shared" si="320"/>
        <v>31.116429225137288</v>
      </c>
      <c r="J1544" s="20">
        <f t="shared" si="328"/>
        <v>959195.86127835792</v>
      </c>
      <c r="K1544" s="18">
        <f t="shared" si="321"/>
        <v>72.43213247406959</v>
      </c>
      <c r="L1544" s="20">
        <f t="shared" si="322"/>
        <v>30394.753101808226</v>
      </c>
      <c r="M1544" s="39">
        <f t="shared" si="330"/>
        <v>38.820274780098153</v>
      </c>
      <c r="N1544" s="21"/>
      <c r="O1544" s="22">
        <f t="shared" si="331"/>
        <v>42.927339874933068</v>
      </c>
      <c r="P1544" s="22"/>
      <c r="Q1544" s="41">
        <f t="shared" si="332"/>
        <v>1.0498406616905268E-2</v>
      </c>
      <c r="R1544" s="19">
        <f t="shared" si="323"/>
        <v>0.99834006113103491</v>
      </c>
      <c r="S1544" s="19">
        <f t="shared" si="329"/>
        <v>31.657070795725929</v>
      </c>
      <c r="T1544" s="25">
        <f t="shared" si="324"/>
        <v>-3.8166768158641839E-2</v>
      </c>
      <c r="U1544" s="25">
        <f t="shared" si="325"/>
        <v>4.0594708274683811E-2</v>
      </c>
      <c r="V1544" s="25">
        <f t="shared" si="326"/>
        <v>-7.876147643332565E-2</v>
      </c>
      <c r="Y1544" s="40"/>
      <c r="Z1544" s="40"/>
    </row>
    <row r="1545" spans="1:26" x14ac:dyDescent="0.2">
      <c r="A1545" s="16">
        <v>1999.01</v>
      </c>
      <c r="B1545" s="17">
        <v>1248.77</v>
      </c>
      <c r="C1545" s="18">
        <v>16.283333330000001</v>
      </c>
      <c r="D1545" s="17">
        <v>37.933333330000004</v>
      </c>
      <c r="E1545" s="17">
        <v>164.3</v>
      </c>
      <c r="F1545" s="18">
        <f t="shared" si="327"/>
        <v>1999.0416666665503</v>
      </c>
      <c r="G1545" s="19">
        <v>4.72</v>
      </c>
      <c r="H1545" s="18">
        <f t="shared" ref="H1545:H1608" si="333">B1545*$E$1853/E1545</f>
        <v>2392.7569481892888</v>
      </c>
      <c r="I1545" s="18">
        <f t="shared" ref="I1545:I1608" si="334">C1545*$E$1853/E1545</f>
        <v>31.200348314773521</v>
      </c>
      <c r="J1545" s="20">
        <f t="shared" si="328"/>
        <v>1005165.5449910128</v>
      </c>
      <c r="K1545" s="18">
        <f t="shared" ref="K1545:K1608" si="335">D1545*$E$1853/E1545</f>
        <v>72.683718293471046</v>
      </c>
      <c r="L1545" s="20">
        <f t="shared" ref="L1545:L1608" si="336">K1545*(J1545/H1545)</f>
        <v>30533.468669150607</v>
      </c>
      <c r="M1545" s="39">
        <f t="shared" si="330"/>
        <v>40.576957677208121</v>
      </c>
      <c r="N1545" s="21"/>
      <c r="O1545" s="22">
        <f t="shared" si="331"/>
        <v>44.811053449635189</v>
      </c>
      <c r="P1545" s="22"/>
      <c r="Q1545" s="41">
        <f t="shared" si="332"/>
        <v>8.4223959044217346E-3</v>
      </c>
      <c r="R1545" s="19">
        <f t="shared" ref="R1545:R1608" si="337">((G1545/G1546+G1545/1200+((1+G1546/1200)^(-119))*(1-G1545/G1546)))</f>
        <v>0.98207602249948156</v>
      </c>
      <c r="S1545" s="19">
        <f t="shared" si="329"/>
        <v>31.527578543663534</v>
      </c>
      <c r="T1545" s="25">
        <f t="shared" ref="T1545:T1608" si="338">(($J1665/$J1545)^(1/10)-1)</f>
        <v>-4.413151062957732E-2</v>
      </c>
      <c r="U1545" s="25">
        <f t="shared" ref="U1545:U1608" si="339">(($S1665/$S1545)^(1/10)-1)</f>
        <v>3.9864790661499283E-2</v>
      </c>
      <c r="V1545" s="25">
        <f t="shared" ref="V1545:V1608" si="340">T1545-U1545</f>
        <v>-8.3996301291076603E-2</v>
      </c>
      <c r="Y1545" s="40"/>
      <c r="Z1545" s="40"/>
    </row>
    <row r="1546" spans="1:26" x14ac:dyDescent="0.2">
      <c r="A1546" s="16">
        <v>1999.02</v>
      </c>
      <c r="B1546" s="17">
        <v>1246.58</v>
      </c>
      <c r="C1546" s="18">
        <v>16.366666670000001</v>
      </c>
      <c r="D1546" s="17">
        <v>38.15666667</v>
      </c>
      <c r="E1546" s="17">
        <v>164.5</v>
      </c>
      <c r="F1546" s="18">
        <f t="shared" ref="F1546:F1609" si="341">F1545+1/12</f>
        <v>1999.1249999998836</v>
      </c>
      <c r="G1546" s="19">
        <v>5</v>
      </c>
      <c r="H1546" s="18">
        <f t="shared" si="333"/>
        <v>2385.6566837386026</v>
      </c>
      <c r="I1546" s="18">
        <f t="shared" si="334"/>
        <v>31.321894889864531</v>
      </c>
      <c r="J1546" s="20">
        <f t="shared" ref="J1546:J1609" si="342">J1545*((H1546+(I1546/12))/H1545)</f>
        <v>1003279.3106227558</v>
      </c>
      <c r="K1546" s="18">
        <f t="shared" si="335"/>
        <v>73.022755756125946</v>
      </c>
      <c r="L1546" s="20">
        <f t="shared" si="336"/>
        <v>30709.456458743029</v>
      </c>
      <c r="M1546" s="39">
        <f t="shared" si="330"/>
        <v>40.400159229259948</v>
      </c>
      <c r="N1546" s="21"/>
      <c r="O1546" s="22">
        <f t="shared" si="331"/>
        <v>44.557734535378287</v>
      </c>
      <c r="P1546" s="22"/>
      <c r="Q1546" s="41">
        <f t="shared" si="332"/>
        <v>5.4309156548103081E-3</v>
      </c>
      <c r="R1546" s="19">
        <f t="shared" si="337"/>
        <v>0.98639993308584573</v>
      </c>
      <c r="S1546" s="19">
        <f t="shared" ref="S1546:S1609" si="343">S1545*R1545*E1545/E1546</f>
        <v>30.924834583912087</v>
      </c>
      <c r="T1546" s="25">
        <f t="shared" si="338"/>
        <v>-5.1036317712709001E-2</v>
      </c>
      <c r="U1546" s="25">
        <f t="shared" si="339"/>
        <v>3.8396062874973103E-2</v>
      </c>
      <c r="V1546" s="25">
        <f t="shared" si="340"/>
        <v>-8.9432380587682103E-2</v>
      </c>
      <c r="Y1546" s="40"/>
      <c r="Z1546" s="40"/>
    </row>
    <row r="1547" spans="1:26" x14ac:dyDescent="0.2">
      <c r="A1547" s="16">
        <v>1999.03</v>
      </c>
      <c r="B1547" s="17">
        <v>1281.6600000000001</v>
      </c>
      <c r="C1547" s="18">
        <v>16.45</v>
      </c>
      <c r="D1547" s="17">
        <v>38.380000000000003</v>
      </c>
      <c r="E1547" s="17">
        <v>165</v>
      </c>
      <c r="F1547" s="18">
        <f t="shared" si="341"/>
        <v>1999.2083333332168</v>
      </c>
      <c r="G1547" s="19">
        <v>5.23</v>
      </c>
      <c r="H1547" s="18">
        <f t="shared" si="333"/>
        <v>2445.3587322727285</v>
      </c>
      <c r="I1547" s="18">
        <f t="shared" si="334"/>
        <v>31.385976893939407</v>
      </c>
      <c r="J1547" s="20">
        <f t="shared" si="342"/>
        <v>1029486.7300001406</v>
      </c>
      <c r="K1547" s="18">
        <f t="shared" si="335"/>
        <v>73.227586212121253</v>
      </c>
      <c r="L1547" s="20">
        <f t="shared" si="336"/>
        <v>30828.535412984253</v>
      </c>
      <c r="M1547" s="39">
        <f t="shared" si="330"/>
        <v>41.356103632713001</v>
      </c>
      <c r="N1547" s="21"/>
      <c r="O1547" s="22">
        <f t="shared" si="331"/>
        <v>45.551555032014953</v>
      </c>
      <c r="P1547" s="22"/>
      <c r="Q1547" s="41">
        <f t="shared" si="332"/>
        <v>2.2799872986621443E-3</v>
      </c>
      <c r="R1547" s="19">
        <f t="shared" si="337"/>
        <v>1.0082294761276307</v>
      </c>
      <c r="S1547" s="19">
        <f t="shared" si="343"/>
        <v>30.41181762861245</v>
      </c>
      <c r="T1547" s="25">
        <f t="shared" si="338"/>
        <v>-5.9238835834665715E-2</v>
      </c>
      <c r="U1547" s="25">
        <f t="shared" si="339"/>
        <v>4.0577916699655603E-2</v>
      </c>
      <c r="V1547" s="25">
        <f t="shared" si="340"/>
        <v>-9.9816752534321318E-2</v>
      </c>
      <c r="Y1547" s="40"/>
      <c r="Z1547" s="40"/>
    </row>
    <row r="1548" spans="1:26" x14ac:dyDescent="0.2">
      <c r="A1548" s="16">
        <v>1999.04</v>
      </c>
      <c r="B1548" s="17">
        <v>1334.76</v>
      </c>
      <c r="C1548" s="18">
        <f>C1547*2/3+C1550/3</f>
        <v>16.45</v>
      </c>
      <c r="D1548" s="17">
        <v>39.26</v>
      </c>
      <c r="E1548" s="17">
        <v>166.2</v>
      </c>
      <c r="F1548" s="18">
        <f t="shared" si="341"/>
        <v>1999.2916666665501</v>
      </c>
      <c r="G1548" s="19">
        <v>5.18</v>
      </c>
      <c r="H1548" s="18">
        <f t="shared" si="333"/>
        <v>2528.2840009025285</v>
      </c>
      <c r="I1548" s="18">
        <f t="shared" si="334"/>
        <v>31.15936334235862</v>
      </c>
      <c r="J1548" s="20">
        <f t="shared" si="342"/>
        <v>1065491.1173035111</v>
      </c>
      <c r="K1548" s="18">
        <f t="shared" si="335"/>
        <v>74.365751052948283</v>
      </c>
      <c r="L1548" s="20">
        <f t="shared" si="336"/>
        <v>31339.85230703335</v>
      </c>
      <c r="M1548" s="39">
        <f t="shared" si="330"/>
        <v>42.704509516892152</v>
      </c>
      <c r="N1548" s="21"/>
      <c r="O1548" s="22">
        <f t="shared" si="331"/>
        <v>46.972581259880592</v>
      </c>
      <c r="P1548" s="22"/>
      <c r="Q1548" s="41">
        <f t="shared" si="332"/>
        <v>2.0913431991284766E-3</v>
      </c>
      <c r="R1548" s="19">
        <f t="shared" si="337"/>
        <v>0.97689662580156367</v>
      </c>
      <c r="S1548" s="19">
        <f t="shared" si="343"/>
        <v>30.440704017476065</v>
      </c>
      <c r="T1548" s="25">
        <f t="shared" si="338"/>
        <v>-5.1751402296686178E-2</v>
      </c>
      <c r="U1548" s="25">
        <f t="shared" si="339"/>
        <v>3.9478127632609272E-2</v>
      </c>
      <c r="V1548" s="25">
        <f t="shared" si="340"/>
        <v>-9.122952992929545E-2</v>
      </c>
      <c r="Y1548" s="40"/>
      <c r="Z1548" s="40"/>
    </row>
    <row r="1549" spans="1:26" x14ac:dyDescent="0.2">
      <c r="A1549" s="16">
        <v>1999.05</v>
      </c>
      <c r="B1549" s="17">
        <v>1332.07</v>
      </c>
      <c r="C1549" s="18">
        <f>C1547/3+C1550*2/3</f>
        <v>16.45</v>
      </c>
      <c r="D1549" s="17">
        <v>40.14</v>
      </c>
      <c r="E1549" s="17">
        <v>166.2</v>
      </c>
      <c r="F1549" s="18">
        <f t="shared" si="341"/>
        <v>1999.3749999998834</v>
      </c>
      <c r="G1549" s="19">
        <v>5.54</v>
      </c>
      <c r="H1549" s="18">
        <f t="shared" si="333"/>
        <v>2523.1886399669083</v>
      </c>
      <c r="I1549" s="18">
        <f t="shared" si="334"/>
        <v>31.15936334235862</v>
      </c>
      <c r="J1549" s="20">
        <f t="shared" si="342"/>
        <v>1064438.0737858925</v>
      </c>
      <c r="K1549" s="18">
        <f t="shared" si="335"/>
        <v>76.032634927797872</v>
      </c>
      <c r="L1549" s="20">
        <f t="shared" si="336"/>
        <v>32075.299557655173</v>
      </c>
      <c r="M1549" s="39">
        <f t="shared" si="330"/>
        <v>42.55667670951803</v>
      </c>
      <c r="N1549" s="21"/>
      <c r="O1549" s="22">
        <f t="shared" si="331"/>
        <v>46.746674800852006</v>
      </c>
      <c r="P1549" s="22"/>
      <c r="Q1549" s="41">
        <f t="shared" si="332"/>
        <v>-2.0114592557857018E-3</v>
      </c>
      <c r="R1549" s="19">
        <f t="shared" si="337"/>
        <v>0.97763854915039472</v>
      </c>
      <c r="S1549" s="19">
        <f t="shared" si="343"/>
        <v>29.737421041696468</v>
      </c>
      <c r="T1549" s="25">
        <f t="shared" si="338"/>
        <v>-4.580368696818693E-2</v>
      </c>
      <c r="U1549" s="25">
        <f t="shared" si="339"/>
        <v>3.8657947073440502E-2</v>
      </c>
      <c r="V1549" s="25">
        <f t="shared" si="340"/>
        <v>-8.4461634041627431E-2</v>
      </c>
      <c r="Y1549" s="40"/>
      <c r="Z1549" s="40"/>
    </row>
    <row r="1550" spans="1:26" x14ac:dyDescent="0.2">
      <c r="A1550" s="16">
        <v>1999.06</v>
      </c>
      <c r="B1550" s="17">
        <v>1322.55</v>
      </c>
      <c r="C1550" s="18">
        <v>16.45</v>
      </c>
      <c r="D1550" s="17">
        <v>41.02</v>
      </c>
      <c r="E1550" s="17">
        <v>166.2</v>
      </c>
      <c r="F1550" s="18">
        <f t="shared" si="341"/>
        <v>1999.4583333332166</v>
      </c>
      <c r="G1550" s="19">
        <v>5.9</v>
      </c>
      <c r="H1550" s="18">
        <f t="shared" si="333"/>
        <v>2505.1559871389904</v>
      </c>
      <c r="I1550" s="18">
        <f t="shared" si="334"/>
        <v>31.15936334235862</v>
      </c>
      <c r="J1550" s="20">
        <f t="shared" si="342"/>
        <v>1057926.1913250408</v>
      </c>
      <c r="K1550" s="18">
        <f t="shared" si="335"/>
        <v>77.699518802647461</v>
      </c>
      <c r="L1550" s="20">
        <f t="shared" si="336"/>
        <v>32812.470128277324</v>
      </c>
      <c r="M1550" s="39">
        <f t="shared" si="330"/>
        <v>42.180675911746924</v>
      </c>
      <c r="N1550" s="21"/>
      <c r="O1550" s="22">
        <f t="shared" si="331"/>
        <v>46.271432553211632</v>
      </c>
      <c r="P1550" s="22"/>
      <c r="Q1550" s="41">
        <f t="shared" si="332"/>
        <v>-5.6512336740967735E-3</v>
      </c>
      <c r="R1550" s="19">
        <f t="shared" si="337"/>
        <v>1.0132009123986316</v>
      </c>
      <c r="S1550" s="19">
        <f t="shared" si="343"/>
        <v>29.072449162678552</v>
      </c>
      <c r="T1550" s="25">
        <f t="shared" si="338"/>
        <v>-4.3336952718496247E-2</v>
      </c>
      <c r="U1550" s="25">
        <f t="shared" si="339"/>
        <v>3.6648666554767173E-2</v>
      </c>
      <c r="V1550" s="25">
        <f t="shared" si="340"/>
        <v>-7.998561927326342E-2</v>
      </c>
      <c r="Y1550" s="40"/>
      <c r="Z1550" s="40"/>
    </row>
    <row r="1551" spans="1:26" x14ac:dyDescent="0.2">
      <c r="A1551" s="16">
        <v>1999.07</v>
      </c>
      <c r="B1551" s="17">
        <v>1380.99</v>
      </c>
      <c r="C1551" s="18">
        <f>C1550*2/3+C1553/3</f>
        <v>16.513333333333335</v>
      </c>
      <c r="D1551" s="17">
        <v>42</v>
      </c>
      <c r="E1551" s="17">
        <v>166.7</v>
      </c>
      <c r="F1551" s="18">
        <f t="shared" si="341"/>
        <v>1999.5416666665499</v>
      </c>
      <c r="G1551" s="19">
        <v>5.79</v>
      </c>
      <c r="H1551" s="18">
        <f t="shared" si="333"/>
        <v>2608.0062424265161</v>
      </c>
      <c r="I1551" s="18">
        <f t="shared" si="334"/>
        <v>31.185509248150392</v>
      </c>
      <c r="J1551" s="20">
        <f t="shared" si="342"/>
        <v>1102457.274423714</v>
      </c>
      <c r="K1551" s="18">
        <f t="shared" si="335"/>
        <v>79.317201559688101</v>
      </c>
      <c r="L1551" s="20">
        <f t="shared" si="336"/>
        <v>33528.99407366888</v>
      </c>
      <c r="M1551" s="39">
        <f t="shared" si="330"/>
        <v>43.828035992805411</v>
      </c>
      <c r="N1551" s="21"/>
      <c r="O1551" s="22">
        <f t="shared" si="331"/>
        <v>48.011997893801599</v>
      </c>
      <c r="P1551" s="22"/>
      <c r="Q1551" s="41">
        <f t="shared" si="332"/>
        <v>-5.3816357714892779E-3</v>
      </c>
      <c r="R1551" s="19">
        <f t="shared" si="337"/>
        <v>0.99360431801886107</v>
      </c>
      <c r="S1551" s="19">
        <f t="shared" si="343"/>
        <v>29.367880991442046</v>
      </c>
      <c r="T1551" s="25">
        <f t="shared" si="338"/>
        <v>-4.5916336862991014E-2</v>
      </c>
      <c r="U1551" s="25">
        <f t="shared" si="339"/>
        <v>3.7456967290067089E-2</v>
      </c>
      <c r="V1551" s="25">
        <f t="shared" si="340"/>
        <v>-8.3373304153058103E-2</v>
      </c>
      <c r="Y1551" s="40"/>
      <c r="Z1551" s="40"/>
    </row>
    <row r="1552" spans="1:26" x14ac:dyDescent="0.2">
      <c r="A1552" s="16">
        <v>1999.08</v>
      </c>
      <c r="B1552" s="17">
        <v>1327.49</v>
      </c>
      <c r="C1552" s="18">
        <f>C1550/3+C1553*2/3</f>
        <v>16.576666666666668</v>
      </c>
      <c r="D1552" s="17">
        <v>42.98</v>
      </c>
      <c r="E1552" s="17">
        <v>167.1</v>
      </c>
      <c r="F1552" s="18">
        <f t="shared" si="341"/>
        <v>1999.6249999998831</v>
      </c>
      <c r="G1552" s="19">
        <v>5.94</v>
      </c>
      <c r="H1552" s="18">
        <f t="shared" si="333"/>
        <v>2500.9701076451238</v>
      </c>
      <c r="I1552" s="18">
        <f t="shared" si="334"/>
        <v>31.230177114502311</v>
      </c>
      <c r="J1552" s="20">
        <f t="shared" si="342"/>
        <v>1058311.0595050068</v>
      </c>
      <c r="K1552" s="18">
        <f t="shared" si="335"/>
        <v>80.973638390185556</v>
      </c>
      <c r="L1552" s="20">
        <f t="shared" si="336"/>
        <v>34264.822588136398</v>
      </c>
      <c r="M1552" s="39">
        <f t="shared" si="330"/>
        <v>41.930712159940448</v>
      </c>
      <c r="N1552" s="21"/>
      <c r="O1552" s="22">
        <f t="shared" si="331"/>
        <v>45.873455189594345</v>
      </c>
      <c r="P1552" s="22"/>
      <c r="Q1552" s="41">
        <f t="shared" si="332"/>
        <v>-5.7678415593804613E-3</v>
      </c>
      <c r="R1552" s="19">
        <f t="shared" si="337"/>
        <v>1.0064474367630161</v>
      </c>
      <c r="S1552" s="19">
        <f t="shared" si="343"/>
        <v>29.110202847430358</v>
      </c>
      <c r="T1552" s="25">
        <f t="shared" si="338"/>
        <v>-3.4720920127680688E-2</v>
      </c>
      <c r="U1552" s="25">
        <f t="shared" si="339"/>
        <v>3.8187504413065954E-2</v>
      </c>
      <c r="V1552" s="25">
        <f t="shared" si="340"/>
        <v>-7.2908424540746641E-2</v>
      </c>
      <c r="Y1552" s="40"/>
      <c r="Z1552" s="40"/>
    </row>
    <row r="1553" spans="1:26" x14ac:dyDescent="0.2">
      <c r="A1553" s="16">
        <v>1999.09</v>
      </c>
      <c r="B1553" s="17">
        <v>1318.17</v>
      </c>
      <c r="C1553" s="18">
        <v>16.64</v>
      </c>
      <c r="D1553" s="17">
        <v>43.96</v>
      </c>
      <c r="E1553" s="17">
        <v>167.9</v>
      </c>
      <c r="F1553" s="18">
        <f t="shared" si="341"/>
        <v>1999.7083333332164</v>
      </c>
      <c r="G1553" s="19">
        <v>5.92</v>
      </c>
      <c r="H1553" s="18">
        <f t="shared" si="333"/>
        <v>2471.5785636539617</v>
      </c>
      <c r="I1553" s="18">
        <f t="shared" si="334"/>
        <v>31.20012388326386</v>
      </c>
      <c r="J1553" s="20">
        <f t="shared" si="342"/>
        <v>1046973.9482397411</v>
      </c>
      <c r="K1553" s="18">
        <f t="shared" si="335"/>
        <v>82.425327278141779</v>
      </c>
      <c r="L1553" s="20">
        <f t="shared" si="336"/>
        <v>34915.811135603915</v>
      </c>
      <c r="M1553" s="39">
        <f t="shared" si="330"/>
        <v>41.323451334715017</v>
      </c>
      <c r="N1553" s="21"/>
      <c r="O1553" s="22">
        <f t="shared" si="331"/>
        <v>45.151839247065233</v>
      </c>
      <c r="P1553" s="22"/>
      <c r="Q1553" s="41">
        <f t="shared" si="332"/>
        <v>-5.0555837075532753E-3</v>
      </c>
      <c r="R1553" s="19">
        <f t="shared" si="337"/>
        <v>0.990828492437972</v>
      </c>
      <c r="S1553" s="19">
        <f t="shared" si="343"/>
        <v>29.158292188753521</v>
      </c>
      <c r="T1553" s="25">
        <f t="shared" si="338"/>
        <v>-3.0274958780496797E-2</v>
      </c>
      <c r="U1553" s="25">
        <f t="shared" si="339"/>
        <v>3.990330227619121E-2</v>
      </c>
      <c r="V1553" s="25">
        <f t="shared" si="340"/>
        <v>-7.0178261056688007E-2</v>
      </c>
      <c r="Y1553" s="40"/>
      <c r="Z1553" s="40"/>
    </row>
    <row r="1554" spans="1:26" x14ac:dyDescent="0.2">
      <c r="A1554" s="16">
        <v>1999.1</v>
      </c>
      <c r="B1554" s="17">
        <v>1300.01</v>
      </c>
      <c r="C1554" s="18">
        <f>C1553*2/3+C1556/3</f>
        <v>16.656666666666666</v>
      </c>
      <c r="D1554" s="17">
        <f>(2*D1553+D1556)/3</f>
        <v>45.363333333333337</v>
      </c>
      <c r="E1554" s="17">
        <v>168.2</v>
      </c>
      <c r="F1554" s="18">
        <f t="shared" si="341"/>
        <v>1999.7916666665496</v>
      </c>
      <c r="G1554" s="19">
        <v>6.11</v>
      </c>
      <c r="H1554" s="18">
        <f t="shared" si="333"/>
        <v>2433.1808747770524</v>
      </c>
      <c r="I1554" s="18">
        <f t="shared" si="334"/>
        <v>31.175670010899736</v>
      </c>
      <c r="J1554" s="20">
        <f t="shared" si="342"/>
        <v>1031808.996191997</v>
      </c>
      <c r="K1554" s="18">
        <f t="shared" si="335"/>
        <v>84.904881564605674</v>
      </c>
      <c r="L1554" s="20">
        <f t="shared" si="336"/>
        <v>36004.565680717555</v>
      </c>
      <c r="M1554" s="39">
        <f t="shared" si="330"/>
        <v>40.552854399539875</v>
      </c>
      <c r="N1554" s="21"/>
      <c r="O1554" s="22">
        <f t="shared" si="331"/>
        <v>44.256041105624831</v>
      </c>
      <c r="P1554" s="22"/>
      <c r="Q1554" s="41">
        <f t="shared" si="332"/>
        <v>-6.8050214315522051E-3</v>
      </c>
      <c r="R1554" s="19">
        <f t="shared" si="337"/>
        <v>1.0110518898476173</v>
      </c>
      <c r="S1554" s="19">
        <f t="shared" si="343"/>
        <v>28.839337202700428</v>
      </c>
      <c r="T1554" s="25">
        <f t="shared" si="338"/>
        <v>-2.6647623354783989E-2</v>
      </c>
      <c r="U1554" s="25">
        <f t="shared" si="339"/>
        <v>4.1329379205632177E-2</v>
      </c>
      <c r="V1554" s="25">
        <f t="shared" si="340"/>
        <v>-6.7977002560416167E-2</v>
      </c>
      <c r="Y1554" s="40"/>
      <c r="Z1554" s="40"/>
    </row>
    <row r="1555" spans="1:26" x14ac:dyDescent="0.2">
      <c r="A1555" s="16">
        <v>1999.11</v>
      </c>
      <c r="B1555" s="17">
        <v>1391</v>
      </c>
      <c r="C1555" s="18">
        <f>C1553/3+C1556*2/3</f>
        <v>16.673333333333332</v>
      </c>
      <c r="D1555" s="17">
        <f>(D1553+2*D1556)/3</f>
        <v>46.766666666666673</v>
      </c>
      <c r="E1555" s="17">
        <v>168.3</v>
      </c>
      <c r="F1555" s="18">
        <f t="shared" si="341"/>
        <v>1999.8749999998829</v>
      </c>
      <c r="G1555" s="19">
        <v>6.03</v>
      </c>
      <c r="H1555" s="18">
        <f t="shared" si="333"/>
        <v>2601.9365790255506</v>
      </c>
      <c r="I1555" s="18">
        <f t="shared" si="334"/>
        <v>31.188321994454355</v>
      </c>
      <c r="J1555" s="20">
        <f t="shared" si="342"/>
        <v>1104473.2830531278</v>
      </c>
      <c r="K1555" s="18">
        <f t="shared" si="335"/>
        <v>87.479439740542716</v>
      </c>
      <c r="L1555" s="20">
        <f t="shared" si="336"/>
        <v>37133.381646861693</v>
      </c>
      <c r="M1555" s="39">
        <f t="shared" si="330"/>
        <v>43.208290714613916</v>
      </c>
      <c r="N1555" s="21"/>
      <c r="O1555" s="22">
        <f t="shared" si="331"/>
        <v>47.09409758839687</v>
      </c>
      <c r="P1555" s="22"/>
      <c r="Q1555" s="41">
        <f t="shared" si="332"/>
        <v>-7.7049171202844685E-3</v>
      </c>
      <c r="R1555" s="19">
        <f t="shared" si="337"/>
        <v>0.98660661022704421</v>
      </c>
      <c r="S1555" s="19">
        <f t="shared" si="343"/>
        <v>29.140741326446619</v>
      </c>
      <c r="T1555" s="25">
        <f t="shared" si="338"/>
        <v>-3.131563936853643E-2</v>
      </c>
      <c r="U1555" s="25">
        <f t="shared" si="339"/>
        <v>4.0379893697501723E-2</v>
      </c>
      <c r="V1555" s="25">
        <f t="shared" si="340"/>
        <v>-7.1695533066038153E-2</v>
      </c>
      <c r="Y1555" s="40"/>
      <c r="Z1555" s="40"/>
    </row>
    <row r="1556" spans="1:26" x14ac:dyDescent="0.2">
      <c r="A1556" s="16">
        <v>1999.12</v>
      </c>
      <c r="B1556" s="17">
        <v>1428.68</v>
      </c>
      <c r="C1556" s="18">
        <v>16.690000000000001</v>
      </c>
      <c r="D1556" s="17">
        <v>48.17</v>
      </c>
      <c r="E1556" s="17">
        <v>168.3</v>
      </c>
      <c r="F1556" s="18">
        <f t="shared" si="341"/>
        <v>1999.9583333332162</v>
      </c>
      <c r="G1556" s="19">
        <v>6.28</v>
      </c>
      <c r="H1556" s="18">
        <f t="shared" si="333"/>
        <v>2672.4189444444455</v>
      </c>
      <c r="I1556" s="18">
        <f t="shared" si="334"/>
        <v>31.219497846108158</v>
      </c>
      <c r="J1556" s="20">
        <f t="shared" si="342"/>
        <v>1135496.066348087</v>
      </c>
      <c r="K1556" s="18">
        <f t="shared" si="335"/>
        <v>90.104446449792064</v>
      </c>
      <c r="L1556" s="20">
        <f t="shared" si="336"/>
        <v>38284.882210143172</v>
      </c>
      <c r="M1556" s="39">
        <f t="shared" si="330"/>
        <v>44.197939761040558</v>
      </c>
      <c r="N1556" s="21"/>
      <c r="O1556" s="22">
        <f t="shared" si="331"/>
        <v>48.110968682995129</v>
      </c>
      <c r="P1556" s="22"/>
      <c r="Q1556" s="41">
        <f t="shared" si="332"/>
        <v>-1.0886526695300772E-2</v>
      </c>
      <c r="R1556" s="19">
        <f t="shared" si="337"/>
        <v>0.97770689842364</v>
      </c>
      <c r="S1556" s="19">
        <f t="shared" si="343"/>
        <v>28.750448019588639</v>
      </c>
      <c r="T1556" s="25">
        <f t="shared" si="338"/>
        <v>-3.1699264549284401E-2</v>
      </c>
      <c r="U1556" s="25">
        <f t="shared" si="339"/>
        <v>4.0604818376882568E-2</v>
      </c>
      <c r="V1556" s="25">
        <f t="shared" si="340"/>
        <v>-7.2304082926166968E-2</v>
      </c>
      <c r="Y1556" s="40"/>
      <c r="Z1556" s="40"/>
    </row>
    <row r="1557" spans="1:26" x14ac:dyDescent="0.2">
      <c r="A1557" s="16">
        <v>2000.01</v>
      </c>
      <c r="B1557" s="17">
        <v>1425.59</v>
      </c>
      <c r="C1557" s="18">
        <f>C1556*2/3+C1559/3</f>
        <v>16.713333333333335</v>
      </c>
      <c r="D1557" s="17">
        <f>(2*D1556+D1559)/3</f>
        <v>49.096666666666671</v>
      </c>
      <c r="E1557" s="17">
        <v>168.8</v>
      </c>
      <c r="F1557" s="18">
        <f t="shared" si="341"/>
        <v>2000.0416666665494</v>
      </c>
      <c r="G1557" s="19">
        <v>6.66</v>
      </c>
      <c r="H1557" s="18">
        <f t="shared" si="333"/>
        <v>2658.7401295171808</v>
      </c>
      <c r="I1557" s="18">
        <f t="shared" si="334"/>
        <v>31.170539938783584</v>
      </c>
      <c r="J1557" s="20">
        <f t="shared" si="342"/>
        <v>1130787.6958867488</v>
      </c>
      <c r="K1557" s="18">
        <f t="shared" si="335"/>
        <v>91.565792333135903</v>
      </c>
      <c r="L1557" s="20">
        <f t="shared" si="336"/>
        <v>38943.810335173337</v>
      </c>
      <c r="M1557" s="39">
        <f t="shared" si="330"/>
        <v>43.77257814693801</v>
      </c>
      <c r="N1557" s="21"/>
      <c r="O1557" s="22">
        <f t="shared" si="331"/>
        <v>47.587687272921478</v>
      </c>
      <c r="P1557" s="22"/>
      <c r="Q1557" s="41">
        <f t="shared" si="332"/>
        <v>-1.5216742165251391E-2</v>
      </c>
      <c r="R1557" s="19">
        <f t="shared" si="337"/>
        <v>1.0157545650431981</v>
      </c>
      <c r="S1557" s="19">
        <f t="shared" si="343"/>
        <v>28.026248590901467</v>
      </c>
      <c r="T1557" s="25">
        <f t="shared" si="338"/>
        <v>-3.0322393887708299E-2</v>
      </c>
      <c r="U1557" s="25">
        <f t="shared" si="339"/>
        <v>4.200688755726012E-2</v>
      </c>
      <c r="V1557" s="25">
        <f t="shared" si="340"/>
        <v>-7.2329281444968418E-2</v>
      </c>
      <c r="Y1557" s="40"/>
      <c r="Z1557" s="40"/>
    </row>
    <row r="1558" spans="1:26" x14ac:dyDescent="0.2">
      <c r="A1558" s="16">
        <v>2000.02</v>
      </c>
      <c r="B1558" s="17">
        <v>1388.87</v>
      </c>
      <c r="C1558" s="18">
        <f>C1556/3+C1559*2/3</f>
        <v>16.736666666666668</v>
      </c>
      <c r="D1558" s="17">
        <f>(D1556+2*D1559)/3</f>
        <v>50.023333333333333</v>
      </c>
      <c r="E1558" s="17">
        <v>169.8</v>
      </c>
      <c r="F1558" s="18">
        <f t="shared" si="341"/>
        <v>2000.1249999998827</v>
      </c>
      <c r="G1558" s="19">
        <v>6.52</v>
      </c>
      <c r="H1558" s="18">
        <f t="shared" si="333"/>
        <v>2575.0021964811549</v>
      </c>
      <c r="I1558" s="18">
        <f t="shared" si="334"/>
        <v>31.030228479583837</v>
      </c>
      <c r="J1558" s="20">
        <f t="shared" si="342"/>
        <v>1096272.9370766482</v>
      </c>
      <c r="K1558" s="18">
        <f t="shared" si="335"/>
        <v>92.744600436788417</v>
      </c>
      <c r="L1558" s="20">
        <f t="shared" si="336"/>
        <v>39484.780113111767</v>
      </c>
      <c r="M1558" s="39">
        <f t="shared" si="330"/>
        <v>42.185635887917321</v>
      </c>
      <c r="N1558" s="21"/>
      <c r="O1558" s="22">
        <f t="shared" si="331"/>
        <v>45.807695321871698</v>
      </c>
      <c r="P1558" s="22"/>
      <c r="Q1558" s="41">
        <f t="shared" si="332"/>
        <v>-1.2833071579527889E-2</v>
      </c>
      <c r="R1558" s="19">
        <f t="shared" si="337"/>
        <v>1.0246055812918504</v>
      </c>
      <c r="S1558" s="19">
        <f t="shared" si="343"/>
        <v>28.300135118343523</v>
      </c>
      <c r="T1558" s="25">
        <f t="shared" si="338"/>
        <v>-3.0194094269185845E-2</v>
      </c>
      <c r="U1558" s="25">
        <f t="shared" si="339"/>
        <v>4.1635084203392791E-2</v>
      </c>
      <c r="V1558" s="25">
        <f t="shared" si="340"/>
        <v>-7.1829178472578636E-2</v>
      </c>
      <c r="Y1558" s="40"/>
      <c r="Z1558" s="40"/>
    </row>
    <row r="1559" spans="1:26" x14ac:dyDescent="0.2">
      <c r="A1559" s="16">
        <v>2000.03</v>
      </c>
      <c r="B1559" s="17">
        <v>1442.21</v>
      </c>
      <c r="C1559" s="42">
        <v>16.760000000000002</v>
      </c>
      <c r="D1559" s="17">
        <v>50.95</v>
      </c>
      <c r="E1559" s="17">
        <v>171.2</v>
      </c>
      <c r="F1559" s="18">
        <f t="shared" si="341"/>
        <v>2000.2083333332159</v>
      </c>
      <c r="G1559" s="19">
        <v>6.26</v>
      </c>
      <c r="H1559" s="18">
        <f t="shared" si="333"/>
        <v>2652.030013945679</v>
      </c>
      <c r="I1559" s="18">
        <f t="shared" si="334"/>
        <v>30.819383469626185</v>
      </c>
      <c r="J1559" s="20">
        <f t="shared" si="342"/>
        <v>1130159.9177598527</v>
      </c>
      <c r="K1559" s="18">
        <f t="shared" si="335"/>
        <v>93.690190201518746</v>
      </c>
      <c r="L1559" s="20">
        <f t="shared" si="336"/>
        <v>39925.980134560501</v>
      </c>
      <c r="M1559" s="39">
        <f t="shared" si="330"/>
        <v>43.220748439965881</v>
      </c>
      <c r="N1559" s="21"/>
      <c r="O1559" s="22">
        <f t="shared" si="331"/>
        <v>46.876009335888085</v>
      </c>
      <c r="P1559" s="22"/>
      <c r="Q1559" s="41">
        <f t="shared" si="332"/>
        <v>-1.0517110844577914E-2</v>
      </c>
      <c r="R1559" s="19">
        <f t="shared" si="337"/>
        <v>1.025368573243759</v>
      </c>
      <c r="S1559" s="19">
        <f t="shared" si="343"/>
        <v>28.759355675396574</v>
      </c>
      <c r="T1559" s="25">
        <f t="shared" si="338"/>
        <v>-2.7943646299565028E-2</v>
      </c>
      <c r="U1559" s="25">
        <f t="shared" si="339"/>
        <v>3.9509100222647753E-2</v>
      </c>
      <c r="V1559" s="25">
        <f t="shared" si="340"/>
        <v>-6.7452746522212781E-2</v>
      </c>
      <c r="Y1559" s="40"/>
      <c r="Z1559" s="40"/>
    </row>
    <row r="1560" spans="1:26" x14ac:dyDescent="0.2">
      <c r="A1560" s="16">
        <v>2000.04</v>
      </c>
      <c r="B1560" s="17">
        <v>1461.36</v>
      </c>
      <c r="C1560" s="18">
        <f>C1559*2/3+C1562/3</f>
        <v>16.740000000000002</v>
      </c>
      <c r="D1560" s="17">
        <f>(2*D1559+D1562)/3</f>
        <v>51.273333333333333</v>
      </c>
      <c r="E1560" s="17">
        <v>171.3</v>
      </c>
      <c r="F1560" s="18">
        <f t="shared" si="341"/>
        <v>2000.2916666665492</v>
      </c>
      <c r="G1560" s="19">
        <v>5.99</v>
      </c>
      <c r="H1560" s="18">
        <f t="shared" si="333"/>
        <v>2685.6755499124351</v>
      </c>
      <c r="I1560" s="18">
        <f t="shared" si="334"/>
        <v>30.764636164623482</v>
      </c>
      <c r="J1560" s="20">
        <f t="shared" si="342"/>
        <v>1145590.4555626414</v>
      </c>
      <c r="K1560" s="18">
        <f t="shared" si="335"/>
        <v>94.229715946682276</v>
      </c>
      <c r="L1560" s="20">
        <f t="shared" si="336"/>
        <v>40194.23091609768</v>
      </c>
      <c r="M1560" s="39">
        <f t="shared" si="330"/>
        <v>43.528574288507741</v>
      </c>
      <c r="N1560" s="21"/>
      <c r="O1560" s="22">
        <f t="shared" si="331"/>
        <v>47.155406855244642</v>
      </c>
      <c r="P1560" s="22"/>
      <c r="Q1560" s="41">
        <f t="shared" si="332"/>
        <v>-8.0804165599423078E-3</v>
      </c>
      <c r="R1560" s="19">
        <f t="shared" si="337"/>
        <v>0.97207430184040122</v>
      </c>
      <c r="S1560" s="19">
        <f t="shared" si="343"/>
        <v>29.471724703823998</v>
      </c>
      <c r="T1560" s="25">
        <f t="shared" si="338"/>
        <v>-2.5532618944741459E-2</v>
      </c>
      <c r="U1560" s="25">
        <f t="shared" si="339"/>
        <v>3.6084676941174454E-2</v>
      </c>
      <c r="V1560" s="25">
        <f t="shared" si="340"/>
        <v>-6.1617295885915913E-2</v>
      </c>
      <c r="Y1560" s="40"/>
      <c r="Z1560" s="40"/>
    </row>
    <row r="1561" spans="1:26" x14ac:dyDescent="0.2">
      <c r="A1561" s="16">
        <v>2000.05</v>
      </c>
      <c r="B1561" s="17">
        <v>1418.48</v>
      </c>
      <c r="C1561" s="18">
        <f>C1559/3+C1562*2/3</f>
        <v>16.72</v>
      </c>
      <c r="D1561" s="17">
        <f>(D1559+2*D1562)/3</f>
        <v>51.596666666666671</v>
      </c>
      <c r="E1561" s="17">
        <v>171.5</v>
      </c>
      <c r="F1561" s="18">
        <f t="shared" si="341"/>
        <v>2000.3749999998824</v>
      </c>
      <c r="G1561" s="19">
        <v>6.44</v>
      </c>
      <c r="H1561" s="18">
        <f t="shared" si="333"/>
        <v>2603.8309510204094</v>
      </c>
      <c r="I1561" s="18">
        <f t="shared" si="334"/>
        <v>30.692046064139955</v>
      </c>
      <c r="J1561" s="20">
        <f t="shared" si="342"/>
        <v>1111770.1571972556</v>
      </c>
      <c r="K1561" s="18">
        <f t="shared" si="335"/>
        <v>94.713353474246887</v>
      </c>
      <c r="L1561" s="20">
        <f t="shared" si="336"/>
        <v>40440.213616585643</v>
      </c>
      <c r="M1561" s="39">
        <f t="shared" si="330"/>
        <v>41.966050503324325</v>
      </c>
      <c r="N1561" s="21"/>
      <c r="O1561" s="22">
        <f t="shared" si="331"/>
        <v>45.413038105009839</v>
      </c>
      <c r="P1561" s="22"/>
      <c r="Q1561" s="41">
        <f t="shared" si="332"/>
        <v>-1.1844161384851976E-2</v>
      </c>
      <c r="R1561" s="19">
        <f t="shared" si="337"/>
        <v>1.0306182214763959</v>
      </c>
      <c r="S1561" s="19">
        <f t="shared" si="343"/>
        <v>28.615296645571608</v>
      </c>
      <c r="T1561" s="25">
        <f t="shared" si="338"/>
        <v>-2.8590545078801655E-2</v>
      </c>
      <c r="U1561" s="25">
        <f t="shared" si="339"/>
        <v>4.3079974604339544E-2</v>
      </c>
      <c r="V1561" s="25">
        <f t="shared" si="340"/>
        <v>-7.1670519683141198E-2</v>
      </c>
      <c r="Y1561" s="40"/>
      <c r="Z1561" s="40"/>
    </row>
    <row r="1562" spans="1:26" x14ac:dyDescent="0.2">
      <c r="A1562" s="16">
        <v>2000.06</v>
      </c>
      <c r="B1562" s="17">
        <v>1461.96</v>
      </c>
      <c r="C1562" s="18">
        <v>16.7</v>
      </c>
      <c r="D1562" s="17">
        <v>51.92</v>
      </c>
      <c r="E1562" s="17">
        <v>172.4</v>
      </c>
      <c r="F1562" s="18">
        <f t="shared" si="341"/>
        <v>2000.4583333332157</v>
      </c>
      <c r="G1562" s="19">
        <v>6.1</v>
      </c>
      <c r="H1562" s="18">
        <f t="shared" si="333"/>
        <v>2669.6352085266835</v>
      </c>
      <c r="I1562" s="18">
        <f t="shared" si="334"/>
        <v>30.495299448955929</v>
      </c>
      <c r="J1562" s="20">
        <f t="shared" si="342"/>
        <v>1140951.9761388425</v>
      </c>
      <c r="K1562" s="18">
        <f t="shared" si="335"/>
        <v>94.809338167053397</v>
      </c>
      <c r="L1562" s="20">
        <f t="shared" si="336"/>
        <v>40519.731457173039</v>
      </c>
      <c r="M1562" s="39">
        <f t="shared" si="330"/>
        <v>42.781971567071452</v>
      </c>
      <c r="N1562" s="21"/>
      <c r="O1562" s="22">
        <f t="shared" si="331"/>
        <v>46.245587485836054</v>
      </c>
      <c r="P1562" s="22"/>
      <c r="Q1562" s="41">
        <f t="shared" si="332"/>
        <v>-8.9160247760850971E-3</v>
      </c>
      <c r="R1562" s="19">
        <f t="shared" si="337"/>
        <v>1.008805131658411</v>
      </c>
      <c r="S1562" s="19">
        <f t="shared" si="343"/>
        <v>29.337488470435968</v>
      </c>
      <c r="T1562" s="25">
        <f t="shared" si="338"/>
        <v>-3.4498868432314422E-2</v>
      </c>
      <c r="U1562" s="25">
        <f t="shared" si="339"/>
        <v>4.280322546387505E-2</v>
      </c>
      <c r="V1562" s="25">
        <f t="shared" si="340"/>
        <v>-7.7302093896189472E-2</v>
      </c>
      <c r="Y1562" s="40"/>
      <c r="Z1562" s="40"/>
    </row>
    <row r="1563" spans="1:26" x14ac:dyDescent="0.2">
      <c r="A1563" s="16">
        <v>2000.07</v>
      </c>
      <c r="B1563" s="17">
        <v>1473</v>
      </c>
      <c r="C1563" s="18">
        <f>C1562*2/3+C1565/3</f>
        <v>16.583333333333332</v>
      </c>
      <c r="D1563" s="17">
        <f>(2*D1562+D1565)/3</f>
        <v>52.513333333333343</v>
      </c>
      <c r="E1563" s="17">
        <v>172.8</v>
      </c>
      <c r="F1563" s="18">
        <f t="shared" si="341"/>
        <v>2000.541666666549</v>
      </c>
      <c r="G1563" s="19">
        <v>6.05</v>
      </c>
      <c r="H1563" s="18">
        <f t="shared" si="333"/>
        <v>2683.568598090279</v>
      </c>
      <c r="I1563" s="18">
        <f t="shared" si="334"/>
        <v>30.212160614390442</v>
      </c>
      <c r="J1563" s="20">
        <f t="shared" si="342"/>
        <v>1147982.8544875574</v>
      </c>
      <c r="K1563" s="18">
        <f t="shared" si="335"/>
        <v>95.670829812885856</v>
      </c>
      <c r="L1563" s="20">
        <f t="shared" si="336"/>
        <v>40926.277188497355</v>
      </c>
      <c r="M1563" s="39">
        <f t="shared" si="330"/>
        <v>42.758093618269591</v>
      </c>
      <c r="N1563" s="21"/>
      <c r="O1563" s="22">
        <f t="shared" si="331"/>
        <v>46.170728131840278</v>
      </c>
      <c r="P1563" s="22"/>
      <c r="Q1563" s="41">
        <f t="shared" si="332"/>
        <v>-8.5597583707810489E-3</v>
      </c>
      <c r="R1563" s="19">
        <f t="shared" si="337"/>
        <v>1.0215803230975278</v>
      </c>
      <c r="S1563" s="19">
        <f t="shared" si="343"/>
        <v>29.52730010200327</v>
      </c>
      <c r="T1563" s="25">
        <f t="shared" si="338"/>
        <v>-3.5265021397115293E-2</v>
      </c>
      <c r="U1563" s="25">
        <f t="shared" si="339"/>
        <v>4.4065954567946708E-2</v>
      </c>
      <c r="V1563" s="25">
        <f t="shared" si="340"/>
        <v>-7.9330975965062001E-2</v>
      </c>
      <c r="Y1563" s="40"/>
      <c r="Z1563" s="40"/>
    </row>
    <row r="1564" spans="1:26" x14ac:dyDescent="0.2">
      <c r="A1564" s="16">
        <v>2000.08</v>
      </c>
      <c r="B1564" s="17">
        <v>1485.46</v>
      </c>
      <c r="C1564" s="18">
        <f>C1562/3+C1565*2/3</f>
        <v>16.466666666666669</v>
      </c>
      <c r="D1564" s="17">
        <f>(D1562+2*D1565)/3</f>
        <v>53.106666666666662</v>
      </c>
      <c r="E1564" s="17">
        <v>172.8</v>
      </c>
      <c r="F1564" s="18">
        <f t="shared" si="341"/>
        <v>2000.6249999998822</v>
      </c>
      <c r="G1564" s="19">
        <v>5.83</v>
      </c>
      <c r="H1564" s="18">
        <f t="shared" si="333"/>
        <v>2706.2687099247696</v>
      </c>
      <c r="I1564" s="18">
        <f t="shared" si="334"/>
        <v>29.999612750771618</v>
      </c>
      <c r="J1564" s="20">
        <f t="shared" si="342"/>
        <v>1158762.9997357398</v>
      </c>
      <c r="K1564" s="18">
        <f t="shared" si="335"/>
        <v>96.751787519290161</v>
      </c>
      <c r="L1564" s="20">
        <f t="shared" si="336"/>
        <v>41426.925243784885</v>
      </c>
      <c r="M1564" s="39">
        <f t="shared" si="330"/>
        <v>42.869565494419497</v>
      </c>
      <c r="N1564" s="21"/>
      <c r="O1564" s="22">
        <f t="shared" si="331"/>
        <v>46.24211352364685</v>
      </c>
      <c r="P1564" s="22"/>
      <c r="Q1564" s="41">
        <f t="shared" si="332"/>
        <v>-7.3623325775988568E-3</v>
      </c>
      <c r="R1564" s="19">
        <f t="shared" si="337"/>
        <v>1.0071166550043771</v>
      </c>
      <c r="S1564" s="19">
        <f t="shared" si="343"/>
        <v>30.164508778402165</v>
      </c>
      <c r="T1564" s="25">
        <f t="shared" si="338"/>
        <v>-3.5469471616875858E-2</v>
      </c>
      <c r="U1564" s="25">
        <f t="shared" si="339"/>
        <v>4.472352262242163E-2</v>
      </c>
      <c r="V1564" s="25">
        <f t="shared" si="340"/>
        <v>-8.0192994239297488E-2</v>
      </c>
      <c r="Y1564" s="40"/>
      <c r="Z1564" s="40"/>
    </row>
    <row r="1565" spans="1:26" x14ac:dyDescent="0.2">
      <c r="A1565" s="16">
        <v>2000.09</v>
      </c>
      <c r="B1565" s="17">
        <v>1468.05</v>
      </c>
      <c r="C1565" s="18">
        <v>16.350000000000001</v>
      </c>
      <c r="D1565" s="17">
        <v>53.7</v>
      </c>
      <c r="E1565" s="17">
        <v>173.7</v>
      </c>
      <c r="F1565" s="18">
        <f t="shared" si="341"/>
        <v>2000.7083333332155</v>
      </c>
      <c r="G1565" s="19">
        <v>5.8</v>
      </c>
      <c r="H1565" s="18">
        <f t="shared" si="333"/>
        <v>2660.6927212867026</v>
      </c>
      <c r="I1565" s="18">
        <f t="shared" si="334"/>
        <v>29.632727763385166</v>
      </c>
      <c r="J1565" s="20">
        <f t="shared" si="342"/>
        <v>1140305.7317080442</v>
      </c>
      <c r="K1565" s="18">
        <f t="shared" si="335"/>
        <v>97.325839810017342</v>
      </c>
      <c r="L1565" s="20">
        <f t="shared" si="336"/>
        <v>41711.397971950537</v>
      </c>
      <c r="M1565" s="39">
        <f t="shared" si="330"/>
        <v>41.898007924884745</v>
      </c>
      <c r="N1565" s="21"/>
      <c r="O1565" s="22">
        <f t="shared" si="331"/>
        <v>45.147501501622912</v>
      </c>
      <c r="P1565" s="22"/>
      <c r="Q1565" s="41">
        <f t="shared" si="332"/>
        <v>-6.8429212984665796E-3</v>
      </c>
      <c r="R1565" s="19">
        <f t="shared" si="337"/>
        <v>1.0093622130195519</v>
      </c>
      <c r="S1565" s="19">
        <f t="shared" si="343"/>
        <v>30.221774107279153</v>
      </c>
      <c r="T1565" s="25">
        <f t="shared" si="338"/>
        <v>-3.0766711712898798E-2</v>
      </c>
      <c r="U1565" s="25">
        <f t="shared" si="339"/>
        <v>4.5152595927564709E-2</v>
      </c>
      <c r="V1565" s="25">
        <f t="shared" si="340"/>
        <v>-7.5919307640463507E-2</v>
      </c>
      <c r="Y1565" s="40"/>
      <c r="Z1565" s="40"/>
    </row>
    <row r="1566" spans="1:26" x14ac:dyDescent="0.2">
      <c r="A1566" s="16">
        <v>2000.1</v>
      </c>
      <c r="B1566" s="17">
        <v>1390.14</v>
      </c>
      <c r="C1566" s="18">
        <f>C1565*2/3+C1568/3</f>
        <v>16.323333333333334</v>
      </c>
      <c r="D1566" s="17">
        <f>(2*D1565+D1568)/3</f>
        <v>52.466666666666669</v>
      </c>
      <c r="E1566" s="17">
        <v>174</v>
      </c>
      <c r="F1566" s="18">
        <f t="shared" si="341"/>
        <v>2000.7916666665487</v>
      </c>
      <c r="G1566" s="19">
        <v>5.74</v>
      </c>
      <c r="H1566" s="18">
        <f t="shared" si="333"/>
        <v>2515.1447495689672</v>
      </c>
      <c r="I1566" s="18">
        <f t="shared" si="334"/>
        <v>29.53338953544063</v>
      </c>
      <c r="J1566" s="20">
        <f t="shared" si="342"/>
        <v>1078982.3174573726</v>
      </c>
      <c r="K1566" s="18">
        <f t="shared" si="335"/>
        <v>94.926598180076681</v>
      </c>
      <c r="L1566" s="20">
        <f t="shared" si="336"/>
        <v>40722.95278839791</v>
      </c>
      <c r="M1566" s="39">
        <f t="shared" si="330"/>
        <v>39.36969904420139</v>
      </c>
      <c r="N1566" s="21"/>
      <c r="O1566" s="22">
        <f t="shared" si="331"/>
        <v>42.382640229889965</v>
      </c>
      <c r="P1566" s="22"/>
      <c r="Q1566" s="41">
        <f t="shared" si="332"/>
        <v>-5.1502496321646843E-3</v>
      </c>
      <c r="R1566" s="19">
        <f t="shared" si="337"/>
        <v>1.0062943229539354</v>
      </c>
      <c r="S1566" s="19">
        <f t="shared" si="343"/>
        <v>30.452122454999756</v>
      </c>
      <c r="T1566" s="25">
        <f t="shared" si="338"/>
        <v>-2.1143194194269466E-2</v>
      </c>
      <c r="U1566" s="25">
        <f t="shared" si="339"/>
        <v>4.5459424163707851E-2</v>
      </c>
      <c r="V1566" s="25">
        <f t="shared" si="340"/>
        <v>-6.6602618357977317E-2</v>
      </c>
      <c r="Y1566" s="40"/>
      <c r="Z1566" s="40"/>
    </row>
    <row r="1567" spans="1:26" x14ac:dyDescent="0.2">
      <c r="A1567" s="16">
        <v>2000.11</v>
      </c>
      <c r="B1567" s="17">
        <v>1378.04</v>
      </c>
      <c r="C1567" s="18">
        <f>C1565/3+C1568*2/3</f>
        <v>16.296666666666667</v>
      </c>
      <c r="D1567" s="17">
        <f>(D1565+2*D1568)/3</f>
        <v>51.233333333333327</v>
      </c>
      <c r="E1567" s="17">
        <v>174.1</v>
      </c>
      <c r="F1567" s="18">
        <f t="shared" si="341"/>
        <v>2000.874999999882</v>
      </c>
      <c r="G1567" s="19">
        <v>5.72</v>
      </c>
      <c r="H1567" s="18">
        <f t="shared" si="333"/>
        <v>2491.8204483055729</v>
      </c>
      <c r="I1567" s="18">
        <f t="shared" si="334"/>
        <v>29.468206466590097</v>
      </c>
      <c r="J1567" s="20">
        <f t="shared" si="342"/>
        <v>1070029.8032298223</v>
      </c>
      <c r="K1567" s="18">
        <f t="shared" si="335"/>
        <v>92.641917241049228</v>
      </c>
      <c r="L1567" s="20">
        <f t="shared" si="336"/>
        <v>39782.004575683248</v>
      </c>
      <c r="M1567" s="39">
        <f t="shared" si="330"/>
        <v>38.78214245678479</v>
      </c>
      <c r="N1567" s="21"/>
      <c r="O1567" s="22">
        <f t="shared" si="331"/>
        <v>41.713360280387995</v>
      </c>
      <c r="P1567" s="22"/>
      <c r="Q1567" s="41">
        <f t="shared" si="332"/>
        <v>-4.7369133566432103E-3</v>
      </c>
      <c r="R1567" s="19">
        <f t="shared" si="337"/>
        <v>1.0418281855632676</v>
      </c>
      <c r="S1567" s="19">
        <f t="shared" si="343"/>
        <v>30.626196685901153</v>
      </c>
      <c r="T1567" s="25">
        <f t="shared" si="338"/>
        <v>-1.7954377618989992E-2</v>
      </c>
      <c r="U1567" s="25">
        <f t="shared" si="339"/>
        <v>4.3035104829429294E-2</v>
      </c>
      <c r="V1567" s="25">
        <f t="shared" si="340"/>
        <v>-6.0989482448419285E-2</v>
      </c>
      <c r="Y1567" s="40"/>
      <c r="Z1567" s="40"/>
    </row>
    <row r="1568" spans="1:26" x14ac:dyDescent="0.2">
      <c r="A1568" s="16">
        <v>2000.12</v>
      </c>
      <c r="B1568" s="17">
        <v>1330.93</v>
      </c>
      <c r="C1568" s="42">
        <v>16.27</v>
      </c>
      <c r="D1568" s="17">
        <v>50</v>
      </c>
      <c r="E1568" s="17">
        <v>174</v>
      </c>
      <c r="F1568" s="18">
        <f t="shared" si="341"/>
        <v>2000.9583333332153</v>
      </c>
      <c r="G1568" s="19">
        <v>5.24</v>
      </c>
      <c r="H1568" s="18">
        <f t="shared" si="333"/>
        <v>2408.0176108477026</v>
      </c>
      <c r="I1568" s="18">
        <f t="shared" si="334"/>
        <v>29.436894899425301</v>
      </c>
      <c r="J1568" s="20">
        <f t="shared" si="342"/>
        <v>1035096.840531971</v>
      </c>
      <c r="K1568" s="18">
        <f t="shared" si="335"/>
        <v>90.463721264367862</v>
      </c>
      <c r="L1568" s="20">
        <f t="shared" si="336"/>
        <v>38886.223938598232</v>
      </c>
      <c r="M1568" s="39">
        <f t="shared" si="330"/>
        <v>37.274238004497221</v>
      </c>
      <c r="N1568" s="21"/>
      <c r="O1568" s="22">
        <f t="shared" si="331"/>
        <v>40.05987947359602</v>
      </c>
      <c r="P1568" s="22"/>
      <c r="Q1568" s="41">
        <f t="shared" si="332"/>
        <v>1.0472183525711172E-3</v>
      </c>
      <c r="R1568" s="19">
        <f t="shared" si="337"/>
        <v>1.010566145799292</v>
      </c>
      <c r="S1568" s="19">
        <f t="shared" si="343"/>
        <v>31.925572415311777</v>
      </c>
      <c r="T1568" s="25">
        <f t="shared" si="338"/>
        <v>-1.125891000713608E-2</v>
      </c>
      <c r="U1568" s="25">
        <f t="shared" si="339"/>
        <v>3.4031954457221625E-2</v>
      </c>
      <c r="V1568" s="25">
        <f t="shared" si="340"/>
        <v>-4.5290864464357705E-2</v>
      </c>
      <c r="Y1568" s="40"/>
      <c r="Z1568" s="40"/>
    </row>
    <row r="1569" spans="1:26" x14ac:dyDescent="0.2">
      <c r="A1569" s="16">
        <v>2001.01</v>
      </c>
      <c r="B1569" s="17">
        <v>1335.63</v>
      </c>
      <c r="C1569" s="18">
        <f>C1568*2/3+C1571/3</f>
        <v>16.169999999999998</v>
      </c>
      <c r="D1569" s="17">
        <f>(2*D1568+D1571)/3</f>
        <v>48.48</v>
      </c>
      <c r="E1569" s="17">
        <v>175.1</v>
      </c>
      <c r="F1569" s="18">
        <f t="shared" si="341"/>
        <v>2001.0416666665485</v>
      </c>
      <c r="G1569" s="19">
        <v>5.16</v>
      </c>
      <c r="H1569" s="18">
        <f t="shared" si="333"/>
        <v>2401.3403136065117</v>
      </c>
      <c r="I1569" s="18">
        <f t="shared" si="334"/>
        <v>29.072177826956036</v>
      </c>
      <c r="J1569" s="20">
        <f t="shared" si="342"/>
        <v>1033267.9754495597</v>
      </c>
      <c r="K1569" s="18">
        <f t="shared" si="335"/>
        <v>87.162596230725342</v>
      </c>
      <c r="L1569" s="20">
        <f t="shared" si="336"/>
        <v>37505.021188349063</v>
      </c>
      <c r="M1569" s="39">
        <f t="shared" si="330"/>
        <v>36.97886799702983</v>
      </c>
      <c r="N1569" s="21"/>
      <c r="O1569" s="22">
        <f t="shared" si="331"/>
        <v>39.712809789447093</v>
      </c>
      <c r="P1569" s="22"/>
      <c r="Q1569" s="41">
        <f t="shared" si="332"/>
        <v>2.0964838742171636E-3</v>
      </c>
      <c r="R1569" s="19">
        <f t="shared" si="337"/>
        <v>1.0089623559485503</v>
      </c>
      <c r="S1569" s="19">
        <f t="shared" si="343"/>
        <v>32.060223096875731</v>
      </c>
      <c r="T1569" s="25">
        <f t="shared" si="338"/>
        <v>-8.1823413419264135E-3</v>
      </c>
      <c r="U1569" s="25">
        <f t="shared" si="339"/>
        <v>3.2518510247690147E-2</v>
      </c>
      <c r="V1569" s="25">
        <f t="shared" si="340"/>
        <v>-4.070085158961656E-2</v>
      </c>
      <c r="Y1569" s="40"/>
      <c r="Z1569" s="40"/>
    </row>
    <row r="1570" spans="1:26" x14ac:dyDescent="0.2">
      <c r="A1570" s="16">
        <v>2001.02</v>
      </c>
      <c r="B1570" s="17">
        <v>1305.75</v>
      </c>
      <c r="C1570" s="18">
        <f>C1568/3+C1571*2/3</f>
        <v>16.07</v>
      </c>
      <c r="D1570" s="17">
        <f>(D1568+2*D1571)/3</f>
        <v>46.96</v>
      </c>
      <c r="E1570" s="17">
        <v>175.8</v>
      </c>
      <c r="F1570" s="18">
        <f t="shared" si="341"/>
        <v>2001.1249999998818</v>
      </c>
      <c r="G1570" s="19">
        <v>5.0999999999999996</v>
      </c>
      <c r="H1570" s="18">
        <f t="shared" si="333"/>
        <v>2338.2710697525608</v>
      </c>
      <c r="I1570" s="18">
        <f t="shared" si="334"/>
        <v>28.777343358930615</v>
      </c>
      <c r="J1570" s="20">
        <f t="shared" si="342"/>
        <v>1007161.914064194</v>
      </c>
      <c r="K1570" s="18">
        <f t="shared" si="335"/>
        <v>84.093593287827105</v>
      </c>
      <c r="L1570" s="20">
        <f t="shared" si="336"/>
        <v>36221.576476702692</v>
      </c>
      <c r="M1570" s="39">
        <f t="shared" si="330"/>
        <v>35.834662651431302</v>
      </c>
      <c r="N1570" s="21"/>
      <c r="O1570" s="22">
        <f t="shared" si="331"/>
        <v>38.458570743648025</v>
      </c>
      <c r="P1570" s="22"/>
      <c r="Q1570" s="41">
        <f t="shared" si="332"/>
        <v>3.8171588679032885E-3</v>
      </c>
      <c r="R1570" s="19">
        <f t="shared" si="337"/>
        <v>1.0207257495686799</v>
      </c>
      <c r="S1570" s="19">
        <f t="shared" si="343"/>
        <v>32.21875680166827</v>
      </c>
      <c r="T1570" s="25">
        <f t="shared" si="338"/>
        <v>-3.040562320055451E-3</v>
      </c>
      <c r="U1570" s="25">
        <f t="shared" si="339"/>
        <v>3.0151305495649705E-2</v>
      </c>
      <c r="V1570" s="25">
        <f t="shared" si="340"/>
        <v>-3.3191867815705156E-2</v>
      </c>
      <c r="Y1570" s="40"/>
      <c r="Z1570" s="40"/>
    </row>
    <row r="1571" spans="1:26" x14ac:dyDescent="0.2">
      <c r="A1571" s="16">
        <v>2001.03</v>
      </c>
      <c r="B1571" s="17">
        <v>1185.8499999999999</v>
      </c>
      <c r="C1571" s="18">
        <v>15.97</v>
      </c>
      <c r="D1571" s="17">
        <v>45.44</v>
      </c>
      <c r="E1571" s="17">
        <v>176.2</v>
      </c>
      <c r="F1571" s="18">
        <f t="shared" si="341"/>
        <v>2001.208333333215</v>
      </c>
      <c r="G1571" s="19">
        <v>4.8899999999999997</v>
      </c>
      <c r="H1571" s="18">
        <f t="shared" si="333"/>
        <v>2118.7394179199782</v>
      </c>
      <c r="I1571" s="18">
        <f t="shared" si="334"/>
        <v>28.53334612656074</v>
      </c>
      <c r="J1571" s="20">
        <f t="shared" si="342"/>
        <v>913627.37343931315</v>
      </c>
      <c r="K1571" s="18">
        <f t="shared" si="335"/>
        <v>81.186928490351917</v>
      </c>
      <c r="L1571" s="20">
        <f t="shared" si="336"/>
        <v>35008.835728871607</v>
      </c>
      <c r="M1571" s="39">
        <f t="shared" si="330"/>
        <v>32.325837236178764</v>
      </c>
      <c r="N1571" s="21"/>
      <c r="O1571" s="22">
        <f t="shared" si="331"/>
        <v>34.675224630315903</v>
      </c>
      <c r="P1571" s="22"/>
      <c r="Q1571" s="41">
        <f t="shared" si="332"/>
        <v>9.0273687409000332E-3</v>
      </c>
      <c r="R1571" s="19">
        <f t="shared" si="337"/>
        <v>0.98468394676896842</v>
      </c>
      <c r="S1571" s="19">
        <f t="shared" si="343"/>
        <v>32.811857445494709</v>
      </c>
      <c r="T1571" s="25">
        <f t="shared" si="338"/>
        <v>4.6247634573561847E-3</v>
      </c>
      <c r="U1571" s="25">
        <f t="shared" si="339"/>
        <v>2.9037043477599056E-2</v>
      </c>
      <c r="V1571" s="25">
        <f t="shared" si="340"/>
        <v>-2.4412280020242871E-2</v>
      </c>
      <c r="Y1571" s="40"/>
      <c r="Z1571" s="40"/>
    </row>
    <row r="1572" spans="1:26" x14ac:dyDescent="0.2">
      <c r="A1572" s="16">
        <v>2001.04</v>
      </c>
      <c r="B1572" s="17">
        <v>1189.8399999999999</v>
      </c>
      <c r="C1572" s="18">
        <f>C1571*2/3+C1574/3</f>
        <v>15.876666666666665</v>
      </c>
      <c r="D1572" s="17">
        <f>(2*D1571+D1574)/3</f>
        <v>42.556666666666665</v>
      </c>
      <c r="E1572" s="17">
        <v>176.9</v>
      </c>
      <c r="F1572" s="18">
        <f t="shared" si="341"/>
        <v>2001.2916666665483</v>
      </c>
      <c r="G1572" s="19">
        <v>5.14</v>
      </c>
      <c r="H1572" s="18">
        <f t="shared" si="333"/>
        <v>2117.4561464104022</v>
      </c>
      <c r="I1572" s="18">
        <f t="shared" si="334"/>
        <v>28.25434127096289</v>
      </c>
      <c r="J1572" s="20">
        <f t="shared" si="342"/>
        <v>914089.31304673071</v>
      </c>
      <c r="K1572" s="18">
        <f t="shared" si="335"/>
        <v>75.734447828339952</v>
      </c>
      <c r="L1572" s="20">
        <f t="shared" si="336"/>
        <v>32693.970785056841</v>
      </c>
      <c r="M1572" s="39">
        <f t="shared" si="330"/>
        <v>32.1739011683607</v>
      </c>
      <c r="N1572" s="21"/>
      <c r="O1572" s="22">
        <f t="shared" si="331"/>
        <v>34.496099624617507</v>
      </c>
      <c r="P1572" s="22"/>
      <c r="Q1572" s="41">
        <f t="shared" si="332"/>
        <v>6.9286425381250225E-3</v>
      </c>
      <c r="R1572" s="19">
        <f t="shared" si="337"/>
        <v>0.98511167417526413</v>
      </c>
      <c r="S1572" s="19">
        <f t="shared" si="343"/>
        <v>32.18146012968986</v>
      </c>
      <c r="T1572" s="25">
        <f t="shared" si="338"/>
        <v>6.1390162450449814E-3</v>
      </c>
      <c r="U1572" s="25">
        <f t="shared" si="339"/>
        <v>3.0234437620741295E-2</v>
      </c>
      <c r="V1572" s="25">
        <f t="shared" si="340"/>
        <v>-2.4095421375696313E-2</v>
      </c>
      <c r="Y1572" s="40"/>
      <c r="Z1572" s="40"/>
    </row>
    <row r="1573" spans="1:26" x14ac:dyDescent="0.2">
      <c r="A1573" s="16">
        <v>2001.05</v>
      </c>
      <c r="B1573" s="17">
        <v>1270.3699999999999</v>
      </c>
      <c r="C1573" s="18">
        <f>C1571/3+C1574*2/3</f>
        <v>15.783333333333331</v>
      </c>
      <c r="D1573" s="17">
        <f>(D1571+2*D1574)/3</f>
        <v>39.673333333333332</v>
      </c>
      <c r="E1573" s="17">
        <v>177.7</v>
      </c>
      <c r="F1573" s="18">
        <f t="shared" si="341"/>
        <v>2001.3749999998815</v>
      </c>
      <c r="G1573" s="19">
        <v>5.39</v>
      </c>
      <c r="H1573" s="18">
        <f t="shared" si="333"/>
        <v>2250.5905660523363</v>
      </c>
      <c r="I1573" s="18">
        <f t="shared" si="334"/>
        <v>27.961791525980129</v>
      </c>
      <c r="J1573" s="20">
        <f t="shared" si="342"/>
        <v>972568.31152355007</v>
      </c>
      <c r="K1573" s="18">
        <f t="shared" si="335"/>
        <v>70.285373335209187</v>
      </c>
      <c r="L1573" s="20">
        <f t="shared" si="336"/>
        <v>30373.062031149177</v>
      </c>
      <c r="M1573" s="39">
        <f t="shared" si="330"/>
        <v>34.07464321714005</v>
      </c>
      <c r="N1573" s="21"/>
      <c r="O1573" s="22">
        <f t="shared" si="331"/>
        <v>36.517428561211936</v>
      </c>
      <c r="P1573" s="22"/>
      <c r="Q1573" s="41">
        <f t="shared" si="332"/>
        <v>2.8549355130883282E-3</v>
      </c>
      <c r="R1573" s="19">
        <f t="shared" si="337"/>
        <v>1.0129694813165779</v>
      </c>
      <c r="S1573" s="19">
        <f t="shared" si="343"/>
        <v>31.559609130183045</v>
      </c>
      <c r="T1573" s="25">
        <f t="shared" si="338"/>
        <v>1.0869349603415124E-4</v>
      </c>
      <c r="U1573" s="25">
        <f t="shared" si="339"/>
        <v>3.456839659122668E-2</v>
      </c>
      <c r="V1573" s="25">
        <f t="shared" si="340"/>
        <v>-3.4459703095192529E-2</v>
      </c>
      <c r="Y1573" s="40"/>
      <c r="Z1573" s="40"/>
    </row>
    <row r="1574" spans="1:26" x14ac:dyDescent="0.2">
      <c r="A1574" s="16">
        <v>2001.06</v>
      </c>
      <c r="B1574" s="17">
        <v>1238.71</v>
      </c>
      <c r="C1574" s="18">
        <v>15.69</v>
      </c>
      <c r="D1574" s="17">
        <v>36.79</v>
      </c>
      <c r="E1574" s="17">
        <v>178</v>
      </c>
      <c r="F1574" s="18">
        <f t="shared" si="341"/>
        <v>2001.4583333332148</v>
      </c>
      <c r="G1574" s="19">
        <v>5.28</v>
      </c>
      <c r="H1574" s="18">
        <f t="shared" si="333"/>
        <v>2190.8030351825855</v>
      </c>
      <c r="I1574" s="18">
        <f t="shared" si="334"/>
        <v>27.749594030898887</v>
      </c>
      <c r="J1574" s="20">
        <f t="shared" si="342"/>
        <v>947731.0854755753</v>
      </c>
      <c r="K1574" s="18">
        <f t="shared" si="335"/>
        <v>65.067403721910139</v>
      </c>
      <c r="L1574" s="20">
        <f t="shared" si="336"/>
        <v>28147.852713424782</v>
      </c>
      <c r="M1574" s="39">
        <f t="shared" si="330"/>
        <v>33.068534411112786</v>
      </c>
      <c r="N1574" s="21"/>
      <c r="O1574" s="22">
        <f t="shared" si="331"/>
        <v>35.426859322674467</v>
      </c>
      <c r="P1574" s="22"/>
      <c r="Q1574" s="41">
        <f t="shared" si="332"/>
        <v>4.7185158539475199E-3</v>
      </c>
      <c r="R1574" s="19">
        <f t="shared" si="337"/>
        <v>1.00748845990805</v>
      </c>
      <c r="S1574" s="19">
        <f t="shared" si="343"/>
        <v>31.915040687406314</v>
      </c>
      <c r="T1574" s="25">
        <f t="shared" si="338"/>
        <v>-9.2617412017781398E-4</v>
      </c>
      <c r="U1574" s="25">
        <f t="shared" si="339"/>
        <v>3.5285994928146991E-2</v>
      </c>
      <c r="V1574" s="25">
        <f t="shared" si="340"/>
        <v>-3.6212169048324805E-2</v>
      </c>
      <c r="Y1574" s="40"/>
      <c r="Z1574" s="40"/>
    </row>
    <row r="1575" spans="1:26" x14ac:dyDescent="0.2">
      <c r="A1575" s="16">
        <v>2001.07</v>
      </c>
      <c r="B1575" s="17">
        <v>1204.45</v>
      </c>
      <c r="C1575" s="18">
        <f>C1574*2/3+C1577/3</f>
        <v>15.706666666666667</v>
      </c>
      <c r="D1575" s="17">
        <f>(2*D1574+D1577)/3</f>
        <v>33.963333333333331</v>
      </c>
      <c r="E1575" s="17">
        <v>177.5</v>
      </c>
      <c r="F1575" s="18">
        <f t="shared" si="341"/>
        <v>2001.5416666665481</v>
      </c>
      <c r="G1575" s="19">
        <v>5.24</v>
      </c>
      <c r="H1575" s="18">
        <f t="shared" si="333"/>
        <v>2136.2108235915503</v>
      </c>
      <c r="I1575" s="18">
        <f t="shared" si="334"/>
        <v>27.857321877934286</v>
      </c>
      <c r="J1575" s="20">
        <f t="shared" si="342"/>
        <v>925118.99712456984</v>
      </c>
      <c r="K1575" s="18">
        <f t="shared" si="335"/>
        <v>60.237320164319271</v>
      </c>
      <c r="L1575" s="20">
        <f t="shared" si="336"/>
        <v>26086.699217352987</v>
      </c>
      <c r="M1575" s="39">
        <f t="shared" si="330"/>
        <v>32.163038687444356</v>
      </c>
      <c r="N1575" s="21"/>
      <c r="O1575" s="22">
        <f t="shared" si="331"/>
        <v>34.448593957650317</v>
      </c>
      <c r="P1575" s="22"/>
      <c r="Q1575" s="41">
        <f t="shared" si="332"/>
        <v>5.5300455517572171E-3</v>
      </c>
      <c r="R1575" s="19">
        <f t="shared" si="337"/>
        <v>1.0254723068263334</v>
      </c>
      <c r="S1575" s="19">
        <f t="shared" si="343"/>
        <v>32.244609937071992</v>
      </c>
      <c r="T1575" s="25">
        <f t="shared" si="338"/>
        <v>4.4659785179836931E-3</v>
      </c>
      <c r="U1575" s="25">
        <f t="shared" si="339"/>
        <v>3.4389590017319671E-2</v>
      </c>
      <c r="V1575" s="25">
        <f t="shared" si="340"/>
        <v>-2.9923611499335978E-2</v>
      </c>
      <c r="Y1575" s="40"/>
      <c r="Z1575" s="40"/>
    </row>
    <row r="1576" spans="1:26" x14ac:dyDescent="0.2">
      <c r="A1576" s="16">
        <v>2001.08</v>
      </c>
      <c r="B1576" s="17">
        <v>1178.5</v>
      </c>
      <c r="C1576" s="18">
        <f>C1574/3+C1577*2/3</f>
        <v>15.723333333333333</v>
      </c>
      <c r="D1576" s="17">
        <f>(D1574+2*D1577)/3</f>
        <v>31.136666666666667</v>
      </c>
      <c r="E1576" s="17">
        <v>177.5</v>
      </c>
      <c r="F1576" s="18">
        <f t="shared" si="341"/>
        <v>2001.6249999998813</v>
      </c>
      <c r="G1576" s="19">
        <v>4.97</v>
      </c>
      <c r="H1576" s="18">
        <f t="shared" si="333"/>
        <v>2090.185940140846</v>
      </c>
      <c r="I1576" s="18">
        <f t="shared" si="334"/>
        <v>27.886881854460107</v>
      </c>
      <c r="J1576" s="20">
        <f t="shared" si="342"/>
        <v>906193.6161526324</v>
      </c>
      <c r="K1576" s="18">
        <f t="shared" si="335"/>
        <v>55.223948145539929</v>
      </c>
      <c r="L1576" s="20">
        <f t="shared" si="336"/>
        <v>23942.17103233415</v>
      </c>
      <c r="M1576" s="39">
        <f t="shared" si="330"/>
        <v>31.404318760780146</v>
      </c>
      <c r="N1576" s="21"/>
      <c r="O1576" s="22">
        <f t="shared" si="331"/>
        <v>33.631390163183042</v>
      </c>
      <c r="P1576" s="22"/>
      <c r="Q1576" s="41">
        <f t="shared" si="332"/>
        <v>8.6801283126884468E-3</v>
      </c>
      <c r="R1576" s="19">
        <f t="shared" si="337"/>
        <v>1.0231098784795749</v>
      </c>
      <c r="S1576" s="19">
        <f t="shared" si="343"/>
        <v>33.065954534884526</v>
      </c>
      <c r="T1576" s="25">
        <f t="shared" si="338"/>
        <v>-4.721467214606867E-3</v>
      </c>
      <c r="U1576" s="25">
        <f t="shared" si="339"/>
        <v>3.7976183851412326E-2</v>
      </c>
      <c r="V1576" s="25">
        <f t="shared" si="340"/>
        <v>-4.2697651066019193E-2</v>
      </c>
      <c r="Y1576" s="40"/>
      <c r="Z1576" s="40"/>
    </row>
    <row r="1577" spans="1:26" x14ac:dyDescent="0.2">
      <c r="A1577" s="16">
        <v>2001.09</v>
      </c>
      <c r="B1577" s="17">
        <v>1044.6400000000001</v>
      </c>
      <c r="C1577" s="18">
        <v>15.74</v>
      </c>
      <c r="D1577" s="17">
        <v>28.31</v>
      </c>
      <c r="E1577" s="17">
        <v>178.3</v>
      </c>
      <c r="F1577" s="18">
        <f t="shared" si="341"/>
        <v>2001.7083333332146</v>
      </c>
      <c r="G1577" s="19">
        <v>4.7300000000000004</v>
      </c>
      <c r="H1577" s="18">
        <f t="shared" si="333"/>
        <v>1844.4589781267537</v>
      </c>
      <c r="I1577" s="18">
        <f t="shared" si="334"/>
        <v>27.791185782389245</v>
      </c>
      <c r="J1577" s="20">
        <f t="shared" si="342"/>
        <v>800663.52089687507</v>
      </c>
      <c r="K1577" s="18">
        <f t="shared" si="335"/>
        <v>49.985290311273154</v>
      </c>
      <c r="L1577" s="20">
        <f t="shared" si="336"/>
        <v>21698.177627307519</v>
      </c>
      <c r="M1577" s="39">
        <f t="shared" si="330"/>
        <v>27.667392586862501</v>
      </c>
      <c r="N1577" s="21"/>
      <c r="O1577" s="22">
        <f t="shared" si="331"/>
        <v>29.631910124299555</v>
      </c>
      <c r="P1577" s="22"/>
      <c r="Q1577" s="41">
        <f t="shared" si="332"/>
        <v>1.5392721950809533E-2</v>
      </c>
      <c r="R1577" s="19">
        <f t="shared" si="337"/>
        <v>1.0166806203414818</v>
      </c>
      <c r="S1577" s="19">
        <f t="shared" si="343"/>
        <v>33.678315136648578</v>
      </c>
      <c r="T1577" s="25">
        <f t="shared" si="338"/>
        <v>6.7289873996547733E-3</v>
      </c>
      <c r="U1577" s="25">
        <f t="shared" si="339"/>
        <v>3.9053959337747912E-2</v>
      </c>
      <c r="V1577" s="25">
        <f t="shared" si="340"/>
        <v>-3.2324971938093139E-2</v>
      </c>
      <c r="Y1577" s="40"/>
      <c r="Z1577" s="40"/>
    </row>
    <row r="1578" spans="1:26" x14ac:dyDescent="0.2">
      <c r="A1578" s="16">
        <v>2001.1</v>
      </c>
      <c r="B1578" s="17">
        <v>1076.5899999999999</v>
      </c>
      <c r="C1578" s="18">
        <f>C1577*2/3+C1580/3</f>
        <v>15.740000000000002</v>
      </c>
      <c r="D1578" s="17">
        <f>(2*D1577+D1580)/3</f>
        <v>27.103333333333335</v>
      </c>
      <c r="E1578" s="17">
        <v>177.7</v>
      </c>
      <c r="F1578" s="18">
        <f t="shared" si="341"/>
        <v>2001.7916666665478</v>
      </c>
      <c r="G1578" s="19">
        <v>4.57</v>
      </c>
      <c r="H1578" s="18">
        <f t="shared" si="333"/>
        <v>1907.2894491418128</v>
      </c>
      <c r="I1578" s="18">
        <f t="shared" si="334"/>
        <v>27.885022087788425</v>
      </c>
      <c r="J1578" s="20">
        <f t="shared" si="342"/>
        <v>828946.39955754974</v>
      </c>
      <c r="K1578" s="18">
        <f t="shared" si="335"/>
        <v>48.016330918214244</v>
      </c>
      <c r="L1578" s="20">
        <f t="shared" si="336"/>
        <v>20868.864268361023</v>
      </c>
      <c r="M1578" s="39">
        <f t="shared" si="330"/>
        <v>28.5773731133601</v>
      </c>
      <c r="N1578" s="21"/>
      <c r="O1578" s="22">
        <f t="shared" si="331"/>
        <v>30.610210495719596</v>
      </c>
      <c r="P1578" s="22"/>
      <c r="Q1578" s="41">
        <f t="shared" si="332"/>
        <v>1.5346369150707029E-2</v>
      </c>
      <c r="R1578" s="19">
        <f t="shared" si="337"/>
        <v>0.99746228642444223</v>
      </c>
      <c r="S1578" s="19">
        <f t="shared" si="343"/>
        <v>34.35570120979331</v>
      </c>
      <c r="T1578" s="25">
        <f t="shared" si="338"/>
        <v>6.4392071284102848E-3</v>
      </c>
      <c r="U1578" s="25">
        <f t="shared" si="339"/>
        <v>3.5790086566631629E-2</v>
      </c>
      <c r="V1578" s="25">
        <f t="shared" si="340"/>
        <v>-2.9350879438221344E-2</v>
      </c>
      <c r="Y1578" s="40"/>
      <c r="Z1578" s="40"/>
    </row>
    <row r="1579" spans="1:26" x14ac:dyDescent="0.2">
      <c r="A1579" s="16">
        <v>2001.11</v>
      </c>
      <c r="B1579" s="17">
        <v>1129.68</v>
      </c>
      <c r="C1579" s="18">
        <f>C1577/3+C1580*2/3</f>
        <v>15.740000000000002</v>
      </c>
      <c r="D1579" s="17">
        <f>(D1577+2*D1580)/3</f>
        <v>25.896666666666665</v>
      </c>
      <c r="E1579" s="17">
        <v>177.4</v>
      </c>
      <c r="F1579" s="18">
        <f t="shared" si="341"/>
        <v>2001.8749999998811</v>
      </c>
      <c r="G1579" s="19">
        <v>4.6500000000000004</v>
      </c>
      <c r="H1579" s="18">
        <f t="shared" si="333"/>
        <v>2004.7282812852322</v>
      </c>
      <c r="I1579" s="18">
        <f t="shared" si="334"/>
        <v>27.93217826944759</v>
      </c>
      <c r="J1579" s="20">
        <f t="shared" si="342"/>
        <v>872306.93528375868</v>
      </c>
      <c r="K1579" s="18">
        <f t="shared" si="335"/>
        <v>45.95618233276965</v>
      </c>
      <c r="L1579" s="20">
        <f t="shared" si="336"/>
        <v>19996.673335869509</v>
      </c>
      <c r="M1579" s="39">
        <f t="shared" si="330"/>
        <v>30.005103811056813</v>
      </c>
      <c r="N1579" s="21"/>
      <c r="O1579" s="22">
        <f t="shared" si="331"/>
        <v>32.143096534852326</v>
      </c>
      <c r="P1579" s="22"/>
      <c r="Q1579" s="41">
        <f t="shared" si="332"/>
        <v>1.2409781134990867E-2</v>
      </c>
      <c r="R1579" s="19">
        <f t="shared" si="337"/>
        <v>0.96966877558180731</v>
      </c>
      <c r="S1579" s="19">
        <f t="shared" si="343"/>
        <v>34.326467548102443</v>
      </c>
      <c r="T1579" s="25">
        <f t="shared" si="338"/>
        <v>3.1638813101839691E-3</v>
      </c>
      <c r="U1579" s="25">
        <f t="shared" si="339"/>
        <v>3.7444765406320579E-2</v>
      </c>
      <c r="V1579" s="25">
        <f t="shared" si="340"/>
        <v>-3.428088409613661E-2</v>
      </c>
      <c r="Y1579" s="40"/>
      <c r="Z1579" s="40"/>
    </row>
    <row r="1580" spans="1:26" x14ac:dyDescent="0.2">
      <c r="A1580" s="16">
        <v>2001.12</v>
      </c>
      <c r="B1580" s="17">
        <v>1144.93</v>
      </c>
      <c r="C1580" s="18">
        <v>15.74</v>
      </c>
      <c r="D1580" s="17">
        <v>24.69</v>
      </c>
      <c r="E1580" s="17">
        <v>176.7</v>
      </c>
      <c r="F1580" s="18">
        <f t="shared" si="341"/>
        <v>2001.9583333332143</v>
      </c>
      <c r="G1580" s="19">
        <v>5.09</v>
      </c>
      <c r="H1580" s="18">
        <f t="shared" si="333"/>
        <v>2039.839879951897</v>
      </c>
      <c r="I1580" s="18">
        <f t="shared" si="334"/>
        <v>28.042832059988697</v>
      </c>
      <c r="J1580" s="20">
        <f t="shared" si="342"/>
        <v>888601.70587105548</v>
      </c>
      <c r="K1580" s="18">
        <f t="shared" si="335"/>
        <v>43.988406833616324</v>
      </c>
      <c r="L1580" s="20">
        <f t="shared" si="336"/>
        <v>19162.373348550882</v>
      </c>
      <c r="M1580" s="39">
        <f t="shared" si="330"/>
        <v>30.499953255020454</v>
      </c>
      <c r="N1580" s="21"/>
      <c r="O1580" s="22">
        <f t="shared" si="331"/>
        <v>32.677962674930072</v>
      </c>
      <c r="P1580" s="22"/>
      <c r="Q1580" s="41">
        <f t="shared" si="332"/>
        <v>6.9892836391996158E-3</v>
      </c>
      <c r="R1580" s="19">
        <f t="shared" si="337"/>
        <v>1.008137626359966</v>
      </c>
      <c r="S1580" s="19">
        <f t="shared" si="343"/>
        <v>33.417164043949072</v>
      </c>
      <c r="T1580" s="25">
        <f t="shared" si="338"/>
        <v>3.1054556620515594E-3</v>
      </c>
      <c r="U1580" s="25">
        <f t="shared" si="339"/>
        <v>4.0944894595170922E-2</v>
      </c>
      <c r="V1580" s="25">
        <f t="shared" si="340"/>
        <v>-3.7839438933119363E-2</v>
      </c>
      <c r="Y1580" s="40"/>
      <c r="Z1580" s="40"/>
    </row>
    <row r="1581" spans="1:26" x14ac:dyDescent="0.2">
      <c r="A1581" s="16">
        <v>2002.01</v>
      </c>
      <c r="B1581" s="17">
        <v>1140.21</v>
      </c>
      <c r="C1581" s="18">
        <f>C1580*2/3+C1583/3</f>
        <v>15.736666666666668</v>
      </c>
      <c r="D1581" s="17">
        <f>(2*D1580+D1583)/3</f>
        <v>24.693333333333332</v>
      </c>
      <c r="E1581" s="17">
        <v>177.1</v>
      </c>
      <c r="F1581" s="18">
        <f t="shared" si="341"/>
        <v>2002.0416666665476</v>
      </c>
      <c r="G1581" s="19">
        <v>5.04</v>
      </c>
      <c r="H1581" s="18">
        <f t="shared" si="333"/>
        <v>2026.8423821993233</v>
      </c>
      <c r="I1581" s="18">
        <f t="shared" si="334"/>
        <v>27.973568864106923</v>
      </c>
      <c r="J1581" s="20">
        <f t="shared" si="342"/>
        <v>883955.1882609477</v>
      </c>
      <c r="K1581" s="18">
        <f t="shared" si="335"/>
        <v>43.894979484283844</v>
      </c>
      <c r="L1581" s="20">
        <f t="shared" si="336"/>
        <v>19143.666618830739</v>
      </c>
      <c r="M1581" s="39">
        <f t="shared" si="330"/>
        <v>30.277204433095996</v>
      </c>
      <c r="N1581" s="21"/>
      <c r="O1581" s="22">
        <f t="shared" si="331"/>
        <v>32.44567789769124</v>
      </c>
      <c r="P1581" s="22"/>
      <c r="Q1581" s="41">
        <f t="shared" si="332"/>
        <v>7.813726902738849E-3</v>
      </c>
      <c r="R1581" s="19">
        <f t="shared" si="337"/>
        <v>1.0143899309217241</v>
      </c>
      <c r="S1581" s="19">
        <f t="shared" si="343"/>
        <v>33.61300986765773</v>
      </c>
      <c r="T1581" s="25">
        <f t="shared" si="338"/>
        <v>7.8905068108026111E-3</v>
      </c>
      <c r="U1581" s="25">
        <f t="shared" si="339"/>
        <v>4.0145010048437957E-2</v>
      </c>
      <c r="V1581" s="25">
        <f t="shared" si="340"/>
        <v>-3.2254503237635346E-2</v>
      </c>
      <c r="Y1581" s="40"/>
      <c r="Z1581" s="40"/>
    </row>
    <row r="1582" spans="1:26" x14ac:dyDescent="0.2">
      <c r="A1582" s="16">
        <v>2002.02</v>
      </c>
      <c r="B1582" s="17">
        <v>1100.67</v>
      </c>
      <c r="C1582" s="18">
        <f>C1580/3+C1583*2/3</f>
        <v>15.733333333333334</v>
      </c>
      <c r="D1582" s="17">
        <f>(D1580+2*D1583)/3</f>
        <v>24.696666666666669</v>
      </c>
      <c r="E1582" s="17">
        <v>177.8</v>
      </c>
      <c r="F1582" s="18">
        <f t="shared" si="341"/>
        <v>2002.1249999998809</v>
      </c>
      <c r="G1582" s="19">
        <v>4.91</v>
      </c>
      <c r="H1582" s="18">
        <f t="shared" si="333"/>
        <v>1948.8529258295846</v>
      </c>
      <c r="I1582" s="18">
        <f t="shared" si="334"/>
        <v>27.857534683164616</v>
      </c>
      <c r="J1582" s="20">
        <f t="shared" si="342"/>
        <v>850954.53784916922</v>
      </c>
      <c r="K1582" s="18">
        <f t="shared" si="335"/>
        <v>43.728066624484462</v>
      </c>
      <c r="L1582" s="20">
        <f t="shared" si="336"/>
        <v>19093.588968308683</v>
      </c>
      <c r="M1582" s="39">
        <f t="shared" si="330"/>
        <v>29.085704152008425</v>
      </c>
      <c r="N1582" s="21"/>
      <c r="O1582" s="22">
        <f t="shared" si="331"/>
        <v>31.176385637974658</v>
      </c>
      <c r="P1582" s="22"/>
      <c r="Q1582" s="41">
        <f t="shared" si="332"/>
        <v>1.0500638782444602E-2</v>
      </c>
      <c r="R1582" s="19">
        <f t="shared" si="337"/>
        <v>0.97557538102605568</v>
      </c>
      <c r="S1582" s="19">
        <f t="shared" si="343"/>
        <v>33.962459786237453</v>
      </c>
      <c r="T1582" s="25">
        <f t="shared" si="338"/>
        <v>1.5422889034006459E-2</v>
      </c>
      <c r="U1582" s="25">
        <f t="shared" si="339"/>
        <v>3.8783770458147959E-2</v>
      </c>
      <c r="V1582" s="25">
        <f t="shared" si="340"/>
        <v>-2.33608814241415E-2</v>
      </c>
      <c r="Y1582" s="40"/>
      <c r="Z1582" s="40"/>
    </row>
    <row r="1583" spans="1:26" x14ac:dyDescent="0.2">
      <c r="A1583" s="16">
        <v>2002.03</v>
      </c>
      <c r="B1583" s="17">
        <v>1153.79</v>
      </c>
      <c r="C1583" s="18">
        <v>15.73</v>
      </c>
      <c r="D1583" s="17">
        <v>24.7</v>
      </c>
      <c r="E1583" s="17">
        <v>178.8</v>
      </c>
      <c r="F1583" s="18">
        <f t="shared" si="341"/>
        <v>2002.2083333332141</v>
      </c>
      <c r="G1583" s="19">
        <v>5.28</v>
      </c>
      <c r="H1583" s="18">
        <f t="shared" si="333"/>
        <v>2031.481860248882</v>
      </c>
      <c r="I1583" s="18">
        <f t="shared" si="334"/>
        <v>27.695862905480997</v>
      </c>
      <c r="J1583" s="20">
        <f t="shared" si="342"/>
        <v>888041.71825944283</v>
      </c>
      <c r="K1583" s="18">
        <f t="shared" si="335"/>
        <v>43.489371504474292</v>
      </c>
      <c r="L1583" s="20">
        <f t="shared" si="336"/>
        <v>19010.93824786854</v>
      </c>
      <c r="M1583" s="39">
        <f t="shared" si="330"/>
        <v>30.292130640918671</v>
      </c>
      <c r="N1583" s="21"/>
      <c r="O1583" s="22">
        <f t="shared" si="331"/>
        <v>32.475809252847966</v>
      </c>
      <c r="P1583" s="22"/>
      <c r="Q1583" s="41">
        <f t="shared" si="332"/>
        <v>5.489876941598644E-3</v>
      </c>
      <c r="R1583" s="19">
        <f t="shared" si="337"/>
        <v>1.0098121952753996</v>
      </c>
      <c r="S1583" s="19">
        <f t="shared" si="343"/>
        <v>32.947632377824029</v>
      </c>
      <c r="T1583" s="25">
        <f t="shared" si="338"/>
        <v>1.3213994035881971E-2</v>
      </c>
      <c r="U1583" s="25">
        <f t="shared" si="339"/>
        <v>3.9453964822458554E-2</v>
      </c>
      <c r="V1583" s="25">
        <f t="shared" si="340"/>
        <v>-2.6239970786576583E-2</v>
      </c>
      <c r="Y1583" s="40"/>
      <c r="Z1583" s="40"/>
    </row>
    <row r="1584" spans="1:26" x14ac:dyDescent="0.2">
      <c r="A1584" s="16">
        <v>2002.04</v>
      </c>
      <c r="B1584" s="17">
        <v>1111.93</v>
      </c>
      <c r="C1584" s="18">
        <f>C1583*2/3+C1586/3</f>
        <v>15.833333333333332</v>
      </c>
      <c r="D1584" s="17">
        <f>(2*D1583+D1586)/3</f>
        <v>25.38</v>
      </c>
      <c r="E1584" s="17">
        <v>179.8</v>
      </c>
      <c r="F1584" s="18">
        <f t="shared" si="341"/>
        <v>2002.2916666665474</v>
      </c>
      <c r="G1584" s="19">
        <v>5.21</v>
      </c>
      <c r="H1584" s="18">
        <f t="shared" si="333"/>
        <v>1946.8901726223589</v>
      </c>
      <c r="I1584" s="18">
        <f t="shared" si="334"/>
        <v>27.722753290693372</v>
      </c>
      <c r="J1584" s="20">
        <f t="shared" si="342"/>
        <v>852073.21224526211</v>
      </c>
      <c r="K1584" s="18">
        <f t="shared" si="335"/>
        <v>44.438114432703017</v>
      </c>
      <c r="L1584" s="20">
        <f t="shared" si="336"/>
        <v>19448.722605545987</v>
      </c>
      <c r="M1584" s="39">
        <f t="shared" si="330"/>
        <v>29.005883253118682</v>
      </c>
      <c r="N1584" s="21"/>
      <c r="O1584" s="22">
        <f t="shared" si="331"/>
        <v>31.104690399704129</v>
      </c>
      <c r="P1584" s="22"/>
      <c r="Q1584" s="41">
        <f t="shared" si="332"/>
        <v>8.0785808107927196E-3</v>
      </c>
      <c r="R1584" s="19">
        <f t="shared" si="337"/>
        <v>1.0082163411245575</v>
      </c>
      <c r="S1584" s="19">
        <f t="shared" si="343"/>
        <v>33.085876926180333</v>
      </c>
      <c r="T1584" s="25">
        <f t="shared" si="338"/>
        <v>1.7068177540057627E-2</v>
      </c>
      <c r="U1584" s="25">
        <f t="shared" si="339"/>
        <v>4.000361897021687E-2</v>
      </c>
      <c r="V1584" s="25">
        <f t="shared" si="340"/>
        <v>-2.2935441430159242E-2</v>
      </c>
      <c r="Y1584" s="40"/>
      <c r="Z1584" s="40"/>
    </row>
    <row r="1585" spans="1:26" x14ac:dyDescent="0.2">
      <c r="A1585" s="16">
        <v>2002.05</v>
      </c>
      <c r="B1585" s="17">
        <v>1079.25</v>
      </c>
      <c r="C1585" s="18">
        <f>C1583/3+C1586*2/3</f>
        <v>15.936666666666667</v>
      </c>
      <c r="D1585" s="17">
        <f>(D1583+2*D1586)/3</f>
        <v>26.06</v>
      </c>
      <c r="E1585" s="17">
        <v>179.8</v>
      </c>
      <c r="F1585" s="18">
        <f t="shared" si="341"/>
        <v>2002.3749999998806</v>
      </c>
      <c r="G1585" s="19">
        <v>5.16</v>
      </c>
      <c r="H1585" s="18">
        <f t="shared" si="333"/>
        <v>1889.6704098303678</v>
      </c>
      <c r="I1585" s="18">
        <f t="shared" si="334"/>
        <v>27.90368073322211</v>
      </c>
      <c r="J1585" s="20">
        <f t="shared" si="342"/>
        <v>828048.18188101903</v>
      </c>
      <c r="K1585" s="18">
        <f t="shared" si="335"/>
        <v>45.628733731924378</v>
      </c>
      <c r="L1585" s="20">
        <f t="shared" si="336"/>
        <v>19994.380931034844</v>
      </c>
      <c r="M1585" s="39">
        <f t="shared" si="330"/>
        <v>28.128107508688345</v>
      </c>
      <c r="N1585" s="21"/>
      <c r="O1585" s="22">
        <f t="shared" si="331"/>
        <v>30.1719841375415</v>
      </c>
      <c r="P1585" s="22"/>
      <c r="Q1585" s="41">
        <f t="shared" si="332"/>
        <v>9.5075054739182582E-3</v>
      </c>
      <c r="R1585" s="19">
        <f t="shared" si="337"/>
        <v>1.0223118312731163</v>
      </c>
      <c r="S1585" s="19">
        <f t="shared" si="343"/>
        <v>33.357721777410958</v>
      </c>
      <c r="T1585" s="25">
        <f t="shared" si="338"/>
        <v>1.690525962543532E-2</v>
      </c>
      <c r="U1585" s="25">
        <f t="shared" si="339"/>
        <v>4.1783162308777655E-2</v>
      </c>
      <c r="V1585" s="25">
        <f t="shared" si="340"/>
        <v>-2.4877902683342334E-2</v>
      </c>
      <c r="Y1585" s="40"/>
      <c r="Z1585" s="40"/>
    </row>
    <row r="1586" spans="1:26" x14ac:dyDescent="0.2">
      <c r="A1586" s="16">
        <v>2002.06</v>
      </c>
      <c r="B1586" s="17">
        <v>1014.02</v>
      </c>
      <c r="C1586" s="18">
        <v>16.04</v>
      </c>
      <c r="D1586" s="17">
        <v>26.74</v>
      </c>
      <c r="E1586" s="17">
        <v>179.9</v>
      </c>
      <c r="F1586" s="18">
        <f t="shared" si="341"/>
        <v>2002.4583333332139</v>
      </c>
      <c r="G1586" s="19">
        <v>4.93</v>
      </c>
      <c r="H1586" s="18">
        <f t="shared" si="333"/>
        <v>1774.4715885214016</v>
      </c>
      <c r="I1586" s="18">
        <f t="shared" si="334"/>
        <v>28.068996942745979</v>
      </c>
      <c r="J1586" s="20">
        <f t="shared" si="342"/>
        <v>778593.3666057759</v>
      </c>
      <c r="K1586" s="18">
        <f t="shared" si="335"/>
        <v>46.793327821011694</v>
      </c>
      <c r="L1586" s="20">
        <f t="shared" si="336"/>
        <v>20531.731743987741</v>
      </c>
      <c r="M1586" s="39">
        <f t="shared" si="330"/>
        <v>26.38767254118336</v>
      </c>
      <c r="N1586" s="21"/>
      <c r="O1586" s="22">
        <f t="shared" si="331"/>
        <v>28.315227417431327</v>
      </c>
      <c r="P1586" s="22"/>
      <c r="Q1586" s="41">
        <f t="shared" si="332"/>
        <v>1.3843029904263136E-2</v>
      </c>
      <c r="R1586" s="19">
        <f t="shared" si="337"/>
        <v>1.0263194975144518</v>
      </c>
      <c r="S1586" s="19">
        <f t="shared" si="343"/>
        <v>34.083037554186035</v>
      </c>
      <c r="T1586" s="25">
        <f t="shared" si="338"/>
        <v>2.2153703784095979E-2</v>
      </c>
      <c r="U1586" s="25">
        <f t="shared" si="339"/>
        <v>4.1551593814674881E-2</v>
      </c>
      <c r="V1586" s="25">
        <f t="shared" si="340"/>
        <v>-1.9397890030578901E-2</v>
      </c>
      <c r="Y1586" s="40"/>
      <c r="Z1586" s="40"/>
    </row>
    <row r="1587" spans="1:26" x14ac:dyDescent="0.2">
      <c r="A1587" s="16">
        <v>2002.07</v>
      </c>
      <c r="B1587" s="17">
        <v>903.59</v>
      </c>
      <c r="C1587" s="18">
        <f>C1586*2/3+C1589/3</f>
        <v>15.96</v>
      </c>
      <c r="D1587" s="17">
        <f>(2*D1586+D1589)/3</f>
        <v>27.84</v>
      </c>
      <c r="E1587" s="17">
        <v>180.1</v>
      </c>
      <c r="F1587" s="18">
        <f t="shared" si="341"/>
        <v>2002.5416666665471</v>
      </c>
      <c r="G1587" s="19">
        <v>4.6500000000000004</v>
      </c>
      <c r="H1587" s="18">
        <f t="shared" si="333"/>
        <v>1579.4700519850091</v>
      </c>
      <c r="I1587" s="18">
        <f t="shared" si="334"/>
        <v>27.897986951693522</v>
      </c>
      <c r="J1587" s="20">
        <f t="shared" si="342"/>
        <v>694051.68961843953</v>
      </c>
      <c r="K1587" s="18">
        <f t="shared" si="335"/>
        <v>48.664157690172154</v>
      </c>
      <c r="L1587" s="20">
        <f t="shared" si="336"/>
        <v>21384.03373098126</v>
      </c>
      <c r="M1587" s="39">
        <f t="shared" si="330"/>
        <v>23.463120467431441</v>
      </c>
      <c r="N1587" s="21"/>
      <c r="O1587" s="22">
        <f t="shared" si="331"/>
        <v>25.189619576345258</v>
      </c>
      <c r="P1587" s="22"/>
      <c r="Q1587" s="41">
        <f t="shared" si="332"/>
        <v>2.1261397043573507E-2</v>
      </c>
      <c r="R1587" s="19">
        <f t="shared" si="337"/>
        <v>1.0353744093209243</v>
      </c>
      <c r="S1587" s="19">
        <f t="shared" si="343"/>
        <v>34.941240794838841</v>
      </c>
      <c r="T1587" s="25">
        <f t="shared" si="338"/>
        <v>3.7123546768372595E-2</v>
      </c>
      <c r="U1587" s="25">
        <f t="shared" si="339"/>
        <v>4.0130129867655073E-2</v>
      </c>
      <c r="V1587" s="25">
        <f t="shared" si="340"/>
        <v>-3.0065830992824782E-3</v>
      </c>
      <c r="Y1587" s="40"/>
      <c r="Z1587" s="40"/>
    </row>
    <row r="1588" spans="1:26" x14ac:dyDescent="0.2">
      <c r="A1588" s="16">
        <v>2002.08</v>
      </c>
      <c r="B1588" s="17">
        <v>912.55</v>
      </c>
      <c r="C1588" s="18">
        <f>C1586/3+C1589*2/3</f>
        <v>15.879999999999999</v>
      </c>
      <c r="D1588" s="17">
        <f>(D1586+2*D1589)/3</f>
        <v>28.939999999999998</v>
      </c>
      <c r="E1588" s="17">
        <v>180.7</v>
      </c>
      <c r="F1588" s="18">
        <f t="shared" si="341"/>
        <v>2002.6249999998804</v>
      </c>
      <c r="G1588" s="19">
        <v>4.26</v>
      </c>
      <c r="H1588" s="18">
        <f t="shared" si="333"/>
        <v>1589.8355703514119</v>
      </c>
      <c r="I1588" s="18">
        <f t="shared" si="334"/>
        <v>27.665978693967915</v>
      </c>
      <c r="J1588" s="20">
        <f t="shared" si="342"/>
        <v>699619.59542522905</v>
      </c>
      <c r="K1588" s="18">
        <f t="shared" si="335"/>
        <v>50.418981322634217</v>
      </c>
      <c r="L1588" s="20">
        <f t="shared" si="336"/>
        <v>22187.267647368502</v>
      </c>
      <c r="M1588" s="39">
        <f t="shared" si="330"/>
        <v>23.588713528842373</v>
      </c>
      <c r="N1588" s="21"/>
      <c r="O1588" s="22">
        <f t="shared" si="331"/>
        <v>25.335997073986551</v>
      </c>
      <c r="P1588" s="22"/>
      <c r="Q1588" s="41">
        <f t="shared" si="332"/>
        <v>2.4983992645496854E-2</v>
      </c>
      <c r="R1588" s="19">
        <f t="shared" si="337"/>
        <v>1.0356261870042687</v>
      </c>
      <c r="S1588" s="19">
        <f t="shared" si="343"/>
        <v>36.057142808280304</v>
      </c>
      <c r="T1588" s="25">
        <f t="shared" si="338"/>
        <v>3.9179176192103871E-2</v>
      </c>
      <c r="U1588" s="25">
        <f t="shared" si="339"/>
        <v>3.4995989194479771E-2</v>
      </c>
      <c r="V1588" s="25">
        <f t="shared" si="340"/>
        <v>4.1831869976240998E-3</v>
      </c>
      <c r="Y1588" s="40"/>
      <c r="Z1588" s="40"/>
    </row>
    <row r="1589" spans="1:26" x14ac:dyDescent="0.2">
      <c r="A1589" s="16">
        <v>2002.09</v>
      </c>
      <c r="B1589" s="17">
        <v>867.81</v>
      </c>
      <c r="C1589" s="18">
        <v>15.8</v>
      </c>
      <c r="D1589" s="17">
        <v>30.04</v>
      </c>
      <c r="E1589" s="17">
        <v>181</v>
      </c>
      <c r="F1589" s="18">
        <f t="shared" si="341"/>
        <v>2002.7083333332137</v>
      </c>
      <c r="G1589" s="19">
        <v>3.87</v>
      </c>
      <c r="H1589" s="18">
        <f t="shared" si="333"/>
        <v>1509.3840905386746</v>
      </c>
      <c r="I1589" s="18">
        <f t="shared" si="334"/>
        <v>27.480979281767969</v>
      </c>
      <c r="J1589" s="20">
        <f t="shared" si="342"/>
        <v>665224.05993056705</v>
      </c>
      <c r="K1589" s="18">
        <f t="shared" si="335"/>
        <v>52.248646685082889</v>
      </c>
      <c r="L1589" s="20">
        <f t="shared" si="336"/>
        <v>23027.311001618134</v>
      </c>
      <c r="M1589" s="39">
        <f t="shared" si="330"/>
        <v>22.365036801224331</v>
      </c>
      <c r="N1589" s="21"/>
      <c r="O1589" s="22">
        <f t="shared" si="331"/>
        <v>24.033754017347924</v>
      </c>
      <c r="P1589" s="22"/>
      <c r="Q1589" s="41">
        <f t="shared" si="332"/>
        <v>3.1082925210663762E-2</v>
      </c>
      <c r="R1589" s="19">
        <f t="shared" si="337"/>
        <v>0.99748650991017018</v>
      </c>
      <c r="S1589" s="19">
        <f t="shared" si="343"/>
        <v>37.279828965027377</v>
      </c>
      <c r="T1589" s="25">
        <f t="shared" si="338"/>
        <v>4.7080767227533959E-2</v>
      </c>
      <c r="U1589" s="25">
        <f t="shared" si="339"/>
        <v>3.0859464967863071E-2</v>
      </c>
      <c r="V1589" s="25">
        <f t="shared" si="340"/>
        <v>1.6221302259670889E-2</v>
      </c>
      <c r="Y1589" s="40"/>
      <c r="Z1589" s="40"/>
    </row>
    <row r="1590" spans="1:26" x14ac:dyDescent="0.2">
      <c r="A1590" s="16">
        <v>2002.1</v>
      </c>
      <c r="B1590" s="17">
        <v>854.63</v>
      </c>
      <c r="C1590" s="18">
        <f>C1589*2/3+C1592/3</f>
        <v>15.89</v>
      </c>
      <c r="D1590" s="17">
        <f>(2*D1589+D1592)/3</f>
        <v>29.223333333333333</v>
      </c>
      <c r="E1590" s="17">
        <v>181.3</v>
      </c>
      <c r="F1590" s="18">
        <f t="shared" si="341"/>
        <v>2002.7916666665469</v>
      </c>
      <c r="G1590" s="19">
        <v>3.94</v>
      </c>
      <c r="H1590" s="18">
        <f t="shared" si="333"/>
        <v>1484.0004145752901</v>
      </c>
      <c r="I1590" s="18">
        <f t="shared" si="334"/>
        <v>27.591784266409277</v>
      </c>
      <c r="J1590" s="20">
        <f t="shared" si="342"/>
        <v>655050.19352988503</v>
      </c>
      <c r="K1590" s="18">
        <f t="shared" si="335"/>
        <v>50.744110061592224</v>
      </c>
      <c r="L1590" s="20">
        <f t="shared" si="336"/>
        <v>22398.874548738451</v>
      </c>
      <c r="M1590" s="39">
        <f t="shared" si="330"/>
        <v>21.956233863659076</v>
      </c>
      <c r="N1590" s="21"/>
      <c r="O1590" s="22">
        <f t="shared" si="331"/>
        <v>23.606572751994392</v>
      </c>
      <c r="P1590" s="22"/>
      <c r="Q1590" s="41">
        <f t="shared" si="332"/>
        <v>3.1023120090339106E-2</v>
      </c>
      <c r="R1590" s="19">
        <f t="shared" si="337"/>
        <v>0.99431179749023912</v>
      </c>
      <c r="S1590" s="19">
        <f t="shared" si="343"/>
        <v>37.124594008116681</v>
      </c>
      <c r="T1590" s="25">
        <f t="shared" si="338"/>
        <v>4.8511989709715708E-2</v>
      </c>
      <c r="U1590" s="25">
        <f t="shared" si="339"/>
        <v>3.1196084467564056E-2</v>
      </c>
      <c r="V1590" s="25">
        <f t="shared" si="340"/>
        <v>1.7315905242151652E-2</v>
      </c>
      <c r="Y1590" s="40"/>
      <c r="Z1590" s="40"/>
    </row>
    <row r="1591" spans="1:26" x14ac:dyDescent="0.2">
      <c r="A1591" s="16">
        <v>2002.11</v>
      </c>
      <c r="B1591" s="17">
        <v>909.93</v>
      </c>
      <c r="C1591" s="18">
        <f>C1589/3+C1592*2/3</f>
        <v>15.98</v>
      </c>
      <c r="D1591" s="17">
        <f>(D1589+2*D1592)/3</f>
        <v>28.406666666666666</v>
      </c>
      <c r="E1591" s="17">
        <v>181.3</v>
      </c>
      <c r="F1591" s="18">
        <f t="shared" si="341"/>
        <v>2002.8749999998802</v>
      </c>
      <c r="G1591" s="19">
        <v>4.05</v>
      </c>
      <c r="H1591" s="18">
        <f t="shared" si="333"/>
        <v>1580.0246858108114</v>
      </c>
      <c r="I1591" s="18">
        <f t="shared" si="334"/>
        <v>27.748062465526765</v>
      </c>
      <c r="J1591" s="20">
        <f t="shared" si="342"/>
        <v>698456.79546279158</v>
      </c>
      <c r="K1591" s="18">
        <f t="shared" si="335"/>
        <v>49.326030106637262</v>
      </c>
      <c r="L1591" s="20">
        <f t="shared" si="336"/>
        <v>21804.786488828475</v>
      </c>
      <c r="M1591" s="39">
        <f t="shared" si="330"/>
        <v>23.34839650272513</v>
      </c>
      <c r="N1591" s="21"/>
      <c r="O1591" s="22">
        <f t="shared" si="331"/>
        <v>25.114358041300331</v>
      </c>
      <c r="P1591" s="22"/>
      <c r="Q1591" s="41">
        <f t="shared" si="332"/>
        <v>2.7063021565630271E-2</v>
      </c>
      <c r="R1591" s="19">
        <f t="shared" si="337"/>
        <v>1.0050077075830828</v>
      </c>
      <c r="S1591" s="19">
        <f t="shared" si="343"/>
        <v>36.913421799305858</v>
      </c>
      <c r="T1591" s="25">
        <f t="shared" si="338"/>
        <v>3.9308477859257396E-2</v>
      </c>
      <c r="U1591" s="25">
        <f t="shared" si="339"/>
        <v>3.3363706824877992E-2</v>
      </c>
      <c r="V1591" s="25">
        <f t="shared" si="340"/>
        <v>5.9447710343794036E-3</v>
      </c>
      <c r="Y1591" s="40"/>
      <c r="Z1591" s="40"/>
    </row>
    <row r="1592" spans="1:26" x14ac:dyDescent="0.2">
      <c r="A1592" s="16">
        <v>2002.12</v>
      </c>
      <c r="B1592" s="17">
        <v>899.18</v>
      </c>
      <c r="C1592" s="18">
        <v>16.07</v>
      </c>
      <c r="D1592" s="17">
        <v>27.59</v>
      </c>
      <c r="E1592" s="17">
        <v>180.9</v>
      </c>
      <c r="F1592" s="18">
        <f t="shared" si="341"/>
        <v>2002.9583333332134</v>
      </c>
      <c r="G1592" s="19">
        <v>4.03</v>
      </c>
      <c r="H1592" s="18">
        <f t="shared" si="333"/>
        <v>1564.8105457435054</v>
      </c>
      <c r="I1592" s="18">
        <f t="shared" si="334"/>
        <v>27.966041804864581</v>
      </c>
      <c r="J1592" s="20">
        <f t="shared" si="342"/>
        <v>692761.52778572496</v>
      </c>
      <c r="K1592" s="18">
        <f t="shared" si="335"/>
        <v>48.013882600884486</v>
      </c>
      <c r="L1592" s="20">
        <f t="shared" si="336"/>
        <v>21256.356404288519</v>
      </c>
      <c r="M1592" s="39">
        <f t="shared" si="330"/>
        <v>23.101442537685635</v>
      </c>
      <c r="N1592" s="21"/>
      <c r="O1592" s="22">
        <f t="shared" si="331"/>
        <v>24.860432504266154</v>
      </c>
      <c r="P1592" s="22"/>
      <c r="Q1592" s="41">
        <f t="shared" si="332"/>
        <v>2.7566733863023954E-2</v>
      </c>
      <c r="R1592" s="19">
        <f t="shared" si="337"/>
        <v>1.0017271449982252</v>
      </c>
      <c r="S1592" s="19">
        <f t="shared" si="343"/>
        <v>37.180303876894627</v>
      </c>
      <c r="T1592" s="25">
        <f t="shared" si="338"/>
        <v>4.2685327215542301E-2</v>
      </c>
      <c r="U1592" s="25">
        <f t="shared" si="339"/>
        <v>3.2380151210893438E-2</v>
      </c>
      <c r="V1592" s="25">
        <f t="shared" si="340"/>
        <v>1.0305176004648864E-2</v>
      </c>
      <c r="Y1592" s="40"/>
      <c r="Z1592" s="40"/>
    </row>
    <row r="1593" spans="1:26" x14ac:dyDescent="0.2">
      <c r="A1593" s="16">
        <v>2003.01</v>
      </c>
      <c r="B1593" s="17">
        <v>895.84</v>
      </c>
      <c r="C1593" s="18">
        <f>C1592*2/3+C1595/3</f>
        <v>16.119999999999997</v>
      </c>
      <c r="D1593" s="17">
        <f>(2*D1592+D1595)/3</f>
        <v>28.5</v>
      </c>
      <c r="E1593" s="17">
        <v>181.7</v>
      </c>
      <c r="F1593" s="18">
        <f t="shared" si="341"/>
        <v>2003.0416666665467</v>
      </c>
      <c r="G1593" s="19">
        <v>4.05</v>
      </c>
      <c r="H1593" s="18">
        <f t="shared" si="333"/>
        <v>1552.1340110071556</v>
      </c>
      <c r="I1593" s="18">
        <f t="shared" si="334"/>
        <v>27.929541276829948</v>
      </c>
      <c r="J1593" s="20">
        <f t="shared" si="342"/>
        <v>688179.86157909688</v>
      </c>
      <c r="K1593" s="18">
        <f t="shared" si="335"/>
        <v>49.379151761144769</v>
      </c>
      <c r="L1593" s="20">
        <f t="shared" si="336"/>
        <v>21893.559179099237</v>
      </c>
      <c r="M1593" s="39">
        <f t="shared" si="330"/>
        <v>22.89834857661322</v>
      </c>
      <c r="N1593" s="21"/>
      <c r="O1593" s="22">
        <f t="shared" si="331"/>
        <v>24.653867027835652</v>
      </c>
      <c r="P1593" s="22"/>
      <c r="Q1593" s="41">
        <f t="shared" si="332"/>
        <v>2.7698583136729481E-2</v>
      </c>
      <c r="R1593" s="19">
        <f t="shared" si="337"/>
        <v>1.0156947309972999</v>
      </c>
      <c r="S1593" s="19">
        <f t="shared" si="343"/>
        <v>37.08053717768712</v>
      </c>
      <c r="T1593" s="25">
        <f t="shared" si="338"/>
        <v>4.7440395385840217E-2</v>
      </c>
      <c r="U1593" s="25">
        <f t="shared" si="339"/>
        <v>3.0718331825776879E-2</v>
      </c>
      <c r="V1593" s="25">
        <f t="shared" si="340"/>
        <v>1.6722063560063338E-2</v>
      </c>
      <c r="Y1593" s="40"/>
      <c r="Z1593" s="40"/>
    </row>
    <row r="1594" spans="1:26" x14ac:dyDescent="0.2">
      <c r="A1594" s="16">
        <v>2003.02</v>
      </c>
      <c r="B1594" s="17">
        <v>837.03</v>
      </c>
      <c r="C1594" s="18">
        <f>C1592/3+C1595*2/3</f>
        <v>16.169999999999998</v>
      </c>
      <c r="D1594" s="17">
        <f>(D1592+2*D1595)/3</f>
        <v>29.41</v>
      </c>
      <c r="E1594" s="17">
        <v>183.1</v>
      </c>
      <c r="F1594" s="18">
        <f t="shared" si="341"/>
        <v>2003.1249999998799</v>
      </c>
      <c r="G1594" s="19">
        <v>3.9</v>
      </c>
      <c r="H1594" s="18">
        <f t="shared" si="333"/>
        <v>1439.1510276488264</v>
      </c>
      <c r="I1594" s="18">
        <f t="shared" si="334"/>
        <v>27.801957058984172</v>
      </c>
      <c r="J1594" s="20">
        <f t="shared" si="342"/>
        <v>639113.08143756096</v>
      </c>
      <c r="K1594" s="18">
        <f t="shared" si="335"/>
        <v>50.566206376297131</v>
      </c>
      <c r="L1594" s="20">
        <f t="shared" si="336"/>
        <v>22455.964212846218</v>
      </c>
      <c r="M1594" s="39">
        <f t="shared" si="330"/>
        <v>21.214102123415287</v>
      </c>
      <c r="N1594" s="21"/>
      <c r="O1594" s="22">
        <f t="shared" si="331"/>
        <v>22.853826114365571</v>
      </c>
      <c r="P1594" s="22"/>
      <c r="Q1594" s="41">
        <f t="shared" si="332"/>
        <v>3.3093626579452112E-2</v>
      </c>
      <c r="R1594" s="19">
        <f t="shared" si="337"/>
        <v>1.0106729743502778</v>
      </c>
      <c r="S1594" s="19">
        <f t="shared" si="343"/>
        <v>37.374535132192285</v>
      </c>
      <c r="T1594" s="25">
        <f t="shared" si="338"/>
        <v>5.6792613215519205E-2</v>
      </c>
      <c r="U1594" s="25">
        <f t="shared" si="339"/>
        <v>2.8579602659118741E-2</v>
      </c>
      <c r="V1594" s="25">
        <f t="shared" si="340"/>
        <v>2.8213010556400464E-2</v>
      </c>
      <c r="Y1594" s="40"/>
      <c r="Z1594" s="40"/>
    </row>
    <row r="1595" spans="1:26" x14ac:dyDescent="0.2">
      <c r="A1595" s="16">
        <v>2003.03</v>
      </c>
      <c r="B1595" s="17">
        <v>846.63</v>
      </c>
      <c r="C1595" s="18">
        <v>16.22</v>
      </c>
      <c r="D1595" s="17">
        <v>30.32</v>
      </c>
      <c r="E1595" s="17">
        <v>184.2</v>
      </c>
      <c r="F1595" s="18">
        <f t="shared" si="341"/>
        <v>2003.2083333332132</v>
      </c>
      <c r="G1595" s="19">
        <v>3.81</v>
      </c>
      <c r="H1595" s="18">
        <f t="shared" si="333"/>
        <v>1446.9639802524439</v>
      </c>
      <c r="I1595" s="18">
        <f t="shared" si="334"/>
        <v>27.7213845005429</v>
      </c>
      <c r="J1595" s="20">
        <f t="shared" si="342"/>
        <v>643608.63822426938</v>
      </c>
      <c r="K1595" s="18">
        <f t="shared" si="335"/>
        <v>51.819505428881676</v>
      </c>
      <c r="L1595" s="20">
        <f t="shared" si="336"/>
        <v>23049.282344069834</v>
      </c>
      <c r="M1595" s="39">
        <f t="shared" si="330"/>
        <v>21.30971902699099</v>
      </c>
      <c r="N1595" s="21"/>
      <c r="O1595" s="22">
        <f t="shared" si="331"/>
        <v>22.969623651201289</v>
      </c>
      <c r="P1595" s="22"/>
      <c r="Q1595" s="41">
        <f t="shared" si="332"/>
        <v>3.4038561227224658E-2</v>
      </c>
      <c r="R1595" s="19">
        <f t="shared" si="337"/>
        <v>0.99088969647979586</v>
      </c>
      <c r="S1595" s="19">
        <f t="shared" si="343"/>
        <v>37.54785834246389</v>
      </c>
      <c r="T1595" s="25">
        <f t="shared" si="338"/>
        <v>5.8617724612823441E-2</v>
      </c>
      <c r="U1595" s="25">
        <f t="shared" si="339"/>
        <v>2.8189574612293988E-2</v>
      </c>
      <c r="V1595" s="25">
        <f t="shared" si="340"/>
        <v>3.0428150000529453E-2</v>
      </c>
      <c r="Y1595" s="40"/>
      <c r="Z1595" s="40"/>
    </row>
    <row r="1596" spans="1:26" x14ac:dyDescent="0.2">
      <c r="A1596" s="16">
        <v>2003.04</v>
      </c>
      <c r="B1596" s="17">
        <v>890.03</v>
      </c>
      <c r="C1596" s="18">
        <f>C1595*2/3+C1598/3</f>
        <v>16.203333333333333</v>
      </c>
      <c r="D1596" s="17">
        <f>(2*D1595+D1598)/3</f>
        <v>31.73</v>
      </c>
      <c r="E1596" s="17">
        <v>183.8</v>
      </c>
      <c r="F1596" s="18">
        <f t="shared" si="341"/>
        <v>2003.2916666665465</v>
      </c>
      <c r="G1596" s="19">
        <v>3.96</v>
      </c>
      <c r="H1596" s="18">
        <f t="shared" si="333"/>
        <v>1524.4487590451583</v>
      </c>
      <c r="I1596" s="18">
        <f t="shared" si="334"/>
        <v>27.753167188066747</v>
      </c>
      <c r="J1596" s="20">
        <f t="shared" si="342"/>
        <v>679102.53337842133</v>
      </c>
      <c r="K1596" s="18">
        <f t="shared" si="335"/>
        <v>54.347335622959768</v>
      </c>
      <c r="L1596" s="20">
        <f t="shared" si="336"/>
        <v>24210.333791105146</v>
      </c>
      <c r="M1596" s="39">
        <f t="shared" si="330"/>
        <v>22.427939577730896</v>
      </c>
      <c r="N1596" s="21"/>
      <c r="O1596" s="22">
        <f t="shared" si="331"/>
        <v>24.186166302446416</v>
      </c>
      <c r="P1596" s="22"/>
      <c r="Q1596" s="41">
        <f t="shared" si="332"/>
        <v>2.969093660099293E-2</v>
      </c>
      <c r="R1596" s="19">
        <f t="shared" si="337"/>
        <v>1.0358298898509803</v>
      </c>
      <c r="S1596" s="19">
        <f t="shared" si="343"/>
        <v>37.286756110851371</v>
      </c>
      <c r="T1596" s="25">
        <f t="shared" si="338"/>
        <v>5.4582850447928655E-2</v>
      </c>
      <c r="U1596" s="25">
        <f t="shared" si="339"/>
        <v>3.1035894362941185E-2</v>
      </c>
      <c r="V1596" s="25">
        <f t="shared" si="340"/>
        <v>2.3546956084987469E-2</v>
      </c>
      <c r="Y1596" s="40"/>
      <c r="Z1596" s="40"/>
    </row>
    <row r="1597" spans="1:26" x14ac:dyDescent="0.2">
      <c r="A1597" s="16">
        <v>2003.05</v>
      </c>
      <c r="B1597" s="17">
        <v>935.96</v>
      </c>
      <c r="C1597" s="18">
        <f>C1595/3+C1598*2/3</f>
        <v>16.186666666666667</v>
      </c>
      <c r="D1597" s="17">
        <f>(D1595+2*D1598)/3</f>
        <v>33.139999999999993</v>
      </c>
      <c r="E1597" s="17">
        <v>183.5</v>
      </c>
      <c r="F1597" s="18">
        <f t="shared" si="341"/>
        <v>2003.3749999998797</v>
      </c>
      <c r="G1597" s="19">
        <v>3.57</v>
      </c>
      <c r="H1597" s="18">
        <f t="shared" si="333"/>
        <v>1605.7388416893741</v>
      </c>
      <c r="I1597" s="18">
        <f t="shared" si="334"/>
        <v>27.769946775658507</v>
      </c>
      <c r="J1597" s="20">
        <f t="shared" si="342"/>
        <v>716346.0643001938</v>
      </c>
      <c r="K1597" s="18">
        <f t="shared" si="335"/>
        <v>56.855191689373314</v>
      </c>
      <c r="L1597" s="20">
        <f t="shared" si="336"/>
        <v>25364.020439878219</v>
      </c>
      <c r="M1597" s="39">
        <f t="shared" si="330"/>
        <v>23.591080453481485</v>
      </c>
      <c r="N1597" s="21"/>
      <c r="O1597" s="22">
        <f t="shared" si="331"/>
        <v>25.45002301017638</v>
      </c>
      <c r="P1597" s="22"/>
      <c r="Q1597" s="41">
        <f t="shared" si="332"/>
        <v>3.1083031209145136E-2</v>
      </c>
      <c r="R1597" s="19">
        <f t="shared" si="337"/>
        <v>1.0232207089359318</v>
      </c>
      <c r="S1597" s="19">
        <f t="shared" si="343"/>
        <v>38.685879913582632</v>
      </c>
      <c r="T1597" s="25">
        <f t="shared" si="338"/>
        <v>5.3484219096966212E-2</v>
      </c>
      <c r="U1597" s="25">
        <f t="shared" si="339"/>
        <v>2.5629169711678612E-2</v>
      </c>
      <c r="V1597" s="25">
        <f t="shared" si="340"/>
        <v>2.78550493852876E-2</v>
      </c>
      <c r="Y1597" s="40"/>
      <c r="Z1597" s="40"/>
    </row>
    <row r="1598" spans="1:26" x14ac:dyDescent="0.2">
      <c r="A1598" s="16">
        <v>2003.06</v>
      </c>
      <c r="B1598" s="17">
        <v>988</v>
      </c>
      <c r="C1598" s="18">
        <v>16.170000000000002</v>
      </c>
      <c r="D1598" s="17">
        <v>34.549999999999997</v>
      </c>
      <c r="E1598" s="17">
        <v>183.7</v>
      </c>
      <c r="F1598" s="18">
        <f t="shared" si="341"/>
        <v>2003.458333333213</v>
      </c>
      <c r="G1598" s="19">
        <v>3.33</v>
      </c>
      <c r="H1598" s="18">
        <f t="shared" si="333"/>
        <v>1693.1735710397397</v>
      </c>
      <c r="I1598" s="18">
        <f t="shared" si="334"/>
        <v>27.711150449101815</v>
      </c>
      <c r="J1598" s="20">
        <f t="shared" si="342"/>
        <v>756382.3103660678</v>
      </c>
      <c r="K1598" s="18">
        <f t="shared" si="335"/>
        <v>59.209662833424083</v>
      </c>
      <c r="L1598" s="20">
        <f t="shared" si="336"/>
        <v>26450.413788610971</v>
      </c>
      <c r="M1598" s="39">
        <f t="shared" si="330"/>
        <v>24.832223259531059</v>
      </c>
      <c r="N1598" s="21"/>
      <c r="O1598" s="22">
        <f t="shared" si="331"/>
        <v>26.796570516909895</v>
      </c>
      <c r="P1598" s="22"/>
      <c r="Q1598" s="41">
        <f t="shared" si="332"/>
        <v>3.1333994639806295E-2</v>
      </c>
      <c r="R1598" s="19">
        <f t="shared" si="337"/>
        <v>0.94958828459829892</v>
      </c>
      <c r="S1598" s="19">
        <f t="shared" si="343"/>
        <v>39.541096907599318</v>
      </c>
      <c r="T1598" s="25">
        <f t="shared" si="338"/>
        <v>4.6344699938422274E-2</v>
      </c>
      <c r="U1598" s="25">
        <f t="shared" si="339"/>
        <v>1.9908768324140791E-2</v>
      </c>
      <c r="V1598" s="25">
        <f t="shared" si="340"/>
        <v>2.6435931614281483E-2</v>
      </c>
      <c r="Y1598" s="40"/>
      <c r="Z1598" s="40"/>
    </row>
    <row r="1599" spans="1:26" x14ac:dyDescent="0.2">
      <c r="A1599" s="16">
        <v>2003.07</v>
      </c>
      <c r="B1599" s="17">
        <v>992.54</v>
      </c>
      <c r="C1599" s="18">
        <f>C1598*2/3+C1601/3</f>
        <v>16.310000000000002</v>
      </c>
      <c r="D1599" s="17">
        <f>(2*D1598+D1601)/3</f>
        <v>35.893333333333331</v>
      </c>
      <c r="E1599" s="17">
        <v>183.9</v>
      </c>
      <c r="F1599" s="18">
        <f t="shared" si="341"/>
        <v>2003.5416666665462</v>
      </c>
      <c r="G1599" s="19">
        <v>3.98</v>
      </c>
      <c r="H1599" s="18">
        <f t="shared" si="333"/>
        <v>1699.1040751767273</v>
      </c>
      <c r="I1599" s="18">
        <f t="shared" si="334"/>
        <v>27.920675706905946</v>
      </c>
      <c r="J1599" s="20">
        <f t="shared" si="342"/>
        <v>760071.01696262916</v>
      </c>
      <c r="K1599" s="18">
        <f t="shared" si="335"/>
        <v>61.444887801341331</v>
      </c>
      <c r="L1599" s="20">
        <f t="shared" si="336"/>
        <v>27486.531896795394</v>
      </c>
      <c r="M1599" s="39">
        <f t="shared" si="330"/>
        <v>24.86732910126878</v>
      </c>
      <c r="N1599" s="21"/>
      <c r="O1599" s="22">
        <f t="shared" si="331"/>
        <v>26.8419109075211</v>
      </c>
      <c r="P1599" s="22"/>
      <c r="Q1599" s="41">
        <f t="shared" si="332"/>
        <v>2.4888615211161633E-2</v>
      </c>
      <c r="R1599" s="19">
        <f t="shared" si="337"/>
        <v>0.96568817971770871</v>
      </c>
      <c r="S1599" s="19">
        <f t="shared" si="343"/>
        <v>37.506927405499859</v>
      </c>
      <c r="T1599" s="25">
        <f t="shared" si="338"/>
        <v>4.9151232024463143E-2</v>
      </c>
      <c r="U1599" s="25">
        <f t="shared" si="339"/>
        <v>2.2932504535952747E-2</v>
      </c>
      <c r="V1599" s="25">
        <f t="shared" si="340"/>
        <v>2.6218727488510396E-2</v>
      </c>
      <c r="Y1599" s="40"/>
      <c r="Z1599" s="40"/>
    </row>
    <row r="1600" spans="1:26" x14ac:dyDescent="0.2">
      <c r="A1600" s="16">
        <v>2003.08</v>
      </c>
      <c r="B1600" s="17">
        <v>989.53</v>
      </c>
      <c r="C1600" s="18">
        <f>C1598/3+C1601*2/3</f>
        <v>16.450000000000003</v>
      </c>
      <c r="D1600" s="17">
        <f>(D1598+2*D1601)/3</f>
        <v>37.236666666666665</v>
      </c>
      <c r="E1600" s="17">
        <v>184.6</v>
      </c>
      <c r="F1600" s="18">
        <f t="shared" si="341"/>
        <v>2003.6249999998795</v>
      </c>
      <c r="G1600" s="19">
        <v>4.45</v>
      </c>
      <c r="H1600" s="18">
        <f t="shared" si="333"/>
        <v>1687.5278983613225</v>
      </c>
      <c r="I1600" s="18">
        <f t="shared" si="334"/>
        <v>28.053554645178782</v>
      </c>
      <c r="J1600" s="20">
        <f t="shared" si="342"/>
        <v>755938.35349810368</v>
      </c>
      <c r="K1600" s="18">
        <f t="shared" si="335"/>
        <v>63.502788032683306</v>
      </c>
      <c r="L1600" s="20">
        <f t="shared" si="336"/>
        <v>28446.458914593513</v>
      </c>
      <c r="M1600" s="39">
        <f t="shared" si="330"/>
        <v>24.642251409932161</v>
      </c>
      <c r="N1600" s="21"/>
      <c r="O1600" s="22">
        <f t="shared" si="331"/>
        <v>26.606108883763635</v>
      </c>
      <c r="P1600" s="22"/>
      <c r="Q1600" s="41">
        <f t="shared" si="332"/>
        <v>2.0661744197436181E-2</v>
      </c>
      <c r="R1600" s="19">
        <f t="shared" si="337"/>
        <v>1.0182397843694471</v>
      </c>
      <c r="S1600" s="19">
        <f t="shared" si="343"/>
        <v>36.082650854337139</v>
      </c>
      <c r="T1600" s="25">
        <f t="shared" si="338"/>
        <v>4.9863920737949874E-2</v>
      </c>
      <c r="U1600" s="25">
        <f t="shared" si="339"/>
        <v>2.5566053596593363E-2</v>
      </c>
      <c r="V1600" s="25">
        <f t="shared" si="340"/>
        <v>2.4297867141356511E-2</v>
      </c>
      <c r="Y1600" s="40"/>
      <c r="Z1600" s="40"/>
    </row>
    <row r="1601" spans="1:26" x14ac:dyDescent="0.2">
      <c r="A1601" s="16">
        <v>2003.09</v>
      </c>
      <c r="B1601" s="17">
        <v>1019.44</v>
      </c>
      <c r="C1601" s="18">
        <v>16.59</v>
      </c>
      <c r="D1601" s="17">
        <v>38.58</v>
      </c>
      <c r="E1601" s="17">
        <v>185.2</v>
      </c>
      <c r="F1601" s="18">
        <f t="shared" si="341"/>
        <v>2003.7083333332127</v>
      </c>
      <c r="G1601" s="19">
        <v>4.2699999999999996</v>
      </c>
      <c r="H1601" s="18">
        <f t="shared" si="333"/>
        <v>1732.903505939526</v>
      </c>
      <c r="I1601" s="18">
        <f t="shared" si="334"/>
        <v>28.200648555615562</v>
      </c>
      <c r="J1601" s="20">
        <f t="shared" si="342"/>
        <v>777317.35298194573</v>
      </c>
      <c r="K1601" s="18">
        <f t="shared" si="335"/>
        <v>65.58053172246224</v>
      </c>
      <c r="L1601" s="20">
        <f t="shared" si="336"/>
        <v>29417.036292516932</v>
      </c>
      <c r="M1601" s="39">
        <f t="shared" ref="M1601:M1664" si="344">H1601/AVERAGE(K1481:K1600)</f>
        <v>25.243686752606262</v>
      </c>
      <c r="N1601" s="21"/>
      <c r="O1601" s="22">
        <f t="shared" ref="O1601:O1664" si="345">J1601/AVERAGE(L1481:L1600)</f>
        <v>27.261410549557144</v>
      </c>
      <c r="P1601" s="22"/>
      <c r="Q1601" s="41">
        <f t="shared" ref="Q1601:Q1664" si="346">1/M1601-(G1601/100-(((E1601/E1481)^(1/10))-1))</f>
        <v>2.1615329750958145E-2</v>
      </c>
      <c r="R1601" s="19">
        <f t="shared" si="337"/>
        <v>1.0019452235199675</v>
      </c>
      <c r="S1601" s="19">
        <f t="shared" si="343"/>
        <v>36.621759986223132</v>
      </c>
      <c r="T1601" s="25">
        <f t="shared" si="338"/>
        <v>4.8061961055922531E-2</v>
      </c>
      <c r="U1601" s="25">
        <f t="shared" si="339"/>
        <v>2.3540634193147669E-2</v>
      </c>
      <c r="V1601" s="25">
        <f t="shared" si="340"/>
        <v>2.4521326862774862E-2</v>
      </c>
      <c r="Y1601" s="40"/>
      <c r="Z1601" s="40"/>
    </row>
    <row r="1602" spans="1:26" x14ac:dyDescent="0.2">
      <c r="A1602" s="16">
        <v>2003.1</v>
      </c>
      <c r="B1602" s="17">
        <v>1038.73</v>
      </c>
      <c r="C1602" s="18">
        <f>C1601*2/3+C1604/3</f>
        <v>16.856666666666669</v>
      </c>
      <c r="D1602" s="17">
        <f>(2*D1601+D1604)/3</f>
        <v>41.966666666666669</v>
      </c>
      <c r="E1602" s="17">
        <v>185</v>
      </c>
      <c r="F1602" s="18">
        <f t="shared" si="341"/>
        <v>2003.791666666546</v>
      </c>
      <c r="G1602" s="19">
        <v>4.29</v>
      </c>
      <c r="H1602" s="18">
        <f t="shared" si="333"/>
        <v>1767.6026299324333</v>
      </c>
      <c r="I1602" s="18">
        <f t="shared" si="334"/>
        <v>28.684921328828842</v>
      </c>
      <c r="J1602" s="20">
        <f t="shared" si="342"/>
        <v>793954.36616471189</v>
      </c>
      <c r="K1602" s="18">
        <f t="shared" si="335"/>
        <v>71.414506531531558</v>
      </c>
      <c r="L1602" s="20">
        <f t="shared" si="336"/>
        <v>32077.26573159442</v>
      </c>
      <c r="M1602" s="39">
        <f t="shared" si="344"/>
        <v>25.682756070579689</v>
      </c>
      <c r="N1602" s="21"/>
      <c r="O1602" s="22">
        <f t="shared" si="345"/>
        <v>27.740905417972648</v>
      </c>
      <c r="P1602" s="22"/>
      <c r="Q1602" s="41">
        <f t="shared" si="346"/>
        <v>2.0204667534416569E-2</v>
      </c>
      <c r="R1602" s="19">
        <f t="shared" si="337"/>
        <v>1.0027688186955976</v>
      </c>
      <c r="S1602" s="19">
        <f t="shared" si="343"/>
        <v>36.732665600491032</v>
      </c>
      <c r="T1602" s="25">
        <f t="shared" si="338"/>
        <v>4.8309882762154199E-2</v>
      </c>
      <c r="U1602" s="25">
        <f t="shared" si="339"/>
        <v>2.5415094467890587E-2</v>
      </c>
      <c r="V1602" s="25">
        <f t="shared" si="340"/>
        <v>2.2894788294263613E-2</v>
      </c>
      <c r="Y1602" s="40"/>
      <c r="Z1602" s="40"/>
    </row>
    <row r="1603" spans="1:26" x14ac:dyDescent="0.2">
      <c r="A1603" s="16">
        <v>2003.11</v>
      </c>
      <c r="B1603" s="17">
        <v>1049.9000000000001</v>
      </c>
      <c r="C1603" s="18">
        <f>C1601/3+C1604*2/3</f>
        <v>17.123333333333335</v>
      </c>
      <c r="D1603" s="17">
        <f>(D1601+2*D1604)/3</f>
        <v>45.353333333333332</v>
      </c>
      <c r="E1603" s="17">
        <v>184.5</v>
      </c>
      <c r="F1603" s="18">
        <f t="shared" si="341"/>
        <v>2003.8749999998793</v>
      </c>
      <c r="G1603" s="19">
        <v>4.3</v>
      </c>
      <c r="H1603" s="18">
        <f t="shared" si="333"/>
        <v>1791.4523367208683</v>
      </c>
      <c r="I1603" s="18">
        <f t="shared" si="334"/>
        <v>29.217673599819346</v>
      </c>
      <c r="J1603" s="20">
        <f t="shared" si="342"/>
        <v>805760.58518891456</v>
      </c>
      <c r="K1603" s="18">
        <f t="shared" si="335"/>
        <v>77.386736811201487</v>
      </c>
      <c r="L1603" s="20">
        <f t="shared" si="336"/>
        <v>34807.056297680319</v>
      </c>
      <c r="M1603" s="39">
        <f t="shared" si="344"/>
        <v>25.946798218420128</v>
      </c>
      <c r="N1603" s="21"/>
      <c r="O1603" s="22">
        <f t="shared" si="345"/>
        <v>28.030020810958018</v>
      </c>
      <c r="P1603" s="22"/>
      <c r="Q1603" s="41">
        <f t="shared" si="346"/>
        <v>1.9361050279535406E-2</v>
      </c>
      <c r="R1603" s="19">
        <f t="shared" si="337"/>
        <v>1.0060052418393521</v>
      </c>
      <c r="S1603" s="19">
        <f t="shared" si="343"/>
        <v>36.934193837250888</v>
      </c>
      <c r="T1603" s="25">
        <f t="shared" si="338"/>
        <v>5.0951445981842758E-2</v>
      </c>
      <c r="U1603" s="25">
        <f t="shared" si="339"/>
        <v>2.4395523633293781E-2</v>
      </c>
      <c r="V1603" s="25">
        <f t="shared" si="340"/>
        <v>2.6555922348548977E-2</v>
      </c>
      <c r="Y1603" s="40"/>
      <c r="Z1603" s="40"/>
    </row>
    <row r="1604" spans="1:26" x14ac:dyDescent="0.2">
      <c r="A1604" s="16">
        <v>2003.12</v>
      </c>
      <c r="B1604" s="17">
        <v>1080.6400000000001</v>
      </c>
      <c r="C1604" s="18">
        <v>17.39</v>
      </c>
      <c r="D1604" s="17">
        <v>48.74</v>
      </c>
      <c r="E1604" s="17">
        <v>184.3</v>
      </c>
      <c r="F1604" s="18">
        <f t="shared" si="341"/>
        <v>2003.9583333332125</v>
      </c>
      <c r="G1604" s="19">
        <v>4.2699999999999996</v>
      </c>
      <c r="H1604" s="18">
        <f t="shared" si="333"/>
        <v>1845.9052132392846</v>
      </c>
      <c r="I1604" s="18">
        <f t="shared" si="334"/>
        <v>29.704889378730343</v>
      </c>
      <c r="J1604" s="20">
        <f t="shared" si="342"/>
        <v>831365.82539682696</v>
      </c>
      <c r="K1604" s="18">
        <f t="shared" si="335"/>
        <v>83.255681904503561</v>
      </c>
      <c r="L1604" s="20">
        <f t="shared" si="336"/>
        <v>37497.011335728224</v>
      </c>
      <c r="M1604" s="39">
        <f t="shared" si="344"/>
        <v>26.635170511081533</v>
      </c>
      <c r="N1604" s="21"/>
      <c r="O1604" s="22">
        <f t="shared" si="345"/>
        <v>28.775402120617301</v>
      </c>
      <c r="P1604" s="22"/>
      <c r="Q1604" s="41">
        <f t="shared" si="346"/>
        <v>1.8553955987951558E-2</v>
      </c>
      <c r="R1604" s="19">
        <f t="shared" si="337"/>
        <v>1.0133000624235571</v>
      </c>
      <c r="S1604" s="19">
        <f t="shared" si="343"/>
        <v>37.196313810768032</v>
      </c>
      <c r="T1604" s="25">
        <f t="shared" si="338"/>
        <v>4.9262203353877876E-2</v>
      </c>
      <c r="U1604" s="25">
        <f t="shared" si="339"/>
        <v>2.2317682409381812E-2</v>
      </c>
      <c r="V1604" s="25">
        <f t="shared" si="340"/>
        <v>2.6944520944496064E-2</v>
      </c>
      <c r="Y1604" s="40"/>
      <c r="Z1604" s="40"/>
    </row>
    <row r="1605" spans="1:26" x14ac:dyDescent="0.2">
      <c r="A1605" s="16">
        <v>2004.01</v>
      </c>
      <c r="B1605" s="17">
        <v>1132.52</v>
      </c>
      <c r="C1605" s="18">
        <f>C1604*2/3+C1607/3</f>
        <v>17.600000000000001</v>
      </c>
      <c r="D1605" s="17">
        <f>(2*D1604+D1607)/3</f>
        <v>49.826666666666675</v>
      </c>
      <c r="E1605" s="17">
        <v>185.2</v>
      </c>
      <c r="F1605" s="18">
        <f t="shared" si="341"/>
        <v>2004.0416666665458</v>
      </c>
      <c r="G1605" s="19">
        <v>4.1500000000000004</v>
      </c>
      <c r="H1605" s="18">
        <f t="shared" si="333"/>
        <v>1925.1234781317505</v>
      </c>
      <c r="I1605" s="18">
        <f t="shared" si="334"/>
        <v>29.91750539956805</v>
      </c>
      <c r="J1605" s="20">
        <f t="shared" si="342"/>
        <v>868167.31281293661</v>
      </c>
      <c r="K1605" s="18">
        <f t="shared" si="335"/>
        <v>84.698270968322589</v>
      </c>
      <c r="L1605" s="20">
        <f t="shared" si="336"/>
        <v>38196.131906214396</v>
      </c>
      <c r="M1605" s="39">
        <f t="shared" si="344"/>
        <v>27.658540355736573</v>
      </c>
      <c r="N1605" s="21"/>
      <c r="O1605" s="22">
        <f t="shared" si="345"/>
        <v>29.879678114425005</v>
      </c>
      <c r="P1605" s="22"/>
      <c r="Q1605" s="41">
        <f t="shared" si="346"/>
        <v>1.8583060527543403E-2</v>
      </c>
      <c r="R1605" s="19">
        <f t="shared" si="337"/>
        <v>1.0091595293478566</v>
      </c>
      <c r="S1605" s="19">
        <f t="shared" si="343"/>
        <v>37.507863367739567</v>
      </c>
      <c r="T1605" s="25">
        <f t="shared" si="338"/>
        <v>4.534764793574686E-2</v>
      </c>
      <c r="U1605" s="25">
        <f t="shared" si="339"/>
        <v>2.1683578182034369E-2</v>
      </c>
      <c r="V1605" s="25">
        <f t="shared" si="340"/>
        <v>2.3664069753712491E-2</v>
      </c>
      <c r="Y1605" s="40"/>
      <c r="Z1605" s="40"/>
    </row>
    <row r="1606" spans="1:26" x14ac:dyDescent="0.2">
      <c r="A1606" s="16">
        <v>2004.02</v>
      </c>
      <c r="B1606" s="17">
        <v>1143.3599999999999</v>
      </c>
      <c r="C1606" s="18">
        <f>C1604/3+C1607*2/3</f>
        <v>17.810000000000002</v>
      </c>
      <c r="D1606" s="17">
        <f>(D1604+2*D1607)/3</f>
        <v>50.913333333333334</v>
      </c>
      <c r="E1606" s="17">
        <v>186.2</v>
      </c>
      <c r="F1606" s="18">
        <f t="shared" si="341"/>
        <v>2004.124999999879</v>
      </c>
      <c r="G1606" s="19">
        <v>4.08</v>
      </c>
      <c r="H1606" s="18">
        <f t="shared" si="333"/>
        <v>1933.1119720730408</v>
      </c>
      <c r="I1606" s="18">
        <f t="shared" si="334"/>
        <v>30.111884465628375</v>
      </c>
      <c r="J1606" s="20">
        <f t="shared" si="342"/>
        <v>872901.48297932604</v>
      </c>
      <c r="K1606" s="18">
        <f t="shared" si="335"/>
        <v>86.080651942355942</v>
      </c>
      <c r="L1606" s="20">
        <f t="shared" si="336"/>
        <v>38869.930879239633</v>
      </c>
      <c r="M1606" s="39">
        <f t="shared" si="344"/>
        <v>27.650862036740214</v>
      </c>
      <c r="N1606" s="21"/>
      <c r="O1606" s="22">
        <f t="shared" si="345"/>
        <v>29.869912101543267</v>
      </c>
      <c r="P1606" s="22"/>
      <c r="Q1606" s="41">
        <f t="shared" si="346"/>
        <v>1.9494926722588693E-2</v>
      </c>
      <c r="R1606" s="19">
        <f t="shared" si="337"/>
        <v>1.0240001099502261</v>
      </c>
      <c r="S1606" s="19">
        <f t="shared" si="343"/>
        <v>37.648134081683594</v>
      </c>
      <c r="T1606" s="25">
        <f t="shared" si="338"/>
        <v>4.4259838515704253E-2</v>
      </c>
      <c r="U1606" s="25">
        <f t="shared" si="339"/>
        <v>2.2488257235787845E-2</v>
      </c>
      <c r="V1606" s="25">
        <f t="shared" si="340"/>
        <v>2.1771581279916408E-2</v>
      </c>
      <c r="Y1606" s="40"/>
      <c r="Z1606" s="40"/>
    </row>
    <row r="1607" spans="1:26" x14ac:dyDescent="0.2">
      <c r="A1607" s="16">
        <v>2004.03</v>
      </c>
      <c r="B1607" s="17">
        <v>1123.98</v>
      </c>
      <c r="C1607" s="18">
        <v>18.02</v>
      </c>
      <c r="D1607" s="17">
        <v>52</v>
      </c>
      <c r="E1607" s="17">
        <v>187.4</v>
      </c>
      <c r="F1607" s="18">
        <f t="shared" si="341"/>
        <v>2004.2083333332123</v>
      </c>
      <c r="G1607" s="19">
        <v>3.83</v>
      </c>
      <c r="H1607" s="18">
        <f t="shared" si="333"/>
        <v>1888.1769409018152</v>
      </c>
      <c r="I1607" s="18">
        <f t="shared" si="334"/>
        <v>30.271845117395955</v>
      </c>
      <c r="J1607" s="20">
        <f t="shared" si="342"/>
        <v>853750.0692619792</v>
      </c>
      <c r="K1607" s="18">
        <f t="shared" si="335"/>
        <v>87.354935965848497</v>
      </c>
      <c r="L1607" s="20">
        <f t="shared" si="336"/>
        <v>39498.036977190801</v>
      </c>
      <c r="M1607" s="39">
        <f t="shared" si="344"/>
        <v>26.886530384035868</v>
      </c>
      <c r="N1607" s="21"/>
      <c r="O1607" s="22">
        <f t="shared" si="345"/>
        <v>29.04371455735431</v>
      </c>
      <c r="P1607" s="22"/>
      <c r="Q1607" s="41">
        <f t="shared" si="346"/>
        <v>2.3332519821487506E-2</v>
      </c>
      <c r="R1607" s="19">
        <f t="shared" si="337"/>
        <v>0.96136718753835781</v>
      </c>
      <c r="S1607" s="19">
        <f t="shared" si="343"/>
        <v>38.304830941055897</v>
      </c>
      <c r="T1607" s="25">
        <f t="shared" si="338"/>
        <v>4.8722280256294326E-2</v>
      </c>
      <c r="U1607" s="25">
        <f t="shared" si="339"/>
        <v>2.0208304528105625E-2</v>
      </c>
      <c r="V1607" s="25">
        <f t="shared" si="340"/>
        <v>2.8513975728188701E-2</v>
      </c>
      <c r="Y1607" s="40"/>
      <c r="Z1607" s="40"/>
    </row>
    <row r="1608" spans="1:26" x14ac:dyDescent="0.2">
      <c r="A1608" s="16">
        <v>2004.04</v>
      </c>
      <c r="B1608" s="17">
        <v>1133.3599999999999</v>
      </c>
      <c r="C1608" s="18">
        <f>C1607*2/3+C1610/3</f>
        <v>18.213333333333335</v>
      </c>
      <c r="D1608" s="17">
        <f>(2*D1607+D1610)/3</f>
        <v>53.383333333333333</v>
      </c>
      <c r="E1608" s="17">
        <v>188</v>
      </c>
      <c r="F1608" s="18">
        <f t="shared" si="341"/>
        <v>2004.2916666665456</v>
      </c>
      <c r="G1608" s="19">
        <v>4.3499999999999996</v>
      </c>
      <c r="H1608" s="18">
        <f t="shared" si="333"/>
        <v>1897.8580409574474</v>
      </c>
      <c r="I1608" s="18">
        <f t="shared" si="334"/>
        <v>30.49897748226952</v>
      </c>
      <c r="J1608" s="20">
        <f t="shared" si="342"/>
        <v>859276.62504274712</v>
      </c>
      <c r="K1608" s="18">
        <f t="shared" si="335"/>
        <v>89.392592309397202</v>
      </c>
      <c r="L1608" s="20">
        <f t="shared" si="336"/>
        <v>40473.504005963376</v>
      </c>
      <c r="M1608" s="39">
        <f t="shared" si="344"/>
        <v>26.900577508444879</v>
      </c>
      <c r="N1608" s="21"/>
      <c r="O1608" s="22">
        <f t="shared" si="345"/>
        <v>29.058291817756981</v>
      </c>
      <c r="P1608" s="22"/>
      <c r="Q1608" s="41">
        <f t="shared" si="346"/>
        <v>1.8301491150888125E-2</v>
      </c>
      <c r="R1608" s="19">
        <f t="shared" si="337"/>
        <v>0.97436889454975573</v>
      </c>
      <c r="S1608" s="19">
        <f t="shared" si="343"/>
        <v>36.707480970964106</v>
      </c>
      <c r="T1608" s="25">
        <f t="shared" si="338"/>
        <v>4.7913877518050763E-2</v>
      </c>
      <c r="U1608" s="25">
        <f t="shared" si="339"/>
        <v>2.4546717452787581E-2</v>
      </c>
      <c r="V1608" s="25">
        <f t="shared" si="340"/>
        <v>2.3367160065263182E-2</v>
      </c>
      <c r="Y1608" s="40"/>
      <c r="Z1608" s="40"/>
    </row>
    <row r="1609" spans="1:26" x14ac:dyDescent="0.2">
      <c r="A1609" s="16">
        <v>2004.05</v>
      </c>
      <c r="B1609" s="17">
        <v>1102.78</v>
      </c>
      <c r="C1609" s="18">
        <f>C1607/3+C1610*2/3</f>
        <v>18.406666666666666</v>
      </c>
      <c r="D1609" s="17">
        <f>(D1607+2*D1610)/3</f>
        <v>54.766666666666673</v>
      </c>
      <c r="E1609" s="17">
        <v>189.1</v>
      </c>
      <c r="F1609" s="18">
        <f t="shared" si="341"/>
        <v>2004.3749999998788</v>
      </c>
      <c r="G1609" s="19">
        <v>4.72</v>
      </c>
      <c r="H1609" s="18">
        <f t="shared" ref="H1609:H1672" si="347">B1609*$E$1853/E1609</f>
        <v>1835.908552221048</v>
      </c>
      <c r="I1609" s="18">
        <f t="shared" ref="I1609:I1672" si="348">C1609*$E$1853/E1609</f>
        <v>30.64342548034551</v>
      </c>
      <c r="J1609" s="20">
        <f t="shared" si="342"/>
        <v>832384.47527834889</v>
      </c>
      <c r="K1609" s="18">
        <f t="shared" ref="K1609:K1672" si="349">D1609*$E$1853/E1609</f>
        <v>91.175566939890771</v>
      </c>
      <c r="L1609" s="20">
        <f t="shared" ref="L1609:L1672" si="350">K1609*(J1609/H1609)</f>
        <v>41338.184493804372</v>
      </c>
      <c r="M1609" s="39">
        <f t="shared" si="344"/>
        <v>25.902814292943756</v>
      </c>
      <c r="N1609" s="21"/>
      <c r="O1609" s="22">
        <f t="shared" si="345"/>
        <v>27.980644843237382</v>
      </c>
      <c r="P1609" s="22"/>
      <c r="Q1609" s="41">
        <f t="shared" si="346"/>
        <v>1.6561827151167781E-2</v>
      </c>
      <c r="R1609" s="19">
        <f t="shared" ref="R1609:R1672" si="351">((G1609/G1610+G1609/1200+((1+G1610/1200)^(-119))*(1-G1609/G1610)))</f>
        <v>1.003142991174462</v>
      </c>
      <c r="S1609" s="19">
        <f t="shared" si="343"/>
        <v>35.558572179864008</v>
      </c>
      <c r="T1609" s="25">
        <f t="shared" ref="T1609:T1672" si="352">(($J1729/$J1609)^(1/10)-1)</f>
        <v>5.2485493028402663E-2</v>
      </c>
      <c r="U1609" s="25">
        <f t="shared" ref="U1609:U1672" si="353">(($S1729/$S1609)^(1/10)-1)</f>
        <v>2.9021302805778193E-2</v>
      </c>
      <c r="V1609" s="25">
        <f t="shared" ref="V1609:V1672" si="354">T1609-U1609</f>
        <v>2.346419022262447E-2</v>
      </c>
      <c r="Y1609" s="40"/>
      <c r="Z1609" s="40"/>
    </row>
    <row r="1610" spans="1:26" x14ac:dyDescent="0.2">
      <c r="A1610" s="16">
        <v>2004.06</v>
      </c>
      <c r="B1610" s="17">
        <v>1132.76</v>
      </c>
      <c r="C1610" s="18">
        <v>18.600000000000001</v>
      </c>
      <c r="D1610" s="17">
        <v>56.15</v>
      </c>
      <c r="E1610" s="17">
        <v>189.7</v>
      </c>
      <c r="F1610" s="18">
        <f t="shared" ref="F1610:F1673" si="355">F1609+1/12</f>
        <v>2004.4583333332121</v>
      </c>
      <c r="G1610" s="19">
        <v>4.7300000000000004</v>
      </c>
      <c r="H1610" s="18">
        <f t="shared" si="347"/>
        <v>1879.854630732737</v>
      </c>
      <c r="I1610" s="18">
        <f t="shared" si="348"/>
        <v>30.867347127042716</v>
      </c>
      <c r="J1610" s="20">
        <f t="shared" ref="J1610:J1673" si="356">J1609*((H1610+(I1610/12))/H1609)</f>
        <v>853475.48141848634</v>
      </c>
      <c r="K1610" s="18">
        <f t="shared" si="349"/>
        <v>93.182878558249911</v>
      </c>
      <c r="L1610" s="20">
        <f t="shared" si="350"/>
        <v>42306.09156542251</v>
      </c>
      <c r="M1610" s="39">
        <f t="shared" si="344"/>
        <v>26.401285366474912</v>
      </c>
      <c r="N1610" s="21"/>
      <c r="O1610" s="22">
        <f t="shared" si="345"/>
        <v>28.517933395288217</v>
      </c>
      <c r="P1610" s="22"/>
      <c r="Q1610" s="41">
        <f t="shared" si="346"/>
        <v>1.571076387671845E-2</v>
      </c>
      <c r="R1610" s="19">
        <f t="shared" si="351"/>
        <v>1.0223131387990259</v>
      </c>
      <c r="S1610" s="19">
        <f t="shared" ref="S1610:S1673" si="357">S1609*R1609*E1609/E1610</f>
        <v>35.557511164384714</v>
      </c>
      <c r="T1610" s="25">
        <f t="shared" si="352"/>
        <v>5.2969389762604679E-2</v>
      </c>
      <c r="U1610" s="25">
        <f t="shared" si="353"/>
        <v>2.8692954784053093E-2</v>
      </c>
      <c r="V1610" s="25">
        <f t="shared" si="354"/>
        <v>2.4276434978551586E-2</v>
      </c>
      <c r="Y1610" s="40"/>
      <c r="Z1610" s="40"/>
    </row>
    <row r="1611" spans="1:26" x14ac:dyDescent="0.2">
      <c r="A1611" s="16">
        <v>2004.07</v>
      </c>
      <c r="B1611" s="17">
        <v>1105.8499999999999</v>
      </c>
      <c r="C1611" s="18">
        <f>C1610*2/3+C1613/3</f>
        <v>18.786666666666669</v>
      </c>
      <c r="D1611" s="17">
        <f>(2*D1610+D1613)/3</f>
        <v>56.69</v>
      </c>
      <c r="E1611" s="17">
        <v>189.4</v>
      </c>
      <c r="F1611" s="18">
        <f t="shared" si="355"/>
        <v>2004.5416666665453</v>
      </c>
      <c r="G1611" s="19">
        <v>4.5</v>
      </c>
      <c r="H1611" s="18">
        <f t="shared" si="347"/>
        <v>1838.1034078009509</v>
      </c>
      <c r="I1611" s="18">
        <f t="shared" si="348"/>
        <v>31.226509943681815</v>
      </c>
      <c r="J1611" s="20">
        <f t="shared" si="356"/>
        <v>835701.38185355021</v>
      </c>
      <c r="K1611" s="18">
        <f t="shared" si="349"/>
        <v>94.228043756599817</v>
      </c>
      <c r="L1611" s="20">
        <f t="shared" si="350"/>
        <v>42841.173158455269</v>
      </c>
      <c r="M1611" s="39">
        <f t="shared" si="344"/>
        <v>25.695888646268553</v>
      </c>
      <c r="N1611" s="21"/>
      <c r="O1611" s="22">
        <f t="shared" si="345"/>
        <v>27.7555145363308</v>
      </c>
      <c r="P1611" s="22"/>
      <c r="Q1611" s="41">
        <f t="shared" si="346"/>
        <v>1.8611708650646742E-2</v>
      </c>
      <c r="R1611" s="19">
        <f t="shared" si="351"/>
        <v>1.0215024325059134</v>
      </c>
      <c r="S1611" s="19">
        <f t="shared" si="357"/>
        <v>36.408488846628138</v>
      </c>
      <c r="T1611" s="25">
        <f t="shared" si="352"/>
        <v>5.6798486103662782E-2</v>
      </c>
      <c r="U1611" s="25">
        <f t="shared" si="353"/>
        <v>2.7062114127473391E-2</v>
      </c>
      <c r="V1611" s="25">
        <f t="shared" si="354"/>
        <v>2.9736371976189391E-2</v>
      </c>
      <c r="Y1611" s="40"/>
      <c r="Z1611" s="40"/>
    </row>
    <row r="1612" spans="1:26" x14ac:dyDescent="0.2">
      <c r="A1612" s="16">
        <v>2004.08</v>
      </c>
      <c r="B1612" s="17">
        <v>1088.94</v>
      </c>
      <c r="C1612" s="18">
        <f>C1610/3+C1613*2/3</f>
        <v>18.973333333333333</v>
      </c>
      <c r="D1612" s="17">
        <f>(D1610+2*D1613)/3</f>
        <v>57.23</v>
      </c>
      <c r="E1612" s="17">
        <v>189.5</v>
      </c>
      <c r="F1612" s="18">
        <f t="shared" si="355"/>
        <v>2004.6249999998786</v>
      </c>
      <c r="G1612" s="19">
        <v>4.28</v>
      </c>
      <c r="H1612" s="18">
        <f t="shared" si="347"/>
        <v>1809.0410813984176</v>
      </c>
      <c r="I1612" s="18">
        <f t="shared" si="348"/>
        <v>31.520138346525957</v>
      </c>
      <c r="J1612" s="20">
        <f t="shared" si="356"/>
        <v>823682.30412211502</v>
      </c>
      <c r="K1612" s="18">
        <f t="shared" si="349"/>
        <v>95.075413786279725</v>
      </c>
      <c r="L1612" s="20">
        <f t="shared" si="350"/>
        <v>43289.197076890043</v>
      </c>
      <c r="M1612" s="39">
        <f t="shared" si="344"/>
        <v>25.174462226477768</v>
      </c>
      <c r="N1612" s="21"/>
      <c r="O1612" s="22">
        <f t="shared" si="345"/>
        <v>27.192500070259694</v>
      </c>
      <c r="P1612" s="22"/>
      <c r="Q1612" s="41">
        <f t="shared" si="346"/>
        <v>2.1258461039960021E-2</v>
      </c>
      <c r="R1612" s="19">
        <f t="shared" si="351"/>
        <v>1.0157551489126513</v>
      </c>
      <c r="S1612" s="19">
        <f t="shared" si="357"/>
        <v>37.171733873243511</v>
      </c>
      <c r="T1612" s="25">
        <f t="shared" si="352"/>
        <v>5.8056338623077242E-2</v>
      </c>
      <c r="U1612" s="25">
        <f t="shared" si="353"/>
        <v>2.6398072139799389E-2</v>
      </c>
      <c r="V1612" s="25">
        <f t="shared" si="354"/>
        <v>3.1658266483277853E-2</v>
      </c>
      <c r="Y1612" s="40"/>
      <c r="Z1612" s="40"/>
    </row>
    <row r="1613" spans="1:26" x14ac:dyDescent="0.2">
      <c r="A1613" s="16">
        <v>2004.09</v>
      </c>
      <c r="B1613" s="17">
        <v>1117.6600000000001</v>
      </c>
      <c r="C1613" s="18">
        <v>19.16</v>
      </c>
      <c r="D1613" s="17">
        <v>57.77</v>
      </c>
      <c r="E1613" s="17">
        <v>189.9</v>
      </c>
      <c r="F1613" s="18">
        <f t="shared" si="355"/>
        <v>2004.7083333332118</v>
      </c>
      <c r="G1613" s="19">
        <v>4.13</v>
      </c>
      <c r="H1613" s="18">
        <f t="shared" si="347"/>
        <v>1852.8422107688264</v>
      </c>
      <c r="I1613" s="18">
        <f t="shared" si="348"/>
        <v>31.763198788836242</v>
      </c>
      <c r="J1613" s="20">
        <f t="shared" si="356"/>
        <v>844830.77201490488</v>
      </c>
      <c r="K1613" s="18">
        <f t="shared" si="349"/>
        <v>95.770354594523482</v>
      </c>
      <c r="L1613" s="20">
        <f t="shared" si="350"/>
        <v>43667.907681496217</v>
      </c>
      <c r="M1613" s="39">
        <f t="shared" si="344"/>
        <v>25.668406776357688</v>
      </c>
      <c r="N1613" s="21"/>
      <c r="O1613" s="22">
        <f t="shared" si="345"/>
        <v>27.725340561354173</v>
      </c>
      <c r="P1613" s="22"/>
      <c r="Q1613" s="41">
        <f t="shared" si="346"/>
        <v>2.1935435271590704E-2</v>
      </c>
      <c r="R1613" s="19">
        <f t="shared" si="351"/>
        <v>1.005882764876544</v>
      </c>
      <c r="S1613" s="19">
        <f t="shared" si="357"/>
        <v>37.677848996082801</v>
      </c>
      <c r="T1613" s="25">
        <f t="shared" si="352"/>
        <v>5.7161161741678734E-2</v>
      </c>
      <c r="U1613" s="25">
        <f t="shared" si="353"/>
        <v>2.4149939721528568E-2</v>
      </c>
      <c r="V1613" s="25">
        <f t="shared" si="354"/>
        <v>3.3011222020150166E-2</v>
      </c>
      <c r="Y1613" s="40"/>
      <c r="Z1613" s="40"/>
    </row>
    <row r="1614" spans="1:26" x14ac:dyDescent="0.2">
      <c r="A1614" s="16">
        <v>2004.1</v>
      </c>
      <c r="B1614" s="17">
        <v>1117.21</v>
      </c>
      <c r="C1614" s="18">
        <f>C1613*2/3+C1616/3</f>
        <v>19.253333333333334</v>
      </c>
      <c r="D1614" s="17">
        <f>(2*D1613+D1616)/3</f>
        <v>58.03</v>
      </c>
      <c r="E1614" s="17">
        <v>190.9</v>
      </c>
      <c r="F1614" s="18">
        <f t="shared" si="355"/>
        <v>2004.7916666665451</v>
      </c>
      <c r="G1614" s="19">
        <v>4.0999999999999996</v>
      </c>
      <c r="H1614" s="18">
        <f t="shared" si="347"/>
        <v>1842.3942883053962</v>
      </c>
      <c r="I1614" s="18">
        <f t="shared" si="348"/>
        <v>31.75072847913394</v>
      </c>
      <c r="J1614" s="20">
        <f t="shared" si="356"/>
        <v>841273.32192120538</v>
      </c>
      <c r="K1614" s="18">
        <f t="shared" si="349"/>
        <v>95.697443229439543</v>
      </c>
      <c r="L1614" s="20">
        <f t="shared" si="350"/>
        <v>43697.327155223771</v>
      </c>
      <c r="M1614" s="39">
        <f t="shared" si="344"/>
        <v>25.411655665489327</v>
      </c>
      <c r="N1614" s="21"/>
      <c r="O1614" s="22">
        <f t="shared" si="345"/>
        <v>27.447302225242797</v>
      </c>
      <c r="P1614" s="22"/>
      <c r="Q1614" s="41">
        <f t="shared" si="346"/>
        <v>2.3098591273938776E-2</v>
      </c>
      <c r="R1614" s="19">
        <f t="shared" si="351"/>
        <v>0.99612392858819443</v>
      </c>
      <c r="S1614" s="19">
        <f t="shared" si="357"/>
        <v>37.700968284107141</v>
      </c>
      <c r="T1614" s="25">
        <f t="shared" si="352"/>
        <v>5.5041188283035503E-2</v>
      </c>
      <c r="U1614" s="25">
        <f t="shared" si="353"/>
        <v>2.6625031104431818E-2</v>
      </c>
      <c r="V1614" s="25">
        <f t="shared" si="354"/>
        <v>2.8416157178603685E-2</v>
      </c>
      <c r="Y1614" s="40"/>
      <c r="Z1614" s="40"/>
    </row>
    <row r="1615" spans="1:26" x14ac:dyDescent="0.2">
      <c r="A1615" s="16">
        <v>2004.11</v>
      </c>
      <c r="B1615" s="17">
        <v>1168.94</v>
      </c>
      <c r="C1615" s="18">
        <f>C1613/3+C1616*2/3</f>
        <v>19.346666666666668</v>
      </c>
      <c r="D1615" s="17">
        <f>(D1613+2*D1616)/3</f>
        <v>58.29</v>
      </c>
      <c r="E1615" s="17">
        <v>191</v>
      </c>
      <c r="F1615" s="18">
        <f t="shared" si="355"/>
        <v>2004.8749999998784</v>
      </c>
      <c r="G1615" s="19">
        <v>4.1900000000000004</v>
      </c>
      <c r="H1615" s="18">
        <f t="shared" si="347"/>
        <v>1926.6931147905768</v>
      </c>
      <c r="I1615" s="18">
        <f t="shared" si="348"/>
        <v>31.887940750436314</v>
      </c>
      <c r="J1615" s="20">
        <f t="shared" si="356"/>
        <v>880979.20558716136</v>
      </c>
      <c r="K1615" s="18">
        <f t="shared" si="349"/>
        <v>96.075882133507889</v>
      </c>
      <c r="L1615" s="20">
        <f t="shared" si="350"/>
        <v>43930.636212017409</v>
      </c>
      <c r="M1615" s="39">
        <f t="shared" si="344"/>
        <v>26.465310814818036</v>
      </c>
      <c r="N1615" s="21"/>
      <c r="O1615" s="22">
        <f t="shared" si="345"/>
        <v>28.582705258099519</v>
      </c>
      <c r="P1615" s="22"/>
      <c r="Q1615" s="41">
        <f t="shared" si="346"/>
        <v>2.0548552436493533E-2</v>
      </c>
      <c r="R1615" s="19">
        <f t="shared" si="351"/>
        <v>1.0002564602904038</v>
      </c>
      <c r="S1615" s="19">
        <f t="shared" si="357"/>
        <v>37.535174420608257</v>
      </c>
      <c r="T1615" s="25">
        <f t="shared" si="352"/>
        <v>5.660356170077252E-2</v>
      </c>
      <c r="U1615" s="25">
        <f t="shared" si="353"/>
        <v>2.7558012304415236E-2</v>
      </c>
      <c r="V1615" s="25">
        <f t="shared" si="354"/>
        <v>2.9045549396357284E-2</v>
      </c>
      <c r="Y1615" s="40"/>
      <c r="Z1615" s="40"/>
    </row>
    <row r="1616" spans="1:26" x14ac:dyDescent="0.2">
      <c r="A1616" s="16">
        <v>2004.12</v>
      </c>
      <c r="B1616" s="17">
        <v>1199.21</v>
      </c>
      <c r="C1616" s="18">
        <v>19.440000000000001</v>
      </c>
      <c r="D1616" s="17">
        <v>58.55</v>
      </c>
      <c r="E1616" s="17">
        <v>190.3</v>
      </c>
      <c r="F1616" s="18">
        <f t="shared" si="355"/>
        <v>2004.9583333332116</v>
      </c>
      <c r="G1616" s="19">
        <v>4.2300000000000004</v>
      </c>
      <c r="H1616" s="18">
        <f t="shared" si="347"/>
        <v>1983.8560017735165</v>
      </c>
      <c r="I1616" s="18">
        <f t="shared" si="348"/>
        <v>32.15963899106675</v>
      </c>
      <c r="J1616" s="20">
        <f t="shared" si="356"/>
        <v>908342.3139753677</v>
      </c>
      <c r="K1616" s="18">
        <f t="shared" si="349"/>
        <v>96.859406529164517</v>
      </c>
      <c r="L1616" s="20">
        <f t="shared" si="350"/>
        <v>44348.731651051756</v>
      </c>
      <c r="M1616" s="39">
        <f t="shared" si="344"/>
        <v>27.144808694741229</v>
      </c>
      <c r="N1616" s="21"/>
      <c r="O1616" s="22">
        <f t="shared" si="345"/>
        <v>29.312639184857197</v>
      </c>
      <c r="P1616" s="22"/>
      <c r="Q1616" s="41">
        <f t="shared" si="346"/>
        <v>1.8826546160026027E-2</v>
      </c>
      <c r="R1616" s="19">
        <f t="shared" si="351"/>
        <v>1.0043341768892575</v>
      </c>
      <c r="S1616" s="19">
        <f t="shared" si="357"/>
        <v>37.682905591944504</v>
      </c>
      <c r="T1616" s="25">
        <f t="shared" si="352"/>
        <v>5.4643338171425748E-2</v>
      </c>
      <c r="U1616" s="25">
        <f t="shared" si="353"/>
        <v>2.902830085357011E-2</v>
      </c>
      <c r="V1616" s="25">
        <f t="shared" si="354"/>
        <v>2.5615037317855638E-2</v>
      </c>
      <c r="Y1616" s="40"/>
      <c r="Z1616" s="40"/>
    </row>
    <row r="1617" spans="1:26" x14ac:dyDescent="0.2">
      <c r="A1617" s="16">
        <v>2005.01</v>
      </c>
      <c r="B1617" s="17">
        <v>1181.4100000000001</v>
      </c>
      <c r="C1617" s="18">
        <f>C1616*2/3+C1619/3</f>
        <v>19.703333333333333</v>
      </c>
      <c r="D1617" s="17">
        <f>(2*D1616+D1619)/3</f>
        <v>59.106666666666662</v>
      </c>
      <c r="E1617" s="17">
        <v>190.7</v>
      </c>
      <c r="F1617" s="18">
        <f t="shared" si="355"/>
        <v>2005.0416666665449</v>
      </c>
      <c r="G1617" s="19">
        <v>4.22</v>
      </c>
      <c r="H1617" s="18">
        <f t="shared" si="347"/>
        <v>1950.309975812796</v>
      </c>
      <c r="I1617" s="18">
        <f t="shared" si="348"/>
        <v>32.526902224261505</v>
      </c>
      <c r="J1617" s="20">
        <f t="shared" si="356"/>
        <v>894223.77680093085</v>
      </c>
      <c r="K1617" s="18">
        <f t="shared" si="349"/>
        <v>97.575203897919977</v>
      </c>
      <c r="L1617" s="20">
        <f t="shared" si="350"/>
        <v>44738.56383540036</v>
      </c>
      <c r="M1617" s="39">
        <f t="shared" si="344"/>
        <v>26.587250697970365</v>
      </c>
      <c r="N1617" s="21"/>
      <c r="O1617" s="22">
        <f t="shared" si="345"/>
        <v>28.70735652406562</v>
      </c>
      <c r="P1617" s="22"/>
      <c r="Q1617" s="41">
        <f t="shared" si="346"/>
        <v>1.9504478510848466E-2</v>
      </c>
      <c r="R1617" s="19">
        <f t="shared" si="351"/>
        <v>1.0075719517031356</v>
      </c>
      <c r="S1617" s="19">
        <f t="shared" si="357"/>
        <v>37.766846163516355</v>
      </c>
      <c r="T1617" s="25">
        <f t="shared" si="352"/>
        <v>5.5618116303462362E-2</v>
      </c>
      <c r="U1617" s="25">
        <f t="shared" si="353"/>
        <v>3.2499554491798088E-2</v>
      </c>
      <c r="V1617" s="25">
        <f t="shared" si="354"/>
        <v>2.3118561811664273E-2</v>
      </c>
      <c r="Y1617" s="40"/>
      <c r="Z1617" s="40"/>
    </row>
    <row r="1618" spans="1:26" x14ac:dyDescent="0.2">
      <c r="A1618" s="16">
        <v>2005.02</v>
      </c>
      <c r="B1618" s="17">
        <v>1199.6300000000001</v>
      </c>
      <c r="C1618" s="18">
        <f>C1616/3+C1619*2/3</f>
        <v>19.966666666666669</v>
      </c>
      <c r="D1618" s="17">
        <f>(D1616+2*D1619)/3</f>
        <v>59.663333333333334</v>
      </c>
      <c r="E1618" s="17">
        <v>191.8</v>
      </c>
      <c r="F1618" s="18">
        <f t="shared" si="355"/>
        <v>2005.1249999998781</v>
      </c>
      <c r="G1618" s="19">
        <v>4.17</v>
      </c>
      <c r="H1618" s="18">
        <f t="shared" si="347"/>
        <v>1969.0303384384783</v>
      </c>
      <c r="I1618" s="18">
        <f t="shared" si="348"/>
        <v>32.772581899548157</v>
      </c>
      <c r="J1618" s="20">
        <f t="shared" si="356"/>
        <v>904059.32197319891</v>
      </c>
      <c r="K1618" s="18">
        <f t="shared" si="349"/>
        <v>97.929289385644807</v>
      </c>
      <c r="L1618" s="20">
        <f t="shared" si="350"/>
        <v>44963.190883851094</v>
      </c>
      <c r="M1618" s="39">
        <f t="shared" si="344"/>
        <v>26.744863128101176</v>
      </c>
      <c r="N1618" s="21"/>
      <c r="O1618" s="22">
        <f t="shared" si="345"/>
        <v>28.874110081209494</v>
      </c>
      <c r="P1618" s="22"/>
      <c r="Q1618" s="41">
        <f t="shared" si="346"/>
        <v>1.9963856578660878E-2</v>
      </c>
      <c r="R1618" s="19">
        <f t="shared" si="351"/>
        <v>0.97711593128835439</v>
      </c>
      <c r="S1618" s="19">
        <f t="shared" si="357"/>
        <v>37.834576648445463</v>
      </c>
      <c r="T1618" s="25">
        <f t="shared" si="352"/>
        <v>5.6951922024699675E-2</v>
      </c>
      <c r="U1618" s="25">
        <f t="shared" si="353"/>
        <v>3.1098001625380567E-2</v>
      </c>
      <c r="V1618" s="25">
        <f t="shared" si="354"/>
        <v>2.5853920399319108E-2</v>
      </c>
      <c r="Y1618" s="40"/>
      <c r="Z1618" s="40"/>
    </row>
    <row r="1619" spans="1:26" x14ac:dyDescent="0.2">
      <c r="A1619" s="16">
        <v>2005.03</v>
      </c>
      <c r="B1619" s="17">
        <v>1194.9000000000001</v>
      </c>
      <c r="C1619" s="18">
        <v>20.23</v>
      </c>
      <c r="D1619" s="17">
        <v>60.22</v>
      </c>
      <c r="E1619" s="17">
        <v>193.3</v>
      </c>
      <c r="F1619" s="18">
        <f t="shared" si="355"/>
        <v>2005.2083333332114</v>
      </c>
      <c r="G1619" s="19">
        <v>4.5</v>
      </c>
      <c r="H1619" s="18">
        <f t="shared" si="347"/>
        <v>1946.0473351008804</v>
      </c>
      <c r="I1619" s="18">
        <f t="shared" si="348"/>
        <v>32.947140002586664</v>
      </c>
      <c r="J1619" s="20">
        <f t="shared" si="356"/>
        <v>894767.53133756155</v>
      </c>
      <c r="K1619" s="18">
        <f t="shared" si="349"/>
        <v>98.075964950853631</v>
      </c>
      <c r="L1619" s="20">
        <f t="shared" si="350"/>
        <v>45094.067065987074</v>
      </c>
      <c r="M1619" s="39">
        <f t="shared" si="344"/>
        <v>26.339142131057923</v>
      </c>
      <c r="N1619" s="21"/>
      <c r="O1619" s="22">
        <f t="shared" si="345"/>
        <v>28.433346549933521</v>
      </c>
      <c r="P1619" s="22"/>
      <c r="Q1619" s="41">
        <f t="shared" si="346"/>
        <v>1.769901524712502E-2</v>
      </c>
      <c r="R1619" s="19">
        <f t="shared" si="351"/>
        <v>1.0166250288760423</v>
      </c>
      <c r="S1619" s="19">
        <f t="shared" si="357"/>
        <v>36.681891490201565</v>
      </c>
      <c r="T1619" s="25">
        <f t="shared" si="352"/>
        <v>5.7477220687164543E-2</v>
      </c>
      <c r="U1619" s="25">
        <f t="shared" si="353"/>
        <v>3.3293118542925937E-2</v>
      </c>
      <c r="V1619" s="25">
        <f t="shared" si="354"/>
        <v>2.4184102144238606E-2</v>
      </c>
      <c r="Y1619" s="40"/>
      <c r="Z1619" s="40"/>
    </row>
    <row r="1620" spans="1:26" x14ac:dyDescent="0.2">
      <c r="A1620" s="16">
        <v>2005.04</v>
      </c>
      <c r="B1620" s="17">
        <v>1164.43</v>
      </c>
      <c r="C1620" s="18">
        <f>C1619*2/3+C1622/3</f>
        <v>20.463333333333331</v>
      </c>
      <c r="D1620" s="17">
        <f>(2*D1619+D1622)/3</f>
        <v>61.233333333333327</v>
      </c>
      <c r="E1620" s="17">
        <v>194.6</v>
      </c>
      <c r="F1620" s="18">
        <f t="shared" si="355"/>
        <v>2005.2916666665446</v>
      </c>
      <c r="G1620" s="19">
        <v>4.34</v>
      </c>
      <c r="H1620" s="18">
        <f t="shared" si="347"/>
        <v>1883.754239015931</v>
      </c>
      <c r="I1620" s="18">
        <f t="shared" si="348"/>
        <v>33.104515437649887</v>
      </c>
      <c r="J1620" s="20">
        <f t="shared" si="356"/>
        <v>867394.38627254032</v>
      </c>
      <c r="K1620" s="18">
        <f t="shared" si="349"/>
        <v>99.060099134977762</v>
      </c>
      <c r="L1620" s="20">
        <f t="shared" si="350"/>
        <v>45613.261068581662</v>
      </c>
      <c r="M1620" s="39">
        <f t="shared" si="344"/>
        <v>25.408922569114456</v>
      </c>
      <c r="N1620" s="21"/>
      <c r="O1620" s="22">
        <f t="shared" si="345"/>
        <v>27.427971644284622</v>
      </c>
      <c r="P1620" s="22"/>
      <c r="Q1620" s="41">
        <f t="shared" si="346"/>
        <v>2.1038014357879546E-2</v>
      </c>
      <c r="R1620" s="19">
        <f t="shared" si="351"/>
        <v>1.0198604266323901</v>
      </c>
      <c r="S1620" s="19">
        <f t="shared" si="357"/>
        <v>37.04260644820792</v>
      </c>
      <c r="T1620" s="25">
        <f t="shared" si="352"/>
        <v>6.148177576265268E-2</v>
      </c>
      <c r="U1620" s="25">
        <f t="shared" si="353"/>
        <v>3.3173380546325903E-2</v>
      </c>
      <c r="V1620" s="25">
        <f t="shared" si="354"/>
        <v>2.8308395216326776E-2</v>
      </c>
      <c r="Y1620" s="40"/>
      <c r="Z1620" s="40"/>
    </row>
    <row r="1621" spans="1:26" x14ac:dyDescent="0.2">
      <c r="A1621" s="16">
        <v>2005.05</v>
      </c>
      <c r="B1621" s="17">
        <v>1178.28</v>
      </c>
      <c r="C1621" s="18">
        <f>C1619/3+C1622*2/3</f>
        <v>20.696666666666665</v>
      </c>
      <c r="D1621" s="17">
        <f>(D1619+2*D1622)/3</f>
        <v>62.24666666666667</v>
      </c>
      <c r="E1621" s="17">
        <v>194.4</v>
      </c>
      <c r="F1621" s="18">
        <f t="shared" si="355"/>
        <v>2005.3749999998779</v>
      </c>
      <c r="G1621" s="19">
        <v>4.1399999999999997</v>
      </c>
      <c r="H1621" s="18">
        <f t="shared" si="347"/>
        <v>1908.1211180555563</v>
      </c>
      <c r="I1621" s="18">
        <f t="shared" si="348"/>
        <v>33.516436449759958</v>
      </c>
      <c r="J1621" s="20">
        <f t="shared" si="356"/>
        <v>879900.4540337777</v>
      </c>
      <c r="K1621" s="18">
        <f t="shared" si="349"/>
        <v>100.80301727537729</v>
      </c>
      <c r="L1621" s="20">
        <f t="shared" si="350"/>
        <v>46483.747718784354</v>
      </c>
      <c r="M1621" s="39">
        <f t="shared" si="344"/>
        <v>25.650230187182967</v>
      </c>
      <c r="N1621" s="21"/>
      <c r="O1621" s="22">
        <f t="shared" si="345"/>
        <v>27.686995391999108</v>
      </c>
      <c r="P1621" s="22"/>
      <c r="Q1621" s="41">
        <f t="shared" si="346"/>
        <v>2.2360152666665627E-2</v>
      </c>
      <c r="R1621" s="19">
        <f t="shared" si="351"/>
        <v>1.0148949310235778</v>
      </c>
      <c r="S1621" s="19">
        <f t="shared" si="357"/>
        <v>37.817154967713208</v>
      </c>
      <c r="T1621" s="25">
        <f t="shared" si="352"/>
        <v>6.0458400466879336E-2</v>
      </c>
      <c r="U1621" s="25">
        <f t="shared" si="353"/>
        <v>2.8273076400222363E-2</v>
      </c>
      <c r="V1621" s="25">
        <f t="shared" si="354"/>
        <v>3.2185324066656973E-2</v>
      </c>
      <c r="Y1621" s="40"/>
      <c r="Z1621" s="40"/>
    </row>
    <row r="1622" spans="1:26" x14ac:dyDescent="0.2">
      <c r="A1622" s="16">
        <v>2005.06</v>
      </c>
      <c r="B1622" s="17">
        <v>1202.25</v>
      </c>
      <c r="C1622" s="18">
        <v>20.93</v>
      </c>
      <c r="D1622" s="17">
        <v>63.26</v>
      </c>
      <c r="E1622" s="17">
        <v>194.5</v>
      </c>
      <c r="F1622" s="18">
        <f t="shared" si="355"/>
        <v>2005.4583333332112</v>
      </c>
      <c r="G1622" s="19">
        <v>4</v>
      </c>
      <c r="H1622" s="18">
        <f t="shared" si="347"/>
        <v>1945.937434125965</v>
      </c>
      <c r="I1622" s="18">
        <f t="shared" si="348"/>
        <v>33.876872943444745</v>
      </c>
      <c r="J1622" s="20">
        <f t="shared" si="356"/>
        <v>898640.67777126527</v>
      </c>
      <c r="K1622" s="18">
        <f t="shared" si="349"/>
        <v>102.39135128534708</v>
      </c>
      <c r="L1622" s="20">
        <f t="shared" si="350"/>
        <v>47284.6822838929</v>
      </c>
      <c r="M1622" s="39">
        <f t="shared" si="344"/>
        <v>26.068394871883985</v>
      </c>
      <c r="N1622" s="21"/>
      <c r="O1622" s="22">
        <f t="shared" si="345"/>
        <v>28.136067840768256</v>
      </c>
      <c r="P1622" s="22"/>
      <c r="Q1622" s="41">
        <f t="shared" si="346"/>
        <v>2.2985694371145338E-2</v>
      </c>
      <c r="R1622" s="19">
        <f t="shared" si="351"/>
        <v>0.98874108437880004</v>
      </c>
      <c r="S1622" s="19">
        <f t="shared" si="357"/>
        <v>38.360706009003827</v>
      </c>
      <c r="T1622" s="25">
        <f t="shared" si="352"/>
        <v>5.7395619520778318E-2</v>
      </c>
      <c r="U1622" s="25">
        <f t="shared" si="353"/>
        <v>2.5178020891750252E-2</v>
      </c>
      <c r="V1622" s="25">
        <f t="shared" si="354"/>
        <v>3.2217598629028066E-2</v>
      </c>
      <c r="Y1622" s="40"/>
      <c r="Z1622" s="40"/>
    </row>
    <row r="1623" spans="1:26" x14ac:dyDescent="0.2">
      <c r="A1623" s="16">
        <v>2005.07</v>
      </c>
      <c r="B1623" s="17">
        <v>1222.24</v>
      </c>
      <c r="C1623" s="18">
        <f>C1622*2/3+C1625/3</f>
        <v>21.11</v>
      </c>
      <c r="D1623" s="17">
        <f>(2*D1622+D1625)/3</f>
        <v>64.33</v>
      </c>
      <c r="E1623" s="17">
        <v>195.4</v>
      </c>
      <c r="F1623" s="18">
        <f t="shared" si="355"/>
        <v>2005.5416666665444</v>
      </c>
      <c r="G1623" s="19">
        <v>4.18</v>
      </c>
      <c r="H1623" s="18">
        <f t="shared" si="347"/>
        <v>1969.180950870011</v>
      </c>
      <c r="I1623" s="18">
        <f t="shared" si="348"/>
        <v>34.010840647389983</v>
      </c>
      <c r="J1623" s="20">
        <f t="shared" si="356"/>
        <v>910683.47505614371</v>
      </c>
      <c r="K1623" s="18">
        <f t="shared" si="349"/>
        <v>103.6436465583419</v>
      </c>
      <c r="L1623" s="20">
        <f t="shared" si="350"/>
        <v>47931.885677413375</v>
      </c>
      <c r="M1623" s="39">
        <f t="shared" si="344"/>
        <v>26.287871091254736</v>
      </c>
      <c r="N1623" s="21"/>
      <c r="O1623" s="22">
        <f t="shared" si="345"/>
        <v>28.369905062639265</v>
      </c>
      <c r="P1623" s="22"/>
      <c r="Q1623" s="41">
        <f t="shared" si="346"/>
        <v>2.1338558472624565E-2</v>
      </c>
      <c r="R1623" s="19">
        <f t="shared" si="351"/>
        <v>0.9970219160367334</v>
      </c>
      <c r="S1623" s="19">
        <f t="shared" si="357"/>
        <v>37.754108383126542</v>
      </c>
      <c r="T1623" s="25">
        <f t="shared" si="352"/>
        <v>5.5898816439845289E-2</v>
      </c>
      <c r="U1623" s="25">
        <f t="shared" si="353"/>
        <v>2.7370579299674125E-2</v>
      </c>
      <c r="V1623" s="25">
        <f t="shared" si="354"/>
        <v>2.8528237140171164E-2</v>
      </c>
      <c r="Y1623" s="40"/>
      <c r="Z1623" s="40"/>
    </row>
    <row r="1624" spans="1:26" x14ac:dyDescent="0.2">
      <c r="A1624" s="16">
        <v>2005.08</v>
      </c>
      <c r="B1624" s="17">
        <v>1224.27</v>
      </c>
      <c r="C1624" s="18">
        <f>C1622/3+C1625*2/3</f>
        <v>21.29</v>
      </c>
      <c r="D1624" s="17">
        <f>(D1622+2*D1625)/3</f>
        <v>65.399999999999991</v>
      </c>
      <c r="E1624" s="17">
        <v>196.4</v>
      </c>
      <c r="F1624" s="18">
        <f t="shared" si="355"/>
        <v>2005.6249999998777</v>
      </c>
      <c r="G1624" s="19">
        <v>4.26</v>
      </c>
      <c r="H1624" s="18">
        <f t="shared" si="347"/>
        <v>1962.4085015911414</v>
      </c>
      <c r="I1624" s="18">
        <f t="shared" si="348"/>
        <v>34.126195201120176</v>
      </c>
      <c r="J1624" s="20">
        <f t="shared" si="356"/>
        <v>908866.62282324373</v>
      </c>
      <c r="K1624" s="18">
        <f t="shared" si="349"/>
        <v>104.83105524439922</v>
      </c>
      <c r="L1624" s="20">
        <f t="shared" si="350"/>
        <v>48551.281279979201</v>
      </c>
      <c r="M1624" s="39">
        <f t="shared" si="344"/>
        <v>26.104381410936149</v>
      </c>
      <c r="N1624" s="21"/>
      <c r="O1624" s="22">
        <f t="shared" si="345"/>
        <v>28.16898074231743</v>
      </c>
      <c r="P1624" s="22"/>
      <c r="Q1624" s="41">
        <f t="shared" si="346"/>
        <v>2.1060729884604702E-2</v>
      </c>
      <c r="R1624" s="19">
        <f t="shared" si="351"/>
        <v>1.0084095692450887</v>
      </c>
      <c r="S1624" s="19">
        <f t="shared" si="357"/>
        <v>37.450015263136507</v>
      </c>
      <c r="T1624" s="25">
        <f t="shared" si="352"/>
        <v>5.3671331073348982E-2</v>
      </c>
      <c r="U1624" s="25">
        <f t="shared" si="353"/>
        <v>2.9910745051840548E-2</v>
      </c>
      <c r="V1624" s="25">
        <f t="shared" si="354"/>
        <v>2.3760586021508434E-2</v>
      </c>
      <c r="Y1624" s="40"/>
      <c r="Z1624" s="40"/>
    </row>
    <row r="1625" spans="1:26" x14ac:dyDescent="0.2">
      <c r="A1625" s="16">
        <v>2005.09</v>
      </c>
      <c r="B1625" s="17">
        <v>1225.92</v>
      </c>
      <c r="C1625" s="18">
        <v>21.47</v>
      </c>
      <c r="D1625" s="17">
        <v>66.47</v>
      </c>
      <c r="E1625" s="17">
        <v>198.8</v>
      </c>
      <c r="F1625" s="18">
        <f t="shared" si="355"/>
        <v>2005.7083333332109</v>
      </c>
      <c r="G1625" s="19">
        <v>4.2</v>
      </c>
      <c r="H1625" s="18">
        <f t="shared" si="347"/>
        <v>1941.3303440643872</v>
      </c>
      <c r="I1625" s="18">
        <f t="shared" si="348"/>
        <v>33.999251571931602</v>
      </c>
      <c r="J1625" s="20">
        <f t="shared" si="356"/>
        <v>900416.71628220461</v>
      </c>
      <c r="K1625" s="18">
        <f t="shared" si="349"/>
        <v>105.25990926810869</v>
      </c>
      <c r="L1625" s="20">
        <f t="shared" si="350"/>
        <v>48821.047973177803</v>
      </c>
      <c r="M1625" s="39">
        <f t="shared" si="344"/>
        <v>25.730122990164471</v>
      </c>
      <c r="N1625" s="21"/>
      <c r="O1625" s="22">
        <f t="shared" si="345"/>
        <v>27.762463408465567</v>
      </c>
      <c r="P1625" s="22"/>
      <c r="Q1625" s="41">
        <f t="shared" si="346"/>
        <v>2.3262867961467391E-2</v>
      </c>
      <c r="R1625" s="19">
        <f t="shared" si="351"/>
        <v>0.98269385516983099</v>
      </c>
      <c r="S1625" s="19">
        <f t="shared" si="357"/>
        <v>37.309038824996478</v>
      </c>
      <c r="T1625" s="25">
        <f t="shared" si="352"/>
        <v>4.9968023993407051E-2</v>
      </c>
      <c r="U1625" s="25">
        <f t="shared" si="353"/>
        <v>3.0645968380443867E-2</v>
      </c>
      <c r="V1625" s="25">
        <f t="shared" si="354"/>
        <v>1.9322055612963185E-2</v>
      </c>
      <c r="Y1625" s="40"/>
      <c r="Z1625" s="40"/>
    </row>
    <row r="1626" spans="1:26" x14ac:dyDescent="0.2">
      <c r="A1626" s="16">
        <v>2005.1</v>
      </c>
      <c r="B1626" s="17">
        <v>1191.96</v>
      </c>
      <c r="C1626" s="18">
        <f>C1625*2/3+C1628/3</f>
        <v>21.72</v>
      </c>
      <c r="D1626" s="17">
        <f>(2*D1625+D1628)/3</f>
        <v>67.589999999999989</v>
      </c>
      <c r="E1626" s="17">
        <v>199.2</v>
      </c>
      <c r="F1626" s="18">
        <f t="shared" si="355"/>
        <v>2005.7916666665442</v>
      </c>
      <c r="G1626" s="19">
        <v>4.46</v>
      </c>
      <c r="H1626" s="18">
        <f t="shared" si="347"/>
        <v>1883.7620353915672</v>
      </c>
      <c r="I1626" s="18">
        <f t="shared" si="348"/>
        <v>34.326077560240982</v>
      </c>
      <c r="J1626" s="20">
        <f t="shared" si="356"/>
        <v>875042.45693933906</v>
      </c>
      <c r="K1626" s="18">
        <f t="shared" si="349"/>
        <v>106.81858113704823</v>
      </c>
      <c r="L1626" s="20">
        <f t="shared" si="350"/>
        <v>49619.215128469004</v>
      </c>
      <c r="M1626" s="39">
        <f t="shared" si="344"/>
        <v>24.876538723647954</v>
      </c>
      <c r="N1626" s="21"/>
      <c r="O1626" s="22">
        <f t="shared" si="345"/>
        <v>26.840542701863463</v>
      </c>
      <c r="P1626" s="22"/>
      <c r="Q1626" s="41">
        <f t="shared" si="346"/>
        <v>2.1868312584124666E-2</v>
      </c>
      <c r="R1626" s="19">
        <f t="shared" si="351"/>
        <v>0.99733837244767443</v>
      </c>
      <c r="S1626" s="19">
        <f t="shared" si="357"/>
        <v>36.589741984380517</v>
      </c>
      <c r="T1626" s="25">
        <f t="shared" si="352"/>
        <v>5.7482359500422353E-2</v>
      </c>
      <c r="U1626" s="25">
        <f t="shared" si="353"/>
        <v>3.3807301290092795E-2</v>
      </c>
      <c r="V1626" s="25">
        <f t="shared" si="354"/>
        <v>2.3675058210329558E-2</v>
      </c>
      <c r="Y1626" s="40"/>
      <c r="Z1626" s="40"/>
    </row>
    <row r="1627" spans="1:26" x14ac:dyDescent="0.2">
      <c r="A1627" s="16">
        <v>2005.11</v>
      </c>
      <c r="B1627" s="17">
        <v>1237.3699999999999</v>
      </c>
      <c r="C1627" s="18">
        <f>C1625/3+C1628*2/3</f>
        <v>21.97</v>
      </c>
      <c r="D1627" s="17">
        <f>(D1625+2*D1628)/3</f>
        <v>68.709999999999994</v>
      </c>
      <c r="E1627" s="17">
        <v>197.6</v>
      </c>
      <c r="F1627" s="18">
        <f t="shared" si="355"/>
        <v>2005.8749999998774</v>
      </c>
      <c r="G1627" s="19">
        <v>4.54</v>
      </c>
      <c r="H1627" s="18">
        <f t="shared" si="347"/>
        <v>1971.3617906756081</v>
      </c>
      <c r="I1627" s="18">
        <f t="shared" si="348"/>
        <v>35.00231825657896</v>
      </c>
      <c r="J1627" s="20">
        <f t="shared" si="356"/>
        <v>917089.10604721599</v>
      </c>
      <c r="K1627" s="18">
        <f t="shared" si="349"/>
        <v>109.46787835273282</v>
      </c>
      <c r="L1627" s="20">
        <f t="shared" si="350"/>
        <v>50925.101203766215</v>
      </c>
      <c r="M1627" s="39">
        <f t="shared" si="344"/>
        <v>25.931783309069019</v>
      </c>
      <c r="N1627" s="21"/>
      <c r="O1627" s="22">
        <f t="shared" si="345"/>
        <v>27.977205472367224</v>
      </c>
      <c r="P1627" s="22"/>
      <c r="Q1627" s="41">
        <f t="shared" si="346"/>
        <v>1.8671943606583953E-2</v>
      </c>
      <c r="R1627" s="19">
        <f t="shared" si="351"/>
        <v>1.0093824010189034</v>
      </c>
      <c r="S1627" s="19">
        <f t="shared" si="357"/>
        <v>36.787838364480244</v>
      </c>
      <c r="T1627" s="25">
        <f t="shared" si="352"/>
        <v>5.5801809035166405E-2</v>
      </c>
      <c r="U1627" s="25">
        <f t="shared" si="353"/>
        <v>3.1892122594934902E-2</v>
      </c>
      <c r="V1627" s="25">
        <f t="shared" si="354"/>
        <v>2.3909686440231503E-2</v>
      </c>
      <c r="Y1627" s="40"/>
      <c r="Z1627" s="40"/>
    </row>
    <row r="1628" spans="1:26" x14ac:dyDescent="0.2">
      <c r="A1628" s="16">
        <v>2005.12</v>
      </c>
      <c r="B1628" s="17">
        <v>1262.07</v>
      </c>
      <c r="C1628" s="18">
        <v>22.22</v>
      </c>
      <c r="D1628" s="17">
        <v>69.83</v>
      </c>
      <c r="E1628" s="17">
        <v>196.8</v>
      </c>
      <c r="F1628" s="18">
        <f t="shared" si="355"/>
        <v>2005.9583333332107</v>
      </c>
      <c r="G1628" s="19">
        <v>4.47</v>
      </c>
      <c r="H1628" s="18">
        <f t="shared" si="347"/>
        <v>2018.8871415777446</v>
      </c>
      <c r="I1628" s="18">
        <f t="shared" si="348"/>
        <v>35.544519944105708</v>
      </c>
      <c r="J1628" s="20">
        <f t="shared" si="356"/>
        <v>940576.13895045617</v>
      </c>
      <c r="K1628" s="18">
        <f t="shared" si="349"/>
        <v>111.70449269563014</v>
      </c>
      <c r="L1628" s="20">
        <f t="shared" si="350"/>
        <v>52041.829520478546</v>
      </c>
      <c r="M1628" s="39">
        <f t="shared" si="344"/>
        <v>26.4438031142924</v>
      </c>
      <c r="N1628" s="21"/>
      <c r="O1628" s="22">
        <f t="shared" si="345"/>
        <v>28.527159043907652</v>
      </c>
      <c r="P1628" s="22"/>
      <c r="Q1628" s="41">
        <f t="shared" si="346"/>
        <v>1.8276088055812593E-2</v>
      </c>
      <c r="R1628" s="19">
        <f t="shared" si="351"/>
        <v>1.0077335841687871</v>
      </c>
      <c r="S1628" s="19">
        <f t="shared" si="357"/>
        <v>37.283943757352425</v>
      </c>
      <c r="T1628" s="25">
        <f t="shared" si="352"/>
        <v>5.2329286893485483E-2</v>
      </c>
      <c r="U1628" s="25">
        <f t="shared" si="353"/>
        <v>3.124029164453046E-2</v>
      </c>
      <c r="V1628" s="25">
        <f t="shared" si="354"/>
        <v>2.1088995248955023E-2</v>
      </c>
      <c r="Y1628" s="40"/>
      <c r="Z1628" s="40"/>
    </row>
    <row r="1629" spans="1:26" x14ac:dyDescent="0.2">
      <c r="A1629" s="16">
        <v>2006.01</v>
      </c>
      <c r="B1629" s="17">
        <v>1278.73</v>
      </c>
      <c r="C1629" s="18">
        <f>C1628*2/3+C1631/3</f>
        <v>22.406666666666666</v>
      </c>
      <c r="D1629" s="17">
        <f>(2*D1628+D1631)/3</f>
        <v>70.776666666666657</v>
      </c>
      <c r="E1629" s="17">
        <v>198.3</v>
      </c>
      <c r="F1629" s="18">
        <f t="shared" si="355"/>
        <v>2006.041666666544</v>
      </c>
      <c r="G1629" s="19">
        <v>4.42</v>
      </c>
      <c r="H1629" s="18">
        <f t="shared" si="347"/>
        <v>2030.0644807740807</v>
      </c>
      <c r="I1629" s="18">
        <f t="shared" si="348"/>
        <v>35.571995755589192</v>
      </c>
      <c r="J1629" s="20">
        <f t="shared" si="356"/>
        <v>947164.58024548611</v>
      </c>
      <c r="K1629" s="18">
        <f t="shared" si="349"/>
        <v>112.36241979744497</v>
      </c>
      <c r="L1629" s="20">
        <f t="shared" si="350"/>
        <v>52424.790045207352</v>
      </c>
      <c r="M1629" s="39">
        <f t="shared" si="344"/>
        <v>26.468702626685729</v>
      </c>
      <c r="N1629" s="21"/>
      <c r="O1629" s="22">
        <f t="shared" si="345"/>
        <v>28.551311891344493</v>
      </c>
      <c r="P1629" s="22"/>
      <c r="Q1629" s="41">
        <f t="shared" si="346"/>
        <v>1.8919623016402383E-2</v>
      </c>
      <c r="R1629" s="19">
        <f t="shared" si="351"/>
        <v>0.99174056426319435</v>
      </c>
      <c r="S1629" s="19">
        <f t="shared" si="357"/>
        <v>37.288074390470527</v>
      </c>
      <c r="T1629" s="25">
        <f t="shared" si="352"/>
        <v>4.4469015754845742E-2</v>
      </c>
      <c r="U1629" s="25">
        <f t="shared" si="353"/>
        <v>3.2624382721495815E-2</v>
      </c>
      <c r="V1629" s="25">
        <f t="shared" si="354"/>
        <v>1.1844633033349927E-2</v>
      </c>
      <c r="Y1629" s="40"/>
      <c r="Z1629" s="40"/>
    </row>
    <row r="1630" spans="1:26" x14ac:dyDescent="0.2">
      <c r="A1630" s="16">
        <v>2006.02</v>
      </c>
      <c r="B1630" s="17">
        <v>1276.6500000000001</v>
      </c>
      <c r="C1630" s="18">
        <f>C1628/3+C1631*2/3</f>
        <v>22.593333333333334</v>
      </c>
      <c r="D1630" s="17">
        <f>(D1628+2*D1631)/3</f>
        <v>71.723333333333343</v>
      </c>
      <c r="E1630" s="17">
        <v>198.7</v>
      </c>
      <c r="F1630" s="18">
        <f t="shared" si="355"/>
        <v>2006.1249999998772</v>
      </c>
      <c r="G1630" s="19">
        <v>4.57</v>
      </c>
      <c r="H1630" s="18">
        <f t="shared" si="347"/>
        <v>2022.6823046678421</v>
      </c>
      <c r="I1630" s="18">
        <f t="shared" si="348"/>
        <v>35.796134834759286</v>
      </c>
      <c r="J1630" s="20">
        <f t="shared" si="356"/>
        <v>945112.06753616384</v>
      </c>
      <c r="K1630" s="18">
        <f t="shared" si="349"/>
        <v>113.6360922454287</v>
      </c>
      <c r="L1630" s="20">
        <f t="shared" si="350"/>
        <v>53097.237188933643</v>
      </c>
      <c r="M1630" s="39">
        <f t="shared" si="344"/>
        <v>26.249624763583306</v>
      </c>
      <c r="N1630" s="21"/>
      <c r="O1630" s="22">
        <f t="shared" si="345"/>
        <v>28.312953220671456</v>
      </c>
      <c r="P1630" s="22"/>
      <c r="Q1630" s="41">
        <f t="shared" si="346"/>
        <v>1.7610058371500759E-2</v>
      </c>
      <c r="R1630" s="19">
        <f t="shared" si="351"/>
        <v>0.99194775004269375</v>
      </c>
      <c r="S1630" s="19">
        <f t="shared" si="357"/>
        <v>36.905651857911145</v>
      </c>
      <c r="T1630" s="25">
        <f t="shared" si="352"/>
        <v>4.4034553541299593E-2</v>
      </c>
      <c r="U1630" s="25">
        <f t="shared" si="353"/>
        <v>3.6654461497916957E-2</v>
      </c>
      <c r="V1630" s="25">
        <f t="shared" si="354"/>
        <v>7.3800920433826356E-3</v>
      </c>
      <c r="Y1630" s="40"/>
      <c r="Z1630" s="40"/>
    </row>
    <row r="1631" spans="1:26" x14ac:dyDescent="0.2">
      <c r="A1631" s="16">
        <v>2006.03</v>
      </c>
      <c r="B1631" s="17">
        <v>1293.74</v>
      </c>
      <c r="C1631" s="18">
        <v>22.78</v>
      </c>
      <c r="D1631" s="17">
        <v>72.67</v>
      </c>
      <c r="E1631" s="17">
        <v>199.8</v>
      </c>
      <c r="F1631" s="18">
        <f t="shared" si="355"/>
        <v>2006.2083333332105</v>
      </c>
      <c r="G1631" s="19">
        <v>4.72</v>
      </c>
      <c r="H1631" s="18">
        <f t="shared" si="347"/>
        <v>2038.4741788038045</v>
      </c>
      <c r="I1631" s="18">
        <f t="shared" si="348"/>
        <v>35.893179304304319</v>
      </c>
      <c r="J1631" s="20">
        <f t="shared" si="356"/>
        <v>953888.53917937295</v>
      </c>
      <c r="K1631" s="18">
        <f t="shared" si="349"/>
        <v>114.50207814064068</v>
      </c>
      <c r="L1631" s="20">
        <f t="shared" si="350"/>
        <v>53580.379475137997</v>
      </c>
      <c r="M1631" s="39">
        <f t="shared" si="344"/>
        <v>26.3278377786677</v>
      </c>
      <c r="N1631" s="21"/>
      <c r="O1631" s="22">
        <f t="shared" si="345"/>
        <v>28.395073733976638</v>
      </c>
      <c r="P1631" s="22"/>
      <c r="Q1631" s="41">
        <f t="shared" si="346"/>
        <v>1.6034756518481283E-2</v>
      </c>
      <c r="R1631" s="19">
        <f t="shared" si="351"/>
        <v>0.98284699774077244</v>
      </c>
      <c r="S1631" s="19">
        <f t="shared" si="357"/>
        <v>36.406930145351232</v>
      </c>
      <c r="T1631" s="25">
        <f t="shared" si="352"/>
        <v>4.9073877031978297E-2</v>
      </c>
      <c r="U1631" s="25">
        <f t="shared" si="353"/>
        <v>3.6739079420016418E-2</v>
      </c>
      <c r="V1631" s="25">
        <f t="shared" si="354"/>
        <v>1.2334797611961879E-2</v>
      </c>
      <c r="Y1631" s="40"/>
      <c r="Z1631" s="40"/>
    </row>
    <row r="1632" spans="1:26" x14ac:dyDescent="0.2">
      <c r="A1632" s="16">
        <v>2006.04</v>
      </c>
      <c r="B1632" s="17">
        <v>1302.17</v>
      </c>
      <c r="C1632" s="18">
        <f>C1631*2/3+C1634/3</f>
        <v>23</v>
      </c>
      <c r="D1632" s="17">
        <f>(2*D1631+D1634)/3</f>
        <v>73.276666666666657</v>
      </c>
      <c r="E1632" s="17">
        <v>201.5</v>
      </c>
      <c r="F1632" s="18">
        <f t="shared" si="355"/>
        <v>2006.2916666665437</v>
      </c>
      <c r="G1632" s="19">
        <v>4.99</v>
      </c>
      <c r="H1632" s="18">
        <f t="shared" si="347"/>
        <v>2034.4467535359813</v>
      </c>
      <c r="I1632" s="18">
        <f t="shared" si="348"/>
        <v>35.934075682382151</v>
      </c>
      <c r="J1632" s="20">
        <f t="shared" si="356"/>
        <v>953405.19258170482</v>
      </c>
      <c r="K1632" s="18">
        <f t="shared" si="349"/>
        <v>114.48388198924734</v>
      </c>
      <c r="L1632" s="20">
        <f t="shared" si="350"/>
        <v>53650.717260479578</v>
      </c>
      <c r="M1632" s="39">
        <f t="shared" si="344"/>
        <v>26.147280943874538</v>
      </c>
      <c r="N1632" s="21"/>
      <c r="O1632" s="22">
        <f t="shared" si="345"/>
        <v>28.198403856607367</v>
      </c>
      <c r="P1632" s="22"/>
      <c r="Q1632" s="41">
        <f t="shared" si="346"/>
        <v>1.407146870183023E-2</v>
      </c>
      <c r="R1632" s="19">
        <f t="shared" si="351"/>
        <v>0.9948378771081009</v>
      </c>
      <c r="S1632" s="19">
        <f t="shared" si="357"/>
        <v>35.480555382954016</v>
      </c>
      <c r="T1632" s="25">
        <f t="shared" si="352"/>
        <v>5.1563544330343936E-2</v>
      </c>
      <c r="U1632" s="25">
        <f t="shared" si="353"/>
        <v>3.9837100654124269E-2</v>
      </c>
      <c r="V1632" s="25">
        <f t="shared" si="354"/>
        <v>1.1726443676219667E-2</v>
      </c>
      <c r="Y1632" s="40"/>
      <c r="Z1632" s="40"/>
    </row>
    <row r="1633" spans="1:26" x14ac:dyDescent="0.2">
      <c r="A1633" s="16">
        <v>2006.05</v>
      </c>
      <c r="B1633" s="17">
        <v>1290.01</v>
      </c>
      <c r="C1633" s="18">
        <f>C1631/3+C1634*2/3</f>
        <v>23.22</v>
      </c>
      <c r="D1633" s="17">
        <f>(D1631+2*D1634)/3</f>
        <v>73.883333333333326</v>
      </c>
      <c r="E1633" s="17">
        <v>202.5</v>
      </c>
      <c r="F1633" s="18">
        <f t="shared" si="355"/>
        <v>2006.374999999877</v>
      </c>
      <c r="G1633" s="43">
        <v>5.1100000000000003</v>
      </c>
      <c r="H1633" s="18">
        <f t="shared" si="347"/>
        <v>2005.4957315432109</v>
      </c>
      <c r="I1633" s="18">
        <f t="shared" si="348"/>
        <v>36.098643333333342</v>
      </c>
      <c r="J1633" s="20">
        <f t="shared" si="356"/>
        <v>941247.58667621599</v>
      </c>
      <c r="K1633" s="18">
        <f t="shared" si="349"/>
        <v>114.86167520576134</v>
      </c>
      <c r="L1633" s="20">
        <f t="shared" si="350"/>
        <v>53908.503961670373</v>
      </c>
      <c r="M1633" s="39">
        <f t="shared" si="344"/>
        <v>25.650640708757347</v>
      </c>
      <c r="N1633" s="21"/>
      <c r="O1633" s="22">
        <f t="shared" si="345"/>
        <v>27.661895284857202</v>
      </c>
      <c r="P1633" s="22"/>
      <c r="Q1633" s="41">
        <f t="shared" si="346"/>
        <v>1.3923101060018109E-2</v>
      </c>
      <c r="R1633" s="19">
        <f t="shared" si="351"/>
        <v>1.0042583333333333</v>
      </c>
      <c r="S1633" s="19">
        <f t="shared" si="357"/>
        <v>35.123092245691687</v>
      </c>
      <c r="T1633" s="25">
        <f t="shared" si="352"/>
        <v>5.2168960402368292E-2</v>
      </c>
      <c r="U1633" s="25">
        <f t="shared" si="353"/>
        <v>4.0627215816082529E-2</v>
      </c>
      <c r="V1633" s="25">
        <f t="shared" si="354"/>
        <v>1.1541744586285763E-2</v>
      </c>
      <c r="Y1633" s="40"/>
      <c r="Z1633" s="40"/>
    </row>
    <row r="1634" spans="1:26" x14ac:dyDescent="0.2">
      <c r="A1634" s="16">
        <v>2006.06</v>
      </c>
      <c r="B1634" s="17">
        <v>1253.17</v>
      </c>
      <c r="C1634" s="18">
        <v>23.44</v>
      </c>
      <c r="D1634" s="17">
        <v>74.489999999999995</v>
      </c>
      <c r="E1634" s="17">
        <v>202.9</v>
      </c>
      <c r="F1634" s="18">
        <f t="shared" si="355"/>
        <v>2006.4583333332102</v>
      </c>
      <c r="G1634" s="43">
        <v>5.1100000000000003</v>
      </c>
      <c r="H1634" s="18">
        <f t="shared" si="347"/>
        <v>1944.3821936298677</v>
      </c>
      <c r="I1634" s="18">
        <f t="shared" si="348"/>
        <v>36.368823558403172</v>
      </c>
      <c r="J1634" s="20">
        <f t="shared" si="356"/>
        <v>913987.34526528325</v>
      </c>
      <c r="K1634" s="18">
        <f t="shared" si="349"/>
        <v>115.57652162395273</v>
      </c>
      <c r="L1634" s="20">
        <f t="shared" si="350"/>
        <v>54328.55665936062</v>
      </c>
      <c r="M1634" s="39">
        <f t="shared" si="344"/>
        <v>24.749582241646387</v>
      </c>
      <c r="N1634" s="21"/>
      <c r="O1634" s="22">
        <f t="shared" si="345"/>
        <v>26.690943997751578</v>
      </c>
      <c r="P1634" s="22"/>
      <c r="Q1634" s="41">
        <f t="shared" si="346"/>
        <v>1.5479427109228158E-2</v>
      </c>
      <c r="R1634" s="19">
        <f t="shared" si="351"/>
        <v>1.0058131617159785</v>
      </c>
      <c r="S1634" s="19">
        <f t="shared" si="357"/>
        <v>35.20312105093484</v>
      </c>
      <c r="T1634" s="25">
        <f t="shared" si="352"/>
        <v>5.6040329891980933E-2</v>
      </c>
      <c r="U1634" s="25">
        <f t="shared" si="353"/>
        <v>4.1809899439735343E-2</v>
      </c>
      <c r="V1634" s="25">
        <f t="shared" si="354"/>
        <v>1.423043045224559E-2</v>
      </c>
      <c r="Y1634" s="40"/>
      <c r="Z1634" s="40"/>
    </row>
    <row r="1635" spans="1:26" x14ac:dyDescent="0.2">
      <c r="A1635" s="16">
        <v>2006.07</v>
      </c>
      <c r="B1635" s="17">
        <v>1260.24</v>
      </c>
      <c r="C1635" s="18">
        <f>C1634*2/3+C1637/3</f>
        <v>23.66</v>
      </c>
      <c r="D1635" s="17">
        <f>(2*D1634+D1637)/3</f>
        <v>75.849999999999994</v>
      </c>
      <c r="E1635" s="17">
        <v>203.5</v>
      </c>
      <c r="F1635" s="18">
        <f t="shared" si="355"/>
        <v>2006.5416666665435</v>
      </c>
      <c r="G1635" s="43">
        <v>5.09</v>
      </c>
      <c r="H1635" s="18">
        <f t="shared" si="347"/>
        <v>1949.5866353808362</v>
      </c>
      <c r="I1635" s="18">
        <f t="shared" si="348"/>
        <v>36.601932800982816</v>
      </c>
      <c r="J1635" s="20">
        <f t="shared" si="356"/>
        <v>917867.55078264617</v>
      </c>
      <c r="K1635" s="18">
        <f t="shared" si="349"/>
        <v>117.3396704545455</v>
      </c>
      <c r="L1635" s="20">
        <f t="shared" si="350"/>
        <v>55243.647025061655</v>
      </c>
      <c r="M1635" s="39">
        <f t="shared" si="344"/>
        <v>24.696786766853318</v>
      </c>
      <c r="N1635" s="21"/>
      <c r="O1635" s="22">
        <f t="shared" si="345"/>
        <v>26.634874022226981</v>
      </c>
      <c r="P1635" s="22"/>
      <c r="Q1635" s="41">
        <f t="shared" si="346"/>
        <v>1.5872540365558498E-2</v>
      </c>
      <c r="R1635" s="19">
        <f t="shared" si="351"/>
        <v>1.020724969466718</v>
      </c>
      <c r="S1635" s="19">
        <f t="shared" si="357"/>
        <v>35.303366135199511</v>
      </c>
      <c r="T1635" s="25">
        <f t="shared" si="352"/>
        <v>5.9195500626261444E-2</v>
      </c>
      <c r="U1635" s="25">
        <f t="shared" si="353"/>
        <v>4.3158297370433418E-2</v>
      </c>
      <c r="V1635" s="25">
        <f t="shared" si="354"/>
        <v>1.6037203255828025E-2</v>
      </c>
      <c r="Y1635" s="40"/>
      <c r="Z1635" s="40"/>
    </row>
    <row r="1636" spans="1:26" x14ac:dyDescent="0.2">
      <c r="A1636" s="16">
        <v>2006.08</v>
      </c>
      <c r="B1636" s="17">
        <v>1287.1500000000001</v>
      </c>
      <c r="C1636" s="18">
        <f>C1634/3+C1637*2/3</f>
        <v>23.88</v>
      </c>
      <c r="D1636" s="17">
        <f>(D1634+2*D1637)/3</f>
        <v>77.209999999999994</v>
      </c>
      <c r="E1636" s="17">
        <v>203.9</v>
      </c>
      <c r="F1636" s="18">
        <f t="shared" si="355"/>
        <v>2006.6249999998768</v>
      </c>
      <c r="G1636" s="43">
        <v>4.88</v>
      </c>
      <c r="H1636" s="18">
        <f t="shared" si="347"/>
        <v>1987.3100456718989</v>
      </c>
      <c r="I1636" s="18">
        <f t="shared" si="348"/>
        <v>36.869800637567451</v>
      </c>
      <c r="J1636" s="20">
        <f t="shared" si="356"/>
        <v>937074.30278444476</v>
      </c>
      <c r="K1636" s="18">
        <f t="shared" si="349"/>
        <v>119.20926747179995</v>
      </c>
      <c r="L1636" s="20">
        <f t="shared" si="350"/>
        <v>56210.625737471913</v>
      </c>
      <c r="M1636" s="39">
        <f t="shared" si="344"/>
        <v>25.051393562010979</v>
      </c>
      <c r="N1636" s="21"/>
      <c r="O1636" s="22">
        <f t="shared" si="345"/>
        <v>27.017418909973316</v>
      </c>
      <c r="P1636" s="22"/>
      <c r="Q1636" s="41">
        <f t="shared" si="346"/>
        <v>1.740499238847739E-2</v>
      </c>
      <c r="R1636" s="19">
        <f t="shared" si="351"/>
        <v>1.0167179555100156</v>
      </c>
      <c r="S1636" s="19">
        <f t="shared" si="357"/>
        <v>35.964335751379402</v>
      </c>
      <c r="T1636" s="25">
        <f t="shared" si="352"/>
        <v>5.816868740755532E-2</v>
      </c>
      <c r="U1636" s="25">
        <f t="shared" si="353"/>
        <v>4.0685207513848187E-2</v>
      </c>
      <c r="V1636" s="25">
        <f t="shared" si="354"/>
        <v>1.7483479893707132E-2</v>
      </c>
      <c r="Y1636" s="40"/>
      <c r="Z1636" s="40"/>
    </row>
    <row r="1637" spans="1:26" x14ac:dyDescent="0.2">
      <c r="A1637" s="16">
        <v>2006.09</v>
      </c>
      <c r="B1637" s="17">
        <v>1317.74</v>
      </c>
      <c r="C1637" s="18">
        <v>24.1</v>
      </c>
      <c r="D1637" s="17">
        <v>78.569999999999993</v>
      </c>
      <c r="E1637" s="17">
        <v>202.9</v>
      </c>
      <c r="F1637" s="18">
        <f t="shared" si="355"/>
        <v>2006.70833333321</v>
      </c>
      <c r="G1637" s="43">
        <v>4.72</v>
      </c>
      <c r="H1637" s="18">
        <f t="shared" si="347"/>
        <v>2044.567131222278</v>
      </c>
      <c r="I1637" s="18">
        <f t="shared" si="348"/>
        <v>37.39286039921145</v>
      </c>
      <c r="J1637" s="20">
        <f t="shared" si="356"/>
        <v>965541.99677132117</v>
      </c>
      <c r="K1637" s="18">
        <f t="shared" si="349"/>
        <v>121.90693118531301</v>
      </c>
      <c r="L1637" s="20">
        <f t="shared" si="350"/>
        <v>57570.2602078731</v>
      </c>
      <c r="M1637" s="39">
        <f t="shared" si="344"/>
        <v>25.64415644079741</v>
      </c>
      <c r="N1637" s="21"/>
      <c r="O1637" s="22">
        <f t="shared" si="345"/>
        <v>27.655917575274078</v>
      </c>
      <c r="P1637" s="22"/>
      <c r="Q1637" s="41">
        <f t="shared" si="346"/>
        <v>1.7252358568579665E-2</v>
      </c>
      <c r="R1637" s="19">
        <f t="shared" si="351"/>
        <v>1.003142991174462</v>
      </c>
      <c r="S1637" s="19">
        <f t="shared" si="357"/>
        <v>36.745800731186186</v>
      </c>
      <c r="T1637" s="25">
        <f t="shared" si="352"/>
        <v>5.429051574434407E-2</v>
      </c>
      <c r="U1637" s="25">
        <f t="shared" si="353"/>
        <v>3.766992760079213E-2</v>
      </c>
      <c r="V1637" s="25">
        <f t="shared" si="354"/>
        <v>1.662058814355194E-2</v>
      </c>
      <c r="Y1637" s="40"/>
      <c r="Z1637" s="40"/>
    </row>
    <row r="1638" spans="1:26" x14ac:dyDescent="0.2">
      <c r="A1638" s="16">
        <v>2006.1</v>
      </c>
      <c r="B1638" s="17">
        <v>1363.38</v>
      </c>
      <c r="C1638" s="18">
        <f>C1637*2/3+C1640/3</f>
        <v>24.36</v>
      </c>
      <c r="D1638" s="17">
        <f>D1637*2/3+D1640/3</f>
        <v>79.55</v>
      </c>
      <c r="E1638" s="17">
        <v>201.8</v>
      </c>
      <c r="F1638" s="18">
        <f t="shared" si="355"/>
        <v>2006.7916666665433</v>
      </c>
      <c r="G1638" s="43">
        <v>4.7300000000000004</v>
      </c>
      <c r="H1638" s="18">
        <f t="shared" si="347"/>
        <v>2126.9116475470773</v>
      </c>
      <c r="I1638" s="18">
        <f t="shared" si="348"/>
        <v>38.002294103072366</v>
      </c>
      <c r="J1638" s="20">
        <f t="shared" si="356"/>
        <v>1005924.541173391</v>
      </c>
      <c r="K1638" s="18">
        <f t="shared" si="349"/>
        <v>124.10026666253721</v>
      </c>
      <c r="L1638" s="20">
        <f t="shared" si="350"/>
        <v>58693.318994222624</v>
      </c>
      <c r="M1638" s="39">
        <f t="shared" si="344"/>
        <v>26.538040282101733</v>
      </c>
      <c r="N1638" s="21"/>
      <c r="O1638" s="22">
        <f t="shared" si="345"/>
        <v>28.617660202008313</v>
      </c>
      <c r="P1638" s="22"/>
      <c r="Q1638" s="41">
        <f t="shared" si="346"/>
        <v>1.4957394479780714E-2</v>
      </c>
      <c r="R1638" s="19">
        <f t="shared" si="351"/>
        <v>1.0142777659341806</v>
      </c>
      <c r="S1638" s="19">
        <f t="shared" si="357"/>
        <v>37.06222120835708</v>
      </c>
      <c r="T1638" s="25">
        <f t="shared" si="352"/>
        <v>4.9317312443853512E-2</v>
      </c>
      <c r="U1638" s="25">
        <f t="shared" si="353"/>
        <v>3.5561620213159228E-2</v>
      </c>
      <c r="V1638" s="25">
        <f t="shared" si="354"/>
        <v>1.3755692230694283E-2</v>
      </c>
      <c r="Y1638" s="40"/>
      <c r="Z1638" s="40"/>
    </row>
    <row r="1639" spans="1:26" x14ac:dyDescent="0.2">
      <c r="A1639" s="16">
        <v>2006.11</v>
      </c>
      <c r="B1639" s="17">
        <v>1388.64</v>
      </c>
      <c r="C1639" s="18">
        <f>C1637/3+C1640*2/3</f>
        <v>24.619999999999997</v>
      </c>
      <c r="D1639" s="17">
        <f>D1637/3+D1640*2/3</f>
        <v>80.53</v>
      </c>
      <c r="E1639" s="17">
        <v>201.5</v>
      </c>
      <c r="F1639" s="18">
        <f t="shared" si="355"/>
        <v>2006.8749999998765</v>
      </c>
      <c r="G1639" s="43">
        <v>4.5999999999999996</v>
      </c>
      <c r="H1639" s="18">
        <f t="shared" si="347"/>
        <v>2169.5432545905719</v>
      </c>
      <c r="I1639" s="18">
        <f t="shared" si="348"/>
        <v>38.465084491315153</v>
      </c>
      <c r="J1639" s="20">
        <f t="shared" si="356"/>
        <v>1027603.2010181622</v>
      </c>
      <c r="K1639" s="18">
        <f t="shared" si="349"/>
        <v>125.81613542183628</v>
      </c>
      <c r="L1639" s="20">
        <f t="shared" si="350"/>
        <v>59592.756782170029</v>
      </c>
      <c r="M1639" s="39">
        <f t="shared" si="344"/>
        <v>26.928020270856507</v>
      </c>
      <c r="N1639" s="21"/>
      <c r="O1639" s="22">
        <f t="shared" si="345"/>
        <v>29.034995488566949</v>
      </c>
      <c r="P1639" s="22"/>
      <c r="Q1639" s="41">
        <f t="shared" si="346"/>
        <v>1.5365317992929846E-2</v>
      </c>
      <c r="R1639" s="19">
        <f t="shared" si="351"/>
        <v>1.0070195403693385</v>
      </c>
      <c r="S1639" s="19">
        <f t="shared" si="357"/>
        <v>37.647354253221607</v>
      </c>
      <c r="T1639" s="25">
        <f t="shared" si="352"/>
        <v>4.849740791736834E-2</v>
      </c>
      <c r="U1639" s="25">
        <f t="shared" si="353"/>
        <v>3.0694994606734971E-2</v>
      </c>
      <c r="V1639" s="25">
        <f t="shared" si="354"/>
        <v>1.7802413310633369E-2</v>
      </c>
      <c r="Y1639" s="40"/>
      <c r="Z1639" s="40"/>
    </row>
    <row r="1640" spans="1:26" x14ac:dyDescent="0.2">
      <c r="A1640" s="16">
        <v>2006.12</v>
      </c>
      <c r="B1640" s="17">
        <v>1416.42</v>
      </c>
      <c r="C1640" s="18">
        <v>24.88</v>
      </c>
      <c r="D1640" s="17">
        <v>81.510000000000005</v>
      </c>
      <c r="E1640" s="17">
        <v>201.8</v>
      </c>
      <c r="F1640" s="18">
        <f t="shared" si="355"/>
        <v>2006.9583333332098</v>
      </c>
      <c r="G1640" s="43">
        <v>4.5599999999999996</v>
      </c>
      <c r="H1640" s="18">
        <f t="shared" si="347"/>
        <v>2209.6555588453925</v>
      </c>
      <c r="I1640" s="18">
        <f t="shared" si="348"/>
        <v>38.813508919722516</v>
      </c>
      <c r="J1640" s="20">
        <f t="shared" si="356"/>
        <v>1048134.3762592823</v>
      </c>
      <c r="K1640" s="18">
        <f t="shared" si="349"/>
        <v>127.15792250991085</v>
      </c>
      <c r="L1640" s="20">
        <f t="shared" si="350"/>
        <v>60316.454871361668</v>
      </c>
      <c r="M1640" s="39">
        <f t="shared" si="344"/>
        <v>27.282689787571709</v>
      </c>
      <c r="N1640" s="21"/>
      <c r="O1640" s="22">
        <f t="shared" si="345"/>
        <v>29.413282471660672</v>
      </c>
      <c r="P1640" s="22"/>
      <c r="Q1640" s="41">
        <f t="shared" si="346"/>
        <v>1.5434945553057938E-2</v>
      </c>
      <c r="R1640" s="19">
        <f t="shared" si="351"/>
        <v>0.98801493244040206</v>
      </c>
      <c r="S1640" s="19">
        <f t="shared" si="357"/>
        <v>37.855261185849741</v>
      </c>
      <c r="T1640" s="25">
        <f t="shared" si="352"/>
        <v>5.0449354769950938E-2</v>
      </c>
      <c r="U1640" s="25">
        <f t="shared" si="353"/>
        <v>2.7072773311626941E-2</v>
      </c>
      <c r="V1640" s="25">
        <f t="shared" si="354"/>
        <v>2.3376581458323997E-2</v>
      </c>
      <c r="Y1640" s="40"/>
      <c r="Z1640" s="40"/>
    </row>
    <row r="1641" spans="1:26" x14ac:dyDescent="0.2">
      <c r="A1641" s="16">
        <v>2007.01</v>
      </c>
      <c r="B1641" s="17">
        <v>1424.16</v>
      </c>
      <c r="C1641" s="18">
        <f>C1640*2/3+C1643/3</f>
        <v>25.083333333333332</v>
      </c>
      <c r="D1641" s="17">
        <f>D1640*2/3+D1643/3</f>
        <v>82.056666666666672</v>
      </c>
      <c r="E1641" s="17">
        <v>202.416</v>
      </c>
      <c r="F1641" s="18">
        <f t="shared" si="355"/>
        <v>2007.0416666665431</v>
      </c>
      <c r="G1641" s="43">
        <v>4.76</v>
      </c>
      <c r="H1641" s="18">
        <f t="shared" si="347"/>
        <v>2214.9689263694581</v>
      </c>
      <c r="I1641" s="18">
        <f t="shared" si="348"/>
        <v>39.011630647610218</v>
      </c>
      <c r="J1641" s="20">
        <f t="shared" si="356"/>
        <v>1052196.808395389</v>
      </c>
      <c r="K1641" s="18">
        <f t="shared" si="349"/>
        <v>127.62117098368384</v>
      </c>
      <c r="L1641" s="20">
        <f t="shared" si="350"/>
        <v>60625.044078074774</v>
      </c>
      <c r="M1641" s="39">
        <f t="shared" si="344"/>
        <v>27.207536656807157</v>
      </c>
      <c r="N1641" s="21"/>
      <c r="O1641" s="22">
        <f t="shared" si="345"/>
        <v>29.327838512792727</v>
      </c>
      <c r="P1641" s="22"/>
      <c r="Q1641" s="41">
        <f t="shared" si="346"/>
        <v>1.3525971882152772E-2</v>
      </c>
      <c r="R1641" s="19">
        <f t="shared" si="351"/>
        <v>1.007129488877504</v>
      </c>
      <c r="S1641" s="19">
        <f t="shared" si="357"/>
        <v>37.287741475929344</v>
      </c>
      <c r="T1641" s="25">
        <f t="shared" si="352"/>
        <v>5.0932996938140018E-2</v>
      </c>
      <c r="U1641" s="25">
        <f t="shared" si="353"/>
        <v>2.8781727149737479E-2</v>
      </c>
      <c r="V1641" s="25">
        <f t="shared" si="354"/>
        <v>2.2151269788402539E-2</v>
      </c>
      <c r="Y1641" s="40"/>
      <c r="Z1641" s="40"/>
    </row>
    <row r="1642" spans="1:26" x14ac:dyDescent="0.2">
      <c r="A1642" s="16">
        <v>2007.02</v>
      </c>
      <c r="B1642" s="17">
        <v>1444.8</v>
      </c>
      <c r="C1642" s="18">
        <f>C1640/3+C1643*2/3</f>
        <v>25.286666666666665</v>
      </c>
      <c r="D1642" s="17">
        <f>D1640/3+D1643*2/3</f>
        <v>82.603333333333339</v>
      </c>
      <c r="E1642" s="17">
        <v>203.499</v>
      </c>
      <c r="F1642" s="18">
        <f t="shared" si="355"/>
        <v>2007.1249999998763</v>
      </c>
      <c r="G1642" s="43">
        <v>4.72</v>
      </c>
      <c r="H1642" s="18">
        <f t="shared" si="347"/>
        <v>2235.1112585319838</v>
      </c>
      <c r="I1642" s="18">
        <f t="shared" si="348"/>
        <v>39.118572368087001</v>
      </c>
      <c r="J1642" s="20">
        <f t="shared" si="356"/>
        <v>1063313.7742986686</v>
      </c>
      <c r="K1642" s="18">
        <f t="shared" si="349"/>
        <v>127.78768018106565</v>
      </c>
      <c r="L1642" s="20">
        <f t="shared" si="350"/>
        <v>60792.678665779138</v>
      </c>
      <c r="M1642" s="39">
        <f t="shared" si="344"/>
        <v>27.31518141351663</v>
      </c>
      <c r="N1642" s="21"/>
      <c r="O1642" s="22">
        <f t="shared" si="345"/>
        <v>29.439186629440339</v>
      </c>
      <c r="P1642" s="22"/>
      <c r="Q1642" s="41">
        <f t="shared" si="346"/>
        <v>1.4006346214000445E-2</v>
      </c>
      <c r="R1642" s="19">
        <f t="shared" si="351"/>
        <v>1.0166781614773537</v>
      </c>
      <c r="S1642" s="19">
        <f t="shared" si="357"/>
        <v>37.35372784037164</v>
      </c>
      <c r="T1642" s="25">
        <f t="shared" si="352"/>
        <v>5.2173303801448467E-2</v>
      </c>
      <c r="U1642" s="25">
        <f t="shared" si="353"/>
        <v>2.8575207773221756E-2</v>
      </c>
      <c r="V1642" s="25">
        <f t="shared" si="354"/>
        <v>2.3598096028226712E-2</v>
      </c>
      <c r="Y1642" s="40"/>
      <c r="Z1642" s="40"/>
    </row>
    <row r="1643" spans="1:26" x14ac:dyDescent="0.2">
      <c r="A1643" s="16">
        <v>2007.03</v>
      </c>
      <c r="B1643" s="17">
        <v>1406.95</v>
      </c>
      <c r="C1643" s="18">
        <v>25.49</v>
      </c>
      <c r="D1643" s="17">
        <v>83.15</v>
      </c>
      <c r="E1643" s="17">
        <v>205.352</v>
      </c>
      <c r="F1643" s="18">
        <f t="shared" si="355"/>
        <v>2007.2083333332096</v>
      </c>
      <c r="G1643" s="43">
        <v>4.5599999999999996</v>
      </c>
      <c r="H1643" s="18">
        <f t="shared" si="347"/>
        <v>2156.916930745745</v>
      </c>
      <c r="I1643" s="18">
        <f t="shared" si="348"/>
        <v>39.077303788129662</v>
      </c>
      <c r="J1643" s="20">
        <f t="shared" si="356"/>
        <v>1027663.4298749029</v>
      </c>
      <c r="K1643" s="18">
        <f t="shared" si="349"/>
        <v>127.47264848893613</v>
      </c>
      <c r="L1643" s="20">
        <f t="shared" si="350"/>
        <v>60734.36454323052</v>
      </c>
      <c r="M1643" s="39">
        <f t="shared" si="344"/>
        <v>26.227605554650921</v>
      </c>
      <c r="N1643" s="21"/>
      <c r="O1643" s="22">
        <f t="shared" si="345"/>
        <v>28.264070221688097</v>
      </c>
      <c r="P1643" s="22"/>
      <c r="Q1643" s="41">
        <f t="shared" si="346"/>
        <v>1.7796929020727534E-2</v>
      </c>
      <c r="R1643" s="19">
        <f t="shared" si="351"/>
        <v>0.99350663721547228</v>
      </c>
      <c r="S1643" s="19">
        <f t="shared" si="357"/>
        <v>37.634035266290617</v>
      </c>
      <c r="T1643" s="25">
        <f t="shared" si="352"/>
        <v>5.7514955366564369E-2</v>
      </c>
      <c r="U1643" s="25">
        <f t="shared" si="353"/>
        <v>2.7388173170267205E-2</v>
      </c>
      <c r="V1643" s="25">
        <f t="shared" si="354"/>
        <v>3.0126782196297164E-2</v>
      </c>
      <c r="Y1643" s="40"/>
      <c r="Z1643" s="40"/>
    </row>
    <row r="1644" spans="1:26" x14ac:dyDescent="0.2">
      <c r="A1644" s="16">
        <v>2007.04</v>
      </c>
      <c r="B1644" s="17">
        <v>1463.64</v>
      </c>
      <c r="C1644" s="18">
        <f>C1643*2/3+C1646/3</f>
        <v>25.716666666666669</v>
      </c>
      <c r="D1644" s="17">
        <f>D1643*2/3+D1646/3</f>
        <v>83.740000000000009</v>
      </c>
      <c r="E1644" s="17">
        <v>206.68600000000001</v>
      </c>
      <c r="F1644" s="18">
        <f t="shared" si="355"/>
        <v>2007.2916666665428</v>
      </c>
      <c r="G1644" s="43">
        <v>4.6900000000000004</v>
      </c>
      <c r="H1644" s="18">
        <f t="shared" si="347"/>
        <v>2229.3430471826841</v>
      </c>
      <c r="I1644" s="18">
        <f t="shared" si="348"/>
        <v>39.170336988636564</v>
      </c>
      <c r="J1644" s="20">
        <f t="shared" si="356"/>
        <v>1063726.0912101271</v>
      </c>
      <c r="K1644" s="18">
        <f t="shared" si="349"/>
        <v>127.54856848069058</v>
      </c>
      <c r="L1644" s="20">
        <f t="shared" si="350"/>
        <v>60859.516601033065</v>
      </c>
      <c r="M1644" s="39">
        <f t="shared" si="344"/>
        <v>26.976268314189113</v>
      </c>
      <c r="N1644" s="21"/>
      <c r="O1644" s="22">
        <f t="shared" si="345"/>
        <v>29.066642443029867</v>
      </c>
      <c r="P1644" s="22"/>
      <c r="Q1644" s="41">
        <f t="shared" si="346"/>
        <v>1.5974721669373568E-2</v>
      </c>
      <c r="R1644" s="19">
        <f t="shared" si="351"/>
        <v>0.99917063690325691</v>
      </c>
      <c r="S1644" s="19">
        <f t="shared" si="357"/>
        <v>37.148342148132507</v>
      </c>
      <c r="T1644" s="25">
        <f t="shared" si="352"/>
        <v>5.3400499961718362E-2</v>
      </c>
      <c r="U1644" s="25">
        <f t="shared" si="353"/>
        <v>3.025673094563075E-2</v>
      </c>
      <c r="V1644" s="25">
        <f t="shared" si="354"/>
        <v>2.3143769016087612E-2</v>
      </c>
      <c r="Y1644" s="40"/>
      <c r="Z1644" s="40"/>
    </row>
    <row r="1645" spans="1:26" x14ac:dyDescent="0.2">
      <c r="A1645" s="16">
        <v>2007.05</v>
      </c>
      <c r="B1645" s="17">
        <v>1511.14</v>
      </c>
      <c r="C1645" s="18">
        <f>C1643/3+C1646*2/3</f>
        <v>25.943333333333335</v>
      </c>
      <c r="D1645" s="17">
        <f>D1643/3+D1646*2/3</f>
        <v>84.330000000000013</v>
      </c>
      <c r="E1645" s="17">
        <v>207.94900000000001</v>
      </c>
      <c r="F1645" s="18">
        <f t="shared" si="355"/>
        <v>2007.3749999998761</v>
      </c>
      <c r="G1645" s="43">
        <v>4.75</v>
      </c>
      <c r="H1645" s="18">
        <f t="shared" si="347"/>
        <v>2287.7130939557305</v>
      </c>
      <c r="I1645" s="18">
        <f t="shared" si="348"/>
        <v>39.275582254142456</v>
      </c>
      <c r="J1645" s="20">
        <f t="shared" si="356"/>
        <v>1093138.9176687754</v>
      </c>
      <c r="K1645" s="18">
        <f t="shared" si="349"/>
        <v>127.66708922620458</v>
      </c>
      <c r="L1645" s="20">
        <f t="shared" si="350"/>
        <v>61003.219375443601</v>
      </c>
      <c r="M1645" s="39">
        <f t="shared" si="344"/>
        <v>27.548490451851286</v>
      </c>
      <c r="N1645" s="21"/>
      <c r="O1645" s="22">
        <f t="shared" si="345"/>
        <v>29.678159305539157</v>
      </c>
      <c r="P1645" s="22"/>
      <c r="Q1645" s="41">
        <f t="shared" si="346"/>
        <v>1.5293949247564088E-2</v>
      </c>
      <c r="R1645" s="19">
        <f t="shared" si="351"/>
        <v>0.97676125696679006</v>
      </c>
      <c r="S1645" s="19">
        <f t="shared" si="357"/>
        <v>36.892095467328467</v>
      </c>
      <c r="T1645" s="25">
        <f t="shared" si="352"/>
        <v>5.2206843600240971E-2</v>
      </c>
      <c r="U1645" s="25">
        <f t="shared" si="353"/>
        <v>3.107944176870836E-2</v>
      </c>
      <c r="V1645" s="25">
        <f t="shared" si="354"/>
        <v>2.1127401831532611E-2</v>
      </c>
      <c r="Y1645" s="40"/>
      <c r="Z1645" s="40"/>
    </row>
    <row r="1646" spans="1:26" x14ac:dyDescent="0.2">
      <c r="A1646" s="16">
        <v>2007.06</v>
      </c>
      <c r="B1646" s="17">
        <v>1514.19</v>
      </c>
      <c r="C1646" s="18">
        <v>26.17</v>
      </c>
      <c r="D1646" s="17">
        <v>84.92</v>
      </c>
      <c r="E1646" s="17">
        <v>208.352</v>
      </c>
      <c r="F1646" s="18">
        <f t="shared" si="355"/>
        <v>2007.4583333332093</v>
      </c>
      <c r="G1646" s="43">
        <v>5.0999999999999996</v>
      </c>
      <c r="H1646" s="18">
        <f t="shared" si="347"/>
        <v>2287.896598604766</v>
      </c>
      <c r="I1646" s="18">
        <f t="shared" si="348"/>
        <v>39.542101047746144</v>
      </c>
      <c r="J1646" s="20">
        <f t="shared" si="356"/>
        <v>1094801.1366821448</v>
      </c>
      <c r="K1646" s="18">
        <f t="shared" si="349"/>
        <v>128.31162479841811</v>
      </c>
      <c r="L1646" s="20">
        <f t="shared" si="350"/>
        <v>61399.502392069509</v>
      </c>
      <c r="M1646" s="39">
        <f t="shared" si="344"/>
        <v>27.418262740410626</v>
      </c>
      <c r="N1646" s="21"/>
      <c r="O1646" s="22">
        <f t="shared" si="345"/>
        <v>29.533318152944652</v>
      </c>
      <c r="P1646" s="22"/>
      <c r="Q1646" s="41">
        <f t="shared" si="346"/>
        <v>1.2036950871557831E-2</v>
      </c>
      <c r="R1646" s="19">
        <f t="shared" si="351"/>
        <v>1.0120561824406615</v>
      </c>
      <c r="S1646" s="19">
        <f t="shared" si="357"/>
        <v>35.965070127674252</v>
      </c>
      <c r="T1646" s="25">
        <f t="shared" si="352"/>
        <v>5.3806547068823596E-2</v>
      </c>
      <c r="U1646" s="25">
        <f t="shared" si="353"/>
        <v>3.4817484239501928E-2</v>
      </c>
      <c r="V1646" s="25">
        <f t="shared" si="354"/>
        <v>1.8989062829321668E-2</v>
      </c>
      <c r="Y1646" s="40"/>
      <c r="Z1646" s="40"/>
    </row>
    <row r="1647" spans="1:26" x14ac:dyDescent="0.2">
      <c r="A1647" s="16">
        <v>2007.07</v>
      </c>
      <c r="B1647" s="44">
        <v>1520.71</v>
      </c>
      <c r="C1647" s="18">
        <f>C1646*2/3+C1649/3</f>
        <v>26.440000000000005</v>
      </c>
      <c r="D1647" s="17">
        <f>D1646*2/3+D1649/3</f>
        <v>82.813333333333333</v>
      </c>
      <c r="E1647" s="17">
        <v>208.29900000000001</v>
      </c>
      <c r="F1647" s="18">
        <f t="shared" si="355"/>
        <v>2007.5416666665426</v>
      </c>
      <c r="G1647" s="43">
        <v>5</v>
      </c>
      <c r="H1647" s="18">
        <f t="shared" si="347"/>
        <v>2298.3327705005795</v>
      </c>
      <c r="I1647" s="18">
        <f t="shared" si="348"/>
        <v>39.960228085588533</v>
      </c>
      <c r="J1647" s="20">
        <f t="shared" si="356"/>
        <v>1101388.5154376007</v>
      </c>
      <c r="K1647" s="18">
        <f t="shared" si="349"/>
        <v>125.16035130589526</v>
      </c>
      <c r="L1647" s="20">
        <f t="shared" si="350"/>
        <v>59978.335289725961</v>
      </c>
      <c r="M1647" s="39">
        <f t="shared" si="344"/>
        <v>27.410088167204346</v>
      </c>
      <c r="N1647" s="21"/>
      <c r="O1647" s="22">
        <f t="shared" si="345"/>
        <v>29.520310708990614</v>
      </c>
      <c r="P1647" s="22"/>
      <c r="Q1647" s="41">
        <f t="shared" si="346"/>
        <v>1.2893722157572597E-2</v>
      </c>
      <c r="R1647" s="19">
        <f t="shared" si="351"/>
        <v>1.0303200256980465</v>
      </c>
      <c r="S1647" s="19">
        <f t="shared" si="357"/>
        <v>36.407932922943466</v>
      </c>
      <c r="T1647" s="25">
        <f t="shared" si="352"/>
        <v>5.4284274856436721E-2</v>
      </c>
      <c r="U1647" s="25">
        <f t="shared" si="353"/>
        <v>3.2618065999610479E-2</v>
      </c>
      <c r="V1647" s="25">
        <f t="shared" si="354"/>
        <v>2.1666208856826241E-2</v>
      </c>
      <c r="Y1647" s="40"/>
      <c r="Z1647" s="40"/>
    </row>
    <row r="1648" spans="1:26" x14ac:dyDescent="0.2">
      <c r="A1648" s="16">
        <v>2007.08</v>
      </c>
      <c r="B1648" s="17">
        <v>1454.62</v>
      </c>
      <c r="C1648" s="18">
        <f>C1646/3+C1649*2/3</f>
        <v>26.71</v>
      </c>
      <c r="D1648" s="17">
        <f>D1646/3+D1649*2/3</f>
        <v>80.706666666666663</v>
      </c>
      <c r="E1648" s="17">
        <v>207.917</v>
      </c>
      <c r="F1648" s="18">
        <f t="shared" si="355"/>
        <v>2007.6249999998759</v>
      </c>
      <c r="G1648" s="43">
        <v>4.67</v>
      </c>
      <c r="H1648" s="18">
        <f t="shared" si="347"/>
        <v>2202.4864586589847</v>
      </c>
      <c r="I1648" s="18">
        <f t="shared" si="348"/>
        <v>40.442461475011683</v>
      </c>
      <c r="J1648" s="20">
        <f t="shared" si="356"/>
        <v>1057072.8605421828</v>
      </c>
      <c r="K1648" s="18">
        <f t="shared" si="349"/>
        <v>122.20053378671942</v>
      </c>
      <c r="L1648" s="20">
        <f t="shared" si="350"/>
        <v>58649.562771141449</v>
      </c>
      <c r="M1648" s="39">
        <f t="shared" si="344"/>
        <v>26.14860718931234</v>
      </c>
      <c r="N1648" s="21"/>
      <c r="O1648" s="22">
        <f t="shared" si="345"/>
        <v>28.160884339006898</v>
      </c>
      <c r="P1648" s="22"/>
      <c r="Q1648" s="41">
        <f t="shared" si="346"/>
        <v>1.7573749248513772E-2</v>
      </c>
      <c r="R1648" s="19">
        <f t="shared" si="351"/>
        <v>1.0158620078148781</v>
      </c>
      <c r="S1648" s="19">
        <f t="shared" si="357"/>
        <v>37.580741790845678</v>
      </c>
      <c r="T1648" s="25">
        <f t="shared" si="352"/>
        <v>5.8569534818487146E-2</v>
      </c>
      <c r="U1648" s="25">
        <f t="shared" si="353"/>
        <v>3.0241430147207815E-2</v>
      </c>
      <c r="V1648" s="25">
        <f t="shared" si="354"/>
        <v>2.8328104671279331E-2</v>
      </c>
      <c r="Y1648" s="40"/>
      <c r="Z1648" s="40"/>
    </row>
    <row r="1649" spans="1:26" x14ac:dyDescent="0.2">
      <c r="A1649" s="16">
        <v>2007.09</v>
      </c>
      <c r="B1649" s="17">
        <v>1497.12</v>
      </c>
      <c r="C1649" s="18">
        <v>26.98</v>
      </c>
      <c r="D1649" s="17">
        <v>78.599999999999994</v>
      </c>
      <c r="E1649" s="17">
        <v>208.49</v>
      </c>
      <c r="F1649" s="18">
        <f t="shared" si="355"/>
        <v>2007.7083333332091</v>
      </c>
      <c r="G1649" s="43">
        <v>4.5199999999999996</v>
      </c>
      <c r="H1649" s="18">
        <f t="shared" si="347"/>
        <v>2260.6070382272542</v>
      </c>
      <c r="I1649" s="18">
        <f t="shared" si="348"/>
        <v>40.739004148880056</v>
      </c>
      <c r="J1649" s="20">
        <f t="shared" si="356"/>
        <v>1086596.9294337574</v>
      </c>
      <c r="K1649" s="18">
        <f t="shared" si="349"/>
        <v>118.68368147153345</v>
      </c>
      <c r="L1649" s="20">
        <f t="shared" si="350"/>
        <v>57047.209745039356</v>
      </c>
      <c r="M1649" s="39">
        <f t="shared" si="344"/>
        <v>26.725743047696938</v>
      </c>
      <c r="N1649" s="21"/>
      <c r="O1649" s="22">
        <f t="shared" si="345"/>
        <v>28.781596977212033</v>
      </c>
      <c r="P1649" s="22"/>
      <c r="Q1649" s="41">
        <f t="shared" si="346"/>
        <v>1.827536345043388E-2</v>
      </c>
      <c r="R1649" s="19">
        <f t="shared" si="351"/>
        <v>1.0029690120248937</v>
      </c>
      <c r="S1649" s="19">
        <f t="shared" si="357"/>
        <v>38.071925110472762</v>
      </c>
      <c r="T1649" s="25">
        <f t="shared" si="352"/>
        <v>5.6832789146238794E-2</v>
      </c>
      <c r="U1649" s="25">
        <f t="shared" si="353"/>
        <v>2.8641865372378561E-2</v>
      </c>
      <c r="V1649" s="25">
        <f t="shared" si="354"/>
        <v>2.8190923773860233E-2</v>
      </c>
      <c r="Y1649" s="40"/>
      <c r="Z1649" s="40"/>
    </row>
    <row r="1650" spans="1:26" x14ac:dyDescent="0.2">
      <c r="A1650" s="16">
        <v>2007.1</v>
      </c>
      <c r="B1650" s="17">
        <v>1539.66</v>
      </c>
      <c r="C1650" s="18">
        <f>C1649*2/3+C1652/3</f>
        <v>27.230000000000004</v>
      </c>
      <c r="D1650" s="17">
        <f>D1649*2/3+D1652/3</f>
        <v>74.460000000000008</v>
      </c>
      <c r="E1650" s="17">
        <v>208.93600000000001</v>
      </c>
      <c r="F1650" s="18">
        <f t="shared" si="355"/>
        <v>2007.7916666665424</v>
      </c>
      <c r="G1650" s="43">
        <v>4.53</v>
      </c>
      <c r="H1650" s="18">
        <f t="shared" si="347"/>
        <v>2319.8785193791409</v>
      </c>
      <c r="I1650" s="18">
        <f t="shared" si="348"/>
        <v>41.028728474269656</v>
      </c>
      <c r="J1650" s="20">
        <f t="shared" si="356"/>
        <v>1116730.1410603751</v>
      </c>
      <c r="K1650" s="18">
        <f t="shared" si="349"/>
        <v>112.19240257782293</v>
      </c>
      <c r="L1650" s="20">
        <f t="shared" si="350"/>
        <v>54006.550993956815</v>
      </c>
      <c r="M1650" s="39">
        <f t="shared" si="344"/>
        <v>27.320648130462036</v>
      </c>
      <c r="N1650" s="21"/>
      <c r="O1650" s="22">
        <f t="shared" si="345"/>
        <v>29.42154762636299</v>
      </c>
      <c r="P1650" s="22"/>
      <c r="Q1650" s="41">
        <f t="shared" si="346"/>
        <v>1.7325578710255821E-2</v>
      </c>
      <c r="R1650" s="19">
        <f t="shared" si="351"/>
        <v>1.0346238087857089</v>
      </c>
      <c r="S1650" s="19">
        <f t="shared" si="357"/>
        <v>38.103450542963607</v>
      </c>
      <c r="T1650" s="25">
        <f t="shared" si="352"/>
        <v>5.6861010367949438E-2</v>
      </c>
      <c r="U1650" s="25">
        <f t="shared" si="353"/>
        <v>2.7349383691839924E-2</v>
      </c>
      <c r="V1650" s="25">
        <f t="shared" si="354"/>
        <v>2.9511626676109515E-2</v>
      </c>
      <c r="Y1650" s="40"/>
      <c r="Z1650" s="40"/>
    </row>
    <row r="1651" spans="1:26" x14ac:dyDescent="0.2">
      <c r="A1651" s="16">
        <v>2007.11</v>
      </c>
      <c r="B1651" s="17">
        <v>1463.39</v>
      </c>
      <c r="C1651" s="18">
        <f>C1649/3+C1652*2/3</f>
        <v>27.480000000000004</v>
      </c>
      <c r="D1651" s="17">
        <f>D1649/3+D1652*2/3</f>
        <v>70.320000000000007</v>
      </c>
      <c r="E1651" s="17">
        <v>210.17699999999999</v>
      </c>
      <c r="F1651" s="18">
        <f t="shared" si="355"/>
        <v>2007.8749999998756</v>
      </c>
      <c r="G1651" s="43">
        <v>4.1500000000000004</v>
      </c>
      <c r="H1651" s="18">
        <f t="shared" si="347"/>
        <v>2191.939620474649</v>
      </c>
      <c r="I1651" s="18">
        <f t="shared" si="348"/>
        <v>41.160935069013291</v>
      </c>
      <c r="J1651" s="20">
        <f t="shared" si="356"/>
        <v>1056794.7814900025</v>
      </c>
      <c r="K1651" s="18">
        <f t="shared" si="349"/>
        <v>105.32885567878508</v>
      </c>
      <c r="L1651" s="20">
        <f t="shared" si="350"/>
        <v>50781.95766977837</v>
      </c>
      <c r="M1651" s="39">
        <f t="shared" si="344"/>
        <v>25.729053579498402</v>
      </c>
      <c r="N1651" s="21"/>
      <c r="O1651" s="22">
        <f t="shared" si="345"/>
        <v>27.711039143379484</v>
      </c>
      <c r="P1651" s="22"/>
      <c r="Q1651" s="41">
        <f t="shared" si="346"/>
        <v>2.4061140157559016E-2</v>
      </c>
      <c r="R1651" s="19">
        <f t="shared" si="351"/>
        <v>1.007526830349796</v>
      </c>
      <c r="S1651" s="19">
        <f t="shared" si="357"/>
        <v>39.18996371967102</v>
      </c>
      <c r="T1651" s="25">
        <f t="shared" si="352"/>
        <v>6.4382786384730606E-2</v>
      </c>
      <c r="U1651" s="25">
        <f t="shared" si="353"/>
        <v>2.4754117422086885E-2</v>
      </c>
      <c r="V1651" s="25">
        <f t="shared" si="354"/>
        <v>3.9628668962643721E-2</v>
      </c>
      <c r="Y1651" s="40"/>
      <c r="Z1651" s="40"/>
    </row>
    <row r="1652" spans="1:26" x14ac:dyDescent="0.2">
      <c r="A1652" s="16">
        <v>2007.12</v>
      </c>
      <c r="B1652" s="17">
        <v>1479.22</v>
      </c>
      <c r="C1652" s="18">
        <v>27.73</v>
      </c>
      <c r="D1652" s="17">
        <v>66.180000000000007</v>
      </c>
      <c r="E1652" s="17">
        <v>210.036</v>
      </c>
      <c r="F1652" s="18">
        <f t="shared" si="355"/>
        <v>2007.9583333332089</v>
      </c>
      <c r="G1652" s="43">
        <v>4.0999999999999996</v>
      </c>
      <c r="H1652" s="18">
        <f t="shared" si="347"/>
        <v>2217.1379919394781</v>
      </c>
      <c r="I1652" s="18">
        <f t="shared" si="348"/>
        <v>41.563280997067189</v>
      </c>
      <c r="J1652" s="20">
        <f t="shared" si="356"/>
        <v>1070613.5147805635</v>
      </c>
      <c r="K1652" s="18">
        <f t="shared" si="349"/>
        <v>99.194299905730503</v>
      </c>
      <c r="L1652" s="20">
        <f t="shared" si="350"/>
        <v>47899.029494042603</v>
      </c>
      <c r="M1652" s="39">
        <f t="shared" si="344"/>
        <v>25.955510105240243</v>
      </c>
      <c r="N1652" s="21"/>
      <c r="O1652" s="22">
        <f t="shared" si="345"/>
        <v>27.959981545763814</v>
      </c>
      <c r="P1652" s="22"/>
      <c r="Q1652" s="41">
        <f t="shared" si="346"/>
        <v>2.4280362312110365E-2</v>
      </c>
      <c r="R1652" s="19">
        <f t="shared" si="351"/>
        <v>1.0332059347690226</v>
      </c>
      <c r="S1652" s="19">
        <f t="shared" si="357"/>
        <v>39.511446700794252</v>
      </c>
      <c r="T1652" s="25">
        <f t="shared" si="352"/>
        <v>6.6090525626558039E-2</v>
      </c>
      <c r="U1652" s="25">
        <f t="shared" si="353"/>
        <v>2.3726298391638645E-2</v>
      </c>
      <c r="V1652" s="25">
        <f t="shared" si="354"/>
        <v>4.2364227234919394E-2</v>
      </c>
      <c r="Y1652" s="40"/>
      <c r="Z1652" s="40"/>
    </row>
    <row r="1653" spans="1:26" x14ac:dyDescent="0.2">
      <c r="A1653" s="16">
        <v>2008.01</v>
      </c>
      <c r="B1653" s="17">
        <v>1378.76</v>
      </c>
      <c r="C1653" s="18">
        <f>C1652*2/3+C1655/3</f>
        <v>27.92</v>
      </c>
      <c r="D1653" s="17">
        <f>D1652*2/3+D1655/3</f>
        <v>64.25</v>
      </c>
      <c r="E1653" s="17">
        <v>211.08</v>
      </c>
      <c r="F1653" s="18">
        <f t="shared" si="355"/>
        <v>2008.0416666665421</v>
      </c>
      <c r="G1653" s="19">
        <v>3.74</v>
      </c>
      <c r="H1653" s="18">
        <f t="shared" si="347"/>
        <v>2056.3416995925722</v>
      </c>
      <c r="I1653" s="18">
        <f t="shared" si="348"/>
        <v>41.64108347545956</v>
      </c>
      <c r="J1653" s="20">
        <f t="shared" si="356"/>
        <v>994643.70200211566</v>
      </c>
      <c r="K1653" s="18">
        <f t="shared" si="349"/>
        <v>95.825201049365205</v>
      </c>
      <c r="L1653" s="20">
        <f t="shared" si="350"/>
        <v>46350.240689921331</v>
      </c>
      <c r="M1653" s="39">
        <f t="shared" si="344"/>
        <v>24.022317760836831</v>
      </c>
      <c r="N1653" s="21"/>
      <c r="O1653" s="22">
        <f t="shared" si="345"/>
        <v>25.886705943137194</v>
      </c>
      <c r="P1653" s="22"/>
      <c r="Q1653" s="41">
        <f t="shared" si="346"/>
        <v>3.1299207454085529E-2</v>
      </c>
      <c r="R1653" s="19">
        <f t="shared" si="351"/>
        <v>1.0031166666666667</v>
      </c>
      <c r="S1653" s="19">
        <f t="shared" si="357"/>
        <v>40.621548708280386</v>
      </c>
      <c r="T1653" s="25">
        <f t="shared" si="352"/>
        <v>7.8491894040191079E-2</v>
      </c>
      <c r="U1653" s="25">
        <f t="shared" si="353"/>
        <v>1.8929027834309498E-2</v>
      </c>
      <c r="V1653" s="25">
        <f t="shared" si="354"/>
        <v>5.9562866205881582E-2</v>
      </c>
      <c r="Y1653" s="40"/>
      <c r="Z1653" s="40"/>
    </row>
    <row r="1654" spans="1:26" x14ac:dyDescent="0.2">
      <c r="A1654" s="16">
        <v>2008.02</v>
      </c>
      <c r="B1654" s="17">
        <v>1354.87</v>
      </c>
      <c r="C1654" s="18">
        <f>C1652/3+C1655*2/3</f>
        <v>28.11</v>
      </c>
      <c r="D1654" s="17">
        <f>D1652/3+D1655*2/3</f>
        <v>62.32</v>
      </c>
      <c r="E1654" s="17">
        <v>211.69300000000001</v>
      </c>
      <c r="F1654" s="18">
        <f t="shared" si="355"/>
        <v>2008.1249999998754</v>
      </c>
      <c r="G1654" s="43">
        <v>3.74</v>
      </c>
      <c r="H1654" s="18">
        <f t="shared" si="347"/>
        <v>2014.8597519166913</v>
      </c>
      <c r="I1654" s="18">
        <f t="shared" si="348"/>
        <v>41.803056844109172</v>
      </c>
      <c r="J1654" s="20">
        <f t="shared" si="356"/>
        <v>976264.05766793282</v>
      </c>
      <c r="K1654" s="18">
        <f t="shared" si="349"/>
        <v>92.677570349515605</v>
      </c>
      <c r="L1654" s="20">
        <f t="shared" si="350"/>
        <v>44905.25000469829</v>
      </c>
      <c r="M1654" s="39">
        <f t="shared" si="344"/>
        <v>23.495263401811794</v>
      </c>
      <c r="N1654" s="21"/>
      <c r="O1654" s="22">
        <f t="shared" si="345"/>
        <v>25.329469431905352</v>
      </c>
      <c r="P1654" s="22"/>
      <c r="Q1654" s="41">
        <f t="shared" si="346"/>
        <v>3.2340374978085347E-2</v>
      </c>
      <c r="R1654" s="19">
        <f t="shared" si="351"/>
        <v>1.0223551030241986</v>
      </c>
      <c r="S1654" s="19">
        <f t="shared" si="357"/>
        <v>40.630157998168791</v>
      </c>
      <c r="T1654" s="25">
        <f t="shared" si="352"/>
        <v>7.6858818213123792E-2</v>
      </c>
      <c r="U1654" s="25">
        <f t="shared" si="353"/>
        <v>1.6183304288415634E-2</v>
      </c>
      <c r="V1654" s="25">
        <f t="shared" si="354"/>
        <v>6.0675513924708158E-2</v>
      </c>
      <c r="Y1654" s="40"/>
      <c r="Z1654" s="40"/>
    </row>
    <row r="1655" spans="1:26" x14ac:dyDescent="0.2">
      <c r="A1655" s="16">
        <v>2008.03</v>
      </c>
      <c r="B1655" s="17">
        <v>1316.94</v>
      </c>
      <c r="C1655" s="18">
        <v>28.3</v>
      </c>
      <c r="D1655" s="17">
        <v>60.39</v>
      </c>
      <c r="E1655" s="17">
        <v>213.52799999999999</v>
      </c>
      <c r="F1655" s="18">
        <f t="shared" si="355"/>
        <v>2008.2083333332087</v>
      </c>
      <c r="G1655" s="43">
        <v>3.51</v>
      </c>
      <c r="H1655" s="18">
        <f t="shared" si="347"/>
        <v>1941.6227376503325</v>
      </c>
      <c r="I1655" s="18">
        <f t="shared" si="348"/>
        <v>41.723938429620489</v>
      </c>
      <c r="J1655" s="20">
        <f t="shared" si="356"/>
        <v>942463.09482923336</v>
      </c>
      <c r="K1655" s="18">
        <f t="shared" si="349"/>
        <v>89.035641051759072</v>
      </c>
      <c r="L1655" s="20">
        <f t="shared" si="350"/>
        <v>43217.873476952183</v>
      </c>
      <c r="M1655" s="39">
        <f t="shared" si="344"/>
        <v>22.606810842249349</v>
      </c>
      <c r="N1655" s="21"/>
      <c r="O1655" s="22">
        <f t="shared" si="345"/>
        <v>24.384051798830317</v>
      </c>
      <c r="P1655" s="22"/>
      <c r="Q1655" s="41">
        <f t="shared" si="346"/>
        <v>3.7009681686571719E-2</v>
      </c>
      <c r="R1655" s="19">
        <f t="shared" si="351"/>
        <v>0.98881826703656417</v>
      </c>
      <c r="S1655" s="19">
        <f t="shared" si="357"/>
        <v>41.181479532704643</v>
      </c>
      <c r="T1655" s="25">
        <f t="shared" si="352"/>
        <v>8.0486857466501638E-2</v>
      </c>
      <c r="U1655" s="25">
        <f t="shared" si="353"/>
        <v>1.5001668304679638E-2</v>
      </c>
      <c r="V1655" s="25">
        <f t="shared" si="354"/>
        <v>6.5485189161821999E-2</v>
      </c>
      <c r="Y1655" s="40"/>
      <c r="Z1655" s="40"/>
    </row>
    <row r="1656" spans="1:26" x14ac:dyDescent="0.2">
      <c r="A1656" s="16">
        <v>2008.04</v>
      </c>
      <c r="B1656" s="17">
        <v>1370.47</v>
      </c>
      <c r="C1656" s="18">
        <f>C1655*2/3+C1658/3</f>
        <v>28.436666666666667</v>
      </c>
      <c r="D1656" s="17">
        <f>D1655*2/3+D1658/3</f>
        <v>57.383333333333326</v>
      </c>
      <c r="E1656" s="17">
        <v>214.82300000000001</v>
      </c>
      <c r="F1656" s="18">
        <f t="shared" si="355"/>
        <v>2008.2916666665419</v>
      </c>
      <c r="G1656" s="43">
        <v>3.68</v>
      </c>
      <c r="H1656" s="18">
        <f t="shared" si="347"/>
        <v>2008.3640949176774</v>
      </c>
      <c r="I1656" s="18">
        <f t="shared" si="348"/>
        <v>41.672696456307456</v>
      </c>
      <c r="J1656" s="20">
        <f t="shared" si="356"/>
        <v>976544.98917089158</v>
      </c>
      <c r="K1656" s="18">
        <f t="shared" si="349"/>
        <v>84.092775699839734</v>
      </c>
      <c r="L1656" s="20">
        <f t="shared" si="350"/>
        <v>40889.188839295755</v>
      </c>
      <c r="M1656" s="39">
        <f t="shared" si="344"/>
        <v>23.356040643201617</v>
      </c>
      <c r="N1656" s="21"/>
      <c r="O1656" s="22">
        <f t="shared" si="345"/>
        <v>25.204092441252197</v>
      </c>
      <c r="P1656" s="22"/>
      <c r="Q1656" s="41">
        <f t="shared" si="346"/>
        <v>3.4322355344470291E-2</v>
      </c>
      <c r="R1656" s="19">
        <f t="shared" si="351"/>
        <v>0.98662501786302048</v>
      </c>
      <c r="S1656" s="19">
        <f t="shared" si="357"/>
        <v>40.475524141405373</v>
      </c>
      <c r="T1656" s="25">
        <f t="shared" si="352"/>
        <v>7.4425037507496627E-2</v>
      </c>
      <c r="U1656" s="25">
        <f t="shared" si="353"/>
        <v>1.633261635775618E-2</v>
      </c>
      <c r="V1656" s="25">
        <f t="shared" si="354"/>
        <v>5.8092421149740447E-2</v>
      </c>
      <c r="Y1656" s="40"/>
      <c r="Z1656" s="40"/>
    </row>
    <row r="1657" spans="1:26" x14ac:dyDescent="0.2">
      <c r="A1657" s="16">
        <v>2008.05</v>
      </c>
      <c r="B1657" s="17">
        <v>1403.22</v>
      </c>
      <c r="C1657" s="18">
        <f>C1655/3+C1658*2/3</f>
        <v>28.573333333333334</v>
      </c>
      <c r="D1657" s="17">
        <f>D1655/3+D1658*2/3</f>
        <v>54.376666666666665</v>
      </c>
      <c r="E1657" s="17">
        <v>216.63200000000001</v>
      </c>
      <c r="F1657" s="18">
        <f t="shared" si="355"/>
        <v>2008.3749999998752</v>
      </c>
      <c r="G1657" s="43">
        <v>3.88</v>
      </c>
      <c r="H1657" s="18">
        <f t="shared" si="347"/>
        <v>2039.1860402664433</v>
      </c>
      <c r="I1657" s="18">
        <f t="shared" si="348"/>
        <v>41.523312422295277</v>
      </c>
      <c r="J1657" s="20">
        <f t="shared" si="356"/>
        <v>993214.3428975736</v>
      </c>
      <c r="K1657" s="18">
        <f t="shared" si="349"/>
        <v>79.021208066367578</v>
      </c>
      <c r="L1657" s="20">
        <f t="shared" si="350"/>
        <v>38488.394729474872</v>
      </c>
      <c r="M1657" s="39">
        <f t="shared" si="344"/>
        <v>23.696432116623193</v>
      </c>
      <c r="N1657" s="21"/>
      <c r="O1657" s="22">
        <f t="shared" si="345"/>
        <v>25.583647878051782</v>
      </c>
      <c r="P1657" s="22"/>
      <c r="Q1657" s="41">
        <f t="shared" si="346"/>
        <v>3.2380178781062981E-2</v>
      </c>
      <c r="R1657" s="19">
        <f t="shared" si="351"/>
        <v>0.9853319464608985</v>
      </c>
      <c r="S1657" s="19">
        <f t="shared" si="357"/>
        <v>39.600691816464042</v>
      </c>
      <c r="T1657" s="25">
        <f t="shared" si="352"/>
        <v>7.4248898963235277E-2</v>
      </c>
      <c r="U1657" s="25">
        <f t="shared" si="353"/>
        <v>1.7448841256749503E-2</v>
      </c>
      <c r="V1657" s="25">
        <f t="shared" si="354"/>
        <v>5.6800057706485774E-2</v>
      </c>
      <c r="Y1657" s="40"/>
      <c r="Z1657" s="40"/>
    </row>
    <row r="1658" spans="1:26" x14ac:dyDescent="0.2">
      <c r="A1658" s="16">
        <v>2008.06</v>
      </c>
      <c r="B1658" s="17">
        <v>1341.25</v>
      </c>
      <c r="C1658" s="18">
        <v>28.71</v>
      </c>
      <c r="D1658" s="17">
        <v>51.37</v>
      </c>
      <c r="E1658" s="17">
        <v>218.815</v>
      </c>
      <c r="F1658" s="18">
        <f t="shared" si="355"/>
        <v>2008.4583333332084</v>
      </c>
      <c r="G1658" s="43">
        <v>4.0999999999999996</v>
      </c>
      <c r="H1658" s="18">
        <f t="shared" si="347"/>
        <v>1929.6846294244006</v>
      </c>
      <c r="I1658" s="18">
        <f t="shared" si="348"/>
        <v>41.305681797408795</v>
      </c>
      <c r="J1658" s="20">
        <f t="shared" si="356"/>
        <v>941556.67813882325</v>
      </c>
      <c r="K1658" s="18">
        <f t="shared" si="349"/>
        <v>73.907101147087758</v>
      </c>
      <c r="L1658" s="20">
        <f t="shared" si="350"/>
        <v>36061.708522640336</v>
      </c>
      <c r="M1658" s="39">
        <f t="shared" si="344"/>
        <v>22.41681280228195</v>
      </c>
      <c r="N1658" s="21"/>
      <c r="O1658" s="22">
        <f t="shared" si="345"/>
        <v>24.216735515654346</v>
      </c>
      <c r="P1658" s="22"/>
      <c r="Q1658" s="41">
        <f t="shared" si="346"/>
        <v>3.3494886255305889E-2</v>
      </c>
      <c r="R1658" s="19">
        <f t="shared" si="351"/>
        <v>1.0107706962630596</v>
      </c>
      <c r="S1658" s="19">
        <f t="shared" si="357"/>
        <v>38.630546846548732</v>
      </c>
      <c r="T1658" s="25">
        <f t="shared" si="352"/>
        <v>8.2091352218717439E-2</v>
      </c>
      <c r="U1658" s="25">
        <f t="shared" si="353"/>
        <v>2.064221025532742E-2</v>
      </c>
      <c r="V1658" s="25">
        <f t="shared" si="354"/>
        <v>6.1449141963390019E-2</v>
      </c>
      <c r="Y1658" s="40"/>
      <c r="Z1658" s="40"/>
    </row>
    <row r="1659" spans="1:26" x14ac:dyDescent="0.2">
      <c r="A1659" s="16">
        <v>2008.07</v>
      </c>
      <c r="B1659" s="17">
        <v>1257.33</v>
      </c>
      <c r="C1659" s="18">
        <f>C1658*2/3+C1661/3</f>
        <v>28.756666666666668</v>
      </c>
      <c r="D1659" s="17">
        <f>D1658*2/3+D1661/3</f>
        <v>49.563333333333333</v>
      </c>
      <c r="E1659" s="17">
        <v>219.964</v>
      </c>
      <c r="F1659" s="18">
        <f t="shared" si="355"/>
        <v>2008.5416666665417</v>
      </c>
      <c r="G1659" s="43">
        <v>4.01</v>
      </c>
      <c r="H1659" s="18">
        <f t="shared" si="347"/>
        <v>1799.4979737025155</v>
      </c>
      <c r="I1659" s="18">
        <f t="shared" si="348"/>
        <v>41.156707783243341</v>
      </c>
      <c r="J1659" s="20">
        <f t="shared" si="356"/>
        <v>879707.79765804019</v>
      </c>
      <c r="K1659" s="18">
        <f t="shared" si="349"/>
        <v>70.935329550138533</v>
      </c>
      <c r="L1659" s="20">
        <f t="shared" si="350"/>
        <v>34677.650904104732</v>
      </c>
      <c r="M1659" s="39">
        <f t="shared" si="344"/>
        <v>20.907206462661584</v>
      </c>
      <c r="N1659" s="21"/>
      <c r="O1659" s="22">
        <f t="shared" si="345"/>
        <v>22.603177385642233</v>
      </c>
      <c r="P1659" s="22"/>
      <c r="Q1659" s="41">
        <f t="shared" si="346"/>
        <v>3.8029082463546769E-2</v>
      </c>
      <c r="R1659" s="19">
        <f t="shared" si="351"/>
        <v>1.0132020522151037</v>
      </c>
      <c r="S1659" s="19">
        <f t="shared" si="357"/>
        <v>38.842661485403084</v>
      </c>
      <c r="T1659" s="25">
        <f t="shared" si="352"/>
        <v>9.1172768943963423E-2</v>
      </c>
      <c r="U1659" s="25">
        <f t="shared" si="353"/>
        <v>2.0498899592648057E-2</v>
      </c>
      <c r="V1659" s="25">
        <f t="shared" si="354"/>
        <v>7.0673869351315366E-2</v>
      </c>
      <c r="Y1659" s="40"/>
      <c r="Z1659" s="40"/>
    </row>
    <row r="1660" spans="1:26" x14ac:dyDescent="0.2">
      <c r="A1660" s="16">
        <v>2008.08</v>
      </c>
      <c r="B1660" s="17">
        <v>1281.47</v>
      </c>
      <c r="C1660" s="18">
        <f>C1658/3+C1661*2/3</f>
        <v>28.803333333333335</v>
      </c>
      <c r="D1660" s="17">
        <f>D1658/3+D1661*2/3</f>
        <v>47.756666666666668</v>
      </c>
      <c r="E1660" s="17">
        <v>219.08600000000001</v>
      </c>
      <c r="F1660" s="18">
        <f t="shared" si="355"/>
        <v>2008.6249999998749</v>
      </c>
      <c r="G1660" s="43">
        <v>3.89</v>
      </c>
      <c r="H1660" s="18">
        <f t="shared" si="347"/>
        <v>1841.397333524279</v>
      </c>
      <c r="I1660" s="18">
        <f t="shared" si="348"/>
        <v>41.388702971283742</v>
      </c>
      <c r="J1660" s="20">
        <f t="shared" si="356"/>
        <v>901876.95698097977</v>
      </c>
      <c r="K1660" s="18">
        <f t="shared" si="349"/>
        <v>68.623532863046194</v>
      </c>
      <c r="L1660" s="20">
        <f t="shared" si="350"/>
        <v>33610.33594925228</v>
      </c>
      <c r="M1660" s="39">
        <f t="shared" si="344"/>
        <v>21.401617360047936</v>
      </c>
      <c r="N1660" s="21"/>
      <c r="O1660" s="22">
        <f t="shared" si="345"/>
        <v>23.155126607759247</v>
      </c>
      <c r="P1660" s="22"/>
      <c r="Q1660" s="41">
        <f t="shared" si="346"/>
        <v>3.7586008022024379E-2</v>
      </c>
      <c r="R1660" s="19">
        <f t="shared" si="351"/>
        <v>1.0198300499840234</v>
      </c>
      <c r="S1660" s="19">
        <f t="shared" si="357"/>
        <v>39.513183663016513</v>
      </c>
      <c r="T1660" s="25">
        <f t="shared" si="352"/>
        <v>9.103986829691868E-2</v>
      </c>
      <c r="U1660" s="25">
        <f t="shared" si="353"/>
        <v>1.8942279635364212E-2</v>
      </c>
      <c r="V1660" s="25">
        <f t="shared" si="354"/>
        <v>7.2097588661554468E-2</v>
      </c>
      <c r="Y1660" s="40"/>
      <c r="Z1660" s="40"/>
    </row>
    <row r="1661" spans="1:26" x14ac:dyDescent="0.2">
      <c r="A1661" s="16">
        <v>2008.09</v>
      </c>
      <c r="B1661" s="17">
        <v>1216.95</v>
      </c>
      <c r="C1661" s="18">
        <v>28.85</v>
      </c>
      <c r="D1661" s="17">
        <f>45.95</f>
        <v>45.95</v>
      </c>
      <c r="E1661" s="17">
        <v>218.78299999999999</v>
      </c>
      <c r="F1661" s="18">
        <f t="shared" si="355"/>
        <v>2008.7083333332082</v>
      </c>
      <c r="G1661" s="43">
        <v>3.69</v>
      </c>
      <c r="H1661" s="18">
        <f t="shared" si="347"/>
        <v>1751.1076868975204</v>
      </c>
      <c r="I1661" s="18">
        <f t="shared" si="348"/>
        <v>41.51317372693493</v>
      </c>
      <c r="J1661" s="20">
        <f t="shared" si="356"/>
        <v>859349.37801256985</v>
      </c>
      <c r="K1661" s="18">
        <f t="shared" si="349"/>
        <v>66.118902348445758</v>
      </c>
      <c r="L1661" s="20">
        <f t="shared" si="350"/>
        <v>32447.597616728366</v>
      </c>
      <c r="M1661" s="39">
        <f t="shared" si="344"/>
        <v>20.362733946097521</v>
      </c>
      <c r="N1661" s="21"/>
      <c r="O1661" s="22">
        <f t="shared" si="345"/>
        <v>22.050373871028601</v>
      </c>
      <c r="P1661" s="22"/>
      <c r="Q1661" s="41">
        <f t="shared" si="346"/>
        <v>4.1701440614025385E-2</v>
      </c>
      <c r="R1661" s="19">
        <f t="shared" si="351"/>
        <v>0.99317770086629609</v>
      </c>
      <c r="S1661" s="19">
        <f t="shared" si="357"/>
        <v>40.352540381592689</v>
      </c>
      <c r="T1661" s="25">
        <f t="shared" si="352"/>
        <v>9.8024277924335657E-2</v>
      </c>
      <c r="U1661" s="25">
        <f t="shared" si="353"/>
        <v>1.5968976270918533E-2</v>
      </c>
      <c r="V1661" s="25">
        <f t="shared" si="354"/>
        <v>8.2055301653417123E-2</v>
      </c>
      <c r="Y1661" s="40"/>
      <c r="Z1661" s="40"/>
    </row>
    <row r="1662" spans="1:26" x14ac:dyDescent="0.2">
      <c r="A1662" s="16">
        <v>2008.1</v>
      </c>
      <c r="B1662" s="17">
        <v>968.8</v>
      </c>
      <c r="C1662" s="18">
        <f>C1661*2/3+C1664/3</f>
        <v>28.696666666666665</v>
      </c>
      <c r="D1662" s="17">
        <f>D1661*2/3+D1664/3</f>
        <v>35.593333333333334</v>
      </c>
      <c r="E1662" s="17">
        <v>216.57300000000001</v>
      </c>
      <c r="F1662" s="18">
        <f t="shared" si="355"/>
        <v>2008.7916666665415</v>
      </c>
      <c r="G1662" s="19">
        <v>3.81</v>
      </c>
      <c r="H1662" s="18">
        <f t="shared" si="347"/>
        <v>1408.2621610265364</v>
      </c>
      <c r="I1662" s="18">
        <f t="shared" si="348"/>
        <v>41.713903606790026</v>
      </c>
      <c r="J1662" s="20">
        <f t="shared" si="356"/>
        <v>692805.16326561267</v>
      </c>
      <c r="K1662" s="18">
        <f t="shared" si="349"/>
        <v>51.739001360588219</v>
      </c>
      <c r="L1662" s="20">
        <f t="shared" si="350"/>
        <v>25453.390907480782</v>
      </c>
      <c r="M1662" s="39">
        <f t="shared" si="344"/>
        <v>16.387356548789835</v>
      </c>
      <c r="N1662" s="21"/>
      <c r="O1662" s="22">
        <f t="shared" si="345"/>
        <v>17.770107910955748</v>
      </c>
      <c r="P1662" s="22"/>
      <c r="Q1662" s="41">
        <f t="shared" si="346"/>
        <v>5.1118977736672802E-2</v>
      </c>
      <c r="R1662" s="19">
        <f t="shared" si="351"/>
        <v>1.0265737057388291</v>
      </c>
      <c r="S1662" s="19">
        <f t="shared" si="357"/>
        <v>40.486207960340771</v>
      </c>
      <c r="T1662" s="25">
        <f t="shared" si="352"/>
        <v>0.11734462068573026</v>
      </c>
      <c r="U1662" s="25">
        <f t="shared" si="353"/>
        <v>1.4406924360982343E-2</v>
      </c>
      <c r="V1662" s="25">
        <f t="shared" si="354"/>
        <v>0.10293769632474792</v>
      </c>
      <c r="Y1662" s="40"/>
      <c r="Z1662" s="40"/>
    </row>
    <row r="1663" spans="1:26" x14ac:dyDescent="0.2">
      <c r="A1663" s="16">
        <v>2008.11</v>
      </c>
      <c r="B1663" s="17">
        <v>883.04</v>
      </c>
      <c r="C1663" s="18">
        <f>C1661/3+C1664*2/3</f>
        <v>28.543333333333333</v>
      </c>
      <c r="D1663" s="17">
        <f>D1661/3+D1664*2/3</f>
        <v>25.236666666666668</v>
      </c>
      <c r="E1663" s="17">
        <v>212.42500000000001</v>
      </c>
      <c r="F1663" s="18">
        <f t="shared" si="355"/>
        <v>2008.8749999998747</v>
      </c>
      <c r="G1663" s="19">
        <v>3.53</v>
      </c>
      <c r="H1663" s="18">
        <f t="shared" si="347"/>
        <v>1308.6648643050494</v>
      </c>
      <c r="I1663" s="18">
        <f t="shared" si="348"/>
        <v>42.301206563100713</v>
      </c>
      <c r="J1663" s="20">
        <f t="shared" si="356"/>
        <v>645541.72368879011</v>
      </c>
      <c r="K1663" s="18">
        <f t="shared" si="349"/>
        <v>37.400728119728548</v>
      </c>
      <c r="L1663" s="20">
        <f t="shared" si="350"/>
        <v>18449.131749591674</v>
      </c>
      <c r="M1663" s="39">
        <f t="shared" si="344"/>
        <v>15.259659405704584</v>
      </c>
      <c r="N1663" s="21"/>
      <c r="O1663" s="22">
        <f t="shared" si="345"/>
        <v>16.575738507639592</v>
      </c>
      <c r="P1663" s="22"/>
      <c r="Q1663" s="41">
        <f t="shared" si="346"/>
        <v>5.6442109765604778E-2</v>
      </c>
      <c r="R1663" s="19">
        <f t="shared" si="351"/>
        <v>1.1007174876584529</v>
      </c>
      <c r="S1663" s="19">
        <f t="shared" si="357"/>
        <v>42.373654710520576</v>
      </c>
      <c r="T1663" s="25">
        <f t="shared" si="352"/>
        <v>0.1232877349303918</v>
      </c>
      <c r="U1663" s="25">
        <f t="shared" si="353"/>
        <v>1.0656217325840434E-2</v>
      </c>
      <c r="V1663" s="25">
        <f t="shared" si="354"/>
        <v>0.11263151760455137</v>
      </c>
      <c r="Y1663" s="40"/>
      <c r="Z1663" s="40"/>
    </row>
    <row r="1664" spans="1:26" x14ac:dyDescent="0.2">
      <c r="A1664" s="16">
        <v>2008.12</v>
      </c>
      <c r="B1664" s="17">
        <v>877.56</v>
      </c>
      <c r="C1664" s="18">
        <v>28.39</v>
      </c>
      <c r="D1664" s="17">
        <v>14.88</v>
      </c>
      <c r="E1664" s="17">
        <v>210.22800000000001</v>
      </c>
      <c r="F1664" s="18">
        <f t="shared" si="355"/>
        <v>2008.958333333208</v>
      </c>
      <c r="G1664" s="19">
        <v>2.42</v>
      </c>
      <c r="H1664" s="18">
        <f t="shared" si="347"/>
        <v>1314.1349128089505</v>
      </c>
      <c r="I1664" s="18">
        <f t="shared" si="348"/>
        <v>42.51366308246287</v>
      </c>
      <c r="J1664" s="20">
        <f t="shared" si="356"/>
        <v>649987.60843039199</v>
      </c>
      <c r="K1664" s="18">
        <f t="shared" si="349"/>
        <v>22.282610308807588</v>
      </c>
      <c r="L1664" s="20">
        <f t="shared" si="350"/>
        <v>11021.258504768031</v>
      </c>
      <c r="M1664" s="39">
        <f t="shared" si="344"/>
        <v>15.376080747423769</v>
      </c>
      <c r="N1664" s="21"/>
      <c r="O1664" s="22">
        <f t="shared" si="345"/>
        <v>16.732842670212023</v>
      </c>
      <c r="P1664" s="22"/>
      <c r="Q1664" s="41">
        <f t="shared" si="346"/>
        <v>6.6042129114535067E-2</v>
      </c>
      <c r="R1664" s="19">
        <f t="shared" si="351"/>
        <v>0.99325011039598909</v>
      </c>
      <c r="S1664" s="19">
        <f t="shared" si="357"/>
        <v>47.128851670167116</v>
      </c>
      <c r="T1664" s="25">
        <f t="shared" si="352"/>
        <v>0.11646979702600335</v>
      </c>
      <c r="U1664" s="25">
        <f t="shared" si="353"/>
        <v>3.0158747949355913E-3</v>
      </c>
      <c r="V1664" s="25">
        <f t="shared" si="354"/>
        <v>0.11345392223106776</v>
      </c>
      <c r="Y1664" s="40"/>
      <c r="Z1664" s="40"/>
    </row>
    <row r="1665" spans="1:26" x14ac:dyDescent="0.2">
      <c r="A1665" s="16">
        <v>2009.01</v>
      </c>
      <c r="B1665" s="17">
        <v>865.58</v>
      </c>
      <c r="C1665" s="18">
        <f>C1664*2/3+C1667/3</f>
        <v>28.013333333333335</v>
      </c>
      <c r="D1665" s="17">
        <f>D1664*2/3+D1667/3</f>
        <v>12.206666666666667</v>
      </c>
      <c r="E1665" s="17">
        <v>211.143</v>
      </c>
      <c r="F1665" s="18">
        <f t="shared" si="355"/>
        <v>2009.0416666665412</v>
      </c>
      <c r="G1665" s="19">
        <v>2.52</v>
      </c>
      <c r="H1665" s="18">
        <f t="shared" si="347"/>
        <v>1290.5778819330983</v>
      </c>
      <c r="I1665" s="18">
        <f t="shared" si="348"/>
        <v>41.767818571615777</v>
      </c>
      <c r="J1665" s="20">
        <f t="shared" si="356"/>
        <v>640057.57943694829</v>
      </c>
      <c r="K1665" s="18">
        <f t="shared" si="349"/>
        <v>18.200113232895884</v>
      </c>
      <c r="L1665" s="20">
        <f t="shared" si="350"/>
        <v>9026.2823998479034</v>
      </c>
      <c r="M1665" s="39">
        <f t="shared" ref="M1665:M1728" si="358">H1665/AVERAGE(K1545:K1664)</f>
        <v>15.174651936879677</v>
      </c>
      <c r="N1665" s="21"/>
      <c r="O1665" s="22">
        <f t="shared" ref="O1665:O1728" si="359">J1665/AVERAGE(L1545:L1664)</f>
        <v>16.545978292696997</v>
      </c>
      <c r="P1665" s="22"/>
      <c r="Q1665" s="41">
        <f t="shared" ref="Q1665:Q1728" si="360">1/M1665-(G1665/100-(((E1665/E1545)^(1/10))-1))</f>
        <v>6.6100784914300589E-2</v>
      </c>
      <c r="R1665" s="19">
        <f t="shared" si="351"/>
        <v>0.97192494277408814</v>
      </c>
      <c r="S1665" s="19">
        <f t="shared" si="357"/>
        <v>46.607880176717003</v>
      </c>
      <c r="T1665" s="25">
        <f t="shared" si="352"/>
        <v>0.11990380141313706</v>
      </c>
      <c r="U1665" s="25">
        <f t="shared" si="353"/>
        <v>5.216205961303011E-3</v>
      </c>
      <c r="V1665" s="25">
        <f t="shared" si="354"/>
        <v>0.11468759545183405</v>
      </c>
      <c r="Y1665" s="40"/>
      <c r="Z1665" s="40"/>
    </row>
    <row r="1666" spans="1:26" x14ac:dyDescent="0.2">
      <c r="A1666" s="16">
        <v>2009.02</v>
      </c>
      <c r="B1666" s="17">
        <v>805.23</v>
      </c>
      <c r="C1666" s="18">
        <f>C1664/3+C1667*2/3</f>
        <v>27.63666666666667</v>
      </c>
      <c r="D1666" s="17">
        <f>D1664/3+D1667*2/3</f>
        <v>9.5333333333333332</v>
      </c>
      <c r="E1666" s="17">
        <v>212.19300000000001</v>
      </c>
      <c r="F1666" s="18">
        <f t="shared" si="355"/>
        <v>2009.1249999998745</v>
      </c>
      <c r="G1666" s="19">
        <v>2.87</v>
      </c>
      <c r="H1666" s="18">
        <f t="shared" si="347"/>
        <v>1194.655223841032</v>
      </c>
      <c r="I1666" s="18">
        <f t="shared" si="348"/>
        <v>41.002307667233779</v>
      </c>
      <c r="J1666" s="20">
        <f t="shared" si="356"/>
        <v>594179.65242659906</v>
      </c>
      <c r="K1666" s="18">
        <f t="shared" si="349"/>
        <v>14.143842712373489</v>
      </c>
      <c r="L1666" s="20">
        <f t="shared" si="350"/>
        <v>7034.6518217986304</v>
      </c>
      <c r="M1666" s="39">
        <f t="shared" si="358"/>
        <v>14.122181801918902</v>
      </c>
      <c r="N1666" s="21"/>
      <c r="O1666" s="22">
        <f t="shared" si="359"/>
        <v>15.431495098996701</v>
      </c>
      <c r="P1666" s="22"/>
      <c r="Q1666" s="41">
        <f t="shared" si="360"/>
        <v>6.7895991981292772E-2</v>
      </c>
      <c r="R1666" s="19">
        <f t="shared" si="351"/>
        <v>1.0067126526027683</v>
      </c>
      <c r="S1666" s="19">
        <f t="shared" si="357"/>
        <v>45.075205296060268</v>
      </c>
      <c r="T1666" s="25">
        <f t="shared" si="352"/>
        <v>0.13419728561579247</v>
      </c>
      <c r="U1666" s="25">
        <f t="shared" si="353"/>
        <v>8.647385664905638E-3</v>
      </c>
      <c r="V1666" s="25">
        <f t="shared" si="354"/>
        <v>0.12554989995088683</v>
      </c>
      <c r="Y1666" s="40"/>
      <c r="Z1666" s="40"/>
    </row>
    <row r="1667" spans="1:26" x14ac:dyDescent="0.2">
      <c r="A1667" s="16">
        <v>2009.03</v>
      </c>
      <c r="B1667" s="17">
        <v>757.13</v>
      </c>
      <c r="C1667" s="18">
        <v>27.26</v>
      </c>
      <c r="D1667" s="17">
        <v>6.86</v>
      </c>
      <c r="E1667" s="17">
        <v>212.709</v>
      </c>
      <c r="F1667" s="18">
        <f t="shared" si="355"/>
        <v>2009.2083333332077</v>
      </c>
      <c r="G1667" s="19">
        <v>2.82</v>
      </c>
      <c r="H1667" s="18">
        <f t="shared" si="347"/>
        <v>1120.5681684249378</v>
      </c>
      <c r="I1667" s="18">
        <f t="shared" si="348"/>
        <v>40.345367732442</v>
      </c>
      <c r="J1667" s="20">
        <f t="shared" si="356"/>
        <v>559003.54447250499</v>
      </c>
      <c r="K1667" s="18">
        <f t="shared" si="349"/>
        <v>10.152942870306386</v>
      </c>
      <c r="L1667" s="20">
        <f t="shared" si="350"/>
        <v>5064.8690648651946</v>
      </c>
      <c r="M1667" s="39">
        <f t="shared" si="358"/>
        <v>13.323667656863933</v>
      </c>
      <c r="N1667" s="21"/>
      <c r="O1667" s="22">
        <f t="shared" si="359"/>
        <v>14.59270377246631</v>
      </c>
      <c r="P1667" s="22"/>
      <c r="Q1667" s="41">
        <f t="shared" si="360"/>
        <v>7.2577640954996595E-2</v>
      </c>
      <c r="R1667" s="19">
        <f t="shared" si="351"/>
        <v>0.99289340879634969</v>
      </c>
      <c r="S1667" s="19">
        <f t="shared" si="357"/>
        <v>45.267699831066764</v>
      </c>
      <c r="T1667" s="25">
        <f t="shared" si="352"/>
        <v>0.14270204314620294</v>
      </c>
      <c r="U1667" s="25">
        <f t="shared" si="353"/>
        <v>8.8387323571454957E-3</v>
      </c>
      <c r="V1667" s="25">
        <f t="shared" si="354"/>
        <v>0.13386331078905744</v>
      </c>
      <c r="Y1667" s="40"/>
      <c r="Z1667" s="40"/>
    </row>
    <row r="1668" spans="1:26" x14ac:dyDescent="0.2">
      <c r="A1668" s="16">
        <v>2009.04</v>
      </c>
      <c r="B1668" s="17">
        <v>848.15</v>
      </c>
      <c r="C1668" s="18">
        <f>C1667*2/3+C1670/3</f>
        <v>26.703333333333333</v>
      </c>
      <c r="D1668" s="17">
        <f>D1667*2/3+D1670/3</f>
        <v>7.0766666666666662</v>
      </c>
      <c r="E1668" s="17">
        <v>213.24</v>
      </c>
      <c r="F1668" s="18">
        <f t="shared" si="355"/>
        <v>2009.291666666541</v>
      </c>
      <c r="G1668" s="19">
        <v>2.93</v>
      </c>
      <c r="H1668" s="18">
        <f t="shared" si="347"/>
        <v>1252.1538269672676</v>
      </c>
      <c r="I1668" s="18">
        <f t="shared" si="348"/>
        <v>39.423074958575647</v>
      </c>
      <c r="J1668" s="20">
        <f t="shared" si="356"/>
        <v>626284.87686944811</v>
      </c>
      <c r="K1668" s="18">
        <f t="shared" si="349"/>
        <v>10.447533159038333</v>
      </c>
      <c r="L1668" s="20">
        <f t="shared" si="350"/>
        <v>5225.5017532033962</v>
      </c>
      <c r="M1668" s="39">
        <f t="shared" si="358"/>
        <v>14.981866453039256</v>
      </c>
      <c r="N1668" s="21"/>
      <c r="O1668" s="22">
        <f t="shared" si="359"/>
        <v>16.441219972398429</v>
      </c>
      <c r="P1668" s="22"/>
      <c r="Q1668" s="41">
        <f t="shared" si="360"/>
        <v>6.2683163948465348E-2</v>
      </c>
      <c r="R1668" s="19">
        <f t="shared" si="351"/>
        <v>0.9720157544991832</v>
      </c>
      <c r="S1668" s="19">
        <f t="shared" si="357"/>
        <v>44.834078422500028</v>
      </c>
      <c r="T1668" s="25">
        <f t="shared" si="352"/>
        <v>0.13332895853557458</v>
      </c>
      <c r="U1668" s="25">
        <f t="shared" si="353"/>
        <v>9.8455428084029961E-3</v>
      </c>
      <c r="V1668" s="25">
        <f t="shared" si="354"/>
        <v>0.12348341572717159</v>
      </c>
      <c r="Y1668" s="40"/>
      <c r="Z1668" s="40"/>
    </row>
    <row r="1669" spans="1:26" x14ac:dyDescent="0.2">
      <c r="A1669" s="16">
        <v>2009.05</v>
      </c>
      <c r="B1669" s="17">
        <v>902.41</v>
      </c>
      <c r="C1669" s="18">
        <f>C1667/3+C1670*2/3</f>
        <v>26.146666666666668</v>
      </c>
      <c r="D1669" s="17">
        <f>D1667/3+D1670*2/3</f>
        <v>7.293333333333333</v>
      </c>
      <c r="E1669" s="17">
        <v>213.85599999999999</v>
      </c>
      <c r="F1669" s="18">
        <f t="shared" si="355"/>
        <v>2009.3749999998743</v>
      </c>
      <c r="G1669" s="19">
        <v>3.29</v>
      </c>
      <c r="H1669" s="18">
        <f t="shared" si="347"/>
        <v>1328.4222847967796</v>
      </c>
      <c r="I1669" s="18">
        <f t="shared" si="348"/>
        <v>38.490059588383481</v>
      </c>
      <c r="J1669" s="20">
        <f t="shared" si="356"/>
        <v>666036.05799535988</v>
      </c>
      <c r="K1669" s="18">
        <f t="shared" si="349"/>
        <v>10.736390920370098</v>
      </c>
      <c r="L1669" s="20">
        <f t="shared" si="350"/>
        <v>5382.944540707098</v>
      </c>
      <c r="M1669" s="39">
        <f t="shared" si="358"/>
        <v>15.996355755263155</v>
      </c>
      <c r="N1669" s="21"/>
      <c r="O1669" s="22">
        <f t="shared" si="359"/>
        <v>17.585230774696491</v>
      </c>
      <c r="P1669" s="22"/>
      <c r="Q1669" s="41">
        <f t="shared" si="360"/>
        <v>5.5145826881175114E-2</v>
      </c>
      <c r="R1669" s="19">
        <f t="shared" si="351"/>
        <v>0.96712671402633488</v>
      </c>
      <c r="S1669" s="19">
        <f t="shared" si="357"/>
        <v>43.453902503117028</v>
      </c>
      <c r="T1669" s="25">
        <f t="shared" si="352"/>
        <v>0.12440077540897709</v>
      </c>
      <c r="U1669" s="25">
        <f t="shared" si="353"/>
        <v>1.4158755547390545E-2</v>
      </c>
      <c r="V1669" s="25">
        <f t="shared" si="354"/>
        <v>0.11024201986158655</v>
      </c>
      <c r="Y1669" s="40"/>
      <c r="Z1669" s="40"/>
    </row>
    <row r="1670" spans="1:26" x14ac:dyDescent="0.2">
      <c r="A1670" s="16">
        <v>2009.06</v>
      </c>
      <c r="B1670" s="17">
        <v>926.12</v>
      </c>
      <c r="C1670" s="18">
        <v>25.59</v>
      </c>
      <c r="D1670" s="17">
        <v>7.51</v>
      </c>
      <c r="E1670" s="17">
        <v>215.69300000000001</v>
      </c>
      <c r="F1670" s="18">
        <f t="shared" si="355"/>
        <v>2009.4583333332075</v>
      </c>
      <c r="G1670" s="19">
        <v>3.72</v>
      </c>
      <c r="H1670" s="18">
        <f t="shared" si="347"/>
        <v>1351.7142890589873</v>
      </c>
      <c r="I1670" s="18">
        <f t="shared" si="348"/>
        <v>37.349769637864945</v>
      </c>
      <c r="J1670" s="20">
        <f t="shared" si="356"/>
        <v>679274.57359962212</v>
      </c>
      <c r="K1670" s="18">
        <f t="shared" si="349"/>
        <v>10.961186790948249</v>
      </c>
      <c r="L1670" s="20">
        <f t="shared" si="350"/>
        <v>5508.3056706832385</v>
      </c>
      <c r="M1670" s="39">
        <f t="shared" si="358"/>
        <v>16.384182816215347</v>
      </c>
      <c r="N1670" s="21"/>
      <c r="O1670" s="22">
        <f t="shared" si="359"/>
        <v>18.040717081299714</v>
      </c>
      <c r="P1670" s="22"/>
      <c r="Q1670" s="41">
        <f t="shared" si="360"/>
        <v>5.0243597361463194E-2</v>
      </c>
      <c r="R1670" s="19">
        <f t="shared" si="351"/>
        <v>1.0164518630076158</v>
      </c>
      <c r="S1670" s="19">
        <f t="shared" si="357"/>
        <v>41.667510513244387</v>
      </c>
      <c r="T1670" s="25">
        <f t="shared" si="352"/>
        <v>0.12373531710759567</v>
      </c>
      <c r="U1670" s="25">
        <f t="shared" si="353"/>
        <v>2.1664392570096558E-2</v>
      </c>
      <c r="V1670" s="25">
        <f t="shared" si="354"/>
        <v>0.10207092453749911</v>
      </c>
      <c r="Y1670" s="40"/>
      <c r="Z1670" s="40"/>
    </row>
    <row r="1671" spans="1:26" x14ac:dyDescent="0.2">
      <c r="A1671" s="16">
        <v>2009.07</v>
      </c>
      <c r="B1671" s="17">
        <v>935.82</v>
      </c>
      <c r="C1671" s="18">
        <f>C1670*2/3+C1673/3</f>
        <v>25.026666666666664</v>
      </c>
      <c r="D1671" s="17">
        <f>D1670*2/3+D1673/3</f>
        <v>9.1866666666666674</v>
      </c>
      <c r="E1671" s="17">
        <v>215.351</v>
      </c>
      <c r="F1671" s="18">
        <f t="shared" si="355"/>
        <v>2009.5416666665408</v>
      </c>
      <c r="G1671" s="19">
        <v>3.56</v>
      </c>
      <c r="H1671" s="18">
        <f t="shared" si="347"/>
        <v>1368.0410284837317</v>
      </c>
      <c r="I1671" s="18">
        <f t="shared" si="348"/>
        <v>36.585568598861094</v>
      </c>
      <c r="J1671" s="20">
        <f t="shared" si="356"/>
        <v>689011.32759418758</v>
      </c>
      <c r="K1671" s="18">
        <f t="shared" si="349"/>
        <v>13.429651979017208</v>
      </c>
      <c r="L1671" s="20">
        <f t="shared" si="350"/>
        <v>6763.8193201312979</v>
      </c>
      <c r="M1671" s="39">
        <f t="shared" si="358"/>
        <v>16.694620816995617</v>
      </c>
      <c r="N1671" s="21"/>
      <c r="O1671" s="22">
        <f t="shared" si="359"/>
        <v>18.41056954196058</v>
      </c>
      <c r="P1671" s="22"/>
      <c r="Q1671" s="41">
        <f t="shared" si="360"/>
        <v>5.0237564816960852E-2</v>
      </c>
      <c r="R1671" s="19">
        <f t="shared" si="351"/>
        <v>1.0004667153457725</v>
      </c>
      <c r="S1671" s="19">
        <f t="shared" si="357"/>
        <v>42.420279728848818</v>
      </c>
      <c r="T1671" s="25">
        <f t="shared" si="352"/>
        <v>0.12617285794027766</v>
      </c>
      <c r="U1671" s="25">
        <f t="shared" si="353"/>
        <v>2.3778419341503154E-2</v>
      </c>
      <c r="V1671" s="25">
        <f t="shared" si="354"/>
        <v>0.10239443859877451</v>
      </c>
      <c r="Y1671" s="40"/>
      <c r="Z1671" s="40"/>
    </row>
    <row r="1672" spans="1:26" x14ac:dyDescent="0.2">
      <c r="A1672" s="16">
        <v>2009.08</v>
      </c>
      <c r="B1672" s="17">
        <v>1009.73</v>
      </c>
      <c r="C1672" s="18">
        <f>C1670/3+C1673*2/3</f>
        <v>24.463333333333331</v>
      </c>
      <c r="D1672" s="17">
        <f>D1670/3+D1673*2/3</f>
        <v>10.863333333333333</v>
      </c>
      <c r="E1672" s="17">
        <v>215.834</v>
      </c>
      <c r="F1672" s="18">
        <f t="shared" si="355"/>
        <v>2009.624999999874</v>
      </c>
      <c r="G1672" s="19">
        <v>3.59</v>
      </c>
      <c r="H1672" s="18">
        <f t="shared" si="347"/>
        <v>1472.7841201455756</v>
      </c>
      <c r="I1672" s="18">
        <f t="shared" si="348"/>
        <v>35.682022777535835</v>
      </c>
      <c r="J1672" s="20">
        <f t="shared" si="356"/>
        <v>743262.59022988437</v>
      </c>
      <c r="K1672" s="18">
        <f t="shared" si="349"/>
        <v>15.845171308351178</v>
      </c>
      <c r="L1672" s="20">
        <f t="shared" si="350"/>
        <v>7996.5032948055186</v>
      </c>
      <c r="M1672" s="39">
        <f t="shared" si="358"/>
        <v>18.094069801576087</v>
      </c>
      <c r="N1672" s="21"/>
      <c r="O1672" s="22">
        <f t="shared" si="359"/>
        <v>19.979249781377376</v>
      </c>
      <c r="P1672" s="22"/>
      <c r="Q1672" s="41">
        <f t="shared" si="360"/>
        <v>4.5288721336082263E-2</v>
      </c>
      <c r="R1672" s="19">
        <f t="shared" si="351"/>
        <v>1.0189667410869547</v>
      </c>
      <c r="S1672" s="19">
        <f t="shared" si="357"/>
        <v>42.345104205505407</v>
      </c>
      <c r="T1672" s="25">
        <f t="shared" si="352"/>
        <v>0.1141228756118684</v>
      </c>
      <c r="U1672" s="25">
        <f t="shared" si="353"/>
        <v>2.4104218349018547E-2</v>
      </c>
      <c r="V1672" s="25">
        <f t="shared" si="354"/>
        <v>9.0018657262849855E-2</v>
      </c>
      <c r="Y1672" s="40"/>
      <c r="Z1672" s="40"/>
    </row>
    <row r="1673" spans="1:26" x14ac:dyDescent="0.2">
      <c r="A1673" s="16">
        <v>2009.09</v>
      </c>
      <c r="B1673" s="17">
        <v>1044.55</v>
      </c>
      <c r="C1673" s="18">
        <v>23.9</v>
      </c>
      <c r="D1673" s="17">
        <v>12.54</v>
      </c>
      <c r="E1673" s="17">
        <v>215.96899999999999</v>
      </c>
      <c r="F1673" s="18">
        <f t="shared" si="355"/>
        <v>2009.7083333332073</v>
      </c>
      <c r="G1673" s="19">
        <v>3.4</v>
      </c>
      <c r="H1673" s="18">
        <f t="shared" ref="H1673:H1736" si="361">B1673*$E$1853/E1673</f>
        <v>1522.6199249082051</v>
      </c>
      <c r="I1673" s="18">
        <f t="shared" ref="I1673:I1736" si="362">C1673*$E$1853/E1673</f>
        <v>34.838558427366905</v>
      </c>
      <c r="J1673" s="20">
        <f t="shared" si="356"/>
        <v>769878.12645314622</v>
      </c>
      <c r="K1673" s="18">
        <f t="shared" ref="K1673:K1736" si="363">D1673*$E$1853/E1673</f>
        <v>18.279310572350671</v>
      </c>
      <c r="L1673" s="20">
        <f t="shared" ref="L1673:L1736" si="364">K1673*(J1673/H1673)</f>
        <v>9242.5175489181511</v>
      </c>
      <c r="M1673" s="39">
        <f t="shared" si="358"/>
        <v>18.831902264840085</v>
      </c>
      <c r="N1673" s="21"/>
      <c r="O1673" s="22">
        <f t="shared" si="359"/>
        <v>20.817180576489957</v>
      </c>
      <c r="P1673" s="22"/>
      <c r="Q1673" s="41">
        <f t="shared" si="360"/>
        <v>4.4597619535910009E-2</v>
      </c>
      <c r="R1673" s="19">
        <f t="shared" ref="R1673:R1736" si="365">((G1673/G1674+G1673/1200+((1+G1674/1200)^(-119))*(1-G1673/G1674)))</f>
        <v>1.0036745227795021</v>
      </c>
      <c r="S1673" s="19">
        <f t="shared" si="357"/>
        <v>43.121281304336676</v>
      </c>
      <c r="T1673" s="25">
        <f t="shared" ref="T1673:T1685" si="366">(($J1793/$J1673)^(1/10)-1)</f>
        <v>0.11350254571629592</v>
      </c>
      <c r="U1673" s="25">
        <f t="shared" ref="U1673:U1733" si="367">(($S1793/$S1673)^(1/10)-1)</f>
        <v>2.1650823143270381E-2</v>
      </c>
      <c r="V1673" s="25">
        <f t="shared" ref="V1673:V1733" si="368">T1673-U1673</f>
        <v>9.185172257302554E-2</v>
      </c>
      <c r="Y1673" s="40"/>
      <c r="Z1673" s="40"/>
    </row>
    <row r="1674" spans="1:26" x14ac:dyDescent="0.2">
      <c r="A1674" s="16">
        <v>2009.1</v>
      </c>
      <c r="B1674" s="17">
        <v>1067.6600000000001</v>
      </c>
      <c r="C1674" s="18">
        <f>C1673*2/3+C1676/3</f>
        <v>23.403333333333332</v>
      </c>
      <c r="D1674" s="17">
        <f>D1673*2/3+D1676/3</f>
        <v>25.349999999999998</v>
      </c>
      <c r="E1674" s="17">
        <v>216.17699999999999</v>
      </c>
      <c r="F1674" s="18">
        <f t="shared" ref="F1674:F1737" si="369">F1673+1/12</f>
        <v>2009.7916666665406</v>
      </c>
      <c r="G1674" s="19">
        <v>3.39</v>
      </c>
      <c r="H1674" s="18">
        <f t="shared" si="361"/>
        <v>1554.8094770720297</v>
      </c>
      <c r="I1674" s="18">
        <f t="shared" si="362"/>
        <v>34.081753050355353</v>
      </c>
      <c r="J1674" s="20">
        <f t="shared" ref="J1674:J1737" si="370">J1673*((H1674+(I1674/12))/H1673)</f>
        <v>787590.09647192643</v>
      </c>
      <c r="K1674" s="18">
        <f t="shared" si="363"/>
        <v>36.916640357207307</v>
      </c>
      <c r="L1674" s="20">
        <f t="shared" si="364"/>
        <v>18700.156365849929</v>
      </c>
      <c r="M1674" s="39">
        <f t="shared" si="358"/>
        <v>19.358008443486842</v>
      </c>
      <c r="N1674" s="21"/>
      <c r="O1674" s="22">
        <f t="shared" si="359"/>
        <v>21.420018718305077</v>
      </c>
      <c r="P1674" s="22"/>
      <c r="Q1674" s="41">
        <f t="shared" si="360"/>
        <v>4.3170097780186531E-2</v>
      </c>
      <c r="R1674" s="19">
        <f t="shared" si="365"/>
        <v>1.0019842066094584</v>
      </c>
      <c r="S1674" s="19">
        <f t="shared" ref="S1674:S1737" si="371">S1673*R1673*E1673/E1674</f>
        <v>43.238088780194055</v>
      </c>
      <c r="T1674" s="25">
        <f t="shared" si="366"/>
        <v>0.11073097359151785</v>
      </c>
      <c r="U1674" s="25">
        <f t="shared" si="367"/>
        <v>2.1192844126104893E-2</v>
      </c>
      <c r="V1674" s="25">
        <f t="shared" si="368"/>
        <v>8.9538129465412952E-2</v>
      </c>
      <c r="Y1674" s="40"/>
      <c r="Z1674" s="40"/>
    </row>
    <row r="1675" spans="1:26" x14ac:dyDescent="0.2">
      <c r="A1675" s="16">
        <v>2009.11</v>
      </c>
      <c r="B1675" s="17">
        <v>1088.07</v>
      </c>
      <c r="C1675" s="18">
        <f>C1673/3+C1676*2/3</f>
        <v>22.906666666666666</v>
      </c>
      <c r="D1675" s="17">
        <f>D1673/3+D1676*2/3</f>
        <v>38.159999999999997</v>
      </c>
      <c r="E1675" s="17">
        <v>216.33</v>
      </c>
      <c r="F1675" s="18">
        <f t="shared" si="369"/>
        <v>2009.8749999998738</v>
      </c>
      <c r="G1675" s="19">
        <v>3.4</v>
      </c>
      <c r="H1675" s="18">
        <f t="shared" si="361"/>
        <v>1583.4114406809047</v>
      </c>
      <c r="I1675" s="18">
        <f t="shared" si="362"/>
        <v>33.334875575894863</v>
      </c>
      <c r="J1675" s="20">
        <f t="shared" si="370"/>
        <v>803485.5969378528</v>
      </c>
      <c r="K1675" s="18">
        <f t="shared" si="363"/>
        <v>55.53225488836501</v>
      </c>
      <c r="L1675" s="20">
        <f t="shared" si="364"/>
        <v>28179.262712094314</v>
      </c>
      <c r="M1675" s="39">
        <f t="shared" si="358"/>
        <v>19.812761079966062</v>
      </c>
      <c r="N1675" s="21"/>
      <c r="O1675" s="22">
        <f t="shared" si="359"/>
        <v>21.938367056892961</v>
      </c>
      <c r="P1675" s="22"/>
      <c r="Q1675" s="41">
        <f t="shared" si="360"/>
        <v>4.1896014709401838E-2</v>
      </c>
      <c r="R1675" s="19">
        <f t="shared" si="365"/>
        <v>0.98700030830100394</v>
      </c>
      <c r="S1675" s="19">
        <f t="shared" si="371"/>
        <v>43.29324114446721</v>
      </c>
      <c r="T1675" s="25">
        <f t="shared" si="366"/>
        <v>0.11339393605862669</v>
      </c>
      <c r="U1675" s="25">
        <f t="shared" si="367"/>
        <v>2.0333961691598956E-2</v>
      </c>
      <c r="V1675" s="25">
        <f t="shared" si="368"/>
        <v>9.3059974367027731E-2</v>
      </c>
      <c r="Y1675" s="40"/>
      <c r="Z1675" s="40"/>
    </row>
    <row r="1676" spans="1:26" x14ac:dyDescent="0.2">
      <c r="A1676" s="16">
        <v>2009.12</v>
      </c>
      <c r="B1676" s="17">
        <v>1110.3800000000001</v>
      </c>
      <c r="C1676" s="18">
        <v>22.41</v>
      </c>
      <c r="D1676" s="17">
        <v>50.97</v>
      </c>
      <c r="E1676" s="17">
        <v>215.94900000000001</v>
      </c>
      <c r="F1676" s="18">
        <f t="shared" si="369"/>
        <v>2009.9583333332071</v>
      </c>
      <c r="G1676" s="19">
        <v>3.59</v>
      </c>
      <c r="H1676" s="18">
        <f t="shared" si="361"/>
        <v>1618.7289208331604</v>
      </c>
      <c r="I1676" s="18">
        <f t="shared" si="362"/>
        <v>32.669640227553742</v>
      </c>
      <c r="J1676" s="20">
        <f t="shared" si="370"/>
        <v>822788.57232728438</v>
      </c>
      <c r="K1676" s="18">
        <f t="shared" si="363"/>
        <v>74.304844372976987</v>
      </c>
      <c r="L1676" s="20">
        <f t="shared" si="364"/>
        <v>37768.631938184844</v>
      </c>
      <c r="M1676" s="39">
        <f t="shared" si="358"/>
        <v>20.322376500216546</v>
      </c>
      <c r="N1676" s="21"/>
      <c r="O1676" s="22">
        <f t="shared" si="359"/>
        <v>22.511278992034377</v>
      </c>
      <c r="P1676" s="22"/>
      <c r="Q1676" s="41">
        <f t="shared" si="360"/>
        <v>3.8549596504990999E-2</v>
      </c>
      <c r="R1676" s="19">
        <f t="shared" si="365"/>
        <v>0.99140152775318757</v>
      </c>
      <c r="S1676" s="19">
        <f t="shared" si="371"/>
        <v>42.805831909740633</v>
      </c>
      <c r="T1676" s="25">
        <f t="shared" si="366"/>
        <v>0.11356901199859681</v>
      </c>
      <c r="U1676" s="25">
        <f t="shared" si="367"/>
        <v>2.1274266242021111E-2</v>
      </c>
      <c r="V1676" s="25">
        <f t="shared" si="368"/>
        <v>9.2294745756575702E-2</v>
      </c>
      <c r="Y1676" s="40"/>
      <c r="Z1676" s="40"/>
    </row>
    <row r="1677" spans="1:26" x14ac:dyDescent="0.2">
      <c r="A1677" s="16">
        <v>2010.01</v>
      </c>
      <c r="B1677" s="17">
        <v>1123.58</v>
      </c>
      <c r="C1677" s="18">
        <f>C1676*2/3+C1679/3</f>
        <v>22.24</v>
      </c>
      <c r="D1677" s="17">
        <f>D1676*2/3+D1679/3</f>
        <v>54.289999999999992</v>
      </c>
      <c r="E1677" s="17">
        <v>216.68700000000001</v>
      </c>
      <c r="F1677" s="18">
        <f t="shared" si="369"/>
        <v>2010.0416666665403</v>
      </c>
      <c r="G1677" s="19">
        <v>3.73</v>
      </c>
      <c r="H1677" s="18">
        <f t="shared" si="361"/>
        <v>1632.3934210404875</v>
      </c>
      <c r="I1677" s="18">
        <f t="shared" si="362"/>
        <v>32.311388315865756</v>
      </c>
      <c r="J1677" s="20">
        <f t="shared" si="370"/>
        <v>831102.77976856835</v>
      </c>
      <c r="K1677" s="18">
        <f t="shared" si="363"/>
        <v>78.875237035447469</v>
      </c>
      <c r="L1677" s="20">
        <f t="shared" si="364"/>
        <v>40157.861401623006</v>
      </c>
      <c r="M1677" s="39">
        <f t="shared" si="358"/>
        <v>20.527859801454422</v>
      </c>
      <c r="N1677" s="21"/>
      <c r="O1677" s="22">
        <f t="shared" si="359"/>
        <v>22.741430277197452</v>
      </c>
      <c r="P1677" s="22"/>
      <c r="Q1677" s="41">
        <f t="shared" si="360"/>
        <v>3.6702678750251252E-2</v>
      </c>
      <c r="R1677" s="19">
        <f t="shared" si="365"/>
        <v>1.0064260099968045</v>
      </c>
      <c r="S1677" s="19">
        <f t="shared" si="371"/>
        <v>42.293231152403486</v>
      </c>
      <c r="T1677" s="25">
        <f t="shared" si="366"/>
        <v>0.1156869295242009</v>
      </c>
      <c r="U1677" s="25">
        <f t="shared" si="367"/>
        <v>2.3192198999803626E-2</v>
      </c>
      <c r="V1677" s="25">
        <f t="shared" si="368"/>
        <v>9.2494730524397273E-2</v>
      </c>
      <c r="Y1677" s="40"/>
      <c r="Z1677" s="40"/>
    </row>
    <row r="1678" spans="1:26" x14ac:dyDescent="0.2">
      <c r="A1678" s="16">
        <v>2010.02</v>
      </c>
      <c r="B1678" s="17">
        <v>1089.1600000000001</v>
      </c>
      <c r="C1678" s="18">
        <f>C1676/3+C1679*2/3</f>
        <v>22.07</v>
      </c>
      <c r="D1678" s="17">
        <f>D1676/3+D1679*2/3</f>
        <v>57.61</v>
      </c>
      <c r="E1678" s="17">
        <v>216.74100000000001</v>
      </c>
      <c r="F1678" s="18">
        <f t="shared" si="369"/>
        <v>2010.1249999998736</v>
      </c>
      <c r="G1678" s="19">
        <v>3.69</v>
      </c>
      <c r="H1678" s="18">
        <f t="shared" si="361"/>
        <v>1581.9920732579446</v>
      </c>
      <c r="I1678" s="18">
        <f t="shared" si="362"/>
        <v>32.056415087593038</v>
      </c>
      <c r="J1678" s="20">
        <f t="shared" si="370"/>
        <v>806801.94736661203</v>
      </c>
      <c r="K1678" s="18">
        <f t="shared" si="363"/>
        <v>83.677846542647714</v>
      </c>
      <c r="L1678" s="20">
        <f t="shared" si="364"/>
        <v>42674.960692451539</v>
      </c>
      <c r="M1678" s="39">
        <f t="shared" si="358"/>
        <v>19.920539306600453</v>
      </c>
      <c r="N1678" s="21"/>
      <c r="O1678" s="22">
        <f t="shared" si="359"/>
        <v>22.070377804640167</v>
      </c>
      <c r="P1678" s="22"/>
      <c r="Q1678" s="41">
        <f t="shared" si="360"/>
        <v>3.8007944073646042E-2</v>
      </c>
      <c r="R1678" s="19">
        <f t="shared" si="365"/>
        <v>0.99976353173900601</v>
      </c>
      <c r="S1678" s="19">
        <f t="shared" si="371"/>
        <v>42.554403007216735</v>
      </c>
      <c r="T1678" s="25">
        <f t="shared" si="366"/>
        <v>0.11883422247401376</v>
      </c>
      <c r="U1678" s="25">
        <f t="shared" si="367"/>
        <v>2.4851064787257959E-2</v>
      </c>
      <c r="V1678" s="25">
        <f t="shared" si="368"/>
        <v>9.3983157686755803E-2</v>
      </c>
      <c r="Y1678" s="40"/>
      <c r="Z1678" s="40"/>
    </row>
    <row r="1679" spans="1:26" x14ac:dyDescent="0.2">
      <c r="A1679" s="16">
        <v>2010.03</v>
      </c>
      <c r="B1679" s="17">
        <v>1152.05</v>
      </c>
      <c r="C1679" s="18">
        <v>21.9</v>
      </c>
      <c r="D1679" s="17">
        <v>60.93</v>
      </c>
      <c r="E1679" s="17">
        <v>217.631</v>
      </c>
      <c r="F1679" s="18">
        <f t="shared" si="369"/>
        <v>2010.2083333332068</v>
      </c>
      <c r="G1679" s="19">
        <v>3.73</v>
      </c>
      <c r="H1679" s="18">
        <f t="shared" si="361"/>
        <v>1666.4959527250262</v>
      </c>
      <c r="I1679" s="18">
        <f t="shared" si="362"/>
        <v>31.679407460334247</v>
      </c>
      <c r="J1679" s="20">
        <f t="shared" si="370"/>
        <v>851244.52897311677</v>
      </c>
      <c r="K1679" s="18">
        <f t="shared" si="363"/>
        <v>88.138187057450494</v>
      </c>
      <c r="L1679" s="20">
        <f t="shared" si="364"/>
        <v>45020.90113305152</v>
      </c>
      <c r="M1679" s="39">
        <f t="shared" si="358"/>
        <v>21.004601209715371</v>
      </c>
      <c r="N1679" s="21"/>
      <c r="O1679" s="22">
        <f t="shared" si="359"/>
        <v>23.269199472972975</v>
      </c>
      <c r="P1679" s="22"/>
      <c r="Q1679" s="41">
        <f t="shared" si="360"/>
        <v>3.4595708150527066E-2</v>
      </c>
      <c r="R1679" s="19">
        <f t="shared" si="365"/>
        <v>0.9932295149287379</v>
      </c>
      <c r="S1679" s="19">
        <f t="shared" si="371"/>
        <v>42.370355548114091</v>
      </c>
      <c r="T1679" s="25">
        <f t="shared" si="366"/>
        <v>8.9995831852773156E-2</v>
      </c>
      <c r="U1679" s="25">
        <f t="shared" si="367"/>
        <v>3.1617360277725215E-2</v>
      </c>
      <c r="V1679" s="25">
        <f t="shared" si="368"/>
        <v>5.8378471575047941E-2</v>
      </c>
      <c r="Y1679" s="40"/>
      <c r="Z1679" s="40"/>
    </row>
    <row r="1680" spans="1:26" x14ac:dyDescent="0.2">
      <c r="A1680" s="16">
        <v>2010.04</v>
      </c>
      <c r="B1680" s="17">
        <v>1197.32</v>
      </c>
      <c r="C1680" s="18">
        <f>C1679*2/3+C1682/3</f>
        <v>21.946666666666665</v>
      </c>
      <c r="D1680" s="17">
        <f>D1679*2/3+D1682/3</f>
        <v>62.986666666666665</v>
      </c>
      <c r="E1680" s="17">
        <v>218.00899999999999</v>
      </c>
      <c r="F1680" s="18">
        <f t="shared" si="369"/>
        <v>2010.2916666665401</v>
      </c>
      <c r="G1680" s="19">
        <v>3.85</v>
      </c>
      <c r="H1680" s="18">
        <f t="shared" si="361"/>
        <v>1728.9781575531294</v>
      </c>
      <c r="I1680" s="18">
        <f t="shared" si="362"/>
        <v>31.691867919825956</v>
      </c>
      <c r="J1680" s="20">
        <f t="shared" si="370"/>
        <v>884509.39370866783</v>
      </c>
      <c r="K1680" s="18">
        <f t="shared" si="363"/>
        <v>90.955275852526</v>
      </c>
      <c r="L1680" s="20">
        <f t="shared" si="364"/>
        <v>46530.83415048883</v>
      </c>
      <c r="M1680" s="39">
        <f t="shared" si="358"/>
        <v>21.804845599625168</v>
      </c>
      <c r="N1680" s="21"/>
      <c r="O1680" s="22">
        <f t="shared" si="359"/>
        <v>24.150482266532837</v>
      </c>
      <c r="P1680" s="22"/>
      <c r="Q1680" s="41">
        <f t="shared" si="360"/>
        <v>3.1766404576117513E-2</v>
      </c>
      <c r="R1680" s="19">
        <f t="shared" si="365"/>
        <v>1.039328421597483</v>
      </c>
      <c r="S1680" s="19">
        <f t="shared" si="371"/>
        <v>42.010520249699262</v>
      </c>
      <c r="T1680" s="25">
        <f t="shared" si="366"/>
        <v>9.1157985758824056E-2</v>
      </c>
      <c r="U1680" s="25">
        <f t="shared" si="367"/>
        <v>3.5327636286682118E-2</v>
      </c>
      <c r="V1680" s="25">
        <f t="shared" si="368"/>
        <v>5.5830349472141938E-2</v>
      </c>
      <c r="Y1680" s="40"/>
      <c r="Z1680" s="40"/>
    </row>
    <row r="1681" spans="1:26" x14ac:dyDescent="0.2">
      <c r="A1681" s="16">
        <v>2010.05</v>
      </c>
      <c r="B1681" s="17">
        <v>1125.06</v>
      </c>
      <c r="C1681" s="18">
        <f>C1679/3+C1682*2/3</f>
        <v>21.993333333333332</v>
      </c>
      <c r="D1681" s="17">
        <f>D1679/3+D1682*2/3</f>
        <v>65.043333333333322</v>
      </c>
      <c r="E1681" s="17">
        <v>218.178</v>
      </c>
      <c r="F1681" s="18">
        <f t="shared" si="369"/>
        <v>2010.3749999998734</v>
      </c>
      <c r="G1681" s="19">
        <v>3.42</v>
      </c>
      <c r="H1681" s="18">
        <f t="shared" si="361"/>
        <v>1623.3733812529226</v>
      </c>
      <c r="I1681" s="18">
        <f t="shared" si="362"/>
        <v>31.734655839116087</v>
      </c>
      <c r="J1681" s="20">
        <f t="shared" si="370"/>
        <v>831837.07808269514</v>
      </c>
      <c r="K1681" s="18">
        <f t="shared" si="363"/>
        <v>93.852430947055481</v>
      </c>
      <c r="L1681" s="20">
        <f t="shared" si="364"/>
        <v>48091.174114055037</v>
      </c>
      <c r="M1681" s="39">
        <f t="shared" si="358"/>
        <v>20.480068638423415</v>
      </c>
      <c r="N1681" s="21"/>
      <c r="O1681" s="22">
        <f t="shared" si="359"/>
        <v>22.679628014583439</v>
      </c>
      <c r="P1681" s="22"/>
      <c r="Q1681" s="41">
        <f t="shared" si="360"/>
        <v>3.8992847915187652E-2</v>
      </c>
      <c r="R1681" s="19">
        <f t="shared" si="365"/>
        <v>1.0215228025568179</v>
      </c>
      <c r="S1681" s="19">
        <f t="shared" si="371"/>
        <v>43.628906688575761</v>
      </c>
      <c r="T1681" s="25">
        <f t="shared" si="366"/>
        <v>0.10417436781651523</v>
      </c>
      <c r="U1681" s="25">
        <f t="shared" si="367"/>
        <v>3.1377276679924737E-2</v>
      </c>
      <c r="V1681" s="25">
        <f t="shared" si="368"/>
        <v>7.2797091136590497E-2</v>
      </c>
      <c r="Y1681" s="40"/>
      <c r="Z1681" s="40"/>
    </row>
    <row r="1682" spans="1:26" x14ac:dyDescent="0.2">
      <c r="A1682" s="16">
        <v>2010.06</v>
      </c>
      <c r="B1682" s="17">
        <v>1083.3599999999999</v>
      </c>
      <c r="C1682" s="18">
        <v>22.04</v>
      </c>
      <c r="D1682" s="17">
        <v>67.099999999999994</v>
      </c>
      <c r="E1682" s="17">
        <v>217.965</v>
      </c>
      <c r="F1682" s="18">
        <f t="shared" si="369"/>
        <v>2010.4583333332066</v>
      </c>
      <c r="G1682" s="19">
        <v>3.2</v>
      </c>
      <c r="H1682" s="18">
        <f t="shared" si="361"/>
        <v>1564.7311458261654</v>
      </c>
      <c r="I1682" s="18">
        <f t="shared" si="362"/>
        <v>31.833069758906259</v>
      </c>
      <c r="J1682" s="20">
        <f t="shared" si="370"/>
        <v>803147.35970802838</v>
      </c>
      <c r="K1682" s="18">
        <f t="shared" si="363"/>
        <v>96.91465430229627</v>
      </c>
      <c r="L1682" s="20">
        <f t="shared" si="364"/>
        <v>49744.487369303555</v>
      </c>
      <c r="M1682" s="39">
        <f t="shared" si="358"/>
        <v>19.74203985373946</v>
      </c>
      <c r="N1682" s="21"/>
      <c r="O1682" s="22">
        <f t="shared" si="359"/>
        <v>21.859418086479796</v>
      </c>
      <c r="P1682" s="22"/>
      <c r="Q1682" s="41">
        <f t="shared" si="360"/>
        <v>4.2382194886901613E-2</v>
      </c>
      <c r="R1682" s="19">
        <f t="shared" si="365"/>
        <v>1.0189388850860499</v>
      </c>
      <c r="S1682" s="19">
        <f t="shared" si="371"/>
        <v>44.611475748375675</v>
      </c>
      <c r="T1682" s="25">
        <f t="shared" si="366"/>
        <v>0.11445705377866244</v>
      </c>
      <c r="U1682" s="25">
        <f t="shared" si="367"/>
        <v>2.7987409428008148E-2</v>
      </c>
      <c r="V1682" s="25">
        <f t="shared" si="368"/>
        <v>8.6469644350654296E-2</v>
      </c>
      <c r="Y1682" s="40"/>
      <c r="Z1682" s="40"/>
    </row>
    <row r="1683" spans="1:26" x14ac:dyDescent="0.2">
      <c r="A1683" s="16">
        <v>2010.07</v>
      </c>
      <c r="B1683" s="17">
        <v>1079.8</v>
      </c>
      <c r="C1683" s="18">
        <f>C1682*2/3+C1685/3</f>
        <v>22.143333333333334</v>
      </c>
      <c r="D1683" s="17">
        <f>D1682*2/3+D1685/3</f>
        <v>68.686666666666667</v>
      </c>
      <c r="E1683" s="17">
        <v>218.011</v>
      </c>
      <c r="F1683" s="18">
        <f t="shared" si="369"/>
        <v>2010.5416666665399</v>
      </c>
      <c r="G1683" s="19">
        <v>3.01</v>
      </c>
      <c r="H1683" s="18">
        <f t="shared" si="361"/>
        <v>1559.2602540697494</v>
      </c>
      <c r="I1683" s="18">
        <f t="shared" si="362"/>
        <v>31.97556914177115</v>
      </c>
      <c r="J1683" s="20">
        <f t="shared" si="370"/>
        <v>801706.95819593605</v>
      </c>
      <c r="K1683" s="18">
        <f t="shared" si="363"/>
        <v>99.185394811882631</v>
      </c>
      <c r="L1683" s="20">
        <f t="shared" si="364"/>
        <v>50997.016671560974</v>
      </c>
      <c r="M1683" s="39">
        <f t="shared" si="358"/>
        <v>19.668660470717715</v>
      </c>
      <c r="N1683" s="21"/>
      <c r="O1683" s="22">
        <f t="shared" si="359"/>
        <v>21.774656015068231</v>
      </c>
      <c r="P1683" s="22"/>
      <c r="Q1683" s="41">
        <f t="shared" si="360"/>
        <v>4.4255547690110725E-2</v>
      </c>
      <c r="R1683" s="19">
        <f t="shared" si="365"/>
        <v>1.0294520196577643</v>
      </c>
      <c r="S1683" s="19">
        <f t="shared" si="371"/>
        <v>45.446776134510152</v>
      </c>
      <c r="T1683" s="25">
        <f t="shared" si="366"/>
        <v>0.1179078523833712</v>
      </c>
      <c r="U1683" s="25">
        <f t="shared" si="367"/>
        <v>2.6706010440047612E-2</v>
      </c>
      <c r="V1683" s="25">
        <f t="shared" si="368"/>
        <v>9.1201841943323592E-2</v>
      </c>
      <c r="Y1683" s="40"/>
      <c r="Z1683" s="40"/>
    </row>
    <row r="1684" spans="1:26" x14ac:dyDescent="0.2">
      <c r="A1684" s="16">
        <v>2010.08</v>
      </c>
      <c r="B1684" s="17">
        <v>1087.28</v>
      </c>
      <c r="C1684" s="18">
        <f>C1682/3+C1685*2/3</f>
        <v>22.246666666666666</v>
      </c>
      <c r="D1684" s="17">
        <f>D1682/3+D1685*2/3</f>
        <v>70.273333333333326</v>
      </c>
      <c r="E1684" s="17">
        <v>218.31200000000001</v>
      </c>
      <c r="F1684" s="18">
        <f t="shared" si="369"/>
        <v>2010.6249999998731</v>
      </c>
      <c r="G1684" s="19">
        <v>2.7</v>
      </c>
      <c r="H1684" s="18">
        <f t="shared" si="361"/>
        <v>1567.8968361794134</v>
      </c>
      <c r="I1684" s="18">
        <f t="shared" si="362"/>
        <v>32.080492864951701</v>
      </c>
      <c r="J1684" s="20">
        <f t="shared" si="370"/>
        <v>807522.06879813632</v>
      </c>
      <c r="K1684" s="18">
        <f t="shared" si="363"/>
        <v>101.33667224736465</v>
      </c>
      <c r="L1684" s="20">
        <f t="shared" si="364"/>
        <v>52191.953788053092</v>
      </c>
      <c r="M1684" s="39">
        <f t="shared" si="358"/>
        <v>19.770299174358581</v>
      </c>
      <c r="N1684" s="21"/>
      <c r="O1684" s="22">
        <f t="shared" si="359"/>
        <v>21.882717641224723</v>
      </c>
      <c r="P1684" s="22"/>
      <c r="Q1684" s="41">
        <f t="shared" si="360"/>
        <v>4.7235393545863237E-2</v>
      </c>
      <c r="R1684" s="19">
        <f t="shared" si="365"/>
        <v>1.006606134301999</v>
      </c>
      <c r="S1684" s="19">
        <f t="shared" si="371"/>
        <v>46.720769780709809</v>
      </c>
      <c r="T1684" s="25">
        <f t="shared" si="366"/>
        <v>0.12316107219014549</v>
      </c>
      <c r="U1684" s="25">
        <f t="shared" si="367"/>
        <v>2.330691784663852E-2</v>
      </c>
      <c r="V1684" s="25">
        <f t="shared" si="368"/>
        <v>9.9854154343506973E-2</v>
      </c>
      <c r="Y1684" s="40"/>
      <c r="Z1684" s="40"/>
    </row>
    <row r="1685" spans="1:26" x14ac:dyDescent="0.2">
      <c r="A1685" s="16">
        <v>2010.09</v>
      </c>
      <c r="B1685" s="17">
        <v>1122.08</v>
      </c>
      <c r="C1685" s="18">
        <v>22.35</v>
      </c>
      <c r="D1685" s="17">
        <v>71.86</v>
      </c>
      <c r="E1685" s="17">
        <v>218.43899999999999</v>
      </c>
      <c r="F1685" s="18">
        <f t="shared" si="369"/>
        <v>2010.7083333332064</v>
      </c>
      <c r="G1685" s="19">
        <v>2.65</v>
      </c>
      <c r="H1685" s="18">
        <f t="shared" si="361"/>
        <v>1617.1389385595071</v>
      </c>
      <c r="I1685" s="18">
        <f t="shared" si="362"/>
        <v>32.210765076291338</v>
      </c>
      <c r="J1685" s="20">
        <f t="shared" si="370"/>
        <v>834265.95827013219</v>
      </c>
      <c r="K1685" s="18">
        <f t="shared" si="363"/>
        <v>103.56445540860382</v>
      </c>
      <c r="L1685" s="20">
        <f t="shared" si="364"/>
        <v>53427.87658749082</v>
      </c>
      <c r="M1685" s="39">
        <f t="shared" si="358"/>
        <v>20.381395233204035</v>
      </c>
      <c r="N1685" s="21"/>
      <c r="O1685" s="22">
        <f t="shared" si="359"/>
        <v>22.552614727121682</v>
      </c>
      <c r="P1685" s="22"/>
      <c r="Q1685" s="41">
        <f t="shared" si="360"/>
        <v>4.574669553427986E-2</v>
      </c>
      <c r="R1685" s="19">
        <f t="shared" si="365"/>
        <v>1.0118423248854442</v>
      </c>
      <c r="S1685" s="19">
        <f t="shared" si="371"/>
        <v>47.002070653156359</v>
      </c>
      <c r="T1685" s="25">
        <f t="shared" si="366"/>
        <v>0.11864716983627455</v>
      </c>
      <c r="U1685" s="25">
        <f t="shared" si="367"/>
        <v>2.2311539911794798E-2</v>
      </c>
      <c r="V1685" s="25">
        <f t="shared" si="368"/>
        <v>9.6335629924479749E-2</v>
      </c>
      <c r="Y1685" s="40"/>
      <c r="Z1685" s="40"/>
    </row>
    <row r="1686" spans="1:26" x14ac:dyDescent="0.2">
      <c r="A1686" s="16">
        <v>2010.1</v>
      </c>
      <c r="B1686" s="17">
        <v>1171.58</v>
      </c>
      <c r="C1686" s="18">
        <f>C1685*2/3+C1688/3</f>
        <v>22.476666666666667</v>
      </c>
      <c r="D1686" s="17">
        <f>D1685*2/3+D1688/3</f>
        <v>73.69</v>
      </c>
      <c r="E1686" s="17">
        <v>218.71100000000001</v>
      </c>
      <c r="F1686" s="18">
        <f t="shared" si="369"/>
        <v>2010.7916666665396</v>
      </c>
      <c r="G1686" s="19">
        <v>2.54</v>
      </c>
      <c r="H1686" s="18">
        <f t="shared" si="361"/>
        <v>1686.378340481275</v>
      </c>
      <c r="I1686" s="18">
        <f t="shared" si="362"/>
        <v>32.353030807016275</v>
      </c>
      <c r="J1686" s="20">
        <f t="shared" si="370"/>
        <v>871376.76381118374</v>
      </c>
      <c r="K1686" s="18">
        <f t="shared" si="363"/>
        <v>106.0697689530934</v>
      </c>
      <c r="L1686" s="20">
        <f t="shared" si="364"/>
        <v>54807.82680247711</v>
      </c>
      <c r="M1686" s="39">
        <f t="shared" si="358"/>
        <v>21.24012765175943</v>
      </c>
      <c r="N1686" s="21"/>
      <c r="O1686" s="22">
        <f t="shared" si="359"/>
        <v>23.493816810047178</v>
      </c>
      <c r="P1686" s="22"/>
      <c r="Q1686" s="41">
        <f t="shared" si="360"/>
        <v>4.4813802887339056E-2</v>
      </c>
      <c r="R1686" s="19">
        <f t="shared" si="365"/>
        <v>0.98304994184036232</v>
      </c>
      <c r="S1686" s="19">
        <f t="shared" si="371"/>
        <v>47.499538072109083</v>
      </c>
      <c r="T1686" s="25">
        <f t="shared" ref="T1686:T1733" si="372">(J1806/J1686)^(1/10)-1</f>
        <v>0.1156499808974365</v>
      </c>
      <c r="U1686" s="25">
        <f t="shared" si="367"/>
        <v>2.01756368609185E-2</v>
      </c>
      <c r="V1686" s="25">
        <f t="shared" si="368"/>
        <v>9.5474344036518E-2</v>
      </c>
      <c r="Y1686" s="40"/>
      <c r="Z1686" s="40"/>
    </row>
    <row r="1687" spans="1:26" x14ac:dyDescent="0.2">
      <c r="A1687" s="16">
        <v>2010.11</v>
      </c>
      <c r="B1687" s="17">
        <v>1198.8900000000001</v>
      </c>
      <c r="C1687" s="18">
        <f>C1685/3+C1688*2/3</f>
        <v>22.603333333333335</v>
      </c>
      <c r="D1687" s="17">
        <f>D1685/3+D1688*2/3</f>
        <v>75.52</v>
      </c>
      <c r="E1687" s="17">
        <v>218.803</v>
      </c>
      <c r="F1687" s="18">
        <f t="shared" si="369"/>
        <v>2010.8749999998729</v>
      </c>
      <c r="G1687" s="19">
        <v>2.76</v>
      </c>
      <c r="H1687" s="18">
        <f t="shared" si="361"/>
        <v>1724.9628969324012</v>
      </c>
      <c r="I1687" s="18">
        <f t="shared" si="362"/>
        <v>32.521675338851253</v>
      </c>
      <c r="J1687" s="20">
        <f t="shared" si="370"/>
        <v>892714.34729046992</v>
      </c>
      <c r="K1687" s="18">
        <f t="shared" si="363"/>
        <v>108.65817379103581</v>
      </c>
      <c r="L1687" s="20">
        <f t="shared" si="364"/>
        <v>56233.505582143713</v>
      </c>
      <c r="M1687" s="39">
        <f t="shared" si="358"/>
        <v>21.700723827760623</v>
      </c>
      <c r="N1687" s="21"/>
      <c r="O1687" s="22">
        <f t="shared" si="359"/>
        <v>23.993185849903497</v>
      </c>
      <c r="P1687" s="22"/>
      <c r="Q1687" s="41">
        <f t="shared" si="360"/>
        <v>4.1598763705560912E-2</v>
      </c>
      <c r="R1687" s="19">
        <f t="shared" si="365"/>
        <v>0.95750629597564929</v>
      </c>
      <c r="S1687" s="19">
        <f t="shared" si="371"/>
        <v>46.674784558024029</v>
      </c>
      <c r="T1687" s="25">
        <f t="shared" si="372"/>
        <v>0.11734634061825466</v>
      </c>
      <c r="U1687" s="25">
        <f t="shared" si="367"/>
        <v>2.1315070488141297E-2</v>
      </c>
      <c r="V1687" s="25">
        <f t="shared" si="368"/>
        <v>9.6031270130113366E-2</v>
      </c>
      <c r="Y1687" s="40"/>
      <c r="Z1687" s="40"/>
    </row>
    <row r="1688" spans="1:26" x14ac:dyDescent="0.2">
      <c r="A1688" s="16">
        <v>2010.12</v>
      </c>
      <c r="B1688" s="17">
        <v>1241.53</v>
      </c>
      <c r="C1688" s="18">
        <v>22.73</v>
      </c>
      <c r="D1688" s="17">
        <v>77.349999999999994</v>
      </c>
      <c r="E1688" s="17">
        <v>219.179</v>
      </c>
      <c r="F1688" s="18">
        <f t="shared" si="369"/>
        <v>2010.9583333332062</v>
      </c>
      <c r="G1688" s="19">
        <v>3.29</v>
      </c>
      <c r="H1688" s="18">
        <f t="shared" si="361"/>
        <v>1783.2489200037421</v>
      </c>
      <c r="I1688" s="18">
        <f t="shared" si="362"/>
        <v>32.647819989597558</v>
      </c>
      <c r="J1688" s="20">
        <f t="shared" si="370"/>
        <v>924286.93004873127</v>
      </c>
      <c r="K1688" s="18">
        <f t="shared" si="363"/>
        <v>111.10025852157374</v>
      </c>
      <c r="L1688" s="20">
        <f t="shared" si="364"/>
        <v>57585.071677099513</v>
      </c>
      <c r="M1688" s="39">
        <f t="shared" si="358"/>
        <v>22.396379773044217</v>
      </c>
      <c r="N1688" s="21"/>
      <c r="O1688" s="22">
        <f t="shared" si="359"/>
        <v>24.750553777970623</v>
      </c>
      <c r="P1688" s="22"/>
      <c r="Q1688" s="41">
        <f t="shared" si="360"/>
        <v>3.5101900448263758E-2</v>
      </c>
      <c r="R1688" s="19">
        <f t="shared" si="365"/>
        <v>0.99432977220497754</v>
      </c>
      <c r="S1688" s="19">
        <f t="shared" si="371"/>
        <v>44.614732301828184</v>
      </c>
      <c r="T1688" s="25">
        <f t="shared" si="372"/>
        <v>0.11801886562262798</v>
      </c>
      <c r="U1688" s="25">
        <f t="shared" si="367"/>
        <v>2.5329539767073417E-2</v>
      </c>
      <c r="V1688" s="25">
        <f t="shared" si="368"/>
        <v>9.2689325855554561E-2</v>
      </c>
      <c r="Y1688" s="40"/>
      <c r="Z1688" s="40"/>
    </row>
    <row r="1689" spans="1:26" x14ac:dyDescent="0.2">
      <c r="A1689" s="16">
        <v>2011.01</v>
      </c>
      <c r="B1689" s="17">
        <v>1282.6199999999999</v>
      </c>
      <c r="C1689" s="18">
        <f>C1688*2/3+C1691/3</f>
        <v>22.963333333333335</v>
      </c>
      <c r="D1689" s="17">
        <f>D1688*2/3+D1691/3</f>
        <v>78.67</v>
      </c>
      <c r="E1689" s="17">
        <v>220.22300000000001</v>
      </c>
      <c r="F1689" s="18">
        <f t="shared" si="369"/>
        <v>2011.0416666665394</v>
      </c>
      <c r="G1689" s="19">
        <v>3.39</v>
      </c>
      <c r="H1689" s="18">
        <f t="shared" si="361"/>
        <v>1833.5342449471677</v>
      </c>
      <c r="I1689" s="18">
        <f t="shared" si="362"/>
        <v>32.826603393681268</v>
      </c>
      <c r="J1689" s="20">
        <f t="shared" si="370"/>
        <v>951768.51236829243</v>
      </c>
      <c r="K1689" s="18">
        <f t="shared" si="363"/>
        <v>112.4605409630239</v>
      </c>
      <c r="L1689" s="20">
        <f t="shared" si="364"/>
        <v>58377.094437957916</v>
      </c>
      <c r="M1689" s="39">
        <f t="shared" si="358"/>
        <v>22.978299430554991</v>
      </c>
      <c r="N1689" s="21"/>
      <c r="O1689" s="22">
        <f t="shared" si="359"/>
        <v>25.380551443716634</v>
      </c>
      <c r="P1689" s="22"/>
      <c r="Q1689" s="41">
        <f t="shared" si="360"/>
        <v>3.281253944888058E-2</v>
      </c>
      <c r="R1689" s="19">
        <f t="shared" si="365"/>
        <v>0.98698454237292954</v>
      </c>
      <c r="S1689" s="19">
        <f t="shared" si="371"/>
        <v>44.151453078433043</v>
      </c>
      <c r="T1689" s="25">
        <f t="shared" si="372"/>
        <v>0.11735056505854047</v>
      </c>
      <c r="U1689" s="25">
        <f t="shared" si="367"/>
        <v>2.4589398477465663E-2</v>
      </c>
      <c r="V1689" s="25">
        <f t="shared" si="368"/>
        <v>9.2761166581074805E-2</v>
      </c>
      <c r="Y1689" s="40"/>
      <c r="Z1689" s="40"/>
    </row>
    <row r="1690" spans="1:26" x14ac:dyDescent="0.2">
      <c r="A1690" s="16">
        <v>2011.02</v>
      </c>
      <c r="B1690" s="17">
        <v>1321.12</v>
      </c>
      <c r="C1690" s="18">
        <f>C1688/3+C1691*2/3</f>
        <v>23.196666666666665</v>
      </c>
      <c r="D1690" s="17">
        <f>D1688/3+D1691*2/3</f>
        <v>79.990000000000009</v>
      </c>
      <c r="E1690" s="17">
        <v>221.309</v>
      </c>
      <c r="F1690" s="18">
        <f t="shared" si="369"/>
        <v>2011.1249999998727</v>
      </c>
      <c r="G1690" s="19">
        <v>3.58</v>
      </c>
      <c r="H1690" s="18">
        <f t="shared" si="361"/>
        <v>1879.3033333483961</v>
      </c>
      <c r="I1690" s="18">
        <f t="shared" si="362"/>
        <v>32.997436258052481</v>
      </c>
      <c r="J1690" s="20">
        <f t="shared" si="370"/>
        <v>976954.15445576538</v>
      </c>
      <c r="K1690" s="18">
        <f t="shared" si="363"/>
        <v>113.78638854497564</v>
      </c>
      <c r="L1690" s="20">
        <f t="shared" si="364"/>
        <v>59151.752160982105</v>
      </c>
      <c r="M1690" s="39">
        <f t="shared" si="358"/>
        <v>23.489828703298539</v>
      </c>
      <c r="N1690" s="21"/>
      <c r="O1690" s="22">
        <f t="shared" si="359"/>
        <v>25.93189152357246</v>
      </c>
      <c r="P1690" s="22"/>
      <c r="Q1690" s="41">
        <f t="shared" si="360"/>
        <v>3.0059945553653079E-2</v>
      </c>
      <c r="R1690" s="19">
        <f t="shared" si="365"/>
        <v>1.0172700924103824</v>
      </c>
      <c r="S1690" s="19">
        <f t="shared" si="371"/>
        <v>43.362963112026527</v>
      </c>
      <c r="T1690" s="25">
        <f t="shared" si="372"/>
        <v>0.11657182162075608</v>
      </c>
      <c r="U1690" s="25">
        <f t="shared" si="367"/>
        <v>2.4237185033735509E-2</v>
      </c>
      <c r="V1690" s="25">
        <f t="shared" si="368"/>
        <v>9.2334636587020569E-2</v>
      </c>
      <c r="Y1690" s="40"/>
      <c r="Z1690" s="40"/>
    </row>
    <row r="1691" spans="1:26" x14ac:dyDescent="0.2">
      <c r="A1691" s="16">
        <v>2011.03</v>
      </c>
      <c r="B1691" s="17">
        <v>1304.49</v>
      </c>
      <c r="C1691" s="18">
        <v>23.43</v>
      </c>
      <c r="D1691" s="17">
        <v>81.31</v>
      </c>
      <c r="E1691" s="17">
        <v>223.46700000000001</v>
      </c>
      <c r="F1691" s="18">
        <f t="shared" si="369"/>
        <v>2011.2083333332059</v>
      </c>
      <c r="G1691" s="19">
        <v>3.41</v>
      </c>
      <c r="H1691" s="18">
        <f t="shared" si="361"/>
        <v>1837.7272202942722</v>
      </c>
      <c r="I1691" s="18">
        <f t="shared" si="362"/>
        <v>33.00749624105574</v>
      </c>
      <c r="J1691" s="20">
        <f t="shared" si="370"/>
        <v>956770.7591059081</v>
      </c>
      <c r="K1691" s="18">
        <f t="shared" si="363"/>
        <v>114.54714124456859</v>
      </c>
      <c r="L1691" s="20">
        <f t="shared" si="364"/>
        <v>59636.356294721605</v>
      </c>
      <c r="M1691" s="39">
        <f t="shared" si="358"/>
        <v>22.899336430143645</v>
      </c>
      <c r="N1691" s="21"/>
      <c r="O1691" s="22">
        <f t="shared" si="359"/>
        <v>25.267990036105854</v>
      </c>
      <c r="P1691" s="22"/>
      <c r="Q1691" s="41">
        <f t="shared" si="360"/>
        <v>3.361841514661041E-2</v>
      </c>
      <c r="R1691" s="19">
        <f t="shared" si="365"/>
        <v>0.99864955434184033</v>
      </c>
      <c r="S1691" s="19">
        <f t="shared" si="371"/>
        <v>43.685861509861702</v>
      </c>
      <c r="T1691" s="25">
        <f t="shared" si="372"/>
        <v>0.1190302059269932</v>
      </c>
      <c r="U1691" s="25">
        <f t="shared" si="367"/>
        <v>1.953879574426054E-2</v>
      </c>
      <c r="V1691" s="25">
        <f t="shared" si="368"/>
        <v>9.9491410182732665E-2</v>
      </c>
      <c r="Y1691" s="40"/>
      <c r="Z1691" s="40"/>
    </row>
    <row r="1692" spans="1:26" x14ac:dyDescent="0.2">
      <c r="A1692" s="16">
        <v>2011.04</v>
      </c>
      <c r="B1692" s="17">
        <v>1331.51</v>
      </c>
      <c r="C1692" s="18">
        <f>C1691*2/3+C1694/3</f>
        <v>23.733333333333334</v>
      </c>
      <c r="D1692" s="17">
        <f>D1691*2/3+D1694/3</f>
        <v>82.163333333333341</v>
      </c>
      <c r="E1692" s="17">
        <v>224.90600000000001</v>
      </c>
      <c r="F1692" s="18">
        <f t="shared" si="369"/>
        <v>2011.2916666665392</v>
      </c>
      <c r="G1692" s="19">
        <v>3.46</v>
      </c>
      <c r="H1692" s="18">
        <f t="shared" si="361"/>
        <v>1863.7904558459988</v>
      </c>
      <c r="I1692" s="18">
        <f t="shared" si="362"/>
        <v>33.220899694390859</v>
      </c>
      <c r="J1692" s="20">
        <f t="shared" si="370"/>
        <v>971781.29683815991</v>
      </c>
      <c r="K1692" s="18">
        <f t="shared" si="363"/>
        <v>115.00870176503375</v>
      </c>
      <c r="L1692" s="20">
        <f t="shared" si="364"/>
        <v>59965.595916825761</v>
      </c>
      <c r="M1692" s="39">
        <f t="shared" si="358"/>
        <v>23.143929447285956</v>
      </c>
      <c r="N1692" s="21"/>
      <c r="O1692" s="22">
        <f t="shared" si="359"/>
        <v>25.52606103356166</v>
      </c>
      <c r="P1692" s="22"/>
      <c r="Q1692" s="41">
        <f t="shared" si="360"/>
        <v>3.2908223969483286E-2</v>
      </c>
      <c r="R1692" s="19">
        <f t="shared" si="365"/>
        <v>1.0275324139969944</v>
      </c>
      <c r="S1692" s="19">
        <f t="shared" si="371"/>
        <v>43.347731465568302</v>
      </c>
      <c r="T1692" s="25">
        <f t="shared" si="372"/>
        <v>0.12292232877039755</v>
      </c>
      <c r="U1692" s="25">
        <f t="shared" si="367"/>
        <v>1.9353414887507636E-2</v>
      </c>
      <c r="V1692" s="25">
        <f t="shared" si="368"/>
        <v>0.10356891388288991</v>
      </c>
      <c r="Y1692" s="40"/>
      <c r="Z1692" s="40"/>
    </row>
    <row r="1693" spans="1:26" x14ac:dyDescent="0.2">
      <c r="A1693" s="16">
        <v>2011.05</v>
      </c>
      <c r="B1693" s="17">
        <v>1338.31</v>
      </c>
      <c r="C1693" s="18">
        <f>C1691/3+C1694*2/3</f>
        <v>24.036666666666665</v>
      </c>
      <c r="D1693" s="17">
        <f>D1691/3+D1694*2/3</f>
        <v>83.016666666666666</v>
      </c>
      <c r="E1693" s="17">
        <v>225.964</v>
      </c>
      <c r="F1693" s="18">
        <f t="shared" si="369"/>
        <v>2011.3749999998724</v>
      </c>
      <c r="G1693" s="19">
        <v>3.17</v>
      </c>
      <c r="H1693" s="18">
        <f t="shared" si="361"/>
        <v>1864.5376686662485</v>
      </c>
      <c r="I1693" s="18">
        <f t="shared" si="362"/>
        <v>33.487959014857836</v>
      </c>
      <c r="J1693" s="20">
        <f t="shared" si="370"/>
        <v>973625.94723113684</v>
      </c>
      <c r="K1693" s="18">
        <f t="shared" si="363"/>
        <v>115.65907908265628</v>
      </c>
      <c r="L1693" s="20">
        <f t="shared" si="364"/>
        <v>60394.961346253767</v>
      </c>
      <c r="M1693" s="39">
        <f t="shared" si="358"/>
        <v>23.059491506095355</v>
      </c>
      <c r="N1693" s="21"/>
      <c r="O1693" s="22">
        <f t="shared" si="359"/>
        <v>25.422751410495909</v>
      </c>
      <c r="P1693" s="22"/>
      <c r="Q1693" s="41">
        <f t="shared" si="360"/>
        <v>3.5984982522714544E-2</v>
      </c>
      <c r="R1693" s="19">
        <f t="shared" si="365"/>
        <v>1.0172079264743594</v>
      </c>
      <c r="S1693" s="19">
        <f t="shared" si="371"/>
        <v>44.33265005467247</v>
      </c>
      <c r="T1693" s="25">
        <f t="shared" si="372"/>
        <v>0.12266336224044849</v>
      </c>
      <c r="U1693" s="25">
        <f t="shared" si="367"/>
        <v>1.6578487443136503E-2</v>
      </c>
      <c r="V1693" s="25">
        <f t="shared" si="368"/>
        <v>0.10608487479731199</v>
      </c>
      <c r="Y1693" s="40"/>
      <c r="Z1693" s="40"/>
    </row>
    <row r="1694" spans="1:26" x14ac:dyDescent="0.2">
      <c r="A1694" s="16">
        <v>2011.06</v>
      </c>
      <c r="B1694" s="17">
        <v>1287.29</v>
      </c>
      <c r="C1694" s="18">
        <v>24.34</v>
      </c>
      <c r="D1694" s="17">
        <v>83.87</v>
      </c>
      <c r="E1694" s="17">
        <v>225.72200000000001</v>
      </c>
      <c r="F1694" s="18">
        <f t="shared" si="369"/>
        <v>2011.4583333332057</v>
      </c>
      <c r="G1694" s="19">
        <v>3</v>
      </c>
      <c r="H1694" s="18">
        <f t="shared" si="361"/>
        <v>1795.3792374580244</v>
      </c>
      <c r="I1694" s="18">
        <f t="shared" si="362"/>
        <v>33.94691999450653</v>
      </c>
      <c r="J1694" s="20">
        <f t="shared" si="370"/>
        <v>938989.93852964113</v>
      </c>
      <c r="K1694" s="18">
        <f t="shared" si="363"/>
        <v>116.97322021114474</v>
      </c>
      <c r="L1694" s="20">
        <f t="shared" si="364"/>
        <v>61177.424002735213</v>
      </c>
      <c r="M1694" s="39">
        <f t="shared" si="358"/>
        <v>22.100831286611005</v>
      </c>
      <c r="N1694" s="21"/>
      <c r="O1694" s="22">
        <f t="shared" si="359"/>
        <v>24.359226657703797</v>
      </c>
      <c r="P1694" s="22"/>
      <c r="Q1694" s="41">
        <f t="shared" si="360"/>
        <v>3.9283553984869622E-2</v>
      </c>
      <c r="R1694" s="19">
        <f t="shared" si="365"/>
        <v>1.0024999999999999</v>
      </c>
      <c r="S1694" s="19">
        <f t="shared" si="371"/>
        <v>45.143870635489286</v>
      </c>
      <c r="T1694" s="25">
        <f t="shared" si="372"/>
        <v>0.12771753734754654</v>
      </c>
      <c r="U1694" s="25">
        <f t="shared" si="367"/>
        <v>1.4863335423374924E-2</v>
      </c>
      <c r="V1694" s="25">
        <f t="shared" si="368"/>
        <v>0.11285420192417162</v>
      </c>
      <c r="Y1694" s="40"/>
      <c r="Z1694" s="40"/>
    </row>
    <row r="1695" spans="1:26" x14ac:dyDescent="0.2">
      <c r="A1695" s="16">
        <v>2011.07</v>
      </c>
      <c r="B1695" s="17">
        <v>1325.19</v>
      </c>
      <c r="C1695" s="18">
        <f>C1694*2/3+C1697/3</f>
        <v>24.619999999999997</v>
      </c>
      <c r="D1695" s="17">
        <f>D1694*2/3+D1697/3</f>
        <v>84.906666666666666</v>
      </c>
      <c r="E1695" s="17">
        <v>225.922</v>
      </c>
      <c r="F1695" s="18">
        <f t="shared" si="369"/>
        <v>2011.541666666539</v>
      </c>
      <c r="G1695" s="19">
        <v>3</v>
      </c>
      <c r="H1695" s="18">
        <f t="shared" si="361"/>
        <v>1846.6020722306823</v>
      </c>
      <c r="I1695" s="18">
        <f t="shared" si="362"/>
        <v>34.307037495241737</v>
      </c>
      <c r="J1695" s="20">
        <f t="shared" si="370"/>
        <v>967274.89489655208</v>
      </c>
      <c r="K1695" s="18">
        <f t="shared" si="363"/>
        <v>118.31422408323823</v>
      </c>
      <c r="L1695" s="20">
        <f t="shared" si="364"/>
        <v>61974.575023971345</v>
      </c>
      <c r="M1695" s="39">
        <f t="shared" si="358"/>
        <v>22.610981701156636</v>
      </c>
      <c r="N1695" s="21"/>
      <c r="O1695" s="22">
        <f t="shared" si="359"/>
        <v>24.915089078411931</v>
      </c>
      <c r="P1695" s="22"/>
      <c r="Q1695" s="41">
        <f t="shared" si="360"/>
        <v>3.8641504124610891E-2</v>
      </c>
      <c r="R1695" s="19">
        <f t="shared" si="365"/>
        <v>1.0645164336237931</v>
      </c>
      <c r="S1695" s="19">
        <f t="shared" si="371"/>
        <v>45.216666280852998</v>
      </c>
      <c r="T1695" s="25">
        <f t="shared" si="372"/>
        <v>0.127238653575799</v>
      </c>
      <c r="U1695" s="25">
        <f t="shared" si="367"/>
        <v>1.6208166046813854E-2</v>
      </c>
      <c r="V1695" s="25">
        <f t="shared" si="368"/>
        <v>0.11103048752898514</v>
      </c>
      <c r="Y1695" s="40"/>
      <c r="Z1695" s="40"/>
    </row>
    <row r="1696" spans="1:26" x14ac:dyDescent="0.2">
      <c r="A1696" s="16">
        <v>2011.08</v>
      </c>
      <c r="B1696" s="17">
        <v>1185.31</v>
      </c>
      <c r="C1696" s="18">
        <f>C1694/3+C1697*2/3</f>
        <v>24.9</v>
      </c>
      <c r="D1696" s="17">
        <f>D1694/3+D1697*2/3</f>
        <v>85.943333333333342</v>
      </c>
      <c r="E1696" s="17">
        <v>226.54499999999999</v>
      </c>
      <c r="F1696" s="18">
        <f t="shared" si="369"/>
        <v>2011.6249999998722</v>
      </c>
      <c r="G1696" s="19">
        <v>2.2999999999999998</v>
      </c>
      <c r="H1696" s="18">
        <f t="shared" si="361"/>
        <v>1647.1424485753389</v>
      </c>
      <c r="I1696" s="18">
        <f t="shared" si="362"/>
        <v>34.601789379593477</v>
      </c>
      <c r="J1696" s="20">
        <f t="shared" si="370"/>
        <v>864305.67960940488</v>
      </c>
      <c r="K1696" s="18">
        <f t="shared" si="363"/>
        <v>119.42944251326087</v>
      </c>
      <c r="L1696" s="20">
        <f t="shared" si="364"/>
        <v>62668.256510587351</v>
      </c>
      <c r="M1696" s="39">
        <f t="shared" si="358"/>
        <v>20.049852721660507</v>
      </c>
      <c r="N1696" s="21"/>
      <c r="O1696" s="22">
        <f t="shared" si="359"/>
        <v>22.092618712120771</v>
      </c>
      <c r="P1696" s="22"/>
      <c r="Q1696" s="41">
        <f t="shared" si="360"/>
        <v>5.1573026527262526E-2</v>
      </c>
      <c r="R1696" s="19">
        <f t="shared" si="365"/>
        <v>1.0307073647848104</v>
      </c>
      <c r="S1696" s="19">
        <f t="shared" si="371"/>
        <v>48.001515882157548</v>
      </c>
      <c r="T1696" s="25">
        <f t="shared" si="372"/>
        <v>0.14223025185387073</v>
      </c>
      <c r="U1696" s="25">
        <f t="shared" si="367"/>
        <v>1.0430351899859192E-2</v>
      </c>
      <c r="V1696" s="25">
        <f t="shared" si="368"/>
        <v>0.13179989995401153</v>
      </c>
      <c r="Y1696" s="40"/>
      <c r="Z1696" s="40"/>
    </row>
    <row r="1697" spans="1:26" x14ac:dyDescent="0.2">
      <c r="A1697" s="16">
        <v>2011.09</v>
      </c>
      <c r="B1697" s="17">
        <v>1173.8800000000001</v>
      </c>
      <c r="C1697" s="18">
        <v>25.18</v>
      </c>
      <c r="D1697" s="17">
        <v>86.98</v>
      </c>
      <c r="E1697" s="17">
        <v>226.88900000000001</v>
      </c>
      <c r="F1697" s="18">
        <f t="shared" si="369"/>
        <v>2011.7083333332055</v>
      </c>
      <c r="G1697" s="19">
        <v>1.98</v>
      </c>
      <c r="H1697" s="18">
        <f t="shared" si="361"/>
        <v>1628.7857271617406</v>
      </c>
      <c r="I1697" s="18">
        <f t="shared" si="362"/>
        <v>34.937834028974535</v>
      </c>
      <c r="J1697" s="20">
        <f t="shared" si="370"/>
        <v>856201.09548173228</v>
      </c>
      <c r="K1697" s="18">
        <f t="shared" si="363"/>
        <v>120.68676742812571</v>
      </c>
      <c r="L1697" s="20">
        <f t="shared" si="364"/>
        <v>63441.213143593115</v>
      </c>
      <c r="M1697" s="39">
        <f t="shared" si="358"/>
        <v>19.69811456887772</v>
      </c>
      <c r="N1697" s="21"/>
      <c r="O1697" s="22">
        <f t="shared" si="359"/>
        <v>21.706400031075059</v>
      </c>
      <c r="P1697" s="22"/>
      <c r="Q1697" s="41">
        <f t="shared" si="360"/>
        <v>5.5358354551440586E-2</v>
      </c>
      <c r="R1697" s="19">
        <f t="shared" si="365"/>
        <v>0.98647982816789093</v>
      </c>
      <c r="S1697" s="19">
        <f t="shared" si="371"/>
        <v>49.400503148048266</v>
      </c>
      <c r="T1697" s="25">
        <f t="shared" si="372"/>
        <v>0.14290119686247293</v>
      </c>
      <c r="U1697" s="25">
        <f t="shared" si="367"/>
        <v>6.5234102391205084E-3</v>
      </c>
      <c r="V1697" s="25">
        <f t="shared" si="368"/>
        <v>0.13637778662335243</v>
      </c>
      <c r="Y1697" s="40"/>
      <c r="Z1697" s="40"/>
    </row>
    <row r="1698" spans="1:26" x14ac:dyDescent="0.2">
      <c r="A1698" s="16">
        <v>2011.1</v>
      </c>
      <c r="B1698" s="17">
        <v>1207.22</v>
      </c>
      <c r="C1698" s="18">
        <f>C1697*2/3+C1700/3</f>
        <v>25.596666666666664</v>
      </c>
      <c r="D1698" s="17">
        <f>D1697*2/3+D1700/3</f>
        <v>86.97</v>
      </c>
      <c r="E1698" s="17">
        <v>226.42099999999999</v>
      </c>
      <c r="F1698" s="18">
        <f t="shared" si="369"/>
        <v>2011.7916666665387</v>
      </c>
      <c r="G1698" s="19">
        <v>2.15</v>
      </c>
      <c r="H1698" s="18">
        <f t="shared" si="361"/>
        <v>1678.50797971478</v>
      </c>
      <c r="I1698" s="18">
        <f t="shared" si="362"/>
        <v>35.589378285730284</v>
      </c>
      <c r="J1698" s="20">
        <f t="shared" si="370"/>
        <v>883897.52708909148</v>
      </c>
      <c r="K1698" s="18">
        <f t="shared" si="363"/>
        <v>120.92231655853483</v>
      </c>
      <c r="L1698" s="20">
        <f t="shared" si="364"/>
        <v>63677.347899254724</v>
      </c>
      <c r="M1698" s="39">
        <f t="shared" si="358"/>
        <v>20.155824786688765</v>
      </c>
      <c r="N1698" s="21"/>
      <c r="O1698" s="22">
        <f t="shared" si="359"/>
        <v>22.21266816349393</v>
      </c>
      <c r="P1698" s="22"/>
      <c r="Q1698" s="41">
        <f t="shared" si="360"/>
        <v>5.2639316240052005E-2</v>
      </c>
      <c r="R1698" s="19">
        <f t="shared" si="365"/>
        <v>1.0143693635798472</v>
      </c>
      <c r="S1698" s="19">
        <f t="shared" si="371"/>
        <v>48.833327513485166</v>
      </c>
      <c r="T1698" s="25">
        <f t="shared" si="372"/>
        <v>0.13884072918840951</v>
      </c>
      <c r="U1698" s="25">
        <f t="shared" si="367"/>
        <v>5.0132943302627631E-3</v>
      </c>
      <c r="V1698" s="25">
        <f t="shared" si="368"/>
        <v>0.13382743485814674</v>
      </c>
      <c r="Y1698" s="40"/>
      <c r="Z1698" s="40"/>
    </row>
    <row r="1699" spans="1:26" x14ac:dyDescent="0.2">
      <c r="A1699" s="16">
        <v>2011.11</v>
      </c>
      <c r="B1699" s="17">
        <v>1226.42</v>
      </c>
      <c r="C1699" s="18">
        <f>C1697/3+C1700*2/3</f>
        <v>26.013333333333335</v>
      </c>
      <c r="D1699" s="17">
        <f>D1697/3+D1700*2/3</f>
        <v>86.960000000000008</v>
      </c>
      <c r="E1699" s="17">
        <v>226.23</v>
      </c>
      <c r="F1699" s="18">
        <f t="shared" si="369"/>
        <v>2011.874999999872</v>
      </c>
      <c r="G1699" s="19">
        <v>2.0099999999999998</v>
      </c>
      <c r="H1699" s="18">
        <f t="shared" si="361"/>
        <v>1706.6431475710569</v>
      </c>
      <c r="I1699" s="18">
        <f t="shared" si="362"/>
        <v>36.199244205749331</v>
      </c>
      <c r="J1699" s="20">
        <f t="shared" si="370"/>
        <v>900301.96136137203</v>
      </c>
      <c r="K1699" s="18">
        <f t="shared" si="363"/>
        <v>121.01049241921946</v>
      </c>
      <c r="L1699" s="20">
        <f t="shared" si="364"/>
        <v>63836.417018627319</v>
      </c>
      <c r="M1699" s="39">
        <f t="shared" si="358"/>
        <v>20.345246797645828</v>
      </c>
      <c r="N1699" s="21"/>
      <c r="O1699" s="22">
        <f t="shared" si="359"/>
        <v>22.423888769998193</v>
      </c>
      <c r="P1699" s="22"/>
      <c r="Q1699" s="41">
        <f t="shared" si="360"/>
        <v>5.3664048821724583E-2</v>
      </c>
      <c r="R1699" s="19">
        <f t="shared" si="365"/>
        <v>1.0043741279485761</v>
      </c>
      <c r="S1699" s="19">
        <f t="shared" si="371"/>
        <v>49.576852466966351</v>
      </c>
      <c r="T1699" s="25">
        <f t="shared" si="372"/>
        <v>0.14147135410418965</v>
      </c>
      <c r="U1699" s="25">
        <f t="shared" si="367"/>
        <v>3.3198404340519794E-3</v>
      </c>
      <c r="V1699" s="25">
        <f t="shared" si="368"/>
        <v>0.13815151367013767</v>
      </c>
      <c r="Y1699" s="40"/>
      <c r="Z1699" s="40"/>
    </row>
    <row r="1700" spans="1:26" x14ac:dyDescent="0.2">
      <c r="A1700" s="16">
        <v>2011.12</v>
      </c>
      <c r="B1700" s="17">
        <v>1243.32</v>
      </c>
      <c r="C1700" s="18">
        <v>26.43</v>
      </c>
      <c r="D1700" s="17">
        <v>86.95</v>
      </c>
      <c r="E1700" s="17">
        <v>225.672</v>
      </c>
      <c r="F1700" s="18">
        <f t="shared" si="369"/>
        <v>2011.9583333332052</v>
      </c>
      <c r="G1700" s="19">
        <v>1.98</v>
      </c>
      <c r="H1700" s="18">
        <f t="shared" si="361"/>
        <v>1734.4386173295763</v>
      </c>
      <c r="I1700" s="18">
        <f t="shared" si="362"/>
        <v>36.870003423109658</v>
      </c>
      <c r="J1700" s="20">
        <f t="shared" si="370"/>
        <v>916585.67832540756</v>
      </c>
      <c r="K1700" s="18">
        <f t="shared" si="363"/>
        <v>121.29575473474783</v>
      </c>
      <c r="L1700" s="20">
        <f t="shared" si="364"/>
        <v>64100.251528483575</v>
      </c>
      <c r="M1700" s="39">
        <f t="shared" si="358"/>
        <v>20.523575499431697</v>
      </c>
      <c r="N1700" s="21"/>
      <c r="O1700" s="22">
        <f t="shared" si="359"/>
        <v>22.623608815264802</v>
      </c>
      <c r="P1700" s="22"/>
      <c r="Q1700" s="41">
        <f t="shared" si="360"/>
        <v>5.3689049554547064E-2</v>
      </c>
      <c r="R1700" s="19">
        <f t="shared" si="365"/>
        <v>1.0025501440208808</v>
      </c>
      <c r="S1700" s="19">
        <f t="shared" si="371"/>
        <v>49.916828638275653</v>
      </c>
      <c r="T1700" s="25">
        <f t="shared" si="372"/>
        <v>0.13938028915548362</v>
      </c>
      <c r="U1700" s="25">
        <f t="shared" si="367"/>
        <v>3.2849756444806033E-3</v>
      </c>
      <c r="V1700" s="25">
        <f t="shared" si="368"/>
        <v>0.13609531351100301</v>
      </c>
      <c r="Y1700" s="40"/>
      <c r="Z1700" s="40"/>
    </row>
    <row r="1701" spans="1:26" x14ac:dyDescent="0.2">
      <c r="A1701" s="16">
        <v>2012.01</v>
      </c>
      <c r="B1701" s="17">
        <v>1300.58</v>
      </c>
      <c r="C1701" s="18">
        <f>C1700*2/3+C1703/3</f>
        <v>26.736666666666668</v>
      </c>
      <c r="D1701" s="17">
        <f>D1700*2/3+D1703/3</f>
        <v>87.48</v>
      </c>
      <c r="E1701" s="17">
        <v>226.66499999999999</v>
      </c>
      <c r="F1701" s="18">
        <f t="shared" si="369"/>
        <v>2012.0416666665385</v>
      </c>
      <c r="G1701" s="19">
        <v>1.97</v>
      </c>
      <c r="H1701" s="18">
        <f t="shared" si="361"/>
        <v>1806.3682834800263</v>
      </c>
      <c r="I1701" s="18">
        <f t="shared" si="362"/>
        <v>37.134406705196376</v>
      </c>
      <c r="J1701" s="20">
        <f t="shared" si="370"/>
        <v>956233.15076965978</v>
      </c>
      <c r="K1701" s="18">
        <f t="shared" si="363"/>
        <v>121.50048243001794</v>
      </c>
      <c r="L1701" s="20">
        <f t="shared" si="364"/>
        <v>64318.439488020609</v>
      </c>
      <c r="M1701" s="39">
        <f t="shared" si="358"/>
        <v>21.213008091803452</v>
      </c>
      <c r="N1701" s="21"/>
      <c r="O1701" s="22">
        <f t="shared" si="359"/>
        <v>23.386046013731413</v>
      </c>
      <c r="P1701" s="22"/>
      <c r="Q1701" s="41">
        <f t="shared" si="360"/>
        <v>5.2423716122966424E-2</v>
      </c>
      <c r="R1701" s="19">
        <f t="shared" si="365"/>
        <v>1.0016416666666668</v>
      </c>
      <c r="S1701" s="19">
        <f t="shared" si="371"/>
        <v>49.824884709754606</v>
      </c>
      <c r="T1701" s="25">
        <f t="shared" si="372"/>
        <v>0.13126854152476031</v>
      </c>
      <c r="U1701" s="25">
        <f t="shared" si="367"/>
        <v>7.9281946645526347E-5</v>
      </c>
      <c r="V1701" s="25">
        <f t="shared" si="368"/>
        <v>0.13118925957811478</v>
      </c>
      <c r="Y1701" s="40"/>
      <c r="Z1701" s="40"/>
    </row>
    <row r="1702" spans="1:26" x14ac:dyDescent="0.2">
      <c r="A1702" s="16">
        <v>2012.02</v>
      </c>
      <c r="B1702" s="17">
        <v>1352.49</v>
      </c>
      <c r="C1702" s="18">
        <f>C1700/3+C1703*2/3</f>
        <v>27.043333333333337</v>
      </c>
      <c r="D1702" s="17">
        <f>D1700/3+D1703*2/3</f>
        <v>88.01</v>
      </c>
      <c r="E1702" s="17">
        <v>227.66300000000001</v>
      </c>
      <c r="F1702" s="18">
        <f t="shared" si="369"/>
        <v>2012.1249999998718</v>
      </c>
      <c r="G1702" s="19">
        <v>1.97</v>
      </c>
      <c r="H1702" s="18">
        <f t="shared" si="361"/>
        <v>1870.2312134053411</v>
      </c>
      <c r="I1702" s="18">
        <f t="shared" si="362"/>
        <v>37.395682122991751</v>
      </c>
      <c r="J1702" s="20">
        <f t="shared" si="370"/>
        <v>991689.80000194127</v>
      </c>
      <c r="K1702" s="18">
        <f t="shared" si="363"/>
        <v>121.70075127491079</v>
      </c>
      <c r="L1702" s="20">
        <f t="shared" si="364"/>
        <v>64531.803782779069</v>
      </c>
      <c r="M1702" s="39">
        <f t="shared" si="358"/>
        <v>21.79743596371754</v>
      </c>
      <c r="N1702" s="21"/>
      <c r="O1702" s="22">
        <f t="shared" si="359"/>
        <v>24.031932260644201</v>
      </c>
      <c r="P1702" s="22"/>
      <c r="Q1702" s="41">
        <f t="shared" si="360"/>
        <v>5.1205760095649269E-2</v>
      </c>
      <c r="R1702" s="19">
        <f t="shared" si="365"/>
        <v>0.98381158299933291</v>
      </c>
      <c r="S1702" s="19">
        <f t="shared" si="371"/>
        <v>49.687906026101899</v>
      </c>
      <c r="T1702" s="25">
        <f t="shared" si="372"/>
        <v>0.12282176668922751</v>
      </c>
      <c r="U1702" s="25">
        <f t="shared" si="367"/>
        <v>-1.9490135365755057E-3</v>
      </c>
      <c r="V1702" s="25">
        <f t="shared" si="368"/>
        <v>0.12477078022580301</v>
      </c>
      <c r="Y1702" s="40"/>
      <c r="Z1702" s="40"/>
    </row>
    <row r="1703" spans="1:26" x14ac:dyDescent="0.2">
      <c r="A1703" s="16">
        <v>2012.03</v>
      </c>
      <c r="B1703" s="17">
        <v>1389.24</v>
      </c>
      <c r="C1703" s="18">
        <v>27.35</v>
      </c>
      <c r="D1703" s="17">
        <v>88.54</v>
      </c>
      <c r="E1703" s="17">
        <v>229.392</v>
      </c>
      <c r="F1703" s="18">
        <f t="shared" si="369"/>
        <v>2012.208333333205</v>
      </c>
      <c r="G1703" s="19">
        <v>2.17</v>
      </c>
      <c r="H1703" s="18">
        <f t="shared" si="361"/>
        <v>1906.5697759730078</v>
      </c>
      <c r="I1703" s="18">
        <f t="shared" si="362"/>
        <v>37.534683260532205</v>
      </c>
      <c r="J1703" s="20">
        <f t="shared" si="370"/>
        <v>1012616.8802701636</v>
      </c>
      <c r="K1703" s="18">
        <f t="shared" si="363"/>
        <v>121.51081739990939</v>
      </c>
      <c r="L1703" s="20">
        <f t="shared" si="364"/>
        <v>64536.796074918871</v>
      </c>
      <c r="M1703" s="39">
        <f t="shared" si="358"/>
        <v>22.053943972904712</v>
      </c>
      <c r="N1703" s="21"/>
      <c r="O1703" s="22">
        <f t="shared" si="359"/>
        <v>24.315942005487802</v>
      </c>
      <c r="P1703" s="22"/>
      <c r="Q1703" s="41">
        <f t="shared" si="360"/>
        <v>4.8872819302674689E-2</v>
      </c>
      <c r="R1703" s="19">
        <f t="shared" si="365"/>
        <v>1.0125684261707941</v>
      </c>
      <c r="S1703" s="19">
        <f t="shared" si="371"/>
        <v>48.515086812518632</v>
      </c>
      <c r="T1703" s="25">
        <f t="shared" si="372"/>
        <v>0.11799260850579585</v>
      </c>
      <c r="U1703" s="25">
        <f t="shared" si="367"/>
        <v>-2.5243235935009656E-3</v>
      </c>
      <c r="V1703" s="25">
        <f t="shared" si="368"/>
        <v>0.12051693209929681</v>
      </c>
      <c r="Y1703" s="40"/>
      <c r="Z1703" s="40"/>
    </row>
    <row r="1704" spans="1:26" x14ac:dyDescent="0.2">
      <c r="A1704" s="16">
        <v>2012.04</v>
      </c>
      <c r="B1704" s="17">
        <v>1386.43</v>
      </c>
      <c r="C1704" s="18">
        <f>C1703*2/3+C1706/3</f>
        <v>27.673333333333332</v>
      </c>
      <c r="D1704" s="17">
        <f>D1703*2/3+D1706/3</f>
        <v>88.333333333333343</v>
      </c>
      <c r="E1704" s="17">
        <v>230.08500000000001</v>
      </c>
      <c r="F1704" s="18">
        <f t="shared" si="369"/>
        <v>2012.2916666665383</v>
      </c>
      <c r="G1704" s="19">
        <v>2.0499999999999998</v>
      </c>
      <c r="H1704" s="18">
        <f t="shared" si="361"/>
        <v>1896.9825386813579</v>
      </c>
      <c r="I1704" s="18">
        <f t="shared" si="362"/>
        <v>37.864032169270786</v>
      </c>
      <c r="J1704" s="20">
        <f t="shared" si="370"/>
        <v>1009200.77041258</v>
      </c>
      <c r="K1704" s="18">
        <f t="shared" si="363"/>
        <v>120.86206365763383</v>
      </c>
      <c r="L1704" s="20">
        <f t="shared" si="364"/>
        <v>64299.003954841734</v>
      </c>
      <c r="M1704" s="39">
        <f t="shared" si="358"/>
        <v>21.779246906824898</v>
      </c>
      <c r="N1704" s="21"/>
      <c r="O1704" s="22">
        <f t="shared" si="359"/>
        <v>24.015130965765508</v>
      </c>
      <c r="P1704" s="22"/>
      <c r="Q1704" s="41">
        <f t="shared" si="360"/>
        <v>5.0382220122844441E-2</v>
      </c>
      <c r="R1704" s="19">
        <f t="shared" si="365"/>
        <v>1.0243977858120352</v>
      </c>
      <c r="S1704" s="19">
        <f t="shared" si="371"/>
        <v>48.976884486240564</v>
      </c>
      <c r="T1704" s="25">
        <f t="shared" si="372"/>
        <v>0.11788165486930313</v>
      </c>
      <c r="U1704" s="25">
        <f t="shared" si="367"/>
        <v>-9.3262172199778393E-3</v>
      </c>
      <c r="V1704" s="25">
        <f t="shared" si="368"/>
        <v>0.12720787208928097</v>
      </c>
      <c r="Y1704" s="40"/>
      <c r="Z1704" s="40"/>
    </row>
    <row r="1705" spans="1:26" x14ac:dyDescent="0.2">
      <c r="A1705" s="16">
        <v>2012.05</v>
      </c>
      <c r="B1705" s="17">
        <v>1341.27</v>
      </c>
      <c r="C1705" s="18">
        <f>C1703/3+C1706*2/3</f>
        <v>27.996666666666666</v>
      </c>
      <c r="D1705" s="17">
        <f>D1703/3+D1706*2/3</f>
        <v>88.126666666666665</v>
      </c>
      <c r="E1705" s="17">
        <v>229.815</v>
      </c>
      <c r="F1705" s="18">
        <f t="shared" si="369"/>
        <v>2012.3749999998715</v>
      </c>
      <c r="G1705" s="19">
        <v>1.8</v>
      </c>
      <c r="H1705" s="18">
        <f t="shared" si="361"/>
        <v>1837.348469257882</v>
      </c>
      <c r="I1705" s="18">
        <f t="shared" si="362"/>
        <v>38.351437551218751</v>
      </c>
      <c r="J1705" s="20">
        <f t="shared" si="370"/>
        <v>979175.51225477853</v>
      </c>
      <c r="K1705" s="18">
        <f t="shared" si="363"/>
        <v>120.72095558746533</v>
      </c>
      <c r="L1705" s="20">
        <f t="shared" si="364"/>
        <v>64335.647540494792</v>
      </c>
      <c r="M1705" s="39">
        <f t="shared" si="358"/>
        <v>20.941467419743475</v>
      </c>
      <c r="N1705" s="21"/>
      <c r="O1705" s="22">
        <f t="shared" si="359"/>
        <v>23.095237989596871</v>
      </c>
      <c r="P1705" s="22"/>
      <c r="Q1705" s="41">
        <f t="shared" si="360"/>
        <v>5.459875443949011E-2</v>
      </c>
      <c r="R1705" s="19">
        <f t="shared" si="365"/>
        <v>1.0179797396872907</v>
      </c>
      <c r="S1705" s="19">
        <f t="shared" si="371"/>
        <v>50.230756780313044</v>
      </c>
      <c r="T1705" s="25">
        <f t="shared" si="372"/>
        <v>0.11088943740564594</v>
      </c>
      <c r="U1705" s="25">
        <f t="shared" si="367"/>
        <v>-1.3963687404937475E-2</v>
      </c>
      <c r="V1705" s="25">
        <f t="shared" si="368"/>
        <v>0.12485312481058342</v>
      </c>
      <c r="Y1705" s="40"/>
      <c r="Z1705" s="40"/>
    </row>
    <row r="1706" spans="1:26" x14ac:dyDescent="0.2">
      <c r="A1706" s="16">
        <v>2012.06</v>
      </c>
      <c r="B1706" s="17">
        <v>1323.48</v>
      </c>
      <c r="C1706" s="18">
        <v>28.32</v>
      </c>
      <c r="D1706" s="17">
        <v>87.92</v>
      </c>
      <c r="E1706" s="17">
        <v>229.47800000000001</v>
      </c>
      <c r="F1706" s="18">
        <f t="shared" si="369"/>
        <v>2012.4583333332048</v>
      </c>
      <c r="G1706" s="19">
        <v>1.62</v>
      </c>
      <c r="H1706" s="18">
        <f t="shared" si="361"/>
        <v>1815.6411588474721</v>
      </c>
      <c r="I1706" s="18">
        <f t="shared" si="362"/>
        <v>38.851329539215108</v>
      </c>
      <c r="J1706" s="20">
        <f t="shared" si="370"/>
        <v>969332.48144991463</v>
      </c>
      <c r="K1706" s="18">
        <f t="shared" si="363"/>
        <v>120.6147208011226</v>
      </c>
      <c r="L1706" s="20">
        <f t="shared" si="364"/>
        <v>64393.652921900204</v>
      </c>
      <c r="M1706" s="39">
        <f t="shared" si="358"/>
        <v>20.54750408685609</v>
      </c>
      <c r="N1706" s="21"/>
      <c r="O1706" s="22">
        <f t="shared" si="359"/>
        <v>22.66553633791575</v>
      </c>
      <c r="P1706" s="22"/>
      <c r="Q1706" s="41">
        <f t="shared" si="360"/>
        <v>5.7106964442697764E-2</v>
      </c>
      <c r="R1706" s="19">
        <f t="shared" si="365"/>
        <v>1.009626024902085</v>
      </c>
      <c r="S1706" s="19">
        <f t="shared" si="371"/>
        <v>51.208985408177099</v>
      </c>
      <c r="T1706" s="25">
        <f t="shared" si="372"/>
        <v>0.10669827465301562</v>
      </c>
      <c r="U1706" s="25">
        <f t="shared" si="367"/>
        <v>-1.8990050147513204E-2</v>
      </c>
      <c r="V1706" s="25">
        <f t="shared" si="368"/>
        <v>0.12568832480052883</v>
      </c>
      <c r="Y1706" s="40"/>
      <c r="Z1706" s="40"/>
    </row>
    <row r="1707" spans="1:26" x14ac:dyDescent="0.2">
      <c r="A1707" s="16">
        <v>2012.07</v>
      </c>
      <c r="B1707" s="17">
        <v>1359.78</v>
      </c>
      <c r="C1707" s="18">
        <f>C1706*2/3+C1709/3</f>
        <v>28.743333333333332</v>
      </c>
      <c r="D1707" s="17">
        <f>D1706*2/3+D1709/3</f>
        <v>87.446666666666673</v>
      </c>
      <c r="E1707" s="17">
        <v>229.10400000000001</v>
      </c>
      <c r="F1707" s="18">
        <f t="shared" si="369"/>
        <v>2012.541666666538</v>
      </c>
      <c r="G1707" s="19">
        <v>1.53</v>
      </c>
      <c r="H1707" s="18">
        <f t="shared" si="361"/>
        <v>1868.485233671172</v>
      </c>
      <c r="I1707" s="18">
        <f t="shared" si="362"/>
        <v>39.496458176926943</v>
      </c>
      <c r="J1707" s="20">
        <f t="shared" si="370"/>
        <v>999302.01107386476</v>
      </c>
      <c r="K1707" s="18">
        <f t="shared" si="363"/>
        <v>120.16120651901907</v>
      </c>
      <c r="L1707" s="20">
        <f t="shared" si="364"/>
        <v>64264.535337853114</v>
      </c>
      <c r="M1707" s="39">
        <f t="shared" si="358"/>
        <v>20.999341293380564</v>
      </c>
      <c r="N1707" s="21"/>
      <c r="O1707" s="22">
        <f t="shared" si="359"/>
        <v>23.168289603671163</v>
      </c>
      <c r="P1707" s="22"/>
      <c r="Q1707" s="41">
        <f t="shared" si="360"/>
        <v>5.6678853537401985E-2</v>
      </c>
      <c r="R1707" s="19">
        <f t="shared" si="365"/>
        <v>0.98758185677390697</v>
      </c>
      <c r="S1707" s="19">
        <f t="shared" si="371"/>
        <v>51.786324997243128</v>
      </c>
      <c r="T1707" s="25">
        <f t="shared" si="372"/>
        <v>0.10385926245499966</v>
      </c>
      <c r="U1707" s="25">
        <f t="shared" si="367"/>
        <v>-1.7820101163145141E-2</v>
      </c>
      <c r="V1707" s="25">
        <f t="shared" si="368"/>
        <v>0.1216793636181448</v>
      </c>
      <c r="Y1707" s="40"/>
      <c r="Z1707" s="40"/>
    </row>
    <row r="1708" spans="1:26" x14ac:dyDescent="0.2">
      <c r="A1708" s="16">
        <v>2012.08</v>
      </c>
      <c r="B1708" s="17">
        <v>1403.45</v>
      </c>
      <c r="C1708" s="18">
        <f>C1706/3+C1709*2/3</f>
        <v>29.166666666666664</v>
      </c>
      <c r="D1708" s="17">
        <f>D1706/3+D1709*2/3</f>
        <v>86.973333333333329</v>
      </c>
      <c r="E1708" s="17">
        <v>230.37899999999999</v>
      </c>
      <c r="F1708" s="18">
        <f t="shared" si="369"/>
        <v>2012.6249999998713</v>
      </c>
      <c r="G1708" s="19">
        <v>1.68</v>
      </c>
      <c r="H1708" s="18">
        <f t="shared" si="361"/>
        <v>1917.8195818086729</v>
      </c>
      <c r="I1708" s="18">
        <f t="shared" si="362"/>
        <v>39.856357169417947</v>
      </c>
      <c r="J1708" s="20">
        <f t="shared" si="370"/>
        <v>1027463.3030034926</v>
      </c>
      <c r="K1708" s="18">
        <f t="shared" si="363"/>
        <v>118.84937957308034</v>
      </c>
      <c r="L1708" s="20">
        <f t="shared" si="364"/>
        <v>63673.02600013568</v>
      </c>
      <c r="M1708" s="39">
        <f t="shared" si="358"/>
        <v>21.410428453442933</v>
      </c>
      <c r="N1708" s="21"/>
      <c r="O1708" s="22">
        <f t="shared" si="359"/>
        <v>23.625464836831132</v>
      </c>
      <c r="P1708" s="22"/>
      <c r="Q1708" s="41">
        <f t="shared" si="360"/>
        <v>5.4492344264520584E-2</v>
      </c>
      <c r="R1708" s="19">
        <f t="shared" si="365"/>
        <v>0.99775557799757064</v>
      </c>
      <c r="S1708" s="19">
        <f t="shared" si="371"/>
        <v>50.860189993820796</v>
      </c>
      <c r="T1708" s="25">
        <f t="shared" si="372"/>
        <v>0.10773537236902464</v>
      </c>
      <c r="U1708" s="25">
        <f t="shared" si="367"/>
        <v>-1.5773679081037995E-2</v>
      </c>
      <c r="V1708" s="25">
        <f t="shared" si="368"/>
        <v>0.12350905145006263</v>
      </c>
      <c r="Y1708" s="40"/>
      <c r="Z1708" s="40"/>
    </row>
    <row r="1709" spans="1:26" x14ac:dyDescent="0.2">
      <c r="A1709" s="16">
        <v>2012.09</v>
      </c>
      <c r="B1709" s="17">
        <v>1443.42</v>
      </c>
      <c r="C1709" s="18">
        <v>29.59</v>
      </c>
      <c r="D1709" s="17">
        <v>86.5</v>
      </c>
      <c r="E1709" s="17">
        <v>231.40700000000001</v>
      </c>
      <c r="F1709" s="18">
        <f t="shared" si="369"/>
        <v>2012.7083333332046</v>
      </c>
      <c r="G1709" s="19">
        <v>1.72</v>
      </c>
      <c r="H1709" s="18">
        <f t="shared" si="361"/>
        <v>1963.6763927841432</v>
      </c>
      <c r="I1709" s="18">
        <f t="shared" si="362"/>
        <v>40.255216404430307</v>
      </c>
      <c r="J1709" s="20">
        <f t="shared" si="370"/>
        <v>1053828.09808146</v>
      </c>
      <c r="K1709" s="18">
        <f t="shared" si="363"/>
        <v>117.67746600146069</v>
      </c>
      <c r="L1709" s="20">
        <f t="shared" si="364"/>
        <v>63152.880300983968</v>
      </c>
      <c r="M1709" s="39">
        <f t="shared" si="358"/>
        <v>21.783690301727681</v>
      </c>
      <c r="N1709" s="21"/>
      <c r="O1709" s="22">
        <f t="shared" si="359"/>
        <v>24.040589108752908</v>
      </c>
      <c r="P1709" s="22"/>
      <c r="Q1709" s="41">
        <f t="shared" si="360"/>
        <v>5.3578290187035284E-2</v>
      </c>
      <c r="R1709" s="19">
        <f t="shared" si="365"/>
        <v>0.99870399172195323</v>
      </c>
      <c r="S1709" s="19">
        <f t="shared" si="371"/>
        <v>50.520604602725506</v>
      </c>
      <c r="T1709" s="25">
        <f t="shared" si="372"/>
        <v>9.6380583447934542E-2</v>
      </c>
      <c r="U1709" s="25">
        <f t="shared" si="367"/>
        <v>-2.0303581951340743E-2</v>
      </c>
      <c r="V1709" s="25">
        <f t="shared" si="368"/>
        <v>0.11668416539927529</v>
      </c>
      <c r="Y1709" s="40"/>
      <c r="Z1709" s="40"/>
    </row>
    <row r="1710" spans="1:26" x14ac:dyDescent="0.2">
      <c r="A1710" s="16">
        <v>2012.1</v>
      </c>
      <c r="B1710" s="45">
        <v>1437.82</v>
      </c>
      <c r="C1710" s="18">
        <f>C1709*2/3+C1712/3</f>
        <v>30.143333333333331</v>
      </c>
      <c r="D1710" s="17">
        <f>D1709*2/3+D1712/3</f>
        <v>86.50333333333333</v>
      </c>
      <c r="E1710" s="17">
        <v>231.31700000000001</v>
      </c>
      <c r="F1710" s="46">
        <f t="shared" si="369"/>
        <v>2012.7916666665378</v>
      </c>
      <c r="G1710" s="19">
        <v>1.75</v>
      </c>
      <c r="H1710" s="18">
        <f t="shared" si="361"/>
        <v>1956.8190233532346</v>
      </c>
      <c r="I1710" s="18">
        <f t="shared" si="362"/>
        <v>41.023944648109172</v>
      </c>
      <c r="J1710" s="20">
        <f t="shared" si="370"/>
        <v>1051982.6787098299</v>
      </c>
      <c r="K1710" s="18">
        <f t="shared" si="363"/>
        <v>117.72778807509468</v>
      </c>
      <c r="L1710" s="20">
        <f t="shared" si="364"/>
        <v>63290.264648794226</v>
      </c>
      <c r="M1710" s="39">
        <f t="shared" si="358"/>
        <v>21.577109654528783</v>
      </c>
      <c r="N1710" s="21"/>
      <c r="O1710" s="22">
        <f t="shared" si="359"/>
        <v>23.816813659366243</v>
      </c>
      <c r="P1710" s="22"/>
      <c r="Q1710" s="41">
        <f t="shared" si="360"/>
        <v>5.3508222372874684E-2</v>
      </c>
      <c r="R1710" s="19">
        <f t="shared" si="365"/>
        <v>1.0106004066436509</v>
      </c>
      <c r="S1710" s="19">
        <f t="shared" si="371"/>
        <v>50.47476038422527</v>
      </c>
      <c r="T1710" s="25">
        <f t="shared" si="372"/>
        <v>9.2693827456812317E-2</v>
      </c>
      <c r="U1710" s="25">
        <f t="shared" si="367"/>
        <v>-2.4064601069763936E-2</v>
      </c>
      <c r="V1710" s="25">
        <f t="shared" si="368"/>
        <v>0.11675842852657625</v>
      </c>
      <c r="Y1710" s="40"/>
      <c r="Z1710" s="40"/>
    </row>
    <row r="1711" spans="1:26" x14ac:dyDescent="0.2">
      <c r="A1711" s="16">
        <v>2012.11</v>
      </c>
      <c r="B1711" s="45">
        <v>1394.51</v>
      </c>
      <c r="C1711" s="18">
        <f>C1709/3+C1712*2/3</f>
        <v>30.696666666666665</v>
      </c>
      <c r="D1711" s="17">
        <f>D1709/3+D1712*2/3</f>
        <v>86.506666666666675</v>
      </c>
      <c r="E1711" s="17">
        <v>230.221</v>
      </c>
      <c r="F1711" s="46">
        <f t="shared" si="369"/>
        <v>2012.8749999998711</v>
      </c>
      <c r="G1711" s="19">
        <v>1.65</v>
      </c>
      <c r="H1711" s="18">
        <f t="shared" si="361"/>
        <v>1906.9108487605397</v>
      </c>
      <c r="I1711" s="18">
        <f t="shared" si="362"/>
        <v>41.975895968801005</v>
      </c>
      <c r="J1711" s="20">
        <f t="shared" si="370"/>
        <v>1027032.6407529885</v>
      </c>
      <c r="K1711" s="18">
        <f t="shared" si="363"/>
        <v>118.2928061876777</v>
      </c>
      <c r="L1711" s="20">
        <f t="shared" si="364"/>
        <v>63710.6727878647</v>
      </c>
      <c r="M1711" s="39">
        <f t="shared" si="358"/>
        <v>20.898162059573693</v>
      </c>
      <c r="N1711" s="21"/>
      <c r="O1711" s="22">
        <f t="shared" si="359"/>
        <v>23.073935342391614</v>
      </c>
      <c r="P1711" s="22"/>
      <c r="Q1711" s="41">
        <f t="shared" si="360"/>
        <v>5.5527377657510563E-2</v>
      </c>
      <c r="R1711" s="19">
        <f t="shared" si="365"/>
        <v>0.99499726149574863</v>
      </c>
      <c r="S1711" s="19">
        <f t="shared" si="371"/>
        <v>51.252652882237626</v>
      </c>
      <c r="T1711" s="25">
        <f t="shared" si="372"/>
        <v>0.10108790636910037</v>
      </c>
      <c r="U1711" s="25">
        <f t="shared" si="367"/>
        <v>-2.4418648856516456E-2</v>
      </c>
      <c r="V1711" s="25">
        <f t="shared" si="368"/>
        <v>0.12550655522561682</v>
      </c>
      <c r="Y1711" s="40"/>
      <c r="Z1711" s="40"/>
    </row>
    <row r="1712" spans="1:26" x14ac:dyDescent="0.2">
      <c r="A1712" s="16">
        <v>2012.12</v>
      </c>
      <c r="B1712" s="17">
        <v>1422.29</v>
      </c>
      <c r="C1712" s="18">
        <v>31.25</v>
      </c>
      <c r="D1712" s="17">
        <v>86.51</v>
      </c>
      <c r="E1712" s="17">
        <v>229.601</v>
      </c>
      <c r="F1712" s="46">
        <f t="shared" si="369"/>
        <v>2012.9583333332043</v>
      </c>
      <c r="G1712" s="19">
        <v>1.72</v>
      </c>
      <c r="H1712" s="18">
        <f t="shared" si="361"/>
        <v>1950.1502540820825</v>
      </c>
      <c r="I1712" s="18">
        <f t="shared" si="362"/>
        <v>42.84793919669341</v>
      </c>
      <c r="J1712" s="20">
        <f t="shared" si="370"/>
        <v>1052243.8176023003</v>
      </c>
      <c r="K1712" s="18">
        <f t="shared" si="363"/>
        <v>118.61680703699032</v>
      </c>
      <c r="L1712" s="20">
        <f t="shared" si="364"/>
        <v>64002.146299822831</v>
      </c>
      <c r="M1712" s="39">
        <f t="shared" si="358"/>
        <v>21.238261139845608</v>
      </c>
      <c r="N1712" s="21"/>
      <c r="O1712" s="22">
        <f t="shared" si="359"/>
        <v>23.456313867189625</v>
      </c>
      <c r="P1712" s="22"/>
      <c r="Q1712" s="41">
        <f t="shared" si="360"/>
        <v>5.4011137971734804E-2</v>
      </c>
      <c r="R1712" s="19">
        <f t="shared" si="365"/>
        <v>0.98428092591792593</v>
      </c>
      <c r="S1712" s="19">
        <f t="shared" si="371"/>
        <v>51.133956304185233</v>
      </c>
      <c r="T1712" s="25">
        <f t="shared" si="372"/>
        <v>9.8771828705218834E-2</v>
      </c>
      <c r="U1712" s="25">
        <f t="shared" si="367"/>
        <v>-2.1411373169075598E-2</v>
      </c>
      <c r="V1712" s="25">
        <f t="shared" si="368"/>
        <v>0.12018320187429443</v>
      </c>
      <c r="Y1712" s="40"/>
      <c r="Z1712" s="40"/>
    </row>
    <row r="1713" spans="1:26" x14ac:dyDescent="0.2">
      <c r="A1713" s="16">
        <v>2013.01</v>
      </c>
      <c r="B1713" s="17">
        <v>1480.4</v>
      </c>
      <c r="C1713" s="18">
        <f>C1712*2/3+C1715/3</f>
        <v>31.536666666666665</v>
      </c>
      <c r="D1713" s="17">
        <f>D1712*2/3+D1715/3</f>
        <v>86.906666666666666</v>
      </c>
      <c r="E1713" s="17">
        <v>230.28</v>
      </c>
      <c r="F1713" s="46">
        <f t="shared" si="369"/>
        <v>2013.0416666665376</v>
      </c>
      <c r="G1713" s="19">
        <v>1.91</v>
      </c>
      <c r="H1713" s="18">
        <f t="shared" si="361"/>
        <v>2023.8417383185697</v>
      </c>
      <c r="I1713" s="18">
        <f t="shared" si="362"/>
        <v>43.113497897487129</v>
      </c>
      <c r="J1713" s="20">
        <f t="shared" si="370"/>
        <v>1093944.1435963497</v>
      </c>
      <c r="K1713" s="18">
        <f t="shared" si="363"/>
        <v>118.80933486769734</v>
      </c>
      <c r="L1713" s="20">
        <f t="shared" si="364"/>
        <v>64219.831828884155</v>
      </c>
      <c r="M1713" s="39">
        <f t="shared" si="358"/>
        <v>21.900475413821809</v>
      </c>
      <c r="N1713" s="21"/>
      <c r="O1713" s="22">
        <f t="shared" si="359"/>
        <v>24.19377141659686</v>
      </c>
      <c r="P1713" s="22"/>
      <c r="Q1713" s="41">
        <f t="shared" si="360"/>
        <v>5.0537938236435126E-2</v>
      </c>
      <c r="R1713" s="19">
        <f t="shared" si="365"/>
        <v>0.99529370145332274</v>
      </c>
      <c r="S1713" s="19">
        <f t="shared" si="371"/>
        <v>50.18177508306858</v>
      </c>
      <c r="T1713" s="25">
        <f t="shared" si="372"/>
        <v>9.5135580101542105E-2</v>
      </c>
      <c r="U1713" s="25">
        <f t="shared" si="367"/>
        <v>-1.9323204210377476E-2</v>
      </c>
      <c r="V1713" s="25">
        <f t="shared" si="368"/>
        <v>0.11445878431191958</v>
      </c>
      <c r="Y1713" s="40"/>
      <c r="Z1713" s="40"/>
    </row>
    <row r="1714" spans="1:26" x14ac:dyDescent="0.2">
      <c r="A1714" s="16">
        <v>2013.02</v>
      </c>
      <c r="B1714" s="17">
        <v>1512.31</v>
      </c>
      <c r="C1714" s="18">
        <f>C1712/3+C1715*2/3</f>
        <v>31.823333333333331</v>
      </c>
      <c r="D1714" s="17">
        <f>D1712/3+D1715*2/3</f>
        <v>87.303333333333342</v>
      </c>
      <c r="E1714" s="17">
        <v>232.166</v>
      </c>
      <c r="F1714" s="46">
        <f t="shared" si="369"/>
        <v>2013.1249999998709</v>
      </c>
      <c r="G1714" s="19">
        <v>1.98</v>
      </c>
      <c r="H1714" s="18">
        <f t="shared" si="361"/>
        <v>2050.6705644345002</v>
      </c>
      <c r="I1714" s="18">
        <f t="shared" si="362"/>
        <v>43.151981358884029</v>
      </c>
      <c r="J1714" s="20">
        <f t="shared" si="370"/>
        <v>1110389.6284482183</v>
      </c>
      <c r="K1714" s="18">
        <f t="shared" si="363"/>
        <v>118.38206177548255</v>
      </c>
      <c r="L1714" s="20">
        <f t="shared" si="364"/>
        <v>64101.087648888766</v>
      </c>
      <c r="M1714" s="39">
        <f t="shared" si="358"/>
        <v>22.052724336861942</v>
      </c>
      <c r="N1714" s="21"/>
      <c r="O1714" s="22">
        <f t="shared" si="359"/>
        <v>24.367396962422958</v>
      </c>
      <c r="P1714" s="22"/>
      <c r="Q1714" s="41">
        <f t="shared" si="360"/>
        <v>4.9571974966961668E-2</v>
      </c>
      <c r="R1714" s="19">
        <f t="shared" si="365"/>
        <v>1.0034511580252754</v>
      </c>
      <c r="S1714" s="19">
        <f t="shared" si="371"/>
        <v>49.539871656185113</v>
      </c>
      <c r="T1714" s="25">
        <f t="shared" si="372"/>
        <v>9.6286685089266522E-2</v>
      </c>
      <c r="U1714" s="25">
        <f t="shared" si="367"/>
        <v>-2.0113744427384672E-2</v>
      </c>
      <c r="V1714" s="25">
        <f t="shared" si="368"/>
        <v>0.11640042951665119</v>
      </c>
      <c r="Y1714" s="40"/>
      <c r="Z1714" s="40"/>
    </row>
    <row r="1715" spans="1:26" x14ac:dyDescent="0.2">
      <c r="A1715" s="16">
        <v>2013.03</v>
      </c>
      <c r="B1715" s="17">
        <v>1550.83</v>
      </c>
      <c r="C1715" s="18">
        <v>32.11</v>
      </c>
      <c r="D1715" s="17">
        <v>87.7</v>
      </c>
      <c r="E1715" s="17">
        <v>232.773</v>
      </c>
      <c r="F1715" s="46">
        <f t="shared" si="369"/>
        <v>2013.2083333332041</v>
      </c>
      <c r="G1715" s="19">
        <v>1.96</v>
      </c>
      <c r="H1715" s="18">
        <f t="shared" si="361"/>
        <v>2097.4194082324848</v>
      </c>
      <c r="I1715" s="18">
        <f t="shared" si="362"/>
        <v>43.427156553809951</v>
      </c>
      <c r="J1715" s="20">
        <f t="shared" si="370"/>
        <v>1137662.5870035319</v>
      </c>
      <c r="K1715" s="18">
        <f t="shared" si="363"/>
        <v>118.60982964089483</v>
      </c>
      <c r="L1715" s="20">
        <f t="shared" si="364"/>
        <v>64335.232669093166</v>
      </c>
      <c r="M1715" s="39">
        <f t="shared" si="358"/>
        <v>22.419207114602571</v>
      </c>
      <c r="N1715" s="21"/>
      <c r="O1715" s="22">
        <f t="shared" si="359"/>
        <v>24.777200805369674</v>
      </c>
      <c r="P1715" s="22"/>
      <c r="Q1715" s="41">
        <f t="shared" si="360"/>
        <v>4.8684797595349029E-2</v>
      </c>
      <c r="R1715" s="19">
        <f t="shared" si="365"/>
        <v>1.019820122666715</v>
      </c>
      <c r="S1715" s="19">
        <f t="shared" si="371"/>
        <v>49.581211079830545</v>
      </c>
      <c r="T1715" s="25">
        <f t="shared" si="372"/>
        <v>9.0409359165969594E-2</v>
      </c>
      <c r="U1715" s="25">
        <f t="shared" si="367"/>
        <v>-1.9485916171135154E-2</v>
      </c>
      <c r="V1715" s="25">
        <f t="shared" si="368"/>
        <v>0.10989527533710475</v>
      </c>
      <c r="Y1715" s="40"/>
      <c r="Z1715" s="40"/>
    </row>
    <row r="1716" spans="1:26" x14ac:dyDescent="0.2">
      <c r="A1716" s="16">
        <v>2013.04</v>
      </c>
      <c r="B1716" s="17">
        <v>1570.7</v>
      </c>
      <c r="C1716" s="18">
        <f>C1715*2/3+C1718/3</f>
        <v>32.49666666666667</v>
      </c>
      <c r="D1716" s="17">
        <f>D1715*2/3+D1718/3</f>
        <v>88.783333333333331</v>
      </c>
      <c r="E1716" s="17">
        <v>232.53100000000001</v>
      </c>
      <c r="F1716" s="46">
        <f t="shared" si="369"/>
        <v>2013.2916666665374</v>
      </c>
      <c r="G1716" s="19">
        <v>1.76</v>
      </c>
      <c r="H1716" s="18">
        <f t="shared" si="361"/>
        <v>2126.5033785817814</v>
      </c>
      <c r="I1716" s="18">
        <f t="shared" si="362"/>
        <v>43.995843547025288</v>
      </c>
      <c r="J1716" s="20">
        <f t="shared" si="370"/>
        <v>1155426.6928537646</v>
      </c>
      <c r="K1716" s="18">
        <f t="shared" si="363"/>
        <v>120.19994798184621</v>
      </c>
      <c r="L1716" s="20">
        <f t="shared" si="364"/>
        <v>65310.137654464088</v>
      </c>
      <c r="M1716" s="39">
        <f t="shared" si="358"/>
        <v>22.595655396105592</v>
      </c>
      <c r="N1716" s="21"/>
      <c r="O1716" s="22">
        <f t="shared" si="359"/>
        <v>24.976932098870417</v>
      </c>
      <c r="P1716" s="22"/>
      <c r="Q1716" s="41">
        <f t="shared" si="360"/>
        <v>5.0452547188244726E-2</v>
      </c>
      <c r="R1716" s="19">
        <f t="shared" si="365"/>
        <v>0.98613460955449705</v>
      </c>
      <c r="S1716" s="19">
        <f t="shared" si="371"/>
        <v>50.616539718281743</v>
      </c>
      <c r="T1716" s="25">
        <f t="shared" si="372"/>
        <v>9.2444602239405871E-2</v>
      </c>
      <c r="U1716" s="25">
        <f t="shared" si="367"/>
        <v>-2.0082681848827222E-2</v>
      </c>
      <c r="V1716" s="25">
        <f t="shared" si="368"/>
        <v>0.11252728408823309</v>
      </c>
      <c r="Y1716" s="40"/>
      <c r="Z1716" s="40"/>
    </row>
    <row r="1717" spans="1:26" x14ac:dyDescent="0.2">
      <c r="A1717" s="16">
        <v>2013.05</v>
      </c>
      <c r="B1717" s="17">
        <v>1639.84</v>
      </c>
      <c r="C1717" s="18">
        <f>C1715/3+C1718*2/3</f>
        <v>32.88333333333334</v>
      </c>
      <c r="D1717" s="17">
        <f>D1715/3+D1718*2/3</f>
        <v>89.866666666666674</v>
      </c>
      <c r="E1717" s="17">
        <v>232.94499999999999</v>
      </c>
      <c r="F1717" s="46">
        <f t="shared" si="369"/>
        <v>2013.3749999998706</v>
      </c>
      <c r="G1717" s="19">
        <v>1.93</v>
      </c>
      <c r="H1717" s="18">
        <f t="shared" si="361"/>
        <v>2216.1633853484736</v>
      </c>
      <c r="I1717" s="18">
        <f t="shared" si="362"/>
        <v>44.440213265649291</v>
      </c>
      <c r="J1717" s="20">
        <f t="shared" si="370"/>
        <v>1206155.2818165058</v>
      </c>
      <c r="K1717" s="18">
        <f t="shared" si="363"/>
        <v>121.4503953007506</v>
      </c>
      <c r="L1717" s="20">
        <f t="shared" si="364"/>
        <v>66099.835751807084</v>
      </c>
      <c r="M1717" s="39">
        <f t="shared" si="358"/>
        <v>23.411841781842398</v>
      </c>
      <c r="N1717" s="21"/>
      <c r="O1717" s="22">
        <f t="shared" si="359"/>
        <v>25.881910504712472</v>
      </c>
      <c r="P1717" s="22"/>
      <c r="Q1717" s="41">
        <f t="shared" si="360"/>
        <v>4.7559095488884817E-2</v>
      </c>
      <c r="R1717" s="19">
        <f t="shared" si="365"/>
        <v>0.96882821841789979</v>
      </c>
      <c r="S1717" s="19">
        <f t="shared" si="371"/>
        <v>49.826011014749959</v>
      </c>
      <c r="T1717" s="25">
        <f t="shared" si="372"/>
        <v>8.8287021832289092E-2</v>
      </c>
      <c r="U1717" s="25">
        <f t="shared" si="367"/>
        <v>-1.9404900566528327E-2</v>
      </c>
      <c r="V1717" s="25">
        <f t="shared" si="368"/>
        <v>0.10769192239881742</v>
      </c>
      <c r="Y1717" s="40"/>
      <c r="Z1717" s="40"/>
    </row>
    <row r="1718" spans="1:26" x14ac:dyDescent="0.2">
      <c r="A1718" s="16">
        <v>2013.06</v>
      </c>
      <c r="B1718" s="17">
        <v>1618.77</v>
      </c>
      <c r="C1718" s="18">
        <v>33.270000000000003</v>
      </c>
      <c r="D1718" s="17">
        <v>90.95</v>
      </c>
      <c r="E1718" s="17">
        <v>233.50399999999999</v>
      </c>
      <c r="F1718" s="46">
        <f t="shared" si="369"/>
        <v>2013.4583333332039</v>
      </c>
      <c r="G1718" s="19">
        <v>2.2999999999999998</v>
      </c>
      <c r="H1718" s="18">
        <f t="shared" si="361"/>
        <v>2182.4510675941319</v>
      </c>
      <c r="I1718" s="18">
        <f t="shared" si="362"/>
        <v>44.855135083339071</v>
      </c>
      <c r="J1718" s="20">
        <f t="shared" si="370"/>
        <v>1189841.6070881069</v>
      </c>
      <c r="K1718" s="18">
        <f t="shared" si="363"/>
        <v>122.62021448240722</v>
      </c>
      <c r="L1718" s="20">
        <f t="shared" si="364"/>
        <v>66850.815226785373</v>
      </c>
      <c r="M1718" s="39">
        <f t="shared" si="358"/>
        <v>22.925333173915323</v>
      </c>
      <c r="N1718" s="21"/>
      <c r="O1718" s="22">
        <f t="shared" si="359"/>
        <v>25.347211669351626</v>
      </c>
      <c r="P1718" s="22"/>
      <c r="Q1718" s="41">
        <f t="shared" si="360"/>
        <v>4.4899452656777167E-2</v>
      </c>
      <c r="R1718" s="19">
        <f t="shared" si="365"/>
        <v>0.97744062666193965</v>
      </c>
      <c r="S1718" s="19">
        <f t="shared" si="371"/>
        <v>48.157282063143434</v>
      </c>
      <c r="T1718" s="25">
        <f t="shared" si="372"/>
        <v>9.4687106207307137E-2</v>
      </c>
      <c r="U1718" s="25">
        <f t="shared" si="367"/>
        <v>-1.7554058565415032E-2</v>
      </c>
      <c r="V1718" s="25">
        <f t="shared" si="368"/>
        <v>0.11224116477272217</v>
      </c>
      <c r="Y1718" s="40"/>
      <c r="Z1718" s="40"/>
    </row>
    <row r="1719" spans="1:26" x14ac:dyDescent="0.2">
      <c r="A1719" s="16">
        <v>2013.07</v>
      </c>
      <c r="B1719" s="17">
        <v>1668.68</v>
      </c>
      <c r="C1719" s="18">
        <f>C1718*2/3+C1721/3</f>
        <v>33.646666666666668</v>
      </c>
      <c r="D1719" s="17">
        <f>D1718*2/3+D1721/3</f>
        <v>92.09</v>
      </c>
      <c r="E1719" s="17">
        <v>233.596</v>
      </c>
      <c r="F1719" s="46">
        <f t="shared" si="369"/>
        <v>2013.5416666665371</v>
      </c>
      <c r="G1719" s="19">
        <v>2.58</v>
      </c>
      <c r="H1719" s="18">
        <f t="shared" si="361"/>
        <v>2248.8544681843878</v>
      </c>
      <c r="I1719" s="18">
        <f t="shared" si="362"/>
        <v>45.345097126377759</v>
      </c>
      <c r="J1719" s="20">
        <f t="shared" si="370"/>
        <v>1228103.9322863899</v>
      </c>
      <c r="K1719" s="18">
        <f t="shared" si="363"/>
        <v>124.1082819804278</v>
      </c>
      <c r="L1719" s="20">
        <f t="shared" si="364"/>
        <v>67775.781530463384</v>
      </c>
      <c r="M1719" s="39">
        <f t="shared" si="358"/>
        <v>23.492460177159639</v>
      </c>
      <c r="N1719" s="21"/>
      <c r="O1719" s="22">
        <f t="shared" si="359"/>
        <v>25.976012306614152</v>
      </c>
      <c r="P1719" s="22"/>
      <c r="Q1719" s="41">
        <f t="shared" si="360"/>
        <v>4.097532873190432E-2</v>
      </c>
      <c r="R1719" s="19">
        <f t="shared" si="365"/>
        <v>0.98827007178827742</v>
      </c>
      <c r="S1719" s="19">
        <f t="shared" si="371"/>
        <v>47.052345450094542</v>
      </c>
      <c r="T1719" s="25">
        <f t="shared" si="372"/>
        <v>9.5177071372000821E-2</v>
      </c>
      <c r="U1719" s="25">
        <f t="shared" si="367"/>
        <v>-1.6367659498454534E-2</v>
      </c>
      <c r="V1719" s="25">
        <f t="shared" si="368"/>
        <v>0.11154473087045536</v>
      </c>
      <c r="Y1719" s="40"/>
      <c r="Z1719" s="40"/>
    </row>
    <row r="1720" spans="1:26" x14ac:dyDescent="0.2">
      <c r="A1720" s="16">
        <v>2013.08</v>
      </c>
      <c r="B1720" s="17">
        <v>1670.09</v>
      </c>
      <c r="C1720" s="18">
        <f>C1718/3+C1721*2/3</f>
        <v>34.023333333333333</v>
      </c>
      <c r="D1720" s="17">
        <f>D1718/3+D1721*2/3</f>
        <v>93.23</v>
      </c>
      <c r="E1720" s="17">
        <v>233.87700000000001</v>
      </c>
      <c r="F1720" s="46">
        <f t="shared" si="369"/>
        <v>2013.6249999998704</v>
      </c>
      <c r="G1720" s="19">
        <v>2.74</v>
      </c>
      <c r="H1720" s="18">
        <f t="shared" si="361"/>
        <v>2248.0504527486678</v>
      </c>
      <c r="I1720" s="18">
        <f t="shared" si="362"/>
        <v>45.797633602990771</v>
      </c>
      <c r="J1720" s="20">
        <f t="shared" si="370"/>
        <v>1229749.0394704624</v>
      </c>
      <c r="K1720" s="18">
        <f t="shared" si="363"/>
        <v>125.49368220261083</v>
      </c>
      <c r="L1720" s="20">
        <f t="shared" si="364"/>
        <v>68648.697345550972</v>
      </c>
      <c r="M1720" s="39">
        <f t="shared" si="358"/>
        <v>23.356649094916097</v>
      </c>
      <c r="N1720" s="21"/>
      <c r="O1720" s="22">
        <f t="shared" si="359"/>
        <v>25.827397250944145</v>
      </c>
      <c r="P1720" s="22"/>
      <c r="Q1720" s="41">
        <f t="shared" si="360"/>
        <v>3.9356890135809057E-2</v>
      </c>
      <c r="R1720" s="19">
        <f t="shared" si="365"/>
        <v>0.99623107360015073</v>
      </c>
      <c r="S1720" s="19">
        <f t="shared" si="371"/>
        <v>46.444555194675061</v>
      </c>
      <c r="T1720" s="25">
        <f t="shared" si="372"/>
        <v>9.3456913563226385E-2</v>
      </c>
      <c r="U1720" s="25">
        <f t="shared" si="367"/>
        <v>-1.7368565067377606E-2</v>
      </c>
      <c r="V1720" s="25">
        <f t="shared" si="368"/>
        <v>0.11082547863060399</v>
      </c>
      <c r="Y1720" s="40"/>
      <c r="Z1720" s="40"/>
    </row>
    <row r="1721" spans="1:26" x14ac:dyDescent="0.2">
      <c r="A1721" s="16">
        <v>2013.09</v>
      </c>
      <c r="B1721" s="17">
        <v>1687.17</v>
      </c>
      <c r="C1721" s="18">
        <v>34.4</v>
      </c>
      <c r="D1721" s="17">
        <v>94.37</v>
      </c>
      <c r="E1721" s="17">
        <v>234.149</v>
      </c>
      <c r="F1721" s="46">
        <f t="shared" si="369"/>
        <v>2013.7083333332037</v>
      </c>
      <c r="G1721" s="19">
        <v>2.81</v>
      </c>
      <c r="H1721" s="18">
        <f t="shared" si="361"/>
        <v>2268.4030877240575</v>
      </c>
      <c r="I1721" s="18">
        <f t="shared" si="362"/>
        <v>46.250861630841918</v>
      </c>
      <c r="J1721" s="20">
        <f t="shared" si="370"/>
        <v>1242990.9039182621</v>
      </c>
      <c r="K1721" s="18">
        <f t="shared" si="363"/>
        <v>126.88063407274862</v>
      </c>
      <c r="L1721" s="20">
        <f t="shared" si="364"/>
        <v>69525.330347722149</v>
      </c>
      <c r="M1721" s="39">
        <f t="shared" si="358"/>
        <v>23.442287167960608</v>
      </c>
      <c r="N1721" s="21"/>
      <c r="O1721" s="22">
        <f t="shared" si="359"/>
        <v>25.923107076121411</v>
      </c>
      <c r="P1721" s="22"/>
      <c r="Q1721" s="41">
        <f t="shared" si="360"/>
        <v>3.8287251690726387E-2</v>
      </c>
      <c r="R1721" s="19">
        <f t="shared" si="365"/>
        <v>1.0189187020214248</v>
      </c>
      <c r="S1721" s="19">
        <f t="shared" si="371"/>
        <v>46.215759948362788</v>
      </c>
      <c r="T1721" s="25">
        <f t="shared" si="372"/>
        <v>9.0969927078268009E-2</v>
      </c>
      <c r="U1721" s="25">
        <f t="shared" si="367"/>
        <v>-1.8451454905172304E-2</v>
      </c>
      <c r="V1721" s="25">
        <f t="shared" si="368"/>
        <v>0.10942138198344031</v>
      </c>
      <c r="Y1721" s="40"/>
      <c r="Z1721" s="40"/>
    </row>
    <row r="1722" spans="1:26" x14ac:dyDescent="0.2">
      <c r="A1722" s="16">
        <v>2013.1</v>
      </c>
      <c r="B1722" s="17">
        <v>1720.03</v>
      </c>
      <c r="C1722" s="18">
        <f>C1721*2/3+C1724/3</f>
        <v>34.596666666666664</v>
      </c>
      <c r="D1722" s="17">
        <f>D1721*2/3+D1724/3</f>
        <v>96.313333333333333</v>
      </c>
      <c r="E1722" s="17">
        <v>233.54599999999999</v>
      </c>
      <c r="F1722" s="46">
        <f t="shared" si="369"/>
        <v>2013.7916666665369</v>
      </c>
      <c r="G1722" s="19">
        <v>2.62</v>
      </c>
      <c r="H1722" s="18">
        <f t="shared" si="361"/>
        <v>2318.554350802413</v>
      </c>
      <c r="I1722" s="18">
        <f t="shared" si="362"/>
        <v>46.63537962899531</v>
      </c>
      <c r="J1722" s="20">
        <f t="shared" si="370"/>
        <v>1272601.2394504272</v>
      </c>
      <c r="K1722" s="18">
        <f t="shared" si="363"/>
        <v>129.82779256192219</v>
      </c>
      <c r="L1722" s="20">
        <f t="shared" si="364"/>
        <v>71259.493948130053</v>
      </c>
      <c r="M1722" s="39">
        <f t="shared" si="358"/>
        <v>23.834737887631437</v>
      </c>
      <c r="N1722" s="21"/>
      <c r="O1722" s="22">
        <f t="shared" si="359"/>
        <v>26.356918954589545</v>
      </c>
      <c r="P1722" s="22"/>
      <c r="Q1722" s="41">
        <f t="shared" si="360"/>
        <v>3.9331513230855555E-2</v>
      </c>
      <c r="R1722" s="19">
        <f t="shared" si="365"/>
        <v>0.99350010533486743</v>
      </c>
      <c r="S1722" s="19">
        <f t="shared" si="371"/>
        <v>47.211685603120436</v>
      </c>
      <c r="T1722" s="25">
        <f t="shared" si="372"/>
        <v>8.5094937339579735E-2</v>
      </c>
      <c r="U1722" s="25">
        <f t="shared" si="367"/>
        <v>-2.3426729790562928E-2</v>
      </c>
      <c r="V1722" s="25">
        <f t="shared" si="368"/>
        <v>0.10852166713014266</v>
      </c>
      <c r="Y1722" s="40"/>
      <c r="Z1722" s="40"/>
    </row>
    <row r="1723" spans="1:26" x14ac:dyDescent="0.2">
      <c r="A1723" s="16">
        <v>2013.11</v>
      </c>
      <c r="B1723" s="17">
        <v>1783.54</v>
      </c>
      <c r="C1723" s="18">
        <f>C1721/3+C1724*2/3</f>
        <v>34.793333333333337</v>
      </c>
      <c r="D1723" s="17">
        <f>D1721/3+D1724*2/3</f>
        <v>98.256666666666661</v>
      </c>
      <c r="E1723" s="17">
        <v>233.06899999999999</v>
      </c>
      <c r="F1723" s="46">
        <f t="shared" si="369"/>
        <v>2013.8749999998702</v>
      </c>
      <c r="G1723" s="19">
        <v>2.72</v>
      </c>
      <c r="H1723" s="18">
        <f t="shared" si="361"/>
        <v>2409.0845014781044</v>
      </c>
      <c r="I1723" s="18">
        <f t="shared" si="362"/>
        <v>46.996467748463644</v>
      </c>
      <c r="J1723" s="20">
        <f t="shared" si="370"/>
        <v>1324440.7670313942</v>
      </c>
      <c r="K1723" s="18">
        <f t="shared" si="363"/>
        <v>132.71842113637314</v>
      </c>
      <c r="L1723" s="20">
        <f t="shared" si="364"/>
        <v>72964.517177045665</v>
      </c>
      <c r="M1723" s="39">
        <f t="shared" si="358"/>
        <v>24.642077092412055</v>
      </c>
      <c r="N1723" s="21"/>
      <c r="O1723" s="22">
        <f t="shared" si="359"/>
        <v>27.246316008132862</v>
      </c>
      <c r="P1723" s="22"/>
      <c r="Q1723" s="41">
        <f t="shared" si="360"/>
        <v>3.7024686012149394E-2</v>
      </c>
      <c r="R1723" s="19">
        <f t="shared" si="365"/>
        <v>0.98677017693488689</v>
      </c>
      <c r="S1723" s="19">
        <f t="shared" si="371"/>
        <v>47.000810211486936</v>
      </c>
      <c r="T1723" s="25">
        <f t="shared" si="372"/>
        <v>8.5864096873947693E-2</v>
      </c>
      <c r="U1723" s="25">
        <f t="shared" si="367"/>
        <v>-2.0093601815271867E-2</v>
      </c>
      <c r="V1723" s="25">
        <f t="shared" si="368"/>
        <v>0.10595769868921956</v>
      </c>
      <c r="Y1723" s="40"/>
      <c r="Z1723" s="40"/>
    </row>
    <row r="1724" spans="1:26" x14ac:dyDescent="0.2">
      <c r="A1724" s="16">
        <v>2013.12</v>
      </c>
      <c r="B1724" s="17">
        <v>1807.78</v>
      </c>
      <c r="C1724" s="18">
        <v>34.99</v>
      </c>
      <c r="D1724" s="17">
        <v>100.2</v>
      </c>
      <c r="E1724" s="17">
        <v>233.04900000000001</v>
      </c>
      <c r="F1724" s="46">
        <f t="shared" si="369"/>
        <v>2013.9583333332034</v>
      </c>
      <c r="G1724" s="19">
        <v>2.9</v>
      </c>
      <c r="H1724" s="18">
        <f t="shared" si="361"/>
        <v>2442.0357992310637</v>
      </c>
      <c r="I1724" s="18">
        <f t="shared" si="362"/>
        <v>47.266167683620203</v>
      </c>
      <c r="J1724" s="20">
        <f t="shared" si="370"/>
        <v>1344721.8372840534</v>
      </c>
      <c r="K1724" s="18">
        <f t="shared" si="363"/>
        <v>135.3549586138538</v>
      </c>
      <c r="L1724" s="20">
        <f t="shared" si="364"/>
        <v>74534.029636273306</v>
      </c>
      <c r="M1724" s="39">
        <f t="shared" si="358"/>
        <v>24.861869296461936</v>
      </c>
      <c r="N1724" s="21"/>
      <c r="O1724" s="22">
        <f t="shared" si="359"/>
        <v>27.483753598662677</v>
      </c>
      <c r="P1724" s="22"/>
      <c r="Q1724" s="41">
        <f t="shared" si="360"/>
        <v>3.4968173305041081E-2</v>
      </c>
      <c r="R1724" s="19">
        <f t="shared" si="365"/>
        <v>1.0058668846418555</v>
      </c>
      <c r="S1724" s="19">
        <f t="shared" si="371"/>
        <v>46.382978001290546</v>
      </c>
      <c r="T1724" s="25">
        <f t="shared" si="372"/>
        <v>8.9808652495178443E-2</v>
      </c>
      <c r="U1724" s="25">
        <f t="shared" si="367"/>
        <v>-1.456289910728148E-2</v>
      </c>
      <c r="V1724" s="25">
        <f t="shared" si="368"/>
        <v>0.10437155160245992</v>
      </c>
      <c r="Y1724" s="40"/>
      <c r="Z1724" s="40"/>
    </row>
    <row r="1725" spans="1:26" x14ac:dyDescent="0.2">
      <c r="A1725" s="16">
        <v>2014.01</v>
      </c>
      <c r="B1725" s="17">
        <v>1822.36</v>
      </c>
      <c r="C1725" s="18">
        <f>C1724*2/3+C1727/3</f>
        <v>35.403333333333336</v>
      </c>
      <c r="D1725" s="17">
        <f>D1724*2/3+D1727/3</f>
        <v>100.41666666666666</v>
      </c>
      <c r="E1725" s="17">
        <v>233.916</v>
      </c>
      <c r="F1725" s="46">
        <f t="shared" si="369"/>
        <v>2014.0416666665367</v>
      </c>
      <c r="G1725" s="19">
        <v>2.86</v>
      </c>
      <c r="H1725" s="18">
        <f t="shared" si="361"/>
        <v>2452.6068565211453</v>
      </c>
      <c r="I1725" s="18">
        <f t="shared" si="362"/>
        <v>47.647258542240259</v>
      </c>
      <c r="J1725" s="20">
        <f t="shared" si="370"/>
        <v>1352729.2918327064</v>
      </c>
      <c r="K1725" s="18">
        <f t="shared" si="363"/>
        <v>135.14486993550398</v>
      </c>
      <c r="L1725" s="20">
        <f t="shared" si="364"/>
        <v>74538.821302158161</v>
      </c>
      <c r="M1725" s="39">
        <f t="shared" si="358"/>
        <v>24.859609093632709</v>
      </c>
      <c r="N1725" s="21"/>
      <c r="O1725" s="22">
        <f t="shared" si="359"/>
        <v>27.474102609349284</v>
      </c>
      <c r="P1725" s="22"/>
      <c r="Q1725" s="41">
        <f t="shared" si="360"/>
        <v>3.5253275788467715E-2</v>
      </c>
      <c r="R1725" s="19">
        <f t="shared" si="365"/>
        <v>1.0154143860838949</v>
      </c>
      <c r="S1725" s="19">
        <f t="shared" si="371"/>
        <v>46.482176374067258</v>
      </c>
      <c r="T1725" s="25">
        <f t="shared" si="372"/>
        <v>9.1699550059708201E-2</v>
      </c>
      <c r="U1725" s="25">
        <f t="shared" si="367"/>
        <v>-1.529972843184757E-2</v>
      </c>
      <c r="V1725" s="25">
        <f t="shared" si="368"/>
        <v>0.10699927849155577</v>
      </c>
      <c r="Y1725" s="40"/>
      <c r="Z1725" s="40"/>
    </row>
    <row r="1726" spans="1:26" x14ac:dyDescent="0.2">
      <c r="A1726" s="16">
        <v>2014.02</v>
      </c>
      <c r="B1726" s="17">
        <v>1817.04</v>
      </c>
      <c r="C1726" s="18">
        <f>C1724/3+C1727*2/3</f>
        <v>35.816666666666663</v>
      </c>
      <c r="D1726" s="17">
        <f>D1724/3+D1727*2/3</f>
        <v>100.63333333333333</v>
      </c>
      <c r="E1726" s="17">
        <v>234.78100000000001</v>
      </c>
      <c r="F1726" s="46">
        <f t="shared" si="369"/>
        <v>2014.1249999998699</v>
      </c>
      <c r="G1726" s="19">
        <v>2.71</v>
      </c>
      <c r="H1726" s="18">
        <f t="shared" si="361"/>
        <v>2436.4372598293739</v>
      </c>
      <c r="I1726" s="18">
        <f t="shared" si="362"/>
        <v>48.025943947054216</v>
      </c>
      <c r="J1726" s="20">
        <f t="shared" si="370"/>
        <v>1346018.3730907866</v>
      </c>
      <c r="K1726" s="18">
        <f t="shared" si="363"/>
        <v>134.93748234170005</v>
      </c>
      <c r="L1726" s="20">
        <f t="shared" si="364"/>
        <v>74546.688907253643</v>
      </c>
      <c r="M1726" s="39">
        <f t="shared" si="358"/>
        <v>24.590930877894131</v>
      </c>
      <c r="N1726" s="21"/>
      <c r="O1726" s="22">
        <f t="shared" si="359"/>
        <v>27.170675136889415</v>
      </c>
      <c r="P1726" s="22"/>
      <c r="Q1726" s="41">
        <f t="shared" si="360"/>
        <v>3.7019397023219054E-2</v>
      </c>
      <c r="R1726" s="19">
        <f t="shared" si="365"/>
        <v>1.0013900105334868</v>
      </c>
      <c r="S1726" s="19">
        <f t="shared" si="371"/>
        <v>47.024777256091646</v>
      </c>
      <c r="T1726" s="25">
        <f t="shared" si="372"/>
        <v>9.6068584008856206E-2</v>
      </c>
      <c r="U1726" s="25">
        <f t="shared" si="367"/>
        <v>-1.7913080091109368E-2</v>
      </c>
      <c r="V1726" s="25">
        <f t="shared" si="368"/>
        <v>0.11398166409996557</v>
      </c>
      <c r="Y1726" s="40"/>
      <c r="Z1726" s="40"/>
    </row>
    <row r="1727" spans="1:26" x14ac:dyDescent="0.2">
      <c r="A1727" s="16">
        <v>2014.03</v>
      </c>
      <c r="B1727" s="17">
        <v>1863.52</v>
      </c>
      <c r="C1727" s="18">
        <v>36.229999999999997</v>
      </c>
      <c r="D1727" s="17">
        <v>100.85</v>
      </c>
      <c r="E1727" s="17">
        <v>236.29300000000001</v>
      </c>
      <c r="F1727" s="46">
        <f t="shared" si="369"/>
        <v>2014.2083333332032</v>
      </c>
      <c r="G1727" s="19">
        <v>2.72</v>
      </c>
      <c r="H1727" s="18">
        <f t="shared" si="361"/>
        <v>2482.7723182658829</v>
      </c>
      <c r="I1727" s="18">
        <f t="shared" si="362"/>
        <v>48.269318864714585</v>
      </c>
      <c r="J1727" s="20">
        <f t="shared" si="370"/>
        <v>1373838.552824273</v>
      </c>
      <c r="K1727" s="18">
        <f t="shared" si="363"/>
        <v>134.36270514784616</v>
      </c>
      <c r="L1727" s="20">
        <f t="shared" si="364"/>
        <v>74349.412967034397</v>
      </c>
      <c r="M1727" s="39">
        <f t="shared" si="358"/>
        <v>24.956039153965381</v>
      </c>
      <c r="N1727" s="21"/>
      <c r="O1727" s="22">
        <f t="shared" si="359"/>
        <v>27.566812365082857</v>
      </c>
      <c r="P1727" s="22"/>
      <c r="Q1727" s="41">
        <f t="shared" si="360"/>
        <v>3.632398818406108E-2</v>
      </c>
      <c r="R1727" s="19">
        <f t="shared" si="365"/>
        <v>1.0031354035167042</v>
      </c>
      <c r="S1727" s="19">
        <f t="shared" si="371"/>
        <v>46.788820125589524</v>
      </c>
      <c r="T1727" s="25">
        <f t="shared" si="372"/>
        <v>9.6660150754855456E-2</v>
      </c>
      <c r="U1727" s="25">
        <f t="shared" si="367"/>
        <v>-1.7707883318866635E-2</v>
      </c>
      <c r="V1727" s="25">
        <f t="shared" si="368"/>
        <v>0.11436803407372209</v>
      </c>
      <c r="Y1727" s="40"/>
      <c r="Z1727" s="40"/>
    </row>
    <row r="1728" spans="1:26" x14ac:dyDescent="0.2">
      <c r="A1728" s="16">
        <v>2014.04</v>
      </c>
      <c r="B1728" s="17">
        <v>1864.26</v>
      </c>
      <c r="C1728" s="18">
        <f>C1727*2/3+C1730/3</f>
        <v>36.61333333333333</v>
      </c>
      <c r="D1728" s="17">
        <f>D1727*2/3+D1730/3</f>
        <v>101.60666666666667</v>
      </c>
      <c r="E1728" s="17">
        <v>237.072</v>
      </c>
      <c r="F1728" s="46">
        <f t="shared" si="369"/>
        <v>2014.2916666665365</v>
      </c>
      <c r="G1728" s="19">
        <v>2.71</v>
      </c>
      <c r="H1728" s="18">
        <f t="shared" si="361"/>
        <v>2475.5967873683958</v>
      </c>
      <c r="I1728" s="18">
        <f t="shared" si="362"/>
        <v>48.61974744662664</v>
      </c>
      <c r="J1728" s="20">
        <f t="shared" si="370"/>
        <v>1372109.9553220056</v>
      </c>
      <c r="K1728" s="18">
        <f t="shared" si="363"/>
        <v>134.92599614603728</v>
      </c>
      <c r="L1728" s="20">
        <f t="shared" si="364"/>
        <v>74783.30214692044</v>
      </c>
      <c r="M1728" s="39">
        <f t="shared" si="358"/>
        <v>24.786315396962635</v>
      </c>
      <c r="N1728" s="21"/>
      <c r="O1728" s="22">
        <f t="shared" si="359"/>
        <v>27.372610571113675</v>
      </c>
      <c r="P1728" s="22"/>
      <c r="Q1728" s="41">
        <f t="shared" si="360"/>
        <v>3.6708065945364896E-2</v>
      </c>
      <c r="R1728" s="19">
        <f t="shared" si="365"/>
        <v>1.0153830378430897</v>
      </c>
      <c r="S1728" s="19">
        <f t="shared" si="371"/>
        <v>46.781295512448587</v>
      </c>
      <c r="T1728" s="25">
        <f t="shared" si="372"/>
        <v>9.5261374639840746E-2</v>
      </c>
      <c r="U1728" s="25">
        <f t="shared" si="367"/>
        <v>-2.0336021968586415E-2</v>
      </c>
      <c r="V1728" s="25">
        <f t="shared" si="368"/>
        <v>0.11559739660842716</v>
      </c>
      <c r="Y1728" s="40"/>
      <c r="Z1728" s="40"/>
    </row>
    <row r="1729" spans="1:26" x14ac:dyDescent="0.2">
      <c r="A1729" s="16">
        <v>2014.05</v>
      </c>
      <c r="B1729" s="17">
        <v>1889.77</v>
      </c>
      <c r="C1729" s="18">
        <f>C1727/3+C1730*2/3</f>
        <v>36.99666666666667</v>
      </c>
      <c r="D1729" s="17">
        <f>D1727/3+D1730*2/3</f>
        <v>102.36333333333334</v>
      </c>
      <c r="E1729" s="17">
        <v>237.9</v>
      </c>
      <c r="F1729" s="46">
        <f t="shared" si="369"/>
        <v>2014.3749999998697</v>
      </c>
      <c r="G1729" s="19">
        <v>2.56</v>
      </c>
      <c r="H1729" s="18">
        <f t="shared" si="361"/>
        <v>2500.7380426124437</v>
      </c>
      <c r="I1729" s="18">
        <f t="shared" si="362"/>
        <v>48.957794749194363</v>
      </c>
      <c r="J1729" s="20">
        <f t="shared" si="370"/>
        <v>1388305.8573679531</v>
      </c>
      <c r="K1729" s="18">
        <f t="shared" si="363"/>
        <v>135.45769158960354</v>
      </c>
      <c r="L1729" s="20">
        <f t="shared" si="364"/>
        <v>75200.482199619466</v>
      </c>
      <c r="M1729" s="39">
        <f t="shared" ref="M1729:M1792" si="373">H1729/AVERAGE(K1609:K1728)</f>
        <v>24.943274109902582</v>
      </c>
      <c r="N1729" s="21"/>
      <c r="O1729" s="22">
        <f t="shared" ref="O1729:O1792" si="374">J1729/AVERAGE(L1609:L1728)</f>
        <v>27.538632386895763</v>
      </c>
      <c r="P1729" s="22"/>
      <c r="Q1729" s="41">
        <f t="shared" ref="Q1729:Q1792" si="375">1/M1729-(G1729/100-(((E1729/E1609)^(1/10))-1))</f>
        <v>3.7713962344599714E-2</v>
      </c>
      <c r="R1729" s="19">
        <f t="shared" si="365"/>
        <v>0.99864009586182401</v>
      </c>
      <c r="S1729" s="19">
        <f t="shared" si="371"/>
        <v>47.335609137407339</v>
      </c>
      <c r="T1729" s="25">
        <f t="shared" si="372"/>
        <v>9.6518028642503362E-2</v>
      </c>
      <c r="U1729" s="25">
        <f t="shared" si="367"/>
        <v>-2.0815540757668116E-2</v>
      </c>
      <c r="V1729" s="25">
        <f t="shared" si="368"/>
        <v>0.11733356940017148</v>
      </c>
      <c r="Y1729" s="40"/>
      <c r="Z1729" s="40"/>
    </row>
    <row r="1730" spans="1:26" x14ac:dyDescent="0.2">
      <c r="A1730" s="16">
        <v>2014.06</v>
      </c>
      <c r="B1730" s="17">
        <v>1947.09</v>
      </c>
      <c r="C1730" s="18">
        <v>37.380000000000003</v>
      </c>
      <c r="D1730" s="17">
        <v>103.12</v>
      </c>
      <c r="E1730" s="17">
        <v>238.34299999999999</v>
      </c>
      <c r="F1730" s="46">
        <f t="shared" si="369"/>
        <v>2014.458333333203</v>
      </c>
      <c r="G1730" s="19">
        <v>2.6</v>
      </c>
      <c r="H1730" s="18">
        <f t="shared" si="361"/>
        <v>2571.8007429943414</v>
      </c>
      <c r="I1730" s="18">
        <f t="shared" si="362"/>
        <v>49.373121824429525</v>
      </c>
      <c r="J1730" s="20">
        <f t="shared" si="370"/>
        <v>1430041.0748334571</v>
      </c>
      <c r="K1730" s="18">
        <f t="shared" si="363"/>
        <v>136.20535908333795</v>
      </c>
      <c r="L1730" s="20">
        <f t="shared" si="364"/>
        <v>75736.527657594721</v>
      </c>
      <c r="M1730" s="39">
        <f t="shared" si="373"/>
        <v>25.558007623511294</v>
      </c>
      <c r="N1730" s="21"/>
      <c r="O1730" s="22">
        <f t="shared" si="374"/>
        <v>28.208601072722157</v>
      </c>
      <c r="P1730" s="22"/>
      <c r="Q1730" s="41">
        <f t="shared" si="375"/>
        <v>3.6215896801316864E-2</v>
      </c>
      <c r="R1730" s="19">
        <f t="shared" si="365"/>
        <v>1.0074215711496362</v>
      </c>
      <c r="S1730" s="19">
        <f t="shared" si="371"/>
        <v>47.183375811246862</v>
      </c>
      <c r="T1730" s="25">
        <f t="shared" si="372"/>
        <v>9.7059789757809822E-2</v>
      </c>
      <c r="U1730" s="25">
        <f t="shared" si="367"/>
        <v>-1.8838959434372637E-2</v>
      </c>
      <c r="V1730" s="25">
        <f t="shared" si="368"/>
        <v>0.11589874919218246</v>
      </c>
      <c r="Y1730" s="40"/>
      <c r="Z1730" s="40"/>
    </row>
    <row r="1731" spans="1:26" x14ac:dyDescent="0.2">
      <c r="A1731" s="16">
        <v>2014.07</v>
      </c>
      <c r="B1731" s="17">
        <v>1973.1</v>
      </c>
      <c r="C1731" s="18">
        <f>C1730*2/3+C1733/3</f>
        <v>37.75</v>
      </c>
      <c r="D1731" s="17">
        <f>D1730*2/3+D1733/3</f>
        <v>104.06666666666666</v>
      </c>
      <c r="E1731" s="17">
        <v>238.25</v>
      </c>
      <c r="F1731" s="46">
        <f t="shared" si="369"/>
        <v>2014.5416666665362</v>
      </c>
      <c r="G1731" s="19">
        <v>2.54</v>
      </c>
      <c r="H1731" s="18">
        <f t="shared" si="361"/>
        <v>2607.1731799580284</v>
      </c>
      <c r="I1731" s="18">
        <f t="shared" si="362"/>
        <v>49.881297219307477</v>
      </c>
      <c r="J1731" s="20">
        <f t="shared" si="370"/>
        <v>1452021.1588607598</v>
      </c>
      <c r="K1731" s="18">
        <f t="shared" si="363"/>
        <v>137.50941273172444</v>
      </c>
      <c r="L1731" s="20">
        <f t="shared" si="364"/>
        <v>76583.549709649655</v>
      </c>
      <c r="M1731" s="39">
        <f t="shared" si="373"/>
        <v>25.817545976158737</v>
      </c>
      <c r="N1731" s="21"/>
      <c r="O1731" s="22">
        <f t="shared" si="374"/>
        <v>28.485636237139374</v>
      </c>
      <c r="P1731" s="22"/>
      <c r="Q1731" s="41">
        <f t="shared" si="375"/>
        <v>3.6544567621686563E-2</v>
      </c>
      <c r="R1731" s="19">
        <f t="shared" si="365"/>
        <v>1.0126870256928058</v>
      </c>
      <c r="S1731" s="19">
        <f t="shared" si="371"/>
        <v>47.55210513631738</v>
      </c>
      <c r="T1731" s="25">
        <f t="shared" si="372"/>
        <v>9.7720527753910824E-2</v>
      </c>
      <c r="U1731" s="25">
        <f t="shared" si="367"/>
        <v>-1.8892036444462246E-2</v>
      </c>
      <c r="V1731" s="25">
        <f t="shared" si="368"/>
        <v>0.11661256419837307</v>
      </c>
      <c r="Y1731" s="40"/>
      <c r="Z1731" s="40"/>
    </row>
    <row r="1732" spans="1:26" x14ac:dyDescent="0.2">
      <c r="A1732" s="16">
        <v>2014.08</v>
      </c>
      <c r="B1732" s="17">
        <v>1961.53</v>
      </c>
      <c r="C1732" s="18">
        <f>C1730/3+C1733*2/3</f>
        <v>38.120000000000005</v>
      </c>
      <c r="D1732" s="17">
        <f>D1730/3+D1733*2/3</f>
        <v>105.01333333333334</v>
      </c>
      <c r="E1732" s="17">
        <v>237.852</v>
      </c>
      <c r="F1732" s="46">
        <f t="shared" si="369"/>
        <v>2014.6249999998695</v>
      </c>
      <c r="G1732" s="19">
        <v>2.42</v>
      </c>
      <c r="H1732" s="18">
        <f t="shared" si="361"/>
        <v>2596.2220836381457</v>
      </c>
      <c r="I1732" s="18">
        <f t="shared" si="362"/>
        <v>50.454484931806356</v>
      </c>
      <c r="J1732" s="20">
        <f t="shared" si="370"/>
        <v>1448263.7782600145</v>
      </c>
      <c r="K1732" s="18">
        <f t="shared" si="363"/>
        <v>138.99248804578764</v>
      </c>
      <c r="L1732" s="20">
        <f t="shared" si="364"/>
        <v>77534.887001989104</v>
      </c>
      <c r="M1732" s="39">
        <f t="shared" si="373"/>
        <v>25.617606421799398</v>
      </c>
      <c r="N1732" s="21"/>
      <c r="O1732" s="22">
        <f t="shared" si="374"/>
        <v>28.256055533515127</v>
      </c>
      <c r="P1732" s="22"/>
      <c r="Q1732" s="41">
        <f t="shared" si="375"/>
        <v>3.7821815914264693E-2</v>
      </c>
      <c r="R1732" s="19">
        <f t="shared" si="365"/>
        <v>0.99237806645546012</v>
      </c>
      <c r="S1732" s="19">
        <f t="shared" si="371"/>
        <v>48.235978801818128</v>
      </c>
      <c r="T1732" s="25">
        <f t="shared" si="372"/>
        <v>9.6750131705830134E-2</v>
      </c>
      <c r="U1732" s="25">
        <f t="shared" si="367"/>
        <v>-1.6992291429856476E-2</v>
      </c>
      <c r="V1732" s="25">
        <f t="shared" si="368"/>
        <v>0.11374242313568661</v>
      </c>
      <c r="Y1732" s="40"/>
      <c r="Z1732" s="40"/>
    </row>
    <row r="1733" spans="1:26" x14ac:dyDescent="0.2">
      <c r="A1733" s="16">
        <v>2014.09</v>
      </c>
      <c r="B1733" s="17">
        <v>1993.23</v>
      </c>
      <c r="C1733" s="18">
        <v>38.49</v>
      </c>
      <c r="D1733" s="17">
        <v>105.96</v>
      </c>
      <c r="E1733" s="17">
        <v>238.03100000000001</v>
      </c>
      <c r="F1733" s="46">
        <f t="shared" si="369"/>
        <v>2014.7083333332027</v>
      </c>
      <c r="G1733" s="19">
        <v>2.5299999999999998</v>
      </c>
      <c r="H1733" s="18">
        <f t="shared" si="361"/>
        <v>2636.1953313328945</v>
      </c>
      <c r="I1733" s="18">
        <f t="shared" si="362"/>
        <v>50.905895608135097</v>
      </c>
      <c r="J1733" s="20">
        <f t="shared" si="370"/>
        <v>1472928.6830326247</v>
      </c>
      <c r="K1733" s="18">
        <f t="shared" si="363"/>
        <v>140.14000256269148</v>
      </c>
      <c r="L1733" s="20">
        <f t="shared" si="364"/>
        <v>78300.809868473239</v>
      </c>
      <c r="M1733" s="39">
        <f t="shared" si="373"/>
        <v>25.918436892606191</v>
      </c>
      <c r="N1733" s="21"/>
      <c r="O1733" s="22">
        <f t="shared" si="374"/>
        <v>28.578155878854133</v>
      </c>
      <c r="P1733" s="22"/>
      <c r="Q1733" s="41">
        <f t="shared" si="375"/>
        <v>3.6129997383744922E-2</v>
      </c>
      <c r="R1733" s="19">
        <f t="shared" si="365"/>
        <v>1.0224851615240083</v>
      </c>
      <c r="S1733" s="19">
        <f t="shared" si="371"/>
        <v>47.832330256389731</v>
      </c>
      <c r="T1733" s="25">
        <f t="shared" si="372"/>
        <v>9.5701496964188726E-2</v>
      </c>
      <c r="U1733" s="25">
        <f t="shared" si="367"/>
        <v>-1.5635472013457052E-2</v>
      </c>
      <c r="V1733" s="25">
        <f t="shared" si="368"/>
        <v>0.11133696897764578</v>
      </c>
      <c r="Y1733" s="40"/>
      <c r="Z1733" s="40"/>
    </row>
    <row r="1734" spans="1:26" x14ac:dyDescent="0.2">
      <c r="A1734" s="16">
        <v>2014.1</v>
      </c>
      <c r="B1734" s="17">
        <v>1937.27</v>
      </c>
      <c r="C1734" s="18">
        <f>C1733*2/3+C1736/3</f>
        <v>38.806666666666665</v>
      </c>
      <c r="D1734" s="17">
        <f>D1733*2/3+D1736/3</f>
        <v>104.74333333333334</v>
      </c>
      <c r="E1734" s="17">
        <v>237.43299999999999</v>
      </c>
      <c r="F1734" s="46">
        <f t="shared" si="369"/>
        <v>2014.791666666536</v>
      </c>
      <c r="G1734" s="19">
        <v>2.2999999999999998</v>
      </c>
      <c r="H1734" s="18">
        <f t="shared" si="361"/>
        <v>2568.6371880172524</v>
      </c>
      <c r="I1734" s="18">
        <f t="shared" si="362"/>
        <v>51.453977578236127</v>
      </c>
      <c r="J1734" s="20">
        <f t="shared" si="370"/>
        <v>1437577.4873143896</v>
      </c>
      <c r="K1734" s="18">
        <f t="shared" si="363"/>
        <v>138.87977473294228</v>
      </c>
      <c r="L1734" s="20">
        <f t="shared" si="364"/>
        <v>77726.211599966395</v>
      </c>
      <c r="M1734" s="39">
        <f t="shared" si="373"/>
        <v>25.162748283083257</v>
      </c>
      <c r="N1734" s="21"/>
      <c r="O1734" s="22">
        <f t="shared" si="374"/>
        <v>27.736945618288228</v>
      </c>
      <c r="P1734" s="22"/>
      <c r="Q1734" s="41">
        <f t="shared" si="375"/>
        <v>3.8794517149685924E-2</v>
      </c>
      <c r="R1734" s="19">
        <f t="shared" si="365"/>
        <v>0.99926264515940255</v>
      </c>
      <c r="S1734" s="19">
        <f t="shared" si="371"/>
        <v>49.031027490766135</v>
      </c>
      <c r="T1734" s="25"/>
      <c r="U1734" s="25"/>
      <c r="Y1734" s="40"/>
      <c r="Z1734" s="40"/>
    </row>
    <row r="1735" spans="1:26" x14ac:dyDescent="0.2">
      <c r="A1735" s="16">
        <v>2014.11</v>
      </c>
      <c r="B1735" s="17">
        <v>2044.57</v>
      </c>
      <c r="C1735" s="18">
        <f>C1733/3+C1736*2/3</f>
        <v>39.123333333333335</v>
      </c>
      <c r="D1735" s="17">
        <f>D1733/3+D1736*2/3</f>
        <v>103.52666666666667</v>
      </c>
      <c r="E1735" s="17">
        <v>236.15100000000001</v>
      </c>
      <c r="F1735" s="46">
        <f t="shared" si="369"/>
        <v>2014.8749999998693</v>
      </c>
      <c r="G1735" s="19">
        <v>2.33</v>
      </c>
      <c r="H1735" s="18">
        <f t="shared" si="361"/>
        <v>2725.6236426587234</v>
      </c>
      <c r="I1735" s="18">
        <f t="shared" si="362"/>
        <v>52.155456801650942</v>
      </c>
      <c r="J1735" s="20">
        <f t="shared" si="370"/>
        <v>1527869.8493365746</v>
      </c>
      <c r="K1735" s="18">
        <f t="shared" si="363"/>
        <v>138.01177279932477</v>
      </c>
      <c r="L1735" s="20">
        <f t="shared" si="364"/>
        <v>77363.588726391259</v>
      </c>
      <c r="M1735" s="39">
        <f t="shared" si="373"/>
        <v>26.606817147143424</v>
      </c>
      <c r="N1735" s="21"/>
      <c r="O1735" s="22">
        <f t="shared" si="374"/>
        <v>29.318654523381447</v>
      </c>
      <c r="P1735" s="22"/>
      <c r="Q1735" s="41">
        <f t="shared" si="375"/>
        <v>3.5730893913858884E-2</v>
      </c>
      <c r="R1735" s="19">
        <f t="shared" si="365"/>
        <v>1.0126191447923387</v>
      </c>
      <c r="S1735" s="19">
        <f t="shared" si="371"/>
        <v>49.260854165077269</v>
      </c>
      <c r="T1735" s="25"/>
      <c r="U1735" s="25"/>
      <c r="Y1735" s="40"/>
      <c r="Z1735" s="40"/>
    </row>
    <row r="1736" spans="1:26" x14ac:dyDescent="0.2">
      <c r="A1736" s="16">
        <v>2014.12</v>
      </c>
      <c r="B1736" s="17">
        <v>2054.27</v>
      </c>
      <c r="C1736" s="18">
        <v>39.44</v>
      </c>
      <c r="D1736" s="17">
        <v>102.31</v>
      </c>
      <c r="E1736" s="17">
        <v>234.81200000000001</v>
      </c>
      <c r="F1736" s="46">
        <f t="shared" si="369"/>
        <v>2014.9583333332025</v>
      </c>
      <c r="G1736" s="19">
        <v>2.21</v>
      </c>
      <c r="H1736" s="18">
        <f t="shared" si="361"/>
        <v>2754.1711761430429</v>
      </c>
      <c r="I1736" s="18">
        <f t="shared" si="362"/>
        <v>52.877426622148796</v>
      </c>
      <c r="J1736" s="20">
        <f t="shared" si="370"/>
        <v>1546342.466165548</v>
      </c>
      <c r="K1736" s="18">
        <f t="shared" si="363"/>
        <v>137.16758412048793</v>
      </c>
      <c r="L1736" s="20">
        <f t="shared" si="364"/>
        <v>77013.390505336312</v>
      </c>
      <c r="M1736" s="39">
        <f t="shared" si="373"/>
        <v>26.794085482572555</v>
      </c>
      <c r="N1736" s="21"/>
      <c r="O1736" s="22">
        <f t="shared" si="374"/>
        <v>29.51533288223137</v>
      </c>
      <c r="P1736" s="22"/>
      <c r="Q1736" s="41">
        <f t="shared" si="375"/>
        <v>3.6462452421064537E-2</v>
      </c>
      <c r="R1736" s="19">
        <f t="shared" si="365"/>
        <v>1.0316759538025049</v>
      </c>
      <c r="S1736" s="19">
        <f t="shared" si="371"/>
        <v>50.166935603599093</v>
      </c>
      <c r="T1736" s="25"/>
      <c r="U1736" s="25"/>
      <c r="Y1736" s="40"/>
      <c r="Z1736" s="40"/>
    </row>
    <row r="1737" spans="1:26" x14ac:dyDescent="0.2">
      <c r="A1737" s="16">
        <v>2015.01</v>
      </c>
      <c r="B1737" s="17">
        <v>2028.18</v>
      </c>
      <c r="C1737" s="18">
        <f>C1736*2/3+C1739/3</f>
        <v>39.896666666666668</v>
      </c>
      <c r="D1737" s="17">
        <f>D1736*2/3+D1739/3</f>
        <v>101.28999999999999</v>
      </c>
      <c r="E1737" s="17">
        <v>233.70699999999999</v>
      </c>
      <c r="F1737" s="46">
        <f t="shared" si="369"/>
        <v>2015.0416666665358</v>
      </c>
      <c r="G1737" s="19">
        <v>1.88</v>
      </c>
      <c r="H1737" s="18">
        <f t="shared" ref="H1737:H1800" si="376">B1737*$E$1853/E1737</f>
        <v>2732.0488965884651</v>
      </c>
      <c r="I1737" s="18">
        <f t="shared" ref="I1737:I1800" si="377">C1737*$E$1853/E1737</f>
        <v>53.742588993198062</v>
      </c>
      <c r="J1737" s="20">
        <f t="shared" si="370"/>
        <v>1536436.3100317277</v>
      </c>
      <c r="K1737" s="18">
        <f t="shared" ref="K1737:K1800" si="378">D1737*$E$1853/E1737</f>
        <v>136.44214652321074</v>
      </c>
      <c r="L1737" s="20">
        <f t="shared" ref="L1737:L1800" si="379">K1737*(J1737/H1737)</f>
        <v>76731.667723335035</v>
      </c>
      <c r="M1737" s="39">
        <f t="shared" si="373"/>
        <v>26.492295420383126</v>
      </c>
      <c r="N1737" s="21"/>
      <c r="O1737" s="22">
        <f t="shared" si="374"/>
        <v>29.174671165351533</v>
      </c>
      <c r="P1737" s="22"/>
      <c r="Q1737" s="41">
        <f t="shared" si="375"/>
        <v>3.949169066533733E-2</v>
      </c>
      <c r="R1737" s="19">
        <f t="shared" ref="R1737:R1800" si="380">((G1737/G1738+G1737/1200+((1+G1738/1200)^(-119))*(1-G1737/G1738)))</f>
        <v>0.99256957350474684</v>
      </c>
      <c r="S1737" s="19">
        <f t="shared" si="371"/>
        <v>52.000730981532968</v>
      </c>
      <c r="T1737" s="25"/>
      <c r="U1737" s="25"/>
      <c r="Y1737" s="40"/>
      <c r="Z1737" s="40"/>
    </row>
    <row r="1738" spans="1:26" x14ac:dyDescent="0.2">
      <c r="A1738" s="16">
        <v>2015.02</v>
      </c>
      <c r="B1738" s="17">
        <v>2082.1999999999998</v>
      </c>
      <c r="C1738" s="18">
        <f>C1736/3+C1739*2/3</f>
        <v>40.353333333333332</v>
      </c>
      <c r="D1738" s="17">
        <f>D1736/3+D1739*2/3</f>
        <v>100.27000000000001</v>
      </c>
      <c r="E1738" s="17">
        <v>234.72200000000001</v>
      </c>
      <c r="F1738" s="46">
        <f t="shared" ref="F1738:F1801" si="381">F1737+1/12</f>
        <v>2015.124999999869</v>
      </c>
      <c r="G1738" s="19">
        <v>1.98</v>
      </c>
      <c r="H1738" s="18">
        <f t="shared" si="376"/>
        <v>2792.6874781656607</v>
      </c>
      <c r="I1738" s="18">
        <f t="shared" si="377"/>
        <v>54.122682116148766</v>
      </c>
      <c r="J1738" s="20">
        <f t="shared" ref="J1738:J1801" si="382">J1737*((H1738+(I1738/12))/H1737)</f>
        <v>1573074.3767279885</v>
      </c>
      <c r="K1738" s="18">
        <f t="shared" si="378"/>
        <v>134.48409059440536</v>
      </c>
      <c r="L1738" s="20">
        <f t="shared" si="379"/>
        <v>75752.649963747695</v>
      </c>
      <c r="M1738" s="39">
        <f t="shared" si="373"/>
        <v>26.995513699383242</v>
      </c>
      <c r="N1738" s="21"/>
      <c r="O1738" s="22">
        <f t="shared" si="374"/>
        <v>29.719916695619272</v>
      </c>
      <c r="P1738" s="22"/>
      <c r="Q1738" s="41">
        <f t="shared" si="375"/>
        <v>3.7643355355397097E-2</v>
      </c>
      <c r="R1738" s="19">
        <f t="shared" si="380"/>
        <v>0.99626735737370631</v>
      </c>
      <c r="S1738" s="19">
        <f t="shared" ref="S1738:S1801" si="383">S1737*R1737*E1737/E1738</f>
        <v>51.391149302171641</v>
      </c>
      <c r="T1738" s="25"/>
      <c r="U1738" s="25"/>
      <c r="Y1738" s="40"/>
      <c r="Z1738" s="40"/>
    </row>
    <row r="1739" spans="1:26" x14ac:dyDescent="0.2">
      <c r="A1739" s="16">
        <v>2015.03</v>
      </c>
      <c r="B1739" s="17">
        <v>2079.9899999999998</v>
      </c>
      <c r="C1739" s="18">
        <v>40.81</v>
      </c>
      <c r="D1739" s="17">
        <v>99.25</v>
      </c>
      <c r="E1739" s="17">
        <v>236.119</v>
      </c>
      <c r="F1739" s="46">
        <f t="shared" si="381"/>
        <v>2015.2083333332023</v>
      </c>
      <c r="G1739" s="19">
        <v>2.04</v>
      </c>
      <c r="H1739" s="18">
        <f t="shared" si="376"/>
        <v>2773.2179615469331</v>
      </c>
      <c r="I1739" s="18">
        <f t="shared" si="377"/>
        <v>54.411331309636267</v>
      </c>
      <c r="J1739" s="20">
        <f t="shared" si="382"/>
        <v>1564661.6051665505</v>
      </c>
      <c r="K1739" s="18">
        <f t="shared" si="378"/>
        <v>132.32846440777749</v>
      </c>
      <c r="L1739" s="20">
        <f t="shared" si="379"/>
        <v>74660.293709479432</v>
      </c>
      <c r="M1739" s="39">
        <f t="shared" si="373"/>
        <v>26.72860545292848</v>
      </c>
      <c r="N1739" s="21"/>
      <c r="O1739" s="22">
        <f t="shared" si="374"/>
        <v>29.418369171807669</v>
      </c>
      <c r="P1739" s="22"/>
      <c r="Q1739" s="41">
        <f t="shared" si="375"/>
        <v>3.7223880316747782E-2</v>
      </c>
      <c r="R1739" s="19">
        <f t="shared" si="380"/>
        <v>1.0107144985822074</v>
      </c>
      <c r="S1739" s="19">
        <f t="shared" si="383"/>
        <v>50.896403284317735</v>
      </c>
      <c r="T1739" s="25"/>
      <c r="U1739" s="25"/>
      <c r="Y1739" s="40"/>
      <c r="Z1739" s="40"/>
    </row>
    <row r="1740" spans="1:26" x14ac:dyDescent="0.2">
      <c r="A1740" s="16">
        <v>2015.04</v>
      </c>
      <c r="B1740" s="17">
        <v>2094.86</v>
      </c>
      <c r="C1740" s="18">
        <f>C1739*2/3+C1742/3</f>
        <v>41.120000000000005</v>
      </c>
      <c r="D1740" s="17">
        <f>D1739*2/3+D1742/3</f>
        <v>97.803333333333342</v>
      </c>
      <c r="E1740" s="17">
        <v>236.59899999999999</v>
      </c>
      <c r="F1740" s="46">
        <f t="shared" si="381"/>
        <v>2015.2916666665355</v>
      </c>
      <c r="G1740" s="19">
        <v>1.94</v>
      </c>
      <c r="H1740" s="18">
        <f t="shared" si="376"/>
        <v>2787.3775135355618</v>
      </c>
      <c r="I1740" s="18">
        <f t="shared" si="377"/>
        <v>54.71342397896867</v>
      </c>
      <c r="J1740" s="20">
        <f t="shared" si="382"/>
        <v>1575222.9484260203</v>
      </c>
      <c r="K1740" s="18">
        <f t="shared" si="378"/>
        <v>130.1350983274092</v>
      </c>
      <c r="L1740" s="20">
        <f t="shared" si="379"/>
        <v>73542.88835493839</v>
      </c>
      <c r="M1740" s="39">
        <f t="shared" si="373"/>
        <v>26.791371680192327</v>
      </c>
      <c r="N1740" s="21"/>
      <c r="O1740" s="22">
        <f t="shared" si="374"/>
        <v>29.480373846198756</v>
      </c>
      <c r="P1740" s="22"/>
      <c r="Q1740" s="41">
        <f t="shared" si="375"/>
        <v>3.7659701264943543E-2</v>
      </c>
      <c r="R1740" s="19">
        <f t="shared" si="380"/>
        <v>0.97847099852944608</v>
      </c>
      <c r="S1740" s="19">
        <f t="shared" si="383"/>
        <v>51.337370357985399</v>
      </c>
      <c r="T1740" s="25"/>
      <c r="U1740" s="25"/>
      <c r="Y1740" s="40"/>
      <c r="Z1740" s="40"/>
    </row>
    <row r="1741" spans="1:26" x14ac:dyDescent="0.2">
      <c r="A1741" s="16">
        <v>2015.05</v>
      </c>
      <c r="B1741" s="17">
        <v>2111.94</v>
      </c>
      <c r="C1741" s="18">
        <f>C1739/3+C1742*2/3</f>
        <v>41.43</v>
      </c>
      <c r="D1741" s="17">
        <f>D1739/3+D1742*2/3</f>
        <v>96.356666666666669</v>
      </c>
      <c r="E1741" s="17">
        <v>237.80500000000001</v>
      </c>
      <c r="F1741" s="46">
        <f t="shared" si="381"/>
        <v>2015.3749999998688</v>
      </c>
      <c r="G1741" s="19">
        <v>2.2000000000000002</v>
      </c>
      <c r="H1741" s="18">
        <f t="shared" si="376"/>
        <v>2795.8526993755399</v>
      </c>
      <c r="I1741" s="18">
        <f t="shared" si="377"/>
        <v>54.846339069826143</v>
      </c>
      <c r="J1741" s="20">
        <f t="shared" si="382"/>
        <v>1582595.4367676652</v>
      </c>
      <c r="K1741" s="18">
        <f t="shared" si="378"/>
        <v>127.55999062607323</v>
      </c>
      <c r="L1741" s="20">
        <f t="shared" si="379"/>
        <v>72205.470311092955</v>
      </c>
      <c r="M1741" s="39">
        <f t="shared" si="373"/>
        <v>26.806111379650826</v>
      </c>
      <c r="N1741" s="21"/>
      <c r="O1741" s="22">
        <f t="shared" si="374"/>
        <v>29.489896186353253</v>
      </c>
      <c r="P1741" s="22"/>
      <c r="Q1741" s="41">
        <f t="shared" si="375"/>
        <v>3.566268687821994E-2</v>
      </c>
      <c r="R1741" s="19">
        <f t="shared" si="380"/>
        <v>0.98769891518516217</v>
      </c>
      <c r="S1741" s="19">
        <f t="shared" si="383"/>
        <v>49.977381725373014</v>
      </c>
      <c r="T1741" s="25"/>
      <c r="U1741" s="25"/>
      <c r="Y1741" s="40"/>
      <c r="Z1741" s="40"/>
    </row>
    <row r="1742" spans="1:26" x14ac:dyDescent="0.2">
      <c r="A1742" s="16">
        <v>2015.06</v>
      </c>
      <c r="B1742" s="17">
        <v>2099.29</v>
      </c>
      <c r="C1742" s="18">
        <v>41.74</v>
      </c>
      <c r="D1742" s="17">
        <v>94.91</v>
      </c>
      <c r="E1742" s="17">
        <v>238.63800000000001</v>
      </c>
      <c r="F1742" s="46">
        <f t="shared" si="381"/>
        <v>2015.4583333332021</v>
      </c>
      <c r="G1742" s="19">
        <v>2.36</v>
      </c>
      <c r="H1742" s="18">
        <f t="shared" si="376"/>
        <v>2769.4053639298863</v>
      </c>
      <c r="I1742" s="18">
        <f t="shared" si="377"/>
        <v>55.063845343155769</v>
      </c>
      <c r="J1742" s="20">
        <f t="shared" si="382"/>
        <v>1570222.3064279417</v>
      </c>
      <c r="K1742" s="18">
        <f t="shared" si="378"/>
        <v>125.20626644750632</v>
      </c>
      <c r="L1742" s="20">
        <f t="shared" si="379"/>
        <v>70990.572576002349</v>
      </c>
      <c r="M1742" s="39">
        <f t="shared" si="373"/>
        <v>26.495895292784844</v>
      </c>
      <c r="N1742" s="21"/>
      <c r="O1742" s="22">
        <f t="shared" si="374"/>
        <v>29.14293607917325</v>
      </c>
      <c r="P1742" s="22"/>
      <c r="Q1742" s="41">
        <f t="shared" si="375"/>
        <v>3.4803820835284591E-2</v>
      </c>
      <c r="R1742" s="19">
        <f t="shared" si="380"/>
        <v>1.0055070611790184</v>
      </c>
      <c r="S1742" s="19">
        <f t="shared" si="383"/>
        <v>49.19029849313543</v>
      </c>
      <c r="T1742" s="25"/>
      <c r="U1742" s="25"/>
      <c r="Y1742" s="40"/>
      <c r="Z1742" s="40"/>
    </row>
    <row r="1743" spans="1:26" x14ac:dyDescent="0.2">
      <c r="A1743" s="16">
        <v>2015.07</v>
      </c>
      <c r="B1743" s="17">
        <v>2094.14</v>
      </c>
      <c r="C1743" s="18">
        <f>C1742*2/3+C1745/3</f>
        <v>41.99666666666667</v>
      </c>
      <c r="D1743" s="17">
        <f>D1742*2/3+D1745/3</f>
        <v>93.493333333333339</v>
      </c>
      <c r="E1743" s="17">
        <v>238.654</v>
      </c>
      <c r="F1743" s="46">
        <f t="shared" si="381"/>
        <v>2015.5416666665353</v>
      </c>
      <c r="G1743" s="19">
        <v>2.3199999999999998</v>
      </c>
      <c r="H1743" s="18">
        <f t="shared" si="376"/>
        <v>2762.4262171386199</v>
      </c>
      <c r="I1743" s="18">
        <f t="shared" si="377"/>
        <v>55.398728371757187</v>
      </c>
      <c r="J1743" s="20">
        <f t="shared" si="382"/>
        <v>1568882.74616227</v>
      </c>
      <c r="K1743" s="18">
        <f t="shared" si="378"/>
        <v>123.32911607040603</v>
      </c>
      <c r="L1743" s="20">
        <f t="shared" si="379"/>
        <v>70043.109604832774</v>
      </c>
      <c r="M1743" s="39">
        <f t="shared" si="373"/>
        <v>26.381136336399692</v>
      </c>
      <c r="N1743" s="21"/>
      <c r="O1743" s="22">
        <f t="shared" si="374"/>
        <v>29.011703864238914</v>
      </c>
      <c r="P1743" s="22"/>
      <c r="Q1743" s="41">
        <f t="shared" si="375"/>
        <v>3.4903750808582511E-2</v>
      </c>
      <c r="R1743" s="19">
        <f t="shared" si="380"/>
        <v>1.0153058960838337</v>
      </c>
      <c r="S1743" s="19">
        <f t="shared" si="383"/>
        <v>49.45787646622945</v>
      </c>
      <c r="T1743" s="25"/>
      <c r="U1743" s="25"/>
      <c r="Y1743" s="40"/>
      <c r="Z1743" s="40"/>
    </row>
    <row r="1744" spans="1:26" x14ac:dyDescent="0.2">
      <c r="A1744" s="16">
        <v>2015.08</v>
      </c>
      <c r="B1744" s="17">
        <v>2039.87</v>
      </c>
      <c r="C1744" s="18">
        <f>C1742/3+C1745*2/3</f>
        <v>42.25333333333333</v>
      </c>
      <c r="D1744" s="17">
        <f>D1742/3+D1745*2/3</f>
        <v>92.076666666666668</v>
      </c>
      <c r="E1744" s="17">
        <v>238.316</v>
      </c>
      <c r="F1744" s="46">
        <f t="shared" si="381"/>
        <v>2015.6249999998686</v>
      </c>
      <c r="G1744" s="19">
        <v>2.17</v>
      </c>
      <c r="H1744" s="18">
        <f t="shared" si="376"/>
        <v>2694.653838653302</v>
      </c>
      <c r="I1744" s="18">
        <f t="shared" si="377"/>
        <v>55.816354406194598</v>
      </c>
      <c r="J1744" s="20">
        <f t="shared" si="382"/>
        <v>1533034.015901482</v>
      </c>
      <c r="K1744" s="18">
        <f t="shared" si="378"/>
        <v>121.63262525736144</v>
      </c>
      <c r="L1744" s="20">
        <f t="shared" si="379"/>
        <v>69198.851922339221</v>
      </c>
      <c r="M1744" s="39">
        <f t="shared" si="373"/>
        <v>25.693658417057698</v>
      </c>
      <c r="N1744" s="21"/>
      <c r="O1744" s="22">
        <f t="shared" si="374"/>
        <v>28.252525181771922</v>
      </c>
      <c r="P1744" s="22"/>
      <c r="Q1744" s="41">
        <f t="shared" si="375"/>
        <v>3.6752837833655239E-2</v>
      </c>
      <c r="R1744" s="19">
        <f t="shared" si="380"/>
        <v>1.0018083333333334</v>
      </c>
      <c r="S1744" s="19">
        <f t="shared" si="383"/>
        <v>50.286092584231355</v>
      </c>
      <c r="T1744" s="25"/>
      <c r="U1744" s="25"/>
      <c r="Y1744" s="40"/>
      <c r="Z1744" s="40"/>
    </row>
    <row r="1745" spans="1:26" x14ac:dyDescent="0.2">
      <c r="A1745" s="16">
        <v>2015.09</v>
      </c>
      <c r="B1745" s="17">
        <v>1944.41</v>
      </c>
      <c r="C1745" s="18">
        <v>42.51</v>
      </c>
      <c r="D1745" s="17">
        <v>90.66</v>
      </c>
      <c r="E1745" s="17">
        <v>237.94499999999999</v>
      </c>
      <c r="F1745" s="46">
        <f t="shared" si="381"/>
        <v>2015.7083333332018</v>
      </c>
      <c r="G1745" s="19">
        <v>2.17</v>
      </c>
      <c r="H1745" s="18">
        <f t="shared" si="376"/>
        <v>2572.5566985542891</v>
      </c>
      <c r="I1745" s="18">
        <f t="shared" si="377"/>
        <v>56.242965863960187</v>
      </c>
      <c r="J1745" s="20">
        <f t="shared" si="382"/>
        <v>1466237.3579725693</v>
      </c>
      <c r="K1745" s="18">
        <f t="shared" si="378"/>
        <v>119.94794837042178</v>
      </c>
      <c r="L1745" s="20">
        <f t="shared" si="379"/>
        <v>68364.73731044025</v>
      </c>
      <c r="M1745" s="39">
        <f t="shared" si="373"/>
        <v>24.496752170486435</v>
      </c>
      <c r="N1745" s="21"/>
      <c r="O1745" s="22">
        <f t="shared" si="374"/>
        <v>26.936105268538263</v>
      </c>
      <c r="P1745" s="22"/>
      <c r="Q1745" s="41">
        <f t="shared" si="375"/>
        <v>3.7258269041931788E-2</v>
      </c>
      <c r="R1745" s="19">
        <f t="shared" si="380"/>
        <v>1.0107664318974605</v>
      </c>
      <c r="S1745" s="19">
        <f t="shared" si="383"/>
        <v>50.45557364769126</v>
      </c>
      <c r="T1745" s="25"/>
      <c r="U1745" s="25"/>
      <c r="Y1745" s="40"/>
      <c r="Z1745" s="40"/>
    </row>
    <row r="1746" spans="1:26" x14ac:dyDescent="0.2">
      <c r="A1746" s="16">
        <v>2015.1</v>
      </c>
      <c r="B1746" s="17">
        <v>2024.81</v>
      </c>
      <c r="C1746" s="18">
        <f>C1745*2/3+C1748/3</f>
        <v>42.803333333333335</v>
      </c>
      <c r="D1746" s="17">
        <f>D1745*2/3+D1748/3</f>
        <v>89.283333333333331</v>
      </c>
      <c r="E1746" s="17">
        <v>237.83799999999999</v>
      </c>
      <c r="F1746" s="46">
        <f t="shared" si="381"/>
        <v>2015.7916666665351</v>
      </c>
      <c r="G1746" s="19">
        <v>2.0699999999999998</v>
      </c>
      <c r="H1746" s="18">
        <f t="shared" si="376"/>
        <v>2680.1353405994846</v>
      </c>
      <c r="I1746" s="18">
        <f t="shared" si="377"/>
        <v>56.656538817037955</v>
      </c>
      <c r="J1746" s="20">
        <f t="shared" si="382"/>
        <v>1530243.1328999291</v>
      </c>
      <c r="K1746" s="18">
        <f t="shared" si="378"/>
        <v>118.17968944898072</v>
      </c>
      <c r="L1746" s="20">
        <f t="shared" si="379"/>
        <v>67475.569419228807</v>
      </c>
      <c r="M1746" s="39">
        <f t="shared" si="373"/>
        <v>25.491441046066743</v>
      </c>
      <c r="N1746" s="21"/>
      <c r="O1746" s="22">
        <f t="shared" si="374"/>
        <v>28.028090261451549</v>
      </c>
      <c r="P1746" s="22"/>
      <c r="Q1746" s="41">
        <f t="shared" si="375"/>
        <v>3.6414970181741113E-2</v>
      </c>
      <c r="R1746" s="19">
        <f t="shared" si="380"/>
        <v>0.98485958803942653</v>
      </c>
      <c r="S1746" s="19">
        <f t="shared" si="383"/>
        <v>51.02174379432018</v>
      </c>
      <c r="T1746" s="25"/>
      <c r="U1746" s="25"/>
      <c r="Y1746" s="40"/>
      <c r="Z1746" s="40"/>
    </row>
    <row r="1747" spans="1:26" x14ac:dyDescent="0.2">
      <c r="A1747" s="16">
        <v>2015.11</v>
      </c>
      <c r="B1747" s="17">
        <v>2080.62</v>
      </c>
      <c r="C1747" s="18">
        <f>C1745/3+C1748*2/3</f>
        <v>43.096666666666664</v>
      </c>
      <c r="D1747" s="17">
        <f>D1745/3+D1748*2/3</f>
        <v>87.906666666666666</v>
      </c>
      <c r="E1747" s="17">
        <v>237.33600000000001</v>
      </c>
      <c r="F1747" s="46">
        <f t="shared" si="381"/>
        <v>2015.8749999998684</v>
      </c>
      <c r="G1747" s="19">
        <v>2.2599999999999998</v>
      </c>
      <c r="H1747" s="18">
        <f t="shared" si="376"/>
        <v>2759.8332512766719</v>
      </c>
      <c r="I1747" s="18">
        <f t="shared" si="377"/>
        <v>57.165466873265487</v>
      </c>
      <c r="J1747" s="20">
        <f t="shared" si="382"/>
        <v>1578467.1661502356</v>
      </c>
      <c r="K1747" s="18">
        <f t="shared" si="378"/>
        <v>116.60358050752244</v>
      </c>
      <c r="L1747" s="20">
        <f t="shared" si="379"/>
        <v>66690.595600852976</v>
      </c>
      <c r="M1747" s="39">
        <f t="shared" si="373"/>
        <v>26.225851890971928</v>
      </c>
      <c r="N1747" s="21"/>
      <c r="O1747" s="22">
        <f t="shared" si="374"/>
        <v>28.832783137035239</v>
      </c>
      <c r="P1747" s="22"/>
      <c r="Q1747" s="41">
        <f t="shared" si="375"/>
        <v>3.4022422553502671E-2</v>
      </c>
      <c r="R1747" s="19">
        <f t="shared" si="380"/>
        <v>1.0036603474335184</v>
      </c>
      <c r="S1747" s="19">
        <f t="shared" si="383"/>
        <v>50.355538020405099</v>
      </c>
      <c r="T1747" s="25"/>
      <c r="U1747" s="25"/>
      <c r="Y1747" s="40"/>
      <c r="Z1747" s="40"/>
    </row>
    <row r="1748" spans="1:26" x14ac:dyDescent="0.2">
      <c r="A1748" s="16">
        <v>2015.12</v>
      </c>
      <c r="B1748" s="17">
        <v>2054.08</v>
      </c>
      <c r="C1748" s="18">
        <v>43.39</v>
      </c>
      <c r="D1748" s="17">
        <v>86.53</v>
      </c>
      <c r="E1748" s="17">
        <v>236.52500000000001</v>
      </c>
      <c r="F1748" s="46">
        <f t="shared" si="381"/>
        <v>2015.9583333332016</v>
      </c>
      <c r="G1748" s="19">
        <v>2.2400000000000002</v>
      </c>
      <c r="H1748" s="18">
        <f t="shared" si="376"/>
        <v>2733.9715784800769</v>
      </c>
      <c r="I1748" s="18">
        <f t="shared" si="377"/>
        <v>57.751901965965565</v>
      </c>
      <c r="J1748" s="20">
        <f t="shared" si="382"/>
        <v>1566428.3308560706</v>
      </c>
      <c r="K1748" s="18">
        <f t="shared" si="378"/>
        <v>115.17105501532613</v>
      </c>
      <c r="L1748" s="20">
        <f t="shared" si="379"/>
        <v>65987.227113343106</v>
      </c>
      <c r="M1748" s="39">
        <f t="shared" si="373"/>
        <v>25.965424037124169</v>
      </c>
      <c r="N1748" s="21"/>
      <c r="O1748" s="22">
        <f t="shared" si="374"/>
        <v>28.544376783609167</v>
      </c>
      <c r="P1748" s="22"/>
      <c r="Q1748" s="41">
        <f t="shared" si="375"/>
        <v>3.4669421198152715E-2</v>
      </c>
      <c r="R1748" s="19">
        <f t="shared" si="380"/>
        <v>1.0152908634069941</v>
      </c>
      <c r="S1748" s="19">
        <f t="shared" si="383"/>
        <v>50.713148503829032</v>
      </c>
      <c r="T1748" s="25"/>
      <c r="U1748" s="25"/>
      <c r="Y1748" s="40"/>
      <c r="Z1748" s="40"/>
    </row>
    <row r="1749" spans="1:26" x14ac:dyDescent="0.2">
      <c r="A1749" s="16">
        <v>2016.01</v>
      </c>
      <c r="B1749" s="17">
        <v>1918.6</v>
      </c>
      <c r="C1749" s="18">
        <f>C1748*2/3+C1751/3</f>
        <v>43.553333333333335</v>
      </c>
      <c r="D1749" s="17">
        <f>D1748*2/3+D1751/3</f>
        <v>86.5</v>
      </c>
      <c r="E1749" s="17">
        <v>236.916</v>
      </c>
      <c r="F1749" s="46">
        <f t="shared" si="381"/>
        <v>2016.0416666665349</v>
      </c>
      <c r="G1749" s="19">
        <v>2.09</v>
      </c>
      <c r="H1749" s="18">
        <f t="shared" si="376"/>
        <v>2549.4338109287692</v>
      </c>
      <c r="I1749" s="18">
        <f t="shared" si="377"/>
        <v>57.8736269043318</v>
      </c>
      <c r="J1749" s="20">
        <f t="shared" si="382"/>
        <v>1463460.686512169</v>
      </c>
      <c r="K1749" s="18">
        <f t="shared" si="378"/>
        <v>114.94111573300248</v>
      </c>
      <c r="L1749" s="20">
        <f t="shared" si="379"/>
        <v>65980.063266602025</v>
      </c>
      <c r="M1749" s="39">
        <f t="shared" si="373"/>
        <v>24.206167203878472</v>
      </c>
      <c r="N1749" s="21"/>
      <c r="O1749" s="22">
        <f t="shared" si="374"/>
        <v>26.611684960823297</v>
      </c>
      <c r="P1749" s="22"/>
      <c r="Q1749" s="41">
        <f t="shared" si="375"/>
        <v>3.8363476058954779E-2</v>
      </c>
      <c r="R1749" s="19">
        <f t="shared" si="380"/>
        <v>1.0299038708817461</v>
      </c>
      <c r="S1749" s="19">
        <f t="shared" si="383"/>
        <v>51.403620891290167</v>
      </c>
      <c r="T1749" s="25"/>
      <c r="U1749" s="25"/>
      <c r="Y1749" s="40"/>
      <c r="Z1749" s="40"/>
    </row>
    <row r="1750" spans="1:26" x14ac:dyDescent="0.2">
      <c r="A1750" s="16">
        <v>2016.02</v>
      </c>
      <c r="B1750" s="17">
        <v>1904.42</v>
      </c>
      <c r="C1750" s="18">
        <f>C1748/3+C1751*2/3</f>
        <v>43.716666666666669</v>
      </c>
      <c r="D1750" s="17">
        <f>D1748/3+D1751*2/3</f>
        <v>86.47</v>
      </c>
      <c r="E1750" s="17">
        <v>237.11099999999999</v>
      </c>
      <c r="F1750" s="46">
        <f t="shared" si="381"/>
        <v>2016.1249999998681</v>
      </c>
      <c r="G1750" s="19">
        <v>1.78</v>
      </c>
      <c r="H1750" s="18">
        <f t="shared" si="376"/>
        <v>2528.5102832639582</v>
      </c>
      <c r="I1750" s="18">
        <f t="shared" si="377"/>
        <v>58.042890337577504</v>
      </c>
      <c r="J1750" s="20">
        <f t="shared" si="382"/>
        <v>1454226.425929303</v>
      </c>
      <c r="K1750" s="18">
        <f t="shared" si="378"/>
        <v>114.8067570146472</v>
      </c>
      <c r="L1750" s="20">
        <f t="shared" si="379"/>
        <v>66029.005707830627</v>
      </c>
      <c r="M1750" s="39">
        <f t="shared" si="373"/>
        <v>24.002606777289753</v>
      </c>
      <c r="N1750" s="21"/>
      <c r="O1750" s="22">
        <f t="shared" si="374"/>
        <v>26.389562040454294</v>
      </c>
      <c r="P1750" s="22"/>
      <c r="Q1750" s="41">
        <f t="shared" si="375"/>
        <v>4.169246065319604E-2</v>
      </c>
      <c r="R1750" s="19">
        <f t="shared" si="380"/>
        <v>0.99154338121189667</v>
      </c>
      <c r="S1750" s="19">
        <f t="shared" si="383"/>
        <v>52.89724964840763</v>
      </c>
      <c r="T1750" s="25"/>
      <c r="U1750" s="25"/>
      <c r="Y1750" s="40"/>
      <c r="Z1750" s="40"/>
    </row>
    <row r="1751" spans="1:26" x14ac:dyDescent="0.2">
      <c r="A1751" s="16">
        <v>2016.03</v>
      </c>
      <c r="B1751" s="17">
        <v>2021.95</v>
      </c>
      <c r="C1751" s="18">
        <v>43.88</v>
      </c>
      <c r="D1751" s="17">
        <v>86.44</v>
      </c>
      <c r="E1751" s="17">
        <v>238.13200000000001</v>
      </c>
      <c r="F1751" s="46">
        <f t="shared" si="381"/>
        <v>2016.2083333332014</v>
      </c>
      <c r="G1751" s="19">
        <v>1.89</v>
      </c>
      <c r="H1751" s="18">
        <f t="shared" si="376"/>
        <v>2673.045461393262</v>
      </c>
      <c r="I1751" s="18">
        <f t="shared" si="377"/>
        <v>58.009958132464376</v>
      </c>
      <c r="J1751" s="20">
        <f t="shared" si="382"/>
        <v>1540133.469610339</v>
      </c>
      <c r="K1751" s="18">
        <f t="shared" si="378"/>
        <v>114.27485827188286</v>
      </c>
      <c r="L1751" s="20">
        <f t="shared" si="379"/>
        <v>65841.953121055267</v>
      </c>
      <c r="M1751" s="39">
        <f t="shared" si="373"/>
        <v>25.372298620187902</v>
      </c>
      <c r="N1751" s="21"/>
      <c r="O1751" s="22">
        <f t="shared" si="374"/>
        <v>27.893951322288931</v>
      </c>
      <c r="P1751" s="22"/>
      <c r="Q1751" s="41">
        <f t="shared" si="375"/>
        <v>3.8218811175538915E-2</v>
      </c>
      <c r="R1751" s="19">
        <f t="shared" si="380"/>
        <v>1.0088321078779696</v>
      </c>
      <c r="S1751" s="19">
        <f t="shared" si="383"/>
        <v>52.225036757425741</v>
      </c>
      <c r="T1751" s="25"/>
      <c r="U1751" s="25"/>
      <c r="Y1751" s="40"/>
      <c r="Z1751" s="40"/>
    </row>
    <row r="1752" spans="1:26" x14ac:dyDescent="0.2">
      <c r="A1752" s="16">
        <v>2016.04</v>
      </c>
      <c r="B1752" s="17">
        <v>2075.54</v>
      </c>
      <c r="C1752" s="18">
        <f>C1751*2/3+C1754/3</f>
        <v>44.073333333333338</v>
      </c>
      <c r="D1752" s="17">
        <f>D1751*2/3+D1754/3</f>
        <v>86.6</v>
      </c>
      <c r="E1752" s="17">
        <v>239.261</v>
      </c>
      <c r="F1752" s="46">
        <f t="shared" si="381"/>
        <v>2016.2916666665346</v>
      </c>
      <c r="G1752" s="19">
        <v>1.81</v>
      </c>
      <c r="H1752" s="18">
        <f t="shared" si="376"/>
        <v>2730.9445779922357</v>
      </c>
      <c r="I1752" s="18">
        <f t="shared" si="377"/>
        <v>57.990610010267758</v>
      </c>
      <c r="J1752" s="20">
        <f t="shared" si="382"/>
        <v>1576277.688634553</v>
      </c>
      <c r="K1752" s="18">
        <f t="shared" si="378"/>
        <v>113.94615399083014</v>
      </c>
      <c r="L1752" s="20">
        <f t="shared" si="379"/>
        <v>65768.738658735689</v>
      </c>
      <c r="M1752" s="39">
        <f t="shared" si="373"/>
        <v>25.922337543673869</v>
      </c>
      <c r="N1752" s="21"/>
      <c r="O1752" s="22">
        <f t="shared" si="374"/>
        <v>28.495838319794846</v>
      </c>
      <c r="P1752" s="22"/>
      <c r="Q1752" s="41">
        <f t="shared" si="375"/>
        <v>3.7801695835920912E-2</v>
      </c>
      <c r="R1752" s="19">
        <f t="shared" si="380"/>
        <v>1.0015083333333332</v>
      </c>
      <c r="S1752" s="19">
        <f t="shared" si="383"/>
        <v>52.437683294830734</v>
      </c>
      <c r="T1752" s="25"/>
      <c r="U1752" s="25"/>
      <c r="Y1752" s="40"/>
      <c r="Z1752" s="40"/>
    </row>
    <row r="1753" spans="1:26" x14ac:dyDescent="0.2">
      <c r="A1753" s="16">
        <v>2016.05</v>
      </c>
      <c r="B1753" s="17">
        <v>2065.5500000000002</v>
      </c>
      <c r="C1753" s="18">
        <f>C1751/3+C1754*2/3</f>
        <v>44.266666666666666</v>
      </c>
      <c r="D1753" s="17">
        <f>D1751/3+D1754*2/3</f>
        <v>86.759999999999991</v>
      </c>
      <c r="E1753" s="17">
        <v>240.22900000000001</v>
      </c>
      <c r="F1753" s="46">
        <f t="shared" si="381"/>
        <v>2016.3749999998679</v>
      </c>
      <c r="G1753" s="19">
        <v>1.81</v>
      </c>
      <c r="H1753" s="18">
        <f t="shared" si="376"/>
        <v>2706.8486373939045</v>
      </c>
      <c r="I1753" s="18">
        <f t="shared" si="377"/>
        <v>58.010295731711572</v>
      </c>
      <c r="J1753" s="20">
        <f t="shared" si="382"/>
        <v>1565159.9728484449</v>
      </c>
      <c r="K1753" s="18">
        <f t="shared" si="378"/>
        <v>113.69668503802626</v>
      </c>
      <c r="L1753" s="20">
        <f t="shared" si="379"/>
        <v>65741.947299426829</v>
      </c>
      <c r="M1753" s="39">
        <f t="shared" si="373"/>
        <v>25.694709923449963</v>
      </c>
      <c r="N1753" s="21"/>
      <c r="O1753" s="22">
        <f t="shared" si="374"/>
        <v>28.243292837964656</v>
      </c>
      <c r="P1753" s="22"/>
      <c r="Q1753" s="41">
        <f t="shared" si="375"/>
        <v>3.8050579748610758E-2</v>
      </c>
      <c r="R1753" s="19">
        <f t="shared" si="380"/>
        <v>1.0170574109450992</v>
      </c>
      <c r="S1753" s="19">
        <f t="shared" si="383"/>
        <v>52.305161050733084</v>
      </c>
      <c r="T1753" s="25"/>
      <c r="U1753" s="25"/>
      <c r="Y1753" s="40"/>
      <c r="Z1753" s="40"/>
    </row>
    <row r="1754" spans="1:26" x14ac:dyDescent="0.2">
      <c r="A1754" s="16">
        <v>2016.06</v>
      </c>
      <c r="B1754" s="17">
        <v>2083.89</v>
      </c>
      <c r="C1754" s="18">
        <v>44.46</v>
      </c>
      <c r="D1754" s="17">
        <v>86.92</v>
      </c>
      <c r="E1754" s="17">
        <v>241.018</v>
      </c>
      <c r="F1754" s="46">
        <f t="shared" si="381"/>
        <v>2016.4583333332012</v>
      </c>
      <c r="G1754" s="19">
        <v>1.64</v>
      </c>
      <c r="H1754" s="18">
        <f t="shared" si="376"/>
        <v>2721.9428652113129</v>
      </c>
      <c r="I1754" s="18">
        <f t="shared" si="377"/>
        <v>58.072921213353389</v>
      </c>
      <c r="J1754" s="20">
        <f t="shared" si="382"/>
        <v>1576686.044809883</v>
      </c>
      <c r="K1754" s="18">
        <f t="shared" si="378"/>
        <v>113.5334753006</v>
      </c>
      <c r="L1754" s="20">
        <f t="shared" si="379"/>
        <v>65764.292268245947</v>
      </c>
      <c r="M1754" s="39">
        <f t="shared" si="373"/>
        <v>25.840372927670497</v>
      </c>
      <c r="N1754" s="21"/>
      <c r="O1754" s="22">
        <f t="shared" si="374"/>
        <v>28.400742884581781</v>
      </c>
      <c r="P1754" s="22"/>
      <c r="Q1754" s="41">
        <f t="shared" si="375"/>
        <v>3.9664015774759087E-2</v>
      </c>
      <c r="R1754" s="19">
        <f t="shared" si="380"/>
        <v>1.0142593049193578</v>
      </c>
      <c r="S1754" s="19">
        <f t="shared" si="383"/>
        <v>53.023204059830036</v>
      </c>
      <c r="T1754" s="25"/>
      <c r="U1754" s="25"/>
      <c r="Y1754" s="40"/>
      <c r="Z1754" s="40"/>
    </row>
    <row r="1755" spans="1:26" x14ac:dyDescent="0.2">
      <c r="A1755" s="16">
        <v>2016.07</v>
      </c>
      <c r="B1755" s="17">
        <v>2148.9</v>
      </c>
      <c r="C1755" s="18">
        <f>C1754*2/3+C1757/3</f>
        <v>44.65</v>
      </c>
      <c r="D1755" s="17">
        <f>D1754*2/3+D1757/3</f>
        <v>87.643333333333331</v>
      </c>
      <c r="E1755" s="17">
        <v>240.62799999999999</v>
      </c>
      <c r="F1755" s="46">
        <f t="shared" si="381"/>
        <v>2016.5416666665344</v>
      </c>
      <c r="G1755" s="19">
        <v>1.5</v>
      </c>
      <c r="H1755" s="18">
        <f t="shared" si="376"/>
        <v>2811.4070988205876</v>
      </c>
      <c r="I1755" s="18">
        <f t="shared" si="377"/>
        <v>58.415620532523256</v>
      </c>
      <c r="J1755" s="20">
        <f t="shared" si="382"/>
        <v>1631327.9949955347</v>
      </c>
      <c r="K1755" s="18">
        <f t="shared" si="378"/>
        <v>114.66382311770317</v>
      </c>
      <c r="L1755" s="20">
        <f t="shared" si="379"/>
        <v>66534.051487454955</v>
      </c>
      <c r="M1755" s="39">
        <f t="shared" si="373"/>
        <v>26.694003256096288</v>
      </c>
      <c r="N1755" s="21"/>
      <c r="O1755" s="22">
        <f t="shared" si="374"/>
        <v>29.334649115975477</v>
      </c>
      <c r="P1755" s="22"/>
      <c r="Q1755" s="41">
        <f t="shared" si="375"/>
        <v>3.9361427411852362E-2</v>
      </c>
      <c r="R1755" s="19">
        <f t="shared" si="380"/>
        <v>0.99574070049945806</v>
      </c>
      <c r="S1755" s="19">
        <f t="shared" si="383"/>
        <v>53.866441344053619</v>
      </c>
      <c r="T1755" s="25"/>
      <c r="U1755" s="25"/>
      <c r="Y1755" s="40"/>
      <c r="Z1755" s="40"/>
    </row>
    <row r="1756" spans="1:26" x14ac:dyDescent="0.2">
      <c r="A1756" s="16">
        <v>2016.08</v>
      </c>
      <c r="B1756" s="17">
        <v>2170.9499999999998</v>
      </c>
      <c r="C1756" s="18">
        <f>C1754/3+C1757*2/3</f>
        <v>44.84</v>
      </c>
      <c r="D1756" s="17">
        <f>D1754/3+D1757*2/3</f>
        <v>88.366666666666674</v>
      </c>
      <c r="E1756" s="17">
        <v>240.84899999999999</v>
      </c>
      <c r="F1756" s="46">
        <f t="shared" si="381"/>
        <v>2016.6249999998677</v>
      </c>
      <c r="G1756" s="19">
        <v>1.56</v>
      </c>
      <c r="H1756" s="18">
        <f t="shared" si="376"/>
        <v>2837.6489442036309</v>
      </c>
      <c r="I1756" s="18">
        <f t="shared" si="377"/>
        <v>58.610368114461792</v>
      </c>
      <c r="J1756" s="20">
        <f t="shared" si="382"/>
        <v>1649388.9812161047</v>
      </c>
      <c r="K1756" s="18">
        <f t="shared" si="378"/>
        <v>115.50407810841378</v>
      </c>
      <c r="L1756" s="20">
        <f t="shared" si="379"/>
        <v>67136.970592043333</v>
      </c>
      <c r="M1756" s="39">
        <f t="shared" si="373"/>
        <v>26.948872433723846</v>
      </c>
      <c r="N1756" s="21"/>
      <c r="O1756" s="22">
        <f t="shared" si="374"/>
        <v>29.609327744137758</v>
      </c>
      <c r="P1756" s="22"/>
      <c r="Q1756" s="41">
        <f t="shared" si="375"/>
        <v>3.830080605026439E-2</v>
      </c>
      <c r="R1756" s="19">
        <f t="shared" si="380"/>
        <v>0.99489432651798682</v>
      </c>
      <c r="S1756" s="19">
        <f t="shared" si="383"/>
        <v>53.587791396307523</v>
      </c>
      <c r="T1756" s="25"/>
      <c r="U1756" s="25"/>
      <c r="Y1756" s="40"/>
      <c r="Z1756" s="40"/>
    </row>
    <row r="1757" spans="1:26" x14ac:dyDescent="0.2">
      <c r="A1757" s="16">
        <v>2016.09</v>
      </c>
      <c r="B1757" s="17">
        <v>2157.69</v>
      </c>
      <c r="C1757" s="18">
        <v>45.03</v>
      </c>
      <c r="D1757" s="17">
        <v>89.09</v>
      </c>
      <c r="E1757" s="17">
        <v>241.428</v>
      </c>
      <c r="F1757" s="46">
        <f t="shared" si="381"/>
        <v>2016.7083333332009</v>
      </c>
      <c r="G1757" s="19">
        <v>1.63</v>
      </c>
      <c r="H1757" s="18">
        <f t="shared" si="376"/>
        <v>2813.5530271447401</v>
      </c>
      <c r="I1757" s="18">
        <f t="shared" si="377"/>
        <v>58.717560359610346</v>
      </c>
      <c r="J1757" s="20">
        <f t="shared" si="382"/>
        <v>1638227.3238169951</v>
      </c>
      <c r="K1757" s="18">
        <f t="shared" si="378"/>
        <v>116.17027431573808</v>
      </c>
      <c r="L1757" s="20">
        <f t="shared" si="379"/>
        <v>67641.631688915513</v>
      </c>
      <c r="M1757" s="39">
        <f t="shared" si="373"/>
        <v>26.727873346478521</v>
      </c>
      <c r="N1757" s="21"/>
      <c r="O1757" s="22">
        <f t="shared" si="374"/>
        <v>29.360965010602904</v>
      </c>
      <c r="P1757" s="22"/>
      <c r="Q1757" s="41">
        <f t="shared" si="375"/>
        <v>3.8651942503325043E-2</v>
      </c>
      <c r="R1757" s="19">
        <f t="shared" si="380"/>
        <v>0.98953692026663531</v>
      </c>
      <c r="S1757" s="19">
        <f t="shared" si="383"/>
        <v>53.186329913648542</v>
      </c>
      <c r="T1757" s="25"/>
      <c r="U1757" s="25"/>
      <c r="Y1757" s="40"/>
      <c r="Z1757" s="40"/>
    </row>
    <row r="1758" spans="1:26" x14ac:dyDescent="0.2">
      <c r="A1758" s="16">
        <v>2016.1</v>
      </c>
      <c r="B1758" s="17">
        <v>2143.02</v>
      </c>
      <c r="C1758" s="18">
        <f>C1757*2/3+C1760/3</f>
        <v>45.25333333333333</v>
      </c>
      <c r="D1758" s="17">
        <f>D1757*2/3+D1760/3</f>
        <v>90.91</v>
      </c>
      <c r="E1758" s="17">
        <v>241.72900000000001</v>
      </c>
      <c r="F1758" s="46">
        <f t="shared" si="381"/>
        <v>2016.7916666665342</v>
      </c>
      <c r="G1758" s="19">
        <v>1.76</v>
      </c>
      <c r="H1758" s="18">
        <f t="shared" si="376"/>
        <v>2790.9442496556071</v>
      </c>
      <c r="I1758" s="18">
        <f t="shared" si="377"/>
        <v>58.935301791124239</v>
      </c>
      <c r="J1758" s="20">
        <f t="shared" si="382"/>
        <v>1627922.7261723874</v>
      </c>
      <c r="K1758" s="18">
        <f t="shared" si="378"/>
        <v>118.39588138990361</v>
      </c>
      <c r="L1758" s="20">
        <f t="shared" si="379"/>
        <v>69058.83054583332</v>
      </c>
      <c r="M1758" s="39">
        <f t="shared" si="373"/>
        <v>26.525143085070578</v>
      </c>
      <c r="N1758" s="21"/>
      <c r="O1758" s="22">
        <f t="shared" si="374"/>
        <v>29.13246105158764</v>
      </c>
      <c r="P1758" s="22"/>
      <c r="Q1758" s="41">
        <f t="shared" si="375"/>
        <v>3.8318053948397823E-2</v>
      </c>
      <c r="R1758" s="19">
        <f t="shared" si="380"/>
        <v>0.96754053622219582</v>
      </c>
      <c r="S1758" s="19">
        <f t="shared" si="383"/>
        <v>52.564302636886822</v>
      </c>
      <c r="T1758" s="25"/>
      <c r="U1758" s="25"/>
      <c r="Y1758" s="40"/>
      <c r="Z1758" s="40"/>
    </row>
    <row r="1759" spans="1:26" x14ac:dyDescent="0.2">
      <c r="A1759" s="16">
        <v>2016.11</v>
      </c>
      <c r="B1759" s="17">
        <v>2164.9899999999998</v>
      </c>
      <c r="C1759" s="18">
        <f>C1757/3+C1760*2/3</f>
        <v>45.476666666666667</v>
      </c>
      <c r="D1759" s="17">
        <f>D1757/3+D1760*2/3</f>
        <v>92.73</v>
      </c>
      <c r="E1759" s="17">
        <v>241.35300000000001</v>
      </c>
      <c r="F1759" s="46">
        <f t="shared" si="381"/>
        <v>2016.8749999998674</v>
      </c>
      <c r="G1759" s="19">
        <v>2.14</v>
      </c>
      <c r="H1759" s="18">
        <f t="shared" si="376"/>
        <v>2823.949238718807</v>
      </c>
      <c r="I1759" s="18">
        <f t="shared" si="377"/>
        <v>59.318425587555737</v>
      </c>
      <c r="J1759" s="20">
        <f t="shared" si="382"/>
        <v>1650057.4294621097</v>
      </c>
      <c r="K1759" s="18">
        <f t="shared" si="378"/>
        <v>120.95428288647753</v>
      </c>
      <c r="L1759" s="20">
        <f t="shared" si="379"/>
        <v>70674.610706756808</v>
      </c>
      <c r="M1759" s="39">
        <f t="shared" si="373"/>
        <v>26.850953531056241</v>
      </c>
      <c r="N1759" s="21"/>
      <c r="O1759" s="22">
        <f t="shared" si="374"/>
        <v>29.482997451792802</v>
      </c>
      <c r="P1759" s="22"/>
      <c r="Q1759" s="41">
        <f t="shared" si="375"/>
        <v>3.4053579702832966E-2</v>
      </c>
      <c r="R1759" s="19">
        <f t="shared" si="380"/>
        <v>0.97105630787266772</v>
      </c>
      <c r="S1759" s="19">
        <f t="shared" si="383"/>
        <v>50.937324574501631</v>
      </c>
      <c r="T1759" s="25"/>
      <c r="U1759" s="25"/>
      <c r="Y1759" s="40"/>
      <c r="Z1759" s="40"/>
    </row>
    <row r="1760" spans="1:26" x14ac:dyDescent="0.2">
      <c r="A1760" s="16">
        <v>2016.12</v>
      </c>
      <c r="B1760" s="17">
        <v>2246.63</v>
      </c>
      <c r="C1760" s="18">
        <v>45.7</v>
      </c>
      <c r="D1760" s="17">
        <v>94.55</v>
      </c>
      <c r="E1760" s="17">
        <v>241.43199999999999</v>
      </c>
      <c r="F1760" s="46">
        <f t="shared" si="381"/>
        <v>2016.9583333332007</v>
      </c>
      <c r="G1760" s="19">
        <v>2.4900000000000002</v>
      </c>
      <c r="H1760" s="18">
        <f t="shared" si="376"/>
        <v>2929.4791707913632</v>
      </c>
      <c r="I1760" s="18">
        <f t="shared" si="377"/>
        <v>59.59022985768253</v>
      </c>
      <c r="J1760" s="20">
        <f t="shared" si="382"/>
        <v>1714621.0511231492</v>
      </c>
      <c r="K1760" s="18">
        <f t="shared" si="378"/>
        <v>123.28788256113529</v>
      </c>
      <c r="L1760" s="20">
        <f t="shared" si="379"/>
        <v>72160.26688137064</v>
      </c>
      <c r="M1760" s="39">
        <f t="shared" si="373"/>
        <v>27.865098223923514</v>
      </c>
      <c r="N1760" s="21"/>
      <c r="O1760" s="22">
        <f t="shared" si="374"/>
        <v>30.586141859448865</v>
      </c>
      <c r="P1760" s="22"/>
      <c r="Q1760" s="41">
        <f t="shared" si="375"/>
        <v>2.9079989463697966E-2</v>
      </c>
      <c r="R1760" s="19">
        <f t="shared" si="380"/>
        <v>1.007357647465936</v>
      </c>
      <c r="S1760" s="19">
        <f t="shared" si="383"/>
        <v>49.4468253305144</v>
      </c>
      <c r="T1760" s="25"/>
      <c r="U1760" s="25"/>
      <c r="Y1760" s="40"/>
      <c r="Z1760" s="40"/>
    </row>
    <row r="1761" spans="1:26" x14ac:dyDescent="0.2">
      <c r="A1761" s="16">
        <v>2017.01</v>
      </c>
      <c r="B1761" s="17">
        <v>2275.12</v>
      </c>
      <c r="C1761" s="18">
        <f>C1760*2/3+C1763/3</f>
        <v>45.926666666666669</v>
      </c>
      <c r="D1761" s="17">
        <f>D1760*2/3+D1763/3</f>
        <v>96.463333333333338</v>
      </c>
      <c r="E1761" s="17">
        <v>242.839</v>
      </c>
      <c r="F1761" s="46">
        <f t="shared" si="381"/>
        <v>2017.041666666534</v>
      </c>
      <c r="G1761" s="19">
        <v>2.4300000000000002</v>
      </c>
      <c r="H1761" s="18">
        <f t="shared" si="376"/>
        <v>2949.4399948113783</v>
      </c>
      <c r="I1761" s="18">
        <f t="shared" si="377"/>
        <v>59.538814433980299</v>
      </c>
      <c r="J1761" s="20">
        <f t="shared" si="382"/>
        <v>1729208.1006588375</v>
      </c>
      <c r="K1761" s="18">
        <f t="shared" si="378"/>
        <v>125.05398104985889</v>
      </c>
      <c r="L1761" s="20">
        <f t="shared" si="379"/>
        <v>73317.089831109435</v>
      </c>
      <c r="M1761" s="39">
        <f t="shared" si="373"/>
        <v>28.063573742124451</v>
      </c>
      <c r="N1761" s="21"/>
      <c r="O1761" s="22">
        <f t="shared" si="374"/>
        <v>30.79213847111577</v>
      </c>
      <c r="P1761" s="22"/>
      <c r="Q1761" s="41">
        <f t="shared" si="375"/>
        <v>2.970751383138065E-2</v>
      </c>
      <c r="R1761" s="19">
        <f t="shared" si="380"/>
        <v>1.0029058632521781</v>
      </c>
      <c r="S1761" s="19">
        <f t="shared" si="383"/>
        <v>49.522036685233282</v>
      </c>
      <c r="T1761" s="25"/>
      <c r="U1761" s="25"/>
      <c r="Y1761" s="40"/>
      <c r="Z1761" s="40"/>
    </row>
    <row r="1762" spans="1:26" x14ac:dyDescent="0.2">
      <c r="A1762" s="16">
        <v>2017.02</v>
      </c>
      <c r="B1762" s="17">
        <v>2329.91</v>
      </c>
      <c r="C1762" s="18">
        <f>C1760/3+C1763*2/3</f>
        <v>46.153333333333336</v>
      </c>
      <c r="D1762" s="17">
        <f>D1760/3+D1763*2/3</f>
        <v>98.376666666666665</v>
      </c>
      <c r="E1762" s="17">
        <v>243.60300000000001</v>
      </c>
      <c r="F1762" s="46">
        <f t="shared" si="381"/>
        <v>2017.1249999998672</v>
      </c>
      <c r="G1762" s="19">
        <v>2.42</v>
      </c>
      <c r="H1762" s="18">
        <f t="shared" si="376"/>
        <v>3010.9961874956393</v>
      </c>
      <c r="I1762" s="18">
        <f t="shared" si="377"/>
        <v>59.645012342486233</v>
      </c>
      <c r="J1762" s="20">
        <f t="shared" si="382"/>
        <v>1768211.5568335436</v>
      </c>
      <c r="K1762" s="18">
        <f t="shared" si="378"/>
        <v>127.13442505155251</v>
      </c>
      <c r="L1762" s="20">
        <f t="shared" si="379"/>
        <v>74659.861935766312</v>
      </c>
      <c r="M1762" s="39">
        <f t="shared" si="373"/>
        <v>28.655106525184117</v>
      </c>
      <c r="N1762" s="21"/>
      <c r="O1762" s="22">
        <f t="shared" si="374"/>
        <v>31.42748536210966</v>
      </c>
      <c r="P1762" s="22"/>
      <c r="Q1762" s="41">
        <f t="shared" si="375"/>
        <v>2.8848426114245415E-2</v>
      </c>
      <c r="R1762" s="19">
        <f t="shared" si="380"/>
        <v>0.99674665450456046</v>
      </c>
      <c r="S1762" s="19">
        <f t="shared" si="383"/>
        <v>49.510176125895683</v>
      </c>
      <c r="T1762" s="25"/>
      <c r="U1762" s="25"/>
      <c r="Y1762" s="40"/>
      <c r="Z1762" s="40"/>
    </row>
    <row r="1763" spans="1:26" x14ac:dyDescent="0.2">
      <c r="A1763" s="16">
        <v>2017.03</v>
      </c>
      <c r="B1763" s="17">
        <v>2366.8200000000002</v>
      </c>
      <c r="C1763" s="18">
        <v>46.38</v>
      </c>
      <c r="D1763" s="17">
        <v>100.29</v>
      </c>
      <c r="E1763" s="17">
        <v>243.80099999999999</v>
      </c>
      <c r="F1763" s="46">
        <f t="shared" si="381"/>
        <v>2017.2083333332005</v>
      </c>
      <c r="G1763" s="19">
        <v>2.48</v>
      </c>
      <c r="H1763" s="18">
        <f t="shared" si="376"/>
        <v>3056.2117455424727</v>
      </c>
      <c r="I1763" s="18">
        <f t="shared" si="377"/>
        <v>59.889261016156652</v>
      </c>
      <c r="J1763" s="20">
        <f t="shared" si="382"/>
        <v>1797695.2914672883</v>
      </c>
      <c r="K1763" s="18">
        <f t="shared" si="378"/>
        <v>129.50181085188336</v>
      </c>
      <c r="L1763" s="20">
        <f t="shared" si="379"/>
        <v>76174.301713376743</v>
      </c>
      <c r="M1763" s="39">
        <f t="shared" si="373"/>
        <v>29.086921742464632</v>
      </c>
      <c r="N1763" s="21"/>
      <c r="O1763" s="22">
        <f t="shared" si="374"/>
        <v>31.886026295005657</v>
      </c>
      <c r="P1763" s="22"/>
      <c r="Q1763" s="41">
        <f t="shared" si="375"/>
        <v>2.6890511033075336E-2</v>
      </c>
      <c r="R1763" s="19">
        <f t="shared" si="380"/>
        <v>1.0180137495984991</v>
      </c>
      <c r="S1763" s="19">
        <f t="shared" si="383"/>
        <v>49.309024147523175</v>
      </c>
      <c r="T1763" s="25"/>
      <c r="U1763" s="25"/>
      <c r="Y1763" s="40"/>
      <c r="Z1763" s="40"/>
    </row>
    <row r="1764" spans="1:26" x14ac:dyDescent="0.2">
      <c r="A1764" s="16">
        <v>2017.04</v>
      </c>
      <c r="B1764" s="17">
        <v>2359.31</v>
      </c>
      <c r="C1764" s="18">
        <f>C1763*2/3+C1766/3</f>
        <v>46.660000000000004</v>
      </c>
      <c r="D1764" s="17">
        <f>D1763*2/3+D1766/3</f>
        <v>101.53333333333333</v>
      </c>
      <c r="E1764" s="17">
        <v>244.524</v>
      </c>
      <c r="F1764" s="46">
        <f t="shared" si="381"/>
        <v>2017.2916666665337</v>
      </c>
      <c r="G1764" s="19">
        <v>2.2999999999999998</v>
      </c>
      <c r="H1764" s="18">
        <f t="shared" si="376"/>
        <v>3037.5064554501819</v>
      </c>
      <c r="I1764" s="18">
        <f t="shared" si="377"/>
        <v>60.072670065106117</v>
      </c>
      <c r="J1764" s="20">
        <f t="shared" si="382"/>
        <v>1789637.2604914566</v>
      </c>
      <c r="K1764" s="18">
        <f t="shared" si="378"/>
        <v>130.71964067603457</v>
      </c>
      <c r="L1764" s="20">
        <f t="shared" si="379"/>
        <v>77017.363769590505</v>
      </c>
      <c r="M1764" s="39">
        <f t="shared" si="373"/>
        <v>28.904245956275151</v>
      </c>
      <c r="N1764" s="21"/>
      <c r="O1764" s="22">
        <f t="shared" si="374"/>
        <v>31.670821333081488</v>
      </c>
      <c r="P1764" s="22"/>
      <c r="Q1764" s="41">
        <f t="shared" si="375"/>
        <v>2.855037084822961E-2</v>
      </c>
      <c r="R1764" s="19">
        <f t="shared" si="380"/>
        <v>1.0019166666666666</v>
      </c>
      <c r="S1764" s="19">
        <f t="shared" si="383"/>
        <v>50.048843047509614</v>
      </c>
      <c r="T1764" s="25"/>
      <c r="U1764" s="25"/>
      <c r="Y1764" s="40"/>
      <c r="Z1764" s="40"/>
    </row>
    <row r="1765" spans="1:26" x14ac:dyDescent="0.2">
      <c r="A1765" s="16">
        <v>2017.05</v>
      </c>
      <c r="B1765" s="17">
        <v>2395.35</v>
      </c>
      <c r="C1765" s="18">
        <f>C1763/3+C1766*2/3</f>
        <v>46.94</v>
      </c>
      <c r="D1765" s="17">
        <f>D1763/3+D1766*2/3</f>
        <v>102.77666666666667</v>
      </c>
      <c r="E1765" s="17">
        <v>244.733</v>
      </c>
      <c r="F1765" s="46">
        <f t="shared" si="381"/>
        <v>2017.374999999867</v>
      </c>
      <c r="G1765" s="19">
        <v>2.2999999999999998</v>
      </c>
      <c r="H1765" s="18">
        <f t="shared" si="376"/>
        <v>3081.2727178700879</v>
      </c>
      <c r="I1765" s="18">
        <f t="shared" si="377"/>
        <v>60.381548156562481</v>
      </c>
      <c r="J1765" s="20">
        <f t="shared" si="382"/>
        <v>1818388.0876240241</v>
      </c>
      <c r="K1765" s="18">
        <f t="shared" si="378"/>
        <v>132.20737638909893</v>
      </c>
      <c r="L1765" s="20">
        <f t="shared" si="379"/>
        <v>78021.110214528904</v>
      </c>
      <c r="M1765" s="39">
        <f t="shared" si="373"/>
        <v>29.313344980271424</v>
      </c>
      <c r="N1765" s="21"/>
      <c r="O1765" s="22">
        <f t="shared" si="374"/>
        <v>32.103121568918986</v>
      </c>
      <c r="P1765" s="22"/>
      <c r="Q1765" s="41">
        <f t="shared" si="375"/>
        <v>2.753501584195836E-2</v>
      </c>
      <c r="R1765" s="19">
        <f t="shared" si="380"/>
        <v>1.0117137776044203</v>
      </c>
      <c r="S1765" s="19">
        <f t="shared" si="383"/>
        <v>50.101946769210365</v>
      </c>
      <c r="T1765" s="25"/>
      <c r="U1765" s="25"/>
      <c r="Y1765" s="40"/>
      <c r="Z1765" s="40"/>
    </row>
    <row r="1766" spans="1:26" x14ac:dyDescent="0.2">
      <c r="A1766" s="16">
        <v>2017.06</v>
      </c>
      <c r="B1766" s="17">
        <v>2433.9899999999998</v>
      </c>
      <c r="C1766" s="18">
        <v>47.22</v>
      </c>
      <c r="D1766" s="17">
        <v>104.02</v>
      </c>
      <c r="E1766" s="17">
        <v>244.95500000000001</v>
      </c>
      <c r="F1766" s="46">
        <f t="shared" si="381"/>
        <v>2017.4583333332002</v>
      </c>
      <c r="G1766" s="19">
        <v>2.19</v>
      </c>
      <c r="H1766" s="18">
        <f t="shared" si="376"/>
        <v>3128.1399414688422</v>
      </c>
      <c r="I1766" s="18">
        <f t="shared" si="377"/>
        <v>60.686678267436903</v>
      </c>
      <c r="J1766" s="20">
        <f t="shared" si="382"/>
        <v>1849030.8784901637</v>
      </c>
      <c r="K1766" s="18">
        <f t="shared" si="378"/>
        <v>133.68547804698827</v>
      </c>
      <c r="L1766" s="20">
        <f t="shared" si="379"/>
        <v>79020.945846345654</v>
      </c>
      <c r="M1766" s="39">
        <f t="shared" si="373"/>
        <v>29.748503240632758</v>
      </c>
      <c r="N1766" s="21"/>
      <c r="O1766" s="22">
        <f t="shared" si="374"/>
        <v>32.562583794402144</v>
      </c>
      <c r="P1766" s="22"/>
      <c r="Q1766" s="41">
        <f t="shared" si="375"/>
        <v>2.8031372275517271E-2</v>
      </c>
      <c r="R1766" s="19">
        <f t="shared" si="380"/>
        <v>0.9903187178348567</v>
      </c>
      <c r="S1766" s="19">
        <f t="shared" si="383"/>
        <v>50.642891106865946</v>
      </c>
      <c r="T1766" s="25"/>
      <c r="U1766" s="25"/>
      <c r="Y1766" s="40"/>
      <c r="Z1766" s="40"/>
    </row>
    <row r="1767" spans="1:26" x14ac:dyDescent="0.2">
      <c r="A1767" s="16">
        <v>2017.07</v>
      </c>
      <c r="B1767" s="17">
        <v>2454.1</v>
      </c>
      <c r="C1767" s="18">
        <f>C1766*2/3+C1769/3</f>
        <v>47.536666666666669</v>
      </c>
      <c r="D1767" s="17">
        <f>D1766*2/3+D1769/3</f>
        <v>105.03999999999999</v>
      </c>
      <c r="E1767" s="17">
        <v>244.786</v>
      </c>
      <c r="F1767" s="46">
        <f t="shared" si="381"/>
        <v>2017.5416666665335</v>
      </c>
      <c r="G1767" s="19">
        <v>2.3199999999999998</v>
      </c>
      <c r="H1767" s="18">
        <f t="shared" si="376"/>
        <v>3156.1626231688101</v>
      </c>
      <c r="I1767" s="18">
        <f t="shared" si="377"/>
        <v>61.135834140160547</v>
      </c>
      <c r="J1767" s="20">
        <f t="shared" si="382"/>
        <v>1868606.4011115101</v>
      </c>
      <c r="K1767" s="18">
        <f t="shared" si="378"/>
        <v>135.08957334161272</v>
      </c>
      <c r="L1767" s="20">
        <f t="shared" si="379"/>
        <v>79979.795596248325</v>
      </c>
      <c r="M1767" s="39">
        <f t="shared" si="373"/>
        <v>30.002220744018569</v>
      </c>
      <c r="N1767" s="21"/>
      <c r="O1767" s="22">
        <f t="shared" si="374"/>
        <v>32.822440838488511</v>
      </c>
      <c r="P1767" s="22"/>
      <c r="Q1767" s="41">
        <f t="shared" si="375"/>
        <v>2.6402816566006147E-2</v>
      </c>
      <c r="R1767" s="19">
        <f t="shared" si="380"/>
        <v>1.0117210216151993</v>
      </c>
      <c r="S1767" s="19">
        <f t="shared" si="383"/>
        <v>50.187228293382596</v>
      </c>
      <c r="T1767" s="25"/>
      <c r="U1767" s="25"/>
      <c r="Y1767" s="40"/>
      <c r="Z1767" s="40"/>
    </row>
    <row r="1768" spans="1:26" x14ac:dyDescent="0.2">
      <c r="A1768" s="16">
        <v>2017.08</v>
      </c>
      <c r="B1768" s="17">
        <v>2456.2199999999998</v>
      </c>
      <c r="C1768" s="18">
        <f>C1766/3+C1769*2/3</f>
        <v>47.853333333333339</v>
      </c>
      <c r="D1768" s="17">
        <f>D1766/3+D1769*2/3</f>
        <v>106.06</v>
      </c>
      <c r="E1768" s="17">
        <v>245.51900000000001</v>
      </c>
      <c r="F1768" s="46">
        <f t="shared" si="381"/>
        <v>2017.6249999998668</v>
      </c>
      <c r="G1768" s="19">
        <v>2.21</v>
      </c>
      <c r="H1768" s="18">
        <f t="shared" si="376"/>
        <v>3149.4582049658084</v>
      </c>
      <c r="I1768" s="18">
        <f t="shared" si="377"/>
        <v>61.35935433374474</v>
      </c>
      <c r="J1768" s="20">
        <f t="shared" si="382"/>
        <v>1867664.3672975078</v>
      </c>
      <c r="K1768" s="18">
        <f t="shared" si="378"/>
        <v>135.99414434320772</v>
      </c>
      <c r="L1768" s="20">
        <f t="shared" si="379"/>
        <v>80646.067044309428</v>
      </c>
      <c r="M1768" s="39">
        <f t="shared" si="373"/>
        <v>29.914959397497487</v>
      </c>
      <c r="N1768" s="21"/>
      <c r="O1768" s="22">
        <f t="shared" si="374"/>
        <v>32.710126862242056</v>
      </c>
      <c r="P1768" s="22"/>
      <c r="Q1768" s="41">
        <f t="shared" si="375"/>
        <v>2.8090568896086642E-2</v>
      </c>
      <c r="R1768" s="19">
        <f t="shared" si="380"/>
        <v>1.0027318846719444</v>
      </c>
      <c r="S1768" s="19">
        <f t="shared" si="383"/>
        <v>50.62388307804467</v>
      </c>
      <c r="T1768" s="25"/>
      <c r="U1768" s="25"/>
      <c r="Y1768" s="40"/>
      <c r="Z1768" s="40"/>
    </row>
    <row r="1769" spans="1:26" x14ac:dyDescent="0.2">
      <c r="A1769" s="16">
        <v>2017.09</v>
      </c>
      <c r="B1769" s="17">
        <v>2492.84</v>
      </c>
      <c r="C1769" s="18">
        <v>48.17</v>
      </c>
      <c r="D1769" s="17">
        <v>107.08</v>
      </c>
      <c r="E1769" s="17">
        <v>246.81899999999999</v>
      </c>
      <c r="F1769" s="46">
        <f t="shared" si="381"/>
        <v>2017.7083333332</v>
      </c>
      <c r="G1769" s="19">
        <v>2.2000000000000002</v>
      </c>
      <c r="H1769" s="18">
        <f t="shared" si="376"/>
        <v>3179.5781870520523</v>
      </c>
      <c r="I1769" s="18">
        <f t="shared" si="377"/>
        <v>61.440076888327106</v>
      </c>
      <c r="J1769" s="20">
        <f t="shared" si="382"/>
        <v>1888562.0793896085</v>
      </c>
      <c r="K1769" s="18">
        <f t="shared" si="378"/>
        <v>136.57885474781122</v>
      </c>
      <c r="L1769" s="20">
        <f t="shared" si="379"/>
        <v>81123.227909147492</v>
      </c>
      <c r="M1769" s="39">
        <f t="shared" si="373"/>
        <v>30.1681144106789</v>
      </c>
      <c r="N1769" s="21"/>
      <c r="O1769" s="22">
        <f t="shared" si="374"/>
        <v>32.970280770701372</v>
      </c>
      <c r="P1769" s="22"/>
      <c r="Q1769" s="41">
        <f t="shared" si="375"/>
        <v>2.8167211336622037E-2</v>
      </c>
      <c r="R1769" s="19">
        <f t="shared" si="380"/>
        <v>0.98769891518516217</v>
      </c>
      <c r="S1769" s="19">
        <f t="shared" si="383"/>
        <v>50.494816387392703</v>
      </c>
      <c r="T1769" s="25"/>
      <c r="U1769" s="25"/>
      <c r="Y1769" s="40"/>
      <c r="Z1769" s="40"/>
    </row>
    <row r="1770" spans="1:26" x14ac:dyDescent="0.2">
      <c r="A1770" s="16">
        <v>2017.1</v>
      </c>
      <c r="B1770" s="17">
        <v>2557</v>
      </c>
      <c r="C1770" s="18">
        <f>C1769*2/3+C1772/3</f>
        <v>48.423333333333332</v>
      </c>
      <c r="D1770" s="17">
        <f>D1769*2/3+D1772/3</f>
        <v>108.01333333333334</v>
      </c>
      <c r="E1770" s="17">
        <v>246.66300000000001</v>
      </c>
      <c r="F1770" s="46">
        <f t="shared" si="381"/>
        <v>2017.7916666665333</v>
      </c>
      <c r="G1770" s="19">
        <v>2.36</v>
      </c>
      <c r="H1770" s="18">
        <f t="shared" si="376"/>
        <v>3263.4759114662529</v>
      </c>
      <c r="I1770" s="18">
        <f t="shared" si="377"/>
        <v>61.802261199152987</v>
      </c>
      <c r="J1770" s="20">
        <f t="shared" si="382"/>
        <v>1941453.5327708605</v>
      </c>
      <c r="K1770" s="18">
        <f t="shared" si="378"/>
        <v>137.85643779839978</v>
      </c>
      <c r="L1770" s="20">
        <f t="shared" si="379"/>
        <v>82011.289630956817</v>
      </c>
      <c r="M1770" s="39">
        <f t="shared" si="373"/>
        <v>30.920393290333834</v>
      </c>
      <c r="N1770" s="21"/>
      <c r="O1770" s="22">
        <f t="shared" si="374"/>
        <v>33.775350452959337</v>
      </c>
      <c r="P1770" s="22"/>
      <c r="Q1770" s="41">
        <f t="shared" si="375"/>
        <v>2.5479157179329286E-2</v>
      </c>
      <c r="R1770" s="19">
        <f t="shared" si="380"/>
        <v>1.0028504917557177</v>
      </c>
      <c r="S1770" s="19">
        <f t="shared" si="383"/>
        <v>49.905217566999767</v>
      </c>
      <c r="T1770" s="25"/>
      <c r="U1770" s="25"/>
      <c r="Y1770" s="40"/>
      <c r="Z1770" s="40"/>
    </row>
    <row r="1771" spans="1:26" x14ac:dyDescent="0.2">
      <c r="A1771" s="16">
        <v>2017.11</v>
      </c>
      <c r="B1771" s="17">
        <v>2593.61</v>
      </c>
      <c r="C1771" s="18">
        <f>C1769/3+C1772*2/3</f>
        <v>48.676666666666662</v>
      </c>
      <c r="D1771" s="17">
        <f>D1769/3+D1772*2/3</f>
        <v>108.94666666666666</v>
      </c>
      <c r="E1771" s="17">
        <v>246.66900000000001</v>
      </c>
      <c r="F1771" s="46">
        <f t="shared" si="381"/>
        <v>2017.8749999998665</v>
      </c>
      <c r="G1771" s="19">
        <v>2.35</v>
      </c>
      <c r="H1771" s="18">
        <f t="shared" si="376"/>
        <v>3310.1204048238751</v>
      </c>
      <c r="I1771" s="18">
        <f t="shared" si="377"/>
        <v>62.124077086432983</v>
      </c>
      <c r="J1771" s="20">
        <f t="shared" si="382"/>
        <v>1972282.3289849742</v>
      </c>
      <c r="K1771" s="18">
        <f t="shared" si="378"/>
        <v>139.04426045969842</v>
      </c>
      <c r="L1771" s="20">
        <f t="shared" si="379"/>
        <v>82847.299890300768</v>
      </c>
      <c r="M1771" s="39">
        <f t="shared" si="373"/>
        <v>31.298913333880261</v>
      </c>
      <c r="N1771" s="21"/>
      <c r="O1771" s="22">
        <f t="shared" si="374"/>
        <v>34.172935972227123</v>
      </c>
      <c r="P1771" s="22"/>
      <c r="Q1771" s="41">
        <f t="shared" si="375"/>
        <v>2.4588565855586088E-2</v>
      </c>
      <c r="R1771" s="19">
        <f t="shared" si="380"/>
        <v>0.99754979283024348</v>
      </c>
      <c r="S1771" s="19">
        <f t="shared" si="383"/>
        <v>50.04625461881735</v>
      </c>
      <c r="T1771" s="25"/>
      <c r="U1771" s="25"/>
      <c r="Y1771" s="40"/>
      <c r="Z1771" s="40"/>
    </row>
    <row r="1772" spans="1:26" x14ac:dyDescent="0.2">
      <c r="A1772" s="16">
        <v>2017.12</v>
      </c>
      <c r="B1772" s="17">
        <v>2664.34</v>
      </c>
      <c r="C1772" s="18">
        <v>48.93</v>
      </c>
      <c r="D1772" s="17">
        <v>109.88</v>
      </c>
      <c r="E1772" s="17">
        <v>246.524</v>
      </c>
      <c r="F1772" s="46">
        <f t="shared" si="381"/>
        <v>2017.9583333331998</v>
      </c>
      <c r="G1772" s="19">
        <v>2.4</v>
      </c>
      <c r="H1772" s="18">
        <f t="shared" si="376"/>
        <v>3402.3903014513817</v>
      </c>
      <c r="I1772" s="18">
        <f t="shared" si="377"/>
        <v>62.484126444078498</v>
      </c>
      <c r="J1772" s="20">
        <f t="shared" si="382"/>
        <v>2030362.3858930275</v>
      </c>
      <c r="K1772" s="18">
        <f t="shared" si="378"/>
        <v>140.31791975629153</v>
      </c>
      <c r="L1772" s="20">
        <f t="shared" si="379"/>
        <v>83734.14014800133</v>
      </c>
      <c r="M1772" s="39">
        <f t="shared" si="373"/>
        <v>32.086132007705984</v>
      </c>
      <c r="N1772" s="21"/>
      <c r="O1772" s="22">
        <f t="shared" si="374"/>
        <v>35.017141106605798</v>
      </c>
      <c r="P1772" s="22"/>
      <c r="Q1772" s="41">
        <f t="shared" si="375"/>
        <v>2.3313129772496822E-2</v>
      </c>
      <c r="R1772" s="19">
        <f t="shared" si="380"/>
        <v>0.98626540285410402</v>
      </c>
      <c r="S1772" s="19">
        <f t="shared" si="383"/>
        <v>49.952994909684698</v>
      </c>
      <c r="T1772" s="25"/>
      <c r="U1772" s="25"/>
      <c r="Y1772" s="40"/>
      <c r="Z1772" s="40"/>
    </row>
    <row r="1773" spans="1:26" x14ac:dyDescent="0.2">
      <c r="A1773" s="16">
        <v>2018.01</v>
      </c>
      <c r="B1773" s="17">
        <v>2789.8</v>
      </c>
      <c r="C1773" s="18">
        <f>C1772*2/3+C1775/3</f>
        <v>49.286666666666662</v>
      </c>
      <c r="D1773" s="17">
        <f>D1772*2/3+D1775/3</f>
        <v>111.73333333333332</v>
      </c>
      <c r="E1773" s="17">
        <v>247.86699999999999</v>
      </c>
      <c r="F1773" s="46">
        <f t="shared" si="381"/>
        <v>2018.041666666533</v>
      </c>
      <c r="G1773" s="19">
        <v>2.58</v>
      </c>
      <c r="H1773" s="18">
        <f t="shared" si="376"/>
        <v>3543.3010435031711</v>
      </c>
      <c r="I1773" s="18">
        <f t="shared" si="377"/>
        <v>62.598572453506677</v>
      </c>
      <c r="J1773" s="20">
        <f t="shared" si="382"/>
        <v>2117563.2436391297</v>
      </c>
      <c r="K1773" s="18">
        <f t="shared" si="378"/>
        <v>141.91154799415284</v>
      </c>
      <c r="L1773" s="20">
        <f t="shared" si="379"/>
        <v>84809.807067153699</v>
      </c>
      <c r="M1773" s="39">
        <f t="shared" si="373"/>
        <v>33.307343828030668</v>
      </c>
      <c r="N1773" s="21"/>
      <c r="O1773" s="22">
        <f t="shared" si="374"/>
        <v>36.333940411695885</v>
      </c>
      <c r="P1773" s="22"/>
      <c r="Q1773" s="41">
        <f t="shared" si="375"/>
        <v>2.0418663333554896E-2</v>
      </c>
      <c r="R1773" s="19">
        <f t="shared" si="380"/>
        <v>0.97799847417367836</v>
      </c>
      <c r="S1773" s="19">
        <f t="shared" si="383"/>
        <v>48.999971277655213</v>
      </c>
      <c r="T1773" s="25"/>
      <c r="U1773" s="25"/>
      <c r="Y1773" s="40"/>
      <c r="Z1773" s="40"/>
    </row>
    <row r="1774" spans="1:26" x14ac:dyDescent="0.2">
      <c r="A1774" s="16">
        <v>2018.02</v>
      </c>
      <c r="B1774" s="17">
        <v>2705.16</v>
      </c>
      <c r="C1774" s="18">
        <f>C1772/3+C1775*2/3</f>
        <v>49.643333333333331</v>
      </c>
      <c r="D1774" s="17">
        <f>D1772/3+D1775*2/3</f>
        <v>113.58666666666666</v>
      </c>
      <c r="E1774" s="17">
        <v>248.99100000000001</v>
      </c>
      <c r="F1774" s="46">
        <f t="shared" si="381"/>
        <v>2018.1249999998663</v>
      </c>
      <c r="G1774" s="19">
        <v>2.86</v>
      </c>
      <c r="H1774" s="18">
        <f t="shared" si="376"/>
        <v>3420.2905484535595</v>
      </c>
      <c r="I1774" s="18">
        <f t="shared" si="377"/>
        <v>62.766943099014306</v>
      </c>
      <c r="J1774" s="20">
        <f t="shared" si="382"/>
        <v>2047175.0889584245</v>
      </c>
      <c r="K1774" s="18">
        <f t="shared" si="378"/>
        <v>143.61420486416515</v>
      </c>
      <c r="L1774" s="20">
        <f t="shared" si="379"/>
        <v>85958.610373443429</v>
      </c>
      <c r="M1774" s="39">
        <f t="shared" si="373"/>
        <v>32.035382339250283</v>
      </c>
      <c r="N1774" s="21"/>
      <c r="O1774" s="22">
        <f t="shared" si="374"/>
        <v>34.934084784156319</v>
      </c>
      <c r="P1774" s="22"/>
      <c r="Q1774" s="41">
        <f t="shared" si="375"/>
        <v>1.897583759665545E-2</v>
      </c>
      <c r="R1774" s="19">
        <f t="shared" si="380"/>
        <v>1.0041100839387809</v>
      </c>
      <c r="S1774" s="19">
        <f t="shared" si="383"/>
        <v>47.705567186833449</v>
      </c>
      <c r="T1774" s="25"/>
      <c r="U1774" s="25"/>
      <c r="Y1774" s="40"/>
      <c r="Z1774" s="40"/>
    </row>
    <row r="1775" spans="1:26" x14ac:dyDescent="0.2">
      <c r="A1775" s="16">
        <v>2018.03</v>
      </c>
      <c r="B1775" s="17">
        <v>2702.77</v>
      </c>
      <c r="C1775" s="18">
        <v>50</v>
      </c>
      <c r="D1775" s="17">
        <v>115.44</v>
      </c>
      <c r="E1775" s="17">
        <v>249.554</v>
      </c>
      <c r="F1775" s="46">
        <f t="shared" si="381"/>
        <v>2018.2083333331996</v>
      </c>
      <c r="G1775" s="19">
        <v>2.84</v>
      </c>
      <c r="H1775" s="18">
        <f t="shared" si="376"/>
        <v>3409.5592901235823</v>
      </c>
      <c r="I1775" s="18">
        <f t="shared" si="377"/>
        <v>63.075276292906572</v>
      </c>
      <c r="J1775" s="20">
        <f t="shared" si="382"/>
        <v>2043898.1002432287</v>
      </c>
      <c r="K1775" s="18">
        <f t="shared" si="378"/>
        <v>145.62819790506271</v>
      </c>
      <c r="L1775" s="20">
        <f t="shared" si="379"/>
        <v>87298.437044986567</v>
      </c>
      <c r="M1775" s="39">
        <f t="shared" si="373"/>
        <v>31.808409057643114</v>
      </c>
      <c r="N1775" s="21"/>
      <c r="O1775" s="22">
        <f t="shared" si="374"/>
        <v>34.675728647302506</v>
      </c>
      <c r="P1775" s="22"/>
      <c r="Q1775" s="41">
        <f t="shared" si="375"/>
        <v>1.8751132383798632E-2</v>
      </c>
      <c r="R1775" s="19">
        <f t="shared" si="380"/>
        <v>0.99978023319015985</v>
      </c>
      <c r="S1775" s="19">
        <f t="shared" si="383"/>
        <v>47.793573784582307</v>
      </c>
      <c r="T1775" s="25"/>
      <c r="U1775" s="25"/>
      <c r="Y1775" s="40"/>
      <c r="Z1775" s="40"/>
    </row>
    <row r="1776" spans="1:26" x14ac:dyDescent="0.2">
      <c r="A1776" s="16">
        <v>2018.04</v>
      </c>
      <c r="B1776" s="17">
        <v>2653.63</v>
      </c>
      <c r="C1776" s="18">
        <f>C1775*2/3+C1778/3</f>
        <v>50.33</v>
      </c>
      <c r="D1776" s="17">
        <f>D1775*2/3+D1778/3</f>
        <v>117.78666666666666</v>
      </c>
      <c r="E1776" s="17">
        <v>250.54599999999999</v>
      </c>
      <c r="F1776" s="46">
        <f t="shared" si="381"/>
        <v>2018.2916666665328</v>
      </c>
      <c r="G1776" s="19">
        <v>2.87</v>
      </c>
      <c r="H1776" s="18">
        <f t="shared" si="376"/>
        <v>3334.3147023400907</v>
      </c>
      <c r="I1776" s="18">
        <f t="shared" si="377"/>
        <v>63.240187580324601</v>
      </c>
      <c r="J1776" s="20">
        <f t="shared" si="382"/>
        <v>2001951.0675282739</v>
      </c>
      <c r="K1776" s="18">
        <f t="shared" si="378"/>
        <v>148.00021646058349</v>
      </c>
      <c r="L1776" s="20">
        <f t="shared" si="379"/>
        <v>88860.595890885423</v>
      </c>
      <c r="M1776" s="39">
        <f t="shared" si="373"/>
        <v>30.97017929332522</v>
      </c>
      <c r="N1776" s="21"/>
      <c r="O1776" s="22">
        <f t="shared" si="374"/>
        <v>33.753721250693488</v>
      </c>
      <c r="P1776" s="22"/>
      <c r="Q1776" s="41">
        <f t="shared" si="375"/>
        <v>1.9090860063881391E-2</v>
      </c>
      <c r="R1776" s="19">
        <f t="shared" si="380"/>
        <v>0.993298828410901</v>
      </c>
      <c r="S1776" s="19">
        <f t="shared" si="383"/>
        <v>47.593880311248526</v>
      </c>
      <c r="T1776" s="25"/>
      <c r="U1776" s="25"/>
      <c r="Y1776" s="40"/>
      <c r="Z1776" s="40"/>
    </row>
    <row r="1777" spans="1:26" x14ac:dyDescent="0.2">
      <c r="A1777" s="16">
        <v>2018.05</v>
      </c>
      <c r="B1777" s="17">
        <v>2701.49</v>
      </c>
      <c r="C1777" s="18">
        <f>C1775/3+C1778*2/3</f>
        <v>50.66</v>
      </c>
      <c r="D1777" s="17">
        <f>D1775/3+D1778*2/3</f>
        <v>120.13333333333333</v>
      </c>
      <c r="E1777" s="17">
        <v>251.58799999999999</v>
      </c>
      <c r="F1777" s="46">
        <f t="shared" si="381"/>
        <v>2018.3749999998661</v>
      </c>
      <c r="G1777" s="19">
        <v>2.976</v>
      </c>
      <c r="H1777" s="18">
        <f t="shared" si="376"/>
        <v>3380.3925365577861</v>
      </c>
      <c r="I1777" s="18">
        <f t="shared" si="377"/>
        <v>63.391197414026131</v>
      </c>
      <c r="J1777" s="20">
        <f t="shared" si="382"/>
        <v>2032788.3114174765</v>
      </c>
      <c r="K1777" s="18">
        <f t="shared" si="378"/>
        <v>150.32364487442439</v>
      </c>
      <c r="L1777" s="20">
        <f t="shared" si="379"/>
        <v>90396.646225460587</v>
      </c>
      <c r="M1777" s="39">
        <f t="shared" si="373"/>
        <v>31.243615074864604</v>
      </c>
      <c r="N1777" s="21"/>
      <c r="O1777" s="22">
        <f t="shared" si="374"/>
        <v>34.044187061418917</v>
      </c>
      <c r="P1777" s="22"/>
      <c r="Q1777" s="41">
        <f t="shared" si="375"/>
        <v>1.7318266255325291E-2</v>
      </c>
      <c r="R1777" s="19">
        <f t="shared" si="380"/>
        <v>1.0081593472990933</v>
      </c>
      <c r="S1777" s="19">
        <f t="shared" si="383"/>
        <v>47.079147290191592</v>
      </c>
      <c r="T1777" s="25"/>
      <c r="U1777" s="25"/>
      <c r="Y1777" s="40"/>
      <c r="Z1777" s="40"/>
    </row>
    <row r="1778" spans="1:26" x14ac:dyDescent="0.2">
      <c r="A1778" s="16">
        <v>2018.06</v>
      </c>
      <c r="B1778" s="17">
        <v>2754.35</v>
      </c>
      <c r="C1778" s="18">
        <v>50.99</v>
      </c>
      <c r="D1778" s="17">
        <v>122.48</v>
      </c>
      <c r="E1778" s="17">
        <v>251.989</v>
      </c>
      <c r="F1778" s="46">
        <f t="shared" si="381"/>
        <v>2018.4583333331993</v>
      </c>
      <c r="G1778" s="19">
        <v>2.91</v>
      </c>
      <c r="H1778" s="18">
        <f t="shared" si="376"/>
        <v>3441.051999541648</v>
      </c>
      <c r="I1778" s="18">
        <f t="shared" si="377"/>
        <v>63.70259460730432</v>
      </c>
      <c r="J1778" s="20">
        <f t="shared" si="382"/>
        <v>2072457.9661564685</v>
      </c>
      <c r="K1778" s="18">
        <f t="shared" si="378"/>
        <v>153.01615586394652</v>
      </c>
      <c r="L1778" s="20">
        <f t="shared" si="379"/>
        <v>92157.732929672798</v>
      </c>
      <c r="M1778" s="39">
        <f t="shared" si="373"/>
        <v>31.630556496454602</v>
      </c>
      <c r="N1778" s="21"/>
      <c r="O1778" s="22">
        <f t="shared" si="374"/>
        <v>34.458919633674306</v>
      </c>
      <c r="P1778" s="22"/>
      <c r="Q1778" s="41">
        <f t="shared" si="375"/>
        <v>1.6730979295013715E-2</v>
      </c>
      <c r="R1778" s="19">
        <f t="shared" si="380"/>
        <v>1.0041476505871525</v>
      </c>
      <c r="S1778" s="19">
        <f t="shared" si="383"/>
        <v>47.387752216668503</v>
      </c>
      <c r="T1778" s="25"/>
      <c r="U1778" s="25"/>
      <c r="Y1778" s="40"/>
      <c r="Z1778" s="40"/>
    </row>
    <row r="1779" spans="1:26" x14ac:dyDescent="0.2">
      <c r="A1779" s="16">
        <v>2018.07</v>
      </c>
      <c r="B1779" s="17">
        <v>2793.64</v>
      </c>
      <c r="C1779" s="18">
        <f>C1778*2/3+C1781/3</f>
        <v>51.44</v>
      </c>
      <c r="D1779" s="17">
        <f>D1778*2/3+D1781/3</f>
        <v>125.11666666666667</v>
      </c>
      <c r="E1779" s="17">
        <v>252.006</v>
      </c>
      <c r="F1779" s="46">
        <f t="shared" si="381"/>
        <v>2018.5416666665326</v>
      </c>
      <c r="G1779" s="19">
        <v>2.89</v>
      </c>
      <c r="H1779" s="18">
        <f t="shared" si="376"/>
        <v>3489.9021632421463</v>
      </c>
      <c r="I1779" s="18">
        <f t="shared" si="377"/>
        <v>64.260451338460228</v>
      </c>
      <c r="J1779" s="20">
        <f t="shared" si="382"/>
        <v>2105104.3781494312</v>
      </c>
      <c r="K1779" s="18">
        <f t="shared" si="378"/>
        <v>156.29963977378853</v>
      </c>
      <c r="L1779" s="20">
        <f t="shared" si="379"/>
        <v>94279.736393902946</v>
      </c>
      <c r="M1779" s="39">
        <f t="shared" si="373"/>
        <v>31.886366962158988</v>
      </c>
      <c r="N1779" s="21"/>
      <c r="O1779" s="22">
        <f t="shared" si="374"/>
        <v>34.731777571325345</v>
      </c>
      <c r="P1779" s="22"/>
      <c r="Q1779" s="41">
        <f t="shared" si="375"/>
        <v>1.6153150850947935E-2</v>
      </c>
      <c r="R1779" s="19">
        <f t="shared" si="380"/>
        <v>1.0024083333333333</v>
      </c>
      <c r="S1779" s="19">
        <f t="shared" si="383"/>
        <v>47.581090079413954</v>
      </c>
      <c r="T1779" s="25"/>
      <c r="U1779" s="25"/>
      <c r="Y1779" s="40"/>
      <c r="Z1779" s="40"/>
    </row>
    <row r="1780" spans="1:26" x14ac:dyDescent="0.2">
      <c r="A1780" s="16">
        <v>2018.08</v>
      </c>
      <c r="B1780" s="17">
        <v>2857.82</v>
      </c>
      <c r="C1780" s="18">
        <f>C1778/3+C1781*2/3</f>
        <v>51.89</v>
      </c>
      <c r="D1780" s="17">
        <f>D1778/3+D1781*2/3</f>
        <v>127.75333333333333</v>
      </c>
      <c r="E1780" s="17">
        <v>252.14599999999999</v>
      </c>
      <c r="F1780" s="46">
        <f t="shared" si="381"/>
        <v>2018.6249999998658</v>
      </c>
      <c r="G1780" s="19">
        <v>2.89</v>
      </c>
      <c r="H1780" s="18">
        <f t="shared" si="376"/>
        <v>3568.0955915422037</v>
      </c>
      <c r="I1780" s="18">
        <f t="shared" si="377"/>
        <v>64.7866136583567</v>
      </c>
      <c r="J1780" s="20">
        <f t="shared" si="382"/>
        <v>2155527.1508702645</v>
      </c>
      <c r="K1780" s="18">
        <f t="shared" si="378"/>
        <v>159.5048342692991</v>
      </c>
      <c r="L1780" s="20">
        <f t="shared" si="379"/>
        <v>96358.685506497684</v>
      </c>
      <c r="M1780" s="39">
        <f t="shared" si="373"/>
        <v>32.390276880301123</v>
      </c>
      <c r="N1780" s="21"/>
      <c r="O1780" s="22">
        <f t="shared" si="374"/>
        <v>35.274629408295631</v>
      </c>
      <c r="P1780" s="22"/>
      <c r="Q1780" s="41">
        <f t="shared" si="375"/>
        <v>1.6127083652587599E-2</v>
      </c>
      <c r="R1780" s="19">
        <f t="shared" si="380"/>
        <v>0.99298310639894383</v>
      </c>
      <c r="S1780" s="19">
        <f t="shared" si="383"/>
        <v>47.669198946914648</v>
      </c>
      <c r="T1780" s="25"/>
      <c r="U1780" s="25"/>
      <c r="Y1780" s="40"/>
      <c r="Z1780" s="40"/>
    </row>
    <row r="1781" spans="1:26" x14ac:dyDescent="0.2">
      <c r="A1781" s="16">
        <v>2018.09</v>
      </c>
      <c r="B1781" s="17">
        <v>2901.5</v>
      </c>
      <c r="C1781" s="18">
        <v>52.34</v>
      </c>
      <c r="D1781" s="17">
        <v>130.38999999999999</v>
      </c>
      <c r="E1781" s="17">
        <v>252.43899999999999</v>
      </c>
      <c r="F1781" s="46">
        <f t="shared" si="381"/>
        <v>2018.7083333331991</v>
      </c>
      <c r="G1781" s="19">
        <v>3</v>
      </c>
      <c r="H1781" s="18">
        <f t="shared" si="376"/>
        <v>3618.4270086040606</v>
      </c>
      <c r="I1781" s="18">
        <f t="shared" si="377"/>
        <v>65.27260714469638</v>
      </c>
      <c r="J1781" s="20">
        <f t="shared" si="382"/>
        <v>2189218.9264061945</v>
      </c>
      <c r="K1781" s="18">
        <f t="shared" si="378"/>
        <v>162.60785719520368</v>
      </c>
      <c r="L1781" s="20">
        <f t="shared" si="379"/>
        <v>98380.925664002658</v>
      </c>
      <c r="M1781" s="39">
        <f t="shared" si="373"/>
        <v>32.622891120500199</v>
      </c>
      <c r="N1781" s="21"/>
      <c r="O1781" s="22">
        <f t="shared" si="374"/>
        <v>35.522018512241409</v>
      </c>
      <c r="P1781" s="22"/>
      <c r="Q1781" s="41">
        <f t="shared" si="375"/>
        <v>1.5065111583944905E-2</v>
      </c>
      <c r="R1781" s="19">
        <f t="shared" si="380"/>
        <v>0.98973841038753507</v>
      </c>
      <c r="S1781" s="19">
        <f t="shared" si="383"/>
        <v>47.27976896800547</v>
      </c>
      <c r="T1781" s="25"/>
      <c r="U1781" s="25"/>
      <c r="Y1781" s="40"/>
      <c r="Z1781" s="40"/>
    </row>
    <row r="1782" spans="1:26" x14ac:dyDescent="0.2">
      <c r="A1782" s="16">
        <v>2018.1</v>
      </c>
      <c r="B1782" s="17">
        <v>2785.46</v>
      </c>
      <c r="C1782" s="18">
        <f>C1781*2/3+C1784/3</f>
        <v>52.81</v>
      </c>
      <c r="D1782" s="17">
        <f>D1781*2/3+D1784/3</f>
        <v>131.05666666666667</v>
      </c>
      <c r="E1782" s="17">
        <v>252.88499999999999</v>
      </c>
      <c r="F1782" s="46">
        <f t="shared" si="381"/>
        <v>2018.7916666665324</v>
      </c>
      <c r="G1782" s="19">
        <v>3.15</v>
      </c>
      <c r="H1782" s="18">
        <f t="shared" si="376"/>
        <v>3467.5884614548136</v>
      </c>
      <c r="I1782" s="18">
        <f t="shared" si="377"/>
        <v>65.742587094924602</v>
      </c>
      <c r="J1782" s="20">
        <f t="shared" si="382"/>
        <v>2101273.2918807147</v>
      </c>
      <c r="K1782" s="18">
        <f t="shared" si="378"/>
        <v>163.15100024055741</v>
      </c>
      <c r="L1782" s="20">
        <f t="shared" si="379"/>
        <v>98865.492015530719</v>
      </c>
      <c r="M1782" s="39">
        <f t="shared" si="373"/>
        <v>31.037961078006504</v>
      </c>
      <c r="N1782" s="21"/>
      <c r="O1782" s="22">
        <f t="shared" si="374"/>
        <v>33.793743849936099</v>
      </c>
      <c r="P1782" s="22"/>
      <c r="Q1782" s="41">
        <f t="shared" si="375"/>
        <v>1.6340087128316701E-2</v>
      </c>
      <c r="R1782" s="19">
        <f t="shared" si="380"/>
        <v>1.0051809433745449</v>
      </c>
      <c r="S1782" s="19">
        <f t="shared" si="383"/>
        <v>46.712074196252551</v>
      </c>
      <c r="T1782" s="25"/>
      <c r="U1782" s="25"/>
      <c r="Y1782" s="40"/>
      <c r="Z1782" s="40"/>
    </row>
    <row r="1783" spans="1:26" x14ac:dyDescent="0.2">
      <c r="A1783" s="16">
        <v>2018.11</v>
      </c>
      <c r="B1783" s="17">
        <v>2723.23</v>
      </c>
      <c r="C1783" s="18">
        <f>C1781/3+C1784*2/3</f>
        <v>53.28</v>
      </c>
      <c r="D1783" s="17">
        <f>D1781/3+D1784*2/3</f>
        <v>131.72333333333333</v>
      </c>
      <c r="E1783" s="17">
        <v>252.03800000000001</v>
      </c>
      <c r="F1783" s="46">
        <f t="shared" si="381"/>
        <v>2018.8749999998656</v>
      </c>
      <c r="G1783" s="19">
        <v>3.12</v>
      </c>
      <c r="H1783" s="18">
        <f t="shared" si="376"/>
        <v>3401.5118688947709</v>
      </c>
      <c r="I1783" s="18">
        <f t="shared" si="377"/>
        <v>66.550586022742635</v>
      </c>
      <c r="J1783" s="20">
        <f t="shared" si="382"/>
        <v>2064593.1706673624</v>
      </c>
      <c r="K1783" s="18">
        <f t="shared" si="378"/>
        <v>164.53200124253755</v>
      </c>
      <c r="L1783" s="20">
        <f t="shared" si="379"/>
        <v>99864.901024717154</v>
      </c>
      <c r="M1783" s="39">
        <f t="shared" si="373"/>
        <v>30.195583406705246</v>
      </c>
      <c r="N1783" s="21"/>
      <c r="O1783" s="22">
        <f t="shared" si="374"/>
        <v>32.880333947032</v>
      </c>
      <c r="P1783" s="22"/>
      <c r="Q1783" s="41">
        <f t="shared" si="375"/>
        <v>1.9163540746558332E-2</v>
      </c>
      <c r="R1783" s="19">
        <f t="shared" si="380"/>
        <v>1.0276497972023233</v>
      </c>
      <c r="S1783" s="19">
        <f t="shared" si="383"/>
        <v>47.111880916102173</v>
      </c>
      <c r="T1783" s="25"/>
      <c r="U1783" s="25"/>
      <c r="Y1783" s="40"/>
      <c r="Z1783" s="40"/>
    </row>
    <row r="1784" spans="1:26" x14ac:dyDescent="0.2">
      <c r="A1784" s="16">
        <v>2018.12</v>
      </c>
      <c r="B1784" s="17">
        <v>2567.31</v>
      </c>
      <c r="C1784" s="18">
        <v>53.75</v>
      </c>
      <c r="D1784" s="17">
        <v>132.38999999999999</v>
      </c>
      <c r="E1784" s="17">
        <v>251.233</v>
      </c>
      <c r="F1784" s="46">
        <f t="shared" si="381"/>
        <v>2018.9583333331989</v>
      </c>
      <c r="G1784" s="19">
        <v>2.83</v>
      </c>
      <c r="H1784" s="18">
        <f t="shared" si="376"/>
        <v>3217.0315544235841</v>
      </c>
      <c r="I1784" s="18">
        <f t="shared" si="377"/>
        <v>67.352772376638455</v>
      </c>
      <c r="J1784" s="20">
        <f t="shared" si="382"/>
        <v>1956027.096093124</v>
      </c>
      <c r="K1784" s="18">
        <f t="shared" si="378"/>
        <v>165.89457739429139</v>
      </c>
      <c r="L1784" s="20">
        <f t="shared" si="379"/>
        <v>100867.6113331731</v>
      </c>
      <c r="M1784" s="39">
        <f t="shared" si="373"/>
        <v>28.291857012072875</v>
      </c>
      <c r="N1784" s="21"/>
      <c r="O1784" s="22">
        <f t="shared" si="374"/>
        <v>30.818335095022327</v>
      </c>
      <c r="P1784" s="22"/>
      <c r="Q1784" s="41">
        <f t="shared" si="375"/>
        <v>2.5024375553964872E-2</v>
      </c>
      <c r="R1784" s="19">
        <f t="shared" si="380"/>
        <v>1.0127831755337824</v>
      </c>
      <c r="S1784" s="19">
        <f t="shared" si="383"/>
        <v>48.569644507754305</v>
      </c>
      <c r="T1784" s="25"/>
      <c r="U1784" s="25"/>
      <c r="Y1784" s="40"/>
      <c r="Z1784" s="40"/>
    </row>
    <row r="1785" spans="1:26" x14ac:dyDescent="0.2">
      <c r="A1785" s="16">
        <v>2019.01</v>
      </c>
      <c r="B1785" s="17">
        <v>2607.39</v>
      </c>
      <c r="C1785" s="18">
        <f>C1784*2/3+C1787/3</f>
        <v>54.146666666666668</v>
      </c>
      <c r="D1785" s="17">
        <f>D1784*2/3+D1787/3</f>
        <v>133.05666666666664</v>
      </c>
      <c r="E1785" s="17">
        <v>251.71199999999999</v>
      </c>
      <c r="F1785" s="46">
        <f t="shared" si="381"/>
        <v>2019.0416666665321</v>
      </c>
      <c r="G1785" s="19">
        <v>2.71</v>
      </c>
      <c r="H1785" s="18">
        <f t="shared" si="376"/>
        <v>3261.0373109446527</v>
      </c>
      <c r="I1785" s="18">
        <f t="shared" si="377"/>
        <v>67.720709315937825</v>
      </c>
      <c r="J1785" s="20">
        <f t="shared" si="382"/>
        <v>1986214.8884814621</v>
      </c>
      <c r="K1785" s="18">
        <f t="shared" si="378"/>
        <v>166.41267875919044</v>
      </c>
      <c r="L1785" s="20">
        <f t="shared" si="379"/>
        <v>101357.73027627182</v>
      </c>
      <c r="M1785" s="39">
        <f t="shared" si="373"/>
        <v>28.380164463547587</v>
      </c>
      <c r="N1785" s="21"/>
      <c r="O1785" s="22">
        <f t="shared" si="374"/>
        <v>30.929105694293341</v>
      </c>
      <c r="P1785" s="22"/>
      <c r="Q1785" s="41">
        <f t="shared" si="375"/>
        <v>2.5866221302712572E-2</v>
      </c>
      <c r="R1785" s="19">
        <f t="shared" si="380"/>
        <v>1.0048682752251044</v>
      </c>
      <c r="S1785" s="19">
        <f t="shared" si="383"/>
        <v>49.096910792719015</v>
      </c>
      <c r="T1785" s="25"/>
      <c r="U1785" s="25"/>
      <c r="Y1785" s="40"/>
      <c r="Z1785" s="40"/>
    </row>
    <row r="1786" spans="1:26" x14ac:dyDescent="0.2">
      <c r="A1786" s="16">
        <v>2019.02</v>
      </c>
      <c r="B1786" s="17">
        <v>2754.86</v>
      </c>
      <c r="C1786" s="18">
        <f>C1784/3+C1787*2/3</f>
        <v>54.543333333333337</v>
      </c>
      <c r="D1786" s="17">
        <f>D1784/3+D1787*2/3</f>
        <v>133.7233333333333</v>
      </c>
      <c r="E1786" s="17">
        <v>252.77600000000001</v>
      </c>
      <c r="F1786" s="46">
        <f t="shared" si="381"/>
        <v>2019.1249999998654</v>
      </c>
      <c r="G1786" s="19">
        <v>2.68</v>
      </c>
      <c r="H1786" s="18">
        <f t="shared" si="376"/>
        <v>3430.9736973644663</v>
      </c>
      <c r="I1786" s="18">
        <f t="shared" si="377"/>
        <v>67.929674115290524</v>
      </c>
      <c r="J1786" s="20">
        <f t="shared" si="382"/>
        <v>2093166.6725470251</v>
      </c>
      <c r="K1786" s="18">
        <f t="shared" si="378"/>
        <v>166.54248832629156</v>
      </c>
      <c r="L1786" s="20">
        <f t="shared" si="379"/>
        <v>101604.15581017909</v>
      </c>
      <c r="M1786" s="39">
        <f t="shared" si="373"/>
        <v>29.541548965131213</v>
      </c>
      <c r="N1786" s="21"/>
      <c r="O1786" s="22">
        <f t="shared" si="374"/>
        <v>32.208640010689521</v>
      </c>
      <c r="P1786" s="22"/>
      <c r="Q1786" s="41">
        <f t="shared" si="375"/>
        <v>2.4705412201290359E-2</v>
      </c>
      <c r="R1786" s="19">
        <f t="shared" si="380"/>
        <v>1.0118535170500875</v>
      </c>
      <c r="S1786" s="19">
        <f t="shared" si="383"/>
        <v>49.128260300190959</v>
      </c>
      <c r="T1786" s="25"/>
      <c r="U1786" s="25"/>
      <c r="Y1786" s="40"/>
      <c r="Z1786" s="40"/>
    </row>
    <row r="1787" spans="1:26" x14ac:dyDescent="0.2">
      <c r="A1787" s="16">
        <v>2019.03</v>
      </c>
      <c r="B1787" s="17">
        <v>2803.98</v>
      </c>
      <c r="C1787" s="47">
        <v>54.94</v>
      </c>
      <c r="D1787" s="17">
        <v>134.38999999999999</v>
      </c>
      <c r="E1787" s="17">
        <v>254.202</v>
      </c>
      <c r="F1787" s="46">
        <f t="shared" si="381"/>
        <v>2019.2083333331987</v>
      </c>
      <c r="G1787" s="19">
        <v>2.57</v>
      </c>
      <c r="H1787" s="18">
        <f t="shared" si="376"/>
        <v>3472.5590621828323</v>
      </c>
      <c r="I1787" s="18">
        <f t="shared" si="377"/>
        <v>68.039855803652245</v>
      </c>
      <c r="J1787" s="20">
        <f t="shared" si="382"/>
        <v>2121996.1939335014</v>
      </c>
      <c r="K1787" s="18">
        <f t="shared" si="378"/>
        <v>166.43385914548278</v>
      </c>
      <c r="L1787" s="20">
        <f t="shared" si="379"/>
        <v>101703.67424258491</v>
      </c>
      <c r="M1787" s="39">
        <f t="shared" si="373"/>
        <v>29.576196014784831</v>
      </c>
      <c r="N1787" s="21"/>
      <c r="O1787" s="22">
        <f t="shared" si="374"/>
        <v>32.261038631649463</v>
      </c>
      <c r="P1787" s="22"/>
      <c r="Q1787" s="41">
        <f t="shared" si="375"/>
        <v>2.6091124483199838E-2</v>
      </c>
      <c r="R1787" s="19">
        <f t="shared" si="380"/>
        <v>1.0056466121980145</v>
      </c>
      <c r="S1787" s="19">
        <f t="shared" si="383"/>
        <v>49.431740807206211</v>
      </c>
      <c r="T1787" s="25"/>
      <c r="U1787" s="25"/>
      <c r="Y1787" s="40"/>
      <c r="Z1787" s="40"/>
    </row>
    <row r="1788" spans="1:26" x14ac:dyDescent="0.2">
      <c r="A1788" s="16">
        <v>2019.04</v>
      </c>
      <c r="B1788" s="17">
        <v>2903.8</v>
      </c>
      <c r="C1788" s="18">
        <f>C1787*2/3+C1790/3</f>
        <v>55.319091580592705</v>
      </c>
      <c r="D1788" s="17">
        <f>D1787*2/3+D1790/3</f>
        <v>134.68333333333334</v>
      </c>
      <c r="E1788" s="17">
        <v>255.548</v>
      </c>
      <c r="F1788" s="46">
        <f t="shared" si="381"/>
        <v>2019.2916666665319</v>
      </c>
      <c r="G1788" s="19">
        <v>2.5299999999999998</v>
      </c>
      <c r="H1788" s="18">
        <f t="shared" si="376"/>
        <v>3577.2385902061474</v>
      </c>
      <c r="I1788" s="18">
        <f t="shared" si="377"/>
        <v>68.148491348317435</v>
      </c>
      <c r="J1788" s="20">
        <f t="shared" si="382"/>
        <v>2189433.62527066</v>
      </c>
      <c r="K1788" s="18">
        <f t="shared" si="378"/>
        <v>165.9185954465176</v>
      </c>
      <c r="L1788" s="20">
        <f t="shared" si="379"/>
        <v>101549.76884204718</v>
      </c>
      <c r="M1788" s="39">
        <f t="shared" si="373"/>
        <v>30.133517171387517</v>
      </c>
      <c r="N1788" s="21"/>
      <c r="O1788" s="22">
        <f t="shared" si="374"/>
        <v>32.883690363719737</v>
      </c>
      <c r="P1788" s="22"/>
      <c r="Q1788" s="41">
        <f t="shared" si="375"/>
        <v>2.6149618052130185E-2</v>
      </c>
      <c r="R1788" s="19">
        <f t="shared" si="380"/>
        <v>1.0135705386413667</v>
      </c>
      <c r="S1788" s="19">
        <f t="shared" si="383"/>
        <v>49.449029984294569</v>
      </c>
      <c r="T1788" s="25"/>
      <c r="U1788" s="25"/>
      <c r="Y1788" s="40"/>
      <c r="Z1788" s="40"/>
    </row>
    <row r="1789" spans="1:26" x14ac:dyDescent="0.2">
      <c r="A1789" s="16">
        <v>2019.05</v>
      </c>
      <c r="B1789" s="17">
        <v>2854.71</v>
      </c>
      <c r="C1789" s="18">
        <f>C1787/3+C1790*2/3</f>
        <v>55.698183161185412</v>
      </c>
      <c r="D1789" s="17">
        <f>D1787/3+D1790*2/3</f>
        <v>134.97666666666666</v>
      </c>
      <c r="E1789" s="17">
        <v>256.09199999999998</v>
      </c>
      <c r="F1789" s="46">
        <f t="shared" si="381"/>
        <v>2019.3749999998652</v>
      </c>
      <c r="G1789" s="19">
        <v>2.4</v>
      </c>
      <c r="H1789" s="18">
        <f t="shared" si="376"/>
        <v>3509.2933799669668</v>
      </c>
      <c r="I1789" s="18">
        <f t="shared" si="377"/>
        <v>68.469744893083899</v>
      </c>
      <c r="J1789" s="20">
        <f t="shared" si="382"/>
        <v>2151340.2670217557</v>
      </c>
      <c r="K1789" s="18">
        <f t="shared" si="378"/>
        <v>165.92673959293282</v>
      </c>
      <c r="L1789" s="20">
        <f t="shared" si="379"/>
        <v>101719.872809628</v>
      </c>
      <c r="M1789" s="39">
        <f t="shared" si="373"/>
        <v>29.242030936939855</v>
      </c>
      <c r="N1789" s="21"/>
      <c r="O1789" s="22">
        <f t="shared" si="374"/>
        <v>31.926648340129955</v>
      </c>
      <c r="P1789" s="22"/>
      <c r="Q1789" s="41">
        <f t="shared" si="375"/>
        <v>2.8384138933322749E-2</v>
      </c>
      <c r="R1789" s="19">
        <f t="shared" si="380"/>
        <v>1.0324722275649159</v>
      </c>
      <c r="S1789" s="19">
        <f t="shared" si="383"/>
        <v>50.013613048112227</v>
      </c>
      <c r="T1789" s="25"/>
      <c r="U1789" s="25"/>
      <c r="Y1789" s="40"/>
      <c r="Z1789" s="40"/>
    </row>
    <row r="1790" spans="1:26" x14ac:dyDescent="0.2">
      <c r="A1790" s="16">
        <v>2019.06</v>
      </c>
      <c r="B1790" s="17">
        <v>2890.17</v>
      </c>
      <c r="C1790" s="47">
        <v>56.077274741778119</v>
      </c>
      <c r="D1790" s="17">
        <v>135.27000000000001</v>
      </c>
      <c r="E1790" s="17">
        <v>256.14299999999997</v>
      </c>
      <c r="F1790" s="46">
        <f t="shared" si="381"/>
        <v>2019.4583333331984</v>
      </c>
      <c r="G1790" s="19">
        <v>2.06</v>
      </c>
      <c r="H1790" s="18">
        <f t="shared" si="376"/>
        <v>3552.1769317822486</v>
      </c>
      <c r="I1790" s="18">
        <f t="shared" si="377"/>
        <v>68.922036328298887</v>
      </c>
      <c r="J1790" s="20">
        <f t="shared" si="382"/>
        <v>2181150.6390319266</v>
      </c>
      <c r="K1790" s="18">
        <f t="shared" si="378"/>
        <v>166.25422503250147</v>
      </c>
      <c r="L1790" s="20">
        <f t="shared" si="379"/>
        <v>102085.42990268694</v>
      </c>
      <c r="M1790" s="39">
        <f t="shared" si="373"/>
        <v>29.283796275306273</v>
      </c>
      <c r="N1790" s="21"/>
      <c r="O1790" s="22">
        <f t="shared" si="374"/>
        <v>31.987942034596241</v>
      </c>
      <c r="P1790" s="22"/>
      <c r="Q1790" s="41">
        <f t="shared" si="375"/>
        <v>3.0885119389954162E-2</v>
      </c>
      <c r="R1790" s="19">
        <f t="shared" si="380"/>
        <v>1.0410658037704619</v>
      </c>
      <c r="S1790" s="19">
        <f t="shared" si="383"/>
        <v>51.62738502413935</v>
      </c>
      <c r="T1790" s="25"/>
      <c r="U1790" s="25"/>
      <c r="Y1790" s="40"/>
      <c r="Z1790" s="40"/>
    </row>
    <row r="1791" spans="1:26" x14ac:dyDescent="0.2">
      <c r="A1791" s="16">
        <v>2019.07</v>
      </c>
      <c r="B1791" s="17">
        <v>2996.1136363636365</v>
      </c>
      <c r="C1791" s="18">
        <f>C1790*2/3+C1793/3</f>
        <v>56.458183161185417</v>
      </c>
      <c r="D1791" s="17">
        <f>D1790*2/3+D1793/3</f>
        <v>134.48000000000002</v>
      </c>
      <c r="E1791" s="17">
        <v>256.57100000000003</v>
      </c>
      <c r="F1791" s="46">
        <f t="shared" si="381"/>
        <v>2019.5416666665317</v>
      </c>
      <c r="G1791" s="19">
        <v>1.63</v>
      </c>
      <c r="H1791" s="18">
        <f t="shared" si="376"/>
        <v>3676.2446624512245</v>
      </c>
      <c r="I1791" s="18">
        <f t="shared" si="377"/>
        <v>69.274440054252594</v>
      </c>
      <c r="J1791" s="20">
        <f t="shared" si="382"/>
        <v>2260876.9349259757</v>
      </c>
      <c r="K1791" s="18">
        <f t="shared" si="378"/>
        <v>165.00755385448869</v>
      </c>
      <c r="L1791" s="20">
        <f t="shared" si="379"/>
        <v>101479.03821760909</v>
      </c>
      <c r="M1791" s="39">
        <f t="shared" si="373"/>
        <v>29.986685335042527</v>
      </c>
      <c r="N1791" s="21"/>
      <c r="O1791" s="22">
        <f t="shared" si="374"/>
        <v>32.770388154606209</v>
      </c>
      <c r="P1791" s="22"/>
      <c r="Q1791" s="41">
        <f t="shared" si="375"/>
        <v>3.4716014055352365E-2</v>
      </c>
      <c r="R1791" s="19">
        <f t="shared" si="380"/>
        <v>1.0013583333333334</v>
      </c>
      <c r="S1791" s="19">
        <f t="shared" si="383"/>
        <v>53.657845958539426</v>
      </c>
      <c r="T1791" s="25"/>
      <c r="U1791" s="25"/>
      <c r="Y1791" s="40"/>
      <c r="Z1791" s="40"/>
    </row>
    <row r="1792" spans="1:26" x14ac:dyDescent="0.2">
      <c r="A1792" s="16">
        <v>2019.08</v>
      </c>
      <c r="B1792" s="48">
        <v>2897.4981818181818</v>
      </c>
      <c r="C1792" s="18">
        <f>C1790/3+C1793*2/3</f>
        <v>56.839091580592708</v>
      </c>
      <c r="D1792" s="17">
        <f>D1790/3+D1793*2/3</f>
        <v>133.69</v>
      </c>
      <c r="E1792" s="17">
        <v>256.55799999999999</v>
      </c>
      <c r="F1792" s="46">
        <f t="shared" si="381"/>
        <v>2019.6249999998649</v>
      </c>
      <c r="G1792" s="19">
        <v>1.63</v>
      </c>
      <c r="H1792" s="18">
        <f t="shared" si="376"/>
        <v>3555.4232112674872</v>
      </c>
      <c r="I1792" s="18">
        <f t="shared" si="377"/>
        <v>69.74535024080258</v>
      </c>
      <c r="J1792" s="20">
        <f t="shared" si="382"/>
        <v>2190146.6150042308</v>
      </c>
      <c r="K1792" s="18">
        <f t="shared" si="378"/>
        <v>164.04653231433056</v>
      </c>
      <c r="L1792" s="20">
        <f t="shared" si="379"/>
        <v>101052.93690855158</v>
      </c>
      <c r="M1792" s="39">
        <f t="shared" si="373"/>
        <v>28.705397371833079</v>
      </c>
      <c r="N1792" s="21"/>
      <c r="O1792" s="22">
        <f t="shared" si="374"/>
        <v>31.386112854170065</v>
      </c>
      <c r="P1792" s="22"/>
      <c r="Q1792" s="41">
        <f t="shared" si="375"/>
        <v>3.5971412380679191E-2</v>
      </c>
      <c r="R1792" s="19">
        <f t="shared" si="380"/>
        <v>0.99497440143010019</v>
      </c>
      <c r="S1792" s="19">
        <f t="shared" si="383"/>
        <v>53.733453778621382</v>
      </c>
      <c r="T1792" s="25"/>
      <c r="U1792" s="25"/>
      <c r="Y1792" s="40"/>
      <c r="Z1792" s="40"/>
    </row>
    <row r="1793" spans="1:26" x14ac:dyDescent="0.2">
      <c r="A1793" s="16">
        <v>2019.09</v>
      </c>
      <c r="B1793" s="48">
        <v>2982.1559999999999</v>
      </c>
      <c r="C1793" s="18">
        <v>57.22</v>
      </c>
      <c r="D1793" s="17">
        <v>132.9</v>
      </c>
      <c r="E1793" s="17">
        <v>256.75900000000001</v>
      </c>
      <c r="F1793" s="46">
        <f t="shared" si="381"/>
        <v>2019.7083333331982</v>
      </c>
      <c r="G1793" s="19">
        <v>1.7</v>
      </c>
      <c r="H1793" s="18">
        <f t="shared" si="376"/>
        <v>3656.4393592629676</v>
      </c>
      <c r="I1793" s="18">
        <f t="shared" si="377"/>
        <v>70.157785218823904</v>
      </c>
      <c r="J1793" s="20">
        <f t="shared" si="382"/>
        <v>2255974.1729826424</v>
      </c>
      <c r="K1793" s="18">
        <f t="shared" si="378"/>
        <v>162.94948716500696</v>
      </c>
      <c r="L1793" s="20">
        <f t="shared" si="379"/>
        <v>100537.65382810062</v>
      </c>
      <c r="M1793" s="39">
        <f t="shared" ref="M1793:M1853" si="384">H1793/AVERAGE(K1673:K1792)</f>
        <v>29.229520233035277</v>
      </c>
      <c r="N1793" s="21"/>
      <c r="O1793" s="22">
        <f t="shared" ref="O1793:O1853" si="385">J1793/AVERAGE(L1673:L1792)</f>
        <v>31.974134120476894</v>
      </c>
      <c r="P1793" s="22"/>
      <c r="Q1793" s="41">
        <f t="shared" ref="Q1793:Q1853" si="386">1/M1793-(G1793/100-(((E1793/E1673)^(1/10))-1))</f>
        <v>3.4662807416811853E-2</v>
      </c>
      <c r="R1793" s="19">
        <f t="shared" si="380"/>
        <v>1.0005051189267946</v>
      </c>
      <c r="S1793" s="19">
        <f t="shared" si="383"/>
        <v>53.421557966589454</v>
      </c>
      <c r="T1793" s="25"/>
      <c r="U1793" s="25"/>
      <c r="Y1793" s="40"/>
      <c r="Z1793" s="40"/>
    </row>
    <row r="1794" spans="1:26" x14ac:dyDescent="0.2">
      <c r="A1794" s="16">
        <v>2019.1</v>
      </c>
      <c r="B1794" s="48">
        <v>2977.68</v>
      </c>
      <c r="C1794" s="18">
        <f>C1793*2/3+C1796/3</f>
        <v>57.56</v>
      </c>
      <c r="D1794" s="17">
        <f>D1793*2/3+D1796/3</f>
        <v>135.09</v>
      </c>
      <c r="E1794" s="17">
        <v>257.346</v>
      </c>
      <c r="F1794" s="46">
        <f t="shared" si="381"/>
        <v>2019.7916666665315</v>
      </c>
      <c r="G1794" s="19">
        <v>1.71</v>
      </c>
      <c r="H1794" s="18">
        <f t="shared" si="376"/>
        <v>3642.623577207341</v>
      </c>
      <c r="I1794" s="18">
        <f t="shared" si="377"/>
        <v>70.41368216331324</v>
      </c>
      <c r="J1794" s="20">
        <f t="shared" si="382"/>
        <v>2251070.3785978477</v>
      </c>
      <c r="K1794" s="18">
        <f t="shared" si="378"/>
        <v>165.2568506504862</v>
      </c>
      <c r="L1794" s="20">
        <f t="shared" si="379"/>
        <v>102125.5129647186</v>
      </c>
      <c r="M1794" s="39">
        <f t="shared" si="384"/>
        <v>28.841122881953407</v>
      </c>
      <c r="N1794" s="21"/>
      <c r="O1794" s="22">
        <f t="shared" si="385"/>
        <v>31.564281230570685</v>
      </c>
      <c r="P1794" s="22"/>
      <c r="Q1794" s="41">
        <f t="shared" si="386"/>
        <v>3.5157941464796741E-2</v>
      </c>
      <c r="R1794" s="19">
        <f t="shared" si="380"/>
        <v>0.99235361515253806</v>
      </c>
      <c r="S1794" s="19">
        <f t="shared" si="383"/>
        <v>53.326627374930382</v>
      </c>
      <c r="T1794" s="25"/>
      <c r="U1794" s="25"/>
      <c r="Y1794" s="40"/>
      <c r="Z1794" s="40"/>
    </row>
    <row r="1795" spans="1:26" x14ac:dyDescent="0.2">
      <c r="A1795" s="16">
        <v>2019.11</v>
      </c>
      <c r="B1795" s="48">
        <v>3104.9044999999996</v>
      </c>
      <c r="C1795" s="18">
        <f>C1793/3+C1796*2/3</f>
        <v>57.900000000000006</v>
      </c>
      <c r="D1795" s="17">
        <f>D1793/3+D1796*2/3</f>
        <v>137.28</v>
      </c>
      <c r="E1795" s="17">
        <v>257.20800000000003</v>
      </c>
      <c r="F1795" s="46">
        <f t="shared" si="381"/>
        <v>2019.8749999998647</v>
      </c>
      <c r="G1795" s="19">
        <v>1.81</v>
      </c>
      <c r="H1795" s="18">
        <f t="shared" si="376"/>
        <v>3800.2963711738175</v>
      </c>
      <c r="I1795" s="18">
        <f t="shared" si="377"/>
        <v>70.867609580572946</v>
      </c>
      <c r="J1795" s="20">
        <f t="shared" si="382"/>
        <v>2352158.6591364974</v>
      </c>
      <c r="K1795" s="18">
        <f t="shared" si="378"/>
        <v>168.02600074647762</v>
      </c>
      <c r="L1795" s="20">
        <f t="shared" si="379"/>
        <v>103998.15541066027</v>
      </c>
      <c r="M1795" s="39">
        <f t="shared" si="384"/>
        <v>29.836867659083435</v>
      </c>
      <c r="N1795" s="21"/>
      <c r="O1795" s="22">
        <f t="shared" si="385"/>
        <v>32.663322842582012</v>
      </c>
      <c r="P1795" s="22"/>
      <c r="Q1795" s="41">
        <f t="shared" si="386"/>
        <v>3.2874241630862971E-2</v>
      </c>
      <c r="R1795" s="19">
        <f t="shared" si="380"/>
        <v>0.99698360950010423</v>
      </c>
      <c r="S1795" s="19">
        <f t="shared" si="383"/>
        <v>52.947264060961942</v>
      </c>
      <c r="T1795" s="25"/>
      <c r="U1795" s="25"/>
      <c r="Y1795" s="40"/>
      <c r="Z1795" s="40"/>
    </row>
    <row r="1796" spans="1:26" x14ac:dyDescent="0.2">
      <c r="A1796" s="16">
        <v>2019.12</v>
      </c>
      <c r="B1796" s="48">
        <v>3176.7495238095235</v>
      </c>
      <c r="C1796" s="18">
        <v>58.24</v>
      </c>
      <c r="D1796" s="17">
        <v>139.47</v>
      </c>
      <c r="E1796" s="17">
        <v>256.97399999999999</v>
      </c>
      <c r="F1796" s="46">
        <f t="shared" si="381"/>
        <v>2019.958333333198</v>
      </c>
      <c r="G1796" s="19">
        <v>1.86</v>
      </c>
      <c r="H1796" s="18">
        <f t="shared" si="376"/>
        <v>3891.772826827581</v>
      </c>
      <c r="I1796" s="18">
        <f t="shared" si="377"/>
        <v>71.348668736915059</v>
      </c>
      <c r="J1796" s="20">
        <f t="shared" si="382"/>
        <v>2412457.2246449427</v>
      </c>
      <c r="K1796" s="18">
        <f t="shared" si="378"/>
        <v>170.861930438488</v>
      </c>
      <c r="L1796" s="20">
        <f t="shared" si="379"/>
        <v>105914.99474524024</v>
      </c>
      <c r="M1796" s="39">
        <f t="shared" si="384"/>
        <v>30.331822322243298</v>
      </c>
      <c r="N1796" s="21"/>
      <c r="O1796" s="22">
        <f t="shared" si="385"/>
        <v>33.209287577306583</v>
      </c>
      <c r="P1796" s="22"/>
      <c r="Q1796" s="41">
        <f t="shared" si="386"/>
        <v>3.1914083264958287E-2</v>
      </c>
      <c r="R1796" s="19">
        <f t="shared" si="380"/>
        <v>1.0106433946666906</v>
      </c>
      <c r="S1796" s="19">
        <f t="shared" si="383"/>
        <v>52.835622676000852</v>
      </c>
      <c r="T1796" s="25"/>
      <c r="U1796" s="25"/>
      <c r="Y1796" s="40"/>
      <c r="Z1796" s="40"/>
    </row>
    <row r="1797" spans="1:26" x14ac:dyDescent="0.2">
      <c r="A1797" s="16">
        <v>2020.01</v>
      </c>
      <c r="B1797" s="48">
        <v>3278.2028571428577</v>
      </c>
      <c r="C1797" s="18">
        <f>C1796*2/3+C1799/3</f>
        <v>58.686867862126704</v>
      </c>
      <c r="D1797" s="17">
        <f>D1796*2/3+D1799/3</f>
        <v>131.75666666666666</v>
      </c>
      <c r="E1797" s="17">
        <v>257.971</v>
      </c>
      <c r="F1797" s="46">
        <f t="shared" si="381"/>
        <v>2020.0416666665312</v>
      </c>
      <c r="G1797" s="19">
        <v>1.76</v>
      </c>
      <c r="H1797" s="18">
        <f t="shared" si="376"/>
        <v>4000.540117756871</v>
      </c>
      <c r="I1797" s="18">
        <f t="shared" si="377"/>
        <v>71.618255336571167</v>
      </c>
      <c r="J1797" s="20">
        <f t="shared" si="382"/>
        <v>2483580.192826598</v>
      </c>
      <c r="K1797" s="18">
        <f t="shared" si="378"/>
        <v>160.78865578236835</v>
      </c>
      <c r="L1797" s="20">
        <f t="shared" si="379"/>
        <v>99819.401625251456</v>
      </c>
      <c r="M1797" s="39">
        <f t="shared" si="384"/>
        <v>30.985220300230701</v>
      </c>
      <c r="N1797" s="21"/>
      <c r="O1797" s="22">
        <f t="shared" si="385"/>
        <v>33.923158399287836</v>
      </c>
      <c r="P1797" s="22"/>
      <c r="Q1797" s="41">
        <f t="shared" si="386"/>
        <v>3.2265730188327416E-2</v>
      </c>
      <c r="R1797" s="19">
        <f t="shared" si="380"/>
        <v>1.0254101377073785</v>
      </c>
      <c r="S1797" s="19">
        <f t="shared" si="383"/>
        <v>53.191601882673268</v>
      </c>
      <c r="T1797" s="25"/>
      <c r="U1797" s="25"/>
      <c r="Y1797" s="40"/>
      <c r="Z1797" s="40"/>
    </row>
    <row r="1798" spans="1:26" x14ac:dyDescent="0.2">
      <c r="A1798" s="16">
        <v>2020.02</v>
      </c>
      <c r="B1798" s="48">
        <v>3277.3142105263164</v>
      </c>
      <c r="C1798" s="18">
        <f>C1796/3+C1799*2/3</f>
        <v>59.133735724253413</v>
      </c>
      <c r="D1798" s="17">
        <f>D1796/3+D1799*2/3</f>
        <v>124.04333333333332</v>
      </c>
      <c r="E1798" s="17">
        <v>258.678</v>
      </c>
      <c r="F1798" s="46">
        <f t="shared" si="381"/>
        <v>2020.1249999998645</v>
      </c>
      <c r="G1798" s="19">
        <v>1.5</v>
      </c>
      <c r="H1798" s="18">
        <f t="shared" si="376"/>
        <v>3988.5246389104586</v>
      </c>
      <c r="I1798" s="18">
        <f t="shared" si="377"/>
        <v>71.966356222257744</v>
      </c>
      <c r="J1798" s="20">
        <f t="shared" si="382"/>
        <v>2479843.975526345</v>
      </c>
      <c r="K1798" s="18">
        <f t="shared" si="378"/>
        <v>150.96199494803068</v>
      </c>
      <c r="L1798" s="20">
        <f t="shared" si="379"/>
        <v>93859.817250013672</v>
      </c>
      <c r="M1798" s="39">
        <f t="shared" si="384"/>
        <v>30.729689264735747</v>
      </c>
      <c r="N1798" s="21"/>
      <c r="O1798" s="22">
        <f t="shared" si="385"/>
        <v>33.643652731592475</v>
      </c>
      <c r="P1798" s="22"/>
      <c r="Q1798" s="41">
        <f t="shared" si="386"/>
        <v>3.5387275516498735E-2</v>
      </c>
      <c r="R1798" s="19">
        <f t="shared" si="380"/>
        <v>1.0610850801002183</v>
      </c>
      <c r="S1798" s="19">
        <f t="shared" si="383"/>
        <v>54.394134260785947</v>
      </c>
      <c r="T1798" s="25"/>
      <c r="U1798" s="25"/>
      <c r="Y1798" s="40"/>
      <c r="Z1798" s="40"/>
    </row>
    <row r="1799" spans="1:26" x14ac:dyDescent="0.2">
      <c r="A1799" s="16">
        <v>2020.03</v>
      </c>
      <c r="B1799" s="48">
        <v>2652.3936363636367</v>
      </c>
      <c r="C1799" s="18">
        <v>59.580603586380121</v>
      </c>
      <c r="D1799" s="17">
        <v>116.33</v>
      </c>
      <c r="E1799" s="17">
        <v>258.11500000000001</v>
      </c>
      <c r="F1799" s="46">
        <f t="shared" si="381"/>
        <v>2020.2083333331977</v>
      </c>
      <c r="G1799" s="19">
        <v>0.87</v>
      </c>
      <c r="H1799" s="18">
        <f t="shared" si="376"/>
        <v>3235.0308472571264</v>
      </c>
      <c r="I1799" s="18">
        <f t="shared" si="377"/>
        <v>72.668358066333937</v>
      </c>
      <c r="J1799" s="20">
        <f t="shared" si="382"/>
        <v>2015128.3161948544</v>
      </c>
      <c r="K1799" s="18">
        <f t="shared" si="378"/>
        <v>141.88359272998474</v>
      </c>
      <c r="L1799" s="20">
        <f t="shared" si="379"/>
        <v>88380.500469127583</v>
      </c>
      <c r="M1799" s="39">
        <f t="shared" si="384"/>
        <v>24.817168629099427</v>
      </c>
      <c r="N1799" s="21"/>
      <c r="O1799" s="22">
        <f t="shared" si="385"/>
        <v>27.18163367791653</v>
      </c>
      <c r="P1799" s="22"/>
      <c r="Q1799" s="41">
        <f t="shared" si="386"/>
        <v>4.8801470894720589E-2</v>
      </c>
      <c r="R1799" s="19">
        <f t="shared" si="380"/>
        <v>1.0208777676284946</v>
      </c>
      <c r="S1799" s="19">
        <f t="shared" si="383"/>
        <v>57.842696104706377</v>
      </c>
      <c r="T1799" s="25"/>
      <c r="U1799" s="25"/>
      <c r="Y1799" s="40"/>
      <c r="Z1799" s="40"/>
    </row>
    <row r="1800" spans="1:26" x14ac:dyDescent="0.2">
      <c r="A1800" s="16">
        <v>2020.04</v>
      </c>
      <c r="B1800" s="48">
        <v>2761.9752380952382</v>
      </c>
      <c r="C1800" s="18">
        <f>C1799*2/3+C1802/3</f>
        <v>59.613735724253416</v>
      </c>
      <c r="D1800" s="17">
        <f>D1799*2/3+D1802/3</f>
        <v>110.63</v>
      </c>
      <c r="E1800" s="17">
        <v>256.38900000000001</v>
      </c>
      <c r="F1800" s="46">
        <f t="shared" si="381"/>
        <v>2020.291666666531</v>
      </c>
      <c r="G1800" s="19">
        <v>0.66</v>
      </c>
      <c r="H1800" s="18">
        <f t="shared" si="376"/>
        <v>3391.3614941042911</v>
      </c>
      <c r="I1800" s="18">
        <f t="shared" si="377"/>
        <v>73.198240544099761</v>
      </c>
      <c r="J1800" s="20">
        <f t="shared" si="382"/>
        <v>2116307.6606503506</v>
      </c>
      <c r="K1800" s="18">
        <f t="shared" si="378"/>
        <v>135.83985725791675</v>
      </c>
      <c r="L1800" s="20">
        <f t="shared" si="379"/>
        <v>84767.999824361628</v>
      </c>
      <c r="M1800" s="39">
        <f t="shared" si="384"/>
        <v>25.927358825280162</v>
      </c>
      <c r="N1800" s="21"/>
      <c r="O1800" s="22">
        <f t="shared" si="385"/>
        <v>28.407962507549232</v>
      </c>
      <c r="P1800" s="22"/>
      <c r="Q1800" s="41">
        <f t="shared" si="386"/>
        <v>4.8317436544444883E-2</v>
      </c>
      <c r="R1800" s="19">
        <f t="shared" si="380"/>
        <v>0.99959081861874433</v>
      </c>
      <c r="S1800" s="19">
        <f t="shared" si="383"/>
        <v>59.447846768444819</v>
      </c>
      <c r="T1800" s="25"/>
      <c r="U1800" s="25"/>
      <c r="Y1800" s="40"/>
      <c r="Z1800" s="40"/>
    </row>
    <row r="1801" spans="1:26" x14ac:dyDescent="0.2">
      <c r="A1801" s="16">
        <v>2020.05</v>
      </c>
      <c r="B1801" s="48">
        <v>2919.6149999999998</v>
      </c>
      <c r="C1801" s="18">
        <f>C1799/3+C1802*2/3</f>
        <v>59.646867862126712</v>
      </c>
      <c r="D1801" s="17">
        <f>D1799/3+D1802*2/3</f>
        <v>104.93</v>
      </c>
      <c r="E1801" s="17">
        <v>256.39400000000001</v>
      </c>
      <c r="F1801" s="46">
        <f t="shared" si="381"/>
        <v>2020.3749999998643</v>
      </c>
      <c r="G1801" s="19">
        <v>0.67</v>
      </c>
      <c r="H1801" s="18">
        <f t="shared" ref="H1801:H1853" si="387">B1801*$E$1853/E1801</f>
        <v>3584.8535718708326</v>
      </c>
      <c r="I1801" s="18">
        <f t="shared" ref="I1801:I1850" si="388">C1801*$E$1853/E1801</f>
        <v>73.237494432126354</v>
      </c>
      <c r="J1801" s="20">
        <f t="shared" si="382"/>
        <v>2240860.839778048</v>
      </c>
      <c r="K1801" s="18">
        <f t="shared" ref="K1801:K1850" si="389">D1801*$E$1853/E1801</f>
        <v>128.83845482928623</v>
      </c>
      <c r="L1801" s="20">
        <f t="shared" ref="L1801:L1850" si="390">K1801*(J1801/H1801)</f>
        <v>80535.79938379224</v>
      </c>
      <c r="M1801" s="39">
        <f t="shared" si="384"/>
        <v>27.32848099769846</v>
      </c>
      <c r="N1801" s="21"/>
      <c r="O1801" s="22">
        <f t="shared" si="385"/>
        <v>29.951773296263575</v>
      </c>
      <c r="P1801" s="22"/>
      <c r="Q1801" s="41">
        <f t="shared" si="386"/>
        <v>4.6163229869854272E-2</v>
      </c>
      <c r="R1801" s="19">
        <f t="shared" ref="R1801:R1852" si="391">((G1801/G1802+G1801/1200+((1+G1802/1200)^(-119))*(1-G1801/G1802)))</f>
        <v>0.99482027711052812</v>
      </c>
      <c r="S1801" s="19">
        <f t="shared" si="383"/>
        <v>59.42236298424605</v>
      </c>
      <c r="T1801" s="25"/>
      <c r="U1801" s="25"/>
      <c r="Y1801" s="40"/>
      <c r="Z1801" s="40"/>
    </row>
    <row r="1802" spans="1:26" x14ac:dyDescent="0.2">
      <c r="A1802" s="16">
        <v>2020.06</v>
      </c>
      <c r="B1802" s="48">
        <v>3104.6609090909087</v>
      </c>
      <c r="C1802" s="18">
        <v>59.68</v>
      </c>
      <c r="D1802" s="17">
        <v>99.23</v>
      </c>
      <c r="E1802" s="17">
        <v>257.79700000000003</v>
      </c>
      <c r="F1802" s="46">
        <f t="shared" ref="F1802:F1853" si="392">F1801+1/12</f>
        <v>2020.4583333331975</v>
      </c>
      <c r="G1802" s="19">
        <v>0.73</v>
      </c>
      <c r="H1802" s="18">
        <f t="shared" si="387"/>
        <v>3791.3162033278836</v>
      </c>
      <c r="I1802" s="18">
        <f t="shared" si="388"/>
        <v>72.879376408569556</v>
      </c>
      <c r="J1802" s="20">
        <f t="shared" ref="J1802:J1853" si="393">J1801*((H1802+(I1802/12))/H1801)</f>
        <v>2373715.1933928882</v>
      </c>
      <c r="K1802" s="18">
        <f t="shared" si="389"/>
        <v>121.17661730935586</v>
      </c>
      <c r="L1802" s="20">
        <f t="shared" si="390"/>
        <v>75867.788959067693</v>
      </c>
      <c r="M1802" s="39">
        <f t="shared" si="384"/>
        <v>28.838315955122848</v>
      </c>
      <c r="N1802" s="21"/>
      <c r="O1802" s="22">
        <f t="shared" si="385"/>
        <v>31.613284503327368</v>
      </c>
      <c r="P1802" s="22"/>
      <c r="Q1802" s="41">
        <f t="shared" si="386"/>
        <v>4.4301523235910648E-2</v>
      </c>
      <c r="R1802" s="19">
        <f t="shared" si="391"/>
        <v>1.0111854455272233</v>
      </c>
      <c r="S1802" s="19">
        <f t="shared" ref="S1802:S1853" si="394">S1801*R1801*E1801/E1802</f>
        <v>58.792854352515221</v>
      </c>
      <c r="T1802" s="25"/>
      <c r="U1802" s="25"/>
      <c r="Y1802" s="40"/>
      <c r="Z1802" s="40"/>
    </row>
    <row r="1803" spans="1:26" x14ac:dyDescent="0.2">
      <c r="A1803" s="16">
        <v>2020.07</v>
      </c>
      <c r="B1803" s="48">
        <v>3207.6190909090906</v>
      </c>
      <c r="C1803" s="18">
        <f>C1802*2/3+C1805/3</f>
        <v>59.403333333333336</v>
      </c>
      <c r="D1803" s="17">
        <f>D1802*2/3+D1805/3</f>
        <v>98.893333333333345</v>
      </c>
      <c r="E1803" s="17">
        <v>259.101</v>
      </c>
      <c r="F1803" s="46">
        <f t="shared" si="392"/>
        <v>2020.5416666665308</v>
      </c>
      <c r="G1803" s="19">
        <v>0.62</v>
      </c>
      <c r="H1803" s="18">
        <f t="shared" si="387"/>
        <v>3897.3319075599175</v>
      </c>
      <c r="I1803" s="18">
        <f t="shared" si="388"/>
        <v>72.176433626912569</v>
      </c>
      <c r="J1803" s="20">
        <f t="shared" si="393"/>
        <v>2443856.6073603728</v>
      </c>
      <c r="K1803" s="18">
        <f t="shared" si="389"/>
        <v>120.15770343096585</v>
      </c>
      <c r="L1803" s="20">
        <f t="shared" si="390"/>
        <v>75345.955751267902</v>
      </c>
      <c r="M1803" s="39">
        <f t="shared" si="384"/>
        <v>29.599194927667003</v>
      </c>
      <c r="N1803" s="21"/>
      <c r="O1803" s="22">
        <f t="shared" si="385"/>
        <v>32.453341337253306</v>
      </c>
      <c r="P1803" s="22"/>
      <c r="Q1803" s="41">
        <f t="shared" si="386"/>
        <v>4.5001885969564961E-2</v>
      </c>
      <c r="R1803" s="19">
        <f t="shared" si="391"/>
        <v>0.99763627625134665</v>
      </c>
      <c r="S1803" s="19">
        <f t="shared" si="394"/>
        <v>59.151277059463752</v>
      </c>
      <c r="T1803" s="25"/>
      <c r="U1803" s="25"/>
      <c r="Y1803" s="40"/>
      <c r="Z1803" s="40"/>
    </row>
    <row r="1804" spans="1:26" x14ac:dyDescent="0.2">
      <c r="A1804" s="16">
        <v>2020.08</v>
      </c>
      <c r="B1804" s="48">
        <v>3391.71</v>
      </c>
      <c r="C1804" s="18">
        <f>C1802/3+C1805*2/3</f>
        <v>59.126666666666665</v>
      </c>
      <c r="D1804" s="17">
        <f>D1802/3+D1805*2/3</f>
        <v>98.556666666666672</v>
      </c>
      <c r="E1804" s="17">
        <v>259.91800000000001</v>
      </c>
      <c r="F1804" s="46">
        <f t="shared" si="392"/>
        <v>2020.624999999864</v>
      </c>
      <c r="G1804" s="19">
        <v>0.65</v>
      </c>
      <c r="H1804" s="18">
        <f t="shared" si="387"/>
        <v>4108.0530937160975</v>
      </c>
      <c r="I1804" s="18">
        <f t="shared" si="388"/>
        <v>71.614461708436281</v>
      </c>
      <c r="J1804" s="20">
        <f t="shared" si="393"/>
        <v>2579733.4068250968</v>
      </c>
      <c r="K1804" s="18">
        <f t="shared" si="389"/>
        <v>119.37223978652247</v>
      </c>
      <c r="L1804" s="20">
        <f t="shared" si="390"/>
        <v>74962.165239753813</v>
      </c>
      <c r="M1804" s="39">
        <f t="shared" si="384"/>
        <v>31.158208965355229</v>
      </c>
      <c r="N1804" s="21"/>
      <c r="O1804" s="22">
        <f t="shared" si="385"/>
        <v>34.165665199989768</v>
      </c>
      <c r="P1804" s="22"/>
      <c r="Q1804" s="41">
        <f t="shared" si="386"/>
        <v>4.3191404179545541E-2</v>
      </c>
      <c r="R1804" s="19">
        <f t="shared" si="391"/>
        <v>0.99766554423298126</v>
      </c>
      <c r="S1804" s="19">
        <f t="shared" si="394"/>
        <v>58.825969116208604</v>
      </c>
      <c r="T1804" s="25"/>
      <c r="U1804" s="25"/>
      <c r="Y1804" s="40"/>
      <c r="Z1804" s="40"/>
    </row>
    <row r="1805" spans="1:26" x14ac:dyDescent="0.2">
      <c r="A1805" s="16">
        <v>2020.09</v>
      </c>
      <c r="B1805" s="48">
        <v>3365.5166666666664</v>
      </c>
      <c r="C1805" s="18">
        <f>58.85</f>
        <v>58.85</v>
      </c>
      <c r="D1805" s="17">
        <v>98.22</v>
      </c>
      <c r="E1805" s="17">
        <v>260.27999999999997</v>
      </c>
      <c r="F1805" s="46">
        <f t="shared" si="392"/>
        <v>2020.7083333331973</v>
      </c>
      <c r="G1805" s="19">
        <v>0.68</v>
      </c>
      <c r="H1805" s="18">
        <f t="shared" si="387"/>
        <v>4070.6582239159134</v>
      </c>
      <c r="I1805" s="18">
        <f t="shared" si="388"/>
        <v>71.180225862532708</v>
      </c>
      <c r="J1805" s="20">
        <f t="shared" si="393"/>
        <v>2559975.4762915331</v>
      </c>
      <c r="K1805" s="18">
        <f t="shared" si="389"/>
        <v>118.79901077685577</v>
      </c>
      <c r="L1805" s="20">
        <f t="shared" si="390"/>
        <v>74710.90361005126</v>
      </c>
      <c r="M1805" s="39">
        <f t="shared" si="384"/>
        <v>30.839426043811255</v>
      </c>
      <c r="N1805" s="21"/>
      <c r="O1805" s="22">
        <f t="shared" si="385"/>
        <v>33.81900485029864</v>
      </c>
      <c r="P1805" s="22"/>
      <c r="Q1805" s="41">
        <f t="shared" si="386"/>
        <v>4.3305608427917058E-2</v>
      </c>
      <c r="R1805" s="19">
        <f t="shared" si="391"/>
        <v>0.99007799751736891</v>
      </c>
      <c r="S1805" s="19">
        <f t="shared" si="394"/>
        <v>58.607017748531568</v>
      </c>
      <c r="T1805" s="25"/>
      <c r="U1805" s="25"/>
      <c r="Y1805" s="40"/>
      <c r="Z1805" s="40"/>
    </row>
    <row r="1806" spans="1:26" x14ac:dyDescent="0.2">
      <c r="A1806" s="16">
        <v>2020.1</v>
      </c>
      <c r="B1806" s="48">
        <v>3418.701363636364</v>
      </c>
      <c r="C1806" s="18">
        <f>C1805*2/3+C1808/3</f>
        <v>58.659615378670054</v>
      </c>
      <c r="D1806" s="17">
        <f>D1805*2/3+D1808/3</f>
        <v>96.856666666666669</v>
      </c>
      <c r="E1806" s="17">
        <v>260.38799999999998</v>
      </c>
      <c r="F1806" s="46">
        <f t="shared" si="392"/>
        <v>2020.7916666665305</v>
      </c>
      <c r="G1806" s="19">
        <v>0.79</v>
      </c>
      <c r="H1806" s="18">
        <f t="shared" si="387"/>
        <v>4133.271104722483</v>
      </c>
      <c r="I1806" s="18">
        <f t="shared" si="388"/>
        <v>70.92052433643947</v>
      </c>
      <c r="J1806" s="20">
        <f t="shared" si="393"/>
        <v>2603068.5085820914</v>
      </c>
      <c r="K1806" s="18">
        <f t="shared" si="389"/>
        <v>117.10144263880575</v>
      </c>
      <c r="L1806" s="20">
        <f t="shared" si="390"/>
        <v>73748.629092906776</v>
      </c>
      <c r="M1806" s="39">
        <f t="shared" si="384"/>
        <v>31.283694032592848</v>
      </c>
      <c r="N1806" s="21"/>
      <c r="O1806" s="22">
        <f t="shared" si="385"/>
        <v>34.307908575345337</v>
      </c>
      <c r="P1806" s="22"/>
      <c r="Q1806" s="41">
        <f t="shared" si="386"/>
        <v>4.1660697490221707E-2</v>
      </c>
      <c r="R1806" s="19">
        <f t="shared" si="391"/>
        <v>0.99306022792378179</v>
      </c>
      <c r="S1806" s="19">
        <f t="shared" si="394"/>
        <v>58.001451780491003</v>
      </c>
      <c r="T1806" s="25"/>
      <c r="U1806" s="25"/>
      <c r="Y1806" s="40"/>
      <c r="Z1806" s="40"/>
    </row>
    <row r="1807" spans="1:26" x14ac:dyDescent="0.2">
      <c r="A1807" s="16">
        <v>2020.11</v>
      </c>
      <c r="B1807" s="48">
        <v>3548.9925000000012</v>
      </c>
      <c r="C1807" s="18">
        <f>C1805/3+C1808*2/3</f>
        <v>58.469230757340114</v>
      </c>
      <c r="D1807" s="17">
        <f>D1805/3+D1808*2/3</f>
        <v>95.493333333333339</v>
      </c>
      <c r="E1807" s="17">
        <v>260.22899999999998</v>
      </c>
      <c r="F1807" s="46">
        <f t="shared" si="392"/>
        <v>2020.8749999998638</v>
      </c>
      <c r="G1807" s="19">
        <v>0.87</v>
      </c>
      <c r="H1807" s="18">
        <f t="shared" si="387"/>
        <v>4293.4170966605407</v>
      </c>
      <c r="I1807" s="18">
        <f t="shared" si="388"/>
        <v>70.733537746882902</v>
      </c>
      <c r="J1807" s="20">
        <f t="shared" si="393"/>
        <v>2707638.1495491611</v>
      </c>
      <c r="K1807" s="18">
        <f t="shared" si="389"/>
        <v>115.52369016007702</v>
      </c>
      <c r="L1807" s="20">
        <f t="shared" si="390"/>
        <v>72854.871448995138</v>
      </c>
      <c r="M1807" s="39">
        <f t="shared" si="384"/>
        <v>32.473204096612569</v>
      </c>
      <c r="N1807" s="21"/>
      <c r="O1807" s="22">
        <f t="shared" si="385"/>
        <v>35.612031301968521</v>
      </c>
      <c r="P1807" s="22"/>
      <c r="Q1807" s="41">
        <f t="shared" si="386"/>
        <v>3.9584837150407753E-2</v>
      </c>
      <c r="R1807" s="19">
        <f t="shared" si="391"/>
        <v>0.99504322719134342</v>
      </c>
      <c r="S1807" s="19">
        <f t="shared" si="394"/>
        <v>57.634127892212327</v>
      </c>
      <c r="T1807" s="25"/>
      <c r="U1807" s="25"/>
      <c r="Y1807" s="40"/>
      <c r="Z1807" s="40"/>
    </row>
    <row r="1808" spans="1:26" x14ac:dyDescent="0.2">
      <c r="A1808" s="16">
        <v>2020.12</v>
      </c>
      <c r="B1808" s="48">
        <v>3695.3099999999995</v>
      </c>
      <c r="C1808" s="18">
        <v>58.278846136010173</v>
      </c>
      <c r="D1808" s="17">
        <v>94.13</v>
      </c>
      <c r="E1808" s="17">
        <v>260.47399999999999</v>
      </c>
      <c r="F1808" s="46">
        <f t="shared" si="392"/>
        <v>2020.9583333331971</v>
      </c>
      <c r="G1808" s="19">
        <v>0.93</v>
      </c>
      <c r="H1808" s="18">
        <f t="shared" si="387"/>
        <v>4466.2208071151072</v>
      </c>
      <c r="I1808" s="18">
        <f t="shared" si="388"/>
        <v>70.436903866606187</v>
      </c>
      <c r="J1808" s="20">
        <f t="shared" si="393"/>
        <v>2820318.3400025498</v>
      </c>
      <c r="K1808" s="18">
        <f t="shared" si="389"/>
        <v>113.76727921980702</v>
      </c>
      <c r="L1808" s="20">
        <f t="shared" si="390"/>
        <v>71841.487004998242</v>
      </c>
      <c r="M1808" s="39">
        <f t="shared" si="384"/>
        <v>33.765591418117111</v>
      </c>
      <c r="N1808" s="21"/>
      <c r="O1808" s="22">
        <f t="shared" si="385"/>
        <v>37.026596400604241</v>
      </c>
      <c r="P1808" s="22"/>
      <c r="Q1808" s="41">
        <f t="shared" si="386"/>
        <v>3.7727217459252026E-2</v>
      </c>
      <c r="R1808" s="19">
        <f t="shared" si="391"/>
        <v>0.98667487501523965</v>
      </c>
      <c r="S1808" s="19">
        <f t="shared" si="394"/>
        <v>57.29450706953979</v>
      </c>
      <c r="T1808" s="25"/>
      <c r="U1808" s="25"/>
      <c r="Y1808" s="40"/>
      <c r="Z1808" s="40"/>
    </row>
    <row r="1809" spans="1:26" x14ac:dyDescent="0.2">
      <c r="A1809" s="16">
        <v>2021.01</v>
      </c>
      <c r="B1809" s="48">
        <v>3793.7484210526318</v>
      </c>
      <c r="C1809" s="18">
        <f>C1808*2/3+C1811/3</f>
        <v>58.063693112307661</v>
      </c>
      <c r="D1809" s="17">
        <f>D1808*2/3+D1811/3</f>
        <v>105.48666666666665</v>
      </c>
      <c r="E1809" s="17">
        <v>261.58199999999999</v>
      </c>
      <c r="F1809" s="46">
        <f t="shared" si="392"/>
        <v>2021.0416666665303</v>
      </c>
      <c r="G1809" s="19">
        <v>1.08</v>
      </c>
      <c r="H1809" s="18">
        <f t="shared" si="387"/>
        <v>4565.7735126582056</v>
      </c>
      <c r="I1809" s="18">
        <f t="shared" si="388"/>
        <v>69.879613152031695</v>
      </c>
      <c r="J1809" s="20">
        <f t="shared" si="393"/>
        <v>2886860.9264432006</v>
      </c>
      <c r="K1809" s="18">
        <f t="shared" si="389"/>
        <v>126.95312792292033</v>
      </c>
      <c r="L1809" s="20">
        <f t="shared" si="390"/>
        <v>80270.30326281974</v>
      </c>
      <c r="M1809" s="39">
        <f t="shared" si="384"/>
        <v>34.512432294106915</v>
      </c>
      <c r="N1809" s="21"/>
      <c r="O1809" s="22">
        <f t="shared" si="385"/>
        <v>37.841180467856653</v>
      </c>
      <c r="P1809" s="22"/>
      <c r="Q1809" s="41">
        <f t="shared" si="386"/>
        <v>3.5534737619675009E-2</v>
      </c>
      <c r="R1809" s="19">
        <f t="shared" si="391"/>
        <v>0.98412841193197109</v>
      </c>
      <c r="S1809" s="19">
        <f t="shared" si="394"/>
        <v>56.29159833046144</v>
      </c>
      <c r="T1809" s="25"/>
      <c r="U1809" s="25"/>
      <c r="Y1809" s="40"/>
      <c r="Z1809" s="40"/>
    </row>
    <row r="1810" spans="1:26" x14ac:dyDescent="0.2">
      <c r="A1810" s="16">
        <v>2021.02</v>
      </c>
      <c r="B1810" s="48">
        <v>3883.4321052631576</v>
      </c>
      <c r="C1810" s="18">
        <f>C1808/3+C1811*2/3</f>
        <v>57.848540088605162</v>
      </c>
      <c r="D1810" s="17">
        <f>D1808/3+D1811*2/3</f>
        <v>116.84333333333332</v>
      </c>
      <c r="E1810" s="17">
        <v>263.01400000000001</v>
      </c>
      <c r="F1810" s="46">
        <f t="shared" si="392"/>
        <v>2021.1249999998636</v>
      </c>
      <c r="G1810" s="19">
        <v>1.26</v>
      </c>
      <c r="H1810" s="18">
        <f t="shared" si="387"/>
        <v>4648.2614002611645</v>
      </c>
      <c r="I1810" s="18">
        <f t="shared" si="388"/>
        <v>69.241621500449142</v>
      </c>
      <c r="J1810" s="20">
        <f t="shared" si="393"/>
        <v>2942664.9729102906</v>
      </c>
      <c r="K1810" s="18">
        <f t="shared" si="389"/>
        <v>139.855246979882</v>
      </c>
      <c r="L1810" s="20">
        <f t="shared" si="390"/>
        <v>88537.864187735555</v>
      </c>
      <c r="M1810" s="39">
        <f t="shared" si="384"/>
        <v>35.10390717196983</v>
      </c>
      <c r="N1810" s="21"/>
      <c r="O1810" s="22">
        <f t="shared" si="385"/>
        <v>38.480638192752082</v>
      </c>
      <c r="P1810" s="22"/>
      <c r="Q1810" s="41">
        <f t="shared" si="386"/>
        <v>3.3301489166802964E-2</v>
      </c>
      <c r="R1810" s="19">
        <f t="shared" si="391"/>
        <v>0.96899048053213055</v>
      </c>
      <c r="S1810" s="19">
        <f t="shared" si="394"/>
        <v>55.096541710126829</v>
      </c>
      <c r="T1810" s="25"/>
      <c r="U1810" s="25"/>
      <c r="Y1810" s="40"/>
      <c r="Z1810" s="40"/>
    </row>
    <row r="1811" spans="1:26" x14ac:dyDescent="0.2">
      <c r="A1811" s="16">
        <v>2021.03</v>
      </c>
      <c r="B1811" s="48">
        <v>3910.5082608695648</v>
      </c>
      <c r="C1811" s="18">
        <v>57.633387064902649</v>
      </c>
      <c r="D1811" s="17">
        <v>128.19999999999999</v>
      </c>
      <c r="E1811" s="17">
        <v>264.87700000000001</v>
      </c>
      <c r="F1811" s="46">
        <f t="shared" si="392"/>
        <v>2021.2083333331968</v>
      </c>
      <c r="G1811" s="19">
        <v>1.61</v>
      </c>
      <c r="H1811" s="18">
        <f t="shared" si="387"/>
        <v>4647.7488419542897</v>
      </c>
      <c r="I1811" s="18">
        <f t="shared" si="388"/>
        <v>68.498898383413831</v>
      </c>
      <c r="J1811" s="20">
        <f t="shared" si="393"/>
        <v>2945954.1930552484</v>
      </c>
      <c r="K1811" s="18">
        <f t="shared" si="389"/>
        <v>152.36929876886259</v>
      </c>
      <c r="L1811" s="20">
        <f t="shared" si="390"/>
        <v>96578.57811703012</v>
      </c>
      <c r="M1811" s="39">
        <f t="shared" si="384"/>
        <v>35.04254511219208</v>
      </c>
      <c r="N1811" s="21"/>
      <c r="O1811" s="22">
        <f t="shared" si="385"/>
        <v>38.400680076306465</v>
      </c>
      <c r="P1811" s="22"/>
      <c r="Q1811" s="41">
        <f t="shared" si="386"/>
        <v>2.9582246986088724E-2</v>
      </c>
      <c r="R1811" s="19">
        <f t="shared" si="391"/>
        <v>0.99859771179400214</v>
      </c>
      <c r="S1811" s="19">
        <f t="shared" si="394"/>
        <v>53.012522252729312</v>
      </c>
      <c r="T1811" s="25"/>
      <c r="U1811" s="25"/>
      <c r="Y1811" s="40"/>
      <c r="Z1811" s="40"/>
    </row>
    <row r="1812" spans="1:26" x14ac:dyDescent="0.2">
      <c r="A1812" s="16">
        <v>2021.04</v>
      </c>
      <c r="B1812" s="48">
        <v>4141.1761904761906</v>
      </c>
      <c r="C1812" s="18">
        <f>C1811*2/3+C1814/3</f>
        <v>57.710605421407152</v>
      </c>
      <c r="D1812" s="17">
        <f>D1811*2/3+D1814/3</f>
        <v>138.38666666666666</v>
      </c>
      <c r="E1812" s="17">
        <v>267.05399999999997</v>
      </c>
      <c r="F1812" s="46">
        <f t="shared" si="392"/>
        <v>2021.2916666665301</v>
      </c>
      <c r="G1812" s="19">
        <v>1.64</v>
      </c>
      <c r="H1812" s="18">
        <f t="shared" si="387"/>
        <v>4881.7812350106142</v>
      </c>
      <c r="I1812" s="18">
        <f t="shared" si="388"/>
        <v>68.031529606310059</v>
      </c>
      <c r="J1812" s="20">
        <f t="shared" si="393"/>
        <v>3097888.0032659168</v>
      </c>
      <c r="K1812" s="18">
        <f t="shared" si="389"/>
        <v>163.13564104388385</v>
      </c>
      <c r="L1812" s="20">
        <f t="shared" si="390"/>
        <v>103522.85794179875</v>
      </c>
      <c r="M1812" s="39">
        <f t="shared" si="384"/>
        <v>36.719814109133011</v>
      </c>
      <c r="N1812" s="21"/>
      <c r="O1812" s="22">
        <f t="shared" si="385"/>
        <v>40.219749436274739</v>
      </c>
      <c r="P1812" s="22"/>
      <c r="Q1812" s="41">
        <f t="shared" si="386"/>
        <v>2.8158458253758529E-2</v>
      </c>
      <c r="R1812" s="19">
        <f t="shared" si="391"/>
        <v>1.0031977488541435</v>
      </c>
      <c r="S1812" s="19">
        <f t="shared" si="394"/>
        <v>52.506636145538643</v>
      </c>
      <c r="T1812" s="25"/>
      <c r="U1812" s="25"/>
      <c r="Y1812" s="40"/>
      <c r="Z1812" s="40"/>
    </row>
    <row r="1813" spans="1:26" x14ac:dyDescent="0.2">
      <c r="A1813" s="16">
        <v>2021.05</v>
      </c>
      <c r="B1813" s="48">
        <v>4167.8495000000012</v>
      </c>
      <c r="C1813" s="18">
        <f>C1811/3+C1814*2/3</f>
        <v>57.787823777911655</v>
      </c>
      <c r="D1813" s="17">
        <f>D1811/3+D1814*2/3</f>
        <v>148.57333333333332</v>
      </c>
      <c r="E1813" s="17">
        <v>269.19499999999999</v>
      </c>
      <c r="F1813" s="46">
        <f t="shared" si="392"/>
        <v>2021.3749999998633</v>
      </c>
      <c r="G1813" s="19">
        <v>1.62</v>
      </c>
      <c r="H1813" s="18">
        <f t="shared" si="387"/>
        <v>4874.148221663203</v>
      </c>
      <c r="I1813" s="18">
        <f t="shared" si="388"/>
        <v>67.580755615310622</v>
      </c>
      <c r="J1813" s="20">
        <f t="shared" si="393"/>
        <v>3096618.0256682816</v>
      </c>
      <c r="K1813" s="18">
        <f t="shared" si="389"/>
        <v>173.75110316561111</v>
      </c>
      <c r="L1813" s="20">
        <f t="shared" si="390"/>
        <v>110386.63035544398</v>
      </c>
      <c r="M1813" s="39">
        <f t="shared" si="384"/>
        <v>36.552133989799067</v>
      </c>
      <c r="N1813" s="21"/>
      <c r="O1813" s="22">
        <f t="shared" si="385"/>
        <v>40.014691437684434</v>
      </c>
      <c r="P1813" s="22"/>
      <c r="Q1813" s="41">
        <f t="shared" si="386"/>
        <v>2.881834542561662E-2</v>
      </c>
      <c r="R1813" s="19">
        <f t="shared" si="391"/>
        <v>1.0105500616202074</v>
      </c>
      <c r="S1813" s="19">
        <f t="shared" si="394"/>
        <v>52.25560053668012</v>
      </c>
      <c r="T1813" s="25"/>
      <c r="U1813" s="25"/>
      <c r="Y1813" s="40"/>
      <c r="Z1813" s="40"/>
    </row>
    <row r="1814" spans="1:26" x14ac:dyDescent="0.2">
      <c r="A1814" s="16">
        <v>2021.06</v>
      </c>
      <c r="B1814" s="48">
        <v>4238.4895454545458</v>
      </c>
      <c r="C1814" s="18">
        <v>57.86504213441615</v>
      </c>
      <c r="D1814" s="17">
        <v>158.76</v>
      </c>
      <c r="E1814" s="17">
        <v>271.69600000000003</v>
      </c>
      <c r="F1814" s="46">
        <f t="shared" si="392"/>
        <v>2021.4583333331966</v>
      </c>
      <c r="G1814" s="19">
        <v>1.52</v>
      </c>
      <c r="H1814" s="18">
        <f t="shared" si="387"/>
        <v>4911.1315151505414</v>
      </c>
      <c r="I1814" s="18">
        <f t="shared" si="388"/>
        <v>67.048138022803272</v>
      </c>
      <c r="J1814" s="20">
        <f t="shared" si="393"/>
        <v>3123663.7780744121</v>
      </c>
      <c r="K1814" s="18">
        <f t="shared" si="389"/>
        <v>183.95497522966849</v>
      </c>
      <c r="L1814" s="20">
        <f t="shared" si="390"/>
        <v>117002.26132182442</v>
      </c>
      <c r="M1814" s="39">
        <f t="shared" si="384"/>
        <v>36.696258013088375</v>
      </c>
      <c r="N1814" s="21"/>
      <c r="O1814" s="22">
        <f t="shared" si="385"/>
        <v>40.148049521730456</v>
      </c>
      <c r="P1814" s="22"/>
      <c r="Q1814" s="41">
        <f t="shared" si="386"/>
        <v>3.0761593765331392E-2</v>
      </c>
      <c r="R1814" s="19">
        <f t="shared" si="391"/>
        <v>1.019847179067535</v>
      </c>
      <c r="S1814" s="19">
        <f t="shared" si="394"/>
        <v>52.320805376807286</v>
      </c>
      <c r="T1814" s="25"/>
      <c r="U1814" s="25"/>
      <c r="Y1814" s="40"/>
      <c r="Z1814" s="40"/>
    </row>
    <row r="1815" spans="1:26" x14ac:dyDescent="0.2">
      <c r="A1815" s="16">
        <v>2021.07</v>
      </c>
      <c r="B1815" s="48">
        <v>4363.7128571428575</v>
      </c>
      <c r="C1815" s="18">
        <f>C1814*2/3+C1817/3</f>
        <v>58.328189005792169</v>
      </c>
      <c r="D1815" s="17">
        <f>D1814*2/3+D1817/3</f>
        <v>164.31666666666666</v>
      </c>
      <c r="E1815" s="17">
        <v>273.00299999999999</v>
      </c>
      <c r="F1815" s="46">
        <f t="shared" si="392"/>
        <v>2021.5416666665299</v>
      </c>
      <c r="G1815" s="19">
        <v>1.32</v>
      </c>
      <c r="H1815" s="18">
        <f t="shared" si="387"/>
        <v>5032.020924606536</v>
      </c>
      <c r="I1815" s="18">
        <f t="shared" si="388"/>
        <v>67.261223911906512</v>
      </c>
      <c r="J1815" s="20">
        <f t="shared" si="393"/>
        <v>3204119.0300501408</v>
      </c>
      <c r="K1815" s="18">
        <f t="shared" si="389"/>
        <v>189.48196913892284</v>
      </c>
      <c r="L1815" s="20">
        <f t="shared" si="390"/>
        <v>120651.87968527144</v>
      </c>
      <c r="M1815" s="39">
        <f t="shared" si="384"/>
        <v>37.443383184615413</v>
      </c>
      <c r="N1815" s="21"/>
      <c r="O1815" s="22">
        <f t="shared" si="385"/>
        <v>40.93735604211512</v>
      </c>
      <c r="P1815" s="22"/>
      <c r="Q1815" s="41">
        <f t="shared" si="386"/>
        <v>3.2616581086394966E-2</v>
      </c>
      <c r="R1815" s="19">
        <f t="shared" si="391"/>
        <v>1.0048233757041396</v>
      </c>
      <c r="S1815" s="19">
        <f t="shared" si="394"/>
        <v>53.103768840735192</v>
      </c>
      <c r="T1815" s="25"/>
      <c r="U1815" s="25"/>
      <c r="Y1815" s="40"/>
      <c r="Z1815" s="40"/>
    </row>
    <row r="1816" spans="1:26" x14ac:dyDescent="0.2">
      <c r="A1816" s="16">
        <v>2021.08</v>
      </c>
      <c r="B1816" s="48">
        <v>4454.2063636363628</v>
      </c>
      <c r="C1816" s="18">
        <f>C1814/3+C1817*2/3</f>
        <v>58.791335877168187</v>
      </c>
      <c r="D1816" s="17">
        <f>D1814/3+D1817*2/3</f>
        <v>169.87333333333333</v>
      </c>
      <c r="E1816" s="17">
        <f>273.567</f>
        <v>273.56700000000001</v>
      </c>
      <c r="F1816" s="46">
        <f t="shared" si="392"/>
        <v>2021.6249999998631</v>
      </c>
      <c r="G1816" s="19">
        <v>1.28</v>
      </c>
      <c r="H1816" s="18">
        <f t="shared" si="387"/>
        <v>5125.7842086590399</v>
      </c>
      <c r="I1816" s="18">
        <f t="shared" si="388"/>
        <v>67.655531972061198</v>
      </c>
      <c r="J1816" s="20">
        <f t="shared" si="393"/>
        <v>3267412.3719594553</v>
      </c>
      <c r="K1816" s="18">
        <f t="shared" si="389"/>
        <v>195.48578992227385</v>
      </c>
      <c r="L1816" s="20">
        <f t="shared" si="390"/>
        <v>124611.70087013941</v>
      </c>
      <c r="M1816" s="39">
        <f t="shared" si="384"/>
        <v>37.973500614070495</v>
      </c>
      <c r="N1816" s="21"/>
      <c r="O1816" s="22">
        <f t="shared" si="385"/>
        <v>41.486836718719658</v>
      </c>
      <c r="P1816" s="22"/>
      <c r="Q1816" s="41">
        <f t="shared" si="386"/>
        <v>3.2573428847369475E-2</v>
      </c>
      <c r="R1816" s="19">
        <f t="shared" si="391"/>
        <v>0.99272583098797629</v>
      </c>
      <c r="S1816" s="19">
        <f t="shared" si="394"/>
        <v>53.249898698327804</v>
      </c>
      <c r="T1816" s="25"/>
      <c r="U1816" s="25"/>
      <c r="Y1816" s="40"/>
      <c r="Z1816" s="40"/>
    </row>
    <row r="1817" spans="1:26" x14ac:dyDescent="0.2">
      <c r="A1817" s="16">
        <v>2021.09</v>
      </c>
      <c r="B1817" s="48">
        <v>4445.5433333333331</v>
      </c>
      <c r="C1817" s="18">
        <v>59.254482748544206</v>
      </c>
      <c r="D1817" s="17">
        <v>175.43</v>
      </c>
      <c r="E1817" s="17">
        <v>274.31</v>
      </c>
      <c r="F1817" s="46">
        <f t="shared" si="392"/>
        <v>2021.7083333331964</v>
      </c>
      <c r="G1817" s="19">
        <v>1.37</v>
      </c>
      <c r="H1817" s="18">
        <f t="shared" si="387"/>
        <v>5101.9582499878497</v>
      </c>
      <c r="I1817" s="18">
        <f t="shared" si="388"/>
        <v>68.003812906490893</v>
      </c>
      <c r="J1817" s="20">
        <f t="shared" si="393"/>
        <v>3255837.0003184583</v>
      </c>
      <c r="K1817" s="18">
        <f t="shared" si="389"/>
        <v>201.33344086070514</v>
      </c>
      <c r="L1817" s="20">
        <f t="shared" si="390"/>
        <v>128481.81698806984</v>
      </c>
      <c r="M1817" s="39">
        <f t="shared" si="384"/>
        <v>37.620346686651203</v>
      </c>
      <c r="N1817" s="21"/>
      <c r="O1817" s="22">
        <f t="shared" si="385"/>
        <v>41.070676530740506</v>
      </c>
      <c r="P1817" s="22"/>
      <c r="Q1817" s="41">
        <f t="shared" si="386"/>
        <v>3.2042416075777444E-2</v>
      </c>
      <c r="R1817" s="19">
        <f t="shared" si="391"/>
        <v>0.9818778716640022</v>
      </c>
      <c r="S1817" s="19">
        <f t="shared" si="394"/>
        <v>52.719365674443196</v>
      </c>
      <c r="T1817" s="25"/>
      <c r="U1817" s="25"/>
      <c r="Y1817" s="40"/>
      <c r="Z1817" s="40"/>
    </row>
    <row r="1818" spans="1:26" x14ac:dyDescent="0.2">
      <c r="A1818" s="16">
        <v>2021.1</v>
      </c>
      <c r="B1818" s="48">
        <v>4460.7071428571426</v>
      </c>
      <c r="C1818" s="18">
        <f>C1817*2/3+C1820/3</f>
        <v>59.635360926493661</v>
      </c>
      <c r="D1818" s="17">
        <f>D1817*2/3+D1820/3</f>
        <v>182.91</v>
      </c>
      <c r="E1818" s="17">
        <v>276.589</v>
      </c>
      <c r="F1818" s="46">
        <f t="shared" si="392"/>
        <v>2021.7916666665296</v>
      </c>
      <c r="G1818" s="19">
        <v>1.58</v>
      </c>
      <c r="H1818" s="18">
        <f t="shared" si="387"/>
        <v>5077.1792923603016</v>
      </c>
      <c r="I1818" s="18">
        <f t="shared" si="388"/>
        <v>67.877000191160718</v>
      </c>
      <c r="J1818" s="20">
        <f t="shared" si="393"/>
        <v>3243633.8670707829</v>
      </c>
      <c r="K1818" s="18">
        <f t="shared" si="389"/>
        <v>208.18826132818015</v>
      </c>
      <c r="L1818" s="20">
        <f t="shared" si="390"/>
        <v>133004.26403825847</v>
      </c>
      <c r="M1818" s="39">
        <f t="shared" si="384"/>
        <v>37.253025000325323</v>
      </c>
      <c r="N1818" s="21"/>
      <c r="O1818" s="22">
        <f t="shared" si="385"/>
        <v>40.638887886402209</v>
      </c>
      <c r="P1818" s="22"/>
      <c r="Q1818" s="41">
        <f t="shared" si="386"/>
        <v>3.1258728814100648E-2</v>
      </c>
      <c r="R1818" s="19">
        <f t="shared" si="391"/>
        <v>1.0031530998335139</v>
      </c>
      <c r="S1818" s="19">
        <f t="shared" si="394"/>
        <v>51.337460852973216</v>
      </c>
      <c r="T1818" s="25"/>
      <c r="U1818" s="25"/>
      <c r="Y1818" s="40"/>
      <c r="Z1818" s="40"/>
    </row>
    <row r="1819" spans="1:26" x14ac:dyDescent="0.2">
      <c r="A1819" s="16">
        <v>2021.11</v>
      </c>
      <c r="B1819" s="48">
        <v>4667.3866666666672</v>
      </c>
      <c r="C1819" s="18">
        <f>C1817/3+C1820*2/3</f>
        <v>60.016239104443123</v>
      </c>
      <c r="D1819" s="17">
        <f>D1817/3+D1820*2/3</f>
        <v>190.39</v>
      </c>
      <c r="E1819" s="17">
        <v>277.94799999999998</v>
      </c>
      <c r="F1819" s="46">
        <f t="shared" si="392"/>
        <v>2021.8749999998629</v>
      </c>
      <c r="G1819" s="19">
        <v>1.56</v>
      </c>
      <c r="H1819" s="18">
        <f t="shared" si="387"/>
        <v>5286.4474622351454</v>
      </c>
      <c r="I1819" s="18">
        <f t="shared" si="388"/>
        <v>67.976518245738021</v>
      </c>
      <c r="J1819" s="20">
        <f t="shared" si="393"/>
        <v>3380947.0340262912</v>
      </c>
      <c r="K1819" s="18">
        <f t="shared" si="389"/>
        <v>215.64245780685604</v>
      </c>
      <c r="L1819" s="20">
        <f t="shared" si="390"/>
        <v>137914.11592388578</v>
      </c>
      <c r="M1819" s="39">
        <f t="shared" si="384"/>
        <v>38.582627497719223</v>
      </c>
      <c r="N1819" s="21"/>
      <c r="O1819" s="22">
        <f t="shared" si="385"/>
        <v>42.054857617858971</v>
      </c>
      <c r="P1819" s="22"/>
      <c r="Q1819" s="41">
        <f t="shared" si="386"/>
        <v>3.1119985899904258E-2</v>
      </c>
      <c r="R1819" s="19">
        <f t="shared" si="391"/>
        <v>1.0096002483721682</v>
      </c>
      <c r="S1819" s="19">
        <f t="shared" si="394"/>
        <v>51.247531959183569</v>
      </c>
      <c r="T1819" s="25"/>
      <c r="U1819" s="25"/>
      <c r="Y1819" s="40"/>
      <c r="Z1819" s="40"/>
    </row>
    <row r="1820" spans="1:26" x14ac:dyDescent="0.2">
      <c r="A1820" s="16">
        <v>2021.12</v>
      </c>
      <c r="B1820" s="48">
        <v>4674.7727272727261</v>
      </c>
      <c r="C1820" s="18">
        <v>60.397117282392585</v>
      </c>
      <c r="D1820" s="17">
        <v>197.87</v>
      </c>
      <c r="E1820" s="17">
        <v>278.80200000000002</v>
      </c>
      <c r="F1820" s="46">
        <f t="shared" si="392"/>
        <v>2021.9583333331962</v>
      </c>
      <c r="G1820" s="19">
        <v>1.47</v>
      </c>
      <c r="H1820" s="18">
        <f t="shared" si="387"/>
        <v>5278.5946035912748</v>
      </c>
      <c r="I1820" s="18">
        <f t="shared" si="388"/>
        <v>68.19837368763433</v>
      </c>
      <c r="J1820" s="20">
        <f t="shared" si="393"/>
        <v>3379559.4276190321</v>
      </c>
      <c r="K1820" s="18">
        <f t="shared" si="389"/>
        <v>223.42808413318423</v>
      </c>
      <c r="L1820" s="20">
        <f t="shared" si="390"/>
        <v>143047.25875585122</v>
      </c>
      <c r="M1820" s="39">
        <f t="shared" si="384"/>
        <v>38.304849873467454</v>
      </c>
      <c r="N1820" s="21"/>
      <c r="O1820" s="22">
        <f t="shared" si="385"/>
        <v>41.717265819554683</v>
      </c>
      <c r="P1820" s="22"/>
      <c r="Q1820" s="41">
        <f t="shared" si="386"/>
        <v>3.2773352076795367E-2</v>
      </c>
      <c r="R1820" s="19">
        <f t="shared" si="391"/>
        <v>0.97485415546659682</v>
      </c>
      <c r="S1820" s="19">
        <f t="shared" si="394"/>
        <v>51.581037371920011</v>
      </c>
      <c r="T1820" s="25"/>
      <c r="U1820" s="25"/>
      <c r="Y1820" s="40"/>
      <c r="Z1820" s="40"/>
    </row>
    <row r="1821" spans="1:26" x14ac:dyDescent="0.2">
      <c r="A1821" s="16">
        <v>2022.01</v>
      </c>
      <c r="B1821" s="48">
        <v>4573.8154999999997</v>
      </c>
      <c r="C1821" s="18">
        <f>C1820*2/3+C1823/3</f>
        <v>60.921402962953294</v>
      </c>
      <c r="D1821" s="17">
        <f>D1820*2/3+D1823/3</f>
        <v>197.88333333333333</v>
      </c>
      <c r="E1821" s="17">
        <v>281.14800000000002</v>
      </c>
      <c r="F1821" s="46">
        <f t="shared" si="392"/>
        <v>2022.0416666665294</v>
      </c>
      <c r="G1821" s="19">
        <v>1.76</v>
      </c>
      <c r="H1821" s="18">
        <f t="shared" si="387"/>
        <v>5121.5018757491616</v>
      </c>
      <c r="I1821" s="18">
        <f t="shared" si="388"/>
        <v>68.21636761431148</v>
      </c>
      <c r="J1821" s="20">
        <f t="shared" si="393"/>
        <v>3282622.1790787349</v>
      </c>
      <c r="K1821" s="18">
        <f t="shared" si="389"/>
        <v>221.57864978291391</v>
      </c>
      <c r="L1821" s="20">
        <f t="shared" si="390"/>
        <v>142020.64313045211</v>
      </c>
      <c r="M1821" s="39">
        <f t="shared" si="384"/>
        <v>36.936758070297458</v>
      </c>
      <c r="N1821" s="21"/>
      <c r="O1821" s="22">
        <f t="shared" si="385"/>
        <v>40.194254833176537</v>
      </c>
      <c r="P1821" s="22"/>
      <c r="Q1821" s="41">
        <f t="shared" si="386"/>
        <v>3.1247786313865843E-2</v>
      </c>
      <c r="R1821" s="19">
        <f t="shared" si="391"/>
        <v>0.98613460955449705</v>
      </c>
      <c r="S1821" s="19">
        <f t="shared" si="394"/>
        <v>49.864400944375319</v>
      </c>
      <c r="T1821" s="25"/>
      <c r="U1821" s="25"/>
      <c r="Y1821" s="40"/>
      <c r="Z1821" s="40"/>
    </row>
    <row r="1822" spans="1:26" x14ac:dyDescent="0.2">
      <c r="A1822" s="16">
        <v>2022.02</v>
      </c>
      <c r="B1822" s="48">
        <v>4435.9805263157887</v>
      </c>
      <c r="C1822" s="18">
        <f>C1820/3+C1823*2/3</f>
        <v>61.445688643514018</v>
      </c>
      <c r="D1822" s="17">
        <f>D1820/3+D1823*2/3</f>
        <v>197.89666666666665</v>
      </c>
      <c r="E1822" s="17">
        <v>283.71600000000001</v>
      </c>
      <c r="F1822" s="46">
        <f t="shared" si="392"/>
        <v>2022.1249999998627</v>
      </c>
      <c r="G1822" s="19">
        <v>1.93</v>
      </c>
      <c r="H1822" s="18">
        <f t="shared" si="387"/>
        <v>4922.2027112198384</v>
      </c>
      <c r="I1822" s="18">
        <f t="shared" si="388"/>
        <v>68.180672444264928</v>
      </c>
      <c r="J1822" s="20">
        <f t="shared" si="393"/>
        <v>3158523.2479033279</v>
      </c>
      <c r="K1822" s="18">
        <f t="shared" si="389"/>
        <v>219.58786866385171</v>
      </c>
      <c r="L1822" s="20">
        <f t="shared" si="390"/>
        <v>140907.11594452689</v>
      </c>
      <c r="M1822" s="39">
        <f t="shared" si="384"/>
        <v>35.287149225694883</v>
      </c>
      <c r="N1822" s="21"/>
      <c r="O1822" s="22">
        <f t="shared" si="385"/>
        <v>38.370495009112233</v>
      </c>
      <c r="P1822" s="22"/>
      <c r="Q1822" s="41">
        <f t="shared" si="386"/>
        <v>3.129367892287957E-2</v>
      </c>
      <c r="R1822" s="19">
        <f t="shared" si="391"/>
        <v>0.98374387238665295</v>
      </c>
      <c r="S1822" s="19">
        <f t="shared" si="394"/>
        <v>48.72793163914745</v>
      </c>
      <c r="T1822" s="25"/>
      <c r="U1822" s="25"/>
      <c r="Y1822" s="40"/>
      <c r="Z1822" s="40"/>
    </row>
    <row r="1823" spans="1:26" x14ac:dyDescent="0.2">
      <c r="A1823" s="16">
        <v>2022.03</v>
      </c>
      <c r="B1823" s="48">
        <v>4391.2652173913057</v>
      </c>
      <c r="C1823" s="18">
        <v>61.969974324074734</v>
      </c>
      <c r="D1823" s="17">
        <v>197.91</v>
      </c>
      <c r="E1823" s="17">
        <v>287.50400000000002</v>
      </c>
      <c r="F1823" s="46">
        <f t="shared" si="392"/>
        <v>2022.2083333331959</v>
      </c>
      <c r="G1823" s="19">
        <v>2.13</v>
      </c>
      <c r="H1823" s="18">
        <f t="shared" si="387"/>
        <v>4808.3876061951232</v>
      </c>
      <c r="I1823" s="18">
        <f t="shared" si="388"/>
        <v>67.856447229832241</v>
      </c>
      <c r="J1823" s="20">
        <f t="shared" si="393"/>
        <v>3089117.9102151603</v>
      </c>
      <c r="K1823" s="18">
        <f t="shared" si="389"/>
        <v>216.709295392412</v>
      </c>
      <c r="L1823" s="20">
        <f t="shared" si="390"/>
        <v>139223.50287325025</v>
      </c>
      <c r="M1823" s="39">
        <f t="shared" si="384"/>
        <v>34.270798693291745</v>
      </c>
      <c r="N1823" s="21"/>
      <c r="O1823" s="22">
        <f t="shared" si="385"/>
        <v>37.239411741602225</v>
      </c>
      <c r="P1823" s="22"/>
      <c r="Q1823" s="41">
        <f t="shared" si="386"/>
        <v>3.0716673054595862E-2</v>
      </c>
      <c r="R1823" s="19">
        <f t="shared" si="391"/>
        <v>0.94801589886303184</v>
      </c>
      <c r="S1823" s="19">
        <f t="shared" si="394"/>
        <v>47.304227468898212</v>
      </c>
      <c r="T1823" s="25"/>
      <c r="U1823" s="25"/>
      <c r="Y1823" s="40"/>
      <c r="Z1823" s="40"/>
    </row>
    <row r="1824" spans="1:26" x14ac:dyDescent="0.2">
      <c r="A1824" s="16">
        <v>2022.04</v>
      </c>
      <c r="B1824" s="48">
        <v>4391.2959999999994</v>
      </c>
      <c r="C1824" s="18">
        <f>C1823*2/3+C1826/3</f>
        <v>62.653316216049816</v>
      </c>
      <c r="D1824" s="17">
        <f>D1823*2/3+D1826/3</f>
        <v>196.02666666666664</v>
      </c>
      <c r="E1824" s="17">
        <v>289.10899999999998</v>
      </c>
      <c r="F1824" s="46">
        <f t="shared" si="392"/>
        <v>2022.2916666665292</v>
      </c>
      <c r="G1824" s="19">
        <v>2.75</v>
      </c>
      <c r="H1824" s="18">
        <f t="shared" si="387"/>
        <v>4781.7271725197088</v>
      </c>
      <c r="I1824" s="18">
        <f t="shared" si="388"/>
        <v>68.223837472754099</v>
      </c>
      <c r="J1824" s="20">
        <f t="shared" si="393"/>
        <v>3075642.5822506216</v>
      </c>
      <c r="K1824" s="18">
        <f t="shared" si="389"/>
        <v>213.45544425574215</v>
      </c>
      <c r="L1824" s="20">
        <f t="shared" si="390"/>
        <v>137296.13381941197</v>
      </c>
      <c r="M1824" s="39">
        <f t="shared" si="384"/>
        <v>33.88916475591386</v>
      </c>
      <c r="N1824" s="21"/>
      <c r="O1824" s="22">
        <f t="shared" si="385"/>
        <v>36.800852348372892</v>
      </c>
      <c r="P1824" s="22"/>
      <c r="Q1824" s="41">
        <f t="shared" si="386"/>
        <v>2.5106179878196175E-2</v>
      </c>
      <c r="R1824" s="19">
        <f t="shared" si="391"/>
        <v>0.98937792522351686</v>
      </c>
      <c r="S1824" s="19">
        <f t="shared" si="394"/>
        <v>44.596200053523745</v>
      </c>
      <c r="T1824" s="25"/>
      <c r="U1824" s="25"/>
      <c r="Y1824" s="40"/>
      <c r="Z1824" s="40"/>
    </row>
    <row r="1825" spans="1:26" x14ac:dyDescent="0.2">
      <c r="A1825" s="16">
        <v>2022.05</v>
      </c>
      <c r="B1825" s="48">
        <v>4040.3599999999997</v>
      </c>
      <c r="C1825" s="18">
        <f>C1823/3+C1826*2/3</f>
        <v>63.336658108024906</v>
      </c>
      <c r="D1825" s="17">
        <f>D1823/3+D1826*2/3</f>
        <v>194.14333333333332</v>
      </c>
      <c r="E1825" s="17">
        <v>292.29599999999999</v>
      </c>
      <c r="F1825" s="46">
        <f t="shared" si="392"/>
        <v>2022.3749999998624</v>
      </c>
      <c r="G1825" s="19">
        <v>2.9</v>
      </c>
      <c r="H1825" s="18">
        <f t="shared" si="387"/>
        <v>4351.6191906492068</v>
      </c>
      <c r="I1825" s="18">
        <f t="shared" si="388"/>
        <v>68.215955235293109</v>
      </c>
      <c r="J1825" s="20">
        <f t="shared" si="393"/>
        <v>2802650.3379176217</v>
      </c>
      <c r="K1825" s="18">
        <f t="shared" si="389"/>
        <v>209.09964831597657</v>
      </c>
      <c r="L1825" s="20">
        <f t="shared" si="390"/>
        <v>134670.14790046433</v>
      </c>
      <c r="M1825" s="39">
        <f t="shared" si="384"/>
        <v>30.673155079545147</v>
      </c>
      <c r="N1825" s="21"/>
      <c r="O1825" s="22">
        <f t="shared" si="385"/>
        <v>33.292110895037837</v>
      </c>
      <c r="P1825" s="22"/>
      <c r="Q1825" s="41">
        <f t="shared" si="386"/>
        <v>2.7942547874479147E-2</v>
      </c>
      <c r="R1825" s="19">
        <f t="shared" si="391"/>
        <v>0.98198846172615695</v>
      </c>
      <c r="S1825" s="19">
        <f t="shared" si="394"/>
        <v>43.641413710395256</v>
      </c>
      <c r="T1825" s="25"/>
      <c r="U1825" s="25"/>
      <c r="Y1825" s="40"/>
      <c r="Z1825" s="40"/>
    </row>
    <row r="1826" spans="1:26" x14ac:dyDescent="0.2">
      <c r="A1826" s="16">
        <v>2022.06</v>
      </c>
      <c r="B1826" s="48">
        <v>3898.9466666666676</v>
      </c>
      <c r="C1826" s="18">
        <v>64.02</v>
      </c>
      <c r="D1826" s="17">
        <v>192.26</v>
      </c>
      <c r="E1826" s="17">
        <v>296.31099999999998</v>
      </c>
      <c r="F1826" s="46">
        <f t="shared" si="392"/>
        <v>2022.4583333331957</v>
      </c>
      <c r="G1826" s="19">
        <v>3.14</v>
      </c>
      <c r="H1826" s="18">
        <f t="shared" si="387"/>
        <v>4142.4112543352576</v>
      </c>
      <c r="I1826" s="18">
        <f t="shared" si="388"/>
        <v>68.017644552514113</v>
      </c>
      <c r="J1826" s="20">
        <f t="shared" si="393"/>
        <v>2671560.9980177353</v>
      </c>
      <c r="K1826" s="18">
        <f t="shared" si="389"/>
        <v>204.26542239403881</v>
      </c>
      <c r="L1826" s="20">
        <f t="shared" si="390"/>
        <v>131736.687210962</v>
      </c>
      <c r="M1826" s="39">
        <f t="shared" si="384"/>
        <v>29.047721395103849</v>
      </c>
      <c r="N1826" s="21"/>
      <c r="O1826" s="22">
        <f t="shared" si="385"/>
        <v>31.515503555204674</v>
      </c>
      <c r="P1826" s="22"/>
      <c r="Q1826" s="41">
        <f t="shared" si="386"/>
        <v>2.8915813659970362E-2</v>
      </c>
      <c r="R1826" s="19">
        <f t="shared" si="391"/>
        <v>1.0232786529757065</v>
      </c>
      <c r="S1826" s="19">
        <f t="shared" si="394"/>
        <v>42.274676557157136</v>
      </c>
      <c r="T1826" s="25"/>
      <c r="U1826" s="25"/>
      <c r="Y1826" s="40"/>
      <c r="Z1826" s="40"/>
    </row>
    <row r="1827" spans="1:26" x14ac:dyDescent="0.2">
      <c r="A1827" s="16">
        <v>2022.07</v>
      </c>
      <c r="B1827" s="48">
        <v>3911.729499999999</v>
      </c>
      <c r="C1827" s="18">
        <f>C1826*2/3+C1829/3</f>
        <v>64.452768447835695</v>
      </c>
      <c r="D1827" s="17">
        <f>D1826*2/3+D1829/3</f>
        <v>190.58333333333331</v>
      </c>
      <c r="E1827" s="17">
        <v>296.27600000000001</v>
      </c>
      <c r="F1827" s="46">
        <f t="shared" si="392"/>
        <v>2022.541666666529</v>
      </c>
      <c r="G1827" s="19">
        <v>2.9</v>
      </c>
      <c r="H1827" s="18">
        <f t="shared" si="387"/>
        <v>4156.4832550750825</v>
      </c>
      <c r="I1827" s="18">
        <f t="shared" si="388"/>
        <v>68.485526107227187</v>
      </c>
      <c r="J1827" s="20">
        <f t="shared" si="393"/>
        <v>2684317.1304897005</v>
      </c>
      <c r="K1827" s="18">
        <f t="shared" si="389"/>
        <v>202.50797855434354</v>
      </c>
      <c r="L1827" s="20">
        <f t="shared" si="390"/>
        <v>130782.58771535596</v>
      </c>
      <c r="M1827" s="39">
        <f t="shared" si="384"/>
        <v>29.004618317208941</v>
      </c>
      <c r="N1827" s="21"/>
      <c r="O1827" s="22">
        <f t="shared" si="385"/>
        <v>31.45772714906699</v>
      </c>
      <c r="P1827" s="22"/>
      <c r="Q1827" s="41">
        <f t="shared" si="386"/>
        <v>3.152220124246078E-2</v>
      </c>
      <c r="R1827" s="19">
        <f t="shared" si="391"/>
        <v>1.0024166666666667</v>
      </c>
      <c r="S1827" s="19">
        <f t="shared" si="394"/>
        <v>43.263884375134964</v>
      </c>
      <c r="T1827" s="25"/>
      <c r="U1827" s="25"/>
      <c r="Y1827" s="40"/>
      <c r="Z1827" s="40"/>
    </row>
    <row r="1828" spans="1:26" x14ac:dyDescent="0.2">
      <c r="A1828" s="16">
        <v>2022.08</v>
      </c>
      <c r="B1828" s="48">
        <v>4158.5630434782615</v>
      </c>
      <c r="C1828" s="18">
        <f>C1826/3+C1829*2/3</f>
        <v>64.885536895671393</v>
      </c>
      <c r="D1828" s="17">
        <f>D1826/3+D1829*2/3</f>
        <v>188.90666666666664</v>
      </c>
      <c r="E1828" s="17">
        <v>296.17099999999999</v>
      </c>
      <c r="F1828" s="46">
        <f t="shared" si="392"/>
        <v>2022.6249999998622</v>
      </c>
      <c r="G1828" s="19">
        <v>2.9</v>
      </c>
      <c r="H1828" s="18">
        <f t="shared" si="387"/>
        <v>4420.3275348660245</v>
      </c>
      <c r="I1828" s="18">
        <f t="shared" si="388"/>
        <v>68.969815379931447</v>
      </c>
      <c r="J1828" s="20">
        <f t="shared" si="393"/>
        <v>2858423.3994251508</v>
      </c>
      <c r="K1828" s="18">
        <f t="shared" si="389"/>
        <v>200.79756672102724</v>
      </c>
      <c r="L1828" s="20">
        <f t="shared" si="390"/>
        <v>129846.59139753395</v>
      </c>
      <c r="M1828" s="39">
        <f t="shared" si="384"/>
        <v>30.698763365175314</v>
      </c>
      <c r="N1828" s="21"/>
      <c r="O1828" s="22">
        <f t="shared" si="385"/>
        <v>33.281890402234495</v>
      </c>
      <c r="P1828" s="22"/>
      <c r="Q1828" s="41">
        <f t="shared" si="386"/>
        <v>2.9013917428899784E-2</v>
      </c>
      <c r="R1828" s="19">
        <f t="shared" si="391"/>
        <v>0.9505808982687256</v>
      </c>
      <c r="S1828" s="19">
        <f t="shared" si="394"/>
        <v>43.383813954645731</v>
      </c>
      <c r="T1828" s="25"/>
      <c r="U1828" s="25"/>
      <c r="Y1828" s="40"/>
      <c r="Z1828" s="40"/>
    </row>
    <row r="1829" spans="1:26" x14ac:dyDescent="0.2">
      <c r="A1829" s="16">
        <v>2022.09</v>
      </c>
      <c r="B1829" s="48">
        <v>3850.5204761904752</v>
      </c>
      <c r="C1829" s="18">
        <v>65.318305343507092</v>
      </c>
      <c r="D1829" s="17">
        <v>187.23</v>
      </c>
      <c r="E1829" s="17">
        <v>296.80799999999999</v>
      </c>
      <c r="F1829" s="46">
        <f t="shared" si="392"/>
        <v>2022.7083333331955</v>
      </c>
      <c r="G1829" s="19">
        <v>3.52</v>
      </c>
      <c r="H1829" s="18">
        <f t="shared" si="387"/>
        <v>4084.1109086052593</v>
      </c>
      <c r="I1829" s="18">
        <f t="shared" si="388"/>
        <v>69.280816719342184</v>
      </c>
      <c r="J1829" s="20">
        <f t="shared" si="393"/>
        <v>2644740.8976891437</v>
      </c>
      <c r="K1829" s="18">
        <f t="shared" si="389"/>
        <v>198.58824025127362</v>
      </c>
      <c r="L1829" s="20">
        <f t="shared" si="390"/>
        <v>128599.45592712212</v>
      </c>
      <c r="M1829" s="39">
        <f t="shared" si="384"/>
        <v>28.229884655821984</v>
      </c>
      <c r="N1829" s="21"/>
      <c r="O1829" s="22">
        <f t="shared" si="385"/>
        <v>30.597432345703819</v>
      </c>
      <c r="P1829" s="22"/>
      <c r="Q1829" s="41">
        <f t="shared" si="386"/>
        <v>2.5426554002999147E-2</v>
      </c>
      <c r="R1829" s="19">
        <f t="shared" si="391"/>
        <v>0.96529350397212954</v>
      </c>
      <c r="S1829" s="19">
        <f t="shared" si="394"/>
        <v>41.15131722355639</v>
      </c>
      <c r="T1829" s="25"/>
      <c r="U1829" s="25"/>
      <c r="Y1829" s="40"/>
      <c r="Z1829" s="40"/>
    </row>
    <row r="1830" spans="1:26" x14ac:dyDescent="0.2">
      <c r="A1830" s="16">
        <v>2022.1</v>
      </c>
      <c r="B1830" s="48">
        <v>3726.0509523809519</v>
      </c>
      <c r="C1830" s="18">
        <f>C1829*2/3+C1832/3</f>
        <v>65.852203562338062</v>
      </c>
      <c r="D1830" s="17">
        <f>D1829*2/3+D1832/3</f>
        <v>182.40333333333334</v>
      </c>
      <c r="E1830" s="17">
        <v>298.012</v>
      </c>
      <c r="F1830" s="46">
        <f t="shared" si="392"/>
        <v>2022.7916666665287</v>
      </c>
      <c r="G1830" s="19">
        <v>3.98</v>
      </c>
      <c r="H1830" s="18">
        <f t="shared" si="387"/>
        <v>3936.1236225726461</v>
      </c>
      <c r="I1830" s="18">
        <f t="shared" si="388"/>
        <v>69.564913994144575</v>
      </c>
      <c r="J1830" s="20">
        <f t="shared" si="393"/>
        <v>2552663.020349327</v>
      </c>
      <c r="K1830" s="18">
        <f t="shared" si="389"/>
        <v>192.68713132077465</v>
      </c>
      <c r="L1830" s="20">
        <f t="shared" si="390"/>
        <v>124961.85632966817</v>
      </c>
      <c r="M1830" s="39">
        <f t="shared" si="384"/>
        <v>27.08076692540071</v>
      </c>
      <c r="N1830" s="21"/>
      <c r="O1830" s="22">
        <f t="shared" si="385"/>
        <v>29.346998336096675</v>
      </c>
      <c r="P1830" s="22"/>
      <c r="Q1830" s="41">
        <f t="shared" si="386"/>
        <v>2.2784690077350275E-2</v>
      </c>
      <c r="R1830" s="19">
        <f t="shared" si="391"/>
        <v>1.0107119558279947</v>
      </c>
      <c r="S1830" s="19">
        <f t="shared" si="394"/>
        <v>39.562613673629379</v>
      </c>
      <c r="T1830" s="25"/>
      <c r="U1830" s="25"/>
      <c r="Y1830" s="40"/>
      <c r="Z1830" s="40"/>
    </row>
    <row r="1831" spans="1:26" x14ac:dyDescent="0.2">
      <c r="A1831" s="16">
        <v>2022.11</v>
      </c>
      <c r="B1831" s="48">
        <v>3917.488571428571</v>
      </c>
      <c r="C1831" s="18">
        <f>C1829/3+C1832*2/3</f>
        <v>66.386101781169032</v>
      </c>
      <c r="D1831" s="17">
        <f>D1829/3+D1832*2/3</f>
        <v>177.57666666666665</v>
      </c>
      <c r="E1831" s="17">
        <v>297.71100000000001</v>
      </c>
      <c r="F1831" s="46">
        <f t="shared" si="392"/>
        <v>2022.874999999862</v>
      </c>
      <c r="G1831" s="19">
        <v>3.89</v>
      </c>
      <c r="H1831" s="18">
        <f t="shared" si="387"/>
        <v>4142.5384609691009</v>
      </c>
      <c r="I1831" s="18">
        <f t="shared" si="388"/>
        <v>70.199816767306245</v>
      </c>
      <c r="J1831" s="20">
        <f t="shared" si="393"/>
        <v>2690321.4417998446</v>
      </c>
      <c r="K1831" s="18">
        <f t="shared" si="389"/>
        <v>187.77800063092513</v>
      </c>
      <c r="L1831" s="20">
        <f t="shared" si="390"/>
        <v>121950.14872052646</v>
      </c>
      <c r="M1831" s="39">
        <f t="shared" si="384"/>
        <v>28.378949016273339</v>
      </c>
      <c r="N1831" s="21"/>
      <c r="O1831" s="22">
        <f t="shared" si="385"/>
        <v>30.7479321353022</v>
      </c>
      <c r="P1831" s="22"/>
      <c r="Q1831" s="41">
        <f t="shared" si="386"/>
        <v>2.2379046474016194E-2</v>
      </c>
      <c r="R1831" s="19">
        <f t="shared" si="391"/>
        <v>1.025709583392977</v>
      </c>
      <c r="S1831" s="19">
        <f t="shared" si="394"/>
        <v>40.026834805279734</v>
      </c>
      <c r="T1831" s="25"/>
      <c r="U1831" s="25"/>
      <c r="Y1831" s="40"/>
      <c r="Z1831" s="40"/>
    </row>
    <row r="1832" spans="1:26" x14ac:dyDescent="0.2">
      <c r="A1832" s="16">
        <v>2022.12</v>
      </c>
      <c r="B1832" s="48">
        <v>3912.3809523809532</v>
      </c>
      <c r="C1832" s="18">
        <v>66.92</v>
      </c>
      <c r="D1832" s="17">
        <v>172.75</v>
      </c>
      <c r="E1832" s="17">
        <v>296.79700000000003</v>
      </c>
      <c r="F1832" s="46">
        <f t="shared" si="392"/>
        <v>2022.9583333331952</v>
      </c>
      <c r="G1832" s="19">
        <v>3.62</v>
      </c>
      <c r="H1832" s="18">
        <f t="shared" si="387"/>
        <v>4149.8779268241242</v>
      </c>
      <c r="I1832" s="18">
        <f t="shared" si="388"/>
        <v>70.982308278048663</v>
      </c>
      <c r="J1832" s="20">
        <f t="shared" si="393"/>
        <v>2698929.519075694</v>
      </c>
      <c r="K1832" s="18">
        <f t="shared" si="389"/>
        <v>183.23660721806493</v>
      </c>
      <c r="L1832" s="20">
        <f t="shared" si="390"/>
        <v>119170.41824278052</v>
      </c>
      <c r="M1832" s="39">
        <f t="shared" si="384"/>
        <v>28.316901284527301</v>
      </c>
      <c r="N1832" s="21"/>
      <c r="O1832" s="22">
        <f t="shared" si="385"/>
        <v>30.67615799817742</v>
      </c>
      <c r="P1832" s="22"/>
      <c r="Q1832" s="41">
        <f t="shared" si="386"/>
        <v>2.5117462709333203E-2</v>
      </c>
      <c r="R1832" s="19">
        <f t="shared" si="391"/>
        <v>1.010537679225576</v>
      </c>
      <c r="S1832" s="19">
        <f t="shared" si="394"/>
        <v>41.182341608123906</v>
      </c>
      <c r="T1832" s="25"/>
      <c r="U1832" s="25"/>
      <c r="Y1832" s="40"/>
      <c r="Z1832" s="40"/>
    </row>
    <row r="1833" spans="1:26" x14ac:dyDescent="0.2">
      <c r="A1833" s="16">
        <v>2023.01</v>
      </c>
      <c r="B1833" s="48">
        <v>3960.6565000000001</v>
      </c>
      <c r="C1833" s="18">
        <f>C1832*2/3+C1835/3</f>
        <v>67.349999999999994</v>
      </c>
      <c r="D1833" s="17">
        <f>D1832*2/3+D1835/3</f>
        <v>173.55666666666667</v>
      </c>
      <c r="E1833" s="17">
        <v>299.17</v>
      </c>
      <c r="F1833" s="46">
        <f t="shared" si="392"/>
        <v>2023.0416666665285</v>
      </c>
      <c r="G1833" s="19">
        <v>3.53</v>
      </c>
      <c r="H1833" s="18">
        <f t="shared" si="387"/>
        <v>4167.7612234745311</v>
      </c>
      <c r="I1833" s="18">
        <f t="shared" si="388"/>
        <v>70.87176542601199</v>
      </c>
      <c r="J1833" s="20">
        <f t="shared" si="393"/>
        <v>2714401.1988074267</v>
      </c>
      <c r="K1833" s="18">
        <f t="shared" si="389"/>
        <v>182.63203219184197</v>
      </c>
      <c r="L1833" s="20">
        <f t="shared" si="390"/>
        <v>118945.53947332242</v>
      </c>
      <c r="M1833" s="39">
        <f t="shared" si="384"/>
        <v>28.334813423755701</v>
      </c>
      <c r="N1833" s="21"/>
      <c r="O1833" s="22">
        <f t="shared" si="385"/>
        <v>30.691634492755654</v>
      </c>
      <c r="P1833" s="22"/>
      <c r="Q1833" s="41">
        <f t="shared" si="386"/>
        <v>2.6509359149697251E-2</v>
      </c>
      <c r="R1833" s="19">
        <f t="shared" si="391"/>
        <v>0.98474563111309221</v>
      </c>
      <c r="S1833" s="19">
        <f t="shared" si="394"/>
        <v>41.286209646277321</v>
      </c>
      <c r="T1833" s="25"/>
      <c r="U1833" s="25"/>
      <c r="Y1833" s="40"/>
      <c r="Z1833" s="40"/>
    </row>
    <row r="1834" spans="1:26" x14ac:dyDescent="0.2">
      <c r="A1834" s="16">
        <v>2023.02</v>
      </c>
      <c r="B1834" s="48">
        <v>4079.6847368421049</v>
      </c>
      <c r="C1834" s="18">
        <f>C1832/3+C1835*2/3</f>
        <v>67.78</v>
      </c>
      <c r="D1834" s="17">
        <f>D1832/3+D1835*2/3</f>
        <v>174.36333333333332</v>
      </c>
      <c r="E1834" s="17">
        <v>300.83999999999997</v>
      </c>
      <c r="F1834" s="46">
        <f t="shared" si="392"/>
        <v>2023.1249999998618</v>
      </c>
      <c r="G1834" s="19">
        <v>3.75</v>
      </c>
      <c r="H1834" s="18">
        <f t="shared" si="387"/>
        <v>4269.1824585262166</v>
      </c>
      <c r="I1834" s="18">
        <f t="shared" si="388"/>
        <v>70.928320618933697</v>
      </c>
      <c r="J1834" s="20">
        <f t="shared" si="393"/>
        <v>2784304.8952038647</v>
      </c>
      <c r="K1834" s="18">
        <f t="shared" si="389"/>
        <v>182.46235483701199</v>
      </c>
      <c r="L1834" s="20">
        <f t="shared" si="390"/>
        <v>118999.55850996741</v>
      </c>
      <c r="M1834" s="39">
        <f t="shared" si="384"/>
        <v>28.919762943866655</v>
      </c>
      <c r="N1834" s="21"/>
      <c r="O1834" s="22">
        <f t="shared" si="385"/>
        <v>31.320528304023178</v>
      </c>
      <c r="P1834" s="22"/>
      <c r="Q1834" s="41">
        <f t="shared" si="386"/>
        <v>2.3329672948302592E-2</v>
      </c>
      <c r="R1834" s="19">
        <f t="shared" si="391"/>
        <v>1.0106002730113013</v>
      </c>
      <c r="S1834" s="19">
        <f t="shared" si="394"/>
        <v>40.430725795175164</v>
      </c>
      <c r="T1834" s="25"/>
      <c r="U1834" s="25"/>
      <c r="Y1834" s="40"/>
      <c r="Z1834" s="40"/>
    </row>
    <row r="1835" spans="1:26" x14ac:dyDescent="0.2">
      <c r="A1835" s="16">
        <v>2023.03</v>
      </c>
      <c r="B1835" s="48">
        <v>3968.5591304347827</v>
      </c>
      <c r="C1835" s="18">
        <v>68.209999999999994</v>
      </c>
      <c r="D1835" s="17">
        <v>175.17</v>
      </c>
      <c r="E1835" s="17">
        <v>301.83600000000001</v>
      </c>
      <c r="F1835" s="46">
        <f t="shared" si="392"/>
        <v>2023.208333333195</v>
      </c>
      <c r="G1835" s="19">
        <v>3.66</v>
      </c>
      <c r="H1835" s="18">
        <f t="shared" si="387"/>
        <v>4139.1914216624709</v>
      </c>
      <c r="I1835" s="18">
        <f t="shared" si="388"/>
        <v>71.142759271591217</v>
      </c>
      <c r="J1835" s="20">
        <f t="shared" si="393"/>
        <v>2703392.974505567</v>
      </c>
      <c r="K1835" s="18">
        <f t="shared" si="389"/>
        <v>182.70161474277427</v>
      </c>
      <c r="L1835" s="20">
        <f t="shared" si="390"/>
        <v>119326.2672370108</v>
      </c>
      <c r="M1835" s="39">
        <f t="shared" si="384"/>
        <v>27.938131253997909</v>
      </c>
      <c r="N1835" s="21"/>
      <c r="O1835" s="22">
        <f t="shared" si="385"/>
        <v>30.254655354508138</v>
      </c>
      <c r="P1835" s="22"/>
      <c r="Q1835" s="41">
        <f t="shared" si="386"/>
        <v>2.5515858811858187E-2</v>
      </c>
      <c r="R1835" s="19">
        <f t="shared" si="391"/>
        <v>1.0198184492993052</v>
      </c>
      <c r="S1835" s="19">
        <f t="shared" si="394"/>
        <v>40.724474788021006</v>
      </c>
      <c r="T1835" s="25"/>
      <c r="U1835" s="25"/>
      <c r="Y1835" s="40"/>
      <c r="Z1835" s="40"/>
    </row>
    <row r="1836" spans="1:26" x14ac:dyDescent="0.2">
      <c r="A1836" s="16">
        <v>2023.04</v>
      </c>
      <c r="B1836" s="48">
        <v>4121.4673684210529</v>
      </c>
      <c r="C1836" s="18">
        <f>C1835*2/3+C1838/3</f>
        <v>68.376666666666665</v>
      </c>
      <c r="D1836" s="17">
        <f>D1835*2/3+D1838/3</f>
        <v>177.11666666666665</v>
      </c>
      <c r="E1836" s="17">
        <v>303.363</v>
      </c>
      <c r="F1836" s="46">
        <f t="shared" si="392"/>
        <v>2023.2916666665283</v>
      </c>
      <c r="G1836" s="19">
        <v>3.46</v>
      </c>
      <c r="H1836" s="18">
        <f t="shared" si="387"/>
        <v>4277.0364143130964</v>
      </c>
      <c r="I1836" s="18">
        <f t="shared" si="388"/>
        <v>70.95761462615198</v>
      </c>
      <c r="J1836" s="20">
        <f t="shared" si="393"/>
        <v>2797284.4309562687</v>
      </c>
      <c r="K1836" s="18">
        <f t="shared" si="389"/>
        <v>183.8021183230432</v>
      </c>
      <c r="L1836" s="20">
        <f t="shared" si="390"/>
        <v>120210.99522118612</v>
      </c>
      <c r="M1836" s="39">
        <f t="shared" si="384"/>
        <v>28.764841267615378</v>
      </c>
      <c r="N1836" s="21"/>
      <c r="O1836" s="22">
        <f t="shared" si="385"/>
        <v>31.145696913600172</v>
      </c>
      <c r="P1836" s="22"/>
      <c r="Q1836" s="41">
        <f t="shared" si="386"/>
        <v>2.7112004406285133E-2</v>
      </c>
      <c r="R1836" s="19">
        <f t="shared" si="391"/>
        <v>0.99370823619587745</v>
      </c>
      <c r="S1836" s="19">
        <f t="shared" si="394"/>
        <v>41.322518507230491</v>
      </c>
      <c r="T1836" s="25"/>
      <c r="U1836" s="25"/>
      <c r="Y1836" s="40"/>
      <c r="Z1836" s="40"/>
    </row>
    <row r="1837" spans="1:26" x14ac:dyDescent="0.2">
      <c r="A1837" s="16">
        <v>2023.05</v>
      </c>
      <c r="B1837" s="48">
        <v>4146.1731818181825</v>
      </c>
      <c r="C1837" s="18">
        <f>C1835/3+C1838*2/3</f>
        <v>68.543333333333322</v>
      </c>
      <c r="D1837" s="17">
        <f>D1835/3+D1838*2/3</f>
        <v>179.06333333333333</v>
      </c>
      <c r="E1837" s="17">
        <v>304.12700000000001</v>
      </c>
      <c r="F1837" s="46">
        <f t="shared" si="392"/>
        <v>2023.3749999998615</v>
      </c>
      <c r="G1837" s="19">
        <v>3.57</v>
      </c>
      <c r="H1837" s="18">
        <f t="shared" si="387"/>
        <v>4291.8659886087535</v>
      </c>
      <c r="I1837" s="18">
        <f t="shared" si="388"/>
        <v>70.951884588236723</v>
      </c>
      <c r="J1837" s="20">
        <f t="shared" si="393"/>
        <v>2810850.3479097895</v>
      </c>
      <c r="K1837" s="18">
        <f t="shared" si="389"/>
        <v>185.35545825976217</v>
      </c>
      <c r="L1837" s="20">
        <f t="shared" si="390"/>
        <v>121393.92416241772</v>
      </c>
      <c r="M1837" s="39">
        <f t="shared" si="384"/>
        <v>28.762051343131237</v>
      </c>
      <c r="N1837" s="21"/>
      <c r="O1837" s="22">
        <f t="shared" si="385"/>
        <v>31.138125637345382</v>
      </c>
      <c r="P1837" s="22"/>
      <c r="Q1837" s="41">
        <f t="shared" si="386"/>
        <v>2.6091008325915099E-2</v>
      </c>
      <c r="R1837" s="19">
        <f t="shared" si="391"/>
        <v>0.98808733454707542</v>
      </c>
      <c r="S1837" s="19">
        <f t="shared" si="394"/>
        <v>40.959373460871703</v>
      </c>
      <c r="T1837" s="25"/>
      <c r="U1837" s="25"/>
      <c r="Y1837" s="40"/>
      <c r="Z1837" s="40"/>
    </row>
    <row r="1838" spans="1:26" x14ac:dyDescent="0.2">
      <c r="A1838" s="16">
        <v>2023.06</v>
      </c>
      <c r="B1838" s="48">
        <v>4345.3728571428574</v>
      </c>
      <c r="C1838" s="18">
        <v>68.709999999999994</v>
      </c>
      <c r="D1838" s="17">
        <v>181.01</v>
      </c>
      <c r="E1838" s="17">
        <v>305.10899999999998</v>
      </c>
      <c r="F1838" s="46">
        <f t="shared" si="392"/>
        <v>2023.4583333331948</v>
      </c>
      <c r="G1838" s="19">
        <v>3.75</v>
      </c>
      <c r="H1838" s="18">
        <f t="shared" si="387"/>
        <v>4483.5882399580414</v>
      </c>
      <c r="I1838" s="18">
        <f t="shared" si="388"/>
        <v>70.895492307667126</v>
      </c>
      <c r="J1838" s="20">
        <f t="shared" si="393"/>
        <v>2940283.3132718145</v>
      </c>
      <c r="K1838" s="18">
        <f t="shared" si="389"/>
        <v>186.76747289493272</v>
      </c>
      <c r="L1838" s="20">
        <f t="shared" si="390"/>
        <v>122479.86537230627</v>
      </c>
      <c r="M1838" s="39">
        <f t="shared" si="384"/>
        <v>29.940031645987499</v>
      </c>
      <c r="N1838" s="21"/>
      <c r="O1838" s="22">
        <f t="shared" si="385"/>
        <v>32.406543360990945</v>
      </c>
      <c r="P1838" s="22"/>
      <c r="Q1838" s="41">
        <f t="shared" si="386"/>
        <v>2.3007997787991841E-2</v>
      </c>
      <c r="R1838" s="19">
        <f t="shared" si="391"/>
        <v>0.99080526900270016</v>
      </c>
      <c r="S1838" s="19">
        <f t="shared" si="394"/>
        <v>40.341179937454221</v>
      </c>
      <c r="T1838" s="25"/>
      <c r="U1838" s="25"/>
      <c r="Y1838" s="40"/>
      <c r="Z1838" s="40"/>
    </row>
    <row r="1839" spans="1:26" x14ac:dyDescent="0.2">
      <c r="A1839" s="16">
        <v>2023.07</v>
      </c>
      <c r="B1839" s="48">
        <v>4508.0755000000008</v>
      </c>
      <c r="C1839" s="18">
        <f>C1838*2/3+C1841/3</f>
        <v>68.911045363540723</v>
      </c>
      <c r="D1839" s="17">
        <f>D1838*2/3+D1841/3</f>
        <v>182.09</v>
      </c>
      <c r="E1839" s="17">
        <v>305.69099999999997</v>
      </c>
      <c r="F1839" s="46">
        <f t="shared" si="392"/>
        <v>2023.541666666528</v>
      </c>
      <c r="G1839" s="19">
        <v>3.9</v>
      </c>
      <c r="H1839" s="18">
        <f t="shared" si="387"/>
        <v>4642.6101960415126</v>
      </c>
      <c r="I1839" s="18">
        <f t="shared" si="388"/>
        <v>70.967560730660637</v>
      </c>
      <c r="J1839" s="20">
        <f t="shared" si="393"/>
        <v>3048446.3081421782</v>
      </c>
      <c r="K1839" s="18">
        <f t="shared" si="389"/>
        <v>187.52411990375913</v>
      </c>
      <c r="L1839" s="20">
        <f t="shared" si="390"/>
        <v>123132.71777493726</v>
      </c>
      <c r="M1839" s="39">
        <f t="shared" si="384"/>
        <v>30.891659813659931</v>
      </c>
      <c r="N1839" s="21"/>
      <c r="O1839" s="22">
        <f t="shared" si="385"/>
        <v>33.427875526957671</v>
      </c>
      <c r="P1839" s="22"/>
      <c r="Q1839" s="41">
        <f t="shared" si="386"/>
        <v>2.0634383972327509E-2</v>
      </c>
      <c r="R1839" s="19">
        <f t="shared" si="391"/>
        <v>0.98135146080306712</v>
      </c>
      <c r="S1839" s="19">
        <f t="shared" si="394"/>
        <v>39.894154940088249</v>
      </c>
      <c r="T1839" s="25"/>
      <c r="U1839" s="25"/>
      <c r="Y1839" s="40"/>
      <c r="Z1839" s="40"/>
    </row>
    <row r="1840" spans="1:26" x14ac:dyDescent="0.2">
      <c r="A1840" s="16">
        <v>2023.08</v>
      </c>
      <c r="B1840" s="48">
        <v>4457.358695652174</v>
      </c>
      <c r="C1840" s="18">
        <f>C1838/3+C1841*2/3</f>
        <v>69.112090727081437</v>
      </c>
      <c r="D1840" s="17">
        <f>D1838/3+D1841*2/3</f>
        <v>183.17</v>
      </c>
      <c r="E1840" s="17">
        <v>307.02600000000001</v>
      </c>
      <c r="F1840" s="46">
        <f t="shared" si="392"/>
        <v>2023.6249999998613</v>
      </c>
      <c r="G1840" s="19">
        <v>4.17</v>
      </c>
      <c r="H1840" s="18">
        <f t="shared" si="387"/>
        <v>4570.4201144963945</v>
      </c>
      <c r="I1840" s="18">
        <f t="shared" si="388"/>
        <v>70.865126901737128</v>
      </c>
      <c r="J1840" s="20">
        <f t="shared" si="393"/>
        <v>3004922.2556878747</v>
      </c>
      <c r="K1840" s="18">
        <f t="shared" si="389"/>
        <v>187.81612823506811</v>
      </c>
      <c r="L1840" s="20">
        <f t="shared" si="390"/>
        <v>123483.80445828471</v>
      </c>
      <c r="M1840" s="39">
        <f t="shared" si="384"/>
        <v>30.3047482453652</v>
      </c>
      <c r="N1840" s="21"/>
      <c r="O1840" s="22">
        <f t="shared" si="385"/>
        <v>32.784769089831535</v>
      </c>
      <c r="P1840" s="22"/>
      <c r="Q1840" s="41">
        <f t="shared" si="386"/>
        <v>1.8885514103789205E-2</v>
      </c>
      <c r="R1840" s="19">
        <f t="shared" si="391"/>
        <v>0.98660777581481551</v>
      </c>
      <c r="S1840" s="19">
        <f t="shared" si="394"/>
        <v>38.979955716786741</v>
      </c>
      <c r="T1840" s="25"/>
      <c r="U1840" s="25"/>
      <c r="Y1840" s="40"/>
      <c r="Z1840" s="40"/>
    </row>
    <row r="1841" spans="1:26" x14ac:dyDescent="0.2">
      <c r="A1841" s="16">
        <v>2023.09</v>
      </c>
      <c r="B1841" s="48">
        <v>4409.0949999999993</v>
      </c>
      <c r="C1841" s="18">
        <v>69.313136090622152</v>
      </c>
      <c r="D1841" s="17">
        <v>184.25</v>
      </c>
      <c r="E1841" s="17">
        <v>307.78899999999999</v>
      </c>
      <c r="F1841" s="46">
        <f t="shared" si="392"/>
        <v>2023.7083333331946</v>
      </c>
      <c r="G1841" s="19">
        <v>4.38</v>
      </c>
      <c r="H1841" s="18">
        <f t="shared" si="387"/>
        <v>4509.724944868889</v>
      </c>
      <c r="I1841" s="18">
        <f t="shared" si="388"/>
        <v>70.895088183622903</v>
      </c>
      <c r="J1841" s="20">
        <f t="shared" si="393"/>
        <v>2968901.1877020737</v>
      </c>
      <c r="K1841" s="18">
        <f t="shared" si="389"/>
        <v>188.45518662947677</v>
      </c>
      <c r="L1841" s="20">
        <f t="shared" si="390"/>
        <v>124066.28658128418</v>
      </c>
      <c r="M1841" s="39">
        <f t="shared" si="384"/>
        <v>29.799681861350244</v>
      </c>
      <c r="N1841" s="21"/>
      <c r="O1841" s="22">
        <f t="shared" si="385"/>
        <v>32.231075598026607</v>
      </c>
      <c r="P1841" s="22"/>
      <c r="Q1841" s="41">
        <f t="shared" si="386"/>
        <v>1.7480411780019335E-2</v>
      </c>
      <c r="R1841" s="19">
        <f t="shared" si="391"/>
        <v>0.97056219286462397</v>
      </c>
      <c r="S1841" s="19">
        <f t="shared" si="394"/>
        <v>38.362591324966367</v>
      </c>
      <c r="T1841" s="25"/>
      <c r="U1841" s="25"/>
      <c r="Y1841" s="40"/>
      <c r="Z1841" s="40"/>
    </row>
    <row r="1842" spans="1:26" x14ac:dyDescent="0.2">
      <c r="A1842" s="16">
        <v>2023.1</v>
      </c>
      <c r="B1842" s="48">
        <v>4269.4009090909085</v>
      </c>
      <c r="C1842" s="18">
        <f>C1841*2/3+C1844/3</f>
        <v>69.643321374994017</v>
      </c>
      <c r="D1842" s="17">
        <f>D1841*2/3+D1844/3</f>
        <v>186.97666666666666</v>
      </c>
      <c r="E1842" s="17">
        <v>307.67099999999999</v>
      </c>
      <c r="F1842" s="46">
        <f t="shared" si="392"/>
        <v>2023.7916666665278</v>
      </c>
      <c r="G1842" s="19">
        <v>4.8</v>
      </c>
      <c r="H1842" s="18">
        <f t="shared" si="387"/>
        <v>4368.5173787725153</v>
      </c>
      <c r="I1842" s="18">
        <f t="shared" si="388"/>
        <v>71.260129048616975</v>
      </c>
      <c r="J1842" s="20">
        <f t="shared" si="393"/>
        <v>2879848.9819042543</v>
      </c>
      <c r="K1842" s="18">
        <f t="shared" si="389"/>
        <v>191.31743191861878</v>
      </c>
      <c r="L1842" s="20">
        <f t="shared" si="390"/>
        <v>126121.8083298969</v>
      </c>
      <c r="M1842" s="39">
        <f t="shared" si="384"/>
        <v>28.769054954983982</v>
      </c>
      <c r="N1842" s="21"/>
      <c r="O1842" s="22">
        <f t="shared" si="385"/>
        <v>31.110796090030529</v>
      </c>
      <c r="P1842" s="22"/>
      <c r="Q1842" s="41">
        <f t="shared" si="386"/>
        <v>1.4708202841239325E-2</v>
      </c>
      <c r="R1842" s="19">
        <f t="shared" si="391"/>
        <v>1.0279627897378596</v>
      </c>
      <c r="S1842" s="19">
        <f t="shared" si="394"/>
        <v>37.247560712387028</v>
      </c>
      <c r="T1842" s="25"/>
      <c r="U1842" s="25"/>
      <c r="Y1842" s="40"/>
      <c r="Z1842" s="40"/>
    </row>
    <row r="1843" spans="1:26" x14ac:dyDescent="0.2">
      <c r="A1843" s="16">
        <v>2023.11</v>
      </c>
      <c r="B1843" s="48">
        <v>4460.0633333333317</v>
      </c>
      <c r="C1843" s="18">
        <f>C1841/3+C1844*2/3</f>
        <v>69.973506659365881</v>
      </c>
      <c r="D1843" s="17">
        <f>D1841/3+D1844*2/3</f>
        <v>189.70333333333332</v>
      </c>
      <c r="E1843" s="17">
        <v>307.05099999999999</v>
      </c>
      <c r="F1843" s="46">
        <f t="shared" si="392"/>
        <v>2023.8749999998611</v>
      </c>
      <c r="G1843" s="19">
        <v>4.5</v>
      </c>
      <c r="H1843" s="18">
        <f t="shared" si="387"/>
        <v>4572.821007598629</v>
      </c>
      <c r="I1843" s="18">
        <f t="shared" si="388"/>
        <v>71.742551016231701</v>
      </c>
      <c r="J1843" s="20">
        <f t="shared" si="393"/>
        <v>3018472.879749354</v>
      </c>
      <c r="K1843" s="18">
        <f t="shared" si="389"/>
        <v>194.49934295659904</v>
      </c>
      <c r="L1843" s="20">
        <f t="shared" si="390"/>
        <v>128387.04835986302</v>
      </c>
      <c r="M1843" s="39">
        <f t="shared" si="384"/>
        <v>30.013224817381492</v>
      </c>
      <c r="N1843" s="21"/>
      <c r="O1843" s="22">
        <f t="shared" si="385"/>
        <v>32.448080510002107</v>
      </c>
      <c r="P1843" s="22"/>
      <c r="Q1843" s="41">
        <f t="shared" si="386"/>
        <v>1.6270088123310981E-2</v>
      </c>
      <c r="R1843" s="19">
        <f t="shared" si="391"/>
        <v>1.0429532306785569</v>
      </c>
      <c r="S1843" s="19">
        <f t="shared" si="394"/>
        <v>38.366420111333071</v>
      </c>
      <c r="T1843" s="25"/>
      <c r="U1843" s="25"/>
      <c r="Y1843" s="40"/>
      <c r="Z1843" s="40"/>
    </row>
    <row r="1844" spans="1:26" x14ac:dyDescent="0.2">
      <c r="A1844" s="16">
        <v>2023.12</v>
      </c>
      <c r="B1844" s="48">
        <v>4685.0515000000005</v>
      </c>
      <c r="C1844" s="18">
        <v>70.303691943737746</v>
      </c>
      <c r="D1844" s="17">
        <v>192.42999999999998</v>
      </c>
      <c r="E1844" s="17">
        <v>306.74599999999998</v>
      </c>
      <c r="F1844" s="46">
        <f t="shared" si="392"/>
        <v>2023.9583333331943</v>
      </c>
      <c r="G1844" s="19">
        <v>4.0199999999999996</v>
      </c>
      <c r="H1844" s="18">
        <f t="shared" si="387"/>
        <v>4808.2733977236085</v>
      </c>
      <c r="I1844" s="18">
        <f t="shared" si="388"/>
        <v>72.15275472101635</v>
      </c>
      <c r="J1844" s="20">
        <f t="shared" si="393"/>
        <v>3177861.5621324312</v>
      </c>
      <c r="K1844" s="18">
        <f t="shared" si="389"/>
        <v>197.49111614332386</v>
      </c>
      <c r="L1844" s="20">
        <f t="shared" si="390"/>
        <v>130524.90466778084</v>
      </c>
      <c r="M1844" s="39">
        <f t="shared" si="384"/>
        <v>31.452310923844585</v>
      </c>
      <c r="N1844" s="21"/>
      <c r="O1844" s="22">
        <f t="shared" si="385"/>
        <v>33.992713288867691</v>
      </c>
      <c r="P1844" s="22"/>
      <c r="Q1844" s="41">
        <f t="shared" si="386"/>
        <v>1.9452275096519325E-2</v>
      </c>
      <c r="R1844" s="19">
        <f t="shared" si="391"/>
        <v>1.0000891411034831</v>
      </c>
      <c r="S1844" s="19">
        <f t="shared" si="394"/>
        <v>40.054168424398405</v>
      </c>
      <c r="T1844" s="25"/>
      <c r="U1844" s="25"/>
      <c r="Y1844" s="40"/>
      <c r="Z1844" s="40"/>
    </row>
    <row r="1845" spans="1:26" x14ac:dyDescent="0.2">
      <c r="A1845" s="16">
        <v>2024.01</v>
      </c>
      <c r="B1845" s="48">
        <v>4815.6139130434785</v>
      </c>
      <c r="C1845" s="18">
        <f>C1844*2/3+C1847/3</f>
        <v>70.477403206648589</v>
      </c>
      <c r="D1845" s="17">
        <f>D1844*2/3+D1847/3</f>
        <v>192.08333333333331</v>
      </c>
      <c r="E1845" s="17">
        <v>308.41699999999997</v>
      </c>
      <c r="F1845" s="46">
        <f t="shared" si="392"/>
        <v>2024.0416666665276</v>
      </c>
      <c r="G1845" s="19">
        <v>4.0599999999999996</v>
      </c>
      <c r="H1845" s="18">
        <f t="shared" si="387"/>
        <v>4915.4925782865148</v>
      </c>
      <c r="I1845" s="18">
        <f t="shared" si="388"/>
        <v>71.939146006047267</v>
      </c>
      <c r="J1845" s="20">
        <f t="shared" si="393"/>
        <v>3252686.5017278586</v>
      </c>
      <c r="K1845" s="18">
        <f t="shared" si="389"/>
        <v>196.06725465576378</v>
      </c>
      <c r="L1845" s="20">
        <f t="shared" si="390"/>
        <v>129741.89310483148</v>
      </c>
      <c r="M1845" s="39">
        <f t="shared" si="384"/>
        <v>32.045123012596029</v>
      </c>
      <c r="N1845" s="21"/>
      <c r="O1845" s="22">
        <f t="shared" si="385"/>
        <v>34.620305475067752</v>
      </c>
      <c r="P1845" s="22"/>
      <c r="Q1845" s="41">
        <f t="shared" si="386"/>
        <v>1.8640848094390764E-2</v>
      </c>
      <c r="R1845" s="19">
        <f t="shared" si="391"/>
        <v>0.99124004692812817</v>
      </c>
      <c r="S1845" s="19">
        <f t="shared" si="394"/>
        <v>39.840706497215045</v>
      </c>
      <c r="T1845" s="25"/>
      <c r="U1845" s="25"/>
      <c r="Y1845" s="40"/>
      <c r="Z1845" s="40"/>
    </row>
    <row r="1846" spans="1:26" x14ac:dyDescent="0.2">
      <c r="A1846" s="16">
        <v>2024.02</v>
      </c>
      <c r="B1846" s="48">
        <v>5011.9615000000003</v>
      </c>
      <c r="C1846" s="18">
        <f>C1844/3+C1847*2/3</f>
        <v>70.651114469559431</v>
      </c>
      <c r="D1846" s="17">
        <f>D1844/3+D1847*2/3</f>
        <v>191.73666666666665</v>
      </c>
      <c r="E1846" s="17">
        <v>310.32600000000002</v>
      </c>
      <c r="F1846" s="46">
        <f t="shared" si="392"/>
        <v>2024.1249999998608</v>
      </c>
      <c r="G1846" s="19">
        <v>4.21</v>
      </c>
      <c r="H1846" s="18">
        <f t="shared" si="387"/>
        <v>5084.4415056122461</v>
      </c>
      <c r="I1846" s="18">
        <f t="shared" si="388"/>
        <v>71.672828856883655</v>
      </c>
      <c r="J1846" s="20">
        <f t="shared" si="393"/>
        <v>3368435.9049149877</v>
      </c>
      <c r="K1846" s="18">
        <f t="shared" si="389"/>
        <v>194.50944827643622</v>
      </c>
      <c r="L1846" s="20">
        <f t="shared" si="390"/>
        <v>128862.25727965319</v>
      </c>
      <c r="M1846" s="39">
        <f t="shared" si="384"/>
        <v>33.037192685599059</v>
      </c>
      <c r="N1846" s="21"/>
      <c r="O1846" s="22">
        <f t="shared" si="385"/>
        <v>35.677606889805986</v>
      </c>
      <c r="P1846" s="22"/>
      <c r="Q1846" s="41">
        <f t="shared" si="386"/>
        <v>1.6458700663730938E-2</v>
      </c>
      <c r="R1846" s="19">
        <f t="shared" si="391"/>
        <v>1.0035083333333332</v>
      </c>
      <c r="S1846" s="19">
        <f t="shared" si="394"/>
        <v>39.248766793899847</v>
      </c>
      <c r="T1846" s="25"/>
      <c r="U1846" s="25"/>
      <c r="Y1846" s="40"/>
      <c r="Z1846" s="40"/>
    </row>
    <row r="1847" spans="1:26" x14ac:dyDescent="0.2">
      <c r="A1847" s="16">
        <v>2024.03</v>
      </c>
      <c r="B1847" s="48">
        <v>5170.5724999999993</v>
      </c>
      <c r="C1847" s="18">
        <v>70.824825732470273</v>
      </c>
      <c r="D1847" s="17">
        <v>191.39</v>
      </c>
      <c r="E1847" s="17">
        <v>312.33199999999999</v>
      </c>
      <c r="F1847" s="46">
        <f t="shared" si="392"/>
        <v>2024.2083333331941</v>
      </c>
      <c r="G1847" s="19">
        <v>4.21</v>
      </c>
      <c r="H1847" s="18">
        <f t="shared" si="387"/>
        <v>5211.6572057037874</v>
      </c>
      <c r="I1847" s="18">
        <f t="shared" si="388"/>
        <v>71.387590710959728</v>
      </c>
      <c r="J1847" s="20">
        <f t="shared" si="393"/>
        <v>3456657.3234664267</v>
      </c>
      <c r="K1847" s="18">
        <f t="shared" si="389"/>
        <v>192.91076038478295</v>
      </c>
      <c r="L1847" s="20">
        <f t="shared" si="390"/>
        <v>127949.01244267236</v>
      </c>
      <c r="M1847" s="39">
        <f t="shared" si="384"/>
        <v>33.754920176406017</v>
      </c>
      <c r="N1847" s="21"/>
      <c r="O1847" s="22">
        <f t="shared" si="385"/>
        <v>36.437339841163194</v>
      </c>
      <c r="P1847" s="22"/>
      <c r="Q1847" s="41">
        <f t="shared" si="386"/>
        <v>1.5817560669086517E-2</v>
      </c>
      <c r="R1847" s="19">
        <f t="shared" si="391"/>
        <v>0.97719786967999001</v>
      </c>
      <c r="S1847" s="19">
        <f t="shared" si="394"/>
        <v>39.133498963191165</v>
      </c>
      <c r="T1847" s="25"/>
      <c r="U1847" s="25"/>
      <c r="Y1847" s="40"/>
      <c r="Z1847" s="40"/>
    </row>
    <row r="1848" spans="1:26" x14ac:dyDescent="0.2">
      <c r="A1848" s="16">
        <v>2024.04</v>
      </c>
      <c r="B1848" s="48">
        <v>5112.4927272727282</v>
      </c>
      <c r="C1848" s="18">
        <f>C1847*2/3+C1850/3</f>
        <v>71.208483689883664</v>
      </c>
      <c r="D1848" s="17">
        <f>D1847*2/3+D1850/3</f>
        <v>193.17999999999998</v>
      </c>
      <c r="E1848" s="17">
        <v>313.548</v>
      </c>
      <c r="F1848" s="46">
        <f t="shared" si="392"/>
        <v>2024.2916666665274</v>
      </c>
      <c r="G1848" s="19">
        <v>4.54</v>
      </c>
      <c r="H1848" s="18">
        <f t="shared" si="387"/>
        <v>5133.1311547847718</v>
      </c>
      <c r="I1848" s="18">
        <f t="shared" si="388"/>
        <v>71.495942510320987</v>
      </c>
      <c r="J1848" s="20">
        <f t="shared" si="393"/>
        <v>3408526.202919099</v>
      </c>
      <c r="K1848" s="18">
        <f t="shared" si="389"/>
        <v>193.95984099723174</v>
      </c>
      <c r="L1848" s="20">
        <f t="shared" si="390"/>
        <v>128794.1376165376</v>
      </c>
      <c r="M1848" s="39">
        <f t="shared" si="384"/>
        <v>33.141593030769819</v>
      </c>
      <c r="N1848" s="21"/>
      <c r="O1848" s="22">
        <f t="shared" si="385"/>
        <v>35.761600875700239</v>
      </c>
      <c r="P1848" s="22"/>
      <c r="Q1848" s="41">
        <f t="shared" si="386"/>
        <v>1.3126938242554179E-2</v>
      </c>
      <c r="R1848" s="19">
        <f t="shared" si="391"/>
        <v>1.008580318470897</v>
      </c>
      <c r="S1848" s="19">
        <f t="shared" si="394"/>
        <v>38.092865133472479</v>
      </c>
      <c r="T1848" s="25"/>
      <c r="U1848" s="25"/>
      <c r="Y1848" s="40"/>
      <c r="Z1848" s="40"/>
    </row>
    <row r="1849" spans="1:26" x14ac:dyDescent="0.2">
      <c r="A1849" s="16">
        <v>2024.05</v>
      </c>
      <c r="B1849" s="48">
        <v>5235.2254545454543</v>
      </c>
      <c r="C1849" s="18">
        <f>C1847/3+C1850*2/3</f>
        <v>71.592141647297069</v>
      </c>
      <c r="D1849" s="17">
        <f>D1847/3+D1850*2/3</f>
        <v>194.96999999999997</v>
      </c>
      <c r="E1849" s="17">
        <v>314.06900000000002</v>
      </c>
      <c r="F1849" s="46">
        <f t="shared" si="392"/>
        <v>2024.3749999998606</v>
      </c>
      <c r="G1849" s="19">
        <v>4.4800000000000004</v>
      </c>
      <c r="H1849" s="18">
        <f t="shared" si="387"/>
        <v>5247.6397143331869</v>
      </c>
      <c r="I1849" s="18">
        <f t="shared" si="388"/>
        <v>71.76190767798407</v>
      </c>
      <c r="J1849" s="20">
        <f t="shared" si="393"/>
        <v>3488533.6957832025</v>
      </c>
      <c r="K1849" s="18">
        <f t="shared" si="389"/>
        <v>195.43233123135366</v>
      </c>
      <c r="L1849" s="20">
        <f t="shared" si="390"/>
        <v>129919.79439515949</v>
      </c>
      <c r="M1849" s="39">
        <f t="shared" si="384"/>
        <v>33.773634540111992</v>
      </c>
      <c r="N1849" s="21"/>
      <c r="O1849" s="22">
        <f t="shared" si="385"/>
        <v>36.428996869506634</v>
      </c>
      <c r="P1849" s="22"/>
      <c r="Q1849" s="41">
        <f t="shared" si="386"/>
        <v>1.2974480037317871E-2</v>
      </c>
      <c r="R1849" s="19">
        <f t="shared" si="391"/>
        <v>1.0174320683685538</v>
      </c>
      <c r="S1849" s="19">
        <f t="shared" si="394"/>
        <v>38.35598069295407</v>
      </c>
      <c r="T1849" s="25"/>
      <c r="U1849" s="25"/>
      <c r="Y1849" s="40"/>
      <c r="Z1849" s="40"/>
    </row>
    <row r="1850" spans="1:26" x14ac:dyDescent="0.2">
      <c r="A1850" s="16">
        <v>2024.06</v>
      </c>
      <c r="B1850" s="48">
        <v>5415.1405263157876</v>
      </c>
      <c r="C1850" s="18">
        <v>71.97579960471046</v>
      </c>
      <c r="D1850" s="17">
        <v>196.76</v>
      </c>
      <c r="E1850" s="17">
        <v>314.17500000000001</v>
      </c>
      <c r="F1850" s="46">
        <f t="shared" si="392"/>
        <v>2024.4583333331939</v>
      </c>
      <c r="G1850" s="19">
        <v>4.3099999999999996</v>
      </c>
      <c r="H1850" s="18">
        <f t="shared" si="387"/>
        <v>5426.1500624379651</v>
      </c>
      <c r="I1850" s="18">
        <f t="shared" si="388"/>
        <v>72.122133787880728</v>
      </c>
      <c r="J1850" s="20">
        <f t="shared" si="393"/>
        <v>3611199.5240943348</v>
      </c>
      <c r="K1850" s="18">
        <f t="shared" si="389"/>
        <v>197.16003326171727</v>
      </c>
      <c r="L1850" s="20">
        <f t="shared" si="390"/>
        <v>131213.51420296743</v>
      </c>
      <c r="M1850" s="39">
        <f t="shared" si="384"/>
        <v>34.810548780043007</v>
      </c>
      <c r="N1850" s="21"/>
      <c r="O1850" s="22">
        <f t="shared" si="385"/>
        <v>37.531221118283426</v>
      </c>
      <c r="P1850" s="22"/>
      <c r="Q1850" s="41">
        <f t="shared" si="386"/>
        <v>1.3635937085514947E-2</v>
      </c>
      <c r="R1850" s="19">
        <f t="shared" si="391"/>
        <v>1.0084399770505938</v>
      </c>
      <c r="S1850" s="19">
        <f t="shared" si="394"/>
        <v>39.011438197630191</v>
      </c>
      <c r="T1850" s="25"/>
      <c r="U1850" s="25"/>
      <c r="Y1850" s="40"/>
      <c r="Z1850" s="40"/>
    </row>
    <row r="1851" spans="1:26" x14ac:dyDescent="0.2">
      <c r="A1851" s="16">
        <v>2024.07</v>
      </c>
      <c r="B1851" s="48">
        <v>5538.0045454545461</v>
      </c>
      <c r="C1851" s="18"/>
      <c r="D1851" s="17"/>
      <c r="E1851" s="17">
        <v>314.54000000000002</v>
      </c>
      <c r="F1851" s="46">
        <f t="shared" si="392"/>
        <v>2024.5416666665271</v>
      </c>
      <c r="G1851" s="19">
        <v>4.25</v>
      </c>
      <c r="H1851" s="18">
        <f t="shared" si="387"/>
        <v>5542.8243735982442</v>
      </c>
      <c r="I1851" s="18"/>
      <c r="J1851" s="20">
        <f t="shared" si="393"/>
        <v>3688848.3565239212</v>
      </c>
      <c r="K1851" s="18"/>
      <c r="L1851" s="20"/>
      <c r="M1851" s="39">
        <f t="shared" si="384"/>
        <v>35.44355307890725</v>
      </c>
      <c r="N1851" s="21"/>
      <c r="O1851" s="22">
        <f t="shared" si="385"/>
        <v>38.154900344799671</v>
      </c>
      <c r="P1851" s="22"/>
      <c r="Q1851" s="41">
        <f t="shared" si="386"/>
        <v>1.388238291797797E-2</v>
      </c>
      <c r="R1851" s="19">
        <f t="shared" si="391"/>
        <v>1.0347953873374927</v>
      </c>
      <c r="S1851" s="19">
        <f t="shared" si="394"/>
        <v>39.295041926022087</v>
      </c>
      <c r="T1851" s="25"/>
      <c r="U1851" s="25"/>
      <c r="Y1851" s="40"/>
      <c r="Z1851" s="40"/>
    </row>
    <row r="1852" spans="1:26" x14ac:dyDescent="0.2">
      <c r="A1852" s="16">
        <v>2024.08</v>
      </c>
      <c r="B1852" s="48">
        <v>5478.2145454545462</v>
      </c>
      <c r="C1852" s="18"/>
      <c r="D1852" s="17"/>
      <c r="E1852" s="17">
        <f>1.5*E1851-0.5*E1850</f>
        <v>314.72250000000008</v>
      </c>
      <c r="F1852" s="46">
        <f t="shared" si="392"/>
        <v>2024.6249999998604</v>
      </c>
      <c r="G1852" s="19">
        <v>3.87</v>
      </c>
      <c r="H1852" s="18">
        <f t="shared" si="387"/>
        <v>5479.8028878109808</v>
      </c>
      <c r="I1852" s="18"/>
      <c r="J1852" s="20">
        <f t="shared" si="393"/>
        <v>3646906.4351129918</v>
      </c>
      <c r="K1852" s="18"/>
      <c r="L1852" s="20"/>
      <c r="M1852" s="39">
        <f t="shared" si="384"/>
        <v>35.005058368528601</v>
      </c>
      <c r="N1852" s="21"/>
      <c r="O1852" s="22">
        <f t="shared" si="385"/>
        <v>37.655304694535168</v>
      </c>
      <c r="P1852" s="22"/>
      <c r="Q1852" s="41">
        <f t="shared" si="386"/>
        <v>1.8267372140844427E-2</v>
      </c>
      <c r="R1852" s="19">
        <f t="shared" si="391"/>
        <v>1.005695858523302</v>
      </c>
      <c r="S1852" s="19">
        <f t="shared" si="394"/>
        <v>40.63874902524794</v>
      </c>
      <c r="T1852" s="25"/>
      <c r="U1852" s="25"/>
      <c r="Y1852" s="40"/>
      <c r="Z1852" s="40"/>
    </row>
    <row r="1853" spans="1:26" x14ac:dyDescent="0.2">
      <c r="A1853" s="16">
        <v>2024.09</v>
      </c>
      <c r="B1853" s="48">
        <v>5520.07</v>
      </c>
      <c r="C1853" s="18"/>
      <c r="D1853" s="17"/>
      <c r="E1853" s="17">
        <f>1.5*E1852-0.5*E1851</f>
        <v>314.81375000000014</v>
      </c>
      <c r="F1853" s="46">
        <f t="shared" si="392"/>
        <v>2024.7083333331937</v>
      </c>
      <c r="G1853" s="19">
        <v>3.84</v>
      </c>
      <c r="H1853" s="18">
        <f t="shared" si="387"/>
        <v>5520.07</v>
      </c>
      <c r="I1853" s="18"/>
      <c r="J1853" s="20">
        <f t="shared" si="393"/>
        <v>3673704.9155642134</v>
      </c>
      <c r="K1853" s="18"/>
      <c r="L1853" s="20"/>
      <c r="M1853" s="39">
        <f t="shared" si="384"/>
        <v>35.228813692148059</v>
      </c>
      <c r="N1853" s="21"/>
      <c r="O1853" s="22">
        <f t="shared" si="385"/>
        <v>37.868005823334187</v>
      </c>
      <c r="P1853" s="22"/>
      <c r="Q1853" s="41">
        <f t="shared" si="386"/>
        <v>1.8338376254098888E-2</v>
      </c>
      <c r="S1853" s="19">
        <f t="shared" si="394"/>
        <v>40.858375196256567</v>
      </c>
      <c r="T1853" s="25"/>
      <c r="U1853" s="25"/>
      <c r="Y1853" s="40"/>
      <c r="Z1853" s="40"/>
    </row>
    <row r="1854" spans="1:26" s="58" customFormat="1" ht="38.450000000000003" customHeight="1" x14ac:dyDescent="0.2">
      <c r="A1854" s="49"/>
      <c r="B1854" s="50" t="s">
        <v>575</v>
      </c>
      <c r="C1854" s="51"/>
      <c r="D1854" s="50"/>
      <c r="E1854" s="50" t="s">
        <v>567</v>
      </c>
      <c r="F1854" s="51"/>
      <c r="G1854" s="50" t="s">
        <v>574</v>
      </c>
      <c r="H1854" s="51"/>
      <c r="I1854" s="51"/>
      <c r="J1854" s="52"/>
      <c r="K1854" s="51"/>
      <c r="L1854" s="52"/>
      <c r="M1854" s="53"/>
      <c r="N1854" s="54"/>
      <c r="O1854" s="55"/>
      <c r="P1854" s="55"/>
      <c r="Q1854" s="56"/>
      <c r="R1854" s="51"/>
      <c r="S1854" s="51"/>
      <c r="T1854" s="49"/>
      <c r="U1854" s="49"/>
      <c r="V1854" s="25"/>
      <c r="W1854" s="25"/>
      <c r="X1854" s="57"/>
    </row>
    <row r="1855" spans="1:26" x14ac:dyDescent="0.2">
      <c r="A1855" s="16"/>
      <c r="B1855" s="17"/>
      <c r="C1855" s="18"/>
      <c r="D1855" s="17"/>
      <c r="E1855" s="17"/>
      <c r="F1855" s="18"/>
      <c r="G1855" s="19"/>
      <c r="H1855" s="18"/>
      <c r="I1855" s="18"/>
      <c r="J1855" s="20"/>
      <c r="K1855" s="18"/>
      <c r="L1855" s="20"/>
      <c r="M1855" s="21"/>
      <c r="N1855" s="21"/>
    </row>
    <row r="1856" spans="1:26" x14ac:dyDescent="0.2">
      <c r="A1856" s="16"/>
      <c r="B1856" s="17"/>
      <c r="C1856" s="18"/>
      <c r="D1856" s="17"/>
      <c r="E1856" s="17"/>
      <c r="F1856" s="18"/>
      <c r="G1856" s="19"/>
      <c r="H1856" s="18"/>
      <c r="I1856" s="18"/>
      <c r="J1856" s="20"/>
      <c r="K1856" s="18"/>
      <c r="L1856" s="20"/>
      <c r="M1856" s="21"/>
      <c r="N1856" s="21"/>
      <c r="Q1856" s="59"/>
      <c r="T1856" s="60"/>
      <c r="U1856" s="60"/>
    </row>
    <row r="1857" spans="1:14" x14ac:dyDescent="0.2">
      <c r="A1857" s="16"/>
      <c r="B1857" s="17"/>
      <c r="C1857" s="18"/>
      <c r="D1857" s="17"/>
      <c r="E1857" s="17"/>
      <c r="F1857" s="18"/>
      <c r="G1857" s="19"/>
      <c r="H1857" s="18"/>
      <c r="I1857" s="18"/>
      <c r="J1857" s="20"/>
      <c r="K1857" s="18"/>
      <c r="L1857" s="20"/>
      <c r="M1857" s="21"/>
      <c r="N1857" s="21"/>
    </row>
    <row r="1858" spans="1:14" x14ac:dyDescent="0.2">
      <c r="A1858" s="16"/>
      <c r="B1858" s="17"/>
      <c r="C1858" s="18"/>
      <c r="D1858" s="17"/>
      <c r="E1858" s="17"/>
      <c r="F1858" s="18"/>
      <c r="G1858" s="19"/>
      <c r="H1858" s="18"/>
      <c r="I1858" s="18"/>
      <c r="J1858" s="20"/>
      <c r="K1858" s="18"/>
      <c r="L1858" s="20"/>
      <c r="M1858" s="21"/>
      <c r="N1858" s="21"/>
    </row>
    <row r="1859" spans="1:14" x14ac:dyDescent="0.2">
      <c r="A1859" s="16"/>
      <c r="B1859" s="17"/>
      <c r="C1859" s="18"/>
      <c r="D1859" s="17"/>
      <c r="E1859" s="17"/>
      <c r="F1859" s="18"/>
      <c r="G1859" s="19"/>
      <c r="H1859" s="18"/>
      <c r="I1859" s="18"/>
      <c r="J1859" s="20"/>
      <c r="K1859" s="18"/>
      <c r="L1859" s="20"/>
      <c r="M1859" s="21"/>
      <c r="N1859" s="21"/>
    </row>
    <row r="1860" spans="1:14" x14ac:dyDescent="0.2">
      <c r="A1860" s="16"/>
      <c r="B1860" s="17"/>
      <c r="C1860" s="18"/>
      <c r="D1860" s="17"/>
      <c r="E1860" s="17"/>
      <c r="F1860" s="18"/>
      <c r="G1860" s="19"/>
      <c r="H1860" s="18"/>
      <c r="I1860" s="18"/>
      <c r="J1860" s="20"/>
      <c r="K1860" s="18"/>
      <c r="L1860" s="20"/>
      <c r="M1860" s="21"/>
      <c r="N1860" s="21"/>
    </row>
    <row r="1861" spans="1:14" x14ac:dyDescent="0.2">
      <c r="A1861" s="16"/>
      <c r="B1861" s="17"/>
      <c r="C1861" s="18"/>
      <c r="D1861" s="17"/>
      <c r="E1861" s="17"/>
      <c r="F1861" s="18"/>
      <c r="G1861" s="19"/>
      <c r="H1861" s="18"/>
      <c r="I1861" s="18"/>
      <c r="J1861" s="20"/>
      <c r="K1861" s="18"/>
      <c r="L1861" s="20"/>
      <c r="M1861" s="21"/>
      <c r="N1861" s="21"/>
    </row>
    <row r="1862" spans="1:14" x14ac:dyDescent="0.2">
      <c r="A1862" s="16"/>
      <c r="B1862" s="17"/>
      <c r="C1862" s="18"/>
      <c r="D1862" s="17"/>
      <c r="E1862" s="17"/>
      <c r="F1862" s="18"/>
      <c r="G1862" s="19"/>
      <c r="H1862" s="18"/>
      <c r="I1862" s="18"/>
      <c r="J1862" s="20"/>
      <c r="K1862" s="18"/>
      <c r="L1862" s="20"/>
      <c r="M1862" s="21"/>
      <c r="N1862" s="21"/>
    </row>
    <row r="1863" spans="1:14" x14ac:dyDescent="0.2">
      <c r="A1863" s="16"/>
      <c r="B1863" s="17"/>
      <c r="C1863" s="18"/>
      <c r="D1863" s="17"/>
      <c r="E1863" s="17"/>
      <c r="F1863" s="18"/>
      <c r="G1863" s="19"/>
      <c r="H1863" s="18"/>
      <c r="I1863" s="18"/>
      <c r="J1863" s="20"/>
      <c r="K1863" s="18"/>
      <c r="L1863" s="20"/>
      <c r="M1863" s="21"/>
      <c r="N1863" s="21"/>
    </row>
    <row r="1864" spans="1:14" x14ac:dyDescent="0.2">
      <c r="A1864" s="16"/>
      <c r="B1864" s="17"/>
      <c r="C1864" s="18"/>
      <c r="D1864" s="17"/>
      <c r="E1864" s="17"/>
      <c r="F1864" s="18"/>
      <c r="G1864" s="19"/>
      <c r="H1864" s="18"/>
      <c r="I1864" s="18"/>
      <c r="J1864" s="20"/>
      <c r="K1864" s="18"/>
      <c r="L1864" s="20"/>
      <c r="M1864" s="21"/>
      <c r="N1864" s="21"/>
    </row>
    <row r="1865" spans="1:14" x14ac:dyDescent="0.2">
      <c r="A1865" s="16"/>
      <c r="B1865" s="17"/>
      <c r="C1865" s="18"/>
      <c r="D1865" s="17"/>
      <c r="E1865" s="17"/>
      <c r="F1865" s="18"/>
      <c r="G1865" s="19"/>
      <c r="H1865" s="18"/>
      <c r="I1865" s="18"/>
      <c r="J1865" s="20"/>
      <c r="K1865" s="18"/>
      <c r="L1865" s="20"/>
      <c r="M1865" s="21"/>
      <c r="N1865" s="21"/>
    </row>
    <row r="1866" spans="1:14" x14ac:dyDescent="0.2">
      <c r="A1866" s="16"/>
      <c r="B1866" s="17"/>
      <c r="C1866" s="18"/>
      <c r="D1866" s="17"/>
      <c r="E1866" s="17"/>
      <c r="F1866" s="18"/>
      <c r="G1866" s="19"/>
      <c r="H1866" s="18"/>
      <c r="I1866" s="18"/>
      <c r="J1866" s="20"/>
      <c r="K1866" s="18"/>
      <c r="L1866" s="20"/>
      <c r="M1866" s="21"/>
      <c r="N1866" s="21"/>
    </row>
    <row r="1867" spans="1:14" x14ac:dyDescent="0.2">
      <c r="A1867" s="16"/>
      <c r="B1867" s="17"/>
      <c r="C1867" s="18"/>
      <c r="D1867" s="17"/>
      <c r="E1867" s="17"/>
      <c r="F1867" s="18"/>
      <c r="G1867" s="19"/>
      <c r="H1867" s="18"/>
      <c r="I1867" s="18"/>
      <c r="J1867" s="20"/>
      <c r="K1867" s="18"/>
      <c r="L1867" s="20"/>
      <c r="M1867" s="21"/>
      <c r="N1867" s="21"/>
    </row>
    <row r="1868" spans="1:14" x14ac:dyDescent="0.2">
      <c r="A1868" s="16"/>
      <c r="B1868" s="17"/>
      <c r="C1868" s="18"/>
      <c r="D1868" s="17"/>
      <c r="E1868" s="17"/>
      <c r="F1868" s="18"/>
      <c r="G1868" s="19"/>
      <c r="H1868" s="18"/>
      <c r="I1868" s="18"/>
      <c r="J1868" s="20"/>
      <c r="K1868" s="18"/>
      <c r="L1868" s="20"/>
      <c r="M1868" s="21"/>
      <c r="N1868" s="21"/>
    </row>
    <row r="1869" spans="1:14" x14ac:dyDescent="0.2">
      <c r="A1869" s="16"/>
      <c r="B1869" s="17"/>
      <c r="C1869" s="18"/>
      <c r="D1869" s="17"/>
      <c r="E1869" s="17"/>
      <c r="F1869" s="18"/>
      <c r="G1869" s="19"/>
      <c r="H1869" s="18"/>
      <c r="I1869" s="18"/>
      <c r="J1869" s="20"/>
      <c r="K1869" s="18"/>
      <c r="L1869" s="20"/>
      <c r="M1869" s="21"/>
      <c r="N1869" s="21"/>
    </row>
    <row r="1870" spans="1:14" x14ac:dyDescent="0.2">
      <c r="A1870" s="16"/>
      <c r="B1870" s="17"/>
      <c r="C1870" s="18"/>
      <c r="D1870" s="17"/>
      <c r="E1870" s="17"/>
      <c r="F1870" s="18"/>
      <c r="G1870" s="19"/>
      <c r="H1870" s="18"/>
      <c r="I1870" s="18"/>
      <c r="J1870" s="20"/>
      <c r="K1870" s="18"/>
      <c r="L1870" s="20"/>
      <c r="M1870" s="21"/>
      <c r="N1870" s="21"/>
    </row>
    <row r="1871" spans="1:14" x14ac:dyDescent="0.2">
      <c r="A1871" s="16"/>
      <c r="B1871" s="17"/>
      <c r="C1871" s="18"/>
      <c r="D1871" s="17"/>
      <c r="E1871" s="17"/>
      <c r="F1871" s="18"/>
      <c r="G1871" s="19"/>
      <c r="H1871" s="18"/>
      <c r="I1871" s="18"/>
      <c r="J1871" s="20"/>
      <c r="K1871" s="18"/>
      <c r="L1871" s="20"/>
      <c r="M1871" s="21"/>
      <c r="N1871" s="21"/>
    </row>
    <row r="1872" spans="1:14" x14ac:dyDescent="0.2">
      <c r="A1872" s="16"/>
      <c r="B1872" s="17"/>
      <c r="C1872" s="18"/>
      <c r="D1872" s="17"/>
      <c r="E1872" s="17"/>
      <c r="F1872" s="18"/>
      <c r="G1872" s="19"/>
      <c r="H1872" s="18"/>
      <c r="I1872" s="18"/>
      <c r="J1872" s="20"/>
      <c r="K1872" s="18"/>
      <c r="L1872" s="20"/>
      <c r="M1872" s="21"/>
      <c r="N1872" s="21"/>
    </row>
    <row r="1873" spans="1:14" x14ac:dyDescent="0.2">
      <c r="A1873" s="16"/>
      <c r="B1873" s="17"/>
      <c r="C1873" s="18"/>
      <c r="D1873" s="17"/>
      <c r="E1873" s="17"/>
      <c r="F1873" s="18"/>
      <c r="G1873" s="19"/>
      <c r="H1873" s="18"/>
      <c r="I1873" s="18"/>
      <c r="J1873" s="20"/>
      <c r="K1873" s="18"/>
      <c r="L1873" s="20"/>
      <c r="M1873" s="21"/>
      <c r="N1873" s="21"/>
    </row>
    <row r="1874" spans="1:14" x14ac:dyDescent="0.2">
      <c r="A1874" s="16"/>
      <c r="B1874" s="17"/>
      <c r="C1874" s="18"/>
      <c r="D1874" s="17"/>
      <c r="E1874" s="17"/>
      <c r="F1874" s="18"/>
      <c r="G1874" s="19"/>
      <c r="H1874" s="18"/>
      <c r="I1874" s="18"/>
      <c r="J1874" s="20"/>
      <c r="K1874" s="18"/>
      <c r="L1874" s="20"/>
      <c r="M1874" s="21"/>
      <c r="N1874" s="21"/>
    </row>
    <row r="1875" spans="1:14" x14ac:dyDescent="0.2">
      <c r="A1875" s="16"/>
      <c r="B1875" s="17"/>
      <c r="C1875" s="18"/>
      <c r="D1875" s="17"/>
      <c r="E1875" s="17"/>
      <c r="F1875" s="18"/>
      <c r="G1875" s="19"/>
      <c r="H1875" s="18"/>
      <c r="I1875" s="18"/>
      <c r="J1875" s="20"/>
      <c r="K1875" s="18"/>
      <c r="L1875" s="20"/>
      <c r="M1875" s="21"/>
      <c r="N1875" s="21"/>
    </row>
    <row r="1876" spans="1:14" x14ac:dyDescent="0.2">
      <c r="A1876" s="16"/>
      <c r="B1876" s="17"/>
      <c r="C1876" s="18"/>
      <c r="D1876" s="17"/>
      <c r="E1876" s="17"/>
      <c r="F1876" s="18"/>
      <c r="G1876" s="19"/>
      <c r="H1876" s="18"/>
      <c r="I1876" s="18"/>
      <c r="J1876" s="20"/>
      <c r="K1876" s="18"/>
      <c r="L1876" s="20"/>
      <c r="M1876" s="21"/>
      <c r="N1876" s="21"/>
    </row>
    <row r="1877" spans="1:14" x14ac:dyDescent="0.2">
      <c r="A1877" s="16"/>
      <c r="B1877" s="17"/>
      <c r="C1877" s="18"/>
      <c r="D1877" s="17"/>
      <c r="E1877" s="17"/>
      <c r="F1877" s="18"/>
      <c r="G1877" s="19"/>
      <c r="H1877" s="18"/>
      <c r="I1877" s="18"/>
      <c r="J1877" s="20"/>
      <c r="K1877" s="18"/>
      <c r="L1877" s="20"/>
      <c r="M1877" s="21"/>
      <c r="N1877" s="21"/>
    </row>
    <row r="1878" spans="1:14" x14ac:dyDescent="0.2">
      <c r="A1878" s="16"/>
      <c r="B1878" s="17"/>
      <c r="C1878" s="18"/>
      <c r="D1878" s="17"/>
      <c r="E1878" s="17"/>
      <c r="F1878" s="18"/>
      <c r="G1878" s="19"/>
      <c r="H1878" s="18"/>
      <c r="I1878" s="18"/>
      <c r="J1878" s="20"/>
      <c r="K1878" s="18"/>
      <c r="L1878" s="20"/>
      <c r="M1878" s="21"/>
      <c r="N1878" s="21"/>
    </row>
    <row r="1879" spans="1:14" x14ac:dyDescent="0.2">
      <c r="A1879" s="16"/>
      <c r="B1879" s="17"/>
      <c r="C1879" s="18"/>
      <c r="D1879" s="17"/>
      <c r="E1879" s="17"/>
      <c r="F1879" s="18"/>
      <c r="G1879" s="19"/>
      <c r="H1879" s="18"/>
      <c r="I1879" s="18"/>
      <c r="J1879" s="20"/>
      <c r="K1879" s="18"/>
      <c r="L1879" s="20"/>
      <c r="M1879" s="21"/>
      <c r="N1879" s="21"/>
    </row>
    <row r="1880" spans="1:14" x14ac:dyDescent="0.2">
      <c r="A1880" s="16"/>
      <c r="B1880" s="17"/>
      <c r="C1880" s="18"/>
      <c r="D1880" s="17"/>
      <c r="E1880" s="17"/>
      <c r="F1880" s="18"/>
      <c r="G1880" s="19"/>
      <c r="H1880" s="18"/>
      <c r="I1880" s="18"/>
      <c r="J1880" s="20"/>
      <c r="K1880" s="18"/>
      <c r="L1880" s="20"/>
      <c r="M1880" s="21"/>
      <c r="N1880" s="21"/>
    </row>
    <row r="1881" spans="1:14" x14ac:dyDescent="0.2">
      <c r="A1881" s="16"/>
      <c r="B1881" s="17"/>
      <c r="C1881" s="18"/>
      <c r="D1881" s="17"/>
      <c r="E1881" s="17"/>
      <c r="F1881" s="18"/>
      <c r="G1881" s="19"/>
      <c r="H1881" s="18"/>
      <c r="I1881" s="18"/>
      <c r="J1881" s="20"/>
      <c r="K1881" s="18"/>
      <c r="L1881" s="20"/>
      <c r="M1881" s="21"/>
      <c r="N1881" s="21"/>
    </row>
    <row r="1882" spans="1:14" x14ac:dyDescent="0.2">
      <c r="A1882" s="16"/>
      <c r="B1882" s="17"/>
      <c r="C1882" s="18"/>
      <c r="D1882" s="17"/>
      <c r="E1882" s="17"/>
      <c r="F1882" s="18"/>
      <c r="G1882" s="19"/>
      <c r="H1882" s="18"/>
      <c r="I1882" s="18"/>
      <c r="J1882" s="20"/>
      <c r="K1882" s="18"/>
      <c r="L1882" s="20"/>
      <c r="M1882" s="21"/>
      <c r="N1882" s="21"/>
    </row>
    <row r="1883" spans="1:14" x14ac:dyDescent="0.2">
      <c r="A1883" s="16"/>
      <c r="B1883" s="17"/>
      <c r="C1883" s="18"/>
      <c r="D1883" s="17"/>
      <c r="E1883" s="17"/>
      <c r="F1883" s="18"/>
      <c r="G1883" s="19"/>
      <c r="H1883" s="18"/>
      <c r="I1883" s="18"/>
      <c r="J1883" s="20"/>
      <c r="K1883" s="18"/>
      <c r="L1883" s="20"/>
      <c r="M1883" s="21"/>
      <c r="N1883" s="21"/>
    </row>
    <row r="1884" spans="1:14" x14ac:dyDescent="0.2">
      <c r="A1884" s="16"/>
      <c r="B1884" s="17"/>
      <c r="C1884" s="18"/>
      <c r="D1884" s="17"/>
      <c r="E1884" s="17"/>
      <c r="F1884" s="18"/>
      <c r="G1884" s="19"/>
      <c r="H1884" s="18"/>
      <c r="I1884" s="18"/>
      <c r="J1884" s="20"/>
      <c r="K1884" s="18"/>
      <c r="L1884" s="20"/>
      <c r="M1884" s="21"/>
      <c r="N1884" s="21"/>
    </row>
    <row r="1885" spans="1:14" x14ac:dyDescent="0.2">
      <c r="A1885" s="16"/>
      <c r="B1885" s="17"/>
      <c r="C1885" s="18"/>
      <c r="D1885" s="17"/>
      <c r="E1885" s="17"/>
      <c r="F1885" s="18"/>
      <c r="G1885" s="19"/>
      <c r="H1885" s="18"/>
      <c r="I1885" s="18"/>
      <c r="J1885" s="20"/>
      <c r="K1885" s="18"/>
      <c r="L1885" s="20"/>
      <c r="M1885" s="21"/>
      <c r="N1885" s="21"/>
    </row>
    <row r="1886" spans="1:14" x14ac:dyDescent="0.2">
      <c r="A1886" s="16"/>
      <c r="B1886" s="17"/>
      <c r="C1886" s="18"/>
      <c r="D1886" s="17"/>
      <c r="E1886" s="17"/>
      <c r="F1886" s="18"/>
      <c r="G1886" s="19"/>
      <c r="H1886" s="18"/>
      <c r="I1886" s="18"/>
      <c r="J1886" s="20"/>
      <c r="K1886" s="18"/>
      <c r="L1886" s="20"/>
      <c r="M1886" s="21"/>
      <c r="N1886" s="21"/>
    </row>
    <row r="1887" spans="1:14" x14ac:dyDescent="0.2">
      <c r="A1887" s="16"/>
      <c r="B1887" s="17"/>
      <c r="C1887" s="18"/>
      <c r="D1887" s="17"/>
      <c r="E1887" s="17"/>
      <c r="F1887" s="18"/>
      <c r="G1887" s="19"/>
      <c r="H1887" s="18"/>
      <c r="I1887" s="18"/>
      <c r="J1887" s="20"/>
      <c r="K1887" s="18"/>
      <c r="L1887" s="20"/>
      <c r="M1887" s="21"/>
      <c r="N1887" s="21"/>
    </row>
    <row r="1888" spans="1:14" x14ac:dyDescent="0.2">
      <c r="A1888" s="16"/>
      <c r="B1888" s="17"/>
      <c r="C1888" s="18"/>
      <c r="D1888" s="17"/>
      <c r="E1888" s="17"/>
      <c r="F1888" s="18"/>
      <c r="G1888" s="19"/>
      <c r="H1888" s="18"/>
      <c r="I1888" s="18"/>
      <c r="J1888" s="20"/>
      <c r="K1888" s="18"/>
      <c r="L1888" s="20"/>
      <c r="M1888" s="21"/>
      <c r="N1888" s="21"/>
    </row>
    <row r="1889" spans="1:14" x14ac:dyDescent="0.2">
      <c r="A1889" s="16"/>
      <c r="B1889" s="17"/>
      <c r="C1889" s="18"/>
      <c r="D1889" s="17"/>
      <c r="E1889" s="17"/>
      <c r="F1889" s="18"/>
      <c r="G1889" s="19"/>
      <c r="H1889" s="18"/>
      <c r="I1889" s="18"/>
      <c r="J1889" s="20"/>
      <c r="K1889" s="18"/>
      <c r="L1889" s="20"/>
      <c r="M1889" s="21"/>
      <c r="N1889" s="21"/>
    </row>
    <row r="1890" spans="1:14" x14ac:dyDescent="0.2">
      <c r="A1890" s="16"/>
      <c r="B1890" s="17"/>
      <c r="C1890" s="18"/>
      <c r="D1890" s="17"/>
      <c r="E1890" s="17"/>
      <c r="F1890" s="18"/>
      <c r="G1890" s="19"/>
      <c r="H1890" s="18"/>
      <c r="I1890" s="18"/>
      <c r="J1890" s="20"/>
      <c r="K1890" s="18"/>
      <c r="L1890" s="20"/>
      <c r="M1890" s="21"/>
      <c r="N1890" s="21"/>
    </row>
    <row r="1891" spans="1:14" x14ac:dyDescent="0.2">
      <c r="A1891" s="16"/>
      <c r="B1891" s="17"/>
      <c r="C1891" s="18"/>
      <c r="D1891" s="17"/>
      <c r="E1891" s="17"/>
      <c r="F1891" s="18"/>
      <c r="G1891" s="19"/>
      <c r="H1891" s="18"/>
      <c r="I1891" s="18"/>
      <c r="J1891" s="20"/>
      <c r="K1891" s="18"/>
      <c r="L1891" s="20"/>
      <c r="M1891" s="21"/>
      <c r="N1891" s="21"/>
    </row>
    <row r="1892" spans="1:14" x14ac:dyDescent="0.2">
      <c r="A1892" s="16"/>
      <c r="B1892" s="17"/>
      <c r="C1892" s="18"/>
      <c r="D1892" s="17"/>
      <c r="E1892" s="17"/>
      <c r="F1892" s="18"/>
      <c r="G1892" s="19"/>
      <c r="H1892" s="18"/>
      <c r="I1892" s="18"/>
      <c r="J1892" s="20"/>
      <c r="K1892" s="18"/>
      <c r="L1892" s="20"/>
      <c r="M1892" s="21"/>
      <c r="N1892" s="21"/>
    </row>
    <row r="1893" spans="1:14" x14ac:dyDescent="0.2">
      <c r="A1893" s="16"/>
      <c r="B1893" s="17"/>
      <c r="C1893" s="18"/>
      <c r="D1893" s="17"/>
      <c r="E1893" s="17"/>
      <c r="F1893" s="18"/>
      <c r="G1893" s="19"/>
      <c r="H1893" s="18"/>
      <c r="I1893" s="18"/>
      <c r="J1893" s="20"/>
      <c r="K1893" s="18"/>
      <c r="L1893" s="20"/>
      <c r="M1893" s="21"/>
      <c r="N1893" s="21"/>
    </row>
    <row r="1894" spans="1:14" x14ac:dyDescent="0.2">
      <c r="A1894" s="16"/>
      <c r="B1894" s="17"/>
      <c r="C1894" s="18"/>
      <c r="D1894" s="17"/>
      <c r="E1894" s="17"/>
      <c r="F1894" s="18"/>
      <c r="G1894" s="19"/>
      <c r="H1894" s="18"/>
      <c r="I1894" s="18"/>
      <c r="J1894" s="20"/>
      <c r="K1894" s="18"/>
      <c r="L1894" s="20"/>
      <c r="M1894" s="21"/>
      <c r="N1894" s="21"/>
    </row>
    <row r="1895" spans="1:14" x14ac:dyDescent="0.2">
      <c r="A1895" s="16"/>
      <c r="B1895" s="17"/>
      <c r="C1895" s="18"/>
      <c r="D1895" s="17"/>
      <c r="E1895" s="17"/>
      <c r="F1895" s="18"/>
      <c r="G1895" s="19"/>
      <c r="H1895" s="18"/>
      <c r="I1895" s="18"/>
      <c r="J1895" s="20"/>
      <c r="K1895" s="18"/>
      <c r="L1895" s="20"/>
      <c r="M1895" s="21"/>
      <c r="N1895" s="21"/>
    </row>
    <row r="1896" spans="1:14" x14ac:dyDescent="0.2">
      <c r="A1896" s="16"/>
      <c r="B1896" s="17"/>
      <c r="C1896" s="18"/>
      <c r="D1896" s="17"/>
      <c r="E1896" s="17"/>
      <c r="F1896" s="18"/>
      <c r="G1896" s="19"/>
      <c r="H1896" s="18"/>
      <c r="I1896" s="18"/>
      <c r="J1896" s="20"/>
      <c r="K1896" s="18"/>
      <c r="L1896" s="20"/>
      <c r="M1896" s="21"/>
      <c r="N1896" s="21"/>
    </row>
    <row r="1897" spans="1:14" x14ac:dyDescent="0.2">
      <c r="A1897" s="16"/>
      <c r="B1897" s="17"/>
      <c r="C1897" s="18"/>
      <c r="D1897" s="17"/>
      <c r="E1897" s="17"/>
      <c r="F1897" s="18"/>
      <c r="G1897" s="19"/>
      <c r="H1897" s="18"/>
      <c r="I1897" s="18"/>
      <c r="J1897" s="20"/>
      <c r="K1897" s="18"/>
      <c r="L1897" s="20"/>
      <c r="M1897" s="21"/>
      <c r="N1897" s="21"/>
    </row>
    <row r="1898" spans="1:14" x14ac:dyDescent="0.2">
      <c r="A1898" s="16"/>
      <c r="B1898" s="17"/>
      <c r="C1898" s="18"/>
      <c r="D1898" s="17"/>
      <c r="E1898" s="17"/>
      <c r="F1898" s="18"/>
      <c r="G1898" s="19"/>
      <c r="H1898" s="18"/>
      <c r="I1898" s="18"/>
      <c r="J1898" s="20"/>
      <c r="K1898" s="18"/>
      <c r="L1898" s="20"/>
      <c r="M1898" s="21"/>
      <c r="N1898" s="21"/>
    </row>
    <row r="1899" spans="1:14" x14ac:dyDescent="0.2">
      <c r="A1899" s="16"/>
      <c r="B1899" s="17"/>
      <c r="C1899" s="18"/>
      <c r="D1899" s="17"/>
      <c r="E1899" s="17"/>
      <c r="F1899" s="18"/>
      <c r="G1899" s="19"/>
      <c r="H1899" s="18"/>
      <c r="I1899" s="18"/>
      <c r="J1899" s="20"/>
      <c r="K1899" s="18"/>
      <c r="L1899" s="20"/>
      <c r="M1899" s="21"/>
      <c r="N1899" s="21"/>
    </row>
    <row r="1900" spans="1:14" x14ac:dyDescent="0.2">
      <c r="A1900" s="16"/>
      <c r="B1900" s="17"/>
      <c r="C1900" s="18"/>
      <c r="D1900" s="17"/>
      <c r="E1900" s="17"/>
      <c r="F1900" s="18"/>
      <c r="G1900" s="19"/>
      <c r="H1900" s="18"/>
      <c r="I1900" s="18"/>
      <c r="J1900" s="20"/>
      <c r="K1900" s="18"/>
      <c r="L1900" s="20"/>
      <c r="M1900" s="21"/>
      <c r="N1900" s="21"/>
    </row>
    <row r="1901" spans="1:14" x14ac:dyDescent="0.2">
      <c r="A1901" s="16"/>
      <c r="B1901" s="17"/>
      <c r="C1901" s="18"/>
      <c r="D1901" s="17"/>
      <c r="E1901" s="17"/>
      <c r="F1901" s="18"/>
      <c r="G1901" s="19"/>
      <c r="H1901" s="18"/>
      <c r="I1901" s="18"/>
      <c r="J1901" s="20"/>
      <c r="K1901" s="18"/>
      <c r="L1901" s="20"/>
      <c r="M1901" s="21"/>
      <c r="N1901" s="21"/>
    </row>
    <row r="1902" spans="1:14" x14ac:dyDescent="0.2">
      <c r="A1902" s="16"/>
      <c r="B1902" s="17"/>
      <c r="C1902" s="18"/>
      <c r="D1902" s="17"/>
      <c r="E1902" s="17"/>
      <c r="F1902" s="18"/>
      <c r="G1902" s="19"/>
      <c r="H1902" s="18"/>
      <c r="I1902" s="18"/>
      <c r="J1902" s="20"/>
      <c r="K1902" s="18"/>
      <c r="L1902" s="20"/>
      <c r="M1902" s="21"/>
      <c r="N1902" s="21"/>
    </row>
    <row r="1903" spans="1:14" x14ac:dyDescent="0.2">
      <c r="A1903" s="16"/>
      <c r="B1903" s="17"/>
      <c r="C1903" s="18"/>
      <c r="D1903" s="17"/>
      <c r="E1903" s="17"/>
      <c r="F1903" s="18"/>
      <c r="G1903" s="19"/>
      <c r="H1903" s="18"/>
      <c r="I1903" s="18"/>
      <c r="J1903" s="20"/>
      <c r="K1903" s="18"/>
      <c r="L1903" s="20"/>
      <c r="M1903" s="21"/>
      <c r="N1903" s="21"/>
    </row>
    <row r="1904" spans="1:14" x14ac:dyDescent="0.2">
      <c r="A1904" s="16"/>
      <c r="B1904" s="17"/>
      <c r="C1904" s="18"/>
      <c r="D1904" s="17"/>
      <c r="E1904" s="17"/>
      <c r="F1904" s="18"/>
      <c r="G1904" s="19"/>
      <c r="H1904" s="18"/>
      <c r="I1904" s="18"/>
      <c r="J1904" s="20"/>
      <c r="K1904" s="18"/>
      <c r="L1904" s="20"/>
      <c r="M1904" s="21"/>
      <c r="N1904" s="21"/>
    </row>
    <row r="1905" spans="1:14" x14ac:dyDescent="0.2">
      <c r="A1905" s="16"/>
      <c r="B1905" s="17"/>
      <c r="C1905" s="18"/>
      <c r="D1905" s="17"/>
      <c r="E1905" s="17"/>
      <c r="F1905" s="18"/>
      <c r="G1905" s="19"/>
      <c r="H1905" s="18"/>
      <c r="I1905" s="18"/>
      <c r="J1905" s="20"/>
      <c r="K1905" s="18"/>
      <c r="L1905" s="20"/>
      <c r="M1905" s="21"/>
      <c r="N1905" s="21"/>
    </row>
    <row r="1906" spans="1:14" x14ac:dyDescent="0.2">
      <c r="A1906" s="16"/>
      <c r="B1906" s="17"/>
      <c r="C1906" s="18"/>
      <c r="D1906" s="17"/>
      <c r="E1906" s="17"/>
      <c r="F1906" s="18"/>
      <c r="G1906" s="19"/>
      <c r="H1906" s="18"/>
      <c r="I1906" s="18"/>
      <c r="J1906" s="20"/>
      <c r="K1906" s="18"/>
      <c r="L1906" s="20"/>
      <c r="M1906" s="21"/>
      <c r="N1906" s="21"/>
    </row>
    <row r="1907" spans="1:14" x14ac:dyDescent="0.2">
      <c r="A1907" s="16"/>
      <c r="B1907" s="17"/>
      <c r="C1907" s="18"/>
      <c r="D1907" s="17"/>
      <c r="E1907" s="17"/>
      <c r="F1907" s="18"/>
      <c r="G1907" s="19"/>
      <c r="H1907" s="18"/>
      <c r="I1907" s="18"/>
      <c r="J1907" s="20"/>
      <c r="K1907" s="18"/>
      <c r="L1907" s="20"/>
      <c r="M1907" s="21"/>
      <c r="N1907" s="21"/>
    </row>
    <row r="1908" spans="1:14" x14ac:dyDescent="0.2">
      <c r="A1908" s="16"/>
      <c r="B1908" s="17"/>
      <c r="C1908" s="18"/>
      <c r="D1908" s="17"/>
      <c r="E1908" s="17"/>
      <c r="F1908" s="18"/>
      <c r="G1908" s="19"/>
      <c r="H1908" s="18"/>
      <c r="I1908" s="18"/>
      <c r="J1908" s="20"/>
      <c r="K1908" s="18"/>
      <c r="L1908" s="20"/>
      <c r="M1908" s="21"/>
      <c r="N1908" s="21"/>
    </row>
    <row r="1909" spans="1:14" x14ac:dyDescent="0.2">
      <c r="A1909" s="16"/>
      <c r="B1909" s="17"/>
      <c r="C1909" s="18"/>
      <c r="D1909" s="17"/>
      <c r="E1909" s="17"/>
      <c r="F1909" s="18"/>
      <c r="G1909" s="19"/>
      <c r="H1909" s="18"/>
      <c r="I1909" s="18"/>
      <c r="J1909" s="20"/>
      <c r="K1909" s="18"/>
      <c r="L1909" s="20"/>
      <c r="M1909" s="21"/>
      <c r="N1909" s="21"/>
    </row>
    <row r="1910" spans="1:14" x14ac:dyDescent="0.2">
      <c r="A1910" s="16"/>
      <c r="B1910" s="17"/>
      <c r="C1910" s="18"/>
      <c r="D1910" s="17"/>
      <c r="E1910" s="17"/>
      <c r="F1910" s="18"/>
      <c r="G1910" s="19"/>
      <c r="H1910" s="18"/>
      <c r="I1910" s="18"/>
      <c r="J1910" s="20"/>
      <c r="K1910" s="18"/>
      <c r="L1910" s="20"/>
      <c r="M1910" s="21"/>
      <c r="N1910" s="21"/>
    </row>
    <row r="1911" spans="1:14" x14ac:dyDescent="0.2">
      <c r="A1911" s="16"/>
      <c r="B1911" s="17"/>
      <c r="C1911" s="18"/>
      <c r="D1911" s="17"/>
      <c r="E1911" s="17"/>
      <c r="F1911" s="18"/>
      <c r="G1911" s="19"/>
      <c r="H1911" s="18"/>
      <c r="I1911" s="18"/>
      <c r="J1911" s="20"/>
      <c r="K1911" s="18"/>
      <c r="L1911" s="20"/>
      <c r="M1911" s="21"/>
      <c r="N1911" s="21"/>
    </row>
    <row r="1912" spans="1:14" x14ac:dyDescent="0.2">
      <c r="A1912" s="16"/>
      <c r="B1912" s="17"/>
      <c r="C1912" s="18"/>
      <c r="D1912" s="17"/>
      <c r="E1912" s="17"/>
      <c r="F1912" s="18"/>
      <c r="G1912" s="19"/>
      <c r="H1912" s="18"/>
      <c r="I1912" s="18"/>
      <c r="J1912" s="20"/>
      <c r="K1912" s="18"/>
      <c r="L1912" s="20"/>
      <c r="M1912" s="21"/>
      <c r="N1912" s="21"/>
    </row>
    <row r="1913" spans="1:14" x14ac:dyDescent="0.2">
      <c r="A1913" s="16"/>
      <c r="B1913" s="17"/>
      <c r="C1913" s="18"/>
      <c r="D1913" s="17"/>
      <c r="E1913" s="17"/>
      <c r="F1913" s="18"/>
      <c r="G1913" s="19"/>
      <c r="H1913" s="18"/>
      <c r="I1913" s="18"/>
      <c r="J1913" s="20"/>
      <c r="K1913" s="18"/>
      <c r="L1913" s="20"/>
      <c r="M1913" s="21"/>
      <c r="N1913" s="21"/>
    </row>
    <row r="1914" spans="1:14" x14ac:dyDescent="0.2">
      <c r="A1914" s="16"/>
      <c r="B1914" s="17"/>
      <c r="C1914" s="18"/>
      <c r="D1914" s="17"/>
      <c r="E1914" s="17"/>
      <c r="F1914" s="18"/>
      <c r="G1914" s="19"/>
      <c r="H1914" s="18"/>
      <c r="I1914" s="18"/>
      <c r="J1914" s="20"/>
      <c r="K1914" s="18"/>
      <c r="L1914" s="20"/>
      <c r="M1914" s="21"/>
      <c r="N1914" s="21"/>
    </row>
    <row r="1915" spans="1:14" x14ac:dyDescent="0.2">
      <c r="A1915" s="16"/>
      <c r="B1915" s="17"/>
      <c r="C1915" s="18"/>
      <c r="D1915" s="17"/>
      <c r="E1915" s="17"/>
      <c r="F1915" s="18"/>
      <c r="G1915" s="19"/>
      <c r="H1915" s="18"/>
      <c r="I1915" s="18"/>
      <c r="J1915" s="20"/>
      <c r="K1915" s="18"/>
      <c r="L1915" s="20"/>
      <c r="M1915" s="21"/>
      <c r="N1915" s="21"/>
    </row>
    <row r="1916" spans="1:14" x14ac:dyDescent="0.2">
      <c r="A1916" s="16"/>
      <c r="B1916" s="17"/>
      <c r="C1916" s="18"/>
      <c r="D1916" s="17"/>
      <c r="E1916" s="17"/>
      <c r="F1916" s="18"/>
      <c r="G1916" s="19"/>
      <c r="H1916" s="18"/>
      <c r="I1916" s="18"/>
      <c r="J1916" s="20"/>
      <c r="K1916" s="18"/>
      <c r="L1916" s="20"/>
      <c r="M1916" s="21"/>
      <c r="N1916" s="21"/>
    </row>
    <row r="1917" spans="1:14" x14ac:dyDescent="0.2">
      <c r="A1917" s="16"/>
      <c r="B1917" s="17"/>
      <c r="C1917" s="18"/>
      <c r="D1917" s="17"/>
      <c r="E1917" s="17"/>
      <c r="F1917" s="18"/>
      <c r="G1917" s="19"/>
      <c r="H1917" s="18"/>
      <c r="I1917" s="18"/>
      <c r="J1917" s="20"/>
      <c r="K1917" s="18"/>
      <c r="L1917" s="20"/>
      <c r="M1917" s="21"/>
      <c r="N1917" s="21"/>
    </row>
    <row r="1918" spans="1:14" x14ac:dyDescent="0.2">
      <c r="A1918" s="16"/>
      <c r="B1918" s="17"/>
      <c r="C1918" s="18"/>
      <c r="D1918" s="17"/>
      <c r="E1918" s="17"/>
      <c r="F1918" s="18"/>
      <c r="G1918" s="19"/>
      <c r="H1918" s="18"/>
      <c r="I1918" s="18"/>
      <c r="J1918" s="20"/>
      <c r="K1918" s="18"/>
      <c r="L1918" s="20"/>
      <c r="M1918" s="21"/>
      <c r="N1918" s="21"/>
    </row>
    <row r="1919" spans="1:14" x14ac:dyDescent="0.2">
      <c r="A1919" s="16"/>
      <c r="B1919" s="17"/>
      <c r="C1919" s="18"/>
      <c r="D1919" s="17"/>
      <c r="E1919" s="17"/>
      <c r="F1919" s="18"/>
      <c r="G1919" s="19"/>
      <c r="H1919" s="18"/>
      <c r="I1919" s="18"/>
      <c r="J1919" s="20"/>
      <c r="K1919" s="18"/>
      <c r="L1919" s="20"/>
      <c r="M1919" s="21"/>
      <c r="N1919" s="21"/>
    </row>
    <row r="1920" spans="1:14" x14ac:dyDescent="0.2">
      <c r="A1920" s="16"/>
      <c r="B1920" s="17"/>
      <c r="C1920" s="18"/>
      <c r="D1920" s="17"/>
      <c r="E1920" s="17"/>
      <c r="F1920" s="18"/>
      <c r="G1920" s="19"/>
      <c r="H1920" s="18"/>
      <c r="I1920" s="18"/>
      <c r="J1920" s="20"/>
      <c r="K1920" s="18"/>
      <c r="L1920" s="20"/>
      <c r="M1920" s="21"/>
      <c r="N1920" s="21"/>
    </row>
    <row r="1921" spans="1:14" x14ac:dyDescent="0.2">
      <c r="A1921" s="16"/>
      <c r="B1921" s="17"/>
      <c r="C1921" s="18"/>
      <c r="D1921" s="17"/>
      <c r="E1921" s="17"/>
      <c r="F1921" s="18"/>
      <c r="G1921" s="19"/>
      <c r="H1921" s="18"/>
      <c r="I1921" s="18"/>
      <c r="J1921" s="20"/>
      <c r="K1921" s="18"/>
      <c r="L1921" s="20"/>
      <c r="M1921" s="21"/>
      <c r="N1921" s="21"/>
    </row>
    <row r="1922" spans="1:14" x14ac:dyDescent="0.2">
      <c r="A1922" s="16"/>
      <c r="B1922" s="17"/>
      <c r="C1922" s="18"/>
      <c r="D1922" s="17"/>
      <c r="E1922" s="17"/>
      <c r="F1922" s="18"/>
      <c r="G1922" s="19"/>
      <c r="H1922" s="18"/>
      <c r="I1922" s="18"/>
      <c r="J1922" s="20"/>
      <c r="K1922" s="18"/>
      <c r="L1922" s="20"/>
      <c r="M1922" s="21"/>
      <c r="N1922" s="21"/>
    </row>
    <row r="1923" spans="1:14" x14ac:dyDescent="0.2">
      <c r="A1923" s="16"/>
      <c r="B1923" s="17"/>
      <c r="C1923" s="18"/>
      <c r="D1923" s="17"/>
      <c r="E1923" s="17"/>
      <c r="F1923" s="18"/>
      <c r="G1923" s="19"/>
      <c r="H1923" s="18"/>
      <c r="I1923" s="18"/>
      <c r="J1923" s="20"/>
      <c r="K1923" s="18"/>
      <c r="L1923" s="20"/>
      <c r="M1923" s="21"/>
      <c r="N1923" s="21"/>
    </row>
    <row r="1924" spans="1:14" x14ac:dyDescent="0.2">
      <c r="A1924" s="16"/>
      <c r="B1924" s="17"/>
      <c r="C1924" s="18"/>
      <c r="D1924" s="17"/>
      <c r="E1924" s="17"/>
      <c r="F1924" s="18"/>
      <c r="G1924" s="19"/>
      <c r="H1924" s="18"/>
      <c r="I1924" s="18"/>
      <c r="J1924" s="20"/>
      <c r="K1924" s="18"/>
      <c r="L1924" s="20"/>
      <c r="M1924" s="21"/>
      <c r="N1924" s="21"/>
    </row>
    <row r="1925" spans="1:14" x14ac:dyDescent="0.2">
      <c r="A1925" s="16"/>
      <c r="B1925" s="17"/>
      <c r="C1925" s="18"/>
      <c r="D1925" s="17"/>
      <c r="E1925" s="17"/>
      <c r="F1925" s="18"/>
      <c r="G1925" s="19"/>
      <c r="H1925" s="18"/>
      <c r="I1925" s="18"/>
      <c r="J1925" s="20"/>
      <c r="K1925" s="18"/>
      <c r="L1925" s="20"/>
      <c r="M1925" s="21"/>
      <c r="N1925" s="21"/>
    </row>
    <row r="1926" spans="1:14" x14ac:dyDescent="0.2">
      <c r="A1926" s="16"/>
      <c r="B1926" s="17"/>
      <c r="C1926" s="18"/>
      <c r="D1926" s="17"/>
      <c r="E1926" s="17"/>
      <c r="F1926" s="18"/>
      <c r="G1926" s="19"/>
      <c r="H1926" s="18"/>
      <c r="I1926" s="18"/>
      <c r="J1926" s="20"/>
      <c r="K1926" s="18"/>
      <c r="L1926" s="20"/>
      <c r="M1926" s="21"/>
      <c r="N1926" s="21"/>
    </row>
    <row r="1927" spans="1:14" x14ac:dyDescent="0.2">
      <c r="A1927" s="16"/>
      <c r="B1927" s="17"/>
      <c r="C1927" s="18"/>
      <c r="D1927" s="17"/>
      <c r="E1927" s="17"/>
      <c r="F1927" s="18"/>
      <c r="G1927" s="19"/>
      <c r="H1927" s="18"/>
      <c r="I1927" s="18"/>
      <c r="J1927" s="20"/>
      <c r="K1927" s="18"/>
      <c r="L1927" s="20"/>
      <c r="M1927" s="21"/>
      <c r="N1927" s="21"/>
    </row>
    <row r="1928" spans="1:14" x14ac:dyDescent="0.2">
      <c r="A1928" s="16"/>
      <c r="B1928" s="17"/>
      <c r="C1928" s="18"/>
      <c r="D1928" s="17"/>
      <c r="E1928" s="17"/>
      <c r="F1928" s="18"/>
      <c r="G1928" s="19"/>
      <c r="H1928" s="18"/>
      <c r="I1928" s="18"/>
      <c r="J1928" s="20"/>
      <c r="K1928" s="18"/>
      <c r="L1928" s="20"/>
      <c r="M1928" s="21"/>
      <c r="N1928" s="21"/>
    </row>
    <row r="1929" spans="1:14" x14ac:dyDescent="0.2">
      <c r="A1929" s="16"/>
      <c r="B1929" s="17"/>
      <c r="C1929" s="18"/>
      <c r="D1929" s="17"/>
      <c r="E1929" s="17"/>
      <c r="F1929" s="18"/>
      <c r="G1929" s="19"/>
      <c r="H1929" s="18"/>
      <c r="I1929" s="18"/>
      <c r="J1929" s="20"/>
      <c r="K1929" s="18"/>
      <c r="L1929" s="20"/>
      <c r="M1929" s="21"/>
      <c r="N1929" s="21"/>
    </row>
    <row r="1930" spans="1:14" x14ac:dyDescent="0.2">
      <c r="A1930" s="16"/>
      <c r="B1930" s="17"/>
      <c r="C1930" s="18"/>
      <c r="D1930" s="17"/>
      <c r="E1930" s="17"/>
      <c r="F1930" s="18"/>
      <c r="G1930" s="19"/>
      <c r="H1930" s="18"/>
      <c r="I1930" s="18"/>
      <c r="J1930" s="20"/>
      <c r="K1930" s="18"/>
      <c r="L1930" s="20"/>
      <c r="M1930" s="21"/>
      <c r="N1930" s="21"/>
    </row>
    <row r="1931" spans="1:14" x14ac:dyDescent="0.2">
      <c r="A1931" s="16"/>
      <c r="B1931" s="17"/>
      <c r="C1931" s="18"/>
      <c r="D1931" s="17"/>
      <c r="E1931" s="17"/>
      <c r="F1931" s="18"/>
      <c r="G1931" s="19"/>
      <c r="H1931" s="18"/>
      <c r="I1931" s="18"/>
      <c r="J1931" s="20"/>
      <c r="K1931" s="18"/>
      <c r="L1931" s="20"/>
      <c r="M1931" s="21"/>
      <c r="N1931" s="21"/>
    </row>
    <row r="1932" spans="1:14" x14ac:dyDescent="0.2">
      <c r="A1932" s="16"/>
      <c r="B1932" s="17"/>
      <c r="C1932" s="18"/>
      <c r="D1932" s="17"/>
      <c r="E1932" s="17"/>
      <c r="F1932" s="18"/>
      <c r="G1932" s="19"/>
      <c r="H1932" s="18"/>
      <c r="I1932" s="18"/>
      <c r="J1932" s="20"/>
      <c r="K1932" s="18"/>
      <c r="L1932" s="20"/>
      <c r="M1932" s="21"/>
      <c r="N1932" s="21"/>
    </row>
    <row r="1933" spans="1:14" x14ac:dyDescent="0.2">
      <c r="A1933" s="16"/>
      <c r="B1933" s="17"/>
      <c r="C1933" s="18"/>
      <c r="D1933" s="17"/>
      <c r="E1933" s="17"/>
      <c r="F1933" s="18"/>
      <c r="G1933" s="19"/>
      <c r="H1933" s="18"/>
      <c r="I1933" s="18"/>
      <c r="J1933" s="20"/>
      <c r="K1933" s="18"/>
      <c r="L1933" s="20"/>
      <c r="M1933" s="21"/>
      <c r="N1933" s="21"/>
    </row>
    <row r="1934" spans="1:14" x14ac:dyDescent="0.2">
      <c r="A1934" s="16"/>
      <c r="B1934" s="17"/>
      <c r="C1934" s="18"/>
      <c r="D1934" s="17"/>
      <c r="E1934" s="17"/>
      <c r="F1934" s="18"/>
      <c r="G1934" s="19"/>
      <c r="H1934" s="18"/>
      <c r="I1934" s="18"/>
      <c r="J1934" s="20"/>
      <c r="K1934" s="18"/>
      <c r="L1934" s="20"/>
      <c r="M1934" s="21"/>
      <c r="N1934" s="21"/>
    </row>
    <row r="1935" spans="1:14" x14ac:dyDescent="0.2">
      <c r="A1935" s="16"/>
      <c r="B1935" s="17"/>
      <c r="C1935" s="18"/>
      <c r="D1935" s="17"/>
      <c r="E1935" s="17"/>
      <c r="F1935" s="18"/>
      <c r="G1935" s="19"/>
      <c r="H1935" s="18"/>
      <c r="I1935" s="18"/>
      <c r="J1935" s="20"/>
      <c r="K1935" s="18"/>
      <c r="L1935" s="20"/>
      <c r="M1935" s="21"/>
      <c r="N1935" s="21"/>
    </row>
    <row r="1936" spans="1:14" x14ac:dyDescent="0.2">
      <c r="A1936" s="16"/>
      <c r="B1936" s="17"/>
      <c r="C1936" s="18"/>
      <c r="D1936" s="17"/>
      <c r="E1936" s="17"/>
      <c r="F1936" s="18"/>
      <c r="G1936" s="19"/>
      <c r="H1936" s="18"/>
      <c r="I1936" s="18"/>
      <c r="J1936" s="20"/>
      <c r="K1936" s="18"/>
      <c r="L1936" s="20"/>
      <c r="M1936" s="21"/>
      <c r="N1936" s="21"/>
    </row>
    <row r="1937" spans="1:14" x14ac:dyDescent="0.2">
      <c r="A1937" s="16"/>
      <c r="B1937" s="17"/>
      <c r="C1937" s="18"/>
      <c r="D1937" s="17"/>
      <c r="E1937" s="17"/>
      <c r="F1937" s="18"/>
      <c r="G1937" s="19"/>
      <c r="H1937" s="18"/>
      <c r="I1937" s="18"/>
      <c r="J1937" s="20"/>
      <c r="K1937" s="18"/>
      <c r="L1937" s="20"/>
      <c r="M1937" s="21"/>
      <c r="N1937" s="21"/>
    </row>
    <row r="1938" spans="1:14" x14ac:dyDescent="0.2">
      <c r="A1938" s="16"/>
      <c r="B1938" s="17"/>
      <c r="C1938" s="18"/>
      <c r="D1938" s="17"/>
      <c r="E1938" s="17"/>
      <c r="F1938" s="18"/>
      <c r="G1938" s="19"/>
      <c r="H1938" s="18"/>
      <c r="I1938" s="18"/>
      <c r="J1938" s="20"/>
      <c r="K1938" s="18"/>
      <c r="L1938" s="20"/>
      <c r="M1938" s="21"/>
      <c r="N1938" s="21"/>
    </row>
    <row r="1939" spans="1:14" x14ac:dyDescent="0.2">
      <c r="A1939" s="16"/>
      <c r="B1939" s="17"/>
      <c r="C1939" s="18"/>
      <c r="D1939" s="17"/>
      <c r="E1939" s="17"/>
      <c r="F1939" s="18"/>
      <c r="G1939" s="19"/>
      <c r="H1939" s="18"/>
      <c r="I1939" s="18"/>
      <c r="J1939" s="20"/>
      <c r="K1939" s="18"/>
      <c r="L1939" s="20"/>
      <c r="M1939" s="21"/>
      <c r="N1939" s="21"/>
    </row>
    <row r="1940" spans="1:14" x14ac:dyDescent="0.2">
      <c r="A1940" s="16"/>
      <c r="B1940" s="17"/>
      <c r="C1940" s="18"/>
      <c r="D1940" s="17"/>
      <c r="E1940" s="17"/>
      <c r="F1940" s="18"/>
      <c r="G1940" s="19"/>
      <c r="H1940" s="18"/>
      <c r="I1940" s="18"/>
      <c r="J1940" s="20"/>
      <c r="K1940" s="18"/>
      <c r="L1940" s="20"/>
      <c r="M1940" s="21"/>
      <c r="N1940" s="21"/>
    </row>
    <row r="1941" spans="1:14" x14ac:dyDescent="0.2">
      <c r="A1941" s="16"/>
      <c r="B1941" s="17"/>
      <c r="C1941" s="18"/>
      <c r="D1941" s="17"/>
      <c r="E1941" s="17"/>
      <c r="F1941" s="18"/>
      <c r="G1941" s="19"/>
      <c r="H1941" s="18"/>
      <c r="I1941" s="18"/>
      <c r="J1941" s="20"/>
      <c r="K1941" s="18"/>
      <c r="L1941" s="20"/>
      <c r="M1941" s="21"/>
      <c r="N1941" s="21"/>
    </row>
    <row r="1942" spans="1:14" x14ac:dyDescent="0.2">
      <c r="A1942" s="16"/>
      <c r="B1942" s="17"/>
      <c r="C1942" s="18"/>
      <c r="D1942" s="17"/>
      <c r="E1942" s="17"/>
      <c r="F1942" s="18"/>
      <c r="G1942" s="19"/>
      <c r="H1942" s="18"/>
      <c r="I1942" s="18"/>
      <c r="J1942" s="20"/>
      <c r="K1942" s="18"/>
      <c r="L1942" s="20"/>
      <c r="M1942" s="21"/>
      <c r="N1942" s="21"/>
    </row>
    <row r="1943" spans="1:14" x14ac:dyDescent="0.2">
      <c r="A1943" s="16"/>
      <c r="B1943" s="17"/>
      <c r="C1943" s="18"/>
      <c r="D1943" s="17"/>
      <c r="E1943" s="17"/>
      <c r="F1943" s="18"/>
      <c r="G1943" s="19"/>
      <c r="H1943" s="18"/>
      <c r="I1943" s="18"/>
      <c r="J1943" s="20"/>
      <c r="K1943" s="18"/>
      <c r="L1943" s="20"/>
      <c r="M1943" s="21"/>
      <c r="N1943" s="21"/>
    </row>
    <row r="1944" spans="1:14" x14ac:dyDescent="0.2">
      <c r="A1944" s="16"/>
      <c r="B1944" s="17"/>
      <c r="C1944" s="18"/>
      <c r="D1944" s="17"/>
      <c r="E1944" s="17"/>
      <c r="F1944" s="18"/>
      <c r="G1944" s="19"/>
      <c r="H1944" s="18"/>
      <c r="I1944" s="18"/>
      <c r="J1944" s="20"/>
      <c r="K1944" s="18"/>
      <c r="L1944" s="20"/>
      <c r="M1944" s="21"/>
      <c r="N1944" s="21"/>
    </row>
    <row r="1945" spans="1:14" x14ac:dyDescent="0.2">
      <c r="A1945" s="16"/>
      <c r="B1945" s="17"/>
      <c r="C1945" s="18"/>
      <c r="D1945" s="17"/>
      <c r="E1945" s="17"/>
      <c r="F1945" s="18"/>
      <c r="G1945" s="19"/>
      <c r="H1945" s="18"/>
      <c r="I1945" s="18"/>
      <c r="J1945" s="20"/>
      <c r="K1945" s="18"/>
      <c r="L1945" s="20"/>
      <c r="M1945" s="21"/>
      <c r="N1945" s="21"/>
    </row>
    <row r="1946" spans="1:14" x14ac:dyDescent="0.2">
      <c r="A1946" s="16"/>
      <c r="B1946" s="17"/>
      <c r="C1946" s="18"/>
      <c r="D1946" s="17"/>
      <c r="E1946" s="17"/>
      <c r="F1946" s="18"/>
      <c r="G1946" s="19"/>
      <c r="H1946" s="18"/>
      <c r="I1946" s="18"/>
      <c r="J1946" s="20"/>
      <c r="K1946" s="18"/>
      <c r="L1946" s="20"/>
      <c r="M1946" s="21"/>
      <c r="N1946" s="21"/>
    </row>
    <row r="1947" spans="1:14" x14ac:dyDescent="0.2">
      <c r="A1947" s="16"/>
      <c r="B1947" s="17"/>
      <c r="C1947" s="18"/>
      <c r="D1947" s="17"/>
      <c r="E1947" s="17"/>
      <c r="F1947" s="18"/>
      <c r="G1947" s="19"/>
      <c r="H1947" s="18"/>
      <c r="I1947" s="18"/>
      <c r="J1947" s="20"/>
      <c r="K1947" s="18"/>
      <c r="L1947" s="20"/>
      <c r="M1947" s="21"/>
      <c r="N1947" s="21"/>
    </row>
    <row r="1948" spans="1:14" x14ac:dyDescent="0.2">
      <c r="A1948" s="16"/>
      <c r="B1948" s="17"/>
      <c r="C1948" s="18"/>
      <c r="D1948" s="17"/>
      <c r="E1948" s="17"/>
      <c r="F1948" s="18"/>
      <c r="G1948" s="19"/>
      <c r="H1948" s="18"/>
      <c r="I1948" s="18"/>
      <c r="J1948" s="20"/>
      <c r="K1948" s="18"/>
      <c r="L1948" s="20"/>
      <c r="M1948" s="21"/>
      <c r="N1948" s="21"/>
    </row>
    <row r="1949" spans="1:14" x14ac:dyDescent="0.2">
      <c r="A1949" s="16"/>
      <c r="B1949" s="17"/>
      <c r="C1949" s="18"/>
      <c r="D1949" s="17"/>
      <c r="E1949" s="17"/>
      <c r="F1949" s="18"/>
      <c r="G1949" s="19"/>
      <c r="H1949" s="18"/>
      <c r="I1949" s="18"/>
      <c r="J1949" s="20"/>
      <c r="K1949" s="18"/>
      <c r="L1949" s="20"/>
      <c r="M1949" s="21"/>
      <c r="N1949" s="21"/>
    </row>
    <row r="1950" spans="1:14" x14ac:dyDescent="0.2">
      <c r="A1950" s="16"/>
      <c r="B1950" s="17"/>
      <c r="C1950" s="18"/>
      <c r="D1950" s="17"/>
      <c r="E1950" s="17"/>
      <c r="F1950" s="18"/>
      <c r="G1950" s="19"/>
      <c r="H1950" s="18"/>
      <c r="I1950" s="18"/>
      <c r="J1950" s="20"/>
      <c r="K1950" s="18"/>
      <c r="L1950" s="20"/>
      <c r="M1950" s="21"/>
      <c r="N1950" s="21"/>
    </row>
    <row r="1951" spans="1:14" x14ac:dyDescent="0.2">
      <c r="A1951" s="16"/>
      <c r="B1951" s="17"/>
      <c r="C1951" s="18"/>
      <c r="D1951" s="17"/>
      <c r="E1951" s="17"/>
      <c r="F1951" s="18"/>
      <c r="G1951" s="19"/>
      <c r="H1951" s="18"/>
      <c r="I1951" s="18"/>
      <c r="J1951" s="20"/>
      <c r="K1951" s="18"/>
      <c r="L1951" s="20"/>
      <c r="M1951" s="21"/>
      <c r="N1951" s="21"/>
    </row>
    <row r="1952" spans="1:14" x14ac:dyDescent="0.2">
      <c r="A1952" s="16"/>
      <c r="B1952" s="17"/>
      <c r="C1952" s="18"/>
      <c r="D1952" s="17"/>
      <c r="E1952" s="17"/>
      <c r="F1952" s="18"/>
      <c r="G1952" s="19"/>
      <c r="H1952" s="18"/>
      <c r="I1952" s="18"/>
      <c r="J1952" s="20"/>
      <c r="K1952" s="18"/>
      <c r="L1952" s="20"/>
      <c r="M1952" s="21"/>
      <c r="N1952" s="21"/>
    </row>
    <row r="1953" spans="1:14" x14ac:dyDescent="0.2">
      <c r="A1953" s="16"/>
      <c r="B1953" s="17"/>
      <c r="C1953" s="18"/>
      <c r="D1953" s="17"/>
      <c r="E1953" s="17"/>
      <c r="F1953" s="18"/>
      <c r="G1953" s="19"/>
      <c r="H1953" s="18"/>
      <c r="I1953" s="18"/>
      <c r="J1953" s="20"/>
      <c r="K1953" s="18"/>
      <c r="L1953" s="20"/>
      <c r="M1953" s="21"/>
      <c r="N1953" s="21"/>
    </row>
    <row r="1954" spans="1:14" x14ac:dyDescent="0.2">
      <c r="A1954" s="16"/>
      <c r="B1954" s="17"/>
      <c r="C1954" s="18"/>
      <c r="D1954" s="17"/>
      <c r="E1954" s="17"/>
      <c r="F1954" s="18"/>
      <c r="G1954" s="19"/>
      <c r="H1954" s="18"/>
      <c r="I1954" s="18"/>
      <c r="J1954" s="20"/>
      <c r="K1954" s="18"/>
      <c r="L1954" s="20"/>
      <c r="M1954" s="21"/>
      <c r="N1954" s="21"/>
    </row>
    <row r="1955" spans="1:14" x14ac:dyDescent="0.2">
      <c r="A1955" s="16"/>
      <c r="B1955" s="17"/>
      <c r="C1955" s="18"/>
      <c r="D1955" s="17"/>
      <c r="E1955" s="17"/>
      <c r="F1955" s="18"/>
      <c r="G1955" s="19"/>
      <c r="H1955" s="18"/>
      <c r="I1955" s="18"/>
      <c r="J1955" s="20"/>
      <c r="K1955" s="18"/>
      <c r="L1955" s="20"/>
      <c r="M1955" s="21"/>
      <c r="N1955" s="21"/>
    </row>
    <row r="1956" spans="1:14" x14ac:dyDescent="0.2">
      <c r="A1956" s="16"/>
      <c r="B1956" s="17"/>
      <c r="C1956" s="18"/>
      <c r="D1956" s="17"/>
      <c r="E1956" s="17"/>
      <c r="F1956" s="18"/>
      <c r="G1956" s="19"/>
      <c r="H1956" s="18"/>
      <c r="I1956" s="18"/>
      <c r="J1956" s="20"/>
      <c r="K1956" s="18"/>
      <c r="L1956" s="20"/>
      <c r="M1956" s="21"/>
      <c r="N1956" s="21"/>
    </row>
    <row r="1957" spans="1:14" x14ac:dyDescent="0.2">
      <c r="A1957" s="16"/>
      <c r="B1957" s="17"/>
      <c r="C1957" s="18"/>
      <c r="D1957" s="17"/>
      <c r="E1957" s="17"/>
      <c r="F1957" s="18"/>
      <c r="G1957" s="19"/>
      <c r="H1957" s="18"/>
      <c r="I1957" s="18"/>
      <c r="J1957" s="20"/>
      <c r="K1957" s="18"/>
      <c r="L1957" s="20"/>
      <c r="M1957" s="21"/>
      <c r="N1957" s="21"/>
    </row>
    <row r="1958" spans="1:14" x14ac:dyDescent="0.2">
      <c r="A1958" s="16"/>
      <c r="B1958" s="17"/>
      <c r="C1958" s="18"/>
      <c r="D1958" s="17"/>
      <c r="E1958" s="17"/>
      <c r="F1958" s="18"/>
      <c r="G1958" s="19"/>
      <c r="H1958" s="18"/>
      <c r="I1958" s="18"/>
      <c r="J1958" s="20"/>
      <c r="K1958" s="18"/>
      <c r="L1958" s="20"/>
      <c r="M1958" s="21"/>
      <c r="N1958" s="21"/>
    </row>
    <row r="1959" spans="1:14" x14ac:dyDescent="0.2">
      <c r="A1959" s="16"/>
      <c r="B1959" s="17"/>
      <c r="C1959" s="18"/>
      <c r="D1959" s="17"/>
      <c r="E1959" s="17"/>
      <c r="F1959" s="18"/>
      <c r="G1959" s="19"/>
      <c r="H1959" s="18"/>
      <c r="I1959" s="18"/>
      <c r="J1959" s="20"/>
      <c r="K1959" s="18"/>
      <c r="L1959" s="20"/>
      <c r="M1959" s="21"/>
      <c r="N1959" s="21"/>
    </row>
    <row r="1960" spans="1:14" x14ac:dyDescent="0.2">
      <c r="A1960" s="16"/>
      <c r="B1960" s="17"/>
      <c r="C1960" s="18"/>
      <c r="D1960" s="17"/>
      <c r="E1960" s="17"/>
      <c r="F1960" s="18"/>
      <c r="G1960" s="19"/>
      <c r="H1960" s="18"/>
      <c r="I1960" s="18"/>
      <c r="J1960" s="20"/>
      <c r="K1960" s="18"/>
      <c r="L1960" s="20"/>
      <c r="M1960" s="21"/>
      <c r="N1960" s="21"/>
    </row>
    <row r="1961" spans="1:14" x14ac:dyDescent="0.2">
      <c r="A1961" s="16"/>
      <c r="B1961" s="17"/>
      <c r="C1961" s="18"/>
      <c r="D1961" s="17"/>
      <c r="E1961" s="17"/>
      <c r="F1961" s="18"/>
      <c r="G1961" s="19"/>
      <c r="H1961" s="18"/>
      <c r="I1961" s="18"/>
      <c r="J1961" s="20"/>
      <c r="K1961" s="18"/>
      <c r="L1961" s="20"/>
      <c r="M1961" s="21"/>
      <c r="N1961" s="21"/>
    </row>
    <row r="1962" spans="1:14" x14ac:dyDescent="0.2">
      <c r="A1962" s="16"/>
      <c r="B1962" s="17"/>
      <c r="C1962" s="18"/>
      <c r="D1962" s="17"/>
      <c r="E1962" s="17"/>
      <c r="F1962" s="18"/>
      <c r="G1962" s="19"/>
      <c r="H1962" s="18"/>
      <c r="I1962" s="18"/>
      <c r="J1962" s="20"/>
      <c r="K1962" s="18"/>
      <c r="L1962" s="20"/>
      <c r="M1962" s="21"/>
      <c r="N1962" s="21"/>
    </row>
    <row r="1963" spans="1:14" x14ac:dyDescent="0.2">
      <c r="A1963" s="16"/>
      <c r="B1963" s="17"/>
      <c r="C1963" s="18"/>
      <c r="D1963" s="17"/>
      <c r="E1963" s="17"/>
      <c r="F1963" s="18"/>
      <c r="G1963" s="19"/>
      <c r="H1963" s="18"/>
      <c r="I1963" s="18"/>
      <c r="J1963" s="20"/>
      <c r="K1963" s="18"/>
      <c r="L1963" s="20"/>
      <c r="M1963" s="21"/>
      <c r="N1963" s="21"/>
    </row>
    <row r="1964" spans="1:14" x14ac:dyDescent="0.2">
      <c r="A1964" s="16"/>
      <c r="B1964" s="17"/>
      <c r="C1964" s="18"/>
      <c r="D1964" s="17"/>
      <c r="E1964" s="17"/>
      <c r="F1964" s="18"/>
      <c r="G1964" s="19"/>
      <c r="H1964" s="18"/>
      <c r="I1964" s="18"/>
      <c r="J1964" s="20"/>
      <c r="K1964" s="18"/>
      <c r="L1964" s="20"/>
      <c r="M1964" s="21"/>
      <c r="N1964" s="21"/>
    </row>
    <row r="1965" spans="1:14" x14ac:dyDescent="0.2">
      <c r="A1965" s="16"/>
      <c r="B1965" s="17"/>
      <c r="C1965" s="18"/>
      <c r="D1965" s="17"/>
      <c r="E1965" s="17"/>
      <c r="F1965" s="18"/>
      <c r="G1965" s="19"/>
      <c r="H1965" s="18"/>
      <c r="I1965" s="18"/>
      <c r="J1965" s="20"/>
      <c r="K1965" s="18"/>
      <c r="L1965" s="20"/>
      <c r="M1965" s="21"/>
      <c r="N1965" s="21"/>
    </row>
    <row r="1966" spans="1:14" x14ac:dyDescent="0.2">
      <c r="A1966" s="16"/>
      <c r="B1966" s="17"/>
      <c r="C1966" s="18"/>
      <c r="D1966" s="17"/>
      <c r="E1966" s="17"/>
      <c r="F1966" s="18"/>
      <c r="G1966" s="19"/>
      <c r="H1966" s="18"/>
      <c r="I1966" s="18"/>
      <c r="J1966" s="20"/>
      <c r="K1966" s="18"/>
      <c r="L1966" s="20"/>
      <c r="M1966" s="21"/>
      <c r="N1966" s="21"/>
    </row>
    <row r="1967" spans="1:14" x14ac:dyDescent="0.2">
      <c r="A1967" s="16"/>
      <c r="B1967" s="17"/>
      <c r="C1967" s="18"/>
      <c r="D1967" s="17"/>
      <c r="E1967" s="17"/>
      <c r="F1967" s="18"/>
      <c r="G1967" s="19"/>
      <c r="H1967" s="18"/>
      <c r="I1967" s="18"/>
      <c r="J1967" s="20"/>
      <c r="K1967" s="18"/>
      <c r="L1967" s="20"/>
      <c r="M1967" s="21"/>
      <c r="N1967" s="21"/>
    </row>
    <row r="1968" spans="1:14" x14ac:dyDescent="0.2">
      <c r="A1968" s="16"/>
      <c r="B1968" s="17"/>
      <c r="C1968" s="18"/>
      <c r="D1968" s="17"/>
      <c r="E1968" s="17"/>
      <c r="F1968" s="18"/>
      <c r="G1968" s="19"/>
      <c r="H1968" s="18"/>
      <c r="I1968" s="18"/>
      <c r="J1968" s="20"/>
      <c r="K1968" s="18"/>
      <c r="L1968" s="20"/>
      <c r="M1968" s="21"/>
      <c r="N1968" s="21"/>
    </row>
    <row r="1969" spans="1:14" x14ac:dyDescent="0.2">
      <c r="A1969" s="16"/>
      <c r="B1969" s="17"/>
      <c r="C1969" s="18"/>
      <c r="D1969" s="17"/>
      <c r="E1969" s="17"/>
      <c r="F1969" s="18"/>
      <c r="G1969" s="19"/>
      <c r="H1969" s="18"/>
      <c r="I1969" s="18"/>
      <c r="J1969" s="20"/>
      <c r="K1969" s="18"/>
      <c r="L1969" s="20"/>
      <c r="M1969" s="21"/>
      <c r="N1969" s="21"/>
    </row>
    <row r="1970" spans="1:14" x14ac:dyDescent="0.2">
      <c r="A1970" s="16"/>
      <c r="B1970" s="17"/>
      <c r="C1970" s="18"/>
      <c r="D1970" s="17"/>
      <c r="E1970" s="17"/>
      <c r="F1970" s="18"/>
      <c r="G1970" s="19"/>
      <c r="H1970" s="18"/>
      <c r="I1970" s="18"/>
      <c r="J1970" s="20"/>
      <c r="K1970" s="18"/>
      <c r="L1970" s="20"/>
      <c r="M1970" s="21"/>
      <c r="N1970" s="21"/>
    </row>
    <row r="1971" spans="1:14" x14ac:dyDescent="0.2">
      <c r="A1971" s="16"/>
      <c r="B1971" s="17"/>
      <c r="C1971" s="18"/>
      <c r="D1971" s="17"/>
      <c r="E1971" s="17"/>
      <c r="F1971" s="18"/>
      <c r="G1971" s="19"/>
      <c r="H1971" s="18"/>
      <c r="I1971" s="18"/>
      <c r="J1971" s="20"/>
      <c r="K1971" s="18"/>
      <c r="L1971" s="20"/>
      <c r="M1971" s="21"/>
      <c r="N1971" s="21"/>
    </row>
    <row r="1972" spans="1:14" x14ac:dyDescent="0.2">
      <c r="A1972" s="16"/>
      <c r="B1972" s="17"/>
      <c r="C1972" s="18"/>
      <c r="D1972" s="17"/>
      <c r="E1972" s="17"/>
      <c r="F1972" s="18"/>
      <c r="G1972" s="19"/>
      <c r="H1972" s="18"/>
      <c r="I1972" s="18"/>
      <c r="J1972" s="20"/>
      <c r="K1972" s="18"/>
      <c r="L1972" s="20"/>
      <c r="M1972" s="21"/>
      <c r="N1972" s="21"/>
    </row>
    <row r="1973" spans="1:14" x14ac:dyDescent="0.2">
      <c r="A1973" s="16"/>
      <c r="B1973" s="17"/>
      <c r="C1973" s="18"/>
      <c r="D1973" s="17"/>
      <c r="E1973" s="17"/>
      <c r="F1973" s="18"/>
      <c r="G1973" s="19"/>
      <c r="H1973" s="18"/>
      <c r="I1973" s="18"/>
      <c r="J1973" s="20"/>
      <c r="K1973" s="18"/>
      <c r="L1973" s="20"/>
      <c r="M1973" s="21"/>
      <c r="N1973" s="21"/>
    </row>
    <row r="1974" spans="1:14" x14ac:dyDescent="0.2">
      <c r="A1974" s="16"/>
      <c r="B1974" s="17"/>
      <c r="C1974" s="18"/>
      <c r="D1974" s="17"/>
      <c r="E1974" s="17"/>
      <c r="F1974" s="18"/>
      <c r="G1974" s="19"/>
      <c r="H1974" s="18"/>
      <c r="I1974" s="18"/>
      <c r="J1974" s="20"/>
      <c r="K1974" s="18"/>
      <c r="L1974" s="20"/>
      <c r="M1974" s="21"/>
      <c r="N1974" s="21"/>
    </row>
    <row r="1975" spans="1:14" x14ac:dyDescent="0.2">
      <c r="A1975" s="16"/>
      <c r="B1975" s="17"/>
      <c r="C1975" s="18"/>
      <c r="D1975" s="17"/>
      <c r="E1975" s="17"/>
      <c r="F1975" s="18"/>
      <c r="G1975" s="19"/>
      <c r="H1975" s="18"/>
      <c r="I1975" s="18"/>
      <c r="J1975" s="20"/>
      <c r="K1975" s="18"/>
      <c r="L1975" s="20"/>
      <c r="M1975" s="21"/>
      <c r="N1975" s="21"/>
    </row>
    <row r="1976" spans="1:14" x14ac:dyDescent="0.2">
      <c r="A1976" s="16"/>
      <c r="B1976" s="17"/>
      <c r="C1976" s="18"/>
      <c r="D1976" s="17"/>
      <c r="E1976" s="17"/>
      <c r="F1976" s="18"/>
      <c r="G1976" s="19"/>
      <c r="H1976" s="18"/>
      <c r="I1976" s="18"/>
      <c r="J1976" s="20"/>
      <c r="K1976" s="18"/>
      <c r="L1976" s="20"/>
      <c r="M1976" s="21"/>
      <c r="N1976" s="21"/>
    </row>
    <row r="1977" spans="1:14" x14ac:dyDescent="0.2">
      <c r="A1977" s="16"/>
      <c r="B1977" s="17"/>
      <c r="C1977" s="18"/>
      <c r="D1977" s="17"/>
      <c r="E1977" s="17"/>
      <c r="F1977" s="18"/>
      <c r="G1977" s="19"/>
      <c r="H1977" s="18"/>
      <c r="I1977" s="18"/>
      <c r="J1977" s="20"/>
      <c r="K1977" s="18"/>
      <c r="L1977" s="20"/>
      <c r="M1977" s="21"/>
      <c r="N1977" s="21"/>
    </row>
    <row r="1978" spans="1:14" x14ac:dyDescent="0.2">
      <c r="A1978" s="16"/>
      <c r="B1978" s="17"/>
      <c r="C1978" s="18"/>
      <c r="D1978" s="17"/>
      <c r="E1978" s="17"/>
      <c r="F1978" s="18"/>
      <c r="G1978" s="19"/>
      <c r="H1978" s="18"/>
      <c r="I1978" s="18"/>
      <c r="J1978" s="20"/>
      <c r="K1978" s="18"/>
      <c r="L1978" s="20"/>
      <c r="M1978" s="21"/>
      <c r="N1978" s="21"/>
    </row>
    <row r="1979" spans="1:14" x14ac:dyDescent="0.2">
      <c r="A1979" s="16"/>
      <c r="B1979" s="17"/>
      <c r="C1979" s="18"/>
      <c r="D1979" s="17"/>
      <c r="E1979" s="17"/>
      <c r="F1979" s="18"/>
      <c r="G1979" s="19"/>
      <c r="H1979" s="18"/>
      <c r="I1979" s="18"/>
      <c r="J1979" s="20"/>
      <c r="K1979" s="18"/>
      <c r="L1979" s="20"/>
      <c r="M1979" s="21"/>
      <c r="N1979" s="21"/>
    </row>
    <row r="1980" spans="1:14" x14ac:dyDescent="0.2">
      <c r="A1980" s="16"/>
      <c r="B1980" s="17"/>
      <c r="C1980" s="18"/>
      <c r="D1980" s="17"/>
      <c r="E1980" s="17"/>
      <c r="F1980" s="18"/>
      <c r="G1980" s="19"/>
      <c r="H1980" s="18"/>
      <c r="I1980" s="18"/>
      <c r="J1980" s="20"/>
      <c r="K1980" s="18"/>
      <c r="L1980" s="20"/>
      <c r="M1980" s="21"/>
      <c r="N1980" s="21"/>
    </row>
    <row r="1981" spans="1:14" x14ac:dyDescent="0.2">
      <c r="A1981" s="16"/>
      <c r="B1981" s="17"/>
      <c r="C1981" s="18"/>
      <c r="D1981" s="17"/>
      <c r="E1981" s="17"/>
      <c r="F1981" s="18"/>
      <c r="G1981" s="19"/>
      <c r="H1981" s="18"/>
      <c r="I1981" s="18"/>
      <c r="J1981" s="20"/>
      <c r="K1981" s="18"/>
      <c r="L1981" s="20"/>
      <c r="M1981" s="21"/>
      <c r="N1981" s="21"/>
    </row>
    <row r="1982" spans="1:14" x14ac:dyDescent="0.2">
      <c r="A1982" s="16"/>
      <c r="B1982" s="17"/>
      <c r="C1982" s="18"/>
      <c r="D1982" s="17"/>
      <c r="E1982" s="17"/>
      <c r="F1982" s="18"/>
      <c r="G1982" s="19"/>
      <c r="H1982" s="18"/>
      <c r="I1982" s="18"/>
      <c r="J1982" s="20"/>
      <c r="K1982" s="18"/>
      <c r="L1982" s="20"/>
      <c r="M1982" s="21"/>
      <c r="N1982" s="21"/>
    </row>
    <row r="1983" spans="1:14" x14ac:dyDescent="0.2">
      <c r="A1983" s="16"/>
      <c r="B1983" s="17"/>
      <c r="C1983" s="18"/>
      <c r="D1983" s="17"/>
      <c r="E1983" s="17"/>
      <c r="F1983" s="18"/>
      <c r="G1983" s="19"/>
      <c r="H1983" s="18"/>
      <c r="I1983" s="18"/>
      <c r="J1983" s="20"/>
      <c r="K1983" s="18"/>
      <c r="L1983" s="20"/>
      <c r="M1983" s="21"/>
      <c r="N1983" s="21"/>
    </row>
    <row r="1984" spans="1:14" x14ac:dyDescent="0.2">
      <c r="A1984" s="16"/>
      <c r="B1984" s="17"/>
      <c r="C1984" s="18"/>
      <c r="D1984" s="17"/>
      <c r="E1984" s="17"/>
      <c r="F1984" s="18"/>
      <c r="G1984" s="19"/>
      <c r="H1984" s="18"/>
      <c r="I1984" s="18"/>
      <c r="J1984" s="20"/>
      <c r="K1984" s="18"/>
      <c r="L1984" s="20"/>
      <c r="M1984" s="21"/>
      <c r="N1984" s="21"/>
    </row>
    <row r="1985" spans="1:14" x14ac:dyDescent="0.2">
      <c r="A1985" s="16"/>
      <c r="B1985" s="17"/>
      <c r="C1985" s="18"/>
      <c r="D1985" s="17"/>
      <c r="E1985" s="17"/>
      <c r="F1985" s="18"/>
      <c r="G1985" s="19"/>
      <c r="H1985" s="18"/>
      <c r="I1985" s="18"/>
      <c r="J1985" s="20"/>
      <c r="K1985" s="18"/>
      <c r="L1985" s="20"/>
      <c r="M1985" s="21"/>
      <c r="N1985" s="21"/>
    </row>
    <row r="1986" spans="1:14" x14ac:dyDescent="0.2">
      <c r="A1986" s="16"/>
      <c r="B1986" s="17"/>
      <c r="C1986" s="18"/>
      <c r="D1986" s="17"/>
      <c r="E1986" s="17"/>
      <c r="F1986" s="18"/>
      <c r="G1986" s="19"/>
      <c r="H1986" s="18"/>
      <c r="I1986" s="18"/>
      <c r="J1986" s="20"/>
      <c r="K1986" s="18"/>
      <c r="L1986" s="20"/>
      <c r="M1986" s="21"/>
      <c r="N1986" s="21"/>
    </row>
    <row r="1987" spans="1:14" x14ac:dyDescent="0.2">
      <c r="A1987" s="16"/>
      <c r="B1987" s="17"/>
      <c r="C1987" s="18"/>
      <c r="D1987" s="17"/>
      <c r="E1987" s="17"/>
      <c r="F1987" s="18"/>
      <c r="G1987" s="19"/>
      <c r="H1987" s="18"/>
      <c r="I1987" s="18"/>
      <c r="J1987" s="20"/>
      <c r="K1987" s="18"/>
      <c r="L1987" s="20"/>
      <c r="M1987" s="21"/>
      <c r="N1987" s="21"/>
    </row>
    <row r="1988" spans="1:14" x14ac:dyDescent="0.2">
      <c r="A1988" s="16"/>
      <c r="B1988" s="17"/>
      <c r="C1988" s="18"/>
      <c r="D1988" s="17"/>
      <c r="E1988" s="17"/>
      <c r="F1988" s="18"/>
      <c r="G1988" s="19"/>
      <c r="H1988" s="18"/>
      <c r="I1988" s="18"/>
      <c r="J1988" s="20"/>
      <c r="K1988" s="18"/>
      <c r="L1988" s="20"/>
      <c r="M1988" s="21"/>
      <c r="N1988" s="21"/>
    </row>
    <row r="1989" spans="1:14" x14ac:dyDescent="0.2">
      <c r="A1989" s="16"/>
      <c r="B1989" s="17"/>
      <c r="C1989" s="18"/>
      <c r="D1989" s="17"/>
      <c r="E1989" s="17"/>
      <c r="F1989" s="18"/>
      <c r="G1989" s="19"/>
      <c r="H1989" s="18"/>
      <c r="I1989" s="18"/>
      <c r="J1989" s="20"/>
      <c r="K1989" s="18"/>
      <c r="L1989" s="20"/>
      <c r="M1989" s="21"/>
      <c r="N1989" s="21"/>
    </row>
    <row r="1990" spans="1:14" x14ac:dyDescent="0.2">
      <c r="A1990" s="16"/>
      <c r="B1990" s="17"/>
      <c r="C1990" s="18"/>
      <c r="D1990" s="17"/>
      <c r="E1990" s="17"/>
      <c r="F1990" s="18"/>
      <c r="G1990" s="19"/>
      <c r="H1990" s="18"/>
      <c r="I1990" s="18"/>
      <c r="J1990" s="20"/>
      <c r="K1990" s="18"/>
      <c r="L1990" s="20"/>
      <c r="M1990" s="21"/>
      <c r="N1990" s="21"/>
    </row>
    <row r="1991" spans="1:14" x14ac:dyDescent="0.2">
      <c r="A1991" s="16"/>
      <c r="B1991" s="17"/>
      <c r="C1991" s="18"/>
      <c r="D1991" s="17"/>
      <c r="E1991" s="17"/>
      <c r="F1991" s="18"/>
      <c r="G1991" s="19"/>
      <c r="H1991" s="18"/>
      <c r="I1991" s="18"/>
      <c r="J1991" s="20"/>
      <c r="K1991" s="18"/>
      <c r="L1991" s="20"/>
      <c r="M1991" s="21"/>
      <c r="N1991" s="21"/>
    </row>
    <row r="1992" spans="1:14" x14ac:dyDescent="0.2">
      <c r="A1992" s="16"/>
      <c r="B1992" s="17"/>
      <c r="C1992" s="18"/>
      <c r="D1992" s="17"/>
      <c r="E1992" s="17"/>
      <c r="F1992" s="18"/>
      <c r="G1992" s="19"/>
      <c r="H1992" s="18"/>
      <c r="I1992" s="18"/>
      <c r="J1992" s="20"/>
      <c r="K1992" s="18"/>
      <c r="L1992" s="20"/>
      <c r="M1992" s="21"/>
      <c r="N1992" s="21"/>
    </row>
    <row r="1993" spans="1:14" x14ac:dyDescent="0.2">
      <c r="A1993" s="16"/>
      <c r="B1993" s="17"/>
      <c r="C1993" s="18"/>
      <c r="D1993" s="17"/>
      <c r="E1993" s="17"/>
      <c r="F1993" s="18"/>
      <c r="G1993" s="19"/>
      <c r="H1993" s="18"/>
      <c r="I1993" s="18"/>
      <c r="J1993" s="20"/>
      <c r="K1993" s="18"/>
      <c r="L1993" s="20"/>
      <c r="M1993" s="21"/>
      <c r="N1993" s="21"/>
    </row>
    <row r="1994" spans="1:14" x14ac:dyDescent="0.2">
      <c r="A1994" s="16"/>
      <c r="B1994" s="17"/>
      <c r="C1994" s="18"/>
      <c r="D1994" s="17"/>
      <c r="E1994" s="17"/>
      <c r="F1994" s="18"/>
      <c r="G1994" s="19"/>
      <c r="H1994" s="18"/>
      <c r="I1994" s="18"/>
      <c r="J1994" s="20"/>
      <c r="K1994" s="18"/>
      <c r="L1994" s="20"/>
      <c r="M1994" s="21"/>
      <c r="N1994" s="21"/>
    </row>
    <row r="1995" spans="1:14" x14ac:dyDescent="0.2">
      <c r="A1995" s="16"/>
      <c r="B1995" s="17"/>
      <c r="C1995" s="18"/>
      <c r="D1995" s="17"/>
      <c r="E1995" s="17"/>
      <c r="F1995" s="18"/>
      <c r="G1995" s="19"/>
      <c r="H1995" s="18"/>
      <c r="I1995" s="18"/>
      <c r="J1995" s="20"/>
      <c r="K1995" s="18"/>
      <c r="L1995" s="20"/>
      <c r="M1995" s="21"/>
      <c r="N1995" s="21"/>
    </row>
    <row r="1996" spans="1:14" x14ac:dyDescent="0.2">
      <c r="A1996" s="16"/>
      <c r="B1996" s="17"/>
      <c r="C1996" s="18"/>
      <c r="D1996" s="17"/>
      <c r="E1996" s="17"/>
      <c r="F1996" s="18"/>
      <c r="G1996" s="19"/>
      <c r="H1996" s="18"/>
      <c r="I1996" s="18"/>
      <c r="J1996" s="20"/>
      <c r="K1996" s="18"/>
      <c r="L1996" s="20"/>
      <c r="M1996" s="21"/>
      <c r="N1996" s="21"/>
    </row>
    <row r="1997" spans="1:14" x14ac:dyDescent="0.2">
      <c r="A1997" s="16"/>
      <c r="B1997" s="17"/>
      <c r="C1997" s="18"/>
      <c r="D1997" s="17"/>
      <c r="E1997" s="17"/>
      <c r="F1997" s="18"/>
      <c r="G1997" s="19"/>
      <c r="H1997" s="18"/>
      <c r="I1997" s="18"/>
      <c r="J1997" s="20"/>
      <c r="K1997" s="18"/>
      <c r="L1997" s="20"/>
      <c r="M1997" s="21"/>
      <c r="N1997" s="21"/>
    </row>
    <row r="1998" spans="1:14" x14ac:dyDescent="0.2">
      <c r="A1998" s="16"/>
      <c r="B1998" s="17"/>
      <c r="C1998" s="18"/>
      <c r="D1998" s="17"/>
      <c r="E1998" s="17"/>
      <c r="F1998" s="18"/>
      <c r="G1998" s="19"/>
      <c r="H1998" s="18"/>
      <c r="I1998" s="18"/>
      <c r="J1998" s="20"/>
      <c r="K1998" s="18"/>
      <c r="L1998" s="20"/>
      <c r="M1998" s="21"/>
      <c r="N1998" s="21"/>
    </row>
    <row r="1999" spans="1:14" x14ac:dyDescent="0.2">
      <c r="A1999" s="16"/>
      <c r="B1999" s="17"/>
      <c r="C1999" s="18"/>
      <c r="D1999" s="17"/>
      <c r="E1999" s="17"/>
      <c r="F1999" s="18"/>
      <c r="G1999" s="19"/>
      <c r="H1999" s="18"/>
      <c r="I1999" s="18"/>
      <c r="J1999" s="20"/>
      <c r="K1999" s="18"/>
      <c r="L1999" s="20"/>
      <c r="M1999" s="21"/>
      <c r="N1999" s="21"/>
    </row>
    <row r="2000" spans="1:14" x14ac:dyDescent="0.2">
      <c r="A2000" s="16"/>
      <c r="B2000" s="17"/>
      <c r="C2000" s="18"/>
      <c r="D2000" s="17"/>
      <c r="E2000" s="17"/>
      <c r="F2000" s="18"/>
      <c r="G2000" s="19"/>
      <c r="H2000" s="18"/>
      <c r="I2000" s="18"/>
      <c r="J2000" s="20"/>
      <c r="K2000" s="18"/>
      <c r="L2000" s="20"/>
      <c r="M2000" s="21"/>
      <c r="N2000" s="21"/>
    </row>
    <row r="2001" spans="1:14" x14ac:dyDescent="0.2">
      <c r="A2001" s="16"/>
      <c r="B2001" s="17"/>
      <c r="C2001" s="18"/>
      <c r="D2001" s="17"/>
      <c r="E2001" s="17"/>
      <c r="F2001" s="18"/>
      <c r="G2001" s="19"/>
      <c r="H2001" s="18"/>
      <c r="I2001" s="18"/>
      <c r="J2001" s="20"/>
      <c r="K2001" s="18"/>
      <c r="L2001" s="20"/>
      <c r="M2001" s="21"/>
      <c r="N2001" s="21"/>
    </row>
    <row r="2002" spans="1:14" x14ac:dyDescent="0.2">
      <c r="A2002" s="16"/>
      <c r="B2002" s="17"/>
      <c r="C2002" s="18"/>
      <c r="D2002" s="17"/>
      <c r="E2002" s="17"/>
      <c r="F2002" s="18"/>
      <c r="G2002" s="19"/>
      <c r="H2002" s="18"/>
      <c r="I2002" s="18"/>
      <c r="J2002" s="20"/>
      <c r="K2002" s="18"/>
      <c r="L2002" s="20"/>
      <c r="M2002" s="21"/>
      <c r="N2002" s="21"/>
    </row>
    <row r="2003" spans="1:14" x14ac:dyDescent="0.2">
      <c r="A2003" s="16"/>
      <c r="B2003" s="17"/>
      <c r="C2003" s="18"/>
      <c r="D2003" s="17"/>
      <c r="E2003" s="17"/>
      <c r="F2003" s="18"/>
      <c r="G2003" s="19"/>
      <c r="H2003" s="18"/>
      <c r="I2003" s="18"/>
      <c r="J2003" s="20"/>
      <c r="K2003" s="18"/>
      <c r="L2003" s="20"/>
      <c r="M2003" s="21"/>
      <c r="N2003" s="21"/>
    </row>
    <row r="2004" spans="1:14" x14ac:dyDescent="0.2">
      <c r="A2004" s="16"/>
      <c r="B2004" s="17"/>
      <c r="C2004" s="18"/>
      <c r="D2004" s="17"/>
      <c r="E2004" s="17"/>
      <c r="F2004" s="18"/>
      <c r="G2004" s="19"/>
      <c r="H2004" s="18"/>
      <c r="I2004" s="18"/>
      <c r="J2004" s="20"/>
      <c r="K2004" s="18"/>
      <c r="L2004" s="20"/>
      <c r="M2004" s="21"/>
      <c r="N2004" s="21"/>
    </row>
    <row r="2005" spans="1:14" x14ac:dyDescent="0.2">
      <c r="A2005" s="16"/>
      <c r="B2005" s="17"/>
      <c r="C2005" s="18"/>
      <c r="D2005" s="17"/>
      <c r="E2005" s="17"/>
      <c r="F2005" s="18"/>
      <c r="G2005" s="19"/>
      <c r="H2005" s="18"/>
      <c r="I2005" s="18"/>
      <c r="J2005" s="20"/>
      <c r="K2005" s="18"/>
      <c r="L2005" s="20"/>
      <c r="M2005" s="21"/>
      <c r="N2005" s="21"/>
    </row>
    <row r="2006" spans="1:14" x14ac:dyDescent="0.2">
      <c r="A2006" s="16"/>
      <c r="B2006" s="17"/>
      <c r="C2006" s="18"/>
      <c r="D2006" s="17"/>
      <c r="E2006" s="17"/>
      <c r="F2006" s="18"/>
      <c r="G2006" s="19"/>
      <c r="H2006" s="18"/>
      <c r="I2006" s="18"/>
      <c r="J2006" s="20"/>
      <c r="K2006" s="18"/>
      <c r="L2006" s="20"/>
      <c r="M2006" s="21"/>
      <c r="N2006" s="21"/>
    </row>
    <row r="2007" spans="1:14" x14ac:dyDescent="0.2">
      <c r="A2007" s="16"/>
      <c r="B2007" s="17"/>
      <c r="C2007" s="18"/>
      <c r="D2007" s="17"/>
      <c r="E2007" s="17"/>
      <c r="F2007" s="18"/>
      <c r="G2007" s="19"/>
      <c r="H2007" s="18"/>
      <c r="I2007" s="18"/>
      <c r="J2007" s="20"/>
      <c r="K2007" s="18"/>
      <c r="L2007" s="20"/>
      <c r="M2007" s="21"/>
      <c r="N2007" s="21"/>
    </row>
    <row r="2008" spans="1:14" x14ac:dyDescent="0.2">
      <c r="A2008" s="16"/>
      <c r="B2008" s="17"/>
      <c r="C2008" s="18"/>
      <c r="D2008" s="17"/>
      <c r="E2008" s="17"/>
      <c r="F2008" s="18"/>
      <c r="G2008" s="19"/>
      <c r="H2008" s="18"/>
      <c r="I2008" s="18"/>
      <c r="J2008" s="20"/>
      <c r="K2008" s="18"/>
      <c r="L2008" s="20"/>
      <c r="M2008" s="21"/>
      <c r="N2008" s="21"/>
    </row>
    <row r="2009" spans="1:14" x14ac:dyDescent="0.2">
      <c r="A2009" s="16"/>
      <c r="B2009" s="17"/>
      <c r="C2009" s="18"/>
      <c r="D2009" s="17"/>
      <c r="E2009" s="17"/>
      <c r="F2009" s="18"/>
      <c r="G2009" s="19"/>
      <c r="H2009" s="18"/>
      <c r="I2009" s="18"/>
      <c r="J2009" s="20"/>
      <c r="K2009" s="18"/>
      <c r="L2009" s="20"/>
      <c r="M2009" s="21"/>
      <c r="N2009" s="21"/>
    </row>
    <row r="2010" spans="1:14" x14ac:dyDescent="0.2">
      <c r="A2010" s="16"/>
      <c r="B2010" s="17"/>
      <c r="C2010" s="18"/>
      <c r="D2010" s="17"/>
      <c r="E2010" s="17"/>
      <c r="F2010" s="18"/>
      <c r="G2010" s="19"/>
      <c r="H2010" s="18"/>
      <c r="I2010" s="18"/>
      <c r="J2010" s="20"/>
      <c r="K2010" s="18"/>
      <c r="L2010" s="20"/>
      <c r="M2010" s="21"/>
      <c r="N2010" s="21"/>
    </row>
    <row r="2011" spans="1:14" x14ac:dyDescent="0.2">
      <c r="A2011" s="16"/>
      <c r="B2011" s="17"/>
      <c r="C2011" s="18"/>
      <c r="D2011" s="17"/>
      <c r="E2011" s="17"/>
      <c r="F2011" s="18"/>
      <c r="G2011" s="19"/>
      <c r="H2011" s="18"/>
      <c r="I2011" s="18"/>
      <c r="J2011" s="20"/>
      <c r="K2011" s="18"/>
      <c r="L2011" s="20"/>
      <c r="M2011" s="21"/>
      <c r="N2011" s="21"/>
    </row>
    <row r="2012" spans="1:14" x14ac:dyDescent="0.2">
      <c r="A2012" s="16"/>
      <c r="B2012" s="17"/>
      <c r="C2012" s="18"/>
      <c r="D2012" s="17"/>
      <c r="E2012" s="17"/>
      <c r="F2012" s="18"/>
      <c r="G2012" s="19"/>
      <c r="H2012" s="18"/>
      <c r="I2012" s="18"/>
      <c r="J2012" s="20"/>
      <c r="K2012" s="18"/>
      <c r="L2012" s="20"/>
      <c r="M2012" s="21"/>
      <c r="N2012" s="21"/>
    </row>
    <row r="2013" spans="1:14" x14ac:dyDescent="0.2">
      <c r="A2013" s="16"/>
      <c r="B2013" s="17"/>
      <c r="C2013" s="18"/>
      <c r="D2013" s="17"/>
      <c r="E2013" s="17"/>
      <c r="F2013" s="18"/>
      <c r="G2013" s="19"/>
      <c r="H2013" s="18"/>
      <c r="I2013" s="18"/>
      <c r="J2013" s="20"/>
      <c r="K2013" s="18"/>
      <c r="L2013" s="20"/>
      <c r="M2013" s="21"/>
      <c r="N2013" s="21"/>
    </row>
    <row r="2014" spans="1:14" x14ac:dyDescent="0.2">
      <c r="A2014" s="16"/>
      <c r="B2014" s="17"/>
      <c r="C2014" s="18"/>
      <c r="D2014" s="17"/>
      <c r="E2014" s="17"/>
      <c r="F2014" s="18"/>
      <c r="G2014" s="19"/>
      <c r="H2014" s="18"/>
      <c r="I2014" s="18"/>
      <c r="J2014" s="20"/>
      <c r="K2014" s="18"/>
      <c r="L2014" s="20"/>
      <c r="M2014" s="21"/>
      <c r="N2014" s="21"/>
    </row>
    <row r="2015" spans="1:14" x14ac:dyDescent="0.2">
      <c r="A2015" s="16"/>
      <c r="B2015" s="17"/>
      <c r="C2015" s="18"/>
      <c r="D2015" s="17"/>
      <c r="E2015" s="17"/>
      <c r="F2015" s="18"/>
      <c r="G2015" s="19"/>
      <c r="H2015" s="18"/>
      <c r="I2015" s="18"/>
      <c r="J2015" s="20"/>
      <c r="K2015" s="18"/>
      <c r="L2015" s="20"/>
      <c r="M2015" s="21"/>
      <c r="N2015" s="21"/>
    </row>
    <row r="2016" spans="1:14" x14ac:dyDescent="0.2">
      <c r="A2016" s="16"/>
      <c r="B2016" s="17"/>
      <c r="C2016" s="18"/>
      <c r="D2016" s="17"/>
      <c r="E2016" s="17"/>
      <c r="F2016" s="18"/>
      <c r="G2016" s="19"/>
      <c r="H2016" s="18"/>
      <c r="I2016" s="18"/>
      <c r="J2016" s="20"/>
      <c r="K2016" s="18"/>
      <c r="L2016" s="20"/>
      <c r="M2016" s="21"/>
      <c r="N2016" s="21"/>
    </row>
    <row r="2017" spans="1:14" x14ac:dyDescent="0.2">
      <c r="A2017" s="16"/>
      <c r="B2017" s="17"/>
      <c r="C2017" s="18"/>
      <c r="D2017" s="17"/>
      <c r="E2017" s="17"/>
      <c r="F2017" s="18"/>
      <c r="G2017" s="19"/>
      <c r="H2017" s="18"/>
      <c r="I2017" s="18"/>
      <c r="J2017" s="20"/>
      <c r="K2017" s="18"/>
      <c r="L2017" s="20"/>
      <c r="M2017" s="21"/>
      <c r="N2017" s="21"/>
    </row>
    <row r="2018" spans="1:14" x14ac:dyDescent="0.2">
      <c r="A2018" s="16"/>
      <c r="B2018" s="17"/>
      <c r="C2018" s="18"/>
      <c r="D2018" s="17"/>
      <c r="E2018" s="17"/>
      <c r="F2018" s="18"/>
      <c r="G2018" s="19"/>
      <c r="H2018" s="18"/>
      <c r="I2018" s="18"/>
      <c r="J2018" s="20"/>
      <c r="K2018" s="18"/>
      <c r="L2018" s="20"/>
      <c r="M2018" s="21"/>
      <c r="N2018" s="21"/>
    </row>
    <row r="2019" spans="1:14" x14ac:dyDescent="0.2">
      <c r="A2019" s="16"/>
      <c r="B2019" s="17"/>
      <c r="C2019" s="18"/>
      <c r="D2019" s="17"/>
      <c r="E2019" s="17"/>
      <c r="F2019" s="18"/>
      <c r="G2019" s="19"/>
      <c r="H2019" s="18"/>
      <c r="I2019" s="18"/>
      <c r="J2019" s="20"/>
      <c r="K2019" s="18"/>
      <c r="L2019" s="20"/>
      <c r="M2019" s="21"/>
      <c r="N2019" s="21"/>
    </row>
    <row r="2020" spans="1:14" x14ac:dyDescent="0.2">
      <c r="A2020" s="16"/>
      <c r="B2020" s="17"/>
      <c r="C2020" s="18"/>
      <c r="D2020" s="17"/>
      <c r="E2020" s="17"/>
      <c r="F2020" s="18"/>
      <c r="G2020" s="19"/>
      <c r="H2020" s="18"/>
      <c r="I2020" s="18"/>
      <c r="J2020" s="20"/>
      <c r="K2020" s="18"/>
      <c r="L2020" s="20"/>
      <c r="M2020" s="21"/>
      <c r="N2020" s="21"/>
    </row>
    <row r="2021" spans="1:14" x14ac:dyDescent="0.2">
      <c r="A2021" s="16"/>
      <c r="B2021" s="17"/>
      <c r="C2021" s="18"/>
      <c r="D2021" s="17"/>
      <c r="E2021" s="17"/>
      <c r="F2021" s="18"/>
      <c r="G2021" s="19"/>
      <c r="H2021" s="18"/>
      <c r="I2021" s="18"/>
      <c r="J2021" s="20"/>
      <c r="K2021" s="18"/>
      <c r="L2021" s="20"/>
      <c r="M2021" s="21"/>
      <c r="N2021" s="21"/>
    </row>
    <row r="2022" spans="1:14" x14ac:dyDescent="0.2">
      <c r="A2022" s="16"/>
      <c r="B2022" s="17"/>
      <c r="C2022" s="18"/>
      <c r="D2022" s="17"/>
      <c r="E2022" s="17"/>
      <c r="F2022" s="18"/>
      <c r="G2022" s="19"/>
      <c r="H2022" s="18"/>
      <c r="I2022" s="18"/>
      <c r="J2022" s="20"/>
      <c r="K2022" s="18"/>
      <c r="L2022" s="20"/>
      <c r="M2022" s="21"/>
      <c r="N2022" s="21"/>
    </row>
    <row r="2023" spans="1:14" x14ac:dyDescent="0.2">
      <c r="A2023" s="16"/>
      <c r="B2023" s="17"/>
      <c r="C2023" s="18"/>
      <c r="D2023" s="17"/>
      <c r="E2023" s="17"/>
      <c r="F2023" s="18"/>
      <c r="G2023" s="19"/>
      <c r="H2023" s="18"/>
      <c r="I2023" s="18"/>
      <c r="J2023" s="20"/>
      <c r="K2023" s="18"/>
      <c r="L2023" s="20"/>
      <c r="M2023" s="21"/>
      <c r="N2023" s="21"/>
    </row>
    <row r="2024" spans="1:14" x14ac:dyDescent="0.2">
      <c r="A2024" s="16"/>
      <c r="B2024" s="17"/>
      <c r="C2024" s="18"/>
      <c r="D2024" s="17"/>
      <c r="E2024" s="17"/>
      <c r="F2024" s="18"/>
      <c r="G2024" s="19"/>
      <c r="H2024" s="18"/>
      <c r="I2024" s="18"/>
      <c r="J2024" s="20"/>
      <c r="K2024" s="18"/>
      <c r="L2024" s="20"/>
      <c r="M2024" s="21"/>
      <c r="N2024" s="21"/>
    </row>
    <row r="2025" spans="1:14" x14ac:dyDescent="0.2">
      <c r="A2025" s="16"/>
      <c r="B2025" s="17"/>
      <c r="C2025" s="18"/>
      <c r="D2025" s="17"/>
      <c r="E2025" s="17"/>
      <c r="F2025" s="18"/>
      <c r="G2025" s="19"/>
      <c r="H2025" s="18"/>
      <c r="I2025" s="18"/>
      <c r="J2025" s="20"/>
      <c r="K2025" s="18"/>
      <c r="L2025" s="20"/>
      <c r="M2025" s="21"/>
      <c r="N2025" s="21"/>
    </row>
    <row r="2026" spans="1:14" x14ac:dyDescent="0.2">
      <c r="A2026" s="16"/>
      <c r="B2026" s="17"/>
      <c r="C2026" s="18"/>
      <c r="D2026" s="17"/>
      <c r="E2026" s="17"/>
      <c r="F2026" s="18"/>
      <c r="G2026" s="19"/>
      <c r="H2026" s="18"/>
      <c r="I2026" s="18"/>
      <c r="J2026" s="20"/>
      <c r="K2026" s="18"/>
      <c r="L2026" s="20"/>
      <c r="M2026" s="21"/>
      <c r="N2026" s="21"/>
    </row>
    <row r="2027" spans="1:14" x14ac:dyDescent="0.2">
      <c r="A2027" s="16"/>
      <c r="B2027" s="17"/>
      <c r="C2027" s="18"/>
      <c r="D2027" s="17"/>
      <c r="E2027" s="17"/>
      <c r="F2027" s="18"/>
      <c r="G2027" s="19"/>
      <c r="H2027" s="18"/>
      <c r="I2027" s="18"/>
      <c r="J2027" s="20"/>
      <c r="K2027" s="18"/>
      <c r="L2027" s="20"/>
      <c r="M2027" s="21"/>
      <c r="N2027" s="21"/>
    </row>
    <row r="2028" spans="1:14" x14ac:dyDescent="0.2">
      <c r="A2028" s="16"/>
      <c r="B2028" s="17"/>
      <c r="C2028" s="18"/>
      <c r="D2028" s="17"/>
      <c r="E2028" s="17"/>
      <c r="F2028" s="18"/>
      <c r="G2028" s="19"/>
      <c r="H2028" s="18"/>
      <c r="I2028" s="18"/>
      <c r="J2028" s="20"/>
      <c r="K2028" s="18"/>
      <c r="L2028" s="20"/>
      <c r="M2028" s="21"/>
      <c r="N2028" s="21"/>
    </row>
    <row r="2029" spans="1:14" x14ac:dyDescent="0.2">
      <c r="A2029" s="16"/>
      <c r="B2029" s="17"/>
      <c r="C2029" s="18"/>
      <c r="D2029" s="17"/>
      <c r="E2029" s="17"/>
      <c r="F2029" s="18"/>
      <c r="G2029" s="19"/>
      <c r="H2029" s="18"/>
      <c r="I2029" s="18"/>
      <c r="J2029" s="20"/>
      <c r="K2029" s="18"/>
      <c r="L2029" s="20"/>
      <c r="M2029" s="21"/>
      <c r="N2029" s="21"/>
    </row>
    <row r="2030" spans="1:14" x14ac:dyDescent="0.2">
      <c r="A2030" s="16"/>
      <c r="B2030" s="17"/>
      <c r="C2030" s="18"/>
      <c r="D2030" s="17"/>
      <c r="E2030" s="17"/>
      <c r="F2030" s="18"/>
      <c r="G2030" s="19"/>
      <c r="H2030" s="18"/>
      <c r="I2030" s="18"/>
      <c r="J2030" s="20"/>
      <c r="K2030" s="18"/>
      <c r="L2030" s="20"/>
      <c r="M2030" s="21"/>
      <c r="N2030" s="21"/>
    </row>
    <row r="2031" spans="1:14" x14ac:dyDescent="0.2">
      <c r="A2031" s="16"/>
      <c r="B2031" s="17"/>
      <c r="C2031" s="18"/>
      <c r="D2031" s="17"/>
      <c r="E2031" s="17"/>
      <c r="F2031" s="18"/>
      <c r="G2031" s="19"/>
      <c r="H2031" s="18"/>
      <c r="I2031" s="18"/>
      <c r="J2031" s="20"/>
      <c r="K2031" s="18"/>
      <c r="L2031" s="20"/>
      <c r="M2031" s="21"/>
      <c r="N2031" s="21"/>
    </row>
    <row r="2032" spans="1:14" x14ac:dyDescent="0.2">
      <c r="A2032" s="16"/>
      <c r="B2032" s="17"/>
      <c r="C2032" s="18"/>
      <c r="D2032" s="17"/>
      <c r="E2032" s="17"/>
      <c r="F2032" s="18"/>
      <c r="G2032" s="19"/>
      <c r="H2032" s="18"/>
      <c r="I2032" s="18"/>
      <c r="J2032" s="20"/>
      <c r="K2032" s="18"/>
      <c r="L2032" s="20"/>
      <c r="M2032" s="21"/>
      <c r="N2032" s="21"/>
    </row>
    <row r="2033" spans="1:14" x14ac:dyDescent="0.2">
      <c r="A2033" s="16"/>
      <c r="B2033" s="17"/>
      <c r="C2033" s="18"/>
      <c r="D2033" s="17"/>
      <c r="E2033" s="17"/>
      <c r="F2033" s="18"/>
      <c r="G2033" s="19"/>
      <c r="H2033" s="18"/>
      <c r="I2033" s="18"/>
      <c r="J2033" s="20"/>
      <c r="K2033" s="18"/>
      <c r="L2033" s="20"/>
      <c r="M2033" s="21"/>
      <c r="N2033" s="21"/>
    </row>
    <row r="2034" spans="1:14" x14ac:dyDescent="0.2">
      <c r="A2034" s="16"/>
      <c r="B2034" s="17"/>
      <c r="C2034" s="18"/>
      <c r="D2034" s="17"/>
      <c r="E2034" s="17"/>
      <c r="F2034" s="18"/>
      <c r="G2034" s="19"/>
      <c r="H2034" s="18"/>
      <c r="I2034" s="18"/>
      <c r="J2034" s="20"/>
      <c r="K2034" s="18"/>
      <c r="L2034" s="20"/>
      <c r="M2034" s="21"/>
      <c r="N2034" s="21"/>
    </row>
    <row r="2035" spans="1:14" x14ac:dyDescent="0.2">
      <c r="A2035" s="16"/>
      <c r="B2035" s="17"/>
      <c r="C2035" s="18"/>
      <c r="D2035" s="17"/>
      <c r="E2035" s="17"/>
      <c r="F2035" s="18"/>
      <c r="G2035" s="19"/>
      <c r="H2035" s="18"/>
      <c r="I2035" s="18"/>
      <c r="J2035" s="20"/>
      <c r="K2035" s="18"/>
      <c r="L2035" s="20"/>
      <c r="M2035" s="21"/>
      <c r="N2035" s="21"/>
    </row>
    <row r="2036" spans="1:14" x14ac:dyDescent="0.2">
      <c r="A2036" s="16"/>
      <c r="B2036" s="17"/>
      <c r="C2036" s="18"/>
      <c r="D2036" s="17"/>
      <c r="E2036" s="17"/>
      <c r="F2036" s="18"/>
      <c r="G2036" s="19"/>
      <c r="H2036" s="18"/>
      <c r="I2036" s="18"/>
      <c r="J2036" s="20"/>
      <c r="K2036" s="18"/>
      <c r="L2036" s="20"/>
      <c r="M2036" s="21"/>
      <c r="N2036" s="21"/>
    </row>
    <row r="2037" spans="1:14" x14ac:dyDescent="0.2">
      <c r="A2037" s="16"/>
      <c r="B2037" s="17"/>
      <c r="C2037" s="18"/>
      <c r="D2037" s="17"/>
      <c r="E2037" s="17"/>
      <c r="F2037" s="18"/>
      <c r="G2037" s="19"/>
      <c r="H2037" s="18"/>
      <c r="I2037" s="18"/>
      <c r="J2037" s="20"/>
      <c r="K2037" s="18"/>
      <c r="L2037" s="20"/>
      <c r="M2037" s="21"/>
      <c r="N2037" s="21"/>
    </row>
    <row r="2038" spans="1:14" x14ac:dyDescent="0.2">
      <c r="A2038" s="16"/>
      <c r="B2038" s="17"/>
      <c r="C2038" s="18"/>
      <c r="D2038" s="17"/>
      <c r="E2038" s="17"/>
      <c r="F2038" s="18"/>
      <c r="G2038" s="19"/>
      <c r="H2038" s="18"/>
      <c r="I2038" s="18"/>
      <c r="J2038" s="20"/>
      <c r="K2038" s="18"/>
      <c r="L2038" s="20"/>
      <c r="M2038" s="21"/>
      <c r="N2038" s="21"/>
    </row>
    <row r="2039" spans="1:14" x14ac:dyDescent="0.2">
      <c r="A2039" s="16"/>
      <c r="B2039" s="17"/>
      <c r="C2039" s="18"/>
      <c r="D2039" s="17"/>
      <c r="E2039" s="17"/>
      <c r="F2039" s="18"/>
      <c r="G2039" s="19"/>
      <c r="H2039" s="18"/>
      <c r="I2039" s="18"/>
      <c r="J2039" s="20"/>
      <c r="K2039" s="18"/>
      <c r="L2039" s="20"/>
      <c r="M2039" s="21"/>
      <c r="N2039" s="21"/>
    </row>
    <row r="2040" spans="1:14" x14ac:dyDescent="0.2">
      <c r="A2040" s="16"/>
      <c r="B2040" s="17"/>
      <c r="C2040" s="18"/>
      <c r="D2040" s="17"/>
      <c r="E2040" s="17"/>
      <c r="F2040" s="18"/>
      <c r="G2040" s="19"/>
      <c r="H2040" s="18"/>
      <c r="I2040" s="18"/>
      <c r="J2040" s="20"/>
      <c r="K2040" s="18"/>
      <c r="L2040" s="20"/>
      <c r="M2040" s="21"/>
      <c r="N2040" s="21"/>
    </row>
    <row r="2041" spans="1:14" x14ac:dyDescent="0.2">
      <c r="A2041" s="16"/>
      <c r="B2041" s="17"/>
      <c r="C2041" s="18"/>
      <c r="D2041" s="17"/>
      <c r="E2041" s="17"/>
      <c r="F2041" s="18"/>
      <c r="G2041" s="19"/>
      <c r="H2041" s="18"/>
      <c r="I2041" s="18"/>
      <c r="J2041" s="20"/>
      <c r="K2041" s="18"/>
      <c r="L2041" s="20"/>
      <c r="M2041" s="21"/>
      <c r="N2041" s="21"/>
    </row>
    <row r="2042" spans="1:14" x14ac:dyDescent="0.2">
      <c r="A2042" s="16"/>
      <c r="B2042" s="17"/>
      <c r="C2042" s="18"/>
      <c r="D2042" s="17"/>
      <c r="E2042" s="17"/>
      <c r="F2042" s="18"/>
      <c r="G2042" s="19"/>
      <c r="H2042" s="18"/>
      <c r="I2042" s="18"/>
      <c r="J2042" s="20"/>
      <c r="K2042" s="18"/>
      <c r="L2042" s="20"/>
      <c r="M2042" s="21"/>
      <c r="N2042" s="21"/>
    </row>
    <row r="2043" spans="1:14" x14ac:dyDescent="0.2">
      <c r="A2043" s="16"/>
      <c r="B2043" s="17"/>
      <c r="C2043" s="18"/>
      <c r="D2043" s="17"/>
      <c r="E2043" s="17"/>
      <c r="F2043" s="18"/>
      <c r="G2043" s="19"/>
      <c r="H2043" s="18"/>
      <c r="I2043" s="18"/>
      <c r="J2043" s="20"/>
      <c r="K2043" s="18"/>
      <c r="L2043" s="20"/>
      <c r="M2043" s="21"/>
      <c r="N2043" s="21"/>
    </row>
    <row r="2044" spans="1:14" x14ac:dyDescent="0.2">
      <c r="A2044" s="16"/>
      <c r="B2044" s="17"/>
      <c r="C2044" s="18"/>
      <c r="D2044" s="17"/>
      <c r="E2044" s="17"/>
      <c r="F2044" s="18"/>
      <c r="G2044" s="19"/>
      <c r="H2044" s="18"/>
      <c r="I2044" s="18"/>
      <c r="J2044" s="20"/>
      <c r="K2044" s="18"/>
      <c r="L2044" s="20"/>
      <c r="M2044" s="21"/>
      <c r="N2044" s="21"/>
    </row>
    <row r="2045" spans="1:14" x14ac:dyDescent="0.2">
      <c r="A2045" s="16"/>
      <c r="B2045" s="17"/>
      <c r="C2045" s="18"/>
      <c r="D2045" s="17"/>
      <c r="E2045" s="17"/>
      <c r="F2045" s="18"/>
      <c r="G2045" s="19"/>
      <c r="H2045" s="18"/>
      <c r="I2045" s="18"/>
      <c r="J2045" s="20"/>
      <c r="K2045" s="18"/>
      <c r="L2045" s="20"/>
      <c r="M2045" s="21"/>
      <c r="N2045" s="21"/>
    </row>
    <row r="2046" spans="1:14" x14ac:dyDescent="0.2">
      <c r="A2046" s="16"/>
      <c r="B2046" s="17"/>
      <c r="C2046" s="18"/>
      <c r="D2046" s="17"/>
      <c r="E2046" s="17"/>
      <c r="F2046" s="18"/>
      <c r="G2046" s="19"/>
      <c r="H2046" s="18"/>
      <c r="I2046" s="18"/>
      <c r="J2046" s="20"/>
      <c r="K2046" s="18"/>
      <c r="L2046" s="20"/>
      <c r="M2046" s="21"/>
      <c r="N2046" s="21"/>
    </row>
    <row r="2047" spans="1:14" x14ac:dyDescent="0.2">
      <c r="A2047" s="16"/>
      <c r="B2047" s="17"/>
      <c r="C2047" s="18"/>
      <c r="D2047" s="17"/>
      <c r="E2047" s="17"/>
      <c r="F2047" s="18"/>
      <c r="G2047" s="19"/>
      <c r="H2047" s="18"/>
      <c r="I2047" s="18"/>
      <c r="J2047" s="20"/>
      <c r="K2047" s="18"/>
      <c r="L2047" s="20"/>
      <c r="M2047" s="21"/>
      <c r="N2047" s="21"/>
    </row>
    <row r="2048" spans="1:14" x14ac:dyDescent="0.2">
      <c r="A2048" s="16"/>
      <c r="B2048" s="17"/>
      <c r="C2048" s="18"/>
      <c r="D2048" s="17"/>
      <c r="E2048" s="17"/>
      <c r="F2048" s="18"/>
      <c r="G2048" s="19"/>
      <c r="H2048" s="18"/>
      <c r="I2048" s="18"/>
      <c r="J2048" s="20"/>
      <c r="K2048" s="18"/>
      <c r="L2048" s="20"/>
      <c r="M2048" s="21"/>
      <c r="N2048" s="21"/>
    </row>
    <row r="2049" spans="1:14" x14ac:dyDescent="0.2">
      <c r="A2049" s="16"/>
      <c r="B2049" s="17"/>
      <c r="C2049" s="18"/>
      <c r="D2049" s="17"/>
      <c r="E2049" s="17"/>
      <c r="F2049" s="18"/>
      <c r="G2049" s="19"/>
      <c r="H2049" s="18"/>
      <c r="I2049" s="18"/>
      <c r="J2049" s="20"/>
      <c r="K2049" s="18"/>
      <c r="L2049" s="20"/>
      <c r="M2049" s="21"/>
      <c r="N2049" s="21"/>
    </row>
    <row r="2050" spans="1:14" x14ac:dyDescent="0.2">
      <c r="A2050" s="16"/>
      <c r="B2050" s="17"/>
      <c r="C2050" s="18"/>
      <c r="D2050" s="17"/>
      <c r="E2050" s="17"/>
      <c r="F2050" s="18"/>
      <c r="G2050" s="19"/>
      <c r="H2050" s="18"/>
      <c r="I2050" s="18"/>
      <c r="J2050" s="20"/>
      <c r="K2050" s="18"/>
      <c r="L2050" s="20"/>
      <c r="M2050" s="21"/>
      <c r="N2050" s="21"/>
    </row>
    <row r="2051" spans="1:14" x14ac:dyDescent="0.2">
      <c r="A2051" s="16"/>
      <c r="B2051" s="17"/>
      <c r="C2051" s="18"/>
      <c r="D2051" s="17"/>
      <c r="E2051" s="17"/>
      <c r="F2051" s="18"/>
      <c r="G2051" s="19"/>
      <c r="H2051" s="18"/>
      <c r="I2051" s="18"/>
      <c r="J2051" s="20"/>
      <c r="K2051" s="18"/>
      <c r="L2051" s="20"/>
      <c r="M2051" s="21"/>
      <c r="N2051" s="21"/>
    </row>
    <row r="2052" spans="1:14" x14ac:dyDescent="0.2">
      <c r="A2052" s="16"/>
      <c r="B2052" s="17"/>
      <c r="C2052" s="18"/>
      <c r="D2052" s="17"/>
      <c r="E2052" s="17"/>
      <c r="F2052" s="18"/>
      <c r="G2052" s="19"/>
      <c r="H2052" s="18"/>
      <c r="I2052" s="18"/>
      <c r="J2052" s="20"/>
      <c r="K2052" s="18"/>
      <c r="L2052" s="20"/>
      <c r="M2052" s="21"/>
      <c r="N2052" s="21"/>
    </row>
    <row r="2053" spans="1:14" x14ac:dyDescent="0.2">
      <c r="A2053" s="16"/>
      <c r="B2053" s="17"/>
      <c r="C2053" s="18"/>
      <c r="D2053" s="17"/>
      <c r="E2053" s="17"/>
      <c r="F2053" s="18"/>
      <c r="G2053" s="19"/>
      <c r="H2053" s="18"/>
      <c r="I2053" s="18"/>
      <c r="J2053" s="20"/>
      <c r="K2053" s="18"/>
      <c r="L2053" s="20"/>
      <c r="M2053" s="21"/>
      <c r="N2053" s="21"/>
    </row>
    <row r="2054" spans="1:14" x14ac:dyDescent="0.2">
      <c r="A2054" s="16"/>
      <c r="B2054" s="17"/>
      <c r="C2054" s="18"/>
      <c r="D2054" s="17"/>
      <c r="E2054" s="17"/>
      <c r="F2054" s="18"/>
      <c r="G2054" s="19"/>
      <c r="H2054" s="18"/>
      <c r="I2054" s="18"/>
      <c r="J2054" s="20"/>
      <c r="K2054" s="18"/>
      <c r="L2054" s="20"/>
      <c r="M2054" s="21"/>
      <c r="N2054" s="21"/>
    </row>
    <row r="2055" spans="1:14" x14ac:dyDescent="0.2">
      <c r="A2055" s="16"/>
      <c r="B2055" s="17"/>
      <c r="C2055" s="18"/>
      <c r="D2055" s="17"/>
      <c r="E2055" s="17"/>
      <c r="F2055" s="18"/>
      <c r="G2055" s="19"/>
      <c r="H2055" s="18"/>
      <c r="I2055" s="18"/>
      <c r="J2055" s="20"/>
      <c r="K2055" s="18"/>
      <c r="L2055" s="20"/>
      <c r="M2055" s="21"/>
      <c r="N2055" s="21"/>
    </row>
    <row r="2056" spans="1:14" x14ac:dyDescent="0.2">
      <c r="A2056" s="16"/>
      <c r="B2056" s="17"/>
      <c r="C2056" s="18"/>
      <c r="D2056" s="17"/>
      <c r="E2056" s="17"/>
      <c r="F2056" s="18"/>
      <c r="G2056" s="19"/>
      <c r="H2056" s="18"/>
      <c r="I2056" s="18"/>
      <c r="J2056" s="20"/>
      <c r="K2056" s="18"/>
      <c r="L2056" s="20"/>
      <c r="M2056" s="21"/>
      <c r="N2056" s="21"/>
    </row>
    <row r="2057" spans="1:14" x14ac:dyDescent="0.2">
      <c r="A2057" s="16"/>
      <c r="B2057" s="17"/>
      <c r="C2057" s="18"/>
      <c r="D2057" s="17"/>
      <c r="E2057" s="17"/>
      <c r="F2057" s="18"/>
      <c r="G2057" s="19"/>
      <c r="H2057" s="18"/>
      <c r="I2057" s="18"/>
      <c r="J2057" s="20"/>
      <c r="K2057" s="18"/>
      <c r="L2057" s="20"/>
      <c r="M2057" s="21"/>
      <c r="N2057" s="21"/>
    </row>
    <row r="2058" spans="1:14" x14ac:dyDescent="0.2">
      <c r="A2058" s="16"/>
      <c r="B2058" s="17"/>
      <c r="C2058" s="18"/>
      <c r="D2058" s="17"/>
      <c r="E2058" s="17"/>
      <c r="F2058" s="18"/>
      <c r="G2058" s="19"/>
      <c r="H2058" s="18"/>
      <c r="I2058" s="18"/>
      <c r="J2058" s="20"/>
      <c r="K2058" s="18"/>
      <c r="L2058" s="20"/>
      <c r="M2058" s="21"/>
      <c r="N2058" s="21"/>
    </row>
    <row r="2059" spans="1:14" x14ac:dyDescent="0.2">
      <c r="A2059" s="16"/>
      <c r="B2059" s="17"/>
      <c r="C2059" s="18"/>
      <c r="D2059" s="17"/>
      <c r="E2059" s="17"/>
      <c r="F2059" s="18"/>
      <c r="G2059" s="19"/>
      <c r="H2059" s="18"/>
      <c r="I2059" s="18"/>
      <c r="J2059" s="20"/>
      <c r="K2059" s="18"/>
      <c r="L2059" s="20"/>
      <c r="M2059" s="21"/>
      <c r="N2059" s="21"/>
    </row>
    <row r="2060" spans="1:14" x14ac:dyDescent="0.2">
      <c r="A2060" s="16"/>
      <c r="B2060" s="17"/>
      <c r="C2060" s="18"/>
      <c r="D2060" s="17"/>
      <c r="E2060" s="17"/>
      <c r="F2060" s="18"/>
      <c r="G2060" s="19"/>
      <c r="H2060" s="18"/>
      <c r="I2060" s="18"/>
      <c r="J2060" s="20"/>
      <c r="K2060" s="18"/>
      <c r="L2060" s="20"/>
      <c r="M2060" s="21"/>
      <c r="N2060" s="21"/>
    </row>
    <row r="2061" spans="1:14" x14ac:dyDescent="0.2">
      <c r="A2061" s="16"/>
      <c r="B2061" s="17"/>
      <c r="C2061" s="18"/>
      <c r="D2061" s="17"/>
      <c r="E2061" s="17"/>
      <c r="F2061" s="18"/>
      <c r="G2061" s="19"/>
      <c r="H2061" s="18"/>
      <c r="I2061" s="18"/>
      <c r="J2061" s="20"/>
      <c r="K2061" s="18"/>
      <c r="L2061" s="20"/>
      <c r="M2061" s="21"/>
      <c r="N2061" s="21"/>
    </row>
    <row r="2062" spans="1:14" x14ac:dyDescent="0.2">
      <c r="A2062" s="16"/>
      <c r="B2062" s="17"/>
      <c r="C2062" s="18"/>
      <c r="D2062" s="17"/>
      <c r="E2062" s="17"/>
      <c r="F2062" s="18"/>
      <c r="G2062" s="19"/>
      <c r="H2062" s="18"/>
      <c r="I2062" s="18"/>
      <c r="J2062" s="20"/>
      <c r="K2062" s="18"/>
      <c r="L2062" s="20"/>
      <c r="M2062" s="21"/>
      <c r="N2062" s="21"/>
    </row>
    <row r="2063" spans="1:14" x14ac:dyDescent="0.2">
      <c r="A2063" s="16"/>
      <c r="B2063" s="17"/>
      <c r="C2063" s="18"/>
      <c r="D2063" s="17"/>
      <c r="E2063" s="17"/>
      <c r="F2063" s="18"/>
      <c r="G2063" s="19"/>
      <c r="H2063" s="18"/>
      <c r="I2063" s="18"/>
      <c r="J2063" s="20"/>
      <c r="K2063" s="18"/>
      <c r="L2063" s="20"/>
      <c r="M2063" s="21"/>
      <c r="N2063" s="21"/>
    </row>
    <row r="2064" spans="1:14" x14ac:dyDescent="0.2">
      <c r="A2064" s="16"/>
      <c r="B2064" s="17"/>
      <c r="C2064" s="18"/>
      <c r="D2064" s="17"/>
      <c r="E2064" s="17"/>
      <c r="F2064" s="18"/>
      <c r="G2064" s="19"/>
      <c r="H2064" s="18"/>
      <c r="I2064" s="18"/>
      <c r="J2064" s="20"/>
      <c r="K2064" s="18"/>
      <c r="L2064" s="20"/>
      <c r="M2064" s="21"/>
      <c r="N2064" s="21"/>
    </row>
    <row r="2065" spans="1:14" x14ac:dyDescent="0.2">
      <c r="A2065" s="16"/>
      <c r="B2065" s="17"/>
      <c r="C2065" s="18"/>
      <c r="D2065" s="17"/>
      <c r="E2065" s="17"/>
      <c r="F2065" s="18"/>
      <c r="G2065" s="19"/>
      <c r="H2065" s="18"/>
      <c r="I2065" s="18"/>
      <c r="J2065" s="20"/>
      <c r="K2065" s="18"/>
      <c r="L2065" s="20"/>
      <c r="M2065" s="21"/>
      <c r="N2065" s="21"/>
    </row>
    <row r="2066" spans="1:14" x14ac:dyDescent="0.2">
      <c r="A2066" s="16"/>
      <c r="B2066" s="17"/>
      <c r="C2066" s="18"/>
      <c r="D2066" s="17"/>
      <c r="E2066" s="17"/>
      <c r="F2066" s="18"/>
      <c r="G2066" s="19"/>
      <c r="H2066" s="18"/>
      <c r="I2066" s="18"/>
      <c r="J2066" s="20"/>
      <c r="K2066" s="18"/>
      <c r="L2066" s="20"/>
      <c r="M2066" s="21"/>
      <c r="N2066" s="21"/>
    </row>
    <row r="2067" spans="1:14" x14ac:dyDescent="0.2">
      <c r="A2067" s="16"/>
      <c r="B2067" s="17"/>
      <c r="C2067" s="18"/>
      <c r="D2067" s="17"/>
      <c r="E2067" s="17"/>
      <c r="F2067" s="18"/>
      <c r="G2067" s="19"/>
      <c r="H2067" s="18"/>
      <c r="I2067" s="18"/>
      <c r="J2067" s="20"/>
      <c r="K2067" s="18"/>
      <c r="L2067" s="20"/>
      <c r="M2067" s="21"/>
      <c r="N2067" s="21"/>
    </row>
    <row r="2068" spans="1:14" x14ac:dyDescent="0.2">
      <c r="A2068" s="16"/>
      <c r="B2068" s="17"/>
      <c r="C2068" s="18"/>
      <c r="D2068" s="17"/>
      <c r="E2068" s="17"/>
      <c r="F2068" s="18"/>
      <c r="G2068" s="19"/>
      <c r="H2068" s="18"/>
      <c r="I2068" s="18"/>
      <c r="J2068" s="20"/>
      <c r="K2068" s="18"/>
      <c r="L2068" s="20"/>
      <c r="M2068" s="21"/>
      <c r="N2068" s="21"/>
    </row>
    <row r="2069" spans="1:14" x14ac:dyDescent="0.2">
      <c r="A2069" s="16"/>
      <c r="B2069" s="17"/>
      <c r="C2069" s="18"/>
      <c r="D2069" s="17"/>
      <c r="E2069" s="17"/>
      <c r="F2069" s="18"/>
      <c r="G2069" s="19"/>
      <c r="H2069" s="18"/>
      <c r="I2069" s="18"/>
      <c r="J2069" s="20"/>
      <c r="K2069" s="18"/>
      <c r="L2069" s="20"/>
      <c r="M2069" s="21"/>
      <c r="N2069" s="21"/>
    </row>
    <row r="2070" spans="1:14" x14ac:dyDescent="0.2">
      <c r="A2070" s="16"/>
      <c r="B2070" s="17"/>
      <c r="C2070" s="18"/>
      <c r="D2070" s="17"/>
      <c r="E2070" s="17"/>
      <c r="F2070" s="18"/>
      <c r="G2070" s="19"/>
      <c r="H2070" s="18"/>
      <c r="I2070" s="18"/>
      <c r="J2070" s="20"/>
      <c r="K2070" s="18"/>
      <c r="L2070" s="20"/>
      <c r="M2070" s="21"/>
      <c r="N2070" s="21"/>
    </row>
    <row r="2071" spans="1:14" x14ac:dyDescent="0.2">
      <c r="A2071" s="16"/>
      <c r="B2071" s="17"/>
      <c r="C2071" s="18"/>
      <c r="D2071" s="17"/>
      <c r="E2071" s="17"/>
      <c r="F2071" s="18"/>
      <c r="G2071" s="19"/>
      <c r="H2071" s="18"/>
      <c r="I2071" s="18"/>
      <c r="J2071" s="20"/>
      <c r="K2071" s="18"/>
      <c r="L2071" s="20"/>
      <c r="M2071" s="21"/>
      <c r="N2071" s="21"/>
    </row>
    <row r="2072" spans="1:14" x14ac:dyDescent="0.2">
      <c r="A2072" s="16"/>
      <c r="B2072" s="17"/>
      <c r="C2072" s="18"/>
      <c r="D2072" s="17"/>
      <c r="E2072" s="17"/>
      <c r="F2072" s="18"/>
      <c r="G2072" s="19"/>
      <c r="H2072" s="18"/>
      <c r="I2072" s="18"/>
      <c r="J2072" s="20"/>
      <c r="K2072" s="18"/>
      <c r="L2072" s="20"/>
      <c r="M2072" s="21"/>
      <c r="N2072" s="21"/>
    </row>
    <row r="2073" spans="1:14" x14ac:dyDescent="0.2">
      <c r="A2073" s="16"/>
      <c r="B2073" s="17"/>
      <c r="C2073" s="18"/>
      <c r="D2073" s="17"/>
      <c r="E2073" s="17"/>
      <c r="F2073" s="18"/>
      <c r="G2073" s="19"/>
      <c r="H2073" s="18"/>
      <c r="I2073" s="18"/>
      <c r="J2073" s="20"/>
      <c r="K2073" s="18"/>
      <c r="L2073" s="20"/>
      <c r="M2073" s="21"/>
      <c r="N2073" s="21"/>
    </row>
    <row r="2074" spans="1:14" x14ac:dyDescent="0.2">
      <c r="A2074" s="16"/>
      <c r="B2074" s="17"/>
      <c r="C2074" s="18"/>
      <c r="D2074" s="17"/>
      <c r="E2074" s="17"/>
      <c r="F2074" s="18"/>
      <c r="G2074" s="19"/>
      <c r="H2074" s="18"/>
      <c r="I2074" s="18"/>
      <c r="J2074" s="20"/>
      <c r="K2074" s="18"/>
      <c r="L2074" s="20"/>
      <c r="M2074" s="21"/>
      <c r="N2074" s="21"/>
    </row>
    <row r="2075" spans="1:14" x14ac:dyDescent="0.2">
      <c r="A2075" s="16"/>
      <c r="B2075" s="17"/>
      <c r="C2075" s="18"/>
      <c r="D2075" s="17"/>
      <c r="E2075" s="17"/>
      <c r="F2075" s="18"/>
      <c r="G2075" s="19"/>
      <c r="H2075" s="18"/>
      <c r="I2075" s="18"/>
      <c r="J2075" s="20"/>
      <c r="K2075" s="18"/>
      <c r="L2075" s="20"/>
      <c r="M2075" s="21"/>
      <c r="N2075" s="21"/>
    </row>
    <row r="2076" spans="1:14" x14ac:dyDescent="0.2">
      <c r="A2076" s="16"/>
      <c r="B2076" s="17"/>
      <c r="C2076" s="18"/>
      <c r="D2076" s="17"/>
      <c r="E2076" s="17"/>
      <c r="F2076" s="18"/>
      <c r="G2076" s="19"/>
      <c r="H2076" s="18"/>
      <c r="I2076" s="18"/>
      <c r="J2076" s="20"/>
      <c r="K2076" s="18"/>
      <c r="L2076" s="20"/>
      <c r="M2076" s="21"/>
      <c r="N2076" s="21"/>
    </row>
    <row r="2077" spans="1:14" x14ac:dyDescent="0.2">
      <c r="A2077" s="16"/>
      <c r="B2077" s="17"/>
      <c r="C2077" s="18"/>
      <c r="D2077" s="17"/>
      <c r="E2077" s="17"/>
      <c r="F2077" s="18"/>
      <c r="G2077" s="19"/>
      <c r="H2077" s="18"/>
      <c r="I2077" s="18"/>
      <c r="J2077" s="20"/>
      <c r="K2077" s="18"/>
      <c r="L2077" s="20"/>
      <c r="M2077" s="21"/>
      <c r="N2077" s="21"/>
    </row>
    <row r="2078" spans="1:14" x14ac:dyDescent="0.2">
      <c r="A2078" s="16"/>
      <c r="B2078" s="17"/>
      <c r="C2078" s="18"/>
      <c r="D2078" s="17"/>
      <c r="E2078" s="17"/>
      <c r="F2078" s="18"/>
      <c r="G2078" s="19"/>
      <c r="H2078" s="18"/>
      <c r="I2078" s="18"/>
      <c r="J2078" s="20"/>
      <c r="K2078" s="18"/>
      <c r="L2078" s="20"/>
      <c r="M2078" s="21"/>
      <c r="N2078" s="21"/>
    </row>
    <row r="2079" spans="1:14" x14ac:dyDescent="0.2">
      <c r="A2079" s="16"/>
      <c r="B2079" s="17"/>
      <c r="C2079" s="18"/>
      <c r="D2079" s="17"/>
      <c r="E2079" s="17"/>
      <c r="F2079" s="18"/>
      <c r="G2079" s="19"/>
      <c r="H2079" s="18"/>
      <c r="I2079" s="18"/>
      <c r="J2079" s="20"/>
      <c r="K2079" s="18"/>
      <c r="L2079" s="20"/>
      <c r="M2079" s="21"/>
      <c r="N2079" s="21"/>
    </row>
    <row r="2080" spans="1:14" x14ac:dyDescent="0.2">
      <c r="A2080" s="16"/>
      <c r="B2080" s="17"/>
      <c r="C2080" s="18"/>
      <c r="D2080" s="17"/>
      <c r="E2080" s="17"/>
      <c r="F2080" s="18"/>
      <c r="G2080" s="19"/>
      <c r="H2080" s="18"/>
      <c r="I2080" s="18"/>
      <c r="J2080" s="20"/>
      <c r="K2080" s="18"/>
      <c r="L2080" s="20"/>
      <c r="M2080" s="21"/>
      <c r="N2080" s="21"/>
    </row>
    <row r="2081" spans="1:14" x14ac:dyDescent="0.2">
      <c r="A2081" s="16"/>
      <c r="B2081" s="17"/>
      <c r="C2081" s="18"/>
      <c r="D2081" s="17"/>
      <c r="E2081" s="17"/>
      <c r="F2081" s="18"/>
      <c r="G2081" s="19"/>
      <c r="H2081" s="18"/>
      <c r="I2081" s="18"/>
      <c r="J2081" s="20"/>
      <c r="K2081" s="18"/>
      <c r="L2081" s="20"/>
      <c r="M2081" s="21"/>
      <c r="N2081" s="21"/>
    </row>
    <row r="2082" spans="1:14" x14ac:dyDescent="0.2">
      <c r="A2082" s="16"/>
      <c r="B2082" s="17"/>
      <c r="C2082" s="18"/>
      <c r="D2082" s="17"/>
      <c r="E2082" s="17"/>
      <c r="F2082" s="18"/>
      <c r="G2082" s="19"/>
      <c r="H2082" s="18"/>
      <c r="I2082" s="18"/>
      <c r="J2082" s="20"/>
      <c r="K2082" s="18"/>
      <c r="L2082" s="20"/>
      <c r="M2082" s="21"/>
      <c r="N2082" s="21"/>
    </row>
    <row r="2083" spans="1:14" x14ac:dyDescent="0.2">
      <c r="A2083" s="16"/>
      <c r="B2083" s="17"/>
      <c r="C2083" s="18"/>
      <c r="D2083" s="17"/>
      <c r="E2083" s="17"/>
      <c r="F2083" s="18"/>
      <c r="G2083" s="19"/>
      <c r="H2083" s="18"/>
      <c r="I2083" s="18"/>
      <c r="J2083" s="20"/>
      <c r="K2083" s="18"/>
      <c r="L2083" s="20"/>
      <c r="M2083" s="21"/>
      <c r="N2083" s="21"/>
    </row>
    <row r="2084" spans="1:14" x14ac:dyDescent="0.2">
      <c r="A2084" s="16"/>
      <c r="B2084" s="17"/>
      <c r="C2084" s="18"/>
      <c r="D2084" s="17"/>
      <c r="E2084" s="17"/>
      <c r="F2084" s="18"/>
      <c r="G2084" s="19"/>
      <c r="H2084" s="18"/>
      <c r="I2084" s="18"/>
      <c r="J2084" s="20"/>
      <c r="K2084" s="18"/>
      <c r="L2084" s="20"/>
      <c r="M2084" s="21"/>
      <c r="N2084" s="21"/>
    </row>
    <row r="2085" spans="1:14" x14ac:dyDescent="0.2">
      <c r="A2085" s="16"/>
      <c r="B2085" s="17"/>
      <c r="C2085" s="18"/>
      <c r="D2085" s="17"/>
      <c r="E2085" s="17"/>
      <c r="F2085" s="18"/>
      <c r="G2085" s="19"/>
      <c r="H2085" s="18"/>
      <c r="I2085" s="18"/>
      <c r="J2085" s="20"/>
      <c r="K2085" s="18"/>
      <c r="L2085" s="20"/>
      <c r="M2085" s="21"/>
      <c r="N2085" s="21"/>
    </row>
    <row r="2086" spans="1:14" x14ac:dyDescent="0.2">
      <c r="A2086" s="16"/>
      <c r="B2086" s="17"/>
      <c r="C2086" s="18"/>
      <c r="D2086" s="17"/>
      <c r="E2086" s="17"/>
      <c r="F2086" s="18"/>
      <c r="G2086" s="19"/>
      <c r="H2086" s="18"/>
      <c r="I2086" s="18"/>
      <c r="J2086" s="20"/>
      <c r="K2086" s="18"/>
      <c r="L2086" s="20"/>
      <c r="M2086" s="21"/>
      <c r="N2086" s="21"/>
    </row>
    <row r="2087" spans="1:14" x14ac:dyDescent="0.2">
      <c r="A2087" s="16"/>
      <c r="B2087" s="17"/>
      <c r="C2087" s="18"/>
      <c r="D2087" s="17"/>
      <c r="E2087" s="17"/>
      <c r="F2087" s="18"/>
      <c r="G2087" s="19"/>
      <c r="H2087" s="18"/>
      <c r="I2087" s="18"/>
      <c r="J2087" s="20"/>
      <c r="K2087" s="18"/>
      <c r="L2087" s="20"/>
      <c r="M2087" s="21"/>
      <c r="N2087" s="21"/>
    </row>
    <row r="2088" spans="1:14" x14ac:dyDescent="0.2">
      <c r="A2088" s="16"/>
      <c r="B2088" s="17"/>
      <c r="C2088" s="18"/>
      <c r="D2088" s="17"/>
      <c r="E2088" s="17"/>
      <c r="F2088" s="18"/>
      <c r="G2088" s="19"/>
      <c r="H2088" s="18"/>
      <c r="I2088" s="18"/>
      <c r="J2088" s="20"/>
      <c r="K2088" s="18"/>
      <c r="L2088" s="20"/>
      <c r="M2088" s="21"/>
      <c r="N2088" s="21"/>
    </row>
    <row r="2089" spans="1:14" x14ac:dyDescent="0.2">
      <c r="A2089" s="16"/>
      <c r="B2089" s="17"/>
      <c r="C2089" s="18"/>
      <c r="D2089" s="17"/>
      <c r="E2089" s="17"/>
      <c r="F2089" s="18"/>
      <c r="G2089" s="19"/>
      <c r="H2089" s="18"/>
      <c r="I2089" s="18"/>
      <c r="J2089" s="20"/>
      <c r="K2089" s="18"/>
      <c r="L2089" s="20"/>
      <c r="M2089" s="21"/>
      <c r="N2089" s="21"/>
    </row>
    <row r="2090" spans="1:14" x14ac:dyDescent="0.2">
      <c r="A2090" s="16"/>
      <c r="B2090" s="17"/>
      <c r="C2090" s="18"/>
      <c r="D2090" s="17"/>
      <c r="E2090" s="17"/>
      <c r="F2090" s="18"/>
      <c r="G2090" s="19"/>
      <c r="H2090" s="18"/>
      <c r="I2090" s="18"/>
      <c r="J2090" s="20"/>
      <c r="K2090" s="18"/>
      <c r="L2090" s="20"/>
      <c r="M2090" s="21"/>
      <c r="N2090" s="21"/>
    </row>
    <row r="2091" spans="1:14" x14ac:dyDescent="0.2">
      <c r="A2091" s="16"/>
      <c r="B2091" s="17"/>
      <c r="C2091" s="18"/>
      <c r="D2091" s="17"/>
      <c r="E2091" s="17"/>
      <c r="F2091" s="18"/>
      <c r="G2091" s="19"/>
      <c r="H2091" s="18"/>
      <c r="I2091" s="18"/>
      <c r="J2091" s="20"/>
      <c r="K2091" s="18"/>
      <c r="L2091" s="20"/>
      <c r="M2091" s="21"/>
      <c r="N2091" s="21"/>
    </row>
    <row r="2092" spans="1:14" x14ac:dyDescent="0.2">
      <c r="A2092" s="16"/>
      <c r="B2092" s="17"/>
      <c r="C2092" s="18"/>
      <c r="D2092" s="17"/>
      <c r="E2092" s="17"/>
      <c r="F2092" s="18"/>
      <c r="G2092" s="19"/>
      <c r="H2092" s="18"/>
      <c r="I2092" s="18"/>
      <c r="J2092" s="20"/>
      <c r="K2092" s="18"/>
      <c r="L2092" s="20"/>
      <c r="M2092" s="21"/>
      <c r="N2092" s="21"/>
    </row>
    <row r="2093" spans="1:14" x14ac:dyDescent="0.2">
      <c r="A2093" s="16"/>
      <c r="B2093" s="17"/>
      <c r="C2093" s="18"/>
      <c r="D2093" s="17"/>
      <c r="E2093" s="17"/>
      <c r="F2093" s="18"/>
      <c r="G2093" s="19"/>
      <c r="H2093" s="18"/>
      <c r="I2093" s="18"/>
      <c r="J2093" s="20"/>
      <c r="K2093" s="18"/>
      <c r="L2093" s="20"/>
      <c r="M2093" s="21"/>
      <c r="N2093" s="21"/>
    </row>
    <row r="2094" spans="1:14" x14ac:dyDescent="0.2">
      <c r="A2094" s="16"/>
      <c r="B2094" s="17"/>
      <c r="C2094" s="18"/>
      <c r="D2094" s="17"/>
      <c r="E2094" s="17"/>
      <c r="F2094" s="18"/>
      <c r="G2094" s="19"/>
      <c r="H2094" s="18"/>
      <c r="I2094" s="18"/>
      <c r="J2094" s="20"/>
      <c r="K2094" s="18"/>
      <c r="L2094" s="20"/>
      <c r="M2094" s="21"/>
      <c r="N2094" s="21"/>
    </row>
    <row r="2095" spans="1:14" x14ac:dyDescent="0.2">
      <c r="A2095" s="16"/>
      <c r="B2095" s="17"/>
      <c r="C2095" s="18"/>
      <c r="D2095" s="17"/>
      <c r="E2095" s="17"/>
      <c r="F2095" s="18"/>
      <c r="G2095" s="19"/>
      <c r="H2095" s="18"/>
      <c r="I2095" s="18"/>
      <c r="J2095" s="20"/>
      <c r="K2095" s="18"/>
      <c r="L2095" s="20"/>
      <c r="M2095" s="21"/>
      <c r="N2095" s="21"/>
    </row>
    <row r="2096" spans="1:14" x14ac:dyDescent="0.2">
      <c r="A2096" s="16"/>
      <c r="B2096" s="17"/>
      <c r="C2096" s="18"/>
      <c r="D2096" s="17"/>
      <c r="E2096" s="17"/>
      <c r="F2096" s="18"/>
      <c r="G2096" s="19"/>
      <c r="H2096" s="18"/>
      <c r="I2096" s="18"/>
      <c r="J2096" s="20"/>
      <c r="K2096" s="18"/>
      <c r="L2096" s="20"/>
      <c r="M2096" s="21"/>
      <c r="N2096" s="21"/>
    </row>
    <row r="2097" spans="1:14" x14ac:dyDescent="0.2">
      <c r="A2097" s="16"/>
      <c r="B2097" s="17"/>
      <c r="C2097" s="18"/>
      <c r="D2097" s="17"/>
      <c r="E2097" s="17"/>
      <c r="F2097" s="18"/>
      <c r="G2097" s="19"/>
      <c r="H2097" s="18"/>
      <c r="I2097" s="18"/>
      <c r="J2097" s="20"/>
      <c r="K2097" s="18"/>
      <c r="L2097" s="20"/>
      <c r="M2097" s="21"/>
      <c r="N2097" s="21"/>
    </row>
    <row r="2098" spans="1:14" x14ac:dyDescent="0.2">
      <c r="A2098" s="16"/>
      <c r="B2098" s="17"/>
      <c r="C2098" s="18"/>
      <c r="D2098" s="17"/>
      <c r="E2098" s="17"/>
      <c r="F2098" s="18"/>
      <c r="G2098" s="19"/>
      <c r="H2098" s="18"/>
      <c r="I2098" s="18"/>
      <c r="J2098" s="20"/>
      <c r="K2098" s="18"/>
      <c r="L2098" s="20"/>
      <c r="M2098" s="21"/>
      <c r="N2098" s="21"/>
    </row>
    <row r="2099" spans="1:14" x14ac:dyDescent="0.2">
      <c r="A2099" s="16"/>
      <c r="B2099" s="17"/>
      <c r="C2099" s="18"/>
      <c r="D2099" s="17"/>
      <c r="E2099" s="17"/>
      <c r="F2099" s="18"/>
      <c r="G2099" s="19"/>
      <c r="H2099" s="18"/>
      <c r="I2099" s="18"/>
      <c r="J2099" s="20"/>
      <c r="K2099" s="18"/>
      <c r="L2099" s="20"/>
      <c r="M2099" s="21"/>
      <c r="N2099" s="21"/>
    </row>
    <row r="2100" spans="1:14" x14ac:dyDescent="0.2">
      <c r="A2100" s="16"/>
      <c r="B2100" s="17"/>
      <c r="C2100" s="18"/>
      <c r="D2100" s="17"/>
      <c r="E2100" s="17"/>
      <c r="F2100" s="18"/>
      <c r="G2100" s="19"/>
      <c r="H2100" s="18"/>
      <c r="I2100" s="18"/>
      <c r="J2100" s="20"/>
      <c r="K2100" s="18"/>
      <c r="L2100" s="20"/>
      <c r="M2100" s="21"/>
      <c r="N2100" s="21"/>
    </row>
    <row r="2101" spans="1:14" x14ac:dyDescent="0.2">
      <c r="A2101" s="16"/>
      <c r="B2101" s="17"/>
      <c r="C2101" s="18"/>
      <c r="D2101" s="17"/>
      <c r="E2101" s="17"/>
      <c r="F2101" s="18"/>
      <c r="G2101" s="19"/>
      <c r="H2101" s="18"/>
      <c r="I2101" s="18"/>
      <c r="J2101" s="20"/>
      <c r="K2101" s="18"/>
      <c r="L2101" s="20"/>
      <c r="M2101" s="21"/>
      <c r="N2101" s="21"/>
    </row>
    <row r="2102" spans="1:14" x14ac:dyDescent="0.2">
      <c r="A2102" s="16"/>
      <c r="B2102" s="17"/>
      <c r="C2102" s="18"/>
      <c r="D2102" s="17"/>
      <c r="E2102" s="17"/>
      <c r="F2102" s="18"/>
      <c r="G2102" s="19"/>
      <c r="H2102" s="18"/>
      <c r="I2102" s="18"/>
      <c r="J2102" s="20"/>
      <c r="K2102" s="18"/>
      <c r="L2102" s="20"/>
      <c r="M2102" s="21"/>
      <c r="N2102" s="21"/>
    </row>
    <row r="2103" spans="1:14" x14ac:dyDescent="0.2">
      <c r="A2103" s="16"/>
      <c r="B2103" s="17"/>
      <c r="C2103" s="18"/>
      <c r="D2103" s="17"/>
      <c r="E2103" s="17"/>
      <c r="F2103" s="18"/>
      <c r="G2103" s="19"/>
      <c r="H2103" s="18"/>
      <c r="I2103" s="18"/>
      <c r="J2103" s="20"/>
      <c r="K2103" s="18"/>
      <c r="L2103" s="20"/>
      <c r="M2103" s="21"/>
      <c r="N2103" s="21"/>
    </row>
    <row r="2104" spans="1:14" x14ac:dyDescent="0.2">
      <c r="A2104" s="16"/>
      <c r="B2104" s="17"/>
      <c r="C2104" s="18"/>
      <c r="D2104" s="17"/>
      <c r="E2104" s="17"/>
      <c r="F2104" s="18"/>
      <c r="G2104" s="19"/>
      <c r="H2104" s="18"/>
      <c r="I2104" s="18"/>
      <c r="J2104" s="20"/>
      <c r="K2104" s="18"/>
      <c r="L2104" s="20"/>
      <c r="M2104" s="21"/>
      <c r="N2104" s="21"/>
    </row>
    <row r="2105" spans="1:14" x14ac:dyDescent="0.2">
      <c r="A2105" s="16"/>
      <c r="B2105" s="17"/>
      <c r="C2105" s="18"/>
      <c r="D2105" s="17"/>
      <c r="E2105" s="17"/>
      <c r="F2105" s="18"/>
      <c r="G2105" s="19"/>
      <c r="H2105" s="18"/>
      <c r="I2105" s="18"/>
      <c r="J2105" s="20"/>
      <c r="K2105" s="18"/>
      <c r="L2105" s="20"/>
      <c r="M2105" s="21"/>
      <c r="N2105" s="21"/>
    </row>
    <row r="2106" spans="1:14" x14ac:dyDescent="0.2">
      <c r="A2106" s="16"/>
      <c r="B2106" s="17"/>
      <c r="C2106" s="18"/>
      <c r="D2106" s="17"/>
      <c r="E2106" s="17"/>
      <c r="F2106" s="18"/>
      <c r="G2106" s="19"/>
      <c r="H2106" s="18"/>
      <c r="I2106" s="18"/>
      <c r="J2106" s="20"/>
      <c r="K2106" s="18"/>
      <c r="L2106" s="20"/>
      <c r="M2106" s="21"/>
      <c r="N2106" s="21"/>
    </row>
    <row r="2107" spans="1:14" x14ac:dyDescent="0.2">
      <c r="A2107" s="16"/>
      <c r="B2107" s="17"/>
      <c r="C2107" s="18"/>
      <c r="D2107" s="17"/>
      <c r="E2107" s="17"/>
      <c r="F2107" s="18"/>
      <c r="G2107" s="19"/>
      <c r="H2107" s="18"/>
      <c r="I2107" s="18"/>
      <c r="J2107" s="20"/>
      <c r="K2107" s="18"/>
      <c r="L2107" s="20"/>
      <c r="M2107" s="21"/>
      <c r="N2107" s="21"/>
    </row>
    <row r="2108" spans="1:14" x14ac:dyDescent="0.2">
      <c r="A2108" s="16"/>
      <c r="B2108" s="17"/>
      <c r="C2108" s="18"/>
      <c r="D2108" s="17"/>
      <c r="E2108" s="17"/>
      <c r="F2108" s="18"/>
      <c r="G2108" s="19"/>
      <c r="H2108" s="18"/>
      <c r="I2108" s="18"/>
      <c r="J2108" s="20"/>
      <c r="K2108" s="18"/>
      <c r="L2108" s="20"/>
      <c r="M2108" s="21"/>
      <c r="N2108" s="21"/>
    </row>
    <row r="2109" spans="1:14" x14ac:dyDescent="0.2">
      <c r="A2109" s="16"/>
      <c r="B2109" s="17"/>
      <c r="C2109" s="18"/>
      <c r="D2109" s="17"/>
      <c r="E2109" s="17"/>
      <c r="F2109" s="18"/>
      <c r="G2109" s="19"/>
      <c r="H2109" s="18"/>
      <c r="I2109" s="18"/>
      <c r="J2109" s="20"/>
      <c r="K2109" s="18"/>
      <c r="L2109" s="20"/>
      <c r="M2109" s="21"/>
      <c r="N2109" s="21"/>
    </row>
    <row r="2110" spans="1:14" x14ac:dyDescent="0.2">
      <c r="A2110" s="16"/>
      <c r="B2110" s="17"/>
      <c r="C2110" s="18"/>
      <c r="D2110" s="17"/>
      <c r="E2110" s="17"/>
      <c r="F2110" s="18"/>
      <c r="G2110" s="19"/>
      <c r="H2110" s="18"/>
      <c r="I2110" s="18"/>
      <c r="J2110" s="20"/>
      <c r="K2110" s="18"/>
      <c r="L2110" s="20"/>
      <c r="M2110" s="21"/>
      <c r="N2110" s="21"/>
    </row>
    <row r="2111" spans="1:14" x14ac:dyDescent="0.2">
      <c r="A2111" s="16"/>
      <c r="B2111" s="17"/>
      <c r="C2111" s="18"/>
      <c r="D2111" s="17"/>
      <c r="E2111" s="17"/>
      <c r="F2111" s="18"/>
      <c r="G2111" s="19"/>
      <c r="H2111" s="18"/>
      <c r="I2111" s="18"/>
      <c r="J2111" s="20"/>
      <c r="K2111" s="18"/>
      <c r="L2111" s="20"/>
      <c r="M2111" s="21"/>
      <c r="N2111" s="21"/>
    </row>
    <row r="2112" spans="1:14" x14ac:dyDescent="0.2">
      <c r="A2112" s="16"/>
      <c r="B2112" s="17"/>
      <c r="C2112" s="18"/>
      <c r="D2112" s="17"/>
      <c r="E2112" s="17"/>
      <c r="F2112" s="18"/>
      <c r="G2112" s="19"/>
      <c r="H2112" s="18"/>
      <c r="I2112" s="18"/>
      <c r="J2112" s="20"/>
      <c r="K2112" s="18"/>
      <c r="L2112" s="20"/>
      <c r="M2112" s="21"/>
      <c r="N2112" s="21"/>
    </row>
    <row r="2113" spans="1:14" x14ac:dyDescent="0.2">
      <c r="A2113" s="16"/>
      <c r="B2113" s="17"/>
      <c r="C2113" s="18"/>
      <c r="D2113" s="17"/>
      <c r="E2113" s="17"/>
      <c r="F2113" s="18"/>
      <c r="G2113" s="19"/>
      <c r="H2113" s="18"/>
      <c r="I2113" s="18"/>
      <c r="J2113" s="20"/>
      <c r="K2113" s="18"/>
      <c r="L2113" s="20"/>
      <c r="M2113" s="21"/>
      <c r="N2113" s="21"/>
    </row>
    <row r="2114" spans="1:14" x14ac:dyDescent="0.2">
      <c r="A2114" s="16"/>
      <c r="B2114" s="17"/>
      <c r="C2114" s="18"/>
      <c r="D2114" s="17"/>
      <c r="E2114" s="17"/>
      <c r="F2114" s="18"/>
      <c r="G2114" s="19"/>
      <c r="H2114" s="18"/>
      <c r="I2114" s="18"/>
      <c r="J2114" s="20"/>
      <c r="K2114" s="18"/>
      <c r="L2114" s="20"/>
      <c r="M2114" s="21"/>
      <c r="N2114" s="21"/>
    </row>
    <row r="2115" spans="1:14" x14ac:dyDescent="0.2">
      <c r="A2115" s="16"/>
      <c r="B2115" s="17"/>
      <c r="C2115" s="18"/>
      <c r="D2115" s="17"/>
      <c r="E2115" s="17"/>
      <c r="F2115" s="18"/>
      <c r="G2115" s="19"/>
      <c r="H2115" s="18"/>
      <c r="I2115" s="18"/>
      <c r="J2115" s="20"/>
      <c r="K2115" s="18"/>
      <c r="L2115" s="20"/>
      <c r="M2115" s="21"/>
      <c r="N2115" s="21"/>
    </row>
    <row r="2116" spans="1:14" x14ac:dyDescent="0.2">
      <c r="A2116" s="16"/>
      <c r="B2116" s="17"/>
      <c r="C2116" s="18"/>
      <c r="D2116" s="17"/>
      <c r="E2116" s="17"/>
      <c r="F2116" s="18"/>
      <c r="G2116" s="19"/>
      <c r="H2116" s="18"/>
      <c r="I2116" s="18"/>
      <c r="J2116" s="20"/>
      <c r="K2116" s="18"/>
      <c r="L2116" s="20"/>
      <c r="M2116" s="21"/>
      <c r="N2116" s="21"/>
    </row>
    <row r="2117" spans="1:14" x14ac:dyDescent="0.2">
      <c r="A2117" s="16"/>
      <c r="B2117" s="17"/>
      <c r="C2117" s="18"/>
      <c r="D2117" s="17"/>
      <c r="E2117" s="17"/>
      <c r="F2117" s="18"/>
      <c r="G2117" s="19"/>
      <c r="H2117" s="18"/>
      <c r="I2117" s="18"/>
      <c r="J2117" s="20"/>
      <c r="K2117" s="18"/>
      <c r="L2117" s="20"/>
      <c r="M2117" s="21"/>
      <c r="N2117" s="21"/>
    </row>
    <row r="2118" spans="1:14" x14ac:dyDescent="0.2">
      <c r="A2118" s="16"/>
      <c r="B2118" s="17"/>
      <c r="C2118" s="18"/>
      <c r="D2118" s="17"/>
      <c r="E2118" s="17"/>
      <c r="F2118" s="18"/>
      <c r="G2118" s="19"/>
      <c r="H2118" s="18"/>
      <c r="I2118" s="18"/>
      <c r="J2118" s="20"/>
      <c r="K2118" s="18"/>
      <c r="L2118" s="20"/>
      <c r="M2118" s="21"/>
      <c r="N2118" s="21"/>
    </row>
    <row r="2119" spans="1:14" x14ac:dyDescent="0.2">
      <c r="A2119" s="16"/>
      <c r="B2119" s="17"/>
      <c r="C2119" s="18"/>
      <c r="D2119" s="17"/>
      <c r="E2119" s="17"/>
      <c r="F2119" s="18"/>
      <c r="G2119" s="19"/>
      <c r="H2119" s="18"/>
      <c r="I2119" s="18"/>
      <c r="J2119" s="20"/>
      <c r="K2119" s="18"/>
      <c r="L2119" s="20"/>
      <c r="M2119" s="21"/>
      <c r="N2119" s="21"/>
    </row>
    <row r="2120" spans="1:14" x14ac:dyDescent="0.2">
      <c r="A2120" s="16"/>
      <c r="B2120" s="17"/>
      <c r="C2120" s="18"/>
      <c r="D2120" s="17"/>
      <c r="E2120" s="17"/>
      <c r="F2120" s="18"/>
      <c r="G2120" s="19"/>
      <c r="H2120" s="18"/>
      <c r="I2120" s="18"/>
      <c r="J2120" s="20"/>
      <c r="K2120" s="18"/>
      <c r="L2120" s="20"/>
      <c r="M2120" s="21"/>
      <c r="N2120" s="21"/>
    </row>
    <row r="2121" spans="1:14" x14ac:dyDescent="0.2">
      <c r="A2121" s="16"/>
      <c r="B2121" s="17"/>
      <c r="C2121" s="18"/>
      <c r="D2121" s="17"/>
      <c r="E2121" s="17"/>
      <c r="F2121" s="18"/>
      <c r="G2121" s="19"/>
      <c r="H2121" s="18"/>
      <c r="I2121" s="18"/>
      <c r="J2121" s="20"/>
      <c r="K2121" s="18"/>
      <c r="L2121" s="20"/>
      <c r="M2121" s="21"/>
      <c r="N2121" s="21"/>
    </row>
    <row r="2122" spans="1:14" x14ac:dyDescent="0.2">
      <c r="A2122" s="16"/>
      <c r="B2122" s="17"/>
      <c r="C2122" s="18"/>
      <c r="D2122" s="17"/>
      <c r="E2122" s="17"/>
      <c r="F2122" s="18"/>
      <c r="G2122" s="19"/>
      <c r="H2122" s="18"/>
      <c r="I2122" s="18"/>
      <c r="J2122" s="20"/>
      <c r="K2122" s="18"/>
      <c r="L2122" s="20"/>
      <c r="M2122" s="21"/>
      <c r="N2122" s="21"/>
    </row>
    <row r="2123" spans="1:14" x14ac:dyDescent="0.2">
      <c r="A2123" s="16"/>
      <c r="B2123" s="17"/>
      <c r="C2123" s="18"/>
      <c r="D2123" s="17"/>
      <c r="E2123" s="17"/>
      <c r="F2123" s="18"/>
      <c r="G2123" s="19"/>
      <c r="H2123" s="18"/>
      <c r="I2123" s="18"/>
      <c r="J2123" s="20"/>
      <c r="K2123" s="18"/>
      <c r="L2123" s="20"/>
      <c r="M2123" s="21"/>
      <c r="N2123" s="21"/>
    </row>
    <row r="2124" spans="1:14" x14ac:dyDescent="0.2">
      <c r="A2124" s="16"/>
      <c r="B2124" s="17"/>
      <c r="C2124" s="18"/>
      <c r="D2124" s="17"/>
      <c r="E2124" s="17"/>
      <c r="F2124" s="18"/>
      <c r="G2124" s="19"/>
      <c r="H2124" s="18"/>
      <c r="I2124" s="18"/>
      <c r="J2124" s="20"/>
      <c r="K2124" s="18"/>
      <c r="L2124" s="20"/>
      <c r="M2124" s="21"/>
      <c r="N2124" s="21"/>
    </row>
    <row r="2125" spans="1:14" x14ac:dyDescent="0.2">
      <c r="A2125" s="16"/>
      <c r="B2125" s="17"/>
      <c r="C2125" s="18"/>
      <c r="D2125" s="17"/>
      <c r="E2125" s="17"/>
      <c r="F2125" s="18"/>
      <c r="G2125" s="19"/>
      <c r="H2125" s="18"/>
      <c r="I2125" s="18"/>
      <c r="J2125" s="20"/>
      <c r="K2125" s="18"/>
      <c r="L2125" s="20"/>
      <c r="M2125" s="21"/>
      <c r="N2125" s="21"/>
    </row>
    <row r="2126" spans="1:14" x14ac:dyDescent="0.2">
      <c r="A2126" s="16"/>
      <c r="B2126" s="17"/>
      <c r="C2126" s="18"/>
      <c r="D2126" s="17"/>
      <c r="E2126" s="17"/>
      <c r="F2126" s="18"/>
      <c r="G2126" s="19"/>
      <c r="H2126" s="18"/>
      <c r="I2126" s="18"/>
      <c r="J2126" s="20"/>
      <c r="K2126" s="18"/>
      <c r="L2126" s="20"/>
      <c r="M2126" s="21"/>
      <c r="N2126" s="21"/>
    </row>
    <row r="2127" spans="1:14" x14ac:dyDescent="0.2">
      <c r="A2127" s="16"/>
      <c r="B2127" s="17"/>
      <c r="C2127" s="18"/>
      <c r="D2127" s="17"/>
      <c r="E2127" s="17"/>
      <c r="F2127" s="18"/>
      <c r="G2127" s="19"/>
      <c r="H2127" s="18"/>
      <c r="I2127" s="18"/>
      <c r="J2127" s="20"/>
      <c r="K2127" s="18"/>
      <c r="L2127" s="20"/>
      <c r="M2127" s="21"/>
      <c r="N2127" s="21"/>
    </row>
    <row r="2128" spans="1:14" x14ac:dyDescent="0.2">
      <c r="A2128" s="16"/>
      <c r="B2128" s="17"/>
      <c r="C2128" s="18"/>
      <c r="D2128" s="17"/>
      <c r="E2128" s="17"/>
      <c r="F2128" s="18"/>
      <c r="G2128" s="19"/>
      <c r="H2128" s="18"/>
      <c r="I2128" s="18"/>
      <c r="J2128" s="20"/>
      <c r="K2128" s="18"/>
      <c r="L2128" s="20"/>
      <c r="M2128" s="21"/>
      <c r="N2128" s="21"/>
    </row>
    <row r="2129" spans="1:14" x14ac:dyDescent="0.2">
      <c r="A2129" s="16"/>
      <c r="B2129" s="17"/>
      <c r="C2129" s="18"/>
      <c r="D2129" s="17"/>
      <c r="E2129" s="17"/>
      <c r="F2129" s="18"/>
      <c r="G2129" s="19"/>
      <c r="H2129" s="18"/>
      <c r="I2129" s="18"/>
      <c r="J2129" s="20"/>
      <c r="K2129" s="18"/>
      <c r="L2129" s="20"/>
      <c r="M2129" s="21"/>
      <c r="N2129" s="21"/>
    </row>
    <row r="2130" spans="1:14" x14ac:dyDescent="0.2">
      <c r="A2130" s="16"/>
      <c r="B2130" s="17"/>
      <c r="C2130" s="18"/>
      <c r="D2130" s="17"/>
      <c r="E2130" s="17"/>
      <c r="F2130" s="18"/>
      <c r="G2130" s="19"/>
      <c r="H2130" s="18"/>
      <c r="I2130" s="18"/>
      <c r="J2130" s="20"/>
      <c r="K2130" s="18"/>
      <c r="L2130" s="20"/>
      <c r="M2130" s="21"/>
      <c r="N2130" s="21"/>
    </row>
    <row r="2131" spans="1:14" x14ac:dyDescent="0.2">
      <c r="A2131" s="16"/>
      <c r="B2131" s="17"/>
      <c r="C2131" s="18"/>
      <c r="D2131" s="17"/>
      <c r="E2131" s="17"/>
      <c r="F2131" s="18"/>
      <c r="G2131" s="19"/>
      <c r="H2131" s="18"/>
      <c r="I2131" s="18"/>
      <c r="J2131" s="20"/>
      <c r="K2131" s="18"/>
      <c r="L2131" s="20"/>
      <c r="M2131" s="21"/>
      <c r="N2131" s="21"/>
    </row>
    <row r="2132" spans="1:14" x14ac:dyDescent="0.2">
      <c r="A2132" s="16"/>
      <c r="B2132" s="17"/>
      <c r="C2132" s="18"/>
      <c r="D2132" s="17"/>
      <c r="E2132" s="17"/>
      <c r="F2132" s="18"/>
      <c r="G2132" s="19"/>
      <c r="H2132" s="18"/>
      <c r="I2132" s="18"/>
      <c r="J2132" s="20"/>
      <c r="K2132" s="18"/>
      <c r="L2132" s="20"/>
      <c r="M2132" s="21"/>
      <c r="N2132" s="21"/>
    </row>
    <row r="2133" spans="1:14" x14ac:dyDescent="0.2">
      <c r="A2133" s="16"/>
      <c r="B2133" s="17"/>
      <c r="C2133" s="18"/>
      <c r="D2133" s="17"/>
      <c r="E2133" s="17"/>
      <c r="F2133" s="18"/>
      <c r="G2133" s="19"/>
      <c r="H2133" s="18"/>
      <c r="I2133" s="18"/>
      <c r="J2133" s="20"/>
      <c r="K2133" s="18"/>
      <c r="L2133" s="20"/>
      <c r="M2133" s="21"/>
      <c r="N2133" s="21"/>
    </row>
    <row r="2134" spans="1:14" x14ac:dyDescent="0.2">
      <c r="A2134" s="16"/>
      <c r="B2134" s="17"/>
      <c r="C2134" s="18"/>
      <c r="D2134" s="17"/>
      <c r="E2134" s="17"/>
      <c r="F2134" s="18"/>
      <c r="G2134" s="19"/>
      <c r="H2134" s="18"/>
      <c r="I2134" s="18"/>
      <c r="J2134" s="20"/>
      <c r="K2134" s="18"/>
      <c r="L2134" s="20"/>
      <c r="M2134" s="21"/>
      <c r="N2134" s="21"/>
    </row>
    <row r="2135" spans="1:14" x14ac:dyDescent="0.2">
      <c r="A2135" s="16"/>
      <c r="B2135" s="17"/>
      <c r="C2135" s="18"/>
      <c r="D2135" s="17"/>
      <c r="E2135" s="17"/>
      <c r="F2135" s="18"/>
      <c r="G2135" s="19"/>
      <c r="H2135" s="18"/>
      <c r="I2135" s="18"/>
      <c r="J2135" s="20"/>
      <c r="K2135" s="18"/>
      <c r="L2135" s="20"/>
      <c r="M2135" s="21"/>
      <c r="N2135" s="21"/>
    </row>
    <row r="2136" spans="1:14" x14ac:dyDescent="0.2">
      <c r="A2136" s="16"/>
      <c r="B2136" s="17"/>
      <c r="C2136" s="18"/>
      <c r="D2136" s="17"/>
      <c r="E2136" s="17"/>
      <c r="F2136" s="18"/>
      <c r="G2136" s="19"/>
      <c r="H2136" s="18"/>
      <c r="I2136" s="18"/>
      <c r="J2136" s="20"/>
      <c r="K2136" s="18"/>
      <c r="L2136" s="20"/>
      <c r="M2136" s="21"/>
      <c r="N2136" s="21"/>
    </row>
    <row r="2137" spans="1:14" x14ac:dyDescent="0.2">
      <c r="A2137" s="16"/>
      <c r="B2137" s="17"/>
      <c r="C2137" s="18"/>
      <c r="D2137" s="17"/>
      <c r="E2137" s="17"/>
      <c r="F2137" s="18"/>
      <c r="G2137" s="19"/>
      <c r="H2137" s="18"/>
      <c r="I2137" s="18"/>
      <c r="J2137" s="20"/>
      <c r="K2137" s="18"/>
      <c r="L2137" s="20"/>
      <c r="M2137" s="21"/>
      <c r="N2137" s="21"/>
    </row>
    <row r="2138" spans="1:14" x14ac:dyDescent="0.2">
      <c r="A2138" s="16"/>
      <c r="B2138" s="17"/>
      <c r="C2138" s="18"/>
      <c r="D2138" s="17"/>
      <c r="E2138" s="17"/>
      <c r="F2138" s="18"/>
      <c r="G2138" s="19"/>
      <c r="H2138" s="18"/>
      <c r="I2138" s="18"/>
      <c r="J2138" s="20"/>
      <c r="K2138" s="18"/>
      <c r="L2138" s="20"/>
      <c r="M2138" s="21"/>
      <c r="N2138" s="21"/>
    </row>
    <row r="2139" spans="1:14" x14ac:dyDescent="0.2">
      <c r="A2139" s="16"/>
      <c r="B2139" s="17"/>
      <c r="C2139" s="18"/>
      <c r="D2139" s="17"/>
      <c r="E2139" s="17"/>
      <c r="F2139" s="18"/>
      <c r="G2139" s="19"/>
      <c r="H2139" s="18"/>
      <c r="I2139" s="18"/>
      <c r="J2139" s="20"/>
      <c r="K2139" s="18"/>
      <c r="L2139" s="20"/>
      <c r="M2139" s="21"/>
      <c r="N2139" s="21"/>
    </row>
    <row r="2140" spans="1:14" x14ac:dyDescent="0.2">
      <c r="A2140" s="16"/>
      <c r="B2140" s="17"/>
      <c r="C2140" s="18"/>
      <c r="D2140" s="17"/>
      <c r="E2140" s="17"/>
      <c r="F2140" s="18"/>
      <c r="G2140" s="19"/>
      <c r="H2140" s="18"/>
      <c r="I2140" s="18"/>
      <c r="J2140" s="20"/>
      <c r="K2140" s="18"/>
      <c r="L2140" s="20"/>
      <c r="M2140" s="21"/>
      <c r="N2140" s="21"/>
    </row>
    <row r="2141" spans="1:14" x14ac:dyDescent="0.2">
      <c r="A2141" s="16"/>
      <c r="B2141" s="17"/>
      <c r="C2141" s="18"/>
      <c r="D2141" s="17"/>
      <c r="E2141" s="17"/>
      <c r="F2141" s="18"/>
      <c r="G2141" s="19"/>
      <c r="H2141" s="18"/>
      <c r="I2141" s="18"/>
      <c r="J2141" s="20"/>
      <c r="K2141" s="18"/>
      <c r="L2141" s="20"/>
      <c r="M2141" s="21"/>
      <c r="N2141" s="21"/>
    </row>
    <row r="2142" spans="1:14" x14ac:dyDescent="0.2">
      <c r="A2142" s="16"/>
      <c r="B2142" s="17"/>
      <c r="C2142" s="18"/>
      <c r="D2142" s="17"/>
      <c r="E2142" s="17"/>
      <c r="F2142" s="18"/>
      <c r="G2142" s="19"/>
      <c r="H2142" s="18"/>
      <c r="I2142" s="18"/>
      <c r="J2142" s="20"/>
      <c r="K2142" s="18"/>
      <c r="L2142" s="20"/>
      <c r="M2142" s="21"/>
      <c r="N2142" s="21"/>
    </row>
    <row r="2143" spans="1:14" x14ac:dyDescent="0.2">
      <c r="A2143" s="16"/>
      <c r="B2143" s="17"/>
      <c r="C2143" s="18"/>
      <c r="D2143" s="17"/>
      <c r="E2143" s="17"/>
      <c r="F2143" s="18"/>
      <c r="G2143" s="19"/>
      <c r="H2143" s="18"/>
      <c r="I2143" s="18"/>
      <c r="J2143" s="20"/>
      <c r="K2143" s="18"/>
      <c r="L2143" s="20"/>
      <c r="M2143" s="21"/>
      <c r="N2143" s="21"/>
    </row>
    <row r="2144" spans="1:14" x14ac:dyDescent="0.2">
      <c r="A2144" s="16"/>
      <c r="B2144" s="17"/>
      <c r="C2144" s="18"/>
      <c r="D2144" s="17"/>
      <c r="E2144" s="17"/>
      <c r="F2144" s="18"/>
      <c r="G2144" s="19"/>
      <c r="H2144" s="18"/>
      <c r="I2144" s="18"/>
      <c r="J2144" s="20"/>
      <c r="K2144" s="18"/>
      <c r="L2144" s="20"/>
      <c r="M2144" s="21"/>
      <c r="N2144" s="21"/>
    </row>
    <row r="2145" spans="1:14" x14ac:dyDescent="0.2">
      <c r="A2145" s="16"/>
      <c r="B2145" s="17"/>
      <c r="C2145" s="18"/>
      <c r="D2145" s="17"/>
      <c r="E2145" s="17"/>
      <c r="F2145" s="18"/>
      <c r="G2145" s="19"/>
      <c r="H2145" s="18"/>
      <c r="I2145" s="18"/>
      <c r="J2145" s="20"/>
      <c r="K2145" s="18"/>
      <c r="L2145" s="20"/>
      <c r="M2145" s="21"/>
      <c r="N2145" s="21"/>
    </row>
    <row r="2146" spans="1:14" x14ac:dyDescent="0.2">
      <c r="A2146" s="16"/>
      <c r="B2146" s="17"/>
      <c r="C2146" s="18"/>
      <c r="D2146" s="17"/>
      <c r="E2146" s="17"/>
      <c r="F2146" s="18"/>
      <c r="G2146" s="19"/>
      <c r="H2146" s="18"/>
      <c r="I2146" s="18"/>
      <c r="J2146" s="20"/>
      <c r="K2146" s="18"/>
      <c r="L2146" s="20"/>
      <c r="M2146" s="21"/>
      <c r="N2146" s="21"/>
    </row>
    <row r="2147" spans="1:14" x14ac:dyDescent="0.2">
      <c r="A2147" s="16"/>
      <c r="B2147" s="17"/>
      <c r="C2147" s="18"/>
      <c r="D2147" s="17"/>
      <c r="E2147" s="17"/>
      <c r="F2147" s="18"/>
      <c r="G2147" s="19"/>
      <c r="H2147" s="18"/>
      <c r="I2147" s="18"/>
      <c r="J2147" s="20"/>
      <c r="K2147" s="18"/>
      <c r="L2147" s="20"/>
      <c r="M2147" s="21"/>
      <c r="N2147" s="21"/>
    </row>
    <row r="2148" spans="1:14" x14ac:dyDescent="0.2">
      <c r="A2148" s="16"/>
      <c r="B2148" s="17"/>
      <c r="C2148" s="18"/>
      <c r="D2148" s="17"/>
      <c r="E2148" s="17"/>
      <c r="F2148" s="18"/>
      <c r="G2148" s="19"/>
      <c r="H2148" s="18"/>
      <c r="I2148" s="18"/>
      <c r="J2148" s="20"/>
      <c r="K2148" s="18"/>
      <c r="L2148" s="20"/>
      <c r="M2148" s="21"/>
      <c r="N2148" s="21"/>
    </row>
    <row r="2149" spans="1:14" x14ac:dyDescent="0.2">
      <c r="A2149" s="16"/>
      <c r="B2149" s="17"/>
      <c r="C2149" s="18"/>
      <c r="D2149" s="17"/>
      <c r="E2149" s="17"/>
      <c r="F2149" s="18"/>
      <c r="G2149" s="19"/>
      <c r="H2149" s="18"/>
      <c r="I2149" s="18"/>
      <c r="J2149" s="20"/>
      <c r="K2149" s="18"/>
      <c r="L2149" s="20"/>
      <c r="M2149" s="21"/>
      <c r="N2149" s="21"/>
    </row>
    <row r="2150" spans="1:14" x14ac:dyDescent="0.2">
      <c r="A2150" s="16"/>
      <c r="B2150" s="17"/>
      <c r="C2150" s="18"/>
      <c r="D2150" s="17"/>
      <c r="E2150" s="17"/>
      <c r="F2150" s="18"/>
      <c r="G2150" s="19"/>
      <c r="H2150" s="18"/>
      <c r="I2150" s="18"/>
      <c r="J2150" s="20"/>
      <c r="K2150" s="18"/>
      <c r="L2150" s="20"/>
      <c r="M2150" s="21"/>
      <c r="N2150" s="21"/>
    </row>
    <row r="2151" spans="1:14" x14ac:dyDescent="0.2">
      <c r="A2151" s="16"/>
      <c r="B2151" s="17"/>
      <c r="C2151" s="18"/>
      <c r="D2151" s="17"/>
      <c r="E2151" s="17"/>
      <c r="F2151" s="18"/>
      <c r="G2151" s="19"/>
      <c r="H2151" s="18"/>
      <c r="I2151" s="18"/>
      <c r="J2151" s="20"/>
      <c r="K2151" s="18"/>
      <c r="L2151" s="20"/>
      <c r="M2151" s="21"/>
      <c r="N2151" s="21"/>
    </row>
    <row r="2152" spans="1:14" x14ac:dyDescent="0.2">
      <c r="A2152" s="16"/>
      <c r="B2152" s="17"/>
      <c r="C2152" s="18"/>
      <c r="D2152" s="17"/>
      <c r="E2152" s="17"/>
      <c r="F2152" s="18"/>
      <c r="G2152" s="19"/>
      <c r="H2152" s="18"/>
      <c r="I2152" s="18"/>
      <c r="J2152" s="20"/>
      <c r="K2152" s="18"/>
      <c r="L2152" s="20"/>
      <c r="M2152" s="21"/>
      <c r="N2152" s="21"/>
    </row>
    <row r="2153" spans="1:14" x14ac:dyDescent="0.2">
      <c r="A2153" s="16"/>
      <c r="B2153" s="17"/>
      <c r="C2153" s="18"/>
      <c r="D2153" s="17"/>
      <c r="E2153" s="17"/>
      <c r="F2153" s="18"/>
      <c r="G2153" s="19"/>
      <c r="H2153" s="18"/>
      <c r="I2153" s="18"/>
      <c r="J2153" s="20"/>
      <c r="K2153" s="18"/>
      <c r="L2153" s="20"/>
      <c r="M2153" s="21"/>
      <c r="N2153" s="21"/>
    </row>
    <row r="2154" spans="1:14" x14ac:dyDescent="0.2">
      <c r="A2154" s="16"/>
      <c r="B2154" s="17"/>
      <c r="C2154" s="18"/>
      <c r="D2154" s="17"/>
      <c r="E2154" s="17"/>
      <c r="F2154" s="18"/>
      <c r="G2154" s="19"/>
      <c r="H2154" s="18"/>
      <c r="I2154" s="18"/>
      <c r="J2154" s="20"/>
      <c r="K2154" s="18"/>
      <c r="L2154" s="20"/>
      <c r="M2154" s="21"/>
      <c r="N2154" s="21"/>
    </row>
    <row r="2155" spans="1:14" x14ac:dyDescent="0.2">
      <c r="A2155" s="16"/>
      <c r="B2155" s="17"/>
      <c r="C2155" s="18"/>
      <c r="D2155" s="17"/>
      <c r="E2155" s="17"/>
      <c r="F2155" s="18"/>
      <c r="G2155" s="19"/>
      <c r="H2155" s="18"/>
      <c r="I2155" s="18"/>
      <c r="J2155" s="20"/>
      <c r="K2155" s="18"/>
      <c r="L2155" s="20"/>
      <c r="M2155" s="21"/>
      <c r="N2155" s="21"/>
    </row>
    <row r="2156" spans="1:14" x14ac:dyDescent="0.2">
      <c r="A2156" s="16"/>
      <c r="B2156" s="17"/>
      <c r="C2156" s="18"/>
      <c r="D2156" s="17"/>
      <c r="E2156" s="17"/>
      <c r="F2156" s="18"/>
      <c r="G2156" s="19"/>
      <c r="H2156" s="18"/>
      <c r="I2156" s="18"/>
      <c r="J2156" s="20"/>
      <c r="K2156" s="18"/>
      <c r="L2156" s="20"/>
      <c r="M2156" s="21"/>
      <c r="N2156" s="21"/>
    </row>
    <row r="2157" spans="1:14" x14ac:dyDescent="0.2">
      <c r="A2157" s="16"/>
      <c r="B2157" s="17"/>
      <c r="C2157" s="18"/>
      <c r="D2157" s="17"/>
      <c r="E2157" s="17"/>
      <c r="F2157" s="18"/>
      <c r="G2157" s="19"/>
      <c r="H2157" s="18"/>
      <c r="I2157" s="18"/>
      <c r="J2157" s="20"/>
      <c r="K2157" s="18"/>
      <c r="L2157" s="20"/>
      <c r="M2157" s="21"/>
      <c r="N2157" s="21"/>
    </row>
    <row r="2158" spans="1:14" x14ac:dyDescent="0.2">
      <c r="A2158" s="16"/>
      <c r="B2158" s="17"/>
      <c r="C2158" s="18"/>
      <c r="D2158" s="17"/>
      <c r="E2158" s="17"/>
      <c r="F2158" s="18"/>
      <c r="G2158" s="19"/>
      <c r="H2158" s="18"/>
      <c r="I2158" s="18"/>
      <c r="J2158" s="20"/>
      <c r="K2158" s="18"/>
      <c r="L2158" s="20"/>
      <c r="M2158" s="21"/>
      <c r="N2158" s="21"/>
    </row>
    <row r="2159" spans="1:14" x14ac:dyDescent="0.2">
      <c r="A2159" s="16"/>
      <c r="B2159" s="17"/>
      <c r="C2159" s="18"/>
      <c r="D2159" s="17"/>
      <c r="E2159" s="17"/>
      <c r="F2159" s="18"/>
      <c r="G2159" s="19"/>
      <c r="H2159" s="18"/>
      <c r="I2159" s="18"/>
      <c r="J2159" s="20"/>
      <c r="K2159" s="18"/>
      <c r="L2159" s="20"/>
      <c r="M2159" s="21"/>
      <c r="N2159" s="21"/>
    </row>
    <row r="2160" spans="1:14" x14ac:dyDescent="0.2">
      <c r="A2160" s="16"/>
      <c r="B2160" s="17"/>
      <c r="C2160" s="18"/>
      <c r="D2160" s="17"/>
      <c r="E2160" s="17"/>
      <c r="F2160" s="18"/>
      <c r="G2160" s="19"/>
      <c r="H2160" s="18"/>
      <c r="I2160" s="18"/>
      <c r="J2160" s="20"/>
      <c r="K2160" s="18"/>
      <c r="L2160" s="20"/>
      <c r="M2160" s="21"/>
      <c r="N2160" s="21"/>
    </row>
    <row r="2161" spans="1:14" x14ac:dyDescent="0.2">
      <c r="A2161" s="16"/>
      <c r="B2161" s="17"/>
      <c r="C2161" s="18"/>
      <c r="D2161" s="17"/>
      <c r="E2161" s="17"/>
      <c r="F2161" s="18"/>
      <c r="G2161" s="19"/>
      <c r="H2161" s="18"/>
      <c r="I2161" s="18"/>
      <c r="J2161" s="20"/>
      <c r="K2161" s="18"/>
      <c r="L2161" s="20"/>
      <c r="M2161" s="21"/>
      <c r="N2161" s="21"/>
    </row>
    <row r="2162" spans="1:14" x14ac:dyDescent="0.2">
      <c r="A2162" s="16"/>
      <c r="B2162" s="17"/>
      <c r="C2162" s="18"/>
      <c r="D2162" s="17"/>
      <c r="E2162" s="17"/>
      <c r="F2162" s="18"/>
      <c r="G2162" s="19"/>
      <c r="H2162" s="18"/>
      <c r="I2162" s="18"/>
      <c r="J2162" s="20"/>
      <c r="K2162" s="18"/>
      <c r="L2162" s="20"/>
      <c r="M2162" s="21"/>
      <c r="N2162" s="21"/>
    </row>
    <row r="2163" spans="1:14" x14ac:dyDescent="0.2">
      <c r="A2163" s="16"/>
      <c r="B2163" s="17"/>
      <c r="C2163" s="18"/>
      <c r="D2163" s="17"/>
      <c r="E2163" s="17"/>
      <c r="F2163" s="18"/>
      <c r="G2163" s="19"/>
      <c r="H2163" s="18"/>
      <c r="I2163" s="18"/>
      <c r="J2163" s="20"/>
      <c r="K2163" s="18"/>
      <c r="L2163" s="20"/>
      <c r="M2163" s="21"/>
      <c r="N2163" s="21"/>
    </row>
    <row r="2164" spans="1:14" x14ac:dyDescent="0.2">
      <c r="A2164" s="16"/>
      <c r="B2164" s="17"/>
      <c r="C2164" s="18"/>
      <c r="D2164" s="17"/>
      <c r="E2164" s="17"/>
      <c r="F2164" s="18"/>
      <c r="G2164" s="19"/>
      <c r="H2164" s="18"/>
      <c r="I2164" s="18"/>
      <c r="J2164" s="20"/>
      <c r="K2164" s="18"/>
      <c r="L2164" s="20"/>
      <c r="M2164" s="21"/>
      <c r="N2164" s="21"/>
    </row>
    <row r="2165" spans="1:14" x14ac:dyDescent="0.2">
      <c r="A2165" s="16"/>
      <c r="B2165" s="17"/>
      <c r="C2165" s="18"/>
      <c r="D2165" s="17"/>
      <c r="E2165" s="17"/>
      <c r="F2165" s="18"/>
      <c r="G2165" s="19"/>
      <c r="H2165" s="18"/>
      <c r="I2165" s="18"/>
      <c r="J2165" s="20"/>
      <c r="K2165" s="18"/>
      <c r="L2165" s="20"/>
      <c r="M2165" s="21"/>
      <c r="N2165" s="21"/>
    </row>
    <row r="2166" spans="1:14" x14ac:dyDescent="0.2">
      <c r="A2166" s="16"/>
      <c r="B2166" s="17"/>
      <c r="C2166" s="18"/>
      <c r="D2166" s="17"/>
      <c r="E2166" s="17"/>
      <c r="F2166" s="18"/>
      <c r="G2166" s="19"/>
      <c r="H2166" s="18"/>
      <c r="I2166" s="18"/>
      <c r="J2166" s="20"/>
      <c r="K2166" s="18"/>
      <c r="L2166" s="20"/>
      <c r="M2166" s="21"/>
      <c r="N2166" s="21"/>
    </row>
    <row r="2167" spans="1:14" x14ac:dyDescent="0.2">
      <c r="A2167" s="16"/>
      <c r="B2167" s="17"/>
      <c r="C2167" s="18"/>
      <c r="D2167" s="17"/>
      <c r="E2167" s="17"/>
      <c r="F2167" s="18"/>
      <c r="G2167" s="19"/>
      <c r="H2167" s="18"/>
      <c r="I2167" s="18"/>
      <c r="J2167" s="20"/>
      <c r="K2167" s="18"/>
      <c r="L2167" s="20"/>
      <c r="M2167" s="21"/>
      <c r="N2167" s="21"/>
    </row>
    <row r="2168" spans="1:14" x14ac:dyDescent="0.2">
      <c r="A2168" s="16"/>
      <c r="B2168" s="17"/>
      <c r="C2168" s="18"/>
      <c r="D2168" s="17"/>
      <c r="E2168" s="17"/>
      <c r="F2168" s="18"/>
      <c r="G2168" s="19"/>
      <c r="H2168" s="18"/>
      <c r="I2168" s="18"/>
      <c r="J2168" s="20"/>
      <c r="K2168" s="18"/>
      <c r="L2168" s="20"/>
      <c r="M2168" s="21"/>
      <c r="N2168" s="21"/>
    </row>
    <row r="2169" spans="1:14" x14ac:dyDescent="0.2">
      <c r="A2169" s="16"/>
      <c r="B2169" s="17"/>
      <c r="C2169" s="18"/>
      <c r="D2169" s="17"/>
      <c r="E2169" s="17"/>
      <c r="F2169" s="18"/>
      <c r="G2169" s="19"/>
      <c r="H2169" s="18"/>
      <c r="I2169" s="18"/>
      <c r="J2169" s="20"/>
      <c r="K2169" s="18"/>
      <c r="L2169" s="20"/>
      <c r="M2169" s="21"/>
      <c r="N2169" s="21"/>
    </row>
    <row r="2170" spans="1:14" x14ac:dyDescent="0.2">
      <c r="A2170" s="16"/>
      <c r="B2170" s="17"/>
      <c r="C2170" s="18"/>
      <c r="D2170" s="17"/>
      <c r="E2170" s="17"/>
      <c r="F2170" s="18"/>
      <c r="G2170" s="19"/>
      <c r="H2170" s="18"/>
      <c r="I2170" s="18"/>
      <c r="J2170" s="20"/>
      <c r="K2170" s="18"/>
      <c r="L2170" s="20"/>
      <c r="M2170" s="21"/>
      <c r="N2170" s="21"/>
    </row>
    <row r="2171" spans="1:14" x14ac:dyDescent="0.2">
      <c r="A2171" s="16"/>
      <c r="B2171" s="17"/>
      <c r="C2171" s="18"/>
      <c r="D2171" s="17"/>
      <c r="E2171" s="17"/>
      <c r="F2171" s="18"/>
      <c r="G2171" s="19"/>
      <c r="H2171" s="18"/>
      <c r="I2171" s="18"/>
      <c r="J2171" s="20"/>
      <c r="K2171" s="18"/>
      <c r="L2171" s="20"/>
      <c r="M2171" s="21"/>
      <c r="N2171" s="21"/>
    </row>
    <row r="2172" spans="1:14" x14ac:dyDescent="0.2">
      <c r="A2172" s="16"/>
      <c r="B2172" s="17"/>
      <c r="C2172" s="18"/>
      <c r="D2172" s="17"/>
      <c r="E2172" s="17"/>
      <c r="F2172" s="18"/>
      <c r="G2172" s="19"/>
      <c r="H2172" s="18"/>
      <c r="I2172" s="18"/>
      <c r="J2172" s="20"/>
      <c r="K2172" s="18"/>
      <c r="L2172" s="20"/>
      <c r="M2172" s="21"/>
      <c r="N2172" s="21"/>
    </row>
    <row r="2173" spans="1:14" x14ac:dyDescent="0.2">
      <c r="A2173" s="16"/>
      <c r="B2173" s="17"/>
      <c r="C2173" s="18"/>
      <c r="D2173" s="17"/>
      <c r="E2173" s="17"/>
      <c r="F2173" s="18"/>
      <c r="G2173" s="19"/>
      <c r="H2173" s="18"/>
      <c r="I2173" s="18"/>
      <c r="J2173" s="20"/>
      <c r="K2173" s="18"/>
      <c r="L2173" s="20"/>
      <c r="M2173" s="21"/>
      <c r="N2173" s="21"/>
    </row>
    <row r="2174" spans="1:14" x14ac:dyDescent="0.2">
      <c r="A2174" s="16"/>
      <c r="B2174" s="17"/>
      <c r="C2174" s="18"/>
      <c r="D2174" s="17"/>
      <c r="E2174" s="17"/>
      <c r="F2174" s="18"/>
      <c r="G2174" s="19"/>
      <c r="H2174" s="18"/>
      <c r="I2174" s="18"/>
      <c r="J2174" s="20"/>
      <c r="K2174" s="18"/>
      <c r="L2174" s="20"/>
      <c r="M2174" s="21"/>
      <c r="N2174" s="21"/>
    </row>
    <row r="2175" spans="1:14" x14ac:dyDescent="0.2">
      <c r="A2175" s="16"/>
      <c r="B2175" s="17"/>
      <c r="C2175" s="18"/>
      <c r="D2175" s="17"/>
      <c r="E2175" s="17"/>
      <c r="F2175" s="18"/>
      <c r="G2175" s="19"/>
      <c r="H2175" s="18"/>
      <c r="I2175" s="18"/>
      <c r="J2175" s="20"/>
      <c r="K2175" s="18"/>
      <c r="L2175" s="20"/>
      <c r="M2175" s="21"/>
      <c r="N2175" s="21"/>
    </row>
    <row r="2176" spans="1:14" x14ac:dyDescent="0.2">
      <c r="A2176" s="16"/>
      <c r="B2176" s="17"/>
      <c r="C2176" s="18"/>
      <c r="D2176" s="17"/>
      <c r="E2176" s="17"/>
      <c r="F2176" s="18"/>
      <c r="G2176" s="19"/>
      <c r="H2176" s="18"/>
      <c r="I2176" s="18"/>
      <c r="J2176" s="20"/>
      <c r="K2176" s="18"/>
      <c r="L2176" s="20"/>
      <c r="M2176" s="21"/>
      <c r="N2176" s="21"/>
    </row>
    <row r="2177" spans="1:14" x14ac:dyDescent="0.2">
      <c r="A2177" s="16"/>
      <c r="B2177" s="17"/>
      <c r="C2177" s="18"/>
      <c r="D2177" s="17"/>
      <c r="E2177" s="17"/>
      <c r="F2177" s="18"/>
      <c r="G2177" s="19"/>
      <c r="H2177" s="18"/>
      <c r="I2177" s="18"/>
      <c r="J2177" s="20"/>
      <c r="K2177" s="18"/>
      <c r="L2177" s="20"/>
      <c r="M2177" s="21"/>
      <c r="N2177" s="21"/>
    </row>
    <row r="2178" spans="1:14" x14ac:dyDescent="0.2">
      <c r="A2178" s="16"/>
      <c r="B2178" s="17"/>
      <c r="C2178" s="18"/>
      <c r="D2178" s="17"/>
      <c r="E2178" s="17"/>
      <c r="F2178" s="18"/>
      <c r="G2178" s="19"/>
      <c r="H2178" s="18"/>
      <c r="I2178" s="18"/>
      <c r="J2178" s="20"/>
      <c r="K2178" s="18"/>
      <c r="L2178" s="20"/>
      <c r="M2178" s="21"/>
      <c r="N2178" s="21"/>
    </row>
    <row r="2179" spans="1:14" x14ac:dyDescent="0.2">
      <c r="A2179" s="16"/>
      <c r="B2179" s="17"/>
      <c r="C2179" s="18"/>
      <c r="D2179" s="17"/>
      <c r="E2179" s="17"/>
      <c r="F2179" s="18"/>
      <c r="G2179" s="19"/>
      <c r="H2179" s="18"/>
      <c r="I2179" s="18"/>
      <c r="J2179" s="20"/>
      <c r="K2179" s="18"/>
      <c r="L2179" s="20"/>
      <c r="M2179" s="21"/>
      <c r="N2179" s="21"/>
    </row>
    <row r="2180" spans="1:14" x14ac:dyDescent="0.2">
      <c r="A2180" s="16"/>
      <c r="B2180" s="17"/>
      <c r="C2180" s="18"/>
      <c r="D2180" s="17"/>
      <c r="E2180" s="17"/>
      <c r="F2180" s="18"/>
      <c r="G2180" s="19"/>
      <c r="H2180" s="18"/>
      <c r="I2180" s="18"/>
      <c r="J2180" s="20"/>
      <c r="K2180" s="18"/>
      <c r="L2180" s="20"/>
      <c r="M2180" s="21"/>
      <c r="N2180" s="21"/>
    </row>
    <row r="2181" spans="1:14" x14ac:dyDescent="0.2">
      <c r="A2181" s="16"/>
      <c r="B2181" s="17"/>
      <c r="C2181" s="18"/>
      <c r="D2181" s="17"/>
      <c r="E2181" s="17"/>
      <c r="F2181" s="18"/>
      <c r="G2181" s="19"/>
      <c r="H2181" s="18"/>
      <c r="I2181" s="18"/>
      <c r="J2181" s="20"/>
      <c r="K2181" s="18"/>
      <c r="L2181" s="20"/>
      <c r="M2181" s="21"/>
      <c r="N2181" s="21"/>
    </row>
    <row r="2182" spans="1:14" x14ac:dyDescent="0.2">
      <c r="A2182" s="16"/>
      <c r="B2182" s="17"/>
      <c r="C2182" s="18"/>
      <c r="D2182" s="17"/>
      <c r="E2182" s="17"/>
      <c r="F2182" s="18"/>
      <c r="G2182" s="19"/>
      <c r="H2182" s="18"/>
      <c r="I2182" s="18"/>
      <c r="J2182" s="20"/>
      <c r="K2182" s="18"/>
      <c r="L2182" s="20"/>
      <c r="M2182" s="21"/>
      <c r="N2182" s="21"/>
    </row>
    <row r="2183" spans="1:14" x14ac:dyDescent="0.2">
      <c r="A2183" s="16"/>
      <c r="B2183" s="17"/>
      <c r="C2183" s="18"/>
      <c r="D2183" s="17"/>
      <c r="E2183" s="17"/>
      <c r="F2183" s="18"/>
      <c r="G2183" s="19"/>
      <c r="H2183" s="18"/>
      <c r="I2183" s="18"/>
      <c r="J2183" s="20"/>
      <c r="K2183" s="18"/>
      <c r="L2183" s="20"/>
      <c r="M2183" s="21"/>
      <c r="N2183" s="21"/>
    </row>
    <row r="2184" spans="1:14" x14ac:dyDescent="0.2">
      <c r="A2184" s="16"/>
      <c r="B2184" s="17"/>
      <c r="C2184" s="18"/>
      <c r="D2184" s="17"/>
      <c r="E2184" s="17"/>
      <c r="F2184" s="18"/>
      <c r="G2184" s="19"/>
      <c r="H2184" s="18"/>
      <c r="I2184" s="18"/>
      <c r="J2184" s="20"/>
      <c r="K2184" s="18"/>
      <c r="L2184" s="20"/>
      <c r="M2184" s="21"/>
      <c r="N2184" s="21"/>
    </row>
    <row r="2185" spans="1:14" x14ac:dyDescent="0.2">
      <c r="A2185" s="16"/>
      <c r="B2185" s="17"/>
      <c r="C2185" s="18"/>
      <c r="D2185" s="17"/>
      <c r="E2185" s="17"/>
      <c r="F2185" s="18"/>
      <c r="G2185" s="19"/>
      <c r="H2185" s="18"/>
      <c r="I2185" s="18"/>
      <c r="J2185" s="20"/>
      <c r="K2185" s="18"/>
      <c r="L2185" s="20"/>
      <c r="M2185" s="21"/>
      <c r="N2185" s="21"/>
    </row>
    <row r="2186" spans="1:14" x14ac:dyDescent="0.2">
      <c r="A2186" s="16"/>
      <c r="B2186" s="17"/>
      <c r="C2186" s="18"/>
      <c r="D2186" s="17"/>
      <c r="E2186" s="17"/>
      <c r="F2186" s="18"/>
      <c r="G2186" s="19"/>
      <c r="H2186" s="18"/>
      <c r="I2186" s="18"/>
      <c r="J2186" s="20"/>
      <c r="K2186" s="18"/>
      <c r="L2186" s="20"/>
      <c r="M2186" s="21"/>
      <c r="N2186" s="21"/>
    </row>
    <row r="2187" spans="1:14" x14ac:dyDescent="0.2">
      <c r="A2187" s="16"/>
      <c r="B2187" s="17"/>
      <c r="C2187" s="18"/>
      <c r="D2187" s="17"/>
      <c r="E2187" s="17"/>
      <c r="F2187" s="18"/>
      <c r="G2187" s="19"/>
      <c r="H2187" s="18"/>
      <c r="I2187" s="18"/>
      <c r="J2187" s="20"/>
      <c r="K2187" s="18"/>
      <c r="L2187" s="20"/>
      <c r="M2187" s="21"/>
      <c r="N2187" s="21"/>
    </row>
    <row r="2188" spans="1:14" x14ac:dyDescent="0.2">
      <c r="A2188" s="16"/>
      <c r="B2188" s="17"/>
      <c r="C2188" s="18"/>
      <c r="D2188" s="17"/>
      <c r="E2188" s="17"/>
      <c r="F2188" s="18"/>
      <c r="G2188" s="19"/>
      <c r="H2188" s="18"/>
      <c r="I2188" s="18"/>
      <c r="J2188" s="20"/>
      <c r="K2188" s="18"/>
      <c r="L2188" s="20"/>
      <c r="M2188" s="21"/>
      <c r="N2188" s="21"/>
    </row>
    <row r="2189" spans="1:14" x14ac:dyDescent="0.2">
      <c r="A2189" s="16"/>
      <c r="B2189" s="17"/>
      <c r="C2189" s="18"/>
      <c r="D2189" s="17"/>
      <c r="E2189" s="17"/>
      <c r="F2189" s="18"/>
      <c r="G2189" s="19"/>
      <c r="H2189" s="18"/>
      <c r="I2189" s="18"/>
      <c r="J2189" s="20"/>
      <c r="K2189" s="18"/>
      <c r="L2189" s="20"/>
      <c r="M2189" s="21"/>
      <c r="N2189" s="21"/>
    </row>
    <row r="2190" spans="1:14" x14ac:dyDescent="0.2">
      <c r="A2190" s="16"/>
      <c r="B2190" s="17"/>
      <c r="C2190" s="18"/>
      <c r="D2190" s="17"/>
      <c r="E2190" s="17"/>
      <c r="F2190" s="18"/>
      <c r="G2190" s="19"/>
      <c r="H2190" s="18"/>
      <c r="I2190" s="18"/>
      <c r="J2190" s="20"/>
      <c r="K2190" s="18"/>
      <c r="L2190" s="20"/>
      <c r="M2190" s="21"/>
      <c r="N2190" s="21"/>
    </row>
    <row r="2191" spans="1:14" x14ac:dyDescent="0.2">
      <c r="A2191" s="16"/>
      <c r="B2191" s="17"/>
      <c r="C2191" s="18"/>
      <c r="D2191" s="17"/>
      <c r="E2191" s="17"/>
      <c r="F2191" s="18"/>
      <c r="G2191" s="19"/>
      <c r="H2191" s="18"/>
      <c r="I2191" s="18"/>
      <c r="J2191" s="20"/>
      <c r="K2191" s="18"/>
      <c r="L2191" s="20"/>
      <c r="M2191" s="21"/>
      <c r="N2191" s="21"/>
    </row>
    <row r="2192" spans="1:14" x14ac:dyDescent="0.2">
      <c r="A2192" s="16"/>
      <c r="B2192" s="17"/>
      <c r="C2192" s="18"/>
      <c r="D2192" s="17"/>
      <c r="E2192" s="17"/>
      <c r="F2192" s="18"/>
      <c r="G2192" s="19"/>
      <c r="H2192" s="18"/>
      <c r="I2192" s="18"/>
      <c r="J2192" s="20"/>
      <c r="K2192" s="18"/>
      <c r="L2192" s="20"/>
      <c r="M2192" s="21"/>
      <c r="N2192" s="21"/>
    </row>
    <row r="2193" spans="1:14" x14ac:dyDescent="0.2">
      <c r="A2193" s="16"/>
      <c r="B2193" s="17"/>
      <c r="C2193" s="18"/>
      <c r="D2193" s="17"/>
      <c r="E2193" s="17"/>
      <c r="F2193" s="18"/>
      <c r="G2193" s="19"/>
      <c r="H2193" s="18"/>
      <c r="I2193" s="18"/>
      <c r="J2193" s="20"/>
      <c r="K2193" s="18"/>
      <c r="L2193" s="20"/>
      <c r="M2193" s="21"/>
      <c r="N2193" s="21"/>
    </row>
    <row r="2194" spans="1:14" x14ac:dyDescent="0.2">
      <c r="A2194" s="16"/>
      <c r="B2194" s="17"/>
      <c r="C2194" s="18"/>
      <c r="D2194" s="17"/>
      <c r="E2194" s="17"/>
      <c r="F2194" s="18"/>
      <c r="G2194" s="19"/>
      <c r="H2194" s="18"/>
      <c r="I2194" s="18"/>
      <c r="J2194" s="20"/>
      <c r="K2194" s="18"/>
      <c r="L2194" s="20"/>
      <c r="M2194" s="21"/>
      <c r="N2194" s="21"/>
    </row>
    <row r="2195" spans="1:14" x14ac:dyDescent="0.2">
      <c r="A2195" s="16"/>
      <c r="B2195" s="17"/>
      <c r="C2195" s="18"/>
      <c r="D2195" s="17"/>
      <c r="E2195" s="17"/>
      <c r="F2195" s="18"/>
      <c r="G2195" s="19"/>
      <c r="H2195" s="18"/>
      <c r="I2195" s="18"/>
      <c r="J2195" s="20"/>
      <c r="K2195" s="18"/>
      <c r="L2195" s="20"/>
      <c r="M2195" s="21"/>
      <c r="N2195" s="21"/>
    </row>
    <row r="2196" spans="1:14" x14ac:dyDescent="0.2">
      <c r="A2196" s="16"/>
      <c r="B2196" s="17"/>
      <c r="C2196" s="18"/>
      <c r="D2196" s="17"/>
      <c r="E2196" s="17"/>
      <c r="F2196" s="18"/>
      <c r="G2196" s="19"/>
      <c r="H2196" s="18"/>
      <c r="I2196" s="18"/>
      <c r="J2196" s="20"/>
      <c r="K2196" s="18"/>
      <c r="L2196" s="20"/>
      <c r="M2196" s="21"/>
      <c r="N2196" s="21"/>
    </row>
    <row r="2197" spans="1:14" x14ac:dyDescent="0.2">
      <c r="A2197" s="16"/>
      <c r="B2197" s="17"/>
      <c r="C2197" s="18"/>
      <c r="D2197" s="17"/>
      <c r="E2197" s="17"/>
      <c r="F2197" s="18"/>
      <c r="G2197" s="19"/>
      <c r="H2197" s="18"/>
      <c r="I2197" s="18"/>
      <c r="J2197" s="20"/>
      <c r="K2197" s="18"/>
      <c r="L2197" s="20"/>
      <c r="M2197" s="21"/>
      <c r="N2197" s="21"/>
    </row>
    <row r="2198" spans="1:14" x14ac:dyDescent="0.2">
      <c r="A2198" s="16"/>
      <c r="B2198" s="17"/>
      <c r="C2198" s="18"/>
      <c r="D2198" s="17"/>
      <c r="E2198" s="17"/>
      <c r="F2198" s="18"/>
      <c r="G2198" s="19"/>
      <c r="H2198" s="18"/>
      <c r="I2198" s="18"/>
      <c r="J2198" s="20"/>
      <c r="K2198" s="18"/>
      <c r="L2198" s="20"/>
      <c r="M2198" s="21"/>
      <c r="N2198" s="21"/>
    </row>
    <row r="2199" spans="1:14" x14ac:dyDescent="0.2">
      <c r="A2199" s="16"/>
      <c r="B2199" s="17"/>
      <c r="C2199" s="18"/>
      <c r="D2199" s="17"/>
      <c r="E2199" s="17"/>
      <c r="F2199" s="18"/>
      <c r="G2199" s="19"/>
      <c r="H2199" s="18"/>
      <c r="I2199" s="18"/>
      <c r="J2199" s="20"/>
      <c r="K2199" s="18"/>
      <c r="L2199" s="20"/>
      <c r="M2199" s="21"/>
      <c r="N2199" s="21"/>
    </row>
    <row r="2200" spans="1:14" x14ac:dyDescent="0.2">
      <c r="A2200" s="16"/>
      <c r="B2200" s="17"/>
      <c r="C2200" s="18"/>
      <c r="D2200" s="17"/>
      <c r="E2200" s="17"/>
      <c r="F2200" s="18"/>
      <c r="G2200" s="19"/>
      <c r="H2200" s="18"/>
      <c r="I2200" s="18"/>
      <c r="J2200" s="20"/>
      <c r="K2200" s="18"/>
      <c r="L2200" s="20"/>
      <c r="M2200" s="21"/>
      <c r="N2200" s="21"/>
    </row>
    <row r="2201" spans="1:14" x14ac:dyDescent="0.2">
      <c r="A2201" s="16"/>
      <c r="B2201" s="17"/>
      <c r="C2201" s="18"/>
      <c r="D2201" s="17"/>
      <c r="E2201" s="17"/>
      <c r="F2201" s="18"/>
      <c r="G2201" s="19"/>
      <c r="H2201" s="18"/>
      <c r="I2201" s="18"/>
      <c r="J2201" s="20"/>
      <c r="K2201" s="18"/>
      <c r="L2201" s="20"/>
      <c r="M2201" s="21"/>
      <c r="N2201" s="21"/>
    </row>
    <row r="2202" spans="1:14" x14ac:dyDescent="0.2">
      <c r="A2202" s="16"/>
      <c r="B2202" s="17"/>
      <c r="C2202" s="18"/>
      <c r="D2202" s="17"/>
      <c r="E2202" s="17"/>
      <c r="F2202" s="18"/>
      <c r="G2202" s="19"/>
      <c r="H2202" s="18"/>
      <c r="I2202" s="18"/>
      <c r="J2202" s="20"/>
      <c r="K2202" s="18"/>
      <c r="L2202" s="20"/>
      <c r="M2202" s="21"/>
      <c r="N2202" s="21"/>
    </row>
    <row r="2203" spans="1:14" x14ac:dyDescent="0.2">
      <c r="A2203" s="16"/>
      <c r="B2203" s="17"/>
      <c r="C2203" s="18"/>
      <c r="D2203" s="17"/>
      <c r="E2203" s="17"/>
      <c r="F2203" s="18"/>
      <c r="G2203" s="19"/>
      <c r="H2203" s="18"/>
      <c r="I2203" s="18"/>
      <c r="J2203" s="20"/>
      <c r="K2203" s="18"/>
      <c r="L2203" s="20"/>
      <c r="M2203" s="21"/>
      <c r="N2203" s="21"/>
    </row>
    <row r="2204" spans="1:14" x14ac:dyDescent="0.2">
      <c r="A2204" s="16"/>
      <c r="B2204" s="17"/>
      <c r="C2204" s="18"/>
      <c r="D2204" s="17"/>
      <c r="E2204" s="17"/>
      <c r="F2204" s="18"/>
      <c r="G2204" s="19"/>
      <c r="H2204" s="18"/>
      <c r="I2204" s="18"/>
      <c r="J2204" s="20"/>
      <c r="K2204" s="18"/>
      <c r="L2204" s="20"/>
      <c r="M2204" s="21"/>
      <c r="N2204" s="21"/>
    </row>
    <row r="2205" spans="1:14" x14ac:dyDescent="0.2">
      <c r="A2205" s="16"/>
      <c r="B2205" s="17"/>
      <c r="C2205" s="18"/>
      <c r="D2205" s="17"/>
      <c r="E2205" s="17"/>
      <c r="F2205" s="18"/>
      <c r="G2205" s="19"/>
      <c r="H2205" s="18"/>
      <c r="I2205" s="18"/>
      <c r="J2205" s="20"/>
      <c r="K2205" s="18"/>
      <c r="L2205" s="20"/>
      <c r="M2205" s="21"/>
      <c r="N2205" s="21"/>
    </row>
    <row r="2206" spans="1:14" x14ac:dyDescent="0.2">
      <c r="A2206" s="16"/>
      <c r="B2206" s="17"/>
      <c r="C2206" s="18"/>
      <c r="D2206" s="17"/>
      <c r="E2206" s="17"/>
      <c r="F2206" s="18"/>
      <c r="G2206" s="19"/>
      <c r="H2206" s="18"/>
      <c r="I2206" s="18"/>
      <c r="J2206" s="20"/>
      <c r="K2206" s="18"/>
      <c r="L2206" s="20"/>
      <c r="M2206" s="21"/>
      <c r="N2206" s="21"/>
    </row>
    <row r="2207" spans="1:14" x14ac:dyDescent="0.2">
      <c r="A2207" s="16"/>
      <c r="B2207" s="17"/>
      <c r="C2207" s="18"/>
      <c r="D2207" s="17"/>
      <c r="E2207" s="17"/>
      <c r="F2207" s="18"/>
      <c r="G2207" s="19"/>
      <c r="H2207" s="18"/>
      <c r="I2207" s="18"/>
      <c r="J2207" s="20"/>
      <c r="K2207" s="18"/>
      <c r="L2207" s="20"/>
      <c r="M2207" s="21"/>
      <c r="N2207" s="21"/>
    </row>
    <row r="2208" spans="1:14" x14ac:dyDescent="0.2">
      <c r="A2208" s="16"/>
      <c r="B2208" s="17"/>
      <c r="C2208" s="18"/>
      <c r="D2208" s="17"/>
      <c r="E2208" s="17"/>
      <c r="F2208" s="18"/>
      <c r="G2208" s="19"/>
      <c r="H2208" s="18"/>
      <c r="I2208" s="18"/>
      <c r="J2208" s="20"/>
      <c r="K2208" s="18"/>
      <c r="L2208" s="20"/>
      <c r="M2208" s="21"/>
      <c r="N2208" s="21"/>
    </row>
    <row r="2209" spans="1:14" x14ac:dyDescent="0.2">
      <c r="A2209" s="16"/>
      <c r="B2209" s="17"/>
      <c r="C2209" s="18"/>
      <c r="D2209" s="17"/>
      <c r="E2209" s="17"/>
      <c r="F2209" s="18"/>
      <c r="G2209" s="19"/>
      <c r="H2209" s="18"/>
      <c r="I2209" s="18"/>
      <c r="J2209" s="20"/>
      <c r="K2209" s="18"/>
      <c r="L2209" s="20"/>
      <c r="M2209" s="21"/>
      <c r="N2209" s="21"/>
    </row>
    <row r="2210" spans="1:14" x14ac:dyDescent="0.2">
      <c r="A2210" s="16"/>
      <c r="B2210" s="17"/>
      <c r="C2210" s="18"/>
      <c r="D2210" s="17"/>
      <c r="E2210" s="17"/>
      <c r="F2210" s="18"/>
      <c r="G2210" s="19"/>
      <c r="H2210" s="18"/>
      <c r="I2210" s="18"/>
      <c r="J2210" s="20"/>
      <c r="K2210" s="18"/>
      <c r="L2210" s="20"/>
      <c r="M2210" s="21"/>
      <c r="N2210" s="21"/>
    </row>
    <row r="2211" spans="1:14" x14ac:dyDescent="0.2">
      <c r="A2211" s="16"/>
      <c r="B2211" s="17"/>
      <c r="C2211" s="18"/>
      <c r="D2211" s="17"/>
      <c r="E2211" s="17"/>
      <c r="F2211" s="18"/>
      <c r="G2211" s="19"/>
      <c r="H2211" s="18"/>
      <c r="I2211" s="18"/>
      <c r="J2211" s="20"/>
      <c r="K2211" s="18"/>
      <c r="L2211" s="20"/>
      <c r="M2211" s="21"/>
      <c r="N2211" s="21"/>
    </row>
    <row r="2212" spans="1:14" x14ac:dyDescent="0.2">
      <c r="A2212" s="16"/>
      <c r="B2212" s="17"/>
      <c r="C2212" s="18"/>
      <c r="D2212" s="17"/>
      <c r="E2212" s="17"/>
      <c r="F2212" s="18"/>
      <c r="G2212" s="19"/>
      <c r="H2212" s="18"/>
      <c r="I2212" s="18"/>
      <c r="J2212" s="20"/>
      <c r="K2212" s="18"/>
      <c r="L2212" s="20"/>
      <c r="M2212" s="21"/>
      <c r="N2212" s="21"/>
    </row>
    <row r="2213" spans="1:14" x14ac:dyDescent="0.2">
      <c r="A2213" s="16"/>
      <c r="B2213" s="17"/>
      <c r="C2213" s="18"/>
      <c r="D2213" s="17"/>
      <c r="E2213" s="17"/>
      <c r="F2213" s="18"/>
      <c r="G2213" s="19"/>
      <c r="H2213" s="18"/>
      <c r="I2213" s="18"/>
      <c r="J2213" s="20"/>
      <c r="K2213" s="18"/>
      <c r="L2213" s="20"/>
      <c r="M2213" s="21"/>
      <c r="N2213" s="21"/>
    </row>
    <row r="2214" spans="1:14" x14ac:dyDescent="0.2">
      <c r="A2214" s="16"/>
      <c r="B2214" s="17"/>
      <c r="C2214" s="18"/>
      <c r="D2214" s="17"/>
      <c r="E2214" s="17"/>
      <c r="F2214" s="18"/>
      <c r="G2214" s="19"/>
      <c r="H2214" s="18"/>
      <c r="I2214" s="18"/>
      <c r="J2214" s="20"/>
      <c r="K2214" s="18"/>
      <c r="L2214" s="20"/>
      <c r="M2214" s="21"/>
      <c r="N2214" s="21"/>
    </row>
    <row r="2215" spans="1:14" x14ac:dyDescent="0.2">
      <c r="A2215" s="16"/>
      <c r="B2215" s="17"/>
      <c r="C2215" s="18"/>
      <c r="D2215" s="17"/>
      <c r="E2215" s="17"/>
      <c r="F2215" s="18"/>
      <c r="G2215" s="19"/>
      <c r="H2215" s="18"/>
      <c r="I2215" s="18"/>
      <c r="J2215" s="20"/>
      <c r="K2215" s="18"/>
      <c r="L2215" s="20"/>
      <c r="M2215" s="21"/>
      <c r="N2215" s="21"/>
    </row>
    <row r="2216" spans="1:14" x14ac:dyDescent="0.2">
      <c r="A2216" s="16"/>
      <c r="B2216" s="17"/>
      <c r="C2216" s="18"/>
      <c r="D2216" s="17"/>
      <c r="E2216" s="17"/>
      <c r="F2216" s="18"/>
      <c r="G2216" s="19"/>
      <c r="H2216" s="18"/>
      <c r="I2216" s="18"/>
      <c r="J2216" s="20"/>
      <c r="K2216" s="18"/>
      <c r="L2216" s="20"/>
      <c r="M2216" s="21"/>
      <c r="N2216" s="21"/>
    </row>
    <row r="2217" spans="1:14" x14ac:dyDescent="0.2">
      <c r="A2217" s="16"/>
      <c r="B2217" s="17"/>
      <c r="C2217" s="18"/>
      <c r="D2217" s="17"/>
      <c r="E2217" s="17"/>
      <c r="F2217" s="18"/>
      <c r="G2217" s="19"/>
      <c r="H2217" s="18"/>
      <c r="I2217" s="18"/>
      <c r="J2217" s="20"/>
      <c r="K2217" s="18"/>
      <c r="L2217" s="20"/>
      <c r="M2217" s="21"/>
      <c r="N2217" s="21"/>
    </row>
    <row r="2218" spans="1:14" x14ac:dyDescent="0.2">
      <c r="A2218" s="16"/>
      <c r="B2218" s="17"/>
      <c r="C2218" s="18"/>
      <c r="D2218" s="17"/>
      <c r="E2218" s="17"/>
      <c r="F2218" s="18"/>
      <c r="G2218" s="19"/>
      <c r="H2218" s="18"/>
      <c r="I2218" s="18"/>
      <c r="J2218" s="20"/>
      <c r="K2218" s="18"/>
      <c r="L2218" s="20"/>
      <c r="M2218" s="21"/>
      <c r="N2218" s="21"/>
    </row>
    <row r="2219" spans="1:14" x14ac:dyDescent="0.2">
      <c r="A2219" s="16"/>
      <c r="B2219" s="17"/>
      <c r="C2219" s="18"/>
      <c r="D2219" s="17"/>
      <c r="E2219" s="17"/>
      <c r="F2219" s="18"/>
      <c r="G2219" s="19"/>
      <c r="H2219" s="18"/>
      <c r="I2219" s="18"/>
      <c r="J2219" s="20"/>
      <c r="K2219" s="18"/>
      <c r="L2219" s="20"/>
      <c r="M2219" s="21"/>
      <c r="N2219" s="21"/>
    </row>
    <row r="2220" spans="1:14" x14ac:dyDescent="0.2">
      <c r="A2220" s="16"/>
      <c r="B2220" s="17"/>
      <c r="C2220" s="18"/>
      <c r="D2220" s="17"/>
      <c r="E2220" s="17"/>
      <c r="F2220" s="18"/>
      <c r="G2220" s="19"/>
      <c r="H2220" s="18"/>
      <c r="I2220" s="18"/>
      <c r="J2220" s="20"/>
      <c r="K2220" s="18"/>
      <c r="L2220" s="20"/>
      <c r="M2220" s="21"/>
      <c r="N2220" s="21"/>
    </row>
    <row r="2221" spans="1:14" x14ac:dyDescent="0.2">
      <c r="A2221" s="16"/>
      <c r="B2221" s="17"/>
      <c r="C2221" s="18"/>
      <c r="D2221" s="17"/>
      <c r="E2221" s="17"/>
      <c r="F2221" s="18"/>
      <c r="G2221" s="19"/>
      <c r="H2221" s="18"/>
      <c r="I2221" s="18"/>
      <c r="J2221" s="20"/>
      <c r="K2221" s="18"/>
      <c r="L2221" s="20"/>
      <c r="M2221" s="21"/>
      <c r="N2221" s="21"/>
    </row>
    <row r="2222" spans="1:14" x14ac:dyDescent="0.2">
      <c r="A2222" s="16"/>
      <c r="B2222" s="17"/>
      <c r="C2222" s="18"/>
      <c r="D2222" s="17"/>
      <c r="E2222" s="17"/>
      <c r="F2222" s="18"/>
      <c r="G2222" s="19"/>
      <c r="H2222" s="18"/>
      <c r="I2222" s="18"/>
      <c r="J2222" s="20"/>
      <c r="K2222" s="18"/>
      <c r="L2222" s="20"/>
      <c r="M2222" s="21"/>
      <c r="N2222" s="21"/>
    </row>
    <row r="2223" spans="1:14" x14ac:dyDescent="0.2">
      <c r="A2223" s="16"/>
      <c r="B2223" s="17"/>
      <c r="C2223" s="18"/>
      <c r="D2223" s="17"/>
      <c r="E2223" s="17"/>
      <c r="F2223" s="18"/>
      <c r="G2223" s="19"/>
      <c r="H2223" s="18"/>
      <c r="I2223" s="18"/>
      <c r="J2223" s="20"/>
      <c r="K2223" s="18"/>
      <c r="L2223" s="20"/>
      <c r="M2223" s="21"/>
      <c r="N2223" s="21"/>
    </row>
    <row r="2224" spans="1:14" x14ac:dyDescent="0.2">
      <c r="A2224" s="16"/>
      <c r="B2224" s="17"/>
      <c r="C2224" s="18"/>
      <c r="D2224" s="17"/>
      <c r="E2224" s="17"/>
      <c r="F2224" s="18"/>
      <c r="G2224" s="19"/>
      <c r="H2224" s="18"/>
      <c r="I2224" s="18"/>
      <c r="J2224" s="20"/>
      <c r="K2224" s="18"/>
      <c r="L2224" s="20"/>
      <c r="M2224" s="21"/>
      <c r="N2224" s="21"/>
    </row>
    <row r="2225" spans="1:14" x14ac:dyDescent="0.2">
      <c r="A2225" s="16"/>
      <c r="B2225" s="17"/>
      <c r="C2225" s="18"/>
      <c r="D2225" s="17"/>
      <c r="E2225" s="17"/>
      <c r="F2225" s="18"/>
      <c r="G2225" s="19"/>
      <c r="H2225" s="18"/>
      <c r="I2225" s="18"/>
      <c r="J2225" s="20"/>
      <c r="K2225" s="18"/>
      <c r="L2225" s="20"/>
      <c r="M2225" s="21"/>
      <c r="N2225" s="21"/>
    </row>
    <row r="2226" spans="1:14" x14ac:dyDescent="0.2">
      <c r="A2226" s="16"/>
      <c r="B2226" s="17"/>
      <c r="C2226" s="18"/>
      <c r="D2226" s="17"/>
      <c r="E2226" s="17"/>
      <c r="F2226" s="18"/>
      <c r="G2226" s="19"/>
      <c r="H2226" s="18"/>
      <c r="I2226" s="18"/>
      <c r="J2226" s="20"/>
      <c r="K2226" s="18"/>
      <c r="L2226" s="20"/>
      <c r="M2226" s="21"/>
      <c r="N2226" s="21"/>
    </row>
    <row r="2227" spans="1:14" x14ac:dyDescent="0.2">
      <c r="A2227" s="16"/>
      <c r="B2227" s="17"/>
      <c r="C2227" s="18"/>
      <c r="D2227" s="17"/>
      <c r="E2227" s="17"/>
      <c r="F2227" s="18"/>
      <c r="G2227" s="19"/>
      <c r="H2227" s="18"/>
      <c r="I2227" s="18"/>
      <c r="J2227" s="20"/>
      <c r="K2227" s="18"/>
      <c r="L2227" s="20"/>
      <c r="M2227" s="21"/>
      <c r="N2227" s="21"/>
    </row>
    <row r="2228" spans="1:14" x14ac:dyDescent="0.2">
      <c r="A2228" s="16"/>
      <c r="B2228" s="17"/>
      <c r="C2228" s="18"/>
      <c r="D2228" s="17"/>
      <c r="E2228" s="17"/>
      <c r="F2228" s="18"/>
      <c r="G2228" s="19"/>
      <c r="H2228" s="18"/>
      <c r="I2228" s="18"/>
      <c r="J2228" s="20"/>
      <c r="K2228" s="18"/>
      <c r="L2228" s="20"/>
      <c r="M2228" s="21"/>
      <c r="N2228" s="21"/>
    </row>
    <row r="2229" spans="1:14" x14ac:dyDescent="0.2">
      <c r="A2229" s="16"/>
      <c r="B2229" s="17"/>
      <c r="C2229" s="18"/>
      <c r="D2229" s="17"/>
      <c r="E2229" s="17"/>
      <c r="F2229" s="18"/>
      <c r="G2229" s="19"/>
      <c r="H2229" s="18"/>
      <c r="I2229" s="18"/>
      <c r="J2229" s="20"/>
      <c r="K2229" s="18"/>
      <c r="L2229" s="20"/>
      <c r="M2229" s="21"/>
      <c r="N2229" s="21"/>
    </row>
    <row r="2230" spans="1:14" x14ac:dyDescent="0.2">
      <c r="A2230" s="16"/>
      <c r="B2230" s="17"/>
      <c r="C2230" s="18"/>
      <c r="D2230" s="17"/>
      <c r="E2230" s="17"/>
      <c r="F2230" s="18"/>
      <c r="G2230" s="19"/>
      <c r="H2230" s="18"/>
      <c r="I2230" s="18"/>
      <c r="J2230" s="20"/>
      <c r="K2230" s="18"/>
      <c r="L2230" s="20"/>
      <c r="M2230" s="21"/>
      <c r="N2230" s="21"/>
    </row>
    <row r="2231" spans="1:14" x14ac:dyDescent="0.2">
      <c r="A2231" s="16"/>
      <c r="B2231" s="17"/>
      <c r="C2231" s="18"/>
      <c r="D2231" s="17"/>
      <c r="E2231" s="17"/>
      <c r="F2231" s="18"/>
      <c r="G2231" s="19"/>
      <c r="H2231" s="18"/>
      <c r="I2231" s="18"/>
      <c r="J2231" s="20"/>
      <c r="K2231" s="18"/>
      <c r="L2231" s="20"/>
      <c r="M2231" s="21"/>
      <c r="N2231" s="21"/>
    </row>
    <row r="2232" spans="1:14" x14ac:dyDescent="0.2">
      <c r="A2232" s="16"/>
      <c r="B2232" s="17"/>
      <c r="C2232" s="18"/>
      <c r="D2232" s="17"/>
      <c r="E2232" s="17"/>
      <c r="F2232" s="18"/>
      <c r="G2232" s="19"/>
      <c r="H2232" s="18"/>
      <c r="I2232" s="18"/>
      <c r="J2232" s="20"/>
      <c r="K2232" s="18"/>
      <c r="L2232" s="20"/>
      <c r="M2232" s="21"/>
      <c r="N2232" s="21"/>
    </row>
    <row r="2233" spans="1:14" x14ac:dyDescent="0.2">
      <c r="A2233" s="16"/>
      <c r="B2233" s="17"/>
      <c r="C2233" s="18"/>
      <c r="D2233" s="17"/>
      <c r="E2233" s="17"/>
      <c r="F2233" s="18"/>
      <c r="G2233" s="19"/>
      <c r="H2233" s="18"/>
      <c r="I2233" s="18"/>
      <c r="J2233" s="20"/>
      <c r="K2233" s="18"/>
      <c r="L2233" s="20"/>
      <c r="M2233" s="21"/>
      <c r="N2233" s="21"/>
    </row>
    <row r="2234" spans="1:14" x14ac:dyDescent="0.2">
      <c r="A2234" s="16"/>
      <c r="B2234" s="17"/>
      <c r="C2234" s="18"/>
      <c r="D2234" s="17"/>
      <c r="E2234" s="17"/>
      <c r="F2234" s="18"/>
      <c r="G2234" s="19"/>
      <c r="H2234" s="18"/>
      <c r="I2234" s="18"/>
      <c r="J2234" s="20"/>
      <c r="K2234" s="18"/>
      <c r="L2234" s="20"/>
      <c r="M2234" s="21"/>
      <c r="N2234" s="21"/>
    </row>
    <row r="2235" spans="1:14" x14ac:dyDescent="0.2">
      <c r="A2235" s="16"/>
      <c r="B2235" s="17"/>
      <c r="C2235" s="18"/>
      <c r="D2235" s="17"/>
      <c r="E2235" s="17"/>
      <c r="F2235" s="18"/>
      <c r="G2235" s="19"/>
      <c r="H2235" s="18"/>
      <c r="I2235" s="18"/>
      <c r="J2235" s="20"/>
      <c r="K2235" s="18"/>
      <c r="L2235" s="20"/>
      <c r="M2235" s="21"/>
      <c r="N2235" s="21"/>
    </row>
    <row r="2236" spans="1:14" x14ac:dyDescent="0.2">
      <c r="H2236" s="18"/>
      <c r="I2236" s="18"/>
      <c r="J2236" s="20"/>
      <c r="K2236" s="18"/>
      <c r="L2236" s="20"/>
    </row>
    <row r="2237" spans="1:14" x14ac:dyDescent="0.2">
      <c r="H2237" s="18"/>
      <c r="I2237" s="18"/>
      <c r="J2237" s="20"/>
      <c r="K2237" s="18"/>
      <c r="L2237" s="20"/>
    </row>
    <row r="2238" spans="1:14" x14ac:dyDescent="0.2">
      <c r="H2238" s="18"/>
      <c r="I2238" s="18"/>
      <c r="J2238" s="20"/>
      <c r="K2238" s="18"/>
      <c r="L2238" s="20"/>
    </row>
    <row r="2239" spans="1:14" x14ac:dyDescent="0.2">
      <c r="H2239" s="18"/>
      <c r="I2239" s="18"/>
      <c r="J2239" s="20"/>
      <c r="K2239" s="18"/>
      <c r="L2239" s="20"/>
    </row>
    <row r="2240" spans="1:14" x14ac:dyDescent="0.2">
      <c r="H2240" s="18"/>
      <c r="I2240" s="18"/>
      <c r="J2240" s="20"/>
      <c r="K2240" s="18"/>
      <c r="L2240" s="20"/>
    </row>
    <row r="2241" spans="8:12" x14ac:dyDescent="0.2">
      <c r="H2241" s="18"/>
      <c r="I2241" s="18"/>
      <c r="J2241" s="20"/>
      <c r="K2241" s="18"/>
      <c r="L2241" s="20"/>
    </row>
    <row r="2242" spans="8:12" x14ac:dyDescent="0.2">
      <c r="H2242" s="18"/>
      <c r="I2242" s="18"/>
      <c r="J2242" s="20"/>
      <c r="K2242" s="18"/>
      <c r="L2242" s="20"/>
    </row>
    <row r="2243" spans="8:12" x14ac:dyDescent="0.2">
      <c r="H2243" s="18"/>
      <c r="I2243" s="18"/>
      <c r="J2243" s="20"/>
      <c r="K2243" s="18"/>
      <c r="L2243" s="20"/>
    </row>
    <row r="2244" spans="8:12" x14ac:dyDescent="0.2">
      <c r="H2244" s="18"/>
      <c r="I2244" s="18"/>
      <c r="J2244" s="20"/>
      <c r="K2244" s="18"/>
      <c r="L2244" s="20"/>
    </row>
    <row r="2245" spans="8:12" x14ac:dyDescent="0.2">
      <c r="H2245" s="18"/>
      <c r="I2245" s="18"/>
      <c r="J2245" s="20"/>
      <c r="K2245" s="18"/>
      <c r="L2245" s="20"/>
    </row>
    <row r="2246" spans="8:12" x14ac:dyDescent="0.2">
      <c r="H2246" s="18"/>
      <c r="I2246" s="18"/>
      <c r="J2246" s="20"/>
      <c r="K2246" s="18"/>
      <c r="L2246" s="20"/>
    </row>
    <row r="2247" spans="8:12" x14ac:dyDescent="0.2">
      <c r="H2247" s="18"/>
      <c r="I2247" s="18"/>
      <c r="J2247" s="20"/>
      <c r="K2247" s="18"/>
      <c r="L2247" s="20"/>
    </row>
    <row r="2248" spans="8:12" x14ac:dyDescent="0.2">
      <c r="H2248" s="18"/>
      <c r="I2248" s="18"/>
      <c r="J2248" s="20"/>
      <c r="K2248" s="18"/>
      <c r="L2248" s="20"/>
    </row>
    <row r="2249" spans="8:12" x14ac:dyDescent="0.2">
      <c r="H2249" s="18"/>
      <c r="I2249" s="18"/>
      <c r="J2249" s="20"/>
      <c r="K2249" s="18"/>
      <c r="L2249" s="20"/>
    </row>
    <row r="2250" spans="8:12" x14ac:dyDescent="0.2">
      <c r="H2250" s="18"/>
      <c r="I2250" s="18"/>
      <c r="J2250" s="20"/>
      <c r="K2250" s="18"/>
      <c r="L2250" s="20"/>
    </row>
    <row r="2251" spans="8:12" x14ac:dyDescent="0.2">
      <c r="H2251" s="18"/>
      <c r="I2251" s="18"/>
      <c r="J2251" s="20"/>
      <c r="K2251" s="18"/>
      <c r="L2251" s="20"/>
    </row>
    <row r="2252" spans="8:12" x14ac:dyDescent="0.2">
      <c r="H2252" s="18"/>
      <c r="I2252" s="18"/>
      <c r="J2252" s="20"/>
      <c r="K2252" s="18"/>
      <c r="L2252" s="20"/>
    </row>
    <row r="2253" spans="8:12" x14ac:dyDescent="0.2">
      <c r="H2253" s="18"/>
      <c r="I2253" s="18"/>
      <c r="J2253" s="20"/>
      <c r="K2253" s="18"/>
      <c r="L2253" s="20"/>
    </row>
    <row r="2254" spans="8:12" x14ac:dyDescent="0.2">
      <c r="H2254" s="18"/>
      <c r="I2254" s="18"/>
      <c r="J2254" s="20"/>
      <c r="K2254" s="18"/>
      <c r="L2254" s="20"/>
    </row>
    <row r="2255" spans="8:12" x14ac:dyDescent="0.2">
      <c r="H2255" s="18"/>
      <c r="I2255" s="18"/>
      <c r="J2255" s="20"/>
      <c r="K2255" s="18"/>
      <c r="L2255" s="20"/>
    </row>
    <row r="2256" spans="8:12" x14ac:dyDescent="0.2">
      <c r="H2256" s="18"/>
      <c r="I2256" s="18"/>
      <c r="J2256" s="20"/>
      <c r="K2256" s="18"/>
      <c r="L2256" s="20"/>
    </row>
    <row r="2257" spans="8:12" x14ac:dyDescent="0.2">
      <c r="H2257" s="18"/>
      <c r="I2257" s="18"/>
      <c r="J2257" s="20"/>
      <c r="K2257" s="18"/>
      <c r="L2257" s="20"/>
    </row>
    <row r="2258" spans="8:12" x14ac:dyDescent="0.2">
      <c r="H2258" s="18"/>
      <c r="I2258" s="18"/>
      <c r="J2258" s="20"/>
      <c r="K2258" s="18"/>
      <c r="L2258" s="20"/>
    </row>
    <row r="2259" spans="8:12" x14ac:dyDescent="0.2">
      <c r="H2259" s="18"/>
      <c r="I2259" s="18"/>
      <c r="J2259" s="20"/>
      <c r="K2259" s="18"/>
      <c r="L2259" s="20"/>
    </row>
    <row r="2260" spans="8:12" x14ac:dyDescent="0.2">
      <c r="H2260" s="18"/>
      <c r="I2260" s="18"/>
      <c r="J2260" s="20"/>
      <c r="K2260" s="18"/>
      <c r="L2260" s="20"/>
    </row>
    <row r="2261" spans="8:12" x14ac:dyDescent="0.2">
      <c r="H2261" s="18"/>
      <c r="I2261" s="18"/>
      <c r="J2261" s="20"/>
      <c r="K2261" s="18"/>
      <c r="L2261" s="20"/>
    </row>
    <row r="2262" spans="8:12" x14ac:dyDescent="0.2">
      <c r="H2262" s="18"/>
      <c r="I2262" s="18"/>
      <c r="J2262" s="20"/>
      <c r="K2262" s="18"/>
      <c r="L2262" s="20"/>
    </row>
    <row r="2263" spans="8:12" x14ac:dyDescent="0.2">
      <c r="H2263" s="18"/>
      <c r="I2263" s="18"/>
      <c r="J2263" s="20"/>
      <c r="K2263" s="18"/>
      <c r="L2263" s="20"/>
    </row>
    <row r="2264" spans="8:12" x14ac:dyDescent="0.2">
      <c r="H2264" s="18"/>
      <c r="I2264" s="18"/>
      <c r="J2264" s="20"/>
      <c r="K2264" s="18"/>
      <c r="L2264" s="20"/>
    </row>
    <row r="2265" spans="8:12" x14ac:dyDescent="0.2">
      <c r="H2265" s="18"/>
      <c r="I2265" s="18"/>
      <c r="J2265" s="20"/>
      <c r="K2265" s="18"/>
      <c r="L2265" s="20"/>
    </row>
    <row r="2266" spans="8:12" x14ac:dyDescent="0.2">
      <c r="H2266" s="18"/>
      <c r="I2266" s="18"/>
      <c r="J2266" s="20"/>
      <c r="K2266" s="18"/>
      <c r="L2266" s="20"/>
    </row>
    <row r="2267" spans="8:12" x14ac:dyDescent="0.2">
      <c r="H2267" s="18"/>
      <c r="I2267" s="18"/>
      <c r="J2267" s="20"/>
      <c r="K2267" s="18"/>
      <c r="L2267" s="20"/>
    </row>
    <row r="2268" spans="8:12" x14ac:dyDescent="0.2">
      <c r="H2268" s="18"/>
      <c r="I2268" s="18"/>
      <c r="J2268" s="20"/>
      <c r="K2268" s="18"/>
      <c r="L2268" s="20"/>
    </row>
    <row r="2269" spans="8:12" x14ac:dyDescent="0.2">
      <c r="H2269" s="18"/>
      <c r="I2269" s="18"/>
      <c r="J2269" s="20"/>
      <c r="K2269" s="18"/>
      <c r="L2269" s="20"/>
    </row>
    <row r="2270" spans="8:12" x14ac:dyDescent="0.2">
      <c r="H2270" s="18"/>
      <c r="I2270" s="18"/>
      <c r="J2270" s="20"/>
      <c r="K2270" s="18"/>
      <c r="L2270" s="20"/>
    </row>
    <row r="2271" spans="8:12" x14ac:dyDescent="0.2">
      <c r="H2271" s="18"/>
      <c r="I2271" s="18"/>
      <c r="J2271" s="20"/>
      <c r="K2271" s="18"/>
      <c r="L2271" s="20"/>
    </row>
    <row r="2272" spans="8:12" x14ac:dyDescent="0.2">
      <c r="H2272" s="18"/>
      <c r="I2272" s="18"/>
      <c r="J2272" s="20"/>
      <c r="K2272" s="18"/>
      <c r="L2272" s="20"/>
    </row>
    <row r="2273" spans="8:12" x14ac:dyDescent="0.2">
      <c r="H2273" s="18"/>
      <c r="I2273" s="18"/>
      <c r="J2273" s="20"/>
      <c r="K2273" s="18"/>
      <c r="L2273" s="20"/>
    </row>
    <row r="2274" spans="8:12" x14ac:dyDescent="0.2">
      <c r="H2274" s="18"/>
      <c r="I2274" s="18"/>
      <c r="J2274" s="20"/>
      <c r="K2274" s="18"/>
      <c r="L2274" s="20"/>
    </row>
    <row r="2275" spans="8:12" x14ac:dyDescent="0.2">
      <c r="H2275" s="18"/>
      <c r="I2275" s="18"/>
      <c r="J2275" s="20"/>
      <c r="K2275" s="18"/>
      <c r="L2275" s="20"/>
    </row>
    <row r="2276" spans="8:12" x14ac:dyDescent="0.2">
      <c r="H2276" s="18"/>
      <c r="I2276" s="18"/>
      <c r="J2276" s="20"/>
      <c r="K2276" s="18"/>
      <c r="L2276" s="20"/>
    </row>
    <row r="2277" spans="8:12" x14ac:dyDescent="0.2">
      <c r="H2277" s="18"/>
      <c r="I2277" s="18"/>
      <c r="J2277" s="20"/>
      <c r="K2277" s="18"/>
      <c r="L2277" s="20"/>
    </row>
    <row r="2278" spans="8:12" x14ac:dyDescent="0.2">
      <c r="H2278" s="18"/>
      <c r="I2278" s="18"/>
      <c r="J2278" s="20"/>
      <c r="K2278" s="18"/>
      <c r="L2278" s="20"/>
    </row>
    <row r="2279" spans="8:12" x14ac:dyDescent="0.2">
      <c r="H2279" s="18"/>
      <c r="I2279" s="18"/>
      <c r="J2279" s="20"/>
      <c r="K2279" s="18"/>
      <c r="L2279" s="20"/>
    </row>
    <row r="2280" spans="8:12" x14ac:dyDescent="0.2">
      <c r="H2280" s="18"/>
      <c r="I2280" s="18"/>
      <c r="J2280" s="20"/>
      <c r="K2280" s="18"/>
      <c r="L2280" s="20"/>
    </row>
    <row r="2281" spans="8:12" x14ac:dyDescent="0.2">
      <c r="H2281" s="18"/>
      <c r="I2281" s="18"/>
      <c r="J2281" s="20"/>
      <c r="K2281" s="18"/>
      <c r="L2281" s="20"/>
    </row>
    <row r="2282" spans="8:12" x14ac:dyDescent="0.2">
      <c r="H2282" s="18"/>
      <c r="I2282" s="18"/>
      <c r="J2282" s="20"/>
      <c r="K2282" s="18"/>
      <c r="L2282" s="20"/>
    </row>
    <row r="2283" spans="8:12" x14ac:dyDescent="0.2">
      <c r="H2283" s="18"/>
      <c r="I2283" s="18"/>
      <c r="J2283" s="20"/>
      <c r="K2283" s="18"/>
      <c r="L2283" s="20"/>
    </row>
    <row r="2284" spans="8:12" x14ac:dyDescent="0.2">
      <c r="H2284" s="18"/>
      <c r="I2284" s="18"/>
      <c r="J2284" s="20"/>
      <c r="K2284" s="18"/>
      <c r="L2284" s="20"/>
    </row>
    <row r="2285" spans="8:12" x14ac:dyDescent="0.2">
      <c r="H2285" s="18"/>
      <c r="I2285" s="18"/>
      <c r="J2285" s="20"/>
      <c r="K2285" s="18"/>
      <c r="L2285" s="20"/>
    </row>
    <row r="2286" spans="8:12" x14ac:dyDescent="0.2">
      <c r="H2286" s="18"/>
      <c r="I2286" s="18"/>
      <c r="J2286" s="20"/>
      <c r="K2286" s="18"/>
      <c r="L2286" s="20"/>
    </row>
    <row r="2287" spans="8:12" x14ac:dyDescent="0.2">
      <c r="H2287" s="18"/>
      <c r="I2287" s="18"/>
      <c r="J2287" s="20"/>
      <c r="K2287" s="18"/>
      <c r="L2287" s="20"/>
    </row>
    <row r="2288" spans="8:12" x14ac:dyDescent="0.2">
      <c r="H2288" s="18"/>
      <c r="I2288" s="18"/>
      <c r="J2288" s="20"/>
      <c r="K2288" s="18"/>
      <c r="L2288" s="20"/>
    </row>
    <row r="2289" spans="8:12" x14ac:dyDescent="0.2">
      <c r="H2289" s="18"/>
      <c r="I2289" s="18"/>
      <c r="J2289" s="20"/>
      <c r="K2289" s="18"/>
      <c r="L2289" s="20"/>
    </row>
    <row r="2290" spans="8:12" x14ac:dyDescent="0.2">
      <c r="H2290" s="18"/>
      <c r="I2290" s="18"/>
      <c r="J2290" s="20"/>
      <c r="K2290" s="18"/>
      <c r="L2290" s="20"/>
    </row>
    <row r="2291" spans="8:12" x14ac:dyDescent="0.2">
      <c r="H2291" s="18"/>
      <c r="I2291" s="18"/>
      <c r="J2291" s="20"/>
      <c r="K2291" s="18"/>
      <c r="L2291" s="20"/>
    </row>
    <row r="2292" spans="8:12" x14ac:dyDescent="0.2">
      <c r="H2292" s="18"/>
      <c r="I2292" s="18"/>
      <c r="J2292" s="20"/>
      <c r="K2292" s="18"/>
      <c r="L2292" s="20"/>
    </row>
    <row r="2293" spans="8:12" x14ac:dyDescent="0.2">
      <c r="H2293" s="18"/>
      <c r="I2293" s="18"/>
      <c r="J2293" s="20"/>
      <c r="K2293" s="18"/>
      <c r="L2293" s="20"/>
    </row>
    <row r="2294" spans="8:12" x14ac:dyDescent="0.2">
      <c r="H2294" s="18"/>
      <c r="I2294" s="18"/>
      <c r="J2294" s="20"/>
      <c r="K2294" s="18"/>
      <c r="L2294" s="20"/>
    </row>
    <row r="2295" spans="8:12" x14ac:dyDescent="0.2">
      <c r="H2295" s="18"/>
      <c r="I2295" s="18"/>
      <c r="J2295" s="20"/>
      <c r="K2295" s="18"/>
      <c r="L2295" s="20"/>
    </row>
    <row r="2296" spans="8:12" x14ac:dyDescent="0.2">
      <c r="H2296" s="18"/>
      <c r="I2296" s="18"/>
      <c r="J2296" s="20"/>
      <c r="K2296" s="18"/>
      <c r="L2296" s="20"/>
    </row>
    <row r="2297" spans="8:12" x14ac:dyDescent="0.2">
      <c r="H2297" s="18"/>
      <c r="I2297" s="18"/>
      <c r="J2297" s="20"/>
      <c r="K2297" s="18"/>
      <c r="L2297" s="20"/>
    </row>
    <row r="2298" spans="8:12" x14ac:dyDescent="0.2">
      <c r="H2298" s="18"/>
      <c r="I2298" s="18"/>
      <c r="J2298" s="20"/>
      <c r="K2298" s="18"/>
      <c r="L2298" s="20"/>
    </row>
    <row r="2299" spans="8:12" x14ac:dyDescent="0.2">
      <c r="H2299" s="18"/>
      <c r="I2299" s="18"/>
      <c r="J2299" s="20"/>
      <c r="K2299" s="18"/>
      <c r="L2299" s="20"/>
    </row>
    <row r="2300" spans="8:12" x14ac:dyDescent="0.2">
      <c r="H2300" s="18"/>
      <c r="I2300" s="18"/>
      <c r="J2300" s="20"/>
      <c r="K2300" s="18"/>
      <c r="L2300" s="20"/>
    </row>
    <row r="2301" spans="8:12" x14ac:dyDescent="0.2">
      <c r="H2301" s="18"/>
      <c r="I2301" s="18"/>
      <c r="J2301" s="20"/>
      <c r="K2301" s="18"/>
      <c r="L2301" s="20"/>
    </row>
    <row r="2302" spans="8:12" x14ac:dyDescent="0.2">
      <c r="H2302" s="18"/>
      <c r="I2302" s="18"/>
      <c r="J2302" s="20"/>
      <c r="K2302" s="18"/>
      <c r="L2302" s="20"/>
    </row>
    <row r="2303" spans="8:12" x14ac:dyDescent="0.2">
      <c r="H2303" s="18"/>
      <c r="I2303" s="18"/>
      <c r="J2303" s="20"/>
      <c r="K2303" s="18"/>
      <c r="L2303" s="20"/>
    </row>
    <row r="2304" spans="8:12" x14ac:dyDescent="0.2">
      <c r="H2304" s="18"/>
      <c r="I2304" s="18"/>
      <c r="J2304" s="20"/>
      <c r="K2304" s="18"/>
      <c r="L2304" s="20"/>
    </row>
    <row r="2305" spans="8:12" x14ac:dyDescent="0.2">
      <c r="H2305" s="18"/>
      <c r="I2305" s="18"/>
      <c r="J2305" s="20"/>
      <c r="K2305" s="18"/>
      <c r="L2305" s="20"/>
    </row>
    <row r="2306" spans="8:12" x14ac:dyDescent="0.2">
      <c r="H2306" s="18"/>
      <c r="I2306" s="18"/>
      <c r="J2306" s="20"/>
      <c r="K2306" s="18"/>
      <c r="L2306" s="20"/>
    </row>
    <row r="2307" spans="8:12" x14ac:dyDescent="0.2">
      <c r="H2307" s="18"/>
      <c r="I2307" s="18"/>
      <c r="J2307" s="20"/>
      <c r="K2307" s="18"/>
      <c r="L2307" s="20"/>
    </row>
    <row r="2308" spans="8:12" x14ac:dyDescent="0.2">
      <c r="H2308" s="18"/>
      <c r="I2308" s="18"/>
      <c r="J2308" s="20"/>
      <c r="K2308" s="18"/>
      <c r="L2308" s="20"/>
    </row>
    <row r="2309" spans="8:12" x14ac:dyDescent="0.2">
      <c r="H2309" s="18"/>
      <c r="I2309" s="18"/>
      <c r="J2309" s="20"/>
      <c r="K2309" s="18"/>
      <c r="L2309" s="20"/>
    </row>
    <row r="2310" spans="8:12" x14ac:dyDescent="0.2">
      <c r="H2310" s="18"/>
      <c r="I2310" s="18"/>
      <c r="J2310" s="20"/>
      <c r="K2310" s="18"/>
      <c r="L2310" s="20"/>
    </row>
    <row r="2311" spans="8:12" x14ac:dyDescent="0.2">
      <c r="H2311" s="18"/>
      <c r="I2311" s="18"/>
      <c r="J2311" s="20"/>
      <c r="K2311" s="18"/>
      <c r="L2311" s="20"/>
    </row>
    <row r="2312" spans="8:12" x14ac:dyDescent="0.2">
      <c r="H2312" s="18"/>
      <c r="I2312" s="18"/>
      <c r="J2312" s="20"/>
      <c r="K2312" s="18"/>
      <c r="L2312" s="20"/>
    </row>
    <row r="2313" spans="8:12" x14ac:dyDescent="0.2">
      <c r="H2313" s="18"/>
      <c r="I2313" s="18"/>
      <c r="J2313" s="20"/>
      <c r="K2313" s="18"/>
      <c r="L2313" s="20"/>
    </row>
    <row r="2314" spans="8:12" x14ac:dyDescent="0.2">
      <c r="H2314" s="18"/>
      <c r="I2314" s="18"/>
      <c r="J2314" s="20"/>
      <c r="K2314" s="18"/>
      <c r="L2314" s="20"/>
    </row>
    <row r="2315" spans="8:12" x14ac:dyDescent="0.2">
      <c r="H2315" s="18"/>
      <c r="I2315" s="18"/>
      <c r="J2315" s="20"/>
      <c r="K2315" s="18"/>
      <c r="L2315" s="20"/>
    </row>
    <row r="2316" spans="8:12" x14ac:dyDescent="0.2">
      <c r="H2316" s="18"/>
      <c r="I2316" s="18"/>
      <c r="J2316" s="20"/>
      <c r="K2316" s="18"/>
      <c r="L2316" s="20"/>
    </row>
    <row r="2317" spans="8:12" x14ac:dyDescent="0.2">
      <c r="H2317" s="18"/>
      <c r="I2317" s="18"/>
      <c r="J2317" s="20"/>
      <c r="K2317" s="18"/>
      <c r="L2317" s="20"/>
    </row>
    <row r="2318" spans="8:12" x14ac:dyDescent="0.2">
      <c r="H2318" s="18"/>
      <c r="I2318" s="18"/>
      <c r="J2318" s="20"/>
      <c r="K2318" s="18"/>
      <c r="L2318" s="20"/>
    </row>
    <row r="2319" spans="8:12" x14ac:dyDescent="0.2">
      <c r="H2319" s="18"/>
      <c r="I2319" s="18"/>
      <c r="J2319" s="20"/>
      <c r="K2319" s="18"/>
      <c r="L2319" s="20"/>
    </row>
    <row r="2320" spans="8:12" x14ac:dyDescent="0.2">
      <c r="H2320" s="18"/>
      <c r="I2320" s="18"/>
      <c r="J2320" s="20"/>
      <c r="K2320" s="18"/>
      <c r="L2320" s="20"/>
    </row>
    <row r="2321" spans="8:12" x14ac:dyDescent="0.2">
      <c r="H2321" s="18"/>
      <c r="I2321" s="18"/>
      <c r="J2321" s="20"/>
      <c r="K2321" s="18"/>
      <c r="L2321" s="20"/>
    </row>
    <row r="2322" spans="8:12" x14ac:dyDescent="0.2">
      <c r="H2322" s="18"/>
      <c r="I2322" s="18"/>
      <c r="J2322" s="20"/>
      <c r="K2322" s="18"/>
      <c r="L2322" s="20"/>
    </row>
    <row r="2323" spans="8:12" x14ac:dyDescent="0.2">
      <c r="H2323" s="18"/>
      <c r="I2323" s="18"/>
      <c r="J2323" s="20"/>
      <c r="K2323" s="18"/>
      <c r="L2323" s="20"/>
    </row>
    <row r="2324" spans="8:12" x14ac:dyDescent="0.2">
      <c r="H2324" s="18"/>
      <c r="I2324" s="18"/>
      <c r="J2324" s="20"/>
      <c r="K2324" s="18"/>
      <c r="L2324" s="20"/>
    </row>
    <row r="2325" spans="8:12" x14ac:dyDescent="0.2">
      <c r="H2325" s="18"/>
      <c r="I2325" s="18"/>
      <c r="J2325" s="20"/>
      <c r="K2325" s="18"/>
      <c r="L2325" s="20"/>
    </row>
    <row r="2326" spans="8:12" x14ac:dyDescent="0.2">
      <c r="H2326" s="18"/>
      <c r="I2326" s="18"/>
      <c r="J2326" s="20"/>
      <c r="K2326" s="18"/>
      <c r="L2326" s="20"/>
    </row>
    <row r="2327" spans="8:12" x14ac:dyDescent="0.2">
      <c r="H2327" s="18"/>
      <c r="I2327" s="18"/>
      <c r="J2327" s="20"/>
      <c r="K2327" s="18"/>
      <c r="L2327" s="20"/>
    </row>
    <row r="2328" spans="8:12" x14ac:dyDescent="0.2">
      <c r="H2328" s="18"/>
      <c r="I2328" s="18"/>
      <c r="J2328" s="20"/>
      <c r="K2328" s="18"/>
      <c r="L2328" s="20"/>
    </row>
    <row r="2329" spans="8:12" x14ac:dyDescent="0.2">
      <c r="H2329" s="18"/>
      <c r="I2329" s="18"/>
      <c r="J2329" s="20"/>
      <c r="K2329" s="18"/>
      <c r="L2329" s="20"/>
    </row>
    <row r="2330" spans="8:12" x14ac:dyDescent="0.2">
      <c r="H2330" s="18"/>
      <c r="I2330" s="18"/>
      <c r="J2330" s="20"/>
      <c r="K2330" s="18"/>
      <c r="L2330" s="20"/>
    </row>
    <row r="2331" spans="8:12" x14ac:dyDescent="0.2">
      <c r="H2331" s="18"/>
      <c r="I2331" s="18"/>
      <c r="J2331" s="20"/>
      <c r="K2331" s="18"/>
      <c r="L2331" s="20"/>
    </row>
    <row r="2332" spans="8:12" x14ac:dyDescent="0.2">
      <c r="H2332" s="18"/>
      <c r="I2332" s="18"/>
      <c r="J2332" s="20"/>
      <c r="K2332" s="18"/>
      <c r="L2332" s="20"/>
    </row>
    <row r="2333" spans="8:12" x14ac:dyDescent="0.2">
      <c r="H2333" s="18"/>
      <c r="I2333" s="18"/>
      <c r="J2333" s="20"/>
      <c r="K2333" s="18"/>
      <c r="L2333" s="20"/>
    </row>
    <row r="2334" spans="8:12" x14ac:dyDescent="0.2">
      <c r="H2334" s="18"/>
      <c r="I2334" s="18"/>
      <c r="J2334" s="20"/>
      <c r="K2334" s="18"/>
      <c r="L2334" s="20"/>
    </row>
    <row r="2335" spans="8:12" x14ac:dyDescent="0.2">
      <c r="H2335" s="18"/>
      <c r="I2335" s="18"/>
      <c r="J2335" s="20"/>
      <c r="K2335" s="18"/>
      <c r="L2335" s="20"/>
    </row>
    <row r="2336" spans="8:12" x14ac:dyDescent="0.2">
      <c r="H2336" s="18"/>
      <c r="I2336" s="18"/>
      <c r="J2336" s="20"/>
      <c r="K2336" s="18"/>
      <c r="L2336" s="20"/>
    </row>
    <row r="2337" spans="8:12" x14ac:dyDescent="0.2">
      <c r="H2337" s="18"/>
      <c r="I2337" s="18"/>
      <c r="J2337" s="20"/>
      <c r="K2337" s="18"/>
      <c r="L2337" s="20"/>
    </row>
    <row r="2338" spans="8:12" x14ac:dyDescent="0.2">
      <c r="H2338" s="18"/>
      <c r="I2338" s="18"/>
      <c r="J2338" s="20"/>
      <c r="K2338" s="18"/>
      <c r="L2338" s="20"/>
    </row>
    <row r="2339" spans="8:12" x14ac:dyDescent="0.2">
      <c r="H2339" s="18"/>
      <c r="I2339" s="18"/>
      <c r="J2339" s="20"/>
      <c r="K2339" s="18"/>
      <c r="L2339" s="20"/>
    </row>
    <row r="2340" spans="8:12" x14ac:dyDescent="0.2">
      <c r="H2340" s="18"/>
      <c r="I2340" s="18"/>
      <c r="J2340" s="20"/>
      <c r="K2340" s="18"/>
      <c r="L2340" s="20"/>
    </row>
    <row r="2341" spans="8:12" x14ac:dyDescent="0.2">
      <c r="H2341" s="18"/>
      <c r="I2341" s="18"/>
      <c r="J2341" s="20"/>
      <c r="K2341" s="18"/>
      <c r="L2341" s="20"/>
    </row>
    <row r="2342" spans="8:12" x14ac:dyDescent="0.2">
      <c r="H2342" s="18"/>
      <c r="I2342" s="18"/>
      <c r="J2342" s="20"/>
      <c r="K2342" s="18"/>
      <c r="L2342" s="20"/>
    </row>
    <row r="2343" spans="8:12" x14ac:dyDescent="0.2">
      <c r="H2343" s="18"/>
      <c r="I2343" s="18"/>
      <c r="J2343" s="20"/>
      <c r="K2343" s="18"/>
      <c r="L2343" s="20"/>
    </row>
    <row r="2344" spans="8:12" x14ac:dyDescent="0.2">
      <c r="H2344" s="18"/>
      <c r="I2344" s="18"/>
      <c r="J2344" s="20"/>
      <c r="K2344" s="18"/>
      <c r="L2344" s="20"/>
    </row>
    <row r="2345" spans="8:12" x14ac:dyDescent="0.2">
      <c r="H2345" s="18"/>
      <c r="I2345" s="18"/>
      <c r="J2345" s="20"/>
      <c r="K2345" s="18"/>
      <c r="L2345" s="20"/>
    </row>
    <row r="2346" spans="8:12" x14ac:dyDescent="0.2">
      <c r="H2346" s="18"/>
      <c r="I2346" s="18"/>
      <c r="J2346" s="20"/>
      <c r="K2346" s="18"/>
      <c r="L2346" s="20"/>
    </row>
    <row r="2347" spans="8:12" x14ac:dyDescent="0.2">
      <c r="H2347" s="18"/>
      <c r="I2347" s="18"/>
      <c r="J2347" s="20"/>
      <c r="K2347" s="18"/>
      <c r="L2347" s="20"/>
    </row>
    <row r="2348" spans="8:12" x14ac:dyDescent="0.2">
      <c r="H2348" s="18"/>
      <c r="I2348" s="18"/>
      <c r="J2348" s="20"/>
      <c r="K2348" s="18"/>
      <c r="L2348" s="20"/>
    </row>
    <row r="2349" spans="8:12" x14ac:dyDescent="0.2">
      <c r="H2349" s="18"/>
      <c r="I2349" s="18"/>
      <c r="J2349" s="20"/>
      <c r="K2349" s="18"/>
      <c r="L2349" s="20"/>
    </row>
    <row r="2350" spans="8:12" x14ac:dyDescent="0.2">
      <c r="H2350" s="18"/>
      <c r="I2350" s="18"/>
      <c r="J2350" s="20"/>
      <c r="K2350" s="18"/>
      <c r="L2350" s="20"/>
    </row>
    <row r="2351" spans="8:12" x14ac:dyDescent="0.2">
      <c r="H2351" s="18"/>
      <c r="I2351" s="18"/>
      <c r="J2351" s="20"/>
      <c r="K2351" s="18"/>
      <c r="L2351" s="20"/>
    </row>
    <row r="2352" spans="8:12" x14ac:dyDescent="0.2">
      <c r="H2352" s="18"/>
      <c r="I2352" s="18"/>
      <c r="J2352" s="20"/>
      <c r="K2352" s="18"/>
      <c r="L2352" s="20"/>
    </row>
    <row r="2353" spans="8:12" x14ac:dyDescent="0.2">
      <c r="H2353" s="18"/>
      <c r="I2353" s="18"/>
      <c r="J2353" s="20"/>
      <c r="K2353" s="18"/>
      <c r="L2353" s="20"/>
    </row>
    <row r="2354" spans="8:12" x14ac:dyDescent="0.2">
      <c r="H2354" s="18"/>
      <c r="I2354" s="18"/>
      <c r="J2354" s="20"/>
      <c r="K2354" s="18"/>
      <c r="L2354" s="20"/>
    </row>
    <row r="2355" spans="8:12" x14ac:dyDescent="0.2">
      <c r="H2355" s="18"/>
      <c r="I2355" s="18"/>
      <c r="J2355" s="20"/>
      <c r="K2355" s="18"/>
      <c r="L2355" s="20"/>
    </row>
    <row r="2356" spans="8:12" x14ac:dyDescent="0.2">
      <c r="H2356" s="18"/>
      <c r="I2356" s="18"/>
      <c r="J2356" s="20"/>
      <c r="K2356" s="18"/>
      <c r="L2356" s="20"/>
    </row>
    <row r="2357" spans="8:12" x14ac:dyDescent="0.2">
      <c r="H2357" s="18"/>
      <c r="I2357" s="18"/>
      <c r="J2357" s="20"/>
      <c r="K2357" s="18"/>
      <c r="L2357" s="20"/>
    </row>
    <row r="2358" spans="8:12" x14ac:dyDescent="0.2">
      <c r="H2358" s="18"/>
      <c r="I2358" s="18"/>
      <c r="J2358" s="20"/>
      <c r="K2358" s="18"/>
      <c r="L2358" s="20"/>
    </row>
    <row r="2359" spans="8:12" x14ac:dyDescent="0.2">
      <c r="H2359" s="18"/>
      <c r="I2359" s="18"/>
      <c r="J2359" s="20"/>
      <c r="K2359" s="18"/>
      <c r="L2359" s="20"/>
    </row>
    <row r="2360" spans="8:12" x14ac:dyDescent="0.2">
      <c r="H2360" s="18"/>
      <c r="I2360" s="18"/>
      <c r="J2360" s="20"/>
      <c r="K2360" s="18"/>
      <c r="L2360" s="20"/>
    </row>
    <row r="2361" spans="8:12" x14ac:dyDescent="0.2">
      <c r="H2361" s="18"/>
      <c r="I2361" s="18"/>
      <c r="J2361" s="20"/>
      <c r="K2361" s="18"/>
      <c r="L2361" s="20"/>
    </row>
    <row r="2362" spans="8:12" x14ac:dyDescent="0.2">
      <c r="H2362" s="18"/>
      <c r="I2362" s="18"/>
      <c r="J2362" s="20"/>
      <c r="K2362" s="18"/>
      <c r="L2362" s="20"/>
    </row>
    <row r="2363" spans="8:12" x14ac:dyDescent="0.2">
      <c r="H2363" s="18"/>
      <c r="I2363" s="18"/>
      <c r="J2363" s="20"/>
      <c r="K2363" s="18"/>
      <c r="L2363" s="20"/>
    </row>
    <row r="2364" spans="8:12" x14ac:dyDescent="0.2">
      <c r="H2364" s="18"/>
      <c r="I2364" s="18"/>
      <c r="J2364" s="20"/>
      <c r="K2364" s="18"/>
      <c r="L2364" s="20"/>
    </row>
    <row r="2365" spans="8:12" x14ac:dyDescent="0.2">
      <c r="H2365" s="18"/>
      <c r="I2365" s="18"/>
      <c r="J2365" s="20"/>
      <c r="K2365" s="18"/>
      <c r="L2365" s="20"/>
    </row>
    <row r="2366" spans="8:12" x14ac:dyDescent="0.2">
      <c r="H2366" s="18"/>
      <c r="I2366" s="18"/>
      <c r="J2366" s="20"/>
      <c r="K2366" s="18"/>
      <c r="L2366" s="20"/>
    </row>
    <row r="2367" spans="8:12" x14ac:dyDescent="0.2">
      <c r="H2367" s="18"/>
      <c r="I2367" s="18"/>
      <c r="J2367" s="20"/>
      <c r="K2367" s="18"/>
      <c r="L2367" s="20"/>
    </row>
    <row r="2368" spans="8:12" x14ac:dyDescent="0.2">
      <c r="H2368" s="18"/>
      <c r="I2368" s="18"/>
      <c r="J2368" s="20"/>
      <c r="K2368" s="18"/>
      <c r="L2368" s="20"/>
    </row>
    <row r="2369" spans="8:12" x14ac:dyDescent="0.2">
      <c r="H2369" s="18"/>
      <c r="I2369" s="18"/>
      <c r="J2369" s="20"/>
      <c r="K2369" s="18"/>
      <c r="L2369" s="20"/>
    </row>
    <row r="2370" spans="8:12" x14ac:dyDescent="0.2">
      <c r="H2370" s="18"/>
      <c r="I2370" s="18"/>
      <c r="J2370" s="20"/>
      <c r="K2370" s="18"/>
      <c r="L2370" s="20"/>
    </row>
    <row r="2371" spans="8:12" x14ac:dyDescent="0.2">
      <c r="H2371" s="18"/>
      <c r="I2371" s="18"/>
      <c r="J2371" s="20"/>
      <c r="K2371" s="18"/>
      <c r="L2371" s="20"/>
    </row>
    <row r="2372" spans="8:12" x14ac:dyDescent="0.2">
      <c r="H2372" s="18"/>
      <c r="I2372" s="18"/>
      <c r="J2372" s="20"/>
      <c r="K2372" s="18"/>
      <c r="L2372" s="20"/>
    </row>
    <row r="2373" spans="8:12" x14ac:dyDescent="0.2">
      <c r="H2373" s="18"/>
      <c r="I2373" s="18"/>
      <c r="J2373" s="20"/>
      <c r="K2373" s="18"/>
      <c r="L2373" s="20"/>
    </row>
    <row r="2374" spans="8:12" x14ac:dyDescent="0.2">
      <c r="H2374" s="18"/>
      <c r="I2374" s="18"/>
      <c r="J2374" s="20"/>
      <c r="K2374" s="18"/>
      <c r="L2374" s="20"/>
    </row>
    <row r="2375" spans="8:12" x14ac:dyDescent="0.2">
      <c r="H2375" s="18"/>
      <c r="I2375" s="18"/>
      <c r="J2375" s="20"/>
      <c r="K2375" s="18"/>
      <c r="L2375" s="20"/>
    </row>
    <row r="2376" spans="8:12" x14ac:dyDescent="0.2">
      <c r="H2376" s="18"/>
      <c r="I2376" s="18"/>
      <c r="J2376" s="20"/>
      <c r="K2376" s="18"/>
      <c r="L2376" s="20"/>
    </row>
    <row r="2377" spans="8:12" x14ac:dyDescent="0.2">
      <c r="H2377" s="18"/>
      <c r="I2377" s="18"/>
      <c r="J2377" s="20"/>
      <c r="K2377" s="18"/>
      <c r="L2377" s="20"/>
    </row>
    <row r="2378" spans="8:12" x14ac:dyDescent="0.2">
      <c r="H2378" s="18"/>
      <c r="I2378" s="18"/>
      <c r="J2378" s="20"/>
      <c r="K2378" s="18"/>
      <c r="L2378" s="20"/>
    </row>
    <row r="2379" spans="8:12" x14ac:dyDescent="0.2">
      <c r="H2379" s="18"/>
      <c r="I2379" s="18"/>
      <c r="J2379" s="20"/>
      <c r="K2379" s="18"/>
      <c r="L2379" s="20"/>
    </row>
    <row r="2380" spans="8:12" x14ac:dyDescent="0.2">
      <c r="H2380" s="18"/>
      <c r="I2380" s="18"/>
      <c r="J2380" s="20"/>
      <c r="K2380" s="18"/>
      <c r="L2380" s="20"/>
    </row>
    <row r="2381" spans="8:12" x14ac:dyDescent="0.2">
      <c r="H2381" s="18"/>
      <c r="I2381" s="18"/>
      <c r="J2381" s="20"/>
      <c r="K2381" s="18"/>
      <c r="L2381" s="20"/>
    </row>
    <row r="2382" spans="8:12" x14ac:dyDescent="0.2">
      <c r="H2382" s="18"/>
      <c r="I2382" s="18"/>
      <c r="J2382" s="20"/>
      <c r="K2382" s="18"/>
      <c r="L2382" s="20"/>
    </row>
    <row r="2383" spans="8:12" x14ac:dyDescent="0.2">
      <c r="H2383" s="18"/>
      <c r="I2383" s="18"/>
      <c r="J2383" s="20"/>
      <c r="K2383" s="18"/>
      <c r="L2383" s="20"/>
    </row>
    <row r="2384" spans="8:12" x14ac:dyDescent="0.2">
      <c r="H2384" s="18"/>
      <c r="I2384" s="18"/>
      <c r="J2384" s="20"/>
      <c r="K2384" s="18"/>
      <c r="L2384" s="20"/>
    </row>
    <row r="2385" spans="8:12" x14ac:dyDescent="0.2">
      <c r="H2385" s="18"/>
      <c r="I2385" s="18"/>
      <c r="J2385" s="20"/>
      <c r="K2385" s="18"/>
      <c r="L2385" s="20"/>
    </row>
    <row r="2386" spans="8:12" x14ac:dyDescent="0.2">
      <c r="H2386" s="18"/>
      <c r="I2386" s="18"/>
      <c r="J2386" s="20"/>
      <c r="K2386" s="18"/>
      <c r="L2386" s="20"/>
    </row>
    <row r="2387" spans="8:12" x14ac:dyDescent="0.2">
      <c r="H2387" s="18"/>
      <c r="I2387" s="18"/>
      <c r="J2387" s="20"/>
      <c r="K2387" s="18"/>
      <c r="L2387" s="20"/>
    </row>
    <row r="2388" spans="8:12" x14ac:dyDescent="0.2">
      <c r="H2388" s="18"/>
      <c r="I2388" s="18"/>
      <c r="J2388" s="20"/>
      <c r="K2388" s="18"/>
      <c r="L2388" s="20"/>
    </row>
    <row r="2389" spans="8:12" x14ac:dyDescent="0.2">
      <c r="H2389" s="18"/>
      <c r="I2389" s="18"/>
      <c r="J2389" s="20"/>
      <c r="K2389" s="18"/>
      <c r="L2389" s="20"/>
    </row>
    <row r="2390" spans="8:12" x14ac:dyDescent="0.2">
      <c r="H2390" s="18"/>
      <c r="I2390" s="18"/>
      <c r="J2390" s="20"/>
      <c r="K2390" s="18"/>
      <c r="L2390" s="20"/>
    </row>
    <row r="2391" spans="8:12" x14ac:dyDescent="0.2">
      <c r="H2391" s="18"/>
      <c r="I2391" s="18"/>
      <c r="J2391" s="20"/>
      <c r="K2391" s="18"/>
      <c r="L2391" s="20"/>
    </row>
    <row r="2392" spans="8:12" x14ac:dyDescent="0.2">
      <c r="H2392" s="18"/>
      <c r="I2392" s="18"/>
      <c r="J2392" s="20"/>
      <c r="K2392" s="18"/>
      <c r="L2392" s="20"/>
    </row>
    <row r="2393" spans="8:12" x14ac:dyDescent="0.2">
      <c r="H2393" s="18"/>
      <c r="I2393" s="18"/>
      <c r="J2393" s="20"/>
      <c r="K2393" s="18"/>
      <c r="L2393" s="20"/>
    </row>
    <row r="2394" spans="8:12" x14ac:dyDescent="0.2">
      <c r="H2394" s="18"/>
      <c r="I2394" s="18"/>
      <c r="J2394" s="20"/>
      <c r="K2394" s="18"/>
      <c r="L2394" s="20"/>
    </row>
    <row r="2395" spans="8:12" x14ac:dyDescent="0.2">
      <c r="H2395" s="18"/>
      <c r="I2395" s="18"/>
      <c r="J2395" s="20"/>
      <c r="K2395" s="18"/>
      <c r="L2395" s="20"/>
    </row>
    <row r="2396" spans="8:12" x14ac:dyDescent="0.2">
      <c r="H2396" s="18"/>
      <c r="I2396" s="18"/>
      <c r="J2396" s="20"/>
      <c r="K2396" s="18"/>
      <c r="L2396" s="20"/>
    </row>
    <row r="2397" spans="8:12" x14ac:dyDescent="0.2">
      <c r="H2397" s="18"/>
      <c r="I2397" s="18"/>
      <c r="J2397" s="20"/>
      <c r="K2397" s="18"/>
      <c r="L2397" s="20"/>
    </row>
    <row r="2398" spans="8:12" x14ac:dyDescent="0.2">
      <c r="H2398" s="18"/>
      <c r="I2398" s="18"/>
      <c r="J2398" s="20"/>
      <c r="K2398" s="18"/>
      <c r="L2398" s="20"/>
    </row>
    <row r="2399" spans="8:12" x14ac:dyDescent="0.2">
      <c r="H2399" s="18"/>
      <c r="I2399" s="18"/>
      <c r="J2399" s="20"/>
      <c r="K2399" s="18"/>
      <c r="L2399" s="20"/>
    </row>
    <row r="2400" spans="8:12" x14ac:dyDescent="0.2">
      <c r="H2400" s="18"/>
      <c r="I2400" s="18"/>
      <c r="J2400" s="20"/>
      <c r="K2400" s="18"/>
      <c r="L2400" s="20"/>
    </row>
    <row r="2401" spans="8:12" x14ac:dyDescent="0.2">
      <c r="H2401" s="18"/>
      <c r="I2401" s="18"/>
      <c r="J2401" s="20"/>
      <c r="K2401" s="18"/>
      <c r="L2401" s="20"/>
    </row>
    <row r="2402" spans="8:12" x14ac:dyDescent="0.2">
      <c r="H2402" s="18"/>
      <c r="I2402" s="18"/>
      <c r="J2402" s="20"/>
      <c r="K2402" s="18"/>
      <c r="L2402" s="20"/>
    </row>
    <row r="2403" spans="8:12" x14ac:dyDescent="0.2">
      <c r="H2403" s="18"/>
      <c r="I2403" s="18"/>
      <c r="J2403" s="20"/>
      <c r="K2403" s="18"/>
      <c r="L2403" s="20"/>
    </row>
    <row r="2404" spans="8:12" x14ac:dyDescent="0.2">
      <c r="H2404" s="18"/>
      <c r="I2404" s="18"/>
      <c r="J2404" s="20"/>
      <c r="K2404" s="18"/>
      <c r="L2404" s="20"/>
    </row>
    <row r="2405" spans="8:12" x14ac:dyDescent="0.2">
      <c r="H2405" s="18"/>
      <c r="I2405" s="18"/>
      <c r="J2405" s="20"/>
      <c r="K2405" s="18"/>
      <c r="L2405" s="20"/>
    </row>
    <row r="2406" spans="8:12" x14ac:dyDescent="0.2">
      <c r="H2406" s="18"/>
      <c r="I2406" s="18"/>
      <c r="J2406" s="20"/>
      <c r="K2406" s="18"/>
      <c r="L2406" s="20"/>
    </row>
    <row r="2407" spans="8:12" x14ac:dyDescent="0.2">
      <c r="H2407" s="18"/>
      <c r="I2407" s="18"/>
      <c r="J2407" s="20"/>
      <c r="K2407" s="18"/>
      <c r="L2407" s="20"/>
    </row>
    <row r="2408" spans="8:12" x14ac:dyDescent="0.2">
      <c r="H2408" s="18"/>
      <c r="I2408" s="18"/>
      <c r="J2408" s="20"/>
      <c r="K2408" s="18"/>
      <c r="L2408" s="20"/>
    </row>
    <row r="2409" spans="8:12" x14ac:dyDescent="0.2">
      <c r="H2409" s="18"/>
      <c r="I2409" s="18"/>
      <c r="J2409" s="20"/>
      <c r="K2409" s="18"/>
      <c r="L2409" s="20"/>
    </row>
    <row r="2410" spans="8:12" x14ac:dyDescent="0.2">
      <c r="H2410" s="18"/>
      <c r="I2410" s="18"/>
      <c r="J2410" s="20"/>
      <c r="K2410" s="18"/>
      <c r="L2410" s="20"/>
    </row>
    <row r="2411" spans="8:12" x14ac:dyDescent="0.2">
      <c r="H2411" s="18"/>
      <c r="I2411" s="18"/>
      <c r="J2411" s="20"/>
      <c r="K2411" s="18"/>
      <c r="L2411" s="20"/>
    </row>
    <row r="2412" spans="8:12" x14ac:dyDescent="0.2">
      <c r="H2412" s="18"/>
      <c r="I2412" s="18"/>
      <c r="J2412" s="20"/>
      <c r="K2412" s="18"/>
      <c r="L2412" s="20"/>
    </row>
    <row r="2413" spans="8:12" x14ac:dyDescent="0.2">
      <c r="H2413" s="18"/>
      <c r="I2413" s="18"/>
      <c r="J2413" s="20"/>
      <c r="K2413" s="18"/>
      <c r="L2413" s="20"/>
    </row>
    <row r="2414" spans="8:12" x14ac:dyDescent="0.2">
      <c r="H2414" s="18"/>
      <c r="I2414" s="18"/>
      <c r="J2414" s="20"/>
      <c r="K2414" s="18"/>
      <c r="L2414" s="20"/>
    </row>
    <row r="2415" spans="8:12" x14ac:dyDescent="0.2">
      <c r="H2415" s="18"/>
      <c r="I2415" s="18"/>
      <c r="J2415" s="20"/>
      <c r="K2415" s="18"/>
      <c r="L2415" s="20"/>
    </row>
    <row r="2416" spans="8:12" x14ac:dyDescent="0.2">
      <c r="H2416" s="18"/>
      <c r="I2416" s="18"/>
      <c r="J2416" s="20"/>
      <c r="K2416" s="18"/>
      <c r="L2416" s="20"/>
    </row>
    <row r="2417" spans="8:12" x14ac:dyDescent="0.2">
      <c r="H2417" s="18"/>
      <c r="I2417" s="18"/>
      <c r="J2417" s="20"/>
      <c r="K2417" s="18"/>
      <c r="L2417" s="20"/>
    </row>
    <row r="2418" spans="8:12" x14ac:dyDescent="0.2">
      <c r="H2418" s="18"/>
      <c r="I2418" s="18"/>
      <c r="J2418" s="20"/>
      <c r="K2418" s="18"/>
      <c r="L2418" s="20"/>
    </row>
    <row r="2419" spans="8:12" x14ac:dyDescent="0.2">
      <c r="H2419" s="18"/>
      <c r="I2419" s="18"/>
      <c r="J2419" s="20"/>
      <c r="K2419" s="18"/>
      <c r="L2419" s="20"/>
    </row>
    <row r="2420" spans="8:12" x14ac:dyDescent="0.2">
      <c r="H2420" s="18"/>
      <c r="I2420" s="18"/>
      <c r="J2420" s="20"/>
      <c r="K2420" s="18"/>
      <c r="L2420" s="20"/>
    </row>
    <row r="2421" spans="8:12" x14ac:dyDescent="0.2">
      <c r="H2421" s="18"/>
      <c r="I2421" s="18"/>
      <c r="J2421" s="20"/>
      <c r="K2421" s="18"/>
      <c r="L2421" s="20"/>
    </row>
    <row r="2422" spans="8:12" x14ac:dyDescent="0.2">
      <c r="H2422" s="18"/>
      <c r="I2422" s="18"/>
      <c r="J2422" s="20"/>
      <c r="K2422" s="18"/>
      <c r="L2422" s="20"/>
    </row>
    <row r="2423" spans="8:12" x14ac:dyDescent="0.2">
      <c r="H2423" s="18"/>
      <c r="I2423" s="18"/>
      <c r="J2423" s="20"/>
      <c r="K2423" s="18"/>
      <c r="L2423" s="20"/>
    </row>
    <row r="2424" spans="8:12" x14ac:dyDescent="0.2">
      <c r="H2424" s="18"/>
      <c r="I2424" s="18"/>
      <c r="J2424" s="20"/>
      <c r="K2424" s="18"/>
      <c r="L2424" s="20"/>
    </row>
    <row r="2425" spans="8:12" x14ac:dyDescent="0.2">
      <c r="H2425" s="18"/>
      <c r="I2425" s="18"/>
      <c r="J2425" s="20"/>
      <c r="K2425" s="18"/>
      <c r="L2425" s="20"/>
    </row>
    <row r="2426" spans="8:12" x14ac:dyDescent="0.2">
      <c r="H2426" s="18"/>
      <c r="I2426" s="18"/>
      <c r="J2426" s="20"/>
      <c r="K2426" s="18"/>
      <c r="L2426" s="20"/>
    </row>
    <row r="2427" spans="8:12" x14ac:dyDescent="0.2">
      <c r="H2427" s="18"/>
      <c r="I2427" s="18"/>
      <c r="J2427" s="20"/>
      <c r="K2427" s="18"/>
      <c r="L2427" s="20"/>
    </row>
    <row r="2428" spans="8:12" x14ac:dyDescent="0.2">
      <c r="H2428" s="18"/>
      <c r="I2428" s="18"/>
      <c r="J2428" s="20"/>
      <c r="K2428" s="18"/>
      <c r="L2428" s="20"/>
    </row>
    <row r="2429" spans="8:12" x14ac:dyDescent="0.2">
      <c r="H2429" s="18"/>
      <c r="I2429" s="18"/>
      <c r="J2429" s="20"/>
      <c r="K2429" s="18"/>
      <c r="L2429" s="20"/>
    </row>
    <row r="2430" spans="8:12" x14ac:dyDescent="0.2">
      <c r="H2430" s="18"/>
      <c r="I2430" s="18"/>
      <c r="J2430" s="20"/>
      <c r="K2430" s="18"/>
      <c r="L2430" s="20"/>
    </row>
    <row r="2431" spans="8:12" x14ac:dyDescent="0.2">
      <c r="H2431" s="18"/>
      <c r="I2431" s="18"/>
      <c r="J2431" s="20"/>
      <c r="K2431" s="18"/>
      <c r="L2431" s="20"/>
    </row>
    <row r="2432" spans="8:12" x14ac:dyDescent="0.2">
      <c r="H2432" s="18"/>
      <c r="I2432" s="18"/>
      <c r="J2432" s="20"/>
      <c r="K2432" s="18"/>
      <c r="L2432" s="20"/>
    </row>
    <row r="2433" spans="8:12" x14ac:dyDescent="0.2">
      <c r="H2433" s="18"/>
      <c r="I2433" s="18"/>
      <c r="J2433" s="20"/>
      <c r="K2433" s="18"/>
      <c r="L2433" s="20"/>
    </row>
    <row r="2434" spans="8:12" x14ac:dyDescent="0.2">
      <c r="H2434" s="18"/>
      <c r="I2434" s="18"/>
      <c r="J2434" s="20"/>
      <c r="K2434" s="18"/>
      <c r="L2434" s="20"/>
    </row>
    <row r="2435" spans="8:12" x14ac:dyDescent="0.2">
      <c r="H2435" s="18"/>
      <c r="I2435" s="18"/>
      <c r="J2435" s="20"/>
      <c r="K2435" s="18"/>
      <c r="L2435" s="20"/>
    </row>
    <row r="2436" spans="8:12" x14ac:dyDescent="0.2">
      <c r="H2436" s="18"/>
      <c r="I2436" s="18"/>
      <c r="J2436" s="20"/>
      <c r="K2436" s="18"/>
      <c r="L2436" s="20"/>
    </row>
    <row r="2437" spans="8:12" x14ac:dyDescent="0.2">
      <c r="H2437" s="18"/>
      <c r="I2437" s="18"/>
      <c r="J2437" s="20"/>
      <c r="K2437" s="18"/>
      <c r="L2437" s="20"/>
    </row>
    <row r="2438" spans="8:12" x14ac:dyDescent="0.2">
      <c r="H2438" s="18"/>
      <c r="I2438" s="18"/>
      <c r="J2438" s="20"/>
      <c r="K2438" s="18"/>
      <c r="L2438" s="20"/>
    </row>
    <row r="2439" spans="8:12" x14ac:dyDescent="0.2">
      <c r="H2439" s="18"/>
      <c r="I2439" s="18"/>
      <c r="J2439" s="20"/>
      <c r="K2439" s="18"/>
      <c r="L2439" s="20"/>
    </row>
    <row r="2440" spans="8:12" x14ac:dyDescent="0.2">
      <c r="H2440" s="18"/>
      <c r="I2440" s="18"/>
      <c r="J2440" s="20"/>
      <c r="K2440" s="18"/>
      <c r="L2440" s="20"/>
    </row>
    <row r="2441" spans="8:12" x14ac:dyDescent="0.2">
      <c r="H2441" s="18"/>
      <c r="I2441" s="18"/>
      <c r="J2441" s="20"/>
      <c r="K2441" s="18"/>
      <c r="L2441" s="20"/>
    </row>
    <row r="2442" spans="8:12" x14ac:dyDescent="0.2">
      <c r="H2442" s="18"/>
      <c r="I2442" s="18"/>
      <c r="J2442" s="20"/>
      <c r="K2442" s="18"/>
      <c r="L2442" s="20"/>
    </row>
    <row r="2443" spans="8:12" x14ac:dyDescent="0.2">
      <c r="H2443" s="18"/>
      <c r="I2443" s="18"/>
      <c r="J2443" s="20"/>
      <c r="K2443" s="18"/>
      <c r="L2443" s="20"/>
    </row>
    <row r="2444" spans="8:12" x14ac:dyDescent="0.2">
      <c r="H2444" s="18"/>
      <c r="I2444" s="18"/>
      <c r="J2444" s="20"/>
      <c r="K2444" s="18"/>
      <c r="L2444" s="20"/>
    </row>
    <row r="2445" spans="8:12" x14ac:dyDescent="0.2">
      <c r="H2445" s="18"/>
      <c r="I2445" s="18"/>
      <c r="J2445" s="20"/>
      <c r="K2445" s="18"/>
      <c r="L2445" s="20"/>
    </row>
    <row r="2446" spans="8:12" x14ac:dyDescent="0.2">
      <c r="H2446" s="18"/>
      <c r="I2446" s="18"/>
      <c r="J2446" s="20"/>
      <c r="K2446" s="18"/>
      <c r="L2446" s="20"/>
    </row>
    <row r="2447" spans="8:12" x14ac:dyDescent="0.2">
      <c r="H2447" s="18"/>
      <c r="I2447" s="18"/>
      <c r="J2447" s="20"/>
      <c r="K2447" s="18"/>
      <c r="L2447" s="20"/>
    </row>
    <row r="2448" spans="8:12" x14ac:dyDescent="0.2">
      <c r="H2448" s="18"/>
      <c r="I2448" s="18"/>
      <c r="J2448" s="20"/>
      <c r="K2448" s="18"/>
      <c r="L2448" s="20"/>
    </row>
    <row r="2449" spans="8:12" x14ac:dyDescent="0.2">
      <c r="H2449" s="18"/>
      <c r="I2449" s="18"/>
      <c r="J2449" s="20"/>
      <c r="K2449" s="18"/>
      <c r="L2449" s="20"/>
    </row>
    <row r="2450" spans="8:12" x14ac:dyDescent="0.2">
      <c r="H2450" s="18"/>
      <c r="I2450" s="18"/>
      <c r="J2450" s="20"/>
      <c r="K2450" s="18"/>
      <c r="L2450" s="20"/>
    </row>
    <row r="2451" spans="8:12" x14ac:dyDescent="0.2">
      <c r="H2451" s="18"/>
      <c r="I2451" s="18"/>
      <c r="J2451" s="20"/>
      <c r="K2451" s="18"/>
      <c r="L2451" s="20"/>
    </row>
    <row r="2452" spans="8:12" x14ac:dyDescent="0.2">
      <c r="H2452" s="18"/>
      <c r="I2452" s="18"/>
      <c r="J2452" s="20"/>
      <c r="K2452" s="18"/>
      <c r="L2452" s="20"/>
    </row>
    <row r="2453" spans="8:12" x14ac:dyDescent="0.2">
      <c r="H2453" s="18"/>
      <c r="I2453" s="18"/>
      <c r="J2453" s="20"/>
      <c r="K2453" s="18"/>
      <c r="L2453" s="20"/>
    </row>
    <row r="2454" spans="8:12" x14ac:dyDescent="0.2">
      <c r="H2454" s="18"/>
      <c r="I2454" s="18"/>
      <c r="J2454" s="20"/>
      <c r="K2454" s="18"/>
      <c r="L2454" s="20"/>
    </row>
    <row r="2455" spans="8:12" x14ac:dyDescent="0.2">
      <c r="H2455" s="18"/>
      <c r="I2455" s="18"/>
      <c r="J2455" s="20"/>
      <c r="K2455" s="18"/>
      <c r="L2455" s="20"/>
    </row>
    <row r="2456" spans="8:12" x14ac:dyDescent="0.2">
      <c r="H2456" s="18"/>
      <c r="I2456" s="18"/>
      <c r="J2456" s="20"/>
      <c r="K2456" s="18"/>
      <c r="L2456" s="20"/>
    </row>
    <row r="2457" spans="8:12" x14ac:dyDescent="0.2">
      <c r="H2457" s="18"/>
      <c r="I2457" s="18"/>
      <c r="J2457" s="20"/>
      <c r="K2457" s="18"/>
      <c r="L2457" s="20"/>
    </row>
    <row r="2458" spans="8:12" x14ac:dyDescent="0.2">
      <c r="H2458" s="18"/>
      <c r="I2458" s="18"/>
      <c r="J2458" s="20"/>
      <c r="K2458" s="18"/>
      <c r="L2458" s="20"/>
    </row>
    <row r="2459" spans="8:12" x14ac:dyDescent="0.2">
      <c r="H2459" s="18"/>
      <c r="I2459" s="18"/>
      <c r="J2459" s="20"/>
      <c r="K2459" s="18"/>
      <c r="L2459" s="20"/>
    </row>
    <row r="2460" spans="8:12" x14ac:dyDescent="0.2">
      <c r="H2460" s="18"/>
      <c r="I2460" s="18"/>
      <c r="J2460" s="20"/>
      <c r="K2460" s="18"/>
      <c r="L2460" s="20"/>
    </row>
    <row r="2461" spans="8:12" x14ac:dyDescent="0.2">
      <c r="H2461" s="18"/>
      <c r="I2461" s="18"/>
      <c r="J2461" s="20"/>
      <c r="K2461" s="18"/>
      <c r="L2461" s="20"/>
    </row>
    <row r="2462" spans="8:12" x14ac:dyDescent="0.2">
      <c r="H2462" s="18"/>
      <c r="I2462" s="18"/>
      <c r="J2462" s="20"/>
      <c r="K2462" s="18"/>
      <c r="L2462" s="20"/>
    </row>
    <row r="2463" spans="8:12" x14ac:dyDescent="0.2">
      <c r="H2463" s="18"/>
      <c r="I2463" s="18"/>
      <c r="J2463" s="20"/>
      <c r="K2463" s="18"/>
      <c r="L2463" s="20"/>
    </row>
    <row r="2464" spans="8:12" x14ac:dyDescent="0.2">
      <c r="H2464" s="18"/>
      <c r="I2464" s="18"/>
      <c r="J2464" s="20"/>
      <c r="K2464" s="18"/>
      <c r="L2464" s="20"/>
    </row>
    <row r="2465" spans="8:12" x14ac:dyDescent="0.2">
      <c r="H2465" s="18"/>
      <c r="I2465" s="18"/>
      <c r="J2465" s="20"/>
      <c r="K2465" s="18"/>
      <c r="L2465" s="20"/>
    </row>
    <row r="2466" spans="8:12" x14ac:dyDescent="0.2">
      <c r="H2466" s="18"/>
      <c r="I2466" s="18"/>
      <c r="J2466" s="20"/>
      <c r="K2466" s="18"/>
      <c r="L2466" s="20"/>
    </row>
    <row r="2467" spans="8:12" x14ac:dyDescent="0.2">
      <c r="H2467" s="18"/>
      <c r="I2467" s="18"/>
      <c r="J2467" s="20"/>
      <c r="K2467" s="18"/>
      <c r="L2467" s="20"/>
    </row>
    <row r="2468" spans="8:12" x14ac:dyDescent="0.2">
      <c r="H2468" s="18"/>
      <c r="I2468" s="18"/>
      <c r="J2468" s="20"/>
      <c r="K2468" s="18"/>
      <c r="L2468" s="20"/>
    </row>
    <row r="2469" spans="8:12" x14ac:dyDescent="0.2">
      <c r="H2469" s="18"/>
      <c r="I2469" s="18"/>
      <c r="J2469" s="20"/>
      <c r="K2469" s="18"/>
      <c r="L2469" s="20"/>
    </row>
    <row r="2470" spans="8:12" x14ac:dyDescent="0.2">
      <c r="H2470" s="18"/>
      <c r="I2470" s="18"/>
      <c r="J2470" s="20"/>
      <c r="K2470" s="18"/>
      <c r="L2470" s="20"/>
    </row>
    <row r="2471" spans="8:12" x14ac:dyDescent="0.2">
      <c r="H2471" s="18"/>
      <c r="I2471" s="18"/>
      <c r="J2471" s="20"/>
      <c r="K2471" s="18"/>
      <c r="L2471" s="20"/>
    </row>
    <row r="2472" spans="8:12" x14ac:dyDescent="0.2">
      <c r="H2472" s="18"/>
      <c r="I2472" s="18"/>
      <c r="J2472" s="20"/>
      <c r="K2472" s="18"/>
      <c r="L2472" s="20"/>
    </row>
    <row r="2473" spans="8:12" x14ac:dyDescent="0.2">
      <c r="H2473" s="18"/>
      <c r="I2473" s="18"/>
      <c r="J2473" s="20"/>
      <c r="K2473" s="18"/>
      <c r="L2473" s="20"/>
    </row>
    <row r="2474" spans="8:12" x14ac:dyDescent="0.2">
      <c r="H2474" s="18"/>
      <c r="I2474" s="18"/>
      <c r="J2474" s="20"/>
      <c r="K2474" s="18"/>
      <c r="L2474" s="20"/>
    </row>
    <row r="2475" spans="8:12" x14ac:dyDescent="0.2">
      <c r="H2475" s="18"/>
      <c r="I2475" s="18"/>
      <c r="J2475" s="20"/>
      <c r="K2475" s="18"/>
      <c r="L2475" s="20"/>
    </row>
    <row r="2476" spans="8:12" x14ac:dyDescent="0.2">
      <c r="H2476" s="18"/>
      <c r="I2476" s="18"/>
      <c r="J2476" s="20"/>
      <c r="K2476" s="18"/>
      <c r="L2476" s="20"/>
    </row>
    <row r="2477" spans="8:12" x14ac:dyDescent="0.2">
      <c r="H2477" s="18"/>
      <c r="I2477" s="18"/>
      <c r="J2477" s="20"/>
      <c r="K2477" s="18"/>
      <c r="L2477" s="20"/>
    </row>
    <row r="2478" spans="8:12" x14ac:dyDescent="0.2">
      <c r="H2478" s="18"/>
      <c r="I2478" s="18"/>
      <c r="J2478" s="20"/>
      <c r="K2478" s="18"/>
      <c r="L2478" s="20"/>
    </row>
    <row r="2479" spans="8:12" x14ac:dyDescent="0.2">
      <c r="H2479" s="18"/>
      <c r="I2479" s="18"/>
      <c r="J2479" s="20"/>
      <c r="K2479" s="18"/>
      <c r="L2479" s="20"/>
    </row>
  </sheetData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7F9D2-11B8-40FE-AF46-8B34A47C7295}">
  <dimension ref="C4:P518"/>
  <sheetViews>
    <sheetView topLeftCell="B496" workbookViewId="0">
      <selection activeCell="G511" sqref="G511:I512"/>
    </sheetView>
  </sheetViews>
  <sheetFormatPr defaultColWidth="9.140625" defaultRowHeight="15.75" x14ac:dyDescent="0.25"/>
  <cols>
    <col min="1" max="6" width="9.140625" style="66"/>
    <col min="7" max="7" width="22.28515625" style="66" bestFit="1" customWidth="1"/>
    <col min="8" max="8" width="13.85546875" style="66" bestFit="1" customWidth="1"/>
    <col min="9" max="9" width="9.140625" style="66"/>
    <col min="10" max="12" width="9.140625" style="69"/>
    <col min="13" max="16384" width="9.140625" style="66"/>
  </cols>
  <sheetData>
    <row r="4" spans="3:16" x14ac:dyDescent="0.25">
      <c r="I4" s="66" t="s">
        <v>581</v>
      </c>
      <c r="M4" s="66" t="s">
        <v>582</v>
      </c>
    </row>
    <row r="5" spans="3:16" s="64" customFormat="1" ht="78.75" x14ac:dyDescent="0.25">
      <c r="E5" s="64" t="s">
        <v>9</v>
      </c>
      <c r="F5" s="64" t="s">
        <v>5</v>
      </c>
      <c r="G5" s="64" t="s">
        <v>580</v>
      </c>
      <c r="H5" s="64" t="s">
        <v>568</v>
      </c>
      <c r="I5" s="64" t="s">
        <v>551</v>
      </c>
      <c r="J5" s="74" t="s">
        <v>569</v>
      </c>
      <c r="K5" s="74" t="s">
        <v>570</v>
      </c>
      <c r="L5" s="74" t="s">
        <v>568</v>
      </c>
      <c r="M5" s="64" t="str">
        <f>I5</f>
        <v>CAPE</v>
      </c>
      <c r="N5" s="64" t="str">
        <f t="shared" ref="N5:Q5" si="0">J5</f>
        <v>Log CAPE</v>
      </c>
      <c r="O5" s="64" t="str">
        <f t="shared" si="0"/>
        <v>Log CAPE to its own average</v>
      </c>
      <c r="P5" s="64" t="str">
        <f t="shared" si="0"/>
        <v xml:space="preserve">Value </v>
      </c>
    </row>
    <row r="6" spans="3:16" x14ac:dyDescent="0.25">
      <c r="C6" s="65">
        <v>1900</v>
      </c>
      <c r="D6" s="65" t="s">
        <v>1</v>
      </c>
      <c r="E6" s="66">
        <f>'q calc'!M8</f>
        <v>0.83706730477412727</v>
      </c>
      <c r="F6" s="66">
        <f>LN(E6)</f>
        <v>-0.17785079980900653</v>
      </c>
      <c r="G6" s="66">
        <f t="shared" ref="G6:G69" si="1">F6-$F$506</f>
        <v>2.3704269177694443E-2</v>
      </c>
      <c r="H6" s="66">
        <f>EXP(G6)</f>
        <v>1.0239874484587526</v>
      </c>
      <c r="I6" s="68">
        <f>'CAPE calculation'!O207</f>
        <v>26.403469560707091</v>
      </c>
      <c r="J6" s="69">
        <f>'CAPE calculation'!P207</f>
        <v>3.2734954242711134</v>
      </c>
      <c r="K6" s="69">
        <f>'CAPE calculation'!Q207</f>
        <v>-8.1583344356968013E-2</v>
      </c>
      <c r="L6" s="69">
        <f>'CAPE calculation'!R207</f>
        <v>0.92165589183510677</v>
      </c>
      <c r="M6" s="68">
        <f>'CAPE calculation (2)'!O207</f>
        <v>26.314102470815012</v>
      </c>
      <c r="N6" s="68">
        <f>'CAPE calculation (2)'!P207</f>
        <v>3.2701050110918373</v>
      </c>
      <c r="O6" s="68">
        <f>'CAPE calculation (2)'!Q207</f>
        <v>-7.4731464883115439E-2</v>
      </c>
      <c r="P6" s="68">
        <f>'CAPE calculation (2)'!R207</f>
        <v>0.92799265148739329</v>
      </c>
    </row>
    <row r="7" spans="3:16" x14ac:dyDescent="0.25">
      <c r="C7" s="65"/>
      <c r="D7" s="65" t="s">
        <v>4</v>
      </c>
      <c r="E7" s="66">
        <f>'q calc'!M9</f>
        <v>0.77826207810462777</v>
      </c>
      <c r="F7" s="66">
        <f t="shared" ref="F7:F70" si="2">LN(E7)</f>
        <v>-0.25069195021177798</v>
      </c>
      <c r="G7" s="66">
        <f t="shared" si="1"/>
        <v>-4.9136881225077006E-2</v>
      </c>
      <c r="H7" s="66">
        <f t="shared" ref="H7:H70" si="3">EXP(G7)</f>
        <v>0.95205080289882604</v>
      </c>
      <c r="I7" s="68">
        <f>'CAPE calculation'!O208</f>
        <v>25.569614263767857</v>
      </c>
      <c r="J7" s="69">
        <f>'CAPE calculation'!P208</f>
        <v>3.2414047036894198</v>
      </c>
      <c r="K7" s="69">
        <f>'CAPE calculation'!Q208</f>
        <v>-0.11367406493866161</v>
      </c>
      <c r="L7" s="69">
        <f>'CAPE calculation'!R208</f>
        <v>0.89254882143305414</v>
      </c>
      <c r="M7" s="68">
        <f>'CAPE calculation (2)'!O208</f>
        <v>25.481925316693754</v>
      </c>
      <c r="N7" s="68">
        <f>'CAPE calculation (2)'!P208</f>
        <v>3.2379693897289683</v>
      </c>
      <c r="O7" s="68">
        <f>'CAPE calculation (2)'!Q208</f>
        <v>-0.1068670862459844</v>
      </c>
      <c r="P7" s="68">
        <f>'CAPE calculation (2)'!R208</f>
        <v>0.89864510734764069</v>
      </c>
    </row>
    <row r="8" spans="3:16" x14ac:dyDescent="0.25">
      <c r="C8" s="65"/>
      <c r="D8" s="65" t="s">
        <v>3</v>
      </c>
      <c r="E8" s="66">
        <f>'q calc'!M10</f>
        <v>0.76510045896600898</v>
      </c>
      <c r="F8" s="66">
        <f t="shared" si="2"/>
        <v>-0.26774813486735882</v>
      </c>
      <c r="G8" s="66">
        <f t="shared" si="1"/>
        <v>-6.6193065880657848E-2</v>
      </c>
      <c r="H8" s="66">
        <f t="shared" si="3"/>
        <v>0.93595014680764488</v>
      </c>
      <c r="I8" s="68">
        <f>'CAPE calculation'!O209</f>
        <v>24.859222274430152</v>
      </c>
      <c r="J8" s="69">
        <f>'CAPE calculation'!P209</f>
        <v>3.2132288013788095</v>
      </c>
      <c r="K8" s="69">
        <f>'CAPE calculation'!Q209</f>
        <v>-0.1418499672492719</v>
      </c>
      <c r="L8" s="69">
        <f>'CAPE calculation'!R209</f>
        <v>0.867751437855105</v>
      </c>
      <c r="M8" s="68">
        <f>'CAPE calculation (2)'!O209</f>
        <v>24.768370041895619</v>
      </c>
      <c r="N8" s="68">
        <f>'CAPE calculation (2)'!P209</f>
        <v>3.2095674376177241</v>
      </c>
      <c r="O8" s="68">
        <f>'CAPE calculation (2)'!Q209</f>
        <v>-0.13526903835722859</v>
      </c>
      <c r="P8" s="68">
        <f>'CAPE calculation (2)'!R209</f>
        <v>0.87348088021212811</v>
      </c>
    </row>
    <row r="9" spans="3:16" x14ac:dyDescent="0.25">
      <c r="C9" s="65"/>
      <c r="D9" s="65" t="s">
        <v>2</v>
      </c>
      <c r="E9" s="66">
        <f>'q calc'!M11</f>
        <v>0.90017958772671391</v>
      </c>
      <c r="F9" s="66">
        <f t="shared" si="2"/>
        <v>-0.10516099364509593</v>
      </c>
      <c r="G9" s="66">
        <f t="shared" si="1"/>
        <v>9.6394075341605046E-2</v>
      </c>
      <c r="H9" s="66">
        <f t="shared" si="3"/>
        <v>1.1011929314807714</v>
      </c>
      <c r="I9" s="68">
        <f>'CAPE calculation'!O210</f>
        <v>29.940145966649705</v>
      </c>
      <c r="J9" s="69">
        <f>'CAPE calculation'!P210</f>
        <v>3.3992002542851996</v>
      </c>
      <c r="K9" s="69">
        <f>'CAPE calculation'!Q210</f>
        <v>4.4121485657118154E-2</v>
      </c>
      <c r="L9" s="69">
        <f>'CAPE calculation'!R210</f>
        <v>1.045109312968141</v>
      </c>
      <c r="M9" s="68">
        <f>'CAPE calculation (2)'!O210</f>
        <v>29.811022453592205</v>
      </c>
      <c r="N9" s="68">
        <f>'CAPE calculation (2)'!P210</f>
        <v>3.3948782061152745</v>
      </c>
      <c r="O9" s="68">
        <f>'CAPE calculation (2)'!Q210</f>
        <v>5.0041730140321761E-2</v>
      </c>
      <c r="P9" s="68">
        <f>'CAPE calculation (2)'!R210</f>
        <v>1.051314966981749</v>
      </c>
    </row>
    <row r="10" spans="3:16" x14ac:dyDescent="0.25">
      <c r="C10" s="65">
        <v>1901</v>
      </c>
      <c r="D10" s="65" t="s">
        <v>1</v>
      </c>
      <c r="E10" s="66">
        <f>'q calc'!M12</f>
        <v>1.017182198500572</v>
      </c>
      <c r="F10" s="66">
        <f t="shared" si="2"/>
        <v>1.7036253921709058E-2</v>
      </c>
      <c r="G10" s="66">
        <f t="shared" si="1"/>
        <v>0.21859132290841005</v>
      </c>
      <c r="H10" s="66">
        <f t="shared" si="3"/>
        <v>1.2443226466016655</v>
      </c>
      <c r="I10" s="68">
        <f>'CAPE calculation'!O211</f>
        <v>32.441099408856253</v>
      </c>
      <c r="J10" s="69">
        <f>'CAPE calculation'!P211</f>
        <v>3.4794261192048848</v>
      </c>
      <c r="K10" s="69">
        <f>'CAPE calculation'!Q211</f>
        <v>0.12434735057680335</v>
      </c>
      <c r="L10" s="69">
        <f>'CAPE calculation'!R211</f>
        <v>1.1324091456630538</v>
      </c>
      <c r="M10" s="68">
        <f>'CAPE calculation (2)'!O211</f>
        <v>32.273001147455965</v>
      </c>
      <c r="N10" s="68">
        <f>'CAPE calculation (2)'!P211</f>
        <v>3.4742310029002361</v>
      </c>
      <c r="O10" s="68">
        <f>'CAPE calculation (2)'!Q211</f>
        <v>0.12939452692528342</v>
      </c>
      <c r="P10" s="68">
        <f>'CAPE calculation (2)'!R211</f>
        <v>1.1381390621055734</v>
      </c>
    </row>
    <row r="11" spans="3:16" x14ac:dyDescent="0.25">
      <c r="C11" s="65"/>
      <c r="D11" s="65" t="s">
        <v>4</v>
      </c>
      <c r="E11" s="66">
        <f>'q calc'!M13</f>
        <v>1.1436638340881651</v>
      </c>
      <c r="F11" s="66">
        <f t="shared" si="2"/>
        <v>0.1342369984533128</v>
      </c>
      <c r="G11" s="66">
        <f t="shared" si="1"/>
        <v>0.33579206744001378</v>
      </c>
      <c r="H11" s="66">
        <f t="shared" si="3"/>
        <v>1.3990480869139921</v>
      </c>
      <c r="I11" s="68">
        <f>'CAPE calculation'!O212</f>
        <v>36.81721034796022</v>
      </c>
      <c r="J11" s="69">
        <f>'CAPE calculation'!P212</f>
        <v>3.6059654083491051</v>
      </c>
      <c r="K11" s="69">
        <f>'CAPE calculation'!Q212</f>
        <v>0.25088663972102365</v>
      </c>
      <c r="L11" s="69">
        <f>'CAPE calculation'!R212</f>
        <v>1.285164389479625</v>
      </c>
      <c r="M11" s="68">
        <f>'CAPE calculation (2)'!O212</f>
        <v>36.589463517932124</v>
      </c>
      <c r="N11" s="68">
        <f>'CAPE calculation (2)'!P212</f>
        <v>3.5997603169376235</v>
      </c>
      <c r="O11" s="68">
        <f>'CAPE calculation (2)'!Q212</f>
        <v>0.25492384096267084</v>
      </c>
      <c r="P11" s="68">
        <f>'CAPE calculation (2)'!R212</f>
        <v>1.290363344300506</v>
      </c>
    </row>
    <row r="12" spans="3:16" x14ac:dyDescent="0.25">
      <c r="C12" s="65"/>
      <c r="D12" s="65" t="s">
        <v>3</v>
      </c>
      <c r="E12" s="66">
        <f>'q calc'!M14</f>
        <v>1.06932337686042</v>
      </c>
      <c r="F12" s="66">
        <f t="shared" si="2"/>
        <v>6.7026090376745437E-2</v>
      </c>
      <c r="G12" s="66">
        <f t="shared" si="1"/>
        <v>0.2685811593634464</v>
      </c>
      <c r="H12" s="66">
        <f t="shared" si="3"/>
        <v>1.3081071378651734</v>
      </c>
      <c r="I12" s="68">
        <f>'CAPE calculation'!O213</f>
        <v>33.093291039600835</v>
      </c>
      <c r="J12" s="69">
        <f>'CAPE calculation'!P213</f>
        <v>3.4993305742137522</v>
      </c>
      <c r="K12" s="69">
        <f>'CAPE calculation'!Q213</f>
        <v>0.14425180558567074</v>
      </c>
      <c r="L12" s="69">
        <f>'CAPE calculation'!R213</f>
        <v>1.1551749514106373</v>
      </c>
      <c r="M12" s="68">
        <f>'CAPE calculation (2)'!O213</f>
        <v>32.858448552372757</v>
      </c>
      <c r="N12" s="68">
        <f>'CAPE calculation (2)'!P213</f>
        <v>3.4922088976288022</v>
      </c>
      <c r="O12" s="68">
        <f>'CAPE calculation (2)'!Q213</f>
        <v>0.14737242165384945</v>
      </c>
      <c r="P12" s="68">
        <f>'CAPE calculation (2)'!R213</f>
        <v>1.1587854394691075</v>
      </c>
    </row>
    <row r="13" spans="3:16" x14ac:dyDescent="0.25">
      <c r="C13" s="65"/>
      <c r="D13" s="65" t="s">
        <v>2</v>
      </c>
      <c r="E13" s="66">
        <f>'q calc'!M15</f>
        <v>1.0557097468710332</v>
      </c>
      <c r="F13" s="66">
        <f t="shared" si="2"/>
        <v>5.4213286585302368E-2</v>
      </c>
      <c r="G13" s="66">
        <f t="shared" si="1"/>
        <v>0.25576835557200334</v>
      </c>
      <c r="H13" s="66">
        <f t="shared" si="3"/>
        <v>1.2914535352724223</v>
      </c>
      <c r="I13" s="68">
        <f>'CAPE calculation'!O214</f>
        <v>31.844216700636455</v>
      </c>
      <c r="J13" s="69">
        <f>'CAPE calculation'!P214</f>
        <v>3.4608557862727811</v>
      </c>
      <c r="K13" s="69">
        <f>'CAPE calculation'!Q214</f>
        <v>0.10577701764469971</v>
      </c>
      <c r="L13" s="69">
        <f>'CAPE calculation'!R214</f>
        <v>1.1115739874842991</v>
      </c>
      <c r="M13" s="68">
        <f>'CAPE calculation (2)'!O214</f>
        <v>31.593036304906473</v>
      </c>
      <c r="N13" s="68">
        <f>'CAPE calculation (2)'!P214</f>
        <v>3.452936726209912</v>
      </c>
      <c r="O13" s="68">
        <f>'CAPE calculation (2)'!Q214</f>
        <v>0.10810025023495928</v>
      </c>
      <c r="P13" s="68">
        <f>'CAPE calculation (2)'!R214</f>
        <v>1.1141594345330366</v>
      </c>
    </row>
    <row r="14" spans="3:16" x14ac:dyDescent="0.25">
      <c r="C14" s="65">
        <v>1902</v>
      </c>
      <c r="D14" s="65" t="s">
        <v>1</v>
      </c>
      <c r="E14" s="66">
        <f>'q calc'!M16</f>
        <v>1.2036961206002601</v>
      </c>
      <c r="F14" s="66">
        <f t="shared" si="2"/>
        <v>0.18539692350250417</v>
      </c>
      <c r="G14" s="66">
        <f t="shared" si="1"/>
        <v>0.38695199248920514</v>
      </c>
      <c r="H14" s="66">
        <f t="shared" si="3"/>
        <v>1.4724857991983733</v>
      </c>
      <c r="I14" s="68">
        <f>'CAPE calculation'!O215</f>
        <v>33.008568007229904</v>
      </c>
      <c r="J14" s="69">
        <f>'CAPE calculation'!P215</f>
        <v>3.49676716434946</v>
      </c>
      <c r="K14" s="69">
        <f>'CAPE calculation'!Q215</f>
        <v>0.14168839572137859</v>
      </c>
      <c r="L14" s="69">
        <f>'CAPE calculation'!R215</f>
        <v>1.152217556672068</v>
      </c>
      <c r="M14" s="68">
        <f>'CAPE calculation (2)'!O215</f>
        <v>32.719959204344455</v>
      </c>
      <c r="N14" s="68">
        <f>'CAPE calculation (2)'!P215</f>
        <v>3.4879852649227807</v>
      </c>
      <c r="O14" s="68">
        <f>'CAPE calculation (2)'!Q215</f>
        <v>0.14314878894782801</v>
      </c>
      <c r="P14" s="68">
        <f>'CAPE calculation (2)'!R215</f>
        <v>1.1539014766806337</v>
      </c>
    </row>
    <row r="15" spans="3:16" x14ac:dyDescent="0.25">
      <c r="C15" s="65"/>
      <c r="D15" s="65" t="s">
        <v>4</v>
      </c>
      <c r="E15" s="66">
        <f>'q calc'!M17</f>
        <v>1.2120716017959823</v>
      </c>
      <c r="F15" s="66">
        <f t="shared" si="2"/>
        <v>0.19233096329154678</v>
      </c>
      <c r="G15" s="66">
        <f t="shared" si="1"/>
        <v>0.39388603227824776</v>
      </c>
      <c r="H15" s="66">
        <f t="shared" si="3"/>
        <v>1.4827315555077014</v>
      </c>
      <c r="I15" s="68">
        <f>'CAPE calculation'!O216</f>
        <v>32.500366199150918</v>
      </c>
      <c r="J15" s="69">
        <f>'CAPE calculation'!P216</f>
        <v>3.4812513569383943</v>
      </c>
      <c r="K15" s="69">
        <f>'CAPE calculation'!Q216</f>
        <v>0.12617258831031286</v>
      </c>
      <c r="L15" s="69">
        <f>'CAPE calculation'!R216</f>
        <v>1.1344779490201142</v>
      </c>
      <c r="M15" s="68">
        <f>'CAPE calculation (2)'!O216</f>
        <v>32.193180595712008</v>
      </c>
      <c r="N15" s="68">
        <f>'CAPE calculation (2)'!P216</f>
        <v>3.4717546473793677</v>
      </c>
      <c r="O15" s="68">
        <f>'CAPE calculation (2)'!Q216</f>
        <v>0.12691817140441497</v>
      </c>
      <c r="P15" s="68">
        <f>'CAPE calculation (2)'!R216</f>
        <v>1.1353241120027446</v>
      </c>
    </row>
    <row r="16" spans="3:16" x14ac:dyDescent="0.25">
      <c r="C16" s="65"/>
      <c r="D16" s="65" t="s">
        <v>3</v>
      </c>
      <c r="E16" s="66">
        <f>'q calc'!M18</f>
        <v>1.2527040432419938</v>
      </c>
      <c r="F16" s="66">
        <f t="shared" si="2"/>
        <v>0.22530444948473211</v>
      </c>
      <c r="G16" s="66">
        <f t="shared" si="1"/>
        <v>0.42685951847143311</v>
      </c>
      <c r="H16" s="66">
        <f t="shared" si="3"/>
        <v>1.5324373674581255</v>
      </c>
      <c r="I16" s="68">
        <f>'CAPE calculation'!O217</f>
        <v>34.008488969584754</v>
      </c>
      <c r="J16" s="69">
        <f>'CAPE calculation'!P217</f>
        <v>3.5266101690284239</v>
      </c>
      <c r="K16" s="69">
        <f>'CAPE calculation'!Q217</f>
        <v>0.17153140040034254</v>
      </c>
      <c r="L16" s="69">
        <f>'CAPE calculation'!R217</f>
        <v>1.1871214182348397</v>
      </c>
      <c r="M16" s="68">
        <f>'CAPE calculation (2)'!O217</f>
        <v>33.664190417337473</v>
      </c>
      <c r="N16" s="68">
        <f>'CAPE calculation (2)'!P217</f>
        <v>3.5164346735077987</v>
      </c>
      <c r="O16" s="68">
        <f>'CAPE calculation (2)'!Q217</f>
        <v>0.171598197532846</v>
      </c>
      <c r="P16" s="68">
        <f>'CAPE calculation (2)'!R217</f>
        <v>1.1872007171899532</v>
      </c>
    </row>
    <row r="17" spans="3:16" x14ac:dyDescent="0.25">
      <c r="C17" s="65"/>
      <c r="D17" s="65" t="s">
        <v>2</v>
      </c>
      <c r="E17" s="66">
        <f>'q calc'!M19</f>
        <v>1.1194703275223257</v>
      </c>
      <c r="F17" s="66">
        <f t="shared" si="2"/>
        <v>0.11285565158912668</v>
      </c>
      <c r="G17" s="66">
        <f t="shared" si="1"/>
        <v>0.31441072057582764</v>
      </c>
      <c r="H17" s="66">
        <f t="shared" si="3"/>
        <v>1.3694520832039809</v>
      </c>
      <c r="I17" s="68">
        <f>'CAPE calculation'!O218</f>
        <v>29.423329901935741</v>
      </c>
      <c r="J17" s="69">
        <f>'CAPE calculation'!P218</f>
        <v>3.381787893742378</v>
      </c>
      <c r="K17" s="69">
        <f>'CAPE calculation'!Q218</f>
        <v>2.6709125114296572E-2</v>
      </c>
      <c r="L17" s="69">
        <f>'CAPE calculation'!R218</f>
        <v>1.0270690107289413</v>
      </c>
      <c r="M17" s="68">
        <f>'CAPE calculation (2)'!O218</f>
        <v>29.113851160989007</v>
      </c>
      <c r="N17" s="68">
        <f>'CAPE calculation (2)'!P218</f>
        <v>3.3712140458462732</v>
      </c>
      <c r="O17" s="68">
        <f>'CAPE calculation (2)'!Q218</f>
        <v>2.637756987132045E-2</v>
      </c>
      <c r="P17" s="68">
        <f>'CAPE calculation (2)'!R218</f>
        <v>1.02672853705957</v>
      </c>
    </row>
    <row r="18" spans="3:16" x14ac:dyDescent="0.25">
      <c r="C18" s="65">
        <v>1903</v>
      </c>
      <c r="D18" s="65" t="s">
        <v>1</v>
      </c>
      <c r="E18" s="66">
        <f>'q calc'!M20</f>
        <v>1.1166277135371456</v>
      </c>
      <c r="F18" s="66">
        <f t="shared" si="2"/>
        <v>0.11031317316085436</v>
      </c>
      <c r="G18" s="66">
        <f t="shared" si="1"/>
        <v>0.31186824214755532</v>
      </c>
      <c r="H18" s="66">
        <f t="shared" si="3"/>
        <v>1.365974703278811</v>
      </c>
      <c r="I18" s="68">
        <f>'CAPE calculation'!O219</f>
        <v>30.022841128672049</v>
      </c>
      <c r="J18" s="69">
        <f>'CAPE calculation'!P219</f>
        <v>3.4019584629220589</v>
      </c>
      <c r="K18" s="69">
        <f>'CAPE calculation'!Q219</f>
        <v>4.6879694293977536E-2</v>
      </c>
      <c r="L18" s="69">
        <f>'CAPE calculation'!R219</f>
        <v>1.0479959216060291</v>
      </c>
      <c r="M18" s="68">
        <f>'CAPE calculation (2)'!O219</f>
        <v>29.694760558176053</v>
      </c>
      <c r="N18" s="68">
        <f>'CAPE calculation (2)'!P219</f>
        <v>3.3909706180635699</v>
      </c>
      <c r="O18" s="68">
        <f>'CAPE calculation (2)'!Q219</f>
        <v>4.6134142088617214E-2</v>
      </c>
      <c r="P18" s="68">
        <f>'CAPE calculation (2)'!R219</f>
        <v>1.0472148771263625</v>
      </c>
    </row>
    <row r="19" spans="3:16" x14ac:dyDescent="0.25">
      <c r="C19" s="65"/>
      <c r="D19" s="65" t="s">
        <v>4</v>
      </c>
      <c r="E19" s="66">
        <f>'q calc'!M21</f>
        <v>0.97725876090046049</v>
      </c>
      <c r="F19" s="66">
        <f t="shared" si="2"/>
        <v>-2.3003809498440331E-2</v>
      </c>
      <c r="G19" s="66">
        <f t="shared" si="1"/>
        <v>0.17855125948826064</v>
      </c>
      <c r="H19" s="66">
        <f t="shared" si="3"/>
        <v>1.1954841616092651</v>
      </c>
      <c r="I19" s="68">
        <f>'CAPE calculation'!O220</f>
        <v>27.134686736499265</v>
      </c>
      <c r="J19" s="69">
        <f>'CAPE calculation'!P220</f>
        <v>3.3008128628199929</v>
      </c>
      <c r="K19" s="69">
        <f>'CAPE calculation'!Q220</f>
        <v>-5.4265905808088544E-2</v>
      </c>
      <c r="L19" s="69">
        <f>'CAPE calculation'!R220</f>
        <v>0.94718021229346061</v>
      </c>
      <c r="M19" s="68">
        <f>'CAPE calculation (2)'!O220</f>
        <v>26.819095077478689</v>
      </c>
      <c r="N19" s="68">
        <f>'CAPE calculation (2)'!P220</f>
        <v>3.2891141366981276</v>
      </c>
      <c r="O19" s="68">
        <f>'CAPE calculation (2)'!Q220</f>
        <v>-5.5722339276825128E-2</v>
      </c>
      <c r="P19" s="68">
        <f>'CAPE calculation (2)'!R220</f>
        <v>0.94580171142242686</v>
      </c>
    </row>
    <row r="20" spans="3:16" x14ac:dyDescent="0.25">
      <c r="C20" s="65"/>
      <c r="D20" s="65" t="s">
        <v>3</v>
      </c>
      <c r="E20" s="66">
        <f>'q calc'!M22</f>
        <v>0.86751431691045944</v>
      </c>
      <c r="F20" s="66">
        <f t="shared" si="2"/>
        <v>-0.1421232636541255</v>
      </c>
      <c r="G20" s="66">
        <f t="shared" si="1"/>
        <v>5.9431805332575471E-2</v>
      </c>
      <c r="H20" s="66">
        <f t="shared" si="3"/>
        <v>1.0612333880538825</v>
      </c>
      <c r="I20" s="68">
        <f>'CAPE calculation'!O221</f>
        <v>24.055944915674559</v>
      </c>
      <c r="J20" s="69">
        <f>'CAPE calculation'!P221</f>
        <v>3.180382155846333</v>
      </c>
      <c r="K20" s="69">
        <f>'CAPE calculation'!Q221</f>
        <v>-0.17469661278174842</v>
      </c>
      <c r="L20" s="69">
        <f>'CAPE calculation'!R221</f>
        <v>0.83971173993689641</v>
      </c>
      <c r="M20" s="68">
        <f>'CAPE calculation (2)'!O221</f>
        <v>23.758188817835823</v>
      </c>
      <c r="N20" s="68">
        <f>'CAPE calculation (2)'!P221</f>
        <v>3.1679272633833637</v>
      </c>
      <c r="O20" s="68">
        <f>'CAPE calculation (2)'!Q221</f>
        <v>-0.17690921259158898</v>
      </c>
      <c r="P20" s="68">
        <f>'CAPE calculation (2)'!R221</f>
        <v>0.83785584783119293</v>
      </c>
    </row>
    <row r="21" spans="3:16" x14ac:dyDescent="0.25">
      <c r="C21" s="65"/>
      <c r="D21" s="65" t="s">
        <v>2</v>
      </c>
      <c r="E21" s="66">
        <f>'q calc'!M23</f>
        <v>0.86800296151744005</v>
      </c>
      <c r="F21" s="66">
        <f t="shared" si="2"/>
        <v>-0.14156015244115569</v>
      </c>
      <c r="G21" s="66">
        <f t="shared" si="1"/>
        <v>5.9994916545545285E-2</v>
      </c>
      <c r="H21" s="66">
        <f t="shared" si="3"/>
        <v>1.0618311487613565</v>
      </c>
      <c r="I21" s="68">
        <f>'CAPE calculation'!O222</f>
        <v>24.871456149274501</v>
      </c>
      <c r="J21" s="69">
        <f>'CAPE calculation'!P222</f>
        <v>3.2137208065345364</v>
      </c>
      <c r="K21" s="69">
        <f>'CAPE calculation'!Q222</f>
        <v>-0.14135796209354501</v>
      </c>
      <c r="L21" s="69">
        <f>'CAPE calculation'!R222</f>
        <v>0.86817848108153928</v>
      </c>
      <c r="M21" s="68">
        <f>'CAPE calculation (2)'!O222</f>
        <v>24.541429915147319</v>
      </c>
      <c r="N21" s="68">
        <f>'CAPE calculation (2)'!P222</f>
        <v>3.2003627063361173</v>
      </c>
      <c r="O21" s="68">
        <f>'CAPE calculation (2)'!Q222</f>
        <v>-0.1444737696388354</v>
      </c>
      <c r="P21" s="68">
        <f>'CAPE calculation (2)'!R222</f>
        <v>0.86547761389576372</v>
      </c>
    </row>
    <row r="22" spans="3:16" x14ac:dyDescent="0.25">
      <c r="C22" s="65">
        <v>1904</v>
      </c>
      <c r="D22" s="65" t="s">
        <v>1</v>
      </c>
      <c r="E22" s="66">
        <f>'q calc'!M24</f>
        <v>0.9187224293649382</v>
      </c>
      <c r="F22" s="66">
        <f t="shared" si="2"/>
        <v>-8.4771237759854345E-2</v>
      </c>
      <c r="G22" s="66">
        <f t="shared" si="1"/>
        <v>0.11678383122684663</v>
      </c>
      <c r="H22" s="66">
        <f t="shared" si="3"/>
        <v>1.1238764564351043</v>
      </c>
      <c r="I22" s="68">
        <f>'CAPE calculation'!O223</f>
        <v>23.620574794850338</v>
      </c>
      <c r="J22" s="69">
        <f>'CAPE calculation'!P223</f>
        <v>3.1621181455641616</v>
      </c>
      <c r="K22" s="69">
        <f>'CAPE calculation'!Q223</f>
        <v>-0.19296062306391981</v>
      </c>
      <c r="L22" s="69">
        <f>'CAPE calculation'!R223</f>
        <v>0.82451444035230892</v>
      </c>
      <c r="M22" s="68">
        <f>'CAPE calculation (2)'!O223</f>
        <v>23.295268066532511</v>
      </c>
      <c r="N22" s="68">
        <f>'CAPE calculation (2)'!P223</f>
        <v>3.1482502526733591</v>
      </c>
      <c r="O22" s="68">
        <f>'CAPE calculation (2)'!Q223</f>
        <v>-0.19658622330159359</v>
      </c>
      <c r="P22" s="68">
        <f>'CAPE calculation (2)'!R223</f>
        <v>0.82153049316986815</v>
      </c>
    </row>
    <row r="23" spans="3:16" x14ac:dyDescent="0.25">
      <c r="C23" s="65"/>
      <c r="D23" s="65" t="s">
        <v>4</v>
      </c>
      <c r="E23" s="66">
        <f>'q calc'!M25</f>
        <v>0.91802988935361707</v>
      </c>
      <c r="F23" s="66">
        <f t="shared" si="2"/>
        <v>-8.5525329682952927E-2</v>
      </c>
      <c r="G23" s="66">
        <f t="shared" si="1"/>
        <v>0.11602973930374805</v>
      </c>
      <c r="H23" s="66">
        <f t="shared" si="3"/>
        <v>1.1230292697452122</v>
      </c>
      <c r="I23" s="68">
        <f>'CAPE calculation'!O224</f>
        <v>24.481445140193998</v>
      </c>
      <c r="J23" s="69">
        <f>'CAPE calculation'!P224</f>
        <v>3.1979154894063733</v>
      </c>
      <c r="K23" s="69">
        <f>'CAPE calculation'!Q224</f>
        <v>-0.15716327922170814</v>
      </c>
      <c r="L23" s="69">
        <f>'CAPE calculation'!R224</f>
        <v>0.85456451479680018</v>
      </c>
      <c r="M23" s="68">
        <f>'CAPE calculation (2)'!O224</f>
        <v>24.131929959846605</v>
      </c>
      <c r="N23" s="68">
        <f>'CAPE calculation (2)'!P224</f>
        <v>3.1835358581976503</v>
      </c>
      <c r="O23" s="68">
        <f>'CAPE calculation (2)'!Q224</f>
        <v>-0.16130061777730242</v>
      </c>
      <c r="P23" s="68">
        <f>'CAPE calculation (2)'!R224</f>
        <v>0.85103619603912384</v>
      </c>
    </row>
    <row r="24" spans="3:16" x14ac:dyDescent="0.25">
      <c r="C24" s="65"/>
      <c r="D24" s="65" t="s">
        <v>3</v>
      </c>
      <c r="E24" s="66">
        <f>'q calc'!M26</f>
        <v>1.0267528192037965</v>
      </c>
      <c r="F24" s="66">
        <f t="shared" si="2"/>
        <v>2.6401219605615447E-2</v>
      </c>
      <c r="G24" s="66">
        <f t="shared" si="1"/>
        <v>0.22795628859231643</v>
      </c>
      <c r="H24" s="66">
        <f t="shared" si="3"/>
        <v>1.2560304213745743</v>
      </c>
      <c r="I24" s="68">
        <f>'CAPE calculation'!O225</f>
        <v>26.778232696718259</v>
      </c>
      <c r="J24" s="69">
        <f>'CAPE calculation'!P225</f>
        <v>3.2875893446842555</v>
      </c>
      <c r="K24" s="69">
        <f>'CAPE calculation'!Q225</f>
        <v>-6.7489423943825955E-2</v>
      </c>
      <c r="L24" s="69">
        <f>'CAPE calculation'!R225</f>
        <v>0.93473760640118442</v>
      </c>
      <c r="M24" s="68">
        <f>'CAPE calculation (2)'!O225</f>
        <v>26.386362424684435</v>
      </c>
      <c r="N24" s="68">
        <f>'CAPE calculation (2)'!P225</f>
        <v>3.2728473018589703</v>
      </c>
      <c r="O24" s="68">
        <f>'CAPE calculation (2)'!Q225</f>
        <v>-7.1989174115982379E-2</v>
      </c>
      <c r="P24" s="68">
        <f>'CAPE calculation (2)'!R225</f>
        <v>0.93054096968528777</v>
      </c>
    </row>
    <row r="25" spans="3:16" x14ac:dyDescent="0.25">
      <c r="C25" s="65"/>
      <c r="D25" s="65" t="s">
        <v>2</v>
      </c>
      <c r="E25" s="66">
        <f>'q calc'!M27</f>
        <v>1.1510656661844225</v>
      </c>
      <c r="F25" s="66">
        <f t="shared" si="2"/>
        <v>0.14068817953237742</v>
      </c>
      <c r="G25" s="66">
        <f t="shared" si="1"/>
        <v>0.34224324851907839</v>
      </c>
      <c r="H25" s="66">
        <f t="shared" si="3"/>
        <v>1.4081027747735446</v>
      </c>
      <c r="I25" s="68">
        <f>'CAPE calculation'!O226</f>
        <v>29.39402709325924</v>
      </c>
      <c r="J25" s="69">
        <f>'CAPE calculation'!P226</f>
        <v>3.3807914936116057</v>
      </c>
      <c r="K25" s="69">
        <f>'CAPE calculation'!Q226</f>
        <v>2.5712724983524282E-2</v>
      </c>
      <c r="L25" s="69">
        <f>'CAPE calculation'!R226</f>
        <v>1.026046148706891</v>
      </c>
      <c r="M25" s="68">
        <f>'CAPE calculation (2)'!O226</f>
        <v>28.960291013758145</v>
      </c>
      <c r="N25" s="68">
        <f>'CAPE calculation (2)'!P226</f>
        <v>3.3659256162846423</v>
      </c>
      <c r="O25" s="68">
        <f>'CAPE calculation (2)'!Q226</f>
        <v>2.1089140309689558E-2</v>
      </c>
      <c r="P25" s="68">
        <f>'CAPE calculation (2)'!R226</f>
        <v>1.0213130877449066</v>
      </c>
    </row>
    <row r="26" spans="3:16" x14ac:dyDescent="0.25">
      <c r="C26" s="65">
        <v>1905</v>
      </c>
      <c r="D26" s="65" t="s">
        <v>1</v>
      </c>
      <c r="E26" s="66">
        <f>'q calc'!M28</f>
        <v>1.2485575405016081</v>
      </c>
      <c r="F26" s="66">
        <f t="shared" si="2"/>
        <v>0.22198891738221943</v>
      </c>
      <c r="G26" s="66">
        <f t="shared" si="1"/>
        <v>0.42354398636892043</v>
      </c>
      <c r="H26" s="66">
        <f t="shared" si="3"/>
        <v>1.5273649357230208</v>
      </c>
      <c r="I26" s="68">
        <f>'CAPE calculation'!O227</f>
        <v>32.475957569587926</v>
      </c>
      <c r="J26" s="69">
        <f>'CAPE calculation'!P227</f>
        <v>3.4805000484833939</v>
      </c>
      <c r="K26" s="69">
        <f>'CAPE calculation'!Q227</f>
        <v>0.12542127985531248</v>
      </c>
      <c r="L26" s="69">
        <f>'CAPE calculation'!R227</f>
        <v>1.1336259262510371</v>
      </c>
      <c r="M26" s="68">
        <f>'CAPE calculation (2)'!O227</f>
        <v>31.994680604816075</v>
      </c>
      <c r="N26" s="68">
        <f>'CAPE calculation (2)'!P227</f>
        <v>3.4655696578823085</v>
      </c>
      <c r="O26" s="68">
        <f>'CAPE calculation (2)'!Q227</f>
        <v>0.12073318190735582</v>
      </c>
      <c r="P26" s="68">
        <f>'CAPE calculation (2)'!R227</f>
        <v>1.1283238149918153</v>
      </c>
    </row>
    <row r="27" spans="3:16" x14ac:dyDescent="0.25">
      <c r="C27" s="65"/>
      <c r="D27" s="65" t="s">
        <v>4</v>
      </c>
      <c r="E27" s="66">
        <f>'q calc'!M29</f>
        <v>1.1677589765928684</v>
      </c>
      <c r="F27" s="66">
        <f t="shared" si="2"/>
        <v>0.15508650745498653</v>
      </c>
      <c r="G27" s="66">
        <f t="shared" si="1"/>
        <v>0.35664157644168748</v>
      </c>
      <c r="H27" s="66">
        <f t="shared" si="3"/>
        <v>1.4285237615137769</v>
      </c>
      <c r="I27" s="68">
        <f>'CAPE calculation'!O228</f>
        <v>31.000371575664911</v>
      </c>
      <c r="J27" s="69">
        <f>'CAPE calculation'!P228</f>
        <v>3.4339991907250824</v>
      </c>
      <c r="K27" s="69">
        <f>'CAPE calculation'!Q228</f>
        <v>7.8920422097001008E-2</v>
      </c>
      <c r="L27" s="69">
        <f>'CAPE calculation'!R228</f>
        <v>1.0821182059462637</v>
      </c>
      <c r="M27" s="68">
        <f>'CAPE calculation (2)'!O228</f>
        <v>30.543772836854206</v>
      </c>
      <c r="N27" s="68">
        <f>'CAPE calculation (2)'!P228</f>
        <v>3.4191608297128795</v>
      </c>
      <c r="O27" s="68">
        <f>'CAPE calculation (2)'!Q228</f>
        <v>7.4324353737926785E-2</v>
      </c>
      <c r="P27" s="68">
        <f>'CAPE calculation (2)'!R228</f>
        <v>1.0771561284576492</v>
      </c>
    </row>
    <row r="28" spans="3:16" x14ac:dyDescent="0.25">
      <c r="C28" s="65"/>
      <c r="D28" s="65" t="s">
        <v>3</v>
      </c>
      <c r="E28" s="66">
        <f>'q calc'!M30</f>
        <v>1.2338413493614642</v>
      </c>
      <c r="F28" s="66">
        <f t="shared" si="2"/>
        <v>0.21013235106021264</v>
      </c>
      <c r="G28" s="66">
        <f t="shared" si="1"/>
        <v>0.41168742004691361</v>
      </c>
      <c r="H28" s="66">
        <f t="shared" si="3"/>
        <v>1.5093625661038974</v>
      </c>
      <c r="I28" s="68">
        <f>'CAPE calculation'!O229</f>
        <v>33.015518995583555</v>
      </c>
      <c r="J28" s="69">
        <f>'CAPE calculation'!P229</f>
        <v>3.4969777235164208</v>
      </c>
      <c r="K28" s="69">
        <f>'CAPE calculation'!Q229</f>
        <v>0.14189895488833937</v>
      </c>
      <c r="L28" s="69">
        <f>'CAPE calculation'!R229</f>
        <v>1.1524601921846278</v>
      </c>
      <c r="M28" s="68">
        <f>'CAPE calculation (2)'!O229</f>
        <v>32.53411434366825</v>
      </c>
      <c r="N28" s="68">
        <f>'CAPE calculation (2)'!P229</f>
        <v>3.4822892109279993</v>
      </c>
      <c r="O28" s="68">
        <f>'CAPE calculation (2)'!Q229</f>
        <v>0.13745273495304655</v>
      </c>
      <c r="P28" s="68">
        <f>'CAPE calculation (2)'!R229</f>
        <v>1.1473474752581836</v>
      </c>
    </row>
    <row r="29" spans="3:16" x14ac:dyDescent="0.25">
      <c r="C29" s="65"/>
      <c r="D29" s="65" t="s">
        <v>2</v>
      </c>
      <c r="E29" s="66">
        <f>'q calc'!M31</f>
        <v>1.2557800964656205</v>
      </c>
      <c r="F29" s="66">
        <f t="shared" si="2"/>
        <v>0.22775697028545794</v>
      </c>
      <c r="G29" s="66">
        <f t="shared" si="1"/>
        <v>0.42931203927215889</v>
      </c>
      <c r="H29" s="66">
        <f t="shared" si="3"/>
        <v>1.5362003144443714</v>
      </c>
      <c r="I29" s="68">
        <f>'CAPE calculation'!O230</f>
        <v>33.081159156636481</v>
      </c>
      <c r="J29" s="69">
        <f>'CAPE calculation'!P230</f>
        <v>3.4989639105523449</v>
      </c>
      <c r="K29" s="69">
        <f>'CAPE calculation'!Q230</f>
        <v>0.14388514192426349</v>
      </c>
      <c r="L29" s="69">
        <f>'CAPE calculation'!R230</f>
        <v>1.1547514683760518</v>
      </c>
      <c r="M29" s="68">
        <f>'CAPE calculation (2)'!O230</f>
        <v>32.607128781896847</v>
      </c>
      <c r="N29" s="68">
        <f>'CAPE calculation (2)'!P230</f>
        <v>3.4845309387582386</v>
      </c>
      <c r="O29" s="68">
        <f>'CAPE calculation (2)'!Q230</f>
        <v>0.1396944627832859</v>
      </c>
      <c r="P29" s="68">
        <f>'CAPE calculation (2)'!R230</f>
        <v>1.1499224010875473</v>
      </c>
    </row>
    <row r="30" spans="3:16" x14ac:dyDescent="0.25">
      <c r="C30" s="65">
        <v>1906</v>
      </c>
      <c r="D30" s="65" t="s">
        <v>1</v>
      </c>
      <c r="E30" s="66">
        <f>'q calc'!M32</f>
        <v>1.1937525987451267</v>
      </c>
      <c r="F30" s="66">
        <f t="shared" si="2"/>
        <v>0.17710178976970184</v>
      </c>
      <c r="G30" s="66">
        <f t="shared" si="1"/>
        <v>0.37865685875640281</v>
      </c>
      <c r="H30" s="66">
        <f t="shared" si="3"/>
        <v>1.4603218531034063</v>
      </c>
      <c r="I30" s="68">
        <f>'CAPE calculation'!O231</f>
        <v>32.865159286728684</v>
      </c>
      <c r="J30" s="69">
        <f>'CAPE calculation'!P231</f>
        <v>3.4924131084017613</v>
      </c>
      <c r="K30" s="69">
        <f>'CAPE calculation'!Q231</f>
        <v>0.13733433977367993</v>
      </c>
      <c r="L30" s="69">
        <f>'CAPE calculation'!R231</f>
        <v>1.1472116428891621</v>
      </c>
      <c r="M30" s="68">
        <f>'CAPE calculation (2)'!O231</f>
        <v>32.39890123519946</v>
      </c>
      <c r="N30" s="68">
        <f>'CAPE calculation (2)'!P231</f>
        <v>3.4781245097293985</v>
      </c>
      <c r="O30" s="68">
        <f>'CAPE calculation (2)'!Q231</f>
        <v>0.13328803375444576</v>
      </c>
      <c r="P30" s="68">
        <f>'CAPE calculation (2)'!R231</f>
        <v>1.1425790522734753</v>
      </c>
    </row>
    <row r="31" spans="3:16" x14ac:dyDescent="0.25">
      <c r="C31" s="65"/>
      <c r="D31" s="65" t="s">
        <v>4</v>
      </c>
      <c r="E31" s="66">
        <f>'q calc'!M33</f>
        <v>1.1345970030256378</v>
      </c>
      <c r="F31" s="66">
        <f t="shared" si="2"/>
        <v>0.12627752446989229</v>
      </c>
      <c r="G31" s="66">
        <f t="shared" si="1"/>
        <v>0.32783259345659327</v>
      </c>
      <c r="H31" s="66">
        <f t="shared" si="3"/>
        <v>1.3879565998228445</v>
      </c>
      <c r="I31" s="68">
        <f>'CAPE calculation'!O232</f>
        <v>31.326970034869955</v>
      </c>
      <c r="J31" s="69">
        <f>'CAPE calculation'!P232</f>
        <v>3.4444793889840355</v>
      </c>
      <c r="K31" s="69">
        <f>'CAPE calculation'!Q232</f>
        <v>8.9400620355954086E-2</v>
      </c>
      <c r="L31" s="69">
        <f>'CAPE calculation'!R232</f>
        <v>1.0935186544175717</v>
      </c>
      <c r="M31" s="68">
        <f>'CAPE calculation (2)'!O232</f>
        <v>30.880718724823073</v>
      </c>
      <c r="N31" s="68">
        <f>'CAPE calculation (2)'!P232</f>
        <v>3.4301319996533088</v>
      </c>
      <c r="O31" s="68">
        <f>'CAPE calculation (2)'!Q232</f>
        <v>8.5295523678356133E-2</v>
      </c>
      <c r="P31" s="68">
        <f>'CAPE calculation (2)'!R232</f>
        <v>1.0890388559164632</v>
      </c>
    </row>
    <row r="32" spans="3:16" x14ac:dyDescent="0.25">
      <c r="C32" s="65"/>
      <c r="D32" s="65" t="s">
        <v>3</v>
      </c>
      <c r="E32" s="66">
        <f>'q calc'!M34</f>
        <v>1.196165630250444</v>
      </c>
      <c r="F32" s="66">
        <f t="shared" si="2"/>
        <v>0.17912113277149888</v>
      </c>
      <c r="G32" s="66">
        <f t="shared" si="1"/>
        <v>0.38067620175819983</v>
      </c>
      <c r="H32" s="66">
        <f t="shared" si="3"/>
        <v>1.4632737232339057</v>
      </c>
      <c r="I32" s="68">
        <f>'CAPE calculation'!O233</f>
        <v>33.429015985426638</v>
      </c>
      <c r="J32" s="69">
        <f>'CAPE calculation'!P233</f>
        <v>3.5094242649233047</v>
      </c>
      <c r="K32" s="69">
        <f>'CAPE calculation'!Q233</f>
        <v>0.15434549629522332</v>
      </c>
      <c r="L32" s="69">
        <f>'CAPE calculation'!R233</f>
        <v>1.1668939746869131</v>
      </c>
      <c r="M32" s="68">
        <f>'CAPE calculation (2)'!O233</f>
        <v>32.942783068440527</v>
      </c>
      <c r="N32" s="68">
        <f>'CAPE calculation (2)'!P233</f>
        <v>3.4947722102041929</v>
      </c>
      <c r="O32" s="68">
        <f>'CAPE calculation (2)'!Q233</f>
        <v>0.14993573422924023</v>
      </c>
      <c r="P32" s="68">
        <f>'CAPE calculation (2)'!R233</f>
        <v>1.1617595789543673</v>
      </c>
    </row>
    <row r="33" spans="3:16" x14ac:dyDescent="0.25">
      <c r="C33" s="65"/>
      <c r="D33" s="65" t="s">
        <v>2</v>
      </c>
      <c r="E33" s="66">
        <f>'q calc'!M35</f>
        <v>1.1477213179024932</v>
      </c>
      <c r="F33" s="66">
        <f t="shared" si="2"/>
        <v>0.13777851398740926</v>
      </c>
      <c r="G33" s="66">
        <f t="shared" si="1"/>
        <v>0.3393335829741102</v>
      </c>
      <c r="H33" s="66">
        <f t="shared" si="3"/>
        <v>1.4040116214762668</v>
      </c>
      <c r="I33" s="68">
        <f>'CAPE calculation'!O234</f>
        <v>31.021463940640551</v>
      </c>
      <c r="J33" s="69">
        <f>'CAPE calculation'!P234</f>
        <v>3.4346793500790644</v>
      </c>
      <c r="K33" s="69">
        <f>'CAPE calculation'!Q234</f>
        <v>7.9600581450983032E-2</v>
      </c>
      <c r="L33" s="69">
        <f>'CAPE calculation'!R234</f>
        <v>1.0828544691259125</v>
      </c>
      <c r="M33" s="68">
        <f>'CAPE calculation (2)'!O234</f>
        <v>30.575309139675436</v>
      </c>
      <c r="N33" s="68">
        <f>'CAPE calculation (2)'!P234</f>
        <v>3.4201927923864042</v>
      </c>
      <c r="O33" s="68">
        <f>'CAPE calculation (2)'!Q234</f>
        <v>7.5356316411451463E-2</v>
      </c>
      <c r="P33" s="68">
        <f>'CAPE calculation (2)'!R234</f>
        <v>1.0782682871301952</v>
      </c>
    </row>
    <row r="34" spans="3:16" x14ac:dyDescent="0.25">
      <c r="C34" s="65">
        <v>1907</v>
      </c>
      <c r="D34" s="65" t="s">
        <v>1</v>
      </c>
      <c r="E34" s="66">
        <f>'q calc'!M36</f>
        <v>0.96149032210169449</v>
      </c>
      <c r="F34" s="66">
        <f t="shared" si="2"/>
        <v>-3.9270779420813681E-2</v>
      </c>
      <c r="G34" s="66">
        <f t="shared" si="1"/>
        <v>0.16228428956588731</v>
      </c>
      <c r="H34" s="66">
        <f t="shared" si="3"/>
        <v>1.176194573639892</v>
      </c>
      <c r="I34" s="68">
        <f>'CAPE calculation'!O235</f>
        <v>26.002781384224129</v>
      </c>
      <c r="J34" s="69">
        <f>'CAPE calculation'!P235</f>
        <v>3.2582035086162366</v>
      </c>
      <c r="K34" s="69">
        <f>'CAPE calculation'!Q235</f>
        <v>-9.6875260011844766E-2</v>
      </c>
      <c r="L34" s="69">
        <f>'CAPE calculation'!R235</f>
        <v>0.90766922171983655</v>
      </c>
      <c r="M34" s="68">
        <f>'CAPE calculation (2)'!O235</f>
        <v>25.631198201082395</v>
      </c>
      <c r="N34" s="68">
        <f>'CAPE calculation (2)'!P235</f>
        <v>3.2438102892279246</v>
      </c>
      <c r="O34" s="68">
        <f>'CAPE calculation (2)'!Q235</f>
        <v>-0.10102618674702812</v>
      </c>
      <c r="P34" s="68">
        <f>'CAPE calculation (2)'!R235</f>
        <v>0.90390936213013295</v>
      </c>
    </row>
    <row r="35" spans="3:16" x14ac:dyDescent="0.25">
      <c r="C35" s="65"/>
      <c r="D35" s="65" t="s">
        <v>4</v>
      </c>
      <c r="E35" s="66">
        <f>'q calc'!M37</f>
        <v>0.88784302752210986</v>
      </c>
      <c r="F35" s="66">
        <f t="shared" si="2"/>
        <v>-0.11896032242420267</v>
      </c>
      <c r="G35" s="66">
        <f t="shared" si="1"/>
        <v>8.2594746562498308E-2</v>
      </c>
      <c r="H35" s="66">
        <f t="shared" si="3"/>
        <v>1.0861015729548533</v>
      </c>
      <c r="I35" s="68">
        <f>'CAPE calculation'!O236</f>
        <v>23.381313739724824</v>
      </c>
      <c r="J35" s="69">
        <f>'CAPE calculation'!P236</f>
        <v>3.1519371452148461</v>
      </c>
      <c r="K35" s="69">
        <f>'CAPE calculation'!Q236</f>
        <v>-0.20314162341323527</v>
      </c>
      <c r="L35" s="69">
        <f>'CAPE calculation'!R236</f>
        <v>0.81616264550064754</v>
      </c>
      <c r="M35" s="68">
        <f>'CAPE calculation (2)'!O236</f>
        <v>23.048440483580098</v>
      </c>
      <c r="N35" s="68">
        <f>'CAPE calculation (2)'!P236</f>
        <v>3.1375981091745819</v>
      </c>
      <c r="O35" s="68">
        <f>'CAPE calculation (2)'!Q236</f>
        <v>-0.20723836680037078</v>
      </c>
      <c r="P35" s="68">
        <f>'CAPE calculation (2)'!R236</f>
        <v>0.81282587619050239</v>
      </c>
    </row>
    <row r="36" spans="3:16" x14ac:dyDescent="0.25">
      <c r="C36" s="65"/>
      <c r="D36" s="65" t="s">
        <v>3</v>
      </c>
      <c r="E36" s="66">
        <f>'q calc'!M38</f>
        <v>0.82995920736924078</v>
      </c>
      <c r="F36" s="66">
        <f t="shared" si="2"/>
        <v>-0.18637872714718626</v>
      </c>
      <c r="G36" s="66">
        <f t="shared" si="1"/>
        <v>1.5176341839514718E-2</v>
      </c>
      <c r="H36" s="66">
        <f t="shared" si="3"/>
        <v>1.01529208730498</v>
      </c>
      <c r="I36" s="68">
        <f>'CAPE calculation'!O237</f>
        <v>21.932817321429024</v>
      </c>
      <c r="J36" s="69">
        <f>'CAPE calculation'!P237</f>
        <v>3.0879840230077962</v>
      </c>
      <c r="K36" s="69">
        <f>'CAPE calculation'!Q237</f>
        <v>-0.26709474562028523</v>
      </c>
      <c r="L36" s="69">
        <f>'CAPE calculation'!R237</f>
        <v>0.7656005307317949</v>
      </c>
      <c r="M36" s="68">
        <f>'CAPE calculation (2)'!O237</f>
        <v>21.628223543507271</v>
      </c>
      <c r="N36" s="68">
        <f>'CAPE calculation (2)'!P237</f>
        <v>3.0739991073044832</v>
      </c>
      <c r="O36" s="68">
        <f>'CAPE calculation (2)'!Q237</f>
        <v>-0.27083736867046948</v>
      </c>
      <c r="P36" s="68">
        <f>'CAPE calculation (2)'!R237</f>
        <v>0.76274053182554691</v>
      </c>
    </row>
    <row r="37" spans="3:16" x14ac:dyDescent="0.25">
      <c r="C37" s="65"/>
      <c r="D37" s="65" t="s">
        <v>2</v>
      </c>
      <c r="E37" s="66">
        <f>'q calc'!M39</f>
        <v>0.72021312158317441</v>
      </c>
      <c r="F37" s="66">
        <f t="shared" si="2"/>
        <v>-0.32820810857319049</v>
      </c>
      <c r="G37" s="66">
        <f t="shared" si="1"/>
        <v>-0.12665303958648952</v>
      </c>
      <c r="H37" s="66">
        <f t="shared" si="3"/>
        <v>0.88103930533455832</v>
      </c>
      <c r="I37" s="68">
        <f>'CAPE calculation'!O238</f>
        <v>20.097237466819383</v>
      </c>
      <c r="J37" s="69">
        <f>'CAPE calculation'!P238</f>
        <v>3.0005823661576394</v>
      </c>
      <c r="K37" s="69">
        <f>'CAPE calculation'!Q238</f>
        <v>-0.35449640247044201</v>
      </c>
      <c r="L37" s="69">
        <f>'CAPE calculation'!R238</f>
        <v>0.70152664134975506</v>
      </c>
      <c r="M37" s="68">
        <f>'CAPE calculation (2)'!O238</f>
        <v>19.824506775044775</v>
      </c>
      <c r="N37" s="68">
        <f>'CAPE calculation (2)'!P238</f>
        <v>2.9869188882729527</v>
      </c>
      <c r="O37" s="68">
        <f>'CAPE calculation (2)'!Q238</f>
        <v>-0.357917587702</v>
      </c>
      <c r="P37" s="68">
        <f>'CAPE calculation (2)'!R238</f>
        <v>0.69913068959914981</v>
      </c>
    </row>
    <row r="38" spans="3:16" x14ac:dyDescent="0.25">
      <c r="C38" s="65">
        <v>1908</v>
      </c>
      <c r="D38" s="65" t="s">
        <v>1</v>
      </c>
      <c r="E38" s="66">
        <f>'q calc'!M40</f>
        <v>0.77671019028602062</v>
      </c>
      <c r="F38" s="66">
        <f t="shared" si="2"/>
        <v>-0.25268798366574996</v>
      </c>
      <c r="G38" s="66">
        <f t="shared" si="1"/>
        <v>-5.1132914679048985E-2</v>
      </c>
      <c r="H38" s="66">
        <f t="shared" si="3"/>
        <v>0.95015237294151389</v>
      </c>
      <c r="I38" s="68">
        <f>'CAPE calculation'!O239</f>
        <v>21.154430641835162</v>
      </c>
      <c r="J38" s="69">
        <f>'CAPE calculation'!P239</f>
        <v>3.0518493701646223</v>
      </c>
      <c r="K38" s="69">
        <f>'CAPE calculation'!Q239</f>
        <v>-0.30322939846345909</v>
      </c>
      <c r="L38" s="69">
        <f>'CAPE calculation'!R239</f>
        <v>0.738429682305069</v>
      </c>
      <c r="M38" s="68">
        <f>'CAPE calculation (2)'!O239</f>
        <v>20.871431147686682</v>
      </c>
      <c r="N38" s="68">
        <f>'CAPE calculation (2)'!P239</f>
        <v>3.038381293136013</v>
      </c>
      <c r="O38" s="68">
        <f>'CAPE calculation (2)'!Q239</f>
        <v>-0.30645518283893969</v>
      </c>
      <c r="P38" s="68">
        <f>'CAPE calculation (2)'!R239</f>
        <v>0.73605150517901896</v>
      </c>
    </row>
    <row r="39" spans="3:16" x14ac:dyDescent="0.25">
      <c r="C39" s="65"/>
      <c r="D39" s="65" t="s">
        <v>4</v>
      </c>
      <c r="E39" s="66">
        <f>'q calc'!M41</f>
        <v>0.86454490781517868</v>
      </c>
      <c r="F39" s="66">
        <f t="shared" si="2"/>
        <v>-0.14555202863170633</v>
      </c>
      <c r="G39" s="66">
        <f t="shared" si="1"/>
        <v>5.6003040354994649E-2</v>
      </c>
      <c r="H39" s="66">
        <f t="shared" si="3"/>
        <v>1.0576008992138994</v>
      </c>
      <c r="I39" s="68">
        <f>'CAPE calculation'!O240</f>
        <v>22.929386777956214</v>
      </c>
      <c r="J39" s="69">
        <f>'CAPE calculation'!P240</f>
        <v>3.1324193532918061</v>
      </c>
      <c r="K39" s="69">
        <f>'CAPE calculation'!Q240</f>
        <v>-0.22265941533627531</v>
      </c>
      <c r="L39" s="69">
        <f>'CAPE calculation'!R240</f>
        <v>0.80038740255253749</v>
      </c>
      <c r="M39" s="68">
        <f>'CAPE calculation (2)'!O240</f>
        <v>22.637227212977109</v>
      </c>
      <c r="N39" s="68">
        <f>'CAPE calculation (2)'!P240</f>
        <v>3.1195957729095216</v>
      </c>
      <c r="O39" s="68">
        <f>'CAPE calculation (2)'!Q240</f>
        <v>-0.22524070306543109</v>
      </c>
      <c r="P39" s="68">
        <f>'CAPE calculation (2)'!R240</f>
        <v>0.79832403658807194</v>
      </c>
    </row>
    <row r="40" spans="3:16" x14ac:dyDescent="0.25">
      <c r="C40" s="65"/>
      <c r="D40" s="65" t="s">
        <v>3</v>
      </c>
      <c r="E40" s="66">
        <f>'q calc'!M42</f>
        <v>0.92535535314334094</v>
      </c>
      <c r="F40" s="66">
        <f t="shared" si="2"/>
        <v>-7.7577449682038807E-2</v>
      </c>
      <c r="G40" s="66">
        <f t="shared" si="1"/>
        <v>0.12397761930466217</v>
      </c>
      <c r="H40" s="66">
        <f t="shared" si="3"/>
        <v>1.1319905359803575</v>
      </c>
      <c r="I40" s="68">
        <f>'CAPE calculation'!O241</f>
        <v>23.960238822227634</v>
      </c>
      <c r="J40" s="69">
        <f>'CAPE calculation'!P241</f>
        <v>3.1763957407362891</v>
      </c>
      <c r="K40" s="69">
        <f>'CAPE calculation'!Q241</f>
        <v>-0.17868302789179236</v>
      </c>
      <c r="L40" s="69">
        <f>'CAPE calculation'!R241</f>
        <v>0.83637096365342101</v>
      </c>
      <c r="M40" s="68">
        <f>'CAPE calculation (2)'!O241</f>
        <v>23.668287976563771</v>
      </c>
      <c r="N40" s="68">
        <f>'CAPE calculation (2)'!P241</f>
        <v>3.1641360920787638</v>
      </c>
      <c r="O40" s="68">
        <f>'CAPE calculation (2)'!Q241</f>
        <v>-0.18070038389618892</v>
      </c>
      <c r="P40" s="68">
        <f>'CAPE calculation (2)'!R241</f>
        <v>0.83468540642413669</v>
      </c>
    </row>
    <row r="41" spans="3:16" x14ac:dyDescent="0.25">
      <c r="C41" s="65"/>
      <c r="D41" s="65" t="s">
        <v>2</v>
      </c>
      <c r="E41" s="66">
        <f>'q calc'!M43</f>
        <v>1.0236862659566697</v>
      </c>
      <c r="F41" s="66">
        <f t="shared" si="2"/>
        <v>2.3410098771409024E-2</v>
      </c>
      <c r="G41" s="66">
        <f t="shared" si="1"/>
        <v>0.22496516775810999</v>
      </c>
      <c r="H41" s="66">
        <f t="shared" si="3"/>
        <v>1.252279095743793</v>
      </c>
      <c r="I41" s="68">
        <f>'CAPE calculation'!O242</f>
        <v>25.378411097355158</v>
      </c>
      <c r="J41" s="69">
        <f>'CAPE calculation'!P242</f>
        <v>3.2338988558093638</v>
      </c>
      <c r="K41" s="69">
        <f>'CAPE calculation'!Q242</f>
        <v>-0.12117991281871765</v>
      </c>
      <c r="L41" s="69">
        <f>'CAPE calculation'!R242</f>
        <v>0.88587456506471507</v>
      </c>
      <c r="M41" s="68">
        <f>'CAPE calculation (2)'!O242</f>
        <v>25.087687540077287</v>
      </c>
      <c r="N41" s="68">
        <f>'CAPE calculation (2)'!P242</f>
        <v>3.2223771895335704</v>
      </c>
      <c r="O41" s="68">
        <f>'CAPE calculation (2)'!Q242</f>
        <v>-0.12245928644138226</v>
      </c>
      <c r="P41" s="68">
        <f>'CAPE calculation (2)'!R242</f>
        <v>0.88474192520245543</v>
      </c>
    </row>
    <row r="42" spans="3:16" x14ac:dyDescent="0.25">
      <c r="C42" s="65">
        <v>1909</v>
      </c>
      <c r="D42" s="65" t="s">
        <v>1</v>
      </c>
      <c r="E42" s="66">
        <f>'q calc'!M44</f>
        <v>0.9832995683486736</v>
      </c>
      <c r="F42" s="66">
        <f t="shared" si="2"/>
        <v>-1.684145617845419E-2</v>
      </c>
      <c r="G42" s="66">
        <f t="shared" si="1"/>
        <v>0.18471361280824677</v>
      </c>
      <c r="H42" s="66">
        <f t="shared" si="3"/>
        <v>1.2028739031154101</v>
      </c>
      <c r="I42" s="68">
        <f>'CAPE calculation'!O243</f>
        <v>24.799838638200779</v>
      </c>
      <c r="J42" s="69">
        <f>'CAPE calculation'!P243</f>
        <v>3.2108371466256069</v>
      </c>
      <c r="K42" s="69">
        <f>'CAPE calculation'!Q243</f>
        <v>-0.14424162200247448</v>
      </c>
      <c r="L42" s="69">
        <f>'CAPE calculation'!R243</f>
        <v>0.86567855580134467</v>
      </c>
      <c r="M42" s="68">
        <f>'CAPE calculation (2)'!O243</f>
        <v>24.538018841610612</v>
      </c>
      <c r="N42" s="68">
        <f>'CAPE calculation (2)'!P243</f>
        <v>3.2002237042230695</v>
      </c>
      <c r="O42" s="68">
        <f>'CAPE calculation (2)'!Q243</f>
        <v>-0.14461277175188325</v>
      </c>
      <c r="P42" s="68">
        <f>'CAPE calculation (2)'!R243</f>
        <v>0.8653573190394499</v>
      </c>
    </row>
    <row r="43" spans="3:16" x14ac:dyDescent="0.25">
      <c r="C43" s="65"/>
      <c r="D43" s="65" t="s">
        <v>4</v>
      </c>
      <c r="E43" s="66">
        <f>'q calc'!M45</f>
        <v>1.0735015326881745</v>
      </c>
      <c r="F43" s="66">
        <f t="shared" si="2"/>
        <v>7.092576608432824E-2</v>
      </c>
      <c r="G43" s="66">
        <f t="shared" si="1"/>
        <v>0.27248083507102921</v>
      </c>
      <c r="H43" s="66">
        <f t="shared" si="3"/>
        <v>1.3132182909360486</v>
      </c>
      <c r="I43" s="68">
        <f>'CAPE calculation'!O244</f>
        <v>25.861550766286182</v>
      </c>
      <c r="J43" s="69">
        <f>'CAPE calculation'!P244</f>
        <v>3.2527573393062039</v>
      </c>
      <c r="K43" s="69">
        <f>'CAPE calculation'!Q244</f>
        <v>-0.10232142932187749</v>
      </c>
      <c r="L43" s="69">
        <f>'CAPE calculation'!R244</f>
        <v>0.90273933813651663</v>
      </c>
      <c r="M43" s="68">
        <f>'CAPE calculation (2)'!O244</f>
        <v>25.617667657597</v>
      </c>
      <c r="N43" s="68">
        <f>'CAPE calculation (2)'!P244</f>
        <v>3.2432822563213199</v>
      </c>
      <c r="O43" s="68">
        <f>'CAPE calculation (2)'!Q244</f>
        <v>-0.10155421965363276</v>
      </c>
      <c r="P43" s="68">
        <f>'CAPE calculation (2)'!R244</f>
        <v>0.90343219423360288</v>
      </c>
    </row>
    <row r="44" spans="3:16" x14ac:dyDescent="0.25">
      <c r="C44" s="65"/>
      <c r="D44" s="65" t="s">
        <v>3</v>
      </c>
      <c r="E44" s="66">
        <f>'q calc'!M46</f>
        <v>1.1092351155375839</v>
      </c>
      <c r="F44" s="66">
        <f t="shared" si="2"/>
        <v>0.10367069269470422</v>
      </c>
      <c r="G44" s="66">
        <f t="shared" si="1"/>
        <v>0.30522576168140519</v>
      </c>
      <c r="H44" s="66">
        <f t="shared" si="3"/>
        <v>1.3569313115230011</v>
      </c>
      <c r="I44" s="68">
        <f>'CAPE calculation'!O245</f>
        <v>26.049202243835289</v>
      </c>
      <c r="J44" s="69">
        <f>'CAPE calculation'!P245</f>
        <v>3.2599871436934174</v>
      </c>
      <c r="K44" s="69">
        <f>'CAPE calculation'!Q245</f>
        <v>-9.5091624934664054E-2</v>
      </c>
      <c r="L44" s="69">
        <f>'CAPE calculation'!R245</f>
        <v>0.90928961704956035</v>
      </c>
      <c r="M44" s="68">
        <f>'CAPE calculation (2)'!O245</f>
        <v>25.841502163837205</v>
      </c>
      <c r="N44" s="68">
        <f>'CAPE calculation (2)'!P245</f>
        <v>3.2519818105001614</v>
      </c>
      <c r="O44" s="68">
        <f>'CAPE calculation (2)'!Q245</f>
        <v>-9.2854665474791265E-2</v>
      </c>
      <c r="P44" s="68">
        <f>'CAPE calculation (2)'!R245</f>
        <v>0.91132593779451676</v>
      </c>
    </row>
    <row r="45" spans="3:16" x14ac:dyDescent="0.25">
      <c r="C45" s="65"/>
      <c r="D45" s="65" t="s">
        <v>2</v>
      </c>
      <c r="E45" s="66">
        <f>'q calc'!M47</f>
        <v>1.1142342440780137</v>
      </c>
      <c r="F45" s="66">
        <f t="shared" si="2"/>
        <v>0.10816739236134691</v>
      </c>
      <c r="G45" s="66">
        <f t="shared" si="1"/>
        <v>0.30972246134804787</v>
      </c>
      <c r="H45" s="66">
        <f t="shared" si="3"/>
        <v>1.3630467634698589</v>
      </c>
      <c r="I45" s="68">
        <f>'CAPE calculation'!O246</f>
        <v>25.013558667307631</v>
      </c>
      <c r="J45" s="69">
        <f>'CAPE calculation'!P246</f>
        <v>3.2194180245436925</v>
      </c>
      <c r="K45" s="69">
        <f>'CAPE calculation'!Q246</f>
        <v>-0.13566074408438888</v>
      </c>
      <c r="L45" s="69">
        <f>'CAPE calculation'!R246</f>
        <v>0.87313879975059594</v>
      </c>
      <c r="M45" s="68">
        <f>'CAPE calculation (2)'!O246</f>
        <v>24.862858366972681</v>
      </c>
      <c r="N45" s="68">
        <f>'CAPE calculation (2)'!P246</f>
        <v>3.2133750580318741</v>
      </c>
      <c r="O45" s="68">
        <f>'CAPE calculation (2)'!Q246</f>
        <v>-0.13146141794307864</v>
      </c>
      <c r="P45" s="68">
        <f>'CAPE calculation (2)'!R246</f>
        <v>0.87681310373828192</v>
      </c>
    </row>
    <row r="46" spans="3:16" x14ac:dyDescent="0.25">
      <c r="C46" s="65">
        <v>1910</v>
      </c>
      <c r="D46" s="65" t="s">
        <v>1</v>
      </c>
      <c r="E46" s="66">
        <f>'q calc'!M48</f>
        <v>1.1174232405167301</v>
      </c>
      <c r="F46" s="66">
        <f t="shared" si="2"/>
        <v>0.11102535657078562</v>
      </c>
      <c r="G46" s="66">
        <f t="shared" si="1"/>
        <v>0.31258042555748661</v>
      </c>
      <c r="H46" s="66">
        <f t="shared" si="3"/>
        <v>1.3669478742978662</v>
      </c>
      <c r="I46" s="68">
        <f>'CAPE calculation'!O247</f>
        <v>23.686804685934291</v>
      </c>
      <c r="J46" s="69">
        <f>'CAPE calculation'!P247</f>
        <v>3.1649181287837149</v>
      </c>
      <c r="K46" s="69">
        <f>'CAPE calculation'!Q247</f>
        <v>-0.19016063984436649</v>
      </c>
      <c r="L46" s="69">
        <f>'CAPE calculation'!R247</f>
        <v>0.82682630202612306</v>
      </c>
      <c r="M46" s="68">
        <f>'CAPE calculation (2)'!O247</f>
        <v>23.581951878964016</v>
      </c>
      <c r="N46" s="68">
        <f>'CAPE calculation (2)'!P247</f>
        <v>3.1604816685690742</v>
      </c>
      <c r="O46" s="68">
        <f>'CAPE calculation (2)'!Q247</f>
        <v>-0.18435480740587851</v>
      </c>
      <c r="P46" s="68">
        <f>'CAPE calculation (2)'!R247</f>
        <v>0.83164067920155593</v>
      </c>
    </row>
    <row r="47" spans="3:16" x14ac:dyDescent="0.25">
      <c r="C47" s="65"/>
      <c r="D47" s="65" t="s">
        <v>4</v>
      </c>
      <c r="E47" s="66">
        <f>'q calc'!M49</f>
        <v>1.0082009293252803</v>
      </c>
      <c r="F47" s="66">
        <f t="shared" si="2"/>
        <v>8.1674844327611611E-3</v>
      </c>
      <c r="G47" s="66">
        <f t="shared" si="1"/>
        <v>0.20972255341946214</v>
      </c>
      <c r="H47" s="66">
        <f t="shared" si="3"/>
        <v>1.233335827675307</v>
      </c>
      <c r="I47" s="68">
        <f>'CAPE calculation'!O248</f>
        <v>21.861512582520266</v>
      </c>
      <c r="J47" s="69">
        <f>'CAPE calculation'!P248</f>
        <v>3.0847276744314578</v>
      </c>
      <c r="K47" s="69">
        <f>'CAPE calculation'!Q248</f>
        <v>-0.27035109419662362</v>
      </c>
      <c r="L47" s="69">
        <f>'CAPE calculation'!R248</f>
        <v>0.76311152327086573</v>
      </c>
      <c r="M47" s="68">
        <f>'CAPE calculation (2)'!O248</f>
        <v>21.783852506013044</v>
      </c>
      <c r="N47" s="68">
        <f>'CAPE calculation (2)'!P248</f>
        <v>3.0811689845999619</v>
      </c>
      <c r="O47" s="68">
        <f>'CAPE calculation (2)'!Q248</f>
        <v>-0.26366749137499079</v>
      </c>
      <c r="P47" s="68">
        <f>'CAPE calculation (2)'!R248</f>
        <v>0.76822893994146646</v>
      </c>
    </row>
    <row r="48" spans="3:16" x14ac:dyDescent="0.25">
      <c r="C48" s="65"/>
      <c r="D48" s="65" t="s">
        <v>3</v>
      </c>
      <c r="E48" s="66">
        <f>'q calc'!M50</f>
        <v>0.97498594754967105</v>
      </c>
      <c r="F48" s="66">
        <f t="shared" si="2"/>
        <v>-2.5332220857722989E-2</v>
      </c>
      <c r="G48" s="66">
        <f t="shared" si="1"/>
        <v>0.17622284812897798</v>
      </c>
      <c r="H48" s="66">
        <f t="shared" si="3"/>
        <v>1.1927038208521668</v>
      </c>
      <c r="I48" s="68">
        <f>'CAPE calculation'!O249</f>
        <v>21.661251348548888</v>
      </c>
      <c r="J48" s="69">
        <f>'CAPE calculation'!P249</f>
        <v>3.075525012228598</v>
      </c>
      <c r="K48" s="69">
        <f>'CAPE calculation'!Q249</f>
        <v>-0.27955375639948343</v>
      </c>
      <c r="L48" s="69">
        <f>'CAPE calculation'!R249</f>
        <v>0.75612108037579373</v>
      </c>
      <c r="M48" s="68">
        <f>'CAPE calculation (2)'!O249</f>
        <v>21.591412359661703</v>
      </c>
      <c r="N48" s="68">
        <f>'CAPE calculation (2)'!P249</f>
        <v>3.0722956596942628</v>
      </c>
      <c r="O48" s="68">
        <f>'CAPE calculation (2)'!Q249</f>
        <v>-0.27254081628068993</v>
      </c>
      <c r="P48" s="68">
        <f>'CAPE calculation (2)'!R249</f>
        <v>0.76144234929626897</v>
      </c>
    </row>
    <row r="49" spans="3:16" x14ac:dyDescent="0.25">
      <c r="C49" s="65"/>
      <c r="D49" s="65" t="s">
        <v>2</v>
      </c>
      <c r="E49" s="66">
        <f>'q calc'!M51</f>
        <v>0.97825063319813588</v>
      </c>
      <c r="F49" s="66">
        <f t="shared" si="2"/>
        <v>-2.1989370615427165E-2</v>
      </c>
      <c r="G49" s="66">
        <f t="shared" si="1"/>
        <v>0.17956569837127381</v>
      </c>
      <c r="H49" s="66">
        <f t="shared" si="3"/>
        <v>1.1966975225630387</v>
      </c>
      <c r="I49" s="68">
        <f>'CAPE calculation'!O250</f>
        <v>22.975554755899626</v>
      </c>
      <c r="J49" s="69">
        <f>'CAPE calculation'!P250</f>
        <v>3.1344308140176875</v>
      </c>
      <c r="K49" s="69">
        <f>'CAPE calculation'!Q250</f>
        <v>-0.22064795461039388</v>
      </c>
      <c r="L49" s="69">
        <f>'CAPE calculation'!R250</f>
        <v>0.80199897063785397</v>
      </c>
      <c r="M49" s="68">
        <f>'CAPE calculation (2)'!O250</f>
        <v>22.896928202611175</v>
      </c>
      <c r="N49" s="68">
        <f>'CAPE calculation (2)'!P250</f>
        <v>3.1310027619387037</v>
      </c>
      <c r="O49" s="68">
        <f>'CAPE calculation (2)'!Q250</f>
        <v>-0.21383371403624896</v>
      </c>
      <c r="P49" s="68">
        <f>'CAPE calculation (2)'!R250</f>
        <v>0.80748264688959037</v>
      </c>
    </row>
    <row r="50" spans="3:16" x14ac:dyDescent="0.25">
      <c r="C50" s="65">
        <v>1911</v>
      </c>
      <c r="D50" s="65" t="s">
        <v>1</v>
      </c>
      <c r="E50" s="66">
        <f>'q calc'!M52</f>
        <v>1.003468165303613</v>
      </c>
      <c r="F50" s="66">
        <f t="shared" si="2"/>
        <v>3.4621650874852449E-3</v>
      </c>
      <c r="G50" s="66">
        <f t="shared" si="1"/>
        <v>0.20501723407418623</v>
      </c>
      <c r="H50" s="66">
        <f t="shared" si="3"/>
        <v>1.2275462204035095</v>
      </c>
      <c r="I50" s="68">
        <f>'CAPE calculation'!O251</f>
        <v>23.998434890329481</v>
      </c>
      <c r="J50" s="69">
        <f>'CAPE calculation'!P251</f>
        <v>3.1779886153185535</v>
      </c>
      <c r="K50" s="69">
        <f>'CAPE calculation'!Q251</f>
        <v>-0.17709015330952793</v>
      </c>
      <c r="L50" s="69">
        <f>'CAPE calculation'!R251</f>
        <v>0.8377042593072388</v>
      </c>
      <c r="M50" s="68">
        <f>'CAPE calculation (2)'!O251</f>
        <v>23.906975081863678</v>
      </c>
      <c r="N50" s="68">
        <f>'CAPE calculation (2)'!P251</f>
        <v>3.174170260788606</v>
      </c>
      <c r="O50" s="68">
        <f>'CAPE calculation (2)'!Q251</f>
        <v>-0.17066621518634673</v>
      </c>
      <c r="P50" s="68">
        <f>'CAPE calculation (2)'!R251</f>
        <v>0.84310294146903408</v>
      </c>
    </row>
    <row r="51" spans="3:16" x14ac:dyDescent="0.25">
      <c r="C51" s="65"/>
      <c r="D51" s="65" t="s">
        <v>4</v>
      </c>
      <c r="E51" s="66">
        <f>'q calc'!M53</f>
        <v>1.038534669511616</v>
      </c>
      <c r="F51" s="66">
        <f t="shared" si="2"/>
        <v>3.7810747995966953E-2</v>
      </c>
      <c r="G51" s="66">
        <f t="shared" si="1"/>
        <v>0.23936581698266793</v>
      </c>
      <c r="H51" s="66">
        <f t="shared" si="3"/>
        <v>1.2704432012860805</v>
      </c>
      <c r="I51" s="68">
        <f>'CAPE calculation'!O252</f>
        <v>25.539075703044436</v>
      </c>
      <c r="J51" s="69">
        <f>'CAPE calculation'!P252</f>
        <v>3.2402096597789742</v>
      </c>
      <c r="K51" s="69">
        <f>'CAPE calculation'!Q252</f>
        <v>-0.11486910884910717</v>
      </c>
      <c r="L51" s="69">
        <f>'CAPE calculation'!R252</f>
        <v>0.89148282348326968</v>
      </c>
      <c r="M51" s="68">
        <f>'CAPE calculation (2)'!O252</f>
        <v>25.426783253097366</v>
      </c>
      <c r="N51" s="68">
        <f>'CAPE calculation (2)'!P252</f>
        <v>3.2358030772566919</v>
      </c>
      <c r="O51" s="68">
        <f>'CAPE calculation (2)'!Q252</f>
        <v>-0.10903339871826079</v>
      </c>
      <c r="P51" s="68">
        <f>'CAPE calculation (2)'!R252</f>
        <v>0.89670046835179984</v>
      </c>
    </row>
    <row r="52" spans="3:16" x14ac:dyDescent="0.25">
      <c r="C52" s="65"/>
      <c r="D52" s="65" t="s">
        <v>3</v>
      </c>
      <c r="E52" s="66">
        <f>'q calc'!M54</f>
        <v>0.92880213618641294</v>
      </c>
      <c r="F52" s="66">
        <f t="shared" si="2"/>
        <v>-7.3859548658795113E-2</v>
      </c>
      <c r="G52" s="66">
        <f t="shared" si="1"/>
        <v>0.12769552032790588</v>
      </c>
      <c r="H52" s="66">
        <f t="shared" si="3"/>
        <v>1.1362069980898393</v>
      </c>
      <c r="I52" s="68">
        <f>'CAPE calculation'!O253</f>
        <v>21.586506656785811</v>
      </c>
      <c r="J52" s="69">
        <f>'CAPE calculation'!P253</f>
        <v>3.0720684276734174</v>
      </c>
      <c r="K52" s="69">
        <f>'CAPE calculation'!Q253</f>
        <v>-0.28301034095466404</v>
      </c>
      <c r="L52" s="69">
        <f>'CAPE calculation'!R253</f>
        <v>0.75351199578604133</v>
      </c>
      <c r="M52" s="68">
        <f>'CAPE calculation (2)'!O253</f>
        <v>21.484232459535637</v>
      </c>
      <c r="N52" s="68">
        <f>'CAPE calculation (2)'!P253</f>
        <v>3.0673192921082859</v>
      </c>
      <c r="O52" s="68">
        <f>'CAPE calculation (2)'!Q253</f>
        <v>-0.27751718386666679</v>
      </c>
      <c r="P52" s="68">
        <f>'CAPE calculation (2)'!R253</f>
        <v>0.75766254491896012</v>
      </c>
    </row>
    <row r="53" spans="3:16" x14ac:dyDescent="0.25">
      <c r="C53" s="65"/>
      <c r="D53" s="65" t="s">
        <v>2</v>
      </c>
      <c r="E53" s="66">
        <f>'q calc'!M55</f>
        <v>0.97349740682290853</v>
      </c>
      <c r="F53" s="66">
        <f t="shared" si="2"/>
        <v>-2.6860117940345221E-2</v>
      </c>
      <c r="G53" s="66">
        <f t="shared" si="1"/>
        <v>0.17469495104635574</v>
      </c>
      <c r="H53" s="66">
        <f t="shared" si="3"/>
        <v>1.1908828836204399</v>
      </c>
      <c r="I53" s="68">
        <f>'CAPE calculation'!O254</f>
        <v>23.018513542868291</v>
      </c>
      <c r="J53" s="69">
        <f>'CAPE calculation'!P254</f>
        <v>3.1362988287878357</v>
      </c>
      <c r="K53" s="69">
        <f>'CAPE calculation'!Q254</f>
        <v>-0.21877993984024569</v>
      </c>
      <c r="L53" s="69">
        <f>'CAPE calculation'!R254</f>
        <v>0.80349851671170347</v>
      </c>
      <c r="M53" s="68">
        <f>'CAPE calculation (2)'!O254</f>
        <v>22.903723797037237</v>
      </c>
      <c r="N53" s="68">
        <f>'CAPE calculation (2)'!P254</f>
        <v>3.1312995085647555</v>
      </c>
      <c r="O53" s="68">
        <f>'CAPE calculation (2)'!Q254</f>
        <v>-0.21353696741019723</v>
      </c>
      <c r="P53" s="68">
        <f>'CAPE calculation (2)'!R254</f>
        <v>0.80772230019704683</v>
      </c>
    </row>
    <row r="54" spans="3:16" x14ac:dyDescent="0.25">
      <c r="C54" s="65">
        <v>1912</v>
      </c>
      <c r="D54" s="65" t="s">
        <v>1</v>
      </c>
      <c r="E54" s="66">
        <f>'q calc'!M56</f>
        <v>1.0136380633681852</v>
      </c>
      <c r="F54" s="66">
        <f t="shared" si="2"/>
        <v>1.3545901971825454E-2</v>
      </c>
      <c r="G54" s="66">
        <f t="shared" si="1"/>
        <v>0.21510097095852643</v>
      </c>
      <c r="H54" s="66">
        <f t="shared" si="3"/>
        <v>1.2399870933307311</v>
      </c>
      <c r="I54" s="68">
        <f>'CAPE calculation'!O255</f>
        <v>22.423495998049958</v>
      </c>
      <c r="J54" s="69">
        <f>'CAPE calculation'!P255</f>
        <v>3.110109337604277</v>
      </c>
      <c r="K54" s="69">
        <f>'CAPE calculation'!Q255</f>
        <v>-0.24496943102380442</v>
      </c>
      <c r="L54" s="69">
        <f>'CAPE calculation'!R255</f>
        <v>0.78272846508397353</v>
      </c>
      <c r="M54" s="68">
        <f>'CAPE calculation (2)'!O255</f>
        <v>22.307362664490057</v>
      </c>
      <c r="N54" s="68">
        <f>'CAPE calculation (2)'!P255</f>
        <v>3.1049167883007338</v>
      </c>
      <c r="O54" s="68">
        <f>'CAPE calculation (2)'!Q255</f>
        <v>-0.2399196876742189</v>
      </c>
      <c r="P54" s="68">
        <f>'CAPE calculation (2)'!R255</f>
        <v>0.78669103951657005</v>
      </c>
    </row>
    <row r="55" spans="3:16" x14ac:dyDescent="0.25">
      <c r="C55" s="65"/>
      <c r="D55" s="65" t="s">
        <v>4</v>
      </c>
      <c r="E55" s="66">
        <f>'q calc'!M57</f>
        <v>1.0341036746938441</v>
      </c>
      <c r="F55" s="66">
        <f t="shared" si="2"/>
        <v>3.3535036721329889E-2</v>
      </c>
      <c r="G55" s="66">
        <f t="shared" si="1"/>
        <v>0.23509010570803085</v>
      </c>
      <c r="H55" s="66">
        <f t="shared" si="3"/>
        <v>1.2650227493681687</v>
      </c>
      <c r="I55" s="68">
        <f>'CAPE calculation'!O256</f>
        <v>22.527700326702494</v>
      </c>
      <c r="J55" s="69">
        <f>'CAPE calculation'!P256</f>
        <v>3.1147456776278561</v>
      </c>
      <c r="K55" s="69">
        <f>'CAPE calculation'!Q256</f>
        <v>-0.24033309100022526</v>
      </c>
      <c r="L55" s="69">
        <f>'CAPE calculation'!R256</f>
        <v>0.78636588603868984</v>
      </c>
      <c r="M55" s="68">
        <f>'CAPE calculation (2)'!O256</f>
        <v>22.410951877880521</v>
      </c>
      <c r="N55" s="68">
        <f>'CAPE calculation (2)'!P256</f>
        <v>3.1095497624966959</v>
      </c>
      <c r="O55" s="68">
        <f>'CAPE calculation (2)'!Q256</f>
        <v>-0.2352867134782568</v>
      </c>
      <c r="P55" s="68">
        <f>'CAPE calculation (2)'!R256</f>
        <v>0.79034421480181238</v>
      </c>
    </row>
    <row r="56" spans="3:16" x14ac:dyDescent="0.25">
      <c r="C56" s="65"/>
      <c r="D56" s="65" t="s">
        <v>3</v>
      </c>
      <c r="E56" s="66">
        <f>'q calc'!M58</f>
        <v>1.0541789818171166</v>
      </c>
      <c r="F56" s="66">
        <f t="shared" si="2"/>
        <v>5.2762247673448739E-2</v>
      </c>
      <c r="G56" s="66">
        <f t="shared" si="1"/>
        <v>0.25431731666014973</v>
      </c>
      <c r="H56" s="66">
        <f t="shared" si="3"/>
        <v>1.2895809448692253</v>
      </c>
      <c r="I56" s="68">
        <f>'CAPE calculation'!O257</f>
        <v>22.620509707159112</v>
      </c>
      <c r="J56" s="69">
        <f>'CAPE calculation'!P257</f>
        <v>3.1188570039070931</v>
      </c>
      <c r="K56" s="69">
        <f>'CAPE calculation'!Q257</f>
        <v>-0.23622176472098833</v>
      </c>
      <c r="L56" s="69">
        <f>'CAPE calculation'!R257</f>
        <v>0.78960554786111603</v>
      </c>
      <c r="M56" s="68">
        <f>'CAPE calculation (2)'!O257</f>
        <v>22.503663792417306</v>
      </c>
      <c r="N56" s="68">
        <f>'CAPE calculation (2)'!P257</f>
        <v>3.1136781311727062</v>
      </c>
      <c r="O56" s="68">
        <f>'CAPE calculation (2)'!Q257</f>
        <v>-0.23115834480224651</v>
      </c>
      <c r="P56" s="68">
        <f>'CAPE calculation (2)'!R257</f>
        <v>0.7936137914666781</v>
      </c>
    </row>
    <row r="57" spans="3:16" x14ac:dyDescent="0.25">
      <c r="C57" s="65"/>
      <c r="D57" s="65" t="s">
        <v>2</v>
      </c>
      <c r="E57" s="66">
        <f>'q calc'!M59</f>
        <v>0.99338736871202682</v>
      </c>
      <c r="F57" s="66">
        <f t="shared" si="2"/>
        <v>-6.6345915980741453E-3</v>
      </c>
      <c r="G57" s="66">
        <f t="shared" si="1"/>
        <v>0.19492047738862683</v>
      </c>
      <c r="H57" s="66">
        <f t="shared" si="3"/>
        <v>1.2152143456290723</v>
      </c>
      <c r="I57" s="68">
        <f>'CAPE calculation'!O258</f>
        <v>21.596327972511183</v>
      </c>
      <c r="J57" s="69">
        <f>'CAPE calculation'!P258</f>
        <v>3.0725232989656348</v>
      </c>
      <c r="K57" s="69">
        <f>'CAPE calculation'!Q258</f>
        <v>-0.2825554696624466</v>
      </c>
      <c r="L57" s="69">
        <f>'CAPE calculation'!R258</f>
        <v>0.75385482472687637</v>
      </c>
      <c r="M57" s="68">
        <f>'CAPE calculation (2)'!O258</f>
        <v>21.488926903818186</v>
      </c>
      <c r="N57" s="68">
        <f>'CAPE calculation (2)'!P258</f>
        <v>3.0675377747318939</v>
      </c>
      <c r="O57" s="68">
        <f>'CAPE calculation (2)'!Q258</f>
        <v>-0.27729870124305878</v>
      </c>
      <c r="P57" s="68">
        <f>'CAPE calculation (2)'!R258</f>
        <v>0.75782809910428139</v>
      </c>
    </row>
    <row r="58" spans="3:16" x14ac:dyDescent="0.25">
      <c r="C58" s="65">
        <v>1913</v>
      </c>
      <c r="D58" s="65" t="s">
        <v>1</v>
      </c>
      <c r="E58" s="66">
        <f>'q calc'!M60</f>
        <v>1.0145630538332679</v>
      </c>
      <c r="F58" s="66">
        <f t="shared" si="2"/>
        <v>1.4458030972612279E-2</v>
      </c>
      <c r="G58" s="66">
        <f t="shared" si="1"/>
        <v>0.21601309995931325</v>
      </c>
      <c r="H58" s="66">
        <f t="shared" si="3"/>
        <v>1.2411186374978329</v>
      </c>
      <c r="I58" s="68">
        <f>'CAPE calculation'!O259</f>
        <v>19.949355260930204</v>
      </c>
      <c r="J58" s="69">
        <f>'CAPE calculation'!P259</f>
        <v>2.9931968250657834</v>
      </c>
      <c r="K58" s="69">
        <f>'CAPE calculation'!Q259</f>
        <v>-0.36188194356229797</v>
      </c>
      <c r="L58" s="69">
        <f>'CAPE calculation'!R259</f>
        <v>0.69636457331010004</v>
      </c>
      <c r="M58" s="68">
        <f>'CAPE calculation (2)'!O259</f>
        <v>19.853611844350041</v>
      </c>
      <c r="N58" s="68">
        <f>'CAPE calculation (2)'!P259</f>
        <v>2.9883859474752601</v>
      </c>
      <c r="O58" s="68">
        <f>'CAPE calculation (2)'!Q259</f>
        <v>-0.35645052849969261</v>
      </c>
      <c r="P58" s="68">
        <f>'CAPE calculation (2)'!R259</f>
        <v>0.70015710843544776</v>
      </c>
    </row>
    <row r="59" spans="3:16" x14ac:dyDescent="0.25">
      <c r="C59" s="65"/>
      <c r="D59" s="65" t="s">
        <v>4</v>
      </c>
      <c r="E59" s="66">
        <f>'q calc'!M61</f>
        <v>0.92041017885354659</v>
      </c>
      <c r="F59" s="66">
        <f t="shared" si="2"/>
        <v>-8.2935861719163742E-2</v>
      </c>
      <c r="G59" s="66">
        <f t="shared" si="1"/>
        <v>0.11861920726753723</v>
      </c>
      <c r="H59" s="66">
        <f t="shared" si="3"/>
        <v>1.1259410864626072</v>
      </c>
      <c r="I59" s="68">
        <f>'CAPE calculation'!O260</f>
        <v>18.324952963899303</v>
      </c>
      <c r="J59" s="69">
        <f>'CAPE calculation'!P260</f>
        <v>2.908263680997214</v>
      </c>
      <c r="K59" s="69">
        <f>'CAPE calculation'!Q260</f>
        <v>-0.44681508763086741</v>
      </c>
      <c r="L59" s="69">
        <f>'CAPE calculation'!R260</f>
        <v>0.6396621787885477</v>
      </c>
      <c r="M59" s="68">
        <f>'CAPE calculation (2)'!O260</f>
        <v>18.237700410627859</v>
      </c>
      <c r="N59" s="68">
        <f>'CAPE calculation (2)'!P260</f>
        <v>2.9034909027194575</v>
      </c>
      <c r="O59" s="68">
        <f>'CAPE calculation (2)'!Q260</f>
        <v>-0.44134557325549517</v>
      </c>
      <c r="P59" s="68">
        <f>'CAPE calculation (2)'!R260</f>
        <v>0.64317040567361894</v>
      </c>
    </row>
    <row r="60" spans="3:16" x14ac:dyDescent="0.25">
      <c r="C60" s="65"/>
      <c r="D60" s="65" t="s">
        <v>3</v>
      </c>
      <c r="E60" s="66">
        <f>'q calc'!M62</f>
        <v>0.95088160370347241</v>
      </c>
      <c r="F60" s="66">
        <f t="shared" si="2"/>
        <v>-5.0365720818565239E-2</v>
      </c>
      <c r="G60" s="66">
        <f t="shared" si="1"/>
        <v>0.15118934816813573</v>
      </c>
      <c r="H60" s="66">
        <f t="shared" si="3"/>
        <v>1.1632168902181939</v>
      </c>
      <c r="I60" s="68">
        <f>'CAPE calculation'!O261</f>
        <v>18.796931834718301</v>
      </c>
      <c r="J60" s="69">
        <f>'CAPE calculation'!P261</f>
        <v>2.9336936562363469</v>
      </c>
      <c r="K60" s="69">
        <f>'CAPE calculation'!Q261</f>
        <v>-0.42138511239173448</v>
      </c>
      <c r="L60" s="69">
        <f>'CAPE calculation'!R261</f>
        <v>0.6561373661161769</v>
      </c>
      <c r="M60" s="68">
        <f>'CAPE calculation (2)'!O261</f>
        <v>18.708221099075647</v>
      </c>
      <c r="N60" s="68">
        <f>'CAPE calculation (2)'!P261</f>
        <v>2.9289630582177737</v>
      </c>
      <c r="O60" s="68">
        <f>'CAPE calculation (2)'!Q261</f>
        <v>-0.41587341775717901</v>
      </c>
      <c r="P60" s="68">
        <f>'CAPE calculation (2)'!R261</f>
        <v>0.65976377957784438</v>
      </c>
    </row>
    <row r="61" spans="3:16" x14ac:dyDescent="0.25">
      <c r="C61" s="65"/>
      <c r="D61" s="65" t="s">
        <v>2</v>
      </c>
      <c r="E61" s="66">
        <f>'q calc'!M63</f>
        <v>0.88166676970577407</v>
      </c>
      <c r="F61" s="66">
        <f t="shared" si="2"/>
        <v>-0.12594110648930099</v>
      </c>
      <c r="G61" s="66">
        <f t="shared" si="1"/>
        <v>7.5613962497399989E-2</v>
      </c>
      <c r="H61" s="66">
        <f t="shared" si="3"/>
        <v>1.0785461345255867</v>
      </c>
      <c r="I61" s="68">
        <f>'CAPE calculation'!O262</f>
        <v>17.668970178105262</v>
      </c>
      <c r="J61" s="69">
        <f>'CAPE calculation'!P262</f>
        <v>2.8718100038242294</v>
      </c>
      <c r="K61" s="69">
        <f>'CAPE calculation'!Q262</f>
        <v>-0.48326876480385206</v>
      </c>
      <c r="L61" s="69">
        <f>'CAPE calculation'!R262</f>
        <v>0.61676403663039669</v>
      </c>
      <c r="M61" s="68">
        <f>'CAPE calculation (2)'!O262</f>
        <v>17.58593996499393</v>
      </c>
      <c r="N61" s="68">
        <f>'CAPE calculation (2)'!P262</f>
        <v>2.8670997171555741</v>
      </c>
      <c r="O61" s="68">
        <f>'CAPE calculation (2)'!Q262</f>
        <v>-0.4777367588193786</v>
      </c>
      <c r="P61" s="68">
        <f>'CAPE calculation (2)'!R262</f>
        <v>0.62018543384152813</v>
      </c>
    </row>
    <row r="62" spans="3:16" x14ac:dyDescent="0.25">
      <c r="C62" s="65">
        <v>1914</v>
      </c>
      <c r="D62" s="65" t="s">
        <v>1</v>
      </c>
      <c r="E62" s="66">
        <f>'q calc'!M64</f>
        <v>0.85599899361122156</v>
      </c>
      <c r="F62" s="66">
        <f t="shared" si="2"/>
        <v>-0.15548607852891136</v>
      </c>
      <c r="G62" s="66">
        <f t="shared" si="1"/>
        <v>4.6068990457789616E-2</v>
      </c>
      <c r="H62" s="66">
        <f t="shared" si="3"/>
        <v>1.0471466515918175</v>
      </c>
      <c r="I62" s="68">
        <f>'CAPE calculation'!O263</f>
        <v>18.403048392740828</v>
      </c>
      <c r="J62" s="69">
        <f>'CAPE calculation'!P263</f>
        <v>2.9125163244111216</v>
      </c>
      <c r="K62" s="69">
        <f>'CAPE calculation'!Q263</f>
        <v>-0.44256244421695978</v>
      </c>
      <c r="L62" s="69">
        <f>'CAPE calculation'!R263</f>
        <v>0.64238822628589243</v>
      </c>
      <c r="M62" s="68">
        <f>'CAPE calculation (2)'!O263</f>
        <v>18.319058163328009</v>
      </c>
      <c r="N62" s="68">
        <f>'CAPE calculation (2)'!P263</f>
        <v>2.9079419476257402</v>
      </c>
      <c r="O62" s="68">
        <f>'CAPE calculation (2)'!Q263</f>
        <v>-0.4368945283492125</v>
      </c>
      <c r="P62" s="68">
        <f>'CAPE calculation (2)'!R263</f>
        <v>0.64603956667696327</v>
      </c>
    </row>
    <row r="63" spans="3:16" x14ac:dyDescent="0.25">
      <c r="C63" s="65"/>
      <c r="D63" s="65" t="s">
        <v>4</v>
      </c>
      <c r="E63" s="66">
        <f>'q calc'!M65</f>
        <v>0.83305297202541495</v>
      </c>
      <c r="F63" s="66">
        <f t="shared" si="2"/>
        <v>-0.1826580469699266</v>
      </c>
      <c r="G63" s="66">
        <f t="shared" si="1"/>
        <v>1.8897022016774373E-2</v>
      </c>
      <c r="H63" s="66">
        <f t="shared" si="3"/>
        <v>1.0190767007504453</v>
      </c>
      <c r="I63" s="68">
        <f>'CAPE calculation'!O264</f>
        <v>17.928894418141066</v>
      </c>
      <c r="J63" s="69">
        <f>'CAPE calculation'!P264</f>
        <v>2.8864136247087324</v>
      </c>
      <c r="K63" s="69">
        <f>'CAPE calculation'!Q264</f>
        <v>-0.46866514391934899</v>
      </c>
      <c r="L63" s="69">
        <f>'CAPE calculation'!R264</f>
        <v>0.62583711343603987</v>
      </c>
      <c r="M63" s="68">
        <f>'CAPE calculation (2)'!O264</f>
        <v>17.849935895459669</v>
      </c>
      <c r="N63" s="68">
        <f>'CAPE calculation (2)'!P264</f>
        <v>2.8819999169284247</v>
      </c>
      <c r="O63" s="68">
        <f>'CAPE calculation (2)'!Q264</f>
        <v>-0.46283655904652798</v>
      </c>
      <c r="P63" s="68">
        <f>'CAPE calculation (2)'!R264</f>
        <v>0.62949550944705179</v>
      </c>
    </row>
    <row r="64" spans="3:16" x14ac:dyDescent="0.25">
      <c r="C64" s="65"/>
      <c r="D64" s="65" t="s">
        <v>3</v>
      </c>
      <c r="E64" s="66">
        <f>'q calc'!M66</f>
        <v>0.78375911461838543</v>
      </c>
      <c r="F64" s="66">
        <f t="shared" si="2"/>
        <v>-0.24365355760548618</v>
      </c>
      <c r="G64" s="66">
        <f t="shared" si="1"/>
        <v>-4.2098488618785207E-2</v>
      </c>
      <c r="H64" s="66">
        <f t="shared" si="3"/>
        <v>0.95877534746257076</v>
      </c>
      <c r="I64" s="68">
        <f>'CAPE calculation'!O265</f>
        <v>16.399698853173948</v>
      </c>
      <c r="J64" s="69">
        <f>'CAPE calculation'!P265</f>
        <v>2.7972629720502131</v>
      </c>
      <c r="K64" s="69">
        <f>'CAPE calculation'!Q265</f>
        <v>-0.55781579657786828</v>
      </c>
      <c r="L64" s="69">
        <f>'CAPE calculation'!R265</f>
        <v>0.57245806417966949</v>
      </c>
      <c r="M64" s="68">
        <f>'CAPE calculation (2)'!O265</f>
        <v>16.331326851500677</v>
      </c>
      <c r="N64" s="68">
        <f>'CAPE calculation (2)'!P265</f>
        <v>2.7930851560698611</v>
      </c>
      <c r="O64" s="68">
        <f>'CAPE calculation (2)'!Q265</f>
        <v>-0.55175131990509163</v>
      </c>
      <c r="P64" s="68">
        <f>'CAPE calculation (2)'!R265</f>
        <v>0.57594027096459721</v>
      </c>
    </row>
    <row r="65" spans="3:16" x14ac:dyDescent="0.25">
      <c r="C65" s="65"/>
      <c r="D65" s="65" t="s">
        <v>2</v>
      </c>
      <c r="E65" s="66">
        <f>'q calc'!M67</f>
        <v>0.74705941705133572</v>
      </c>
      <c r="F65" s="66">
        <f t="shared" si="2"/>
        <v>-0.2916105561138202</v>
      </c>
      <c r="G65" s="66">
        <f t="shared" si="1"/>
        <v>-9.0055487127119221E-2</v>
      </c>
      <c r="H65" s="66">
        <f t="shared" si="3"/>
        <v>0.91388047526226224</v>
      </c>
      <c r="I65" s="68">
        <f>'CAPE calculation'!O266</f>
        <v>15.80384706979863</v>
      </c>
      <c r="J65" s="69">
        <f>'CAPE calculation'!P266</f>
        <v>2.7602533958254476</v>
      </c>
      <c r="K65" s="69">
        <f>'CAPE calculation'!Q266</f>
        <v>-0.59482537280263381</v>
      </c>
      <c r="L65" s="69">
        <f>'CAPE calculation'!R266</f>
        <v>0.55165889210322483</v>
      </c>
      <c r="M65" s="68">
        <f>'CAPE calculation (2)'!O266</f>
        <v>15.744615039849268</v>
      </c>
      <c r="N65" s="68">
        <f>'CAPE calculation (2)'!P266</f>
        <v>2.7564984045779557</v>
      </c>
      <c r="O65" s="68">
        <f>'CAPE calculation (2)'!Q266</f>
        <v>-0.58833807139699701</v>
      </c>
      <c r="P65" s="68">
        <f>'CAPE calculation (2)'!R266</f>
        <v>0.55524930305652487</v>
      </c>
    </row>
    <row r="66" spans="3:16" x14ac:dyDescent="0.25">
      <c r="C66" s="65">
        <v>1915</v>
      </c>
      <c r="D66" s="65" t="s">
        <v>1</v>
      </c>
      <c r="E66" s="66">
        <f>'q calc'!M68</f>
        <v>0.79513197591347418</v>
      </c>
      <c r="F66" s="66">
        <f t="shared" si="2"/>
        <v>-0.22924717066718286</v>
      </c>
      <c r="G66" s="66">
        <f t="shared" si="1"/>
        <v>-2.769210168048189E-2</v>
      </c>
      <c r="H66" s="66">
        <f t="shared" si="3"/>
        <v>0.97268780964191204</v>
      </c>
      <c r="I66" s="68">
        <f>'CAPE calculation'!O267</f>
        <v>16.553104686922364</v>
      </c>
      <c r="J66" s="69">
        <f>'CAPE calculation'!P267</f>
        <v>2.806573678605421</v>
      </c>
      <c r="K66" s="69">
        <f>'CAPE calculation'!Q267</f>
        <v>-0.54850509002266046</v>
      </c>
      <c r="L66" s="69">
        <f>'CAPE calculation'!R267</f>
        <v>0.57781294340078959</v>
      </c>
      <c r="M66" s="68">
        <f>'CAPE calculation (2)'!O267</f>
        <v>16.498616815956069</v>
      </c>
      <c r="N66" s="68">
        <f>'CAPE calculation (2)'!P267</f>
        <v>2.8032765480566639</v>
      </c>
      <c r="O66" s="68">
        <f>'CAPE calculation (2)'!Q267</f>
        <v>-0.54155992791828877</v>
      </c>
      <c r="P66" s="68">
        <f>'CAPE calculation (2)'!R267</f>
        <v>0.58183991575979299</v>
      </c>
    </row>
    <row r="67" spans="3:16" x14ac:dyDescent="0.25">
      <c r="C67" s="65"/>
      <c r="D67" s="65" t="s">
        <v>4</v>
      </c>
      <c r="E67" s="66">
        <f>'q calc'!M69</f>
        <v>0.81929886490665849</v>
      </c>
      <c r="F67" s="66">
        <f t="shared" si="2"/>
        <v>-0.19930634727819546</v>
      </c>
      <c r="G67" s="66">
        <f t="shared" si="1"/>
        <v>2.2487217085055133E-3</v>
      </c>
      <c r="H67" s="66">
        <f t="shared" si="3"/>
        <v>1.0022512519794362</v>
      </c>
      <c r="I67" s="68">
        <f>'CAPE calculation'!O268</f>
        <v>17.191744423179379</v>
      </c>
      <c r="J67" s="69">
        <f>'CAPE calculation'!P268</f>
        <v>2.8444292931977975</v>
      </c>
      <c r="K67" s="69">
        <f>'CAPE calculation'!Q268</f>
        <v>-0.51064947543028394</v>
      </c>
      <c r="L67" s="69">
        <f>'CAPE calculation'!R268</f>
        <v>0.60010569831044147</v>
      </c>
      <c r="M67" s="68">
        <f>'CAPE calculation (2)'!O268</f>
        <v>17.140618535787798</v>
      </c>
      <c r="N67" s="68">
        <f>'CAPE calculation (2)'!P268</f>
        <v>2.841450999787337</v>
      </c>
      <c r="O67" s="68">
        <f>'CAPE calculation (2)'!Q268</f>
        <v>-0.50338547618761575</v>
      </c>
      <c r="P67" s="68">
        <f>'CAPE calculation (2)'!R268</f>
        <v>0.60448073654807122</v>
      </c>
    </row>
    <row r="68" spans="3:16" x14ac:dyDescent="0.25">
      <c r="C68" s="65"/>
      <c r="D68" s="65" t="s">
        <v>3</v>
      </c>
      <c r="E68" s="66">
        <f>'q calc'!M70</f>
        <v>0.85690773666226672</v>
      </c>
      <c r="F68" s="66">
        <f t="shared" si="2"/>
        <v>-0.15442502468372274</v>
      </c>
      <c r="G68" s="66">
        <f t="shared" si="1"/>
        <v>4.7130044302978236E-2</v>
      </c>
      <c r="H68" s="66">
        <f t="shared" si="3"/>
        <v>1.0482583202388154</v>
      </c>
      <c r="I68" s="68">
        <f>'CAPE calculation'!O269</f>
        <v>18.479478148664121</v>
      </c>
      <c r="J68" s="69">
        <f>'CAPE calculation'!P269</f>
        <v>2.9166608271061669</v>
      </c>
      <c r="K68" s="69">
        <f>'CAPE calculation'!Q269</f>
        <v>-0.43841794152191449</v>
      </c>
      <c r="L68" s="69">
        <f>'CAPE calculation'!R269</f>
        <v>0.64505613077080337</v>
      </c>
      <c r="M68" s="68">
        <f>'CAPE calculation (2)'!O269</f>
        <v>18.42935842430056</v>
      </c>
      <c r="N68" s="68">
        <f>'CAPE calculation (2)'!P269</f>
        <v>2.9139449595891218</v>
      </c>
      <c r="O68" s="68">
        <f>'CAPE calculation (2)'!Q269</f>
        <v>-0.4308915163858309</v>
      </c>
      <c r="P68" s="68">
        <f>'CAPE calculation (2)'!R269</f>
        <v>0.64992941364222412</v>
      </c>
    </row>
    <row r="69" spans="3:16" x14ac:dyDescent="0.25">
      <c r="C69" s="65"/>
      <c r="D69" s="65" t="s">
        <v>2</v>
      </c>
      <c r="E69" s="66">
        <f>'q calc'!M71</f>
        <v>0.91163118419147393</v>
      </c>
      <c r="F69" s="66">
        <f t="shared" si="2"/>
        <v>-9.2519773999694493E-2</v>
      </c>
      <c r="G69" s="66">
        <f t="shared" si="1"/>
        <v>0.10903529498700648</v>
      </c>
      <c r="H69" s="66">
        <f t="shared" si="3"/>
        <v>1.1152017106767205</v>
      </c>
      <c r="I69" s="68">
        <f>'CAPE calculation'!O270</f>
        <v>19.804812860447704</v>
      </c>
      <c r="J69" s="69">
        <f>'CAPE calculation'!P270</f>
        <v>2.9859249819228348</v>
      </c>
      <c r="K69" s="69">
        <f>'CAPE calculation'!Q270</f>
        <v>-0.36915378670524657</v>
      </c>
      <c r="L69" s="69">
        <f>'CAPE calculation'!R270</f>
        <v>0.69131908659031915</v>
      </c>
      <c r="M69" s="68">
        <f>'CAPE calculation (2)'!O270</f>
        <v>19.755209229896376</v>
      </c>
      <c r="N69" s="68">
        <f>'CAPE calculation (2)'!P270</f>
        <v>2.9834172150447453</v>
      </c>
      <c r="O69" s="68">
        <f>'CAPE calculation (2)'!Q270</f>
        <v>-0.36141926093020738</v>
      </c>
      <c r="P69" s="68">
        <f>'CAPE calculation (2)'!R270</f>
        <v>0.69668684365246969</v>
      </c>
    </row>
    <row r="70" spans="3:16" x14ac:dyDescent="0.25">
      <c r="C70" s="65">
        <v>1916</v>
      </c>
      <c r="D70" s="65" t="s">
        <v>1</v>
      </c>
      <c r="E70" s="66">
        <f>'q calc'!M72</f>
        <v>0.82048296891162498</v>
      </c>
      <c r="F70" s="66">
        <f t="shared" si="2"/>
        <v>-0.19786212563070482</v>
      </c>
      <c r="G70" s="66">
        <f t="shared" ref="G70:G133" si="4">F70-$F$506</f>
        <v>3.6929433559961533E-3</v>
      </c>
      <c r="H70" s="66">
        <f t="shared" si="3"/>
        <v>1.0036997706730229</v>
      </c>
      <c r="I70" s="68">
        <f>'CAPE calculation'!O271</f>
        <v>18.759287769952842</v>
      </c>
      <c r="J70" s="69">
        <f>'CAPE calculation'!P271</f>
        <v>2.9316889775030504</v>
      </c>
      <c r="K70" s="69">
        <f>'CAPE calculation'!Q271</f>
        <v>-0.42338979112503106</v>
      </c>
      <c r="L70" s="69">
        <f>'CAPE calculation'!R271</f>
        <v>0.65482333903333723</v>
      </c>
      <c r="M70" s="68">
        <f>'CAPE calculation (2)'!O271</f>
        <v>18.715694803957895</v>
      </c>
      <c r="N70" s="68">
        <f>'CAPE calculation (2)'!P271</f>
        <v>2.9293624661793012</v>
      </c>
      <c r="O70" s="68">
        <f>'CAPE calculation (2)'!Q271</f>
        <v>-0.41547400979565152</v>
      </c>
      <c r="P70" s="68">
        <f>'CAPE calculation (2)'!R271</f>
        <v>0.66002734711611799</v>
      </c>
    </row>
    <row r="71" spans="3:16" x14ac:dyDescent="0.25">
      <c r="C71" s="65"/>
      <c r="D71" s="65" t="s">
        <v>4</v>
      </c>
      <c r="E71" s="66">
        <f>'q calc'!M73</f>
        <v>0.78353872685440817</v>
      </c>
      <c r="F71" s="66">
        <f t="shared" ref="F71:F134" si="5">LN(E71)</f>
        <v>-0.24393479038664376</v>
      </c>
      <c r="G71" s="66">
        <f t="shared" si="4"/>
        <v>-4.2379721399942782E-2</v>
      </c>
      <c r="H71" s="66">
        <f t="shared" ref="H71:H134" si="6">EXP(G71)</f>
        <v>0.95850574631721541</v>
      </c>
      <c r="I71" s="68">
        <f>'CAPE calculation'!O272</f>
        <v>18.582568596934394</v>
      </c>
      <c r="J71" s="69">
        <f>'CAPE calculation'!P272</f>
        <v>2.9222239690908904</v>
      </c>
      <c r="K71" s="69">
        <f>'CAPE calculation'!Q272</f>
        <v>-0.43285479953719097</v>
      </c>
      <c r="L71" s="69">
        <f>'CAPE calculation'!R272</f>
        <v>0.64865466992573373</v>
      </c>
      <c r="M71" s="68">
        <f>'CAPE calculation (2)'!O272</f>
        <v>18.541561313638134</v>
      </c>
      <c r="N71" s="68">
        <f>'CAPE calculation (2)'!P272</f>
        <v>2.9200147698410626</v>
      </c>
      <c r="O71" s="68">
        <f>'CAPE calculation (2)'!Q272</f>
        <v>-0.42482170613389014</v>
      </c>
      <c r="P71" s="68">
        <f>'CAPE calculation (2)'!R272</f>
        <v>0.65388635866424816</v>
      </c>
    </row>
    <row r="72" spans="3:16" x14ac:dyDescent="0.25">
      <c r="C72" s="65"/>
      <c r="D72" s="65" t="s">
        <v>3</v>
      </c>
      <c r="E72" s="66">
        <f>'q calc'!M74</f>
        <v>0.76128975364846763</v>
      </c>
      <c r="F72" s="66">
        <f t="shared" si="5"/>
        <v>-0.27274123978002651</v>
      </c>
      <c r="G72" s="66">
        <f t="shared" si="4"/>
        <v>-7.1186170793325537E-2</v>
      </c>
      <c r="H72" s="66">
        <f t="shared" si="6"/>
        <v>0.93128849726921215</v>
      </c>
      <c r="I72" s="68">
        <f>'CAPE calculation'!O273</f>
        <v>18.672002396672298</v>
      </c>
      <c r="J72" s="69">
        <f>'CAPE calculation'!P273</f>
        <v>2.9270252039006777</v>
      </c>
      <c r="K72" s="69">
        <f>'CAPE calculation'!Q273</f>
        <v>-0.42805356472740375</v>
      </c>
      <c r="L72" s="69">
        <f>'CAPE calculation'!R273</f>
        <v>0.65177650163304501</v>
      </c>
      <c r="M72" s="68">
        <f>'CAPE calculation (2)'!O273</f>
        <v>18.631261534144816</v>
      </c>
      <c r="N72" s="68">
        <f>'CAPE calculation (2)'!P273</f>
        <v>2.9248408975192528</v>
      </c>
      <c r="O72" s="68">
        <f>'CAPE calculation (2)'!Q273</f>
        <v>-0.4199955784556999</v>
      </c>
      <c r="P72" s="68">
        <f>'CAPE calculation (2)'!R273</f>
        <v>0.65704972498310055</v>
      </c>
    </row>
    <row r="73" spans="3:16" x14ac:dyDescent="0.25">
      <c r="C73" s="65"/>
      <c r="D73" s="65" t="s">
        <v>2</v>
      </c>
      <c r="E73" s="66">
        <f>'q calc'!M75</f>
        <v>0.72674830608618135</v>
      </c>
      <c r="F73" s="66">
        <f t="shared" si="5"/>
        <v>-0.31917507035263609</v>
      </c>
      <c r="G73" s="66">
        <f t="shared" si="4"/>
        <v>-0.11762000136593512</v>
      </c>
      <c r="H73" s="66">
        <f t="shared" si="6"/>
        <v>0.88903382007223164</v>
      </c>
      <c r="I73" s="68">
        <f>'CAPE calculation'!O274</f>
        <v>18.055957736016484</v>
      </c>
      <c r="J73" s="69">
        <f>'CAPE calculation'!P274</f>
        <v>2.8934756987956409</v>
      </c>
      <c r="K73" s="69">
        <f>'CAPE calculation'!Q274</f>
        <v>-0.46160306983244048</v>
      </c>
      <c r="L73" s="69">
        <f>'CAPE calculation'!R274</f>
        <v>0.63027246445256968</v>
      </c>
      <c r="M73" s="68">
        <f>'CAPE calculation (2)'!O274</f>
        <v>18.017009690429493</v>
      </c>
      <c r="N73" s="68">
        <f>'CAPE calculation (2)'!P274</f>
        <v>2.8913162944826438</v>
      </c>
      <c r="O73" s="68">
        <f>'CAPE calculation (2)'!Q274</f>
        <v>-0.45352018149230888</v>
      </c>
      <c r="P73" s="68">
        <f>'CAPE calculation (2)'!R274</f>
        <v>0.6353875308131639</v>
      </c>
    </row>
    <row r="74" spans="3:16" x14ac:dyDescent="0.25">
      <c r="C74" s="65">
        <v>1917</v>
      </c>
      <c r="D74" s="65" t="s">
        <v>1</v>
      </c>
      <c r="E74" s="66">
        <f>'q calc'!M76</f>
        <v>0.63941414893932469</v>
      </c>
      <c r="F74" s="66">
        <f t="shared" si="5"/>
        <v>-0.44720291413809782</v>
      </c>
      <c r="G74" s="66">
        <f t="shared" si="4"/>
        <v>-0.24564784515139684</v>
      </c>
      <c r="H74" s="66">
        <f t="shared" si="6"/>
        <v>0.78219763111818219</v>
      </c>
      <c r="I74" s="68">
        <f>'CAPE calculation'!O275</f>
        <v>16.551464052202608</v>
      </c>
      <c r="J74" s="69">
        <f>'CAPE calculation'!P275</f>
        <v>2.8064745602792449</v>
      </c>
      <c r="K74" s="69">
        <f>'CAPE calculation'!Q275</f>
        <v>-0.5486042083488365</v>
      </c>
      <c r="L74" s="69">
        <f>'CAPE calculation'!R275</f>
        <v>0.57775567438724817</v>
      </c>
      <c r="M74" s="68">
        <f>'CAPE calculation (2)'!O275</f>
        <v>16.515620960634742</v>
      </c>
      <c r="N74" s="68">
        <f>'CAPE calculation (2)'!P275</f>
        <v>2.8043066579321287</v>
      </c>
      <c r="O74" s="68">
        <f>'CAPE calculation (2)'!Q275</f>
        <v>-0.54052981804282396</v>
      </c>
      <c r="P74" s="68">
        <f>'CAPE calculation (2)'!R275</f>
        <v>0.58243958361181802</v>
      </c>
    </row>
    <row r="75" spans="3:16" x14ac:dyDescent="0.25">
      <c r="C75" s="65"/>
      <c r="D75" s="65" t="s">
        <v>4</v>
      </c>
      <c r="E75" s="66">
        <f>'q calc'!M77</f>
        <v>0.57554936160736303</v>
      </c>
      <c r="F75" s="66">
        <f t="shared" si="5"/>
        <v>-0.55243028280878381</v>
      </c>
      <c r="G75" s="66">
        <f t="shared" si="4"/>
        <v>-0.35087521382208287</v>
      </c>
      <c r="H75" s="66">
        <f t="shared" si="6"/>
        <v>0.70407160677888159</v>
      </c>
      <c r="I75" s="68">
        <f>'CAPE calculation'!O276</f>
        <v>14.817777936541376</v>
      </c>
      <c r="J75" s="69">
        <f>'CAPE calculation'!P276</f>
        <v>2.695827671820719</v>
      </c>
      <c r="K75" s="69">
        <f>'CAPE calculation'!Q276</f>
        <v>-0.65925109680736238</v>
      </c>
      <c r="L75" s="69">
        <f>'CAPE calculation'!R276</f>
        <v>0.51723855108199168</v>
      </c>
      <c r="M75" s="68">
        <f>'CAPE calculation (2)'!O276</f>
        <v>14.785745597317895</v>
      </c>
      <c r="N75" s="68">
        <f>'CAPE calculation (2)'!P276</f>
        <v>2.693663581340866</v>
      </c>
      <c r="O75" s="68">
        <f>'CAPE calculation (2)'!Q276</f>
        <v>-0.65117289463408667</v>
      </c>
      <c r="P75" s="68">
        <f>'CAPE calculation (2)'!R276</f>
        <v>0.52143383101480001</v>
      </c>
    </row>
    <row r="76" spans="3:16" x14ac:dyDescent="0.25">
      <c r="C76" s="65"/>
      <c r="D76" s="65" t="s">
        <v>3</v>
      </c>
      <c r="E76" s="66">
        <f>'q calc'!M78</f>
        <v>0.48180583168993996</v>
      </c>
      <c r="F76" s="66">
        <f t="shared" si="5"/>
        <v>-0.73021408491044248</v>
      </c>
      <c r="G76" s="66">
        <f t="shared" si="4"/>
        <v>-0.52865901592374154</v>
      </c>
      <c r="H76" s="66">
        <f t="shared" si="6"/>
        <v>0.58939480903253894</v>
      </c>
      <c r="I76" s="68">
        <f>'CAPE calculation'!O277</f>
        <v>12.986570102578073</v>
      </c>
      <c r="J76" s="69">
        <f>'CAPE calculation'!P277</f>
        <v>2.5639157544454747</v>
      </c>
      <c r="K76" s="69">
        <f>'CAPE calculation'!Q277</f>
        <v>-0.79116301418260671</v>
      </c>
      <c r="L76" s="69">
        <f>'CAPE calculation'!R277</f>
        <v>0.45331727416547102</v>
      </c>
      <c r="M76" s="68">
        <f>'CAPE calculation (2)'!O277</f>
        <v>12.958097339801078</v>
      </c>
      <c r="N76" s="68">
        <f>'CAPE calculation (2)'!P277</f>
        <v>2.5617208699459222</v>
      </c>
      <c r="O76" s="68">
        <f>'CAPE calculation (2)'!Q277</f>
        <v>-0.78311560602903052</v>
      </c>
      <c r="P76" s="68">
        <f>'CAPE calculation (2)'!R277</f>
        <v>0.45698002133763432</v>
      </c>
    </row>
    <row r="77" spans="3:16" x14ac:dyDescent="0.25">
      <c r="C77" s="65"/>
      <c r="D77" s="65" t="s">
        <v>2</v>
      </c>
      <c r="E77" s="66">
        <f>'q calc'!M79</f>
        <v>0.37778215129844889</v>
      </c>
      <c r="F77" s="66">
        <f t="shared" si="5"/>
        <v>-0.97343756881463384</v>
      </c>
      <c r="G77" s="66">
        <f t="shared" si="4"/>
        <v>-0.77188249982793289</v>
      </c>
      <c r="H77" s="66">
        <f t="shared" si="6"/>
        <v>0.46214226618938653</v>
      </c>
      <c r="I77" s="68">
        <f>'CAPE calculation'!O278</f>
        <v>10.549555005560462</v>
      </c>
      <c r="J77" s="69">
        <f>'CAPE calculation'!P278</f>
        <v>2.3560836794647639</v>
      </c>
      <c r="K77" s="69">
        <f>'CAPE calculation'!Q278</f>
        <v>-0.99899508916331747</v>
      </c>
      <c r="L77" s="69">
        <f>'CAPE calculation'!R278</f>
        <v>0.36824931302145725</v>
      </c>
      <c r="M77" s="68">
        <f>'CAPE calculation (2)'!O278</f>
        <v>10.526179888285073</v>
      </c>
      <c r="N77" s="68">
        <f>'CAPE calculation (2)'!P278</f>
        <v>2.3538654766853355</v>
      </c>
      <c r="O77" s="68">
        <f>'CAPE calculation (2)'!Q278</f>
        <v>-0.99097099928961718</v>
      </c>
      <c r="P77" s="68">
        <f>'CAPE calculation (2)'!R278</f>
        <v>0.3712160654309557</v>
      </c>
    </row>
    <row r="78" spans="3:16" x14ac:dyDescent="0.25">
      <c r="C78" s="65">
        <v>1918</v>
      </c>
      <c r="D78" s="65" t="s">
        <v>1</v>
      </c>
      <c r="E78" s="66">
        <f>'q calc'!M80</f>
        <v>0.396266701707851</v>
      </c>
      <c r="F78" s="66">
        <f t="shared" si="5"/>
        <v>-0.92566780525846437</v>
      </c>
      <c r="G78" s="66">
        <f t="shared" si="4"/>
        <v>-0.72411273627176342</v>
      </c>
      <c r="H78" s="66">
        <f t="shared" si="6"/>
        <v>0.48475448327357706</v>
      </c>
      <c r="I78" s="68">
        <f>'CAPE calculation'!O279</f>
        <v>11.067298005291088</v>
      </c>
      <c r="J78" s="69">
        <f>'CAPE calculation'!P279</f>
        <v>2.4039946342980012</v>
      </c>
      <c r="K78" s="69">
        <f>'CAPE calculation'!Q279</f>
        <v>-0.95108413433008021</v>
      </c>
      <c r="L78" s="69">
        <f>'CAPE calculation'!R279</f>
        <v>0.3863219714295113</v>
      </c>
      <c r="M78" s="68">
        <f>'CAPE calculation (2)'!O279</f>
        <v>11.043377059140205</v>
      </c>
      <c r="N78" s="68">
        <f>'CAPE calculation (2)'!P279</f>
        <v>2.4018308871112746</v>
      </c>
      <c r="O78" s="68">
        <f>'CAPE calculation (2)'!Q279</f>
        <v>-0.94300558886367813</v>
      </c>
      <c r="P78" s="68">
        <f>'CAPE calculation (2)'!R279</f>
        <v>0.38945553130124144</v>
      </c>
    </row>
    <row r="79" spans="3:16" x14ac:dyDescent="0.25">
      <c r="C79" s="65"/>
      <c r="D79" s="65" t="s">
        <v>4</v>
      </c>
      <c r="E79" s="66">
        <f>'q calc'!M81</f>
        <v>0.38631369115622227</v>
      </c>
      <c r="F79" s="66">
        <f t="shared" si="5"/>
        <v>-0.9511055681667262</v>
      </c>
      <c r="G79" s="66">
        <f t="shared" si="4"/>
        <v>-0.74955049918002525</v>
      </c>
      <c r="H79" s="66">
        <f t="shared" si="6"/>
        <v>0.47257892962201559</v>
      </c>
      <c r="I79" s="68">
        <f>'CAPE calculation'!O280</f>
        <v>10.813412415325628</v>
      </c>
      <c r="J79" s="69">
        <f>'CAPE calculation'!P280</f>
        <v>2.3807872539301922</v>
      </c>
      <c r="K79" s="69">
        <f>'CAPE calculation'!Q280</f>
        <v>-0.97429151469788922</v>
      </c>
      <c r="L79" s="69">
        <f>'CAPE calculation'!R280</f>
        <v>0.37745968349020481</v>
      </c>
      <c r="M79" s="68">
        <f>'CAPE calculation (2)'!O280</f>
        <v>10.789666423890736</v>
      </c>
      <c r="N79" s="68">
        <f>'CAPE calculation (2)'!P280</f>
        <v>2.378588863490092</v>
      </c>
      <c r="O79" s="68">
        <f>'CAPE calculation (2)'!Q280</f>
        <v>-0.96624761248486069</v>
      </c>
      <c r="P79" s="68">
        <f>'CAPE calculation (2)'!R280</f>
        <v>0.38050817672675669</v>
      </c>
    </row>
    <row r="80" spans="3:16" x14ac:dyDescent="0.25">
      <c r="C80" s="65"/>
      <c r="D80" s="65" t="s">
        <v>3</v>
      </c>
      <c r="E80" s="66">
        <f>'q calc'!M82</f>
        <v>0.37330010352750648</v>
      </c>
      <c r="F80" s="66">
        <f t="shared" si="5"/>
        <v>-0.98537261573105472</v>
      </c>
      <c r="G80" s="66">
        <f t="shared" si="4"/>
        <v>-0.78381754674435378</v>
      </c>
      <c r="H80" s="66">
        <f t="shared" si="6"/>
        <v>0.45665936101000437</v>
      </c>
      <c r="I80" s="68">
        <f>'CAPE calculation'!O281</f>
        <v>10.292069649376824</v>
      </c>
      <c r="J80" s="69">
        <f>'CAPE calculation'!P281</f>
        <v>2.331373661728199</v>
      </c>
      <c r="K80" s="69">
        <f>'CAPE calculation'!Q281</f>
        <v>-1.0237051068998824</v>
      </c>
      <c r="L80" s="69">
        <f>'CAPE calculation'!R281</f>
        <v>0.35926136940888459</v>
      </c>
      <c r="M80" s="68">
        <f>'CAPE calculation (2)'!O281</f>
        <v>10.26594493102453</v>
      </c>
      <c r="N80" s="68">
        <f>'CAPE calculation (2)'!P281</f>
        <v>2.3288320999141514</v>
      </c>
      <c r="O80" s="68">
        <f>'CAPE calculation (2)'!Q281</f>
        <v>-1.0160043760608013</v>
      </c>
      <c r="P80" s="68">
        <f>'CAPE calculation (2)'!R281</f>
        <v>0.36203862423698885</v>
      </c>
    </row>
    <row r="81" spans="3:16" x14ac:dyDescent="0.25">
      <c r="C81" s="65"/>
      <c r="D81" s="65" t="s">
        <v>2</v>
      </c>
      <c r="E81" s="66">
        <f>'q calc'!M83</f>
        <v>0.37420173873644413</v>
      </c>
      <c r="F81" s="66">
        <f t="shared" si="5"/>
        <v>-0.98296021860979987</v>
      </c>
      <c r="G81" s="66">
        <f t="shared" si="4"/>
        <v>-0.78140514962309893</v>
      </c>
      <c r="H81" s="66">
        <f t="shared" si="6"/>
        <v>0.45776233460815458</v>
      </c>
      <c r="I81" s="68">
        <f>'CAPE calculation'!O282</f>
        <v>10.321076710799181</v>
      </c>
      <c r="J81" s="69">
        <f>'CAPE calculation'!P282</f>
        <v>2.3341880870529472</v>
      </c>
      <c r="K81" s="69">
        <f>'CAPE calculation'!Q282</f>
        <v>-1.0208906815751342</v>
      </c>
      <c r="L81" s="69">
        <f>'CAPE calculation'!R282</f>
        <v>0.36027390789377089</v>
      </c>
      <c r="M81" s="68">
        <f>'CAPE calculation (2)'!O282</f>
        <v>10.286455459478383</v>
      </c>
      <c r="N81" s="68">
        <f>'CAPE calculation (2)'!P282</f>
        <v>2.3308280259250469</v>
      </c>
      <c r="O81" s="68">
        <f>'CAPE calculation (2)'!Q282</f>
        <v>-1.0140084500499058</v>
      </c>
      <c r="P81" s="68">
        <f>'CAPE calculation (2)'!R282</f>
        <v>0.36276194815443619</v>
      </c>
    </row>
    <row r="82" spans="3:16" x14ac:dyDescent="0.25">
      <c r="C82" s="65">
        <v>1919</v>
      </c>
      <c r="D82" s="65" t="s">
        <v>1</v>
      </c>
      <c r="E82" s="66">
        <f>'q calc'!M84</f>
        <v>0.38422319098924768</v>
      </c>
      <c r="F82" s="66">
        <f t="shared" si="5"/>
        <v>-0.95653166870663098</v>
      </c>
      <c r="G82" s="66">
        <f t="shared" si="4"/>
        <v>-0.75497659971993003</v>
      </c>
      <c r="H82" s="66">
        <f t="shared" si="6"/>
        <v>0.47002161323924213</v>
      </c>
      <c r="I82" s="68">
        <f>'CAPE calculation'!O283</f>
        <v>10.745829101569194</v>
      </c>
      <c r="J82" s="69">
        <f>'CAPE calculation'!P283</f>
        <v>2.3745176887341604</v>
      </c>
      <c r="K82" s="69">
        <f>'CAPE calculation'!Q283</f>
        <v>-0.98056107989392105</v>
      </c>
      <c r="L82" s="69">
        <f>'CAPE calculation'!R283</f>
        <v>0.37510057840478639</v>
      </c>
      <c r="M82" s="68">
        <f>'CAPE calculation (2)'!O283</f>
        <v>10.69903252030308</v>
      </c>
      <c r="N82" s="68">
        <f>'CAPE calculation (2)'!P283</f>
        <v>2.3701533187165831</v>
      </c>
      <c r="O82" s="68">
        <f>'CAPE calculation (2)'!Q283</f>
        <v>-0.97468315725836963</v>
      </c>
      <c r="P82" s="68">
        <f>'CAPE calculation (2)'!R283</f>
        <v>0.37731188315762415</v>
      </c>
    </row>
    <row r="83" spans="3:16" x14ac:dyDescent="0.25">
      <c r="C83" s="65"/>
      <c r="D83" s="65" t="s">
        <v>4</v>
      </c>
      <c r="E83" s="66">
        <f>'q calc'!M85</f>
        <v>0.4191124944656745</v>
      </c>
      <c r="F83" s="66">
        <f t="shared" si="5"/>
        <v>-0.86961591188353338</v>
      </c>
      <c r="G83" s="66">
        <f t="shared" si="4"/>
        <v>-0.66806084289683243</v>
      </c>
      <c r="H83" s="66">
        <f t="shared" si="6"/>
        <v>0.51270182382872354</v>
      </c>
      <c r="I83" s="68">
        <f>'CAPE calculation'!O284</f>
        <v>11.918860229513971</v>
      </c>
      <c r="J83" s="69">
        <f>'CAPE calculation'!P284</f>
        <v>2.4781220387361151</v>
      </c>
      <c r="K83" s="69">
        <f>'CAPE calculation'!Q284</f>
        <v>-0.87695672989196627</v>
      </c>
      <c r="L83" s="69">
        <f>'CAPE calculation'!R284</f>
        <v>0.41604713082247297</v>
      </c>
      <c r="M83" s="68">
        <f>'CAPE calculation (2)'!O284</f>
        <v>11.851841917712942</v>
      </c>
      <c r="N83" s="68">
        <f>'CAPE calculation (2)'!P284</f>
        <v>2.4724832915961215</v>
      </c>
      <c r="O83" s="68">
        <f>'CAPE calculation (2)'!Q284</f>
        <v>-0.87235318437883125</v>
      </c>
      <c r="P83" s="68">
        <f>'CAPE calculation (2)'!R284</f>
        <v>0.41796683806435059</v>
      </c>
    </row>
    <row r="84" spans="3:16" x14ac:dyDescent="0.25">
      <c r="C84" s="65"/>
      <c r="D84" s="65" t="s">
        <v>3</v>
      </c>
      <c r="E84" s="66">
        <f>'q calc'!M86</f>
        <v>0.39489028540753562</v>
      </c>
      <c r="F84" s="66">
        <f t="shared" si="5"/>
        <v>-0.92914731112497639</v>
      </c>
      <c r="G84" s="66">
        <f t="shared" si="4"/>
        <v>-0.72759224213827545</v>
      </c>
      <c r="H84" s="66">
        <f t="shared" si="6"/>
        <v>0.48307070825651638</v>
      </c>
      <c r="I84" s="68">
        <f>'CAPE calculation'!O285</f>
        <v>11.17482071146139</v>
      </c>
      <c r="J84" s="69">
        <f>'CAPE calculation'!P285</f>
        <v>2.4136630966538291</v>
      </c>
      <c r="K84" s="69">
        <f>'CAPE calculation'!Q285</f>
        <v>-0.94141567197425235</v>
      </c>
      <c r="L84" s="69">
        <f>'CAPE calculation'!R285</f>
        <v>0.39007522572891551</v>
      </c>
      <c r="M84" s="68">
        <f>'CAPE calculation (2)'!O285</f>
        <v>11.092833707105891</v>
      </c>
      <c r="N84" s="68">
        <f>'CAPE calculation (2)'!P285</f>
        <v>2.4062992878486931</v>
      </c>
      <c r="O84" s="68">
        <f>'CAPE calculation (2)'!Q285</f>
        <v>-0.93853718812625964</v>
      </c>
      <c r="P84" s="68">
        <f>'CAPE calculation (2)'!R285</f>
        <v>0.3911996685345086</v>
      </c>
    </row>
    <row r="85" spans="3:16" x14ac:dyDescent="0.25">
      <c r="C85" s="65"/>
      <c r="D85" s="65" t="s">
        <v>2</v>
      </c>
      <c r="E85" s="66">
        <f>'q calc'!M87</f>
        <v>0.37704073675450622</v>
      </c>
      <c r="F85" s="66">
        <f t="shared" si="5"/>
        <v>-0.97540204231991223</v>
      </c>
      <c r="G85" s="66">
        <f t="shared" si="4"/>
        <v>-0.77384697333321129</v>
      </c>
      <c r="H85" s="66">
        <f t="shared" si="6"/>
        <v>0.46123529110772699</v>
      </c>
      <c r="I85" s="68">
        <f>'CAPE calculation'!O286</f>
        <v>10.530764421390355</v>
      </c>
      <c r="J85" s="69">
        <f>'CAPE calculation'!P286</f>
        <v>2.3543009181349874</v>
      </c>
      <c r="K85" s="69">
        <f>'CAPE calculation'!Q286</f>
        <v>-1.000777850493094</v>
      </c>
      <c r="L85" s="69">
        <f>'CAPE calculation'!R286</f>
        <v>0.36759339723086071</v>
      </c>
      <c r="M85" s="68">
        <f>'CAPE calculation (2)'!O286</f>
        <v>10.430232864115617</v>
      </c>
      <c r="N85" s="68">
        <f>'CAPE calculation (2)'!P286</f>
        <v>2.3447085951407876</v>
      </c>
      <c r="O85" s="68">
        <f>'CAPE calculation (2)'!Q286</f>
        <v>-1.0001278808341652</v>
      </c>
      <c r="P85" s="68">
        <f>'CAPE calculation (2)'!R286</f>
        <v>0.36783239944956453</v>
      </c>
    </row>
    <row r="86" spans="3:16" x14ac:dyDescent="0.25">
      <c r="C86" s="65">
        <v>1920</v>
      </c>
      <c r="D86" s="65" t="s">
        <v>1</v>
      </c>
      <c r="E86" s="66">
        <f>'q calc'!M88</f>
        <v>0.39621688876426836</v>
      </c>
      <c r="F86" s="66">
        <f t="shared" si="5"/>
        <v>-0.92579351876028859</v>
      </c>
      <c r="G86" s="66">
        <f t="shared" si="4"/>
        <v>-0.72423844977358764</v>
      </c>
      <c r="H86" s="66">
        <f t="shared" si="6"/>
        <v>0.4846935469203012</v>
      </c>
      <c r="I86" s="68">
        <f>'CAPE calculation'!O287</f>
        <v>9.9443460776776682</v>
      </c>
      <c r="J86" s="69">
        <f>'CAPE calculation'!P287</f>
        <v>2.2970041562654893</v>
      </c>
      <c r="K86" s="69">
        <f>'CAPE calculation'!Q287</f>
        <v>-1.0580746123625921</v>
      </c>
      <c r="L86" s="69">
        <f>'CAPE calculation'!R287</f>
        <v>0.34712351465272767</v>
      </c>
      <c r="M86" s="68">
        <f>'CAPE calculation (2)'!O287</f>
        <v>9.8221370908365309</v>
      </c>
      <c r="N86" s="68">
        <f>'CAPE calculation (2)'!P287</f>
        <v>2.2846387250472926</v>
      </c>
      <c r="O86" s="68">
        <f>'CAPE calculation (2)'!Q287</f>
        <v>-1.0601977509276601</v>
      </c>
      <c r="P86" s="68">
        <f>'CAPE calculation (2)'!R287</f>
        <v>0.34638730514587657</v>
      </c>
    </row>
    <row r="87" spans="3:16" x14ac:dyDescent="0.25">
      <c r="C87" s="65"/>
      <c r="D87" s="65" t="s">
        <v>4</v>
      </c>
      <c r="E87" s="66">
        <f>'q calc'!M89</f>
        <v>0.35912644960102358</v>
      </c>
      <c r="F87" s="66">
        <f t="shared" si="5"/>
        <v>-1.0240807252104303</v>
      </c>
      <c r="G87" s="66">
        <f t="shared" si="4"/>
        <v>-0.82252565622372931</v>
      </c>
      <c r="H87" s="66">
        <f t="shared" si="6"/>
        <v>0.43932067911819045</v>
      </c>
      <c r="I87" s="68">
        <f>'CAPE calculation'!O288</f>
        <v>8.6872156298762828</v>
      </c>
      <c r="J87" s="69">
        <f>'CAPE calculation'!P288</f>
        <v>2.161852477103515</v>
      </c>
      <c r="K87" s="69">
        <f>'CAPE calculation'!Q288</f>
        <v>-1.1932262915245664</v>
      </c>
      <c r="L87" s="69">
        <f>'CAPE calculation'!R288</f>
        <v>0.30324133919251045</v>
      </c>
      <c r="M87" s="68">
        <f>'CAPE calculation (2)'!O288</f>
        <v>8.5519306865741633</v>
      </c>
      <c r="N87" s="68">
        <f>'CAPE calculation (2)'!P288</f>
        <v>2.1461570687523595</v>
      </c>
      <c r="O87" s="68">
        <f>'CAPE calculation (2)'!Q288</f>
        <v>-1.1986794072225933</v>
      </c>
      <c r="P87" s="68">
        <f>'CAPE calculation (2)'!R288</f>
        <v>0.30159222956482468</v>
      </c>
    </row>
    <row r="88" spans="3:16" x14ac:dyDescent="0.25">
      <c r="C88" s="65"/>
      <c r="D88" s="65" t="s">
        <v>3</v>
      </c>
      <c r="E88" s="66">
        <f>'q calc'!M90</f>
        <v>0.35410458479044105</v>
      </c>
      <c r="F88" s="66">
        <f t="shared" si="5"/>
        <v>-1.0381629722202237</v>
      </c>
      <c r="G88" s="66">
        <f t="shared" si="4"/>
        <v>-0.83660790323352274</v>
      </c>
      <c r="H88" s="66">
        <f t="shared" si="6"/>
        <v>0.43317741381017461</v>
      </c>
      <c r="I88" s="68">
        <f>'CAPE calculation'!O289</f>
        <v>9.1606507277376874</v>
      </c>
      <c r="J88" s="69">
        <f>'CAPE calculation'!P289</f>
        <v>2.2149172163088431</v>
      </c>
      <c r="K88" s="69">
        <f>'CAPE calculation'!Q289</f>
        <v>-1.1401615523192383</v>
      </c>
      <c r="L88" s="69">
        <f>'CAPE calculation'!R289</f>
        <v>0.31976735848487081</v>
      </c>
      <c r="M88" s="68">
        <f>'CAPE calculation (2)'!O289</f>
        <v>8.9897477350204866</v>
      </c>
      <c r="N88" s="68">
        <f>'CAPE calculation (2)'!P289</f>
        <v>2.1960847874691867</v>
      </c>
      <c r="O88" s="68">
        <f>'CAPE calculation (2)'!Q289</f>
        <v>-1.148751688505766</v>
      </c>
      <c r="P88" s="68">
        <f>'CAPE calculation (2)'!R289</f>
        <v>0.31703227750507668</v>
      </c>
    </row>
    <row r="89" spans="3:16" x14ac:dyDescent="0.25">
      <c r="C89" s="65"/>
      <c r="D89" s="65" t="s">
        <v>2</v>
      </c>
      <c r="E89" s="66">
        <f>'q calc'!M91</f>
        <v>0.30406358722501936</v>
      </c>
      <c r="F89" s="66">
        <f t="shared" si="5"/>
        <v>-1.1905184309452437</v>
      </c>
      <c r="G89" s="66">
        <f t="shared" si="4"/>
        <v>-0.98896336195854273</v>
      </c>
      <c r="H89" s="66">
        <f t="shared" si="6"/>
        <v>0.37196208127586461</v>
      </c>
      <c r="I89" s="68">
        <f>'CAPE calculation'!O290</f>
        <v>8.3081612663398605</v>
      </c>
      <c r="J89" s="69">
        <f>'CAPE calculation'!P290</f>
        <v>2.1172383167956079</v>
      </c>
      <c r="K89" s="69">
        <f>'CAPE calculation'!Q290</f>
        <v>-1.2378404518324735</v>
      </c>
      <c r="L89" s="69">
        <f>'CAPE calculation'!R290</f>
        <v>0.29000983237573003</v>
      </c>
      <c r="M89" s="68">
        <f>'CAPE calculation (2)'!O290</f>
        <v>8.1325728351613193</v>
      </c>
      <c r="N89" s="68">
        <f>'CAPE calculation (2)'!P290</f>
        <v>2.0958773353856786</v>
      </c>
      <c r="O89" s="68">
        <f>'CAPE calculation (2)'!Q290</f>
        <v>-1.2489591405892742</v>
      </c>
      <c r="P89" s="68">
        <f>'CAPE calculation (2)'!R290</f>
        <v>0.28680316332605482</v>
      </c>
    </row>
    <row r="90" spans="3:16" x14ac:dyDescent="0.25">
      <c r="C90" s="65">
        <v>1921</v>
      </c>
      <c r="D90" s="65" t="s">
        <v>1</v>
      </c>
      <c r="E90" s="66">
        <f>'q calc'!M92</f>
        <v>0.32091711064788675</v>
      </c>
      <c r="F90" s="66">
        <f t="shared" si="5"/>
        <v>-1.1365724114779614</v>
      </c>
      <c r="G90" s="66">
        <f t="shared" si="4"/>
        <v>-0.93501734249126045</v>
      </c>
      <c r="H90" s="66">
        <f t="shared" si="6"/>
        <v>0.39257905717361352</v>
      </c>
      <c r="I90" s="68">
        <f>'CAPE calculation'!O291</f>
        <v>9.044116662324118</v>
      </c>
      <c r="J90" s="69">
        <f>'CAPE calculation'!P291</f>
        <v>2.2021144537491697</v>
      </c>
      <c r="K90" s="69">
        <f>'CAPE calculation'!Q291</f>
        <v>-1.1529643148789117</v>
      </c>
      <c r="L90" s="69">
        <f>'CAPE calculation'!R291</f>
        <v>0.31569954808817396</v>
      </c>
      <c r="M90" s="68">
        <f>'CAPE calculation (2)'!O291</f>
        <v>8.8369724334084676</v>
      </c>
      <c r="N90" s="68">
        <f>'CAPE calculation (2)'!P291</f>
        <v>2.1789443330796572</v>
      </c>
      <c r="O90" s="68">
        <f>'CAPE calculation (2)'!Q291</f>
        <v>-1.1658921428952955</v>
      </c>
      <c r="P90" s="68">
        <f>'CAPE calculation (2)'!R291</f>
        <v>0.31164450654150438</v>
      </c>
    </row>
    <row r="91" spans="3:16" x14ac:dyDescent="0.25">
      <c r="C91" s="65"/>
      <c r="D91" s="65" t="s">
        <v>4</v>
      </c>
      <c r="E91" s="66">
        <f>'q calc'!M93</f>
        <v>0.3188406820808562</v>
      </c>
      <c r="F91" s="66">
        <f t="shared" si="5"/>
        <v>-1.1430637301672188</v>
      </c>
      <c r="G91" s="66">
        <f t="shared" si="4"/>
        <v>-0.9415086611805179</v>
      </c>
      <c r="H91" s="66">
        <f t="shared" si="6"/>
        <v>0.3900389546297276</v>
      </c>
      <c r="I91" s="68">
        <f>'CAPE calculation'!O292</f>
        <v>9.1039314546752266</v>
      </c>
      <c r="J91" s="69">
        <f>'CAPE calculation'!P292</f>
        <v>2.2087063482118729</v>
      </c>
      <c r="K91" s="69">
        <f>'CAPE calculation'!Q292</f>
        <v>-1.1463724204162085</v>
      </c>
      <c r="L91" s="69">
        <f>'CAPE calculation'!R292</f>
        <v>0.31778748034505178</v>
      </c>
      <c r="M91" s="68">
        <f>'CAPE calculation (2)'!O292</f>
        <v>8.8845576587943142</v>
      </c>
      <c r="N91" s="68">
        <f>'CAPE calculation (2)'!P292</f>
        <v>2.1843146752006422</v>
      </c>
      <c r="O91" s="68">
        <f>'CAPE calculation (2)'!Q292</f>
        <v>-1.1605218007743106</v>
      </c>
      <c r="P91" s="68">
        <f>'CAPE calculation (2)'!R292</f>
        <v>0.31332264622065226</v>
      </c>
    </row>
    <row r="92" spans="3:16" x14ac:dyDescent="0.25">
      <c r="C92" s="65"/>
      <c r="D92" s="65" t="s">
        <v>3</v>
      </c>
      <c r="E92" s="66">
        <f>'q calc'!M94</f>
        <v>0.33642455886320444</v>
      </c>
      <c r="F92" s="66">
        <f t="shared" si="5"/>
        <v>-1.0893813486039479</v>
      </c>
      <c r="G92" s="66">
        <f t="shared" si="4"/>
        <v>-0.88782627961724692</v>
      </c>
      <c r="H92" s="66">
        <f t="shared" si="6"/>
        <v>0.41154937442234935</v>
      </c>
      <c r="I92" s="68">
        <f>'CAPE calculation'!O293</f>
        <v>9.3913976318559094</v>
      </c>
      <c r="J92" s="69">
        <f>'CAPE calculation'!P293</f>
        <v>2.2397941247273772</v>
      </c>
      <c r="K92" s="69">
        <f>'CAPE calculation'!Q293</f>
        <v>-1.1152846439007043</v>
      </c>
      <c r="L92" s="69">
        <f>'CAPE calculation'!R293</f>
        <v>0.3278219530984422</v>
      </c>
      <c r="M92" s="68">
        <f>'CAPE calculation (2)'!O293</f>
        <v>9.1526518167691755</v>
      </c>
      <c r="N92" s="68">
        <f>'CAPE calculation (2)'!P293</f>
        <v>2.2140436533392207</v>
      </c>
      <c r="O92" s="68">
        <f>'CAPE calculation (2)'!Q293</f>
        <v>-1.130792822635732</v>
      </c>
      <c r="P92" s="68">
        <f>'CAPE calculation (2)'!R293</f>
        <v>0.32277724984178291</v>
      </c>
    </row>
    <row r="93" spans="3:16" x14ac:dyDescent="0.25">
      <c r="C93" s="65"/>
      <c r="D93" s="65" t="s">
        <v>2</v>
      </c>
      <c r="E93" s="66">
        <f>'q calc'!M95</f>
        <v>0.38981655752997879</v>
      </c>
      <c r="F93" s="66">
        <f t="shared" si="5"/>
        <v>-0.94207901582265363</v>
      </c>
      <c r="G93" s="66">
        <f t="shared" si="4"/>
        <v>-0.74052394683595268</v>
      </c>
      <c r="H93" s="66">
        <f t="shared" si="6"/>
        <v>0.47686399867189661</v>
      </c>
      <c r="I93" s="68">
        <f>'CAPE calculation'!O294</f>
        <v>10.68000569559349</v>
      </c>
      <c r="J93" s="69">
        <f>'CAPE calculation'!P294</f>
        <v>2.3683733668271771</v>
      </c>
      <c r="K93" s="69">
        <f>'CAPE calculation'!Q294</f>
        <v>-0.98670540180090427</v>
      </c>
      <c r="L93" s="69">
        <f>'CAPE calculation'!R294</f>
        <v>0.37280290575238445</v>
      </c>
      <c r="M93" s="68">
        <f>'CAPE calculation (2)'!O294</f>
        <v>10.3950056744098</v>
      </c>
      <c r="N93" s="68">
        <f>'CAPE calculation (2)'!P294</f>
        <v>2.3413254671885961</v>
      </c>
      <c r="O93" s="68">
        <f>'CAPE calculation (2)'!Q294</f>
        <v>-1.0035110087863566</v>
      </c>
      <c r="P93" s="68">
        <f>'CAPE calculation (2)'!R294</f>
        <v>0.3665900780283492</v>
      </c>
    </row>
    <row r="94" spans="3:16" x14ac:dyDescent="0.25">
      <c r="C94" s="65">
        <v>1922</v>
      </c>
      <c r="D94" s="65" t="s">
        <v>1</v>
      </c>
      <c r="E94" s="66">
        <f>'q calc'!M96</f>
        <v>0.3889951304097542</v>
      </c>
      <c r="F94" s="66">
        <f t="shared" si="5"/>
        <v>-0.94418845366889737</v>
      </c>
      <c r="G94" s="66">
        <f t="shared" si="4"/>
        <v>-0.74263338468219642</v>
      </c>
      <c r="H94" s="66">
        <f t="shared" si="6"/>
        <v>0.47585914391752226</v>
      </c>
      <c r="I94" s="68">
        <f>'CAPE calculation'!O295</f>
        <v>11.892980011062425</v>
      </c>
      <c r="J94" s="69">
        <f>'CAPE calculation'!P295</f>
        <v>2.475948311012377</v>
      </c>
      <c r="K94" s="69">
        <f>'CAPE calculation'!Q295</f>
        <v>-0.87913045761570441</v>
      </c>
      <c r="L94" s="69">
        <f>'CAPE calculation'!R295</f>
        <v>0.41514373985853137</v>
      </c>
      <c r="M94" s="68">
        <f>'CAPE calculation (2)'!O295</f>
        <v>11.566350316295081</v>
      </c>
      <c r="N94" s="68">
        <f>'CAPE calculation (2)'!P295</f>
        <v>2.4481000477344632</v>
      </c>
      <c r="O94" s="68">
        <f>'CAPE calculation (2)'!Q295</f>
        <v>-0.89673642824048949</v>
      </c>
      <c r="P94" s="68">
        <f>'CAPE calculation (2)'!R295</f>
        <v>0.40789869652423988</v>
      </c>
    </row>
    <row r="95" spans="3:16" x14ac:dyDescent="0.25">
      <c r="C95" s="65"/>
      <c r="D95" s="65" t="s">
        <v>4</v>
      </c>
      <c r="E95" s="66">
        <f>'q calc'!M97</f>
        <v>0.42736095494242327</v>
      </c>
      <c r="F95" s="66">
        <f t="shared" si="5"/>
        <v>-0.8501262951077655</v>
      </c>
      <c r="G95" s="66">
        <f t="shared" si="4"/>
        <v>-0.64857122612106455</v>
      </c>
      <c r="H95" s="66">
        <f t="shared" si="6"/>
        <v>0.52279219523509213</v>
      </c>
      <c r="I95" s="68">
        <f>'CAPE calculation'!O296</f>
        <v>13.157821148598824</v>
      </c>
      <c r="J95" s="69">
        <f>'CAPE calculation'!P296</f>
        <v>2.5770163459736772</v>
      </c>
      <c r="K95" s="69">
        <f>'CAPE calculation'!Q296</f>
        <v>-0.77806242265440417</v>
      </c>
      <c r="L95" s="69">
        <f>'CAPE calculation'!R296</f>
        <v>0.4592950694391208</v>
      </c>
      <c r="M95" s="68">
        <f>'CAPE calculation (2)'!O296</f>
        <v>12.78874191769409</v>
      </c>
      <c r="N95" s="68">
        <f>'CAPE calculation (2)'!P296</f>
        <v>2.5485652462252077</v>
      </c>
      <c r="O95" s="68">
        <f>'CAPE calculation (2)'!Q296</f>
        <v>-0.79627122974974496</v>
      </c>
      <c r="P95" s="68">
        <f>'CAPE calculation (2)'!R296</f>
        <v>0.45100753615106426</v>
      </c>
    </row>
    <row r="96" spans="3:16" x14ac:dyDescent="0.25">
      <c r="C96" s="65"/>
      <c r="D96" s="65" t="s">
        <v>3</v>
      </c>
      <c r="E96" s="66">
        <f>'q calc'!M98</f>
        <v>0.46112491708904502</v>
      </c>
      <c r="F96" s="66">
        <f t="shared" si="5"/>
        <v>-0.77408630286678815</v>
      </c>
      <c r="G96" s="66">
        <f t="shared" si="4"/>
        <v>-0.5725312338800872</v>
      </c>
      <c r="H96" s="66">
        <f t="shared" si="6"/>
        <v>0.56409577172313385</v>
      </c>
      <c r="I96" s="68">
        <f>'CAPE calculation'!O297</f>
        <v>14.373503637883212</v>
      </c>
      <c r="J96" s="69">
        <f>'CAPE calculation'!P297</f>
        <v>2.6653864865092287</v>
      </c>
      <c r="K96" s="69">
        <f>'CAPE calculation'!Q297</f>
        <v>-0.6896922821188527</v>
      </c>
      <c r="L96" s="69">
        <f>'CAPE calculation'!R297</f>
        <v>0.50173043674089157</v>
      </c>
      <c r="M96" s="68">
        <f>'CAPE calculation (2)'!O297</f>
        <v>13.966796874978995</v>
      </c>
      <c r="N96" s="68">
        <f>'CAPE calculation (2)'!P297</f>
        <v>2.636682861007384</v>
      </c>
      <c r="O96" s="68">
        <f>'CAPE calculation (2)'!Q297</f>
        <v>-0.70815361496756868</v>
      </c>
      <c r="P96" s="68">
        <f>'CAPE calculation (2)'!R297</f>
        <v>0.4925528005058406</v>
      </c>
    </row>
    <row r="97" spans="3:16" x14ac:dyDescent="0.25">
      <c r="C97" s="65"/>
      <c r="D97" s="65" t="s">
        <v>2</v>
      </c>
      <c r="E97" s="66">
        <f>'q calc'!M99</f>
        <v>0.44973296480530495</v>
      </c>
      <c r="F97" s="66">
        <f t="shared" si="5"/>
        <v>-0.79910128389985369</v>
      </c>
      <c r="G97" s="66">
        <f t="shared" si="4"/>
        <v>-0.59754621491315274</v>
      </c>
      <c r="H97" s="66">
        <f t="shared" si="6"/>
        <v>0.55015995546862295</v>
      </c>
      <c r="I97" s="68">
        <f>'CAPE calculation'!O298</f>
        <v>13.850001612299318</v>
      </c>
      <c r="J97" s="69">
        <f>'CAPE calculation'!P298</f>
        <v>2.6282853490448437</v>
      </c>
      <c r="K97" s="69">
        <f>'CAPE calculation'!Q298</f>
        <v>-0.72679341958323773</v>
      </c>
      <c r="L97" s="69">
        <f>'CAPE calculation'!R298</f>
        <v>0.48345675020292839</v>
      </c>
      <c r="M97" s="68">
        <f>'CAPE calculation (2)'!O298</f>
        <v>13.458004113439749</v>
      </c>
      <c r="N97" s="68">
        <f>'CAPE calculation (2)'!P298</f>
        <v>2.5995740304162318</v>
      </c>
      <c r="O97" s="68">
        <f>'CAPE calculation (2)'!Q298</f>
        <v>-0.7452624455587209</v>
      </c>
      <c r="P97" s="68">
        <f>'CAPE calculation (2)'!R298</f>
        <v>0.47460972437918708</v>
      </c>
    </row>
    <row r="98" spans="3:16" x14ac:dyDescent="0.25">
      <c r="C98" s="65">
        <v>1923</v>
      </c>
      <c r="D98" s="65" t="s">
        <v>1</v>
      </c>
      <c r="E98" s="66">
        <f>'q calc'!M100</f>
        <v>0.52796943298098709</v>
      </c>
      <c r="F98" s="66">
        <f t="shared" si="5"/>
        <v>-0.6387168890331506</v>
      </c>
      <c r="G98" s="66">
        <f t="shared" si="4"/>
        <v>-0.43716182004644966</v>
      </c>
      <c r="H98" s="66">
        <f t="shared" si="6"/>
        <v>0.64586690874074815</v>
      </c>
      <c r="I98" s="68">
        <f>'CAPE calculation'!O299</f>
        <v>15.141454139942851</v>
      </c>
      <c r="J98" s="69">
        <f>'CAPE calculation'!P299</f>
        <v>2.7174362896285227</v>
      </c>
      <c r="K98" s="69">
        <f>'CAPE calculation'!Q299</f>
        <v>-0.63764247899955873</v>
      </c>
      <c r="L98" s="69">
        <f>'CAPE calculation'!R299</f>
        <v>0.52853699347896121</v>
      </c>
      <c r="M98" s="68">
        <f>'CAPE calculation (2)'!O299</f>
        <v>14.715947630626131</v>
      </c>
      <c r="N98" s="68">
        <f>'CAPE calculation (2)'!P299</f>
        <v>2.6889317785671372</v>
      </c>
      <c r="O98" s="68">
        <f>'CAPE calculation (2)'!Q299</f>
        <v>-0.65590469740781554</v>
      </c>
      <c r="P98" s="68">
        <f>'CAPE calculation (2)'!R299</f>
        <v>0.51897233721121849</v>
      </c>
    </row>
    <row r="99" spans="3:16" x14ac:dyDescent="0.25">
      <c r="C99" s="65"/>
      <c r="D99" s="65" t="s">
        <v>4</v>
      </c>
      <c r="E99" s="66">
        <f>'q calc'!M101</f>
        <v>0.45654046737497683</v>
      </c>
      <c r="F99" s="66">
        <f t="shared" si="5"/>
        <v>-0.78407793583336527</v>
      </c>
      <c r="G99" s="66">
        <f t="shared" si="4"/>
        <v>-0.58252286684666432</v>
      </c>
      <c r="H99" s="66">
        <f t="shared" si="6"/>
        <v>0.558487597877946</v>
      </c>
      <c r="I99" s="68">
        <f>'CAPE calculation'!O300</f>
        <v>13.391312040036739</v>
      </c>
      <c r="J99" s="69">
        <f>'CAPE calculation'!P300</f>
        <v>2.5946061414625876</v>
      </c>
      <c r="K99" s="69">
        <f>'CAPE calculation'!Q300</f>
        <v>-0.7604726271654938</v>
      </c>
      <c r="L99" s="69">
        <f>'CAPE calculation'!R300</f>
        <v>0.46744544737671723</v>
      </c>
      <c r="M99" s="68">
        <f>'CAPE calculation (2)'!O300</f>
        <v>13.020030246131425</v>
      </c>
      <c r="N99" s="68">
        <f>'CAPE calculation (2)'!P300</f>
        <v>2.5664889598292935</v>
      </c>
      <c r="O99" s="68">
        <f>'CAPE calculation (2)'!Q300</f>
        <v>-0.77834751614565922</v>
      </c>
      <c r="P99" s="68">
        <f>'CAPE calculation (2)'!R300</f>
        <v>0.45916414606784545</v>
      </c>
    </row>
    <row r="100" spans="3:16" x14ac:dyDescent="0.25">
      <c r="C100" s="65"/>
      <c r="D100" s="65" t="s">
        <v>3</v>
      </c>
      <c r="E100" s="66">
        <f>'q calc'!M102</f>
        <v>0.4364178885571694</v>
      </c>
      <c r="F100" s="66">
        <f t="shared" si="5"/>
        <v>-0.82915503466909035</v>
      </c>
      <c r="G100" s="66">
        <f t="shared" si="4"/>
        <v>-0.6275999656823894</v>
      </c>
      <c r="H100" s="66">
        <f t="shared" si="6"/>
        <v>0.53387157474272529</v>
      </c>
      <c r="I100" s="68">
        <f>'CAPE calculation'!O301</f>
        <v>13.083882178916957</v>
      </c>
      <c r="J100" s="69">
        <f>'CAPE calculation'!P301</f>
        <v>2.571381104661346</v>
      </c>
      <c r="K100" s="69">
        <f>'CAPE calculation'!Q301</f>
        <v>-0.78369766396673546</v>
      </c>
      <c r="L100" s="69">
        <f>'CAPE calculation'!R301</f>
        <v>0.45671410988428562</v>
      </c>
      <c r="M100" s="68">
        <f>'CAPE calculation (2)'!O301</f>
        <v>12.72607813736114</v>
      </c>
      <c r="N100" s="68">
        <f>'CAPE calculation (2)'!P301</f>
        <v>2.5436532847698383</v>
      </c>
      <c r="O100" s="68">
        <f>'CAPE calculation (2)'!Q301</f>
        <v>-0.80118319120511439</v>
      </c>
      <c r="P100" s="68">
        <f>'CAPE calculation (2)'!R301</f>
        <v>0.44879763643178278</v>
      </c>
    </row>
    <row r="101" spans="3:16" x14ac:dyDescent="0.25">
      <c r="C101" s="65"/>
      <c r="D101" s="65" t="s">
        <v>2</v>
      </c>
      <c r="E101" s="66">
        <f>'q calc'!M103</f>
        <v>0.44807325989747948</v>
      </c>
      <c r="F101" s="66">
        <f t="shared" si="5"/>
        <v>-0.80279853337928797</v>
      </c>
      <c r="G101" s="66">
        <f t="shared" si="4"/>
        <v>-0.60124346439258702</v>
      </c>
      <c r="H101" s="66">
        <f t="shared" si="6"/>
        <v>0.54812963247778868</v>
      </c>
      <c r="I101" s="68">
        <f>'CAPE calculation'!O302</f>
        <v>13.800695748027904</v>
      </c>
      <c r="J101" s="69">
        <f>'CAPE calculation'!P302</f>
        <v>2.6247190074160498</v>
      </c>
      <c r="K101" s="69">
        <f>'CAPE calculation'!Q302</f>
        <v>-0.73035976121203161</v>
      </c>
      <c r="L101" s="69">
        <f>'CAPE calculation'!R302</f>
        <v>0.48173564911038874</v>
      </c>
      <c r="M101" s="68">
        <f>'CAPE calculation (2)'!O302</f>
        <v>13.429513632799765</v>
      </c>
      <c r="N101" s="68">
        <f>'CAPE calculation (2)'!P302</f>
        <v>2.5974547948979656</v>
      </c>
      <c r="O101" s="68">
        <f>'CAPE calculation (2)'!Q302</f>
        <v>-0.7473816810769871</v>
      </c>
      <c r="P101" s="68">
        <f>'CAPE calculation (2)'!R302</f>
        <v>0.47360497961540227</v>
      </c>
    </row>
    <row r="102" spans="3:16" x14ac:dyDescent="0.25">
      <c r="C102" s="65">
        <v>1924</v>
      </c>
      <c r="D102" s="65" t="s">
        <v>1</v>
      </c>
      <c r="E102" s="66">
        <f>'q calc'!M104</f>
        <v>0.44329068714866598</v>
      </c>
      <c r="F102" s="66">
        <f t="shared" si="5"/>
        <v>-0.81352954546293077</v>
      </c>
      <c r="G102" s="66">
        <f t="shared" si="4"/>
        <v>-0.61197447647622982</v>
      </c>
      <c r="H102" s="66">
        <f t="shared" si="6"/>
        <v>0.54227909401069685</v>
      </c>
      <c r="I102" s="68">
        <f>'CAPE calculation'!O303</f>
        <v>14.357937250546465</v>
      </c>
      <c r="J102" s="69">
        <f>'CAPE calculation'!P303</f>
        <v>2.6643029077969538</v>
      </c>
      <c r="K102" s="69">
        <f>'CAPE calculation'!Q303</f>
        <v>-0.69077586083112763</v>
      </c>
      <c r="L102" s="69">
        <f>'CAPE calculation'!R303</f>
        <v>0.5011870667655739</v>
      </c>
      <c r="M102" s="68">
        <f>'CAPE calculation (2)'!O303</f>
        <v>13.979801258684777</v>
      </c>
      <c r="N102" s="68">
        <f>'CAPE calculation (2)'!P303</f>
        <v>2.6376135205876454</v>
      </c>
      <c r="O102" s="68">
        <f>'CAPE calculation (2)'!Q303</f>
        <v>-0.70722295538730728</v>
      </c>
      <c r="P102" s="68">
        <f>'CAPE calculation (2)'!R303</f>
        <v>0.49301141286130568</v>
      </c>
    </row>
    <row r="103" spans="3:16" x14ac:dyDescent="0.25">
      <c r="C103" s="65"/>
      <c r="D103" s="65" t="s">
        <v>4</v>
      </c>
      <c r="E103" s="66">
        <f>'q calc'!M105</f>
        <v>0.43892395009260299</v>
      </c>
      <c r="F103" s="66">
        <f t="shared" si="5"/>
        <v>-0.82342911532698482</v>
      </c>
      <c r="G103" s="66">
        <f t="shared" si="4"/>
        <v>-0.62187404634028387</v>
      </c>
      <c r="H103" s="66">
        <f t="shared" si="6"/>
        <v>0.53693724884409488</v>
      </c>
      <c r="I103" s="68">
        <f>'CAPE calculation'!O304</f>
        <v>14.46143763327081</v>
      </c>
      <c r="J103" s="69">
        <f>'CAPE calculation'!P304</f>
        <v>2.6714856331766628</v>
      </c>
      <c r="K103" s="69">
        <f>'CAPE calculation'!Q304</f>
        <v>-0.68359313545141864</v>
      </c>
      <c r="L103" s="69">
        <f>'CAPE calculation'!R304</f>
        <v>0.50479991534692248</v>
      </c>
      <c r="M103" s="68">
        <f>'CAPE calculation (2)'!O304</f>
        <v>14.088750602690215</v>
      </c>
      <c r="N103" s="68">
        <f>'CAPE calculation (2)'!P304</f>
        <v>2.6453766493522686</v>
      </c>
      <c r="O103" s="68">
        <f>'CAPE calculation (2)'!Q304</f>
        <v>-0.69945982662268413</v>
      </c>
      <c r="P103" s="68">
        <f>'CAPE calculation (2)'!R304</f>
        <v>0.49685361841376757</v>
      </c>
    </row>
    <row r="104" spans="3:16" x14ac:dyDescent="0.25">
      <c r="C104" s="65"/>
      <c r="D104" s="65" t="s">
        <v>3</v>
      </c>
      <c r="E104" s="66">
        <f>'q calc'!M106</f>
        <v>0.4696029126865246</v>
      </c>
      <c r="F104" s="66">
        <f t="shared" si="5"/>
        <v>-0.75586780800340436</v>
      </c>
      <c r="G104" s="66">
        <f t="shared" si="4"/>
        <v>-0.55431273901670342</v>
      </c>
      <c r="H104" s="66">
        <f t="shared" si="6"/>
        <v>0.57446693426931672</v>
      </c>
      <c r="I104" s="68">
        <f>'CAPE calculation'!O305</f>
        <v>15.529761324616167</v>
      </c>
      <c r="J104" s="69">
        <f>'CAPE calculation'!P305</f>
        <v>2.7427582683764418</v>
      </c>
      <c r="K104" s="69">
        <f>'CAPE calculation'!Q305</f>
        <v>-0.61232050025163964</v>
      </c>
      <c r="L104" s="69">
        <f>'CAPE calculation'!R305</f>
        <v>0.54209148501172044</v>
      </c>
      <c r="M104" s="68">
        <f>'CAPE calculation (2)'!O305</f>
        <v>15.134333061365732</v>
      </c>
      <c r="N104" s="68">
        <f>'CAPE calculation (2)'!P305</f>
        <v>2.716965875520966</v>
      </c>
      <c r="O104" s="68">
        <f>'CAPE calculation (2)'!Q305</f>
        <v>-0.62787060045398668</v>
      </c>
      <c r="P104" s="68">
        <f>'CAPE calculation (2)'!R305</f>
        <v>0.53372711008049467</v>
      </c>
    </row>
    <row r="105" spans="3:16" x14ac:dyDescent="0.25">
      <c r="C105" s="65"/>
      <c r="D105" s="65" t="s">
        <v>2</v>
      </c>
      <c r="E105" s="66">
        <f>'q calc'!M107</f>
        <v>0.51486664257780312</v>
      </c>
      <c r="F105" s="66">
        <f t="shared" si="5"/>
        <v>-0.66384735830168973</v>
      </c>
      <c r="G105" s="66">
        <f t="shared" si="4"/>
        <v>-0.46229228931498878</v>
      </c>
      <c r="H105" s="66">
        <f t="shared" si="6"/>
        <v>0.62983821805348417</v>
      </c>
      <c r="I105" s="68">
        <f>'CAPE calculation'!O306</f>
        <v>16.977174131855548</v>
      </c>
      <c r="J105" s="69">
        <f>'CAPE calculation'!P306</f>
        <v>2.8318697437032401</v>
      </c>
      <c r="K105" s="69">
        <f>'CAPE calculation'!Q306</f>
        <v>-0.52320902492484134</v>
      </c>
      <c r="L105" s="69">
        <f>'CAPE calculation'!R306</f>
        <v>0.59261577458065673</v>
      </c>
      <c r="M105" s="68">
        <f>'CAPE calculation (2)'!O306</f>
        <v>16.548224049594218</v>
      </c>
      <c r="N105" s="68">
        <f>'CAPE calculation (2)'!P306</f>
        <v>2.8062787878835187</v>
      </c>
      <c r="O105" s="68">
        <f>'CAPE calculation (2)'!Q306</f>
        <v>-0.53855768809143401</v>
      </c>
      <c r="P105" s="68">
        <f>'CAPE calculation (2)'!R306</f>
        <v>0.58358936354460256</v>
      </c>
    </row>
    <row r="106" spans="3:16" x14ac:dyDescent="0.25">
      <c r="C106" s="65">
        <v>1925</v>
      </c>
      <c r="D106" s="65" t="s">
        <v>1</v>
      </c>
      <c r="E106" s="66">
        <f>'q calc'!M108</f>
        <v>0.5395964030750624</v>
      </c>
      <c r="F106" s="66">
        <f t="shared" si="5"/>
        <v>-0.61693382058057111</v>
      </c>
      <c r="G106" s="66">
        <f t="shared" si="4"/>
        <v>-0.41537875159387017</v>
      </c>
      <c r="H106" s="66">
        <f t="shared" si="6"/>
        <v>0.66009022312901122</v>
      </c>
      <c r="I106" s="68">
        <f>'CAPE calculation'!O307</f>
        <v>17.477119465690325</v>
      </c>
      <c r="J106" s="69">
        <f>'CAPE calculation'!P307</f>
        <v>2.8608925663556617</v>
      </c>
      <c r="K106" s="69">
        <f>'CAPE calculation'!Q307</f>
        <v>-0.49418620227241972</v>
      </c>
      <c r="L106" s="69">
        <f>'CAPE calculation'!R307</f>
        <v>0.61006717661950127</v>
      </c>
      <c r="M106" s="68">
        <f>'CAPE calculation (2)'!O307</f>
        <v>17.040888216553594</v>
      </c>
      <c r="N106" s="68">
        <f>'CAPE calculation (2)'!P307</f>
        <v>2.8356156454272896</v>
      </c>
      <c r="O106" s="68">
        <f>'CAPE calculation (2)'!Q307</f>
        <v>-0.50922083054766309</v>
      </c>
      <c r="P106" s="68">
        <f>'CAPE calculation (2)'!R307</f>
        <v>0.60096364895283672</v>
      </c>
    </row>
    <row r="107" spans="3:16" x14ac:dyDescent="0.25">
      <c r="C107" s="65"/>
      <c r="D107" s="65" t="s">
        <v>4</v>
      </c>
      <c r="E107" s="66">
        <f>'q calc'!M109</f>
        <v>0.55680160018844382</v>
      </c>
      <c r="F107" s="66">
        <f t="shared" si="5"/>
        <v>-0.58554629606439768</v>
      </c>
      <c r="G107" s="66">
        <f t="shared" si="4"/>
        <v>-0.38399122707769673</v>
      </c>
      <c r="H107" s="66">
        <f t="shared" si="6"/>
        <v>0.68113740271884748</v>
      </c>
      <c r="I107" s="68">
        <f>'CAPE calculation'!O308</f>
        <v>18.0701485594941</v>
      </c>
      <c r="J107" s="69">
        <f>'CAPE calculation'!P308</f>
        <v>2.894261325903718</v>
      </c>
      <c r="K107" s="69">
        <f>'CAPE calculation'!Q308</f>
        <v>-0.46081744272436342</v>
      </c>
      <c r="L107" s="69">
        <f>'CAPE calculation'!R308</f>
        <v>0.63076781814228333</v>
      </c>
      <c r="M107" s="68">
        <f>'CAPE calculation (2)'!O308</f>
        <v>17.625971308722058</v>
      </c>
      <c r="N107" s="68">
        <f>'CAPE calculation (2)'!P308</f>
        <v>2.8693734568945746</v>
      </c>
      <c r="O107" s="68">
        <f>'CAPE calculation (2)'!Q308</f>
        <v>-0.47546301908037814</v>
      </c>
      <c r="P107" s="68">
        <f>'CAPE calculation (2)'!R308</f>
        <v>0.62159717846972018</v>
      </c>
    </row>
    <row r="108" spans="3:16" x14ac:dyDescent="0.25">
      <c r="C108" s="65"/>
      <c r="D108" s="65" t="s">
        <v>3</v>
      </c>
      <c r="E108" s="66">
        <f>'q calc'!M110</f>
        <v>0.58911262840267398</v>
      </c>
      <c r="F108" s="66">
        <f t="shared" si="5"/>
        <v>-0.52913789391176957</v>
      </c>
      <c r="G108" s="66">
        <f t="shared" si="4"/>
        <v>-0.32758282492506863</v>
      </c>
      <c r="H108" s="66">
        <f t="shared" si="6"/>
        <v>0.72066359989494699</v>
      </c>
      <c r="I108" s="68">
        <f>'CAPE calculation'!O309</f>
        <v>19.159044124274885</v>
      </c>
      <c r="J108" s="69">
        <f>'CAPE calculation'!P309</f>
        <v>2.9527748821685074</v>
      </c>
      <c r="K108" s="69">
        <f>'CAPE calculation'!Q309</f>
        <v>-0.40230388645957404</v>
      </c>
      <c r="L108" s="69">
        <f>'CAPE calculation'!R309</f>
        <v>0.66877748238606283</v>
      </c>
      <c r="M108" s="68">
        <f>'CAPE calculation (2)'!O309</f>
        <v>18.696443433426033</v>
      </c>
      <c r="N108" s="68">
        <f>'CAPE calculation (2)'!P309</f>
        <v>2.9283333150461108</v>
      </c>
      <c r="O108" s="68">
        <f>'CAPE calculation (2)'!Q309</f>
        <v>-0.41650316092884188</v>
      </c>
      <c r="P108" s="68">
        <f>'CAPE calculation (2)'!R309</f>
        <v>0.65934842863868015</v>
      </c>
    </row>
    <row r="109" spans="3:16" x14ac:dyDescent="0.25">
      <c r="C109" s="65"/>
      <c r="D109" s="65" t="s">
        <v>2</v>
      </c>
      <c r="E109" s="66">
        <f>'q calc'!M111</f>
        <v>0.63315505287491458</v>
      </c>
      <c r="F109" s="66">
        <f t="shared" si="5"/>
        <v>-0.45703993758366007</v>
      </c>
      <c r="G109" s="66">
        <f t="shared" si="4"/>
        <v>-0.25548486859695907</v>
      </c>
      <c r="H109" s="66">
        <f t="shared" si="6"/>
        <v>0.7745408563617211</v>
      </c>
      <c r="I109" s="68">
        <f>'CAPE calculation'!O310</f>
        <v>20.624797074237684</v>
      </c>
      <c r="J109" s="69">
        <f>'CAPE calculation'!P310</f>
        <v>3.0264940933475035</v>
      </c>
      <c r="K109" s="69">
        <f>'CAPE calculation'!Q310</f>
        <v>-0.32858467528057789</v>
      </c>
      <c r="L109" s="69">
        <f>'CAPE calculation'!R310</f>
        <v>0.71994196435695879</v>
      </c>
      <c r="M109" s="68">
        <f>'CAPE calculation (2)'!O310</f>
        <v>20.135790706764116</v>
      </c>
      <c r="N109" s="68">
        <f>'CAPE calculation (2)'!P310</f>
        <v>3.0024988637962853</v>
      </c>
      <c r="O109" s="68">
        <f>'CAPE calculation (2)'!Q310</f>
        <v>-0.34233761217866743</v>
      </c>
      <c r="P109" s="68">
        <f>'CAPE calculation (2)'!R310</f>
        <v>0.71010842298306598</v>
      </c>
    </row>
    <row r="110" spans="3:16" x14ac:dyDescent="0.25">
      <c r="C110" s="65">
        <v>1926</v>
      </c>
      <c r="D110" s="65" t="s">
        <v>1</v>
      </c>
      <c r="E110" s="66">
        <f>'q calc'!M112</f>
        <v>0.58232420487074521</v>
      </c>
      <c r="F110" s="66">
        <f t="shared" si="5"/>
        <v>-0.54072793330463254</v>
      </c>
      <c r="G110" s="66">
        <f t="shared" si="4"/>
        <v>-0.33917286431793159</v>
      </c>
      <c r="H110" s="66">
        <f t="shared" si="6"/>
        <v>0.71235929694120448</v>
      </c>
      <c r="I110" s="68">
        <f>'CAPE calculation'!O311</f>
        <v>19.771616333960445</v>
      </c>
      <c r="J110" s="69">
        <f>'CAPE calculation'!P311</f>
        <v>2.984247390743012</v>
      </c>
      <c r="K110" s="69">
        <f>'CAPE calculation'!Q311</f>
        <v>-0.37083137788506937</v>
      </c>
      <c r="L110" s="69">
        <f>'CAPE calculation'!R311</f>
        <v>0.69016030803831496</v>
      </c>
      <c r="M110" s="68">
        <f>'CAPE calculation (2)'!O311</f>
        <v>19.316435091789252</v>
      </c>
      <c r="N110" s="68">
        <f>'CAPE calculation (2)'!P311</f>
        <v>2.9609562927001085</v>
      </c>
      <c r="O110" s="68">
        <f>'CAPE calculation (2)'!Q311</f>
        <v>-0.38388018327484419</v>
      </c>
      <c r="P110" s="68">
        <f>'CAPE calculation (2)'!R311</f>
        <v>0.68121304300592533</v>
      </c>
    </row>
    <row r="111" spans="3:16" x14ac:dyDescent="0.25">
      <c r="C111" s="65"/>
      <c r="D111" s="65" t="s">
        <v>4</v>
      </c>
      <c r="E111" s="66">
        <f>'q calc'!M113</f>
        <v>0.59464071729187962</v>
      </c>
      <c r="F111" s="66">
        <f t="shared" si="5"/>
        <v>-0.51979789230341633</v>
      </c>
      <c r="G111" s="66">
        <f t="shared" si="4"/>
        <v>-0.31824282331671538</v>
      </c>
      <c r="H111" s="66">
        <f t="shared" si="6"/>
        <v>0.72742613094140607</v>
      </c>
      <c r="I111" s="68">
        <f>'CAPE calculation'!O312</f>
        <v>20.507882180382154</v>
      </c>
      <c r="J111" s="69">
        <f>'CAPE calculation'!P312</f>
        <v>3.0208093088484929</v>
      </c>
      <c r="K111" s="69">
        <f>'CAPE calculation'!Q312</f>
        <v>-0.33426945977958855</v>
      </c>
      <c r="L111" s="69">
        <f>'CAPE calculation'!R312</f>
        <v>0.71586086052636277</v>
      </c>
      <c r="M111" s="68">
        <f>'CAPE calculation (2)'!O312</f>
        <v>20.056659102655605</v>
      </c>
      <c r="N111" s="68">
        <f>'CAPE calculation (2)'!P312</f>
        <v>2.9985612234320671</v>
      </c>
      <c r="O111" s="68">
        <f>'CAPE calculation (2)'!Q312</f>
        <v>-0.3462752525428856</v>
      </c>
      <c r="P111" s="68">
        <f>'CAPE calculation (2)'!R312</f>
        <v>0.70731776929481804</v>
      </c>
    </row>
    <row r="112" spans="3:16" x14ac:dyDescent="0.25">
      <c r="C112" s="65"/>
      <c r="D112" s="65" t="s">
        <v>3</v>
      </c>
      <c r="E112" s="66">
        <f>'q calc'!M114</f>
        <v>0.65135499418252363</v>
      </c>
      <c r="F112" s="66">
        <f t="shared" si="5"/>
        <v>-0.42870047943489858</v>
      </c>
      <c r="G112" s="66">
        <f t="shared" si="4"/>
        <v>-0.22714541044819761</v>
      </c>
      <c r="H112" s="66">
        <f t="shared" si="6"/>
        <v>0.79680491010672605</v>
      </c>
      <c r="I112" s="68">
        <f>'CAPE calculation'!O313</f>
        <v>22.942658863403086</v>
      </c>
      <c r="J112" s="69">
        <f>'CAPE calculation'!P313</f>
        <v>3.1329980101025785</v>
      </c>
      <c r="K112" s="69">
        <f>'CAPE calculation'!Q313</f>
        <v>-0.22208075852550291</v>
      </c>
      <c r="L112" s="69">
        <f>'CAPE calculation'!R313</f>
        <v>0.80085068620247335</v>
      </c>
      <c r="M112" s="68">
        <f>'CAPE calculation (2)'!O313</f>
        <v>22.468674554242678</v>
      </c>
      <c r="N112" s="68">
        <f>'CAPE calculation (2)'!P313</f>
        <v>3.11212209710729</v>
      </c>
      <c r="O112" s="68">
        <f>'CAPE calculation (2)'!Q313</f>
        <v>-0.23271437886766266</v>
      </c>
      <c r="P112" s="68">
        <f>'CAPE calculation (2)'!R313</f>
        <v>0.79237986163976459</v>
      </c>
    </row>
    <row r="113" spans="3:16" x14ac:dyDescent="0.25">
      <c r="C113" s="65"/>
      <c r="D113" s="65" t="s">
        <v>2</v>
      </c>
      <c r="E113" s="66">
        <f>'q calc'!M115</f>
        <v>0.65695541846836936</v>
      </c>
      <c r="F113" s="66">
        <f t="shared" si="5"/>
        <v>-0.42013911901239109</v>
      </c>
      <c r="G113" s="66">
        <f t="shared" si="4"/>
        <v>-0.21858405002569012</v>
      </c>
      <c r="H113" s="66">
        <f t="shared" si="6"/>
        <v>0.80365592930439622</v>
      </c>
      <c r="I113" s="68">
        <f>'CAPE calculation'!O314</f>
        <v>23.096642788631197</v>
      </c>
      <c r="J113" s="69">
        <f>'CAPE calculation'!P314</f>
        <v>3.1396872731402747</v>
      </c>
      <c r="K113" s="69">
        <f>'CAPE calculation'!Q314</f>
        <v>-0.21539149548780667</v>
      </c>
      <c r="L113" s="69">
        <f>'CAPE calculation'!R314</f>
        <v>0.80622574464348906</v>
      </c>
      <c r="M113" s="68">
        <f>'CAPE calculation (2)'!O314</f>
        <v>22.653091652059175</v>
      </c>
      <c r="N113" s="68">
        <f>'CAPE calculation (2)'!P314</f>
        <v>3.1202963393938599</v>
      </c>
      <c r="O113" s="68">
        <f>'CAPE calculation (2)'!Q314</f>
        <v>-0.22454013658109284</v>
      </c>
      <c r="P113" s="68">
        <f>'CAPE calculation (2)'!R314</f>
        <v>0.79888351160358728</v>
      </c>
    </row>
    <row r="114" spans="3:16" x14ac:dyDescent="0.25">
      <c r="C114" s="65">
        <v>1927</v>
      </c>
      <c r="D114" s="65" t="s">
        <v>1</v>
      </c>
      <c r="E114" s="66">
        <f>'q calc'!M116</f>
        <v>0.66301808066327927</v>
      </c>
      <c r="F114" s="66">
        <f t="shared" si="5"/>
        <v>-0.41095301818278285</v>
      </c>
      <c r="G114" s="66">
        <f t="shared" si="4"/>
        <v>-0.20939794919608187</v>
      </c>
      <c r="H114" s="66">
        <f t="shared" si="6"/>
        <v>0.81107240580088102</v>
      </c>
      <c r="I114" s="68">
        <f>'CAPE calculation'!O315</f>
        <v>24.411986963660933</v>
      </c>
      <c r="J114" s="69">
        <f>'CAPE calculation'!P315</f>
        <v>3.1950742806685444</v>
      </c>
      <c r="K114" s="69">
        <f>'CAPE calculation'!Q315</f>
        <v>-0.16000448795953703</v>
      </c>
      <c r="L114" s="69">
        <f>'CAPE calculation'!R315</f>
        <v>0.85213996458794861</v>
      </c>
      <c r="M114" s="68">
        <f>'CAPE calculation (2)'!O315</f>
        <v>23.98039154479228</v>
      </c>
      <c r="N114" s="68">
        <f>'CAPE calculation (2)'!P315</f>
        <v>3.1772364774390573</v>
      </c>
      <c r="O114" s="68">
        <f>'CAPE calculation (2)'!Q315</f>
        <v>-0.16759999853589536</v>
      </c>
      <c r="P114" s="68">
        <f>'CAPE calculation (2)'!R315</f>
        <v>0.84569204509403906</v>
      </c>
    </row>
    <row r="115" spans="3:16" x14ac:dyDescent="0.25">
      <c r="C115" s="65"/>
      <c r="D115" s="65" t="s">
        <v>4</v>
      </c>
      <c r="E115" s="66">
        <f>'q calc'!M117</f>
        <v>0.71079971387818253</v>
      </c>
      <c r="F115" s="66">
        <f t="shared" si="5"/>
        <v>-0.34136458523663665</v>
      </c>
      <c r="G115" s="66">
        <f t="shared" si="4"/>
        <v>-0.13980951624993568</v>
      </c>
      <c r="H115" s="66">
        <f t="shared" si="6"/>
        <v>0.86952384978855812</v>
      </c>
      <c r="I115" s="68">
        <f>'CAPE calculation'!O316</f>
        <v>25.854285454703749</v>
      </c>
      <c r="J115" s="69">
        <f>'CAPE calculation'!P316</f>
        <v>3.2524763688274829</v>
      </c>
      <c r="K115" s="69">
        <f>'CAPE calculation'!Q316</f>
        <v>-0.10260239980059849</v>
      </c>
      <c r="L115" s="69">
        <f>'CAPE calculation'!R316</f>
        <v>0.90248573066229532</v>
      </c>
      <c r="M115" s="68">
        <f>'CAPE calculation (2)'!O316</f>
        <v>25.428486791127277</v>
      </c>
      <c r="N115" s="68">
        <f>'CAPE calculation (2)'!P316</f>
        <v>3.2358700727924177</v>
      </c>
      <c r="O115" s="68">
        <f>'CAPE calculation (2)'!Q316</f>
        <v>-0.10896640318253503</v>
      </c>
      <c r="P115" s="68">
        <f>'CAPE calculation (2)'!R316</f>
        <v>0.89676054529248361</v>
      </c>
    </row>
    <row r="116" spans="3:16" x14ac:dyDescent="0.25">
      <c r="C116" s="65"/>
      <c r="D116" s="65" t="s">
        <v>3</v>
      </c>
      <c r="E116" s="66">
        <f>'q calc'!M118</f>
        <v>0.80755183088122351</v>
      </c>
      <c r="F116" s="66">
        <f t="shared" si="5"/>
        <v>-0.21374803909540074</v>
      </c>
      <c r="G116" s="66">
        <f t="shared" si="4"/>
        <v>-1.2192970108699769E-2</v>
      </c>
      <c r="H116" s="66">
        <f t="shared" si="6"/>
        <v>0.98788106295155498</v>
      </c>
      <c r="I116" s="68">
        <f>'CAPE calculation'!O317</f>
        <v>30.030297558813224</v>
      </c>
      <c r="J116" s="69">
        <f>'CAPE calculation'!P317</f>
        <v>3.402206790664537</v>
      </c>
      <c r="K116" s="69">
        <f>'CAPE calculation'!Q317</f>
        <v>4.7128022036455608E-2</v>
      </c>
      <c r="L116" s="69">
        <f>'CAPE calculation'!R317</f>
        <v>1.0482562003832507</v>
      </c>
      <c r="M116" s="68">
        <f>'CAPE calculation (2)'!O317</f>
        <v>29.577012562665146</v>
      </c>
      <c r="N116" s="68">
        <f>'CAPE calculation (2)'!P317</f>
        <v>3.3869974570053247</v>
      </c>
      <c r="O116" s="68">
        <f>'CAPE calculation (2)'!Q317</f>
        <v>4.2160981030372024E-2</v>
      </c>
      <c r="P116" s="68">
        <f>'CAPE calculation (2)'!R317</f>
        <v>1.0430623784924959</v>
      </c>
    </row>
    <row r="117" spans="3:16" x14ac:dyDescent="0.25">
      <c r="C117" s="65"/>
      <c r="D117" s="65" t="s">
        <v>2</v>
      </c>
      <c r="E117" s="66">
        <f>'q calc'!M119</f>
        <v>0.8312018642020379</v>
      </c>
      <c r="F117" s="66">
        <f t="shared" si="5"/>
        <v>-0.18488259641566201</v>
      </c>
      <c r="G117" s="66">
        <f t="shared" si="4"/>
        <v>1.667247257103896E-2</v>
      </c>
      <c r="H117" s="66">
        <f t="shared" si="6"/>
        <v>1.016812233883718</v>
      </c>
      <c r="I117" s="68">
        <f>'CAPE calculation'!O318</f>
        <v>31.051445178765494</v>
      </c>
      <c r="J117" s="69">
        <f>'CAPE calculation'!P318</f>
        <v>3.4356453508959008</v>
      </c>
      <c r="K117" s="69">
        <f>'CAPE calculation'!Q318</f>
        <v>8.0566582267819431E-2</v>
      </c>
      <c r="L117" s="69">
        <f>'CAPE calculation'!R318</f>
        <v>1.0839010128272559</v>
      </c>
      <c r="M117" s="68">
        <f>'CAPE calculation (2)'!O318</f>
        <v>30.624150432585797</v>
      </c>
      <c r="N117" s="68">
        <f>'CAPE calculation (2)'!P318</f>
        <v>3.4217889275033126</v>
      </c>
      <c r="O117" s="68">
        <f>'CAPE calculation (2)'!Q318</f>
        <v>7.6952451528359944E-2</v>
      </c>
      <c r="P117" s="68">
        <f>'CAPE calculation (2)'!R318</f>
        <v>1.079990723263452</v>
      </c>
    </row>
    <row r="118" spans="3:16" x14ac:dyDescent="0.25">
      <c r="C118" s="65">
        <v>1928</v>
      </c>
      <c r="D118" s="65" t="s">
        <v>1</v>
      </c>
      <c r="E118" s="66">
        <f>'q calc'!M120</f>
        <v>0.86725306021517012</v>
      </c>
      <c r="F118" s="66">
        <f t="shared" si="5"/>
        <v>-0.14242446449604743</v>
      </c>
      <c r="G118" s="66">
        <f t="shared" si="4"/>
        <v>5.9130604490653549E-2</v>
      </c>
      <c r="H118" s="66">
        <f t="shared" si="6"/>
        <v>1.0609137917976721</v>
      </c>
      <c r="I118" s="68">
        <f>'CAPE calculation'!O319</f>
        <v>32.873135161929298</v>
      </c>
      <c r="J118" s="69">
        <f>'CAPE calculation'!P319</f>
        <v>3.4926557637765816</v>
      </c>
      <c r="K118" s="69">
        <f>'CAPE calculation'!Q319</f>
        <v>0.13757699514850019</v>
      </c>
      <c r="L118" s="69">
        <f>'CAPE calculation'!R319</f>
        <v>1.147490053737944</v>
      </c>
      <c r="M118" s="68">
        <f>'CAPE calculation (2)'!O319</f>
        <v>32.436082232806832</v>
      </c>
      <c r="N118" s="68">
        <f>'CAPE calculation (2)'!P319</f>
        <v>3.4792714523117656</v>
      </c>
      <c r="O118" s="68">
        <f>'CAPE calculation (2)'!Q319</f>
        <v>0.13443497633681289</v>
      </c>
      <c r="P118" s="68">
        <f>'CAPE calculation (2)'!R319</f>
        <v>1.1438902766480432</v>
      </c>
    </row>
    <row r="119" spans="3:16" x14ac:dyDescent="0.25">
      <c r="C119" s="65"/>
      <c r="D119" s="65" t="s">
        <v>4</v>
      </c>
      <c r="E119" s="66">
        <f>'q calc'!M121</f>
        <v>0.90190315408559751</v>
      </c>
      <c r="F119" s="66">
        <f t="shared" si="5"/>
        <v>-0.10324813265992312</v>
      </c>
      <c r="G119" s="66">
        <f t="shared" si="4"/>
        <v>9.8306936326777852E-2</v>
      </c>
      <c r="H119" s="66">
        <f t="shared" si="6"/>
        <v>1.1033013764146693</v>
      </c>
      <c r="I119" s="68">
        <f>'CAPE calculation'!O320</f>
        <v>34.210398235087126</v>
      </c>
      <c r="J119" s="69">
        <f>'CAPE calculation'!P320</f>
        <v>3.5325296398187809</v>
      </c>
      <c r="K119" s="69">
        <f>'CAPE calculation'!Q320</f>
        <v>0.17745087119069947</v>
      </c>
      <c r="L119" s="69">
        <f>'CAPE calculation'!R320</f>
        <v>1.1941693883411362</v>
      </c>
      <c r="M119" s="68">
        <f>'CAPE calculation (2)'!O320</f>
        <v>33.737177625882296</v>
      </c>
      <c r="N119" s="68">
        <f>'CAPE calculation (2)'!P320</f>
        <v>3.5186004229337366</v>
      </c>
      <c r="O119" s="68">
        <f>'CAPE calculation (2)'!Q320</f>
        <v>0.17376394695878394</v>
      </c>
      <c r="P119" s="68">
        <f>'CAPE calculation (2)'!R320</f>
        <v>1.189774682737792</v>
      </c>
    </row>
    <row r="120" spans="3:16" x14ac:dyDescent="0.25">
      <c r="C120" s="65"/>
      <c r="D120" s="65" t="s">
        <v>3</v>
      </c>
      <c r="E120" s="66">
        <f>'q calc'!M122</f>
        <v>1.0017023084661247</v>
      </c>
      <c r="F120" s="66">
        <f t="shared" si="5"/>
        <v>1.7008611813184782E-3</v>
      </c>
      <c r="G120" s="66">
        <f t="shared" si="4"/>
        <v>0.20325593016801946</v>
      </c>
      <c r="H120" s="66">
        <f t="shared" si="6"/>
        <v>1.2253860413748339</v>
      </c>
      <c r="I120" s="68">
        <f>'CAPE calculation'!O321</f>
        <v>37.457771916857581</v>
      </c>
      <c r="J120" s="69">
        <f>'CAPE calculation'!P321</f>
        <v>3.6232142162522716</v>
      </c>
      <c r="K120" s="69">
        <f>'CAPE calculation'!Q321</f>
        <v>0.26813544762419017</v>
      </c>
      <c r="L120" s="69">
        <f>'CAPE calculation'!R321</f>
        <v>1.3075242290719182</v>
      </c>
      <c r="M120" s="68">
        <f>'CAPE calculation (2)'!O321</f>
        <v>36.883638055647779</v>
      </c>
      <c r="N120" s="68">
        <f>'CAPE calculation (2)'!P321</f>
        <v>3.6077680395837346</v>
      </c>
      <c r="O120" s="68">
        <f>'CAPE calculation (2)'!Q321</f>
        <v>0.26293156360878189</v>
      </c>
      <c r="P120" s="68">
        <f>'CAPE calculation (2)'!R321</f>
        <v>1.3007376981116463</v>
      </c>
    </row>
    <row r="121" spans="3:16" x14ac:dyDescent="0.25">
      <c r="C121" s="65"/>
      <c r="D121" s="65" t="s">
        <v>2</v>
      </c>
      <c r="E121" s="66">
        <f>'q calc'!M123</f>
        <v>1.0930479886817617</v>
      </c>
      <c r="F121" s="66">
        <f t="shared" si="5"/>
        <v>8.8970113703376472E-2</v>
      </c>
      <c r="G121" s="66">
        <f t="shared" si="4"/>
        <v>0.29052518269007743</v>
      </c>
      <c r="H121" s="66">
        <f t="shared" si="6"/>
        <v>1.3371295409456108</v>
      </c>
      <c r="I121" s="68">
        <f>'CAPE calculation'!O322</f>
        <v>41.109524212351708</v>
      </c>
      <c r="J121" s="69">
        <f>'CAPE calculation'!P322</f>
        <v>3.7162398273169486</v>
      </c>
      <c r="K121" s="69">
        <f>'CAPE calculation'!Q322</f>
        <v>0.36116105868886716</v>
      </c>
      <c r="L121" s="69">
        <f>'CAPE calculation'!R322</f>
        <v>1.4349945606102097</v>
      </c>
      <c r="M121" s="68">
        <f>'CAPE calculation (2)'!O322</f>
        <v>40.395350720761485</v>
      </c>
      <c r="N121" s="68">
        <f>'CAPE calculation (2)'!P322</f>
        <v>3.6987146971754883</v>
      </c>
      <c r="O121" s="68">
        <f>'CAPE calculation (2)'!Q322</f>
        <v>0.35387822120053558</v>
      </c>
      <c r="P121" s="68">
        <f>'CAPE calculation (2)'!R322</f>
        <v>1.4245816920679331</v>
      </c>
    </row>
    <row r="122" spans="3:16" x14ac:dyDescent="0.25">
      <c r="C122" s="65">
        <v>1929</v>
      </c>
      <c r="D122" s="65" t="s">
        <v>1</v>
      </c>
      <c r="E122" s="66">
        <f>'q calc'!M124</f>
        <v>1.831243482945395</v>
      </c>
      <c r="F122" s="66">
        <f t="shared" si="5"/>
        <v>0.60499523497575836</v>
      </c>
      <c r="G122" s="66">
        <f t="shared" si="4"/>
        <v>0.8065503039624593</v>
      </c>
      <c r="H122" s="66">
        <f t="shared" si="6"/>
        <v>2.240166747540052</v>
      </c>
      <c r="I122" s="68">
        <f>'CAPE calculation'!O323</f>
        <v>44.98021174172343</v>
      </c>
      <c r="J122" s="69">
        <f>'CAPE calculation'!P323</f>
        <v>3.8062226539839275</v>
      </c>
      <c r="K122" s="69">
        <f>'CAPE calculation'!Q323</f>
        <v>0.45114388535584604</v>
      </c>
      <c r="L122" s="69">
        <f>'CAPE calculation'!R323</f>
        <v>1.5701071812715146</v>
      </c>
      <c r="M122" s="68">
        <f>'CAPE calculation (2)'!O323</f>
        <v>44.090282377453576</v>
      </c>
      <c r="N122" s="68">
        <f>'CAPE calculation (2)'!P323</f>
        <v>3.7862394039184815</v>
      </c>
      <c r="O122" s="68">
        <f>'CAPE calculation (2)'!Q323</f>
        <v>0.44140292794352876</v>
      </c>
      <c r="P122" s="68">
        <f>'CAPE calculation (2)'!R323</f>
        <v>1.5548870835955888</v>
      </c>
    </row>
    <row r="123" spans="3:16" x14ac:dyDescent="0.25">
      <c r="C123" s="65"/>
      <c r="D123" s="65" t="s">
        <v>4</v>
      </c>
      <c r="E123" s="66">
        <f>'q calc'!M125</f>
        <v>1.8740817462459176</v>
      </c>
      <c r="F123" s="66">
        <f t="shared" si="5"/>
        <v>0.62811880412734689</v>
      </c>
      <c r="G123" s="66">
        <f t="shared" si="4"/>
        <v>0.82967387311404783</v>
      </c>
      <c r="H123" s="66">
        <f t="shared" si="6"/>
        <v>2.2925709493089204</v>
      </c>
      <c r="I123" s="68">
        <f>'CAPE calculation'!O324</f>
        <v>45.438666471983751</v>
      </c>
      <c r="J123" s="69">
        <f>'CAPE calculation'!P324</f>
        <v>3.8163634269748643</v>
      </c>
      <c r="K123" s="69">
        <f>'CAPE calculation'!Q324</f>
        <v>0.46128465834678289</v>
      </c>
      <c r="L123" s="69">
        <f>'CAPE calculation'!R324</f>
        <v>1.5861102865570758</v>
      </c>
      <c r="M123" s="68">
        <f>'CAPE calculation (2)'!O324</f>
        <v>44.416702677836192</v>
      </c>
      <c r="N123" s="68">
        <f>'CAPE calculation (2)'!P324</f>
        <v>3.7936155851355537</v>
      </c>
      <c r="O123" s="68">
        <f>'CAPE calculation (2)'!Q324</f>
        <v>0.44877910916060104</v>
      </c>
      <c r="P123" s="68">
        <f>'CAPE calculation (2)'!R324</f>
        <v>1.5663986158770848</v>
      </c>
    </row>
    <row r="124" spans="3:16" x14ac:dyDescent="0.25">
      <c r="C124" s="65"/>
      <c r="D124" s="65" t="s">
        <v>3</v>
      </c>
      <c r="E124" s="66">
        <f>'q calc'!M126</f>
        <v>2.2324833182379167</v>
      </c>
      <c r="F124" s="66">
        <f t="shared" si="5"/>
        <v>0.80311456150674387</v>
      </c>
      <c r="G124" s="66">
        <f t="shared" si="4"/>
        <v>1.0046696304934448</v>
      </c>
      <c r="H124" s="66">
        <f t="shared" si="6"/>
        <v>2.7310048830374911</v>
      </c>
      <c r="I124" s="68">
        <f>'CAPE calculation'!O325</f>
        <v>53.015931086514428</v>
      </c>
      <c r="J124" s="69">
        <f>'CAPE calculation'!P325</f>
        <v>3.9705924549230471</v>
      </c>
      <c r="K124" s="69">
        <f>'CAPE calculation'!Q325</f>
        <v>0.61551368629496572</v>
      </c>
      <c r="L124" s="69">
        <f>'CAPE calculation'!R325</f>
        <v>1.8506069868834865</v>
      </c>
      <c r="M124" s="68">
        <f>'CAPE calculation (2)'!O325</f>
        <v>51.688553187041208</v>
      </c>
      <c r="N124" s="68">
        <f>'CAPE calculation (2)'!P325</f>
        <v>3.9452363486254862</v>
      </c>
      <c r="O124" s="68">
        <f>'CAPE calculation (2)'!Q325</f>
        <v>0.60039987265053352</v>
      </c>
      <c r="P124" s="68">
        <f>'CAPE calculation (2)'!R325</f>
        <v>1.8228475615609279</v>
      </c>
    </row>
    <row r="125" spans="3:16" x14ac:dyDescent="0.25">
      <c r="C125" s="65"/>
      <c r="D125" s="65" t="s">
        <v>2</v>
      </c>
      <c r="E125" s="66">
        <f>'q calc'!M127</f>
        <v>1.5191286457437203</v>
      </c>
      <c r="F125" s="66">
        <f t="shared" si="5"/>
        <v>0.41813691110307272</v>
      </c>
      <c r="G125" s="66">
        <f t="shared" si="4"/>
        <v>0.61969198008977366</v>
      </c>
      <c r="H125" s="66">
        <f t="shared" si="6"/>
        <v>1.8583555431727967</v>
      </c>
      <c r="I125" s="68">
        <f>'CAPE calculation'!O326</f>
        <v>35.864476302635559</v>
      </c>
      <c r="J125" s="69">
        <f>'CAPE calculation'!P326</f>
        <v>3.5797472875656284</v>
      </c>
      <c r="K125" s="69">
        <f>'CAPE calculation'!Q326</f>
        <v>0.22466851893754702</v>
      </c>
      <c r="L125" s="69">
        <f>'CAPE calculation'!R326</f>
        <v>1.2519076637221844</v>
      </c>
      <c r="M125" s="68">
        <f>'CAPE calculation (2)'!O326</f>
        <v>34.87862725513839</v>
      </c>
      <c r="N125" s="68">
        <f>'CAPE calculation (2)'!P326</f>
        <v>3.5518742420489398</v>
      </c>
      <c r="O125" s="68">
        <f>'CAPE calculation (2)'!Q326</f>
        <v>0.20703776607398705</v>
      </c>
      <c r="P125" s="68">
        <f>'CAPE calculation (2)'!R326</f>
        <v>1.2300290242707199</v>
      </c>
    </row>
    <row r="126" spans="3:16" x14ac:dyDescent="0.25">
      <c r="C126" s="65">
        <v>1930</v>
      </c>
      <c r="D126" s="65" t="s">
        <v>1</v>
      </c>
      <c r="E126" s="66">
        <f>'q calc'!M128</f>
        <v>1.1618073836208818</v>
      </c>
      <c r="F126" s="66">
        <f t="shared" si="5"/>
        <v>0.14997688188479844</v>
      </c>
      <c r="G126" s="66">
        <f t="shared" si="4"/>
        <v>0.35153195087149941</v>
      </c>
      <c r="H126" s="66">
        <f t="shared" si="6"/>
        <v>1.4212431563976875</v>
      </c>
      <c r="I126" s="68">
        <f>'CAPE calculation'!O327</f>
        <v>40.075380296462335</v>
      </c>
      <c r="J126" s="69">
        <f>'CAPE calculation'!P327</f>
        <v>3.6907621880691139</v>
      </c>
      <c r="K126" s="69">
        <f>'CAPE calculation'!Q327</f>
        <v>0.33568341944103253</v>
      </c>
      <c r="L126" s="69">
        <f>'CAPE calculation'!R327</f>
        <v>1.3988960913960242</v>
      </c>
      <c r="M126" s="68">
        <f>'CAPE calculation (2)'!O327</f>
        <v>38.889397227237666</v>
      </c>
      <c r="N126" s="68">
        <f>'CAPE calculation (2)'!P327</f>
        <v>3.6607216486193477</v>
      </c>
      <c r="O126" s="68">
        <f>'CAPE calculation (2)'!Q327</f>
        <v>0.31588517264439497</v>
      </c>
      <c r="P126" s="68">
        <f>'CAPE calculation (2)'!R327</f>
        <v>1.3714727639932682</v>
      </c>
    </row>
    <row r="127" spans="3:16" x14ac:dyDescent="0.25">
      <c r="C127" s="65"/>
      <c r="D127" s="65" t="s">
        <v>4</v>
      </c>
      <c r="E127" s="66">
        <f>'q calc'!M129</f>
        <v>1.0735463247139465</v>
      </c>
      <c r="F127" s="66">
        <f t="shared" si="5"/>
        <v>7.096749037624292E-2</v>
      </c>
      <c r="G127" s="66">
        <f t="shared" si="4"/>
        <v>0.27252255936294389</v>
      </c>
      <c r="H127" s="66">
        <f t="shared" si="6"/>
        <v>1.313273085182485</v>
      </c>
      <c r="I127" s="68">
        <f>'CAPE calculation'!O328</f>
        <v>35.501220684734527</v>
      </c>
      <c r="J127" s="69">
        <f>'CAPE calculation'!P328</f>
        <v>3.5695670813756823</v>
      </c>
      <c r="K127" s="69">
        <f>'CAPE calculation'!Q328</f>
        <v>0.21448831274760094</v>
      </c>
      <c r="L127" s="69">
        <f>'CAPE calculation'!R328</f>
        <v>1.2392276377236722</v>
      </c>
      <c r="M127" s="68">
        <f>'CAPE calculation (2)'!O328</f>
        <v>34.403247040183452</v>
      </c>
      <c r="N127" s="68">
        <f>'CAPE calculation (2)'!P328</f>
        <v>3.5381509506278377</v>
      </c>
      <c r="O127" s="68">
        <f>'CAPE calculation (2)'!Q328</f>
        <v>0.19331447465288498</v>
      </c>
      <c r="P127" s="68">
        <f>'CAPE calculation (2)'!R328</f>
        <v>1.2132642743944908</v>
      </c>
    </row>
    <row r="128" spans="3:16" x14ac:dyDescent="0.25">
      <c r="C128" s="65"/>
      <c r="D128" s="65" t="s">
        <v>3</v>
      </c>
      <c r="E128" s="66">
        <f>'q calc'!M130</f>
        <v>1.0664286594903747</v>
      </c>
      <c r="F128" s="66">
        <f t="shared" si="5"/>
        <v>6.4315364512209774E-2</v>
      </c>
      <c r="G128" s="66">
        <f t="shared" si="4"/>
        <v>0.26587043349891076</v>
      </c>
      <c r="H128" s="66">
        <f t="shared" si="6"/>
        <v>1.304566019681658</v>
      </c>
      <c r="I128" s="68">
        <f>'CAPE calculation'!O329</f>
        <v>33.969846167222777</v>
      </c>
      <c r="J128" s="69">
        <f>'CAPE calculation'!P329</f>
        <v>3.5254732536730655</v>
      </c>
      <c r="K128" s="69">
        <f>'CAPE calculation'!Q329</f>
        <v>0.17039448504498411</v>
      </c>
      <c r="L128" s="69">
        <f>'CAPE calculation'!R329</f>
        <v>1.1857725285977394</v>
      </c>
      <c r="M128" s="68">
        <f>'CAPE calculation (2)'!O329</f>
        <v>32.879147764398027</v>
      </c>
      <c r="N128" s="68">
        <f>'CAPE calculation (2)'!P329</f>
        <v>3.4928386502777919</v>
      </c>
      <c r="O128" s="68">
        <f>'CAPE calculation (2)'!Q329</f>
        <v>0.14800217430283924</v>
      </c>
      <c r="P128" s="68">
        <f>'CAPE calculation (2)'!R329</f>
        <v>1.1595154174978974</v>
      </c>
    </row>
    <row r="129" spans="3:16" x14ac:dyDescent="0.25">
      <c r="C129" s="65"/>
      <c r="D129" s="65" t="s">
        <v>2</v>
      </c>
      <c r="E129" s="66">
        <f>'q calc'!M131</f>
        <v>0.81952989411663613</v>
      </c>
      <c r="F129" s="66">
        <f t="shared" si="5"/>
        <v>-0.1990244029807989</v>
      </c>
      <c r="G129" s="66">
        <f t="shared" si="4"/>
        <v>2.5306660059020714E-3</v>
      </c>
      <c r="H129" s="66">
        <f t="shared" si="6"/>
        <v>1.0025338708440068</v>
      </c>
      <c r="I129" s="68">
        <f>'CAPE calculation'!O330</f>
        <v>25.601213715741547</v>
      </c>
      <c r="J129" s="69">
        <f>'CAPE calculation'!P330</f>
        <v>3.2426397611328159</v>
      </c>
      <c r="K129" s="69">
        <f>'CAPE calculation'!Q330</f>
        <v>-0.11243900749526548</v>
      </c>
      <c r="L129" s="69">
        <f>'CAPE calculation'!R330</f>
        <v>0.89365185151110305</v>
      </c>
      <c r="M129" s="68">
        <f>'CAPE calculation (2)'!O330</f>
        <v>24.750571147452334</v>
      </c>
      <c r="N129" s="68">
        <f>'CAPE calculation (2)'!P330</f>
        <v>3.2088485654131778</v>
      </c>
      <c r="O129" s="68">
        <f>'CAPE calculation (2)'!Q330</f>
        <v>-0.13598791056177495</v>
      </c>
      <c r="P129" s="68">
        <f>'CAPE calculation (2)'!R330</f>
        <v>0.87285318472959017</v>
      </c>
    </row>
    <row r="130" spans="3:16" x14ac:dyDescent="0.25">
      <c r="C130" s="65">
        <v>1931</v>
      </c>
      <c r="D130" s="65" t="s">
        <v>1</v>
      </c>
      <c r="E130" s="66">
        <f>'q calc'!M132</f>
        <v>0.96763874820389129</v>
      </c>
      <c r="F130" s="66">
        <f t="shared" si="5"/>
        <v>-3.2896455364017203E-2</v>
      </c>
      <c r="G130" s="66">
        <f t="shared" si="4"/>
        <v>0.16865861362268378</v>
      </c>
      <c r="H130" s="66">
        <f t="shared" si="6"/>
        <v>1.1837159654330223</v>
      </c>
      <c r="I130" s="68">
        <f>'CAPE calculation'!O331</f>
        <v>29.266109863151343</v>
      </c>
      <c r="J130" s="69">
        <f>'CAPE calculation'!P331</f>
        <v>3.3764301866149191</v>
      </c>
      <c r="K130" s="69">
        <f>'CAPE calculation'!Q331</f>
        <v>2.1351417986837706E-2</v>
      </c>
      <c r="L130" s="69">
        <f>'CAPE calculation'!R331</f>
        <v>1.0215809905001216</v>
      </c>
      <c r="M130" s="68">
        <f>'CAPE calculation (2)'!O331</f>
        <v>28.261330801179245</v>
      </c>
      <c r="N130" s="68">
        <f>'CAPE calculation (2)'!P331</f>
        <v>3.3414944674844644</v>
      </c>
      <c r="O130" s="68">
        <f>'CAPE calculation (2)'!Q331</f>
        <v>-3.3420084904882685E-3</v>
      </c>
      <c r="P130" s="68">
        <f>'CAPE calculation (2)'!R331</f>
        <v>0.9966635698039209</v>
      </c>
    </row>
    <row r="131" spans="3:16" x14ac:dyDescent="0.25">
      <c r="C131" s="65"/>
      <c r="D131" s="65" t="s">
        <v>4</v>
      </c>
      <c r="E131" s="66">
        <f>'q calc'!M133</f>
        <v>0.78660678707806153</v>
      </c>
      <c r="F131" s="66">
        <f t="shared" si="5"/>
        <v>-0.24002679064883042</v>
      </c>
      <c r="G131" s="66">
        <f t="shared" si="4"/>
        <v>-3.8471721662129449E-2</v>
      </c>
      <c r="H131" s="66">
        <f t="shared" si="6"/>
        <v>0.96225891543780873</v>
      </c>
      <c r="I131" s="68">
        <f>'CAPE calculation'!O332</f>
        <v>23.463098246100152</v>
      </c>
      <c r="J131" s="69">
        <f>'CAPE calculation'!P332</f>
        <v>3.1554288995566657</v>
      </c>
      <c r="K131" s="69">
        <f>'CAPE calculation'!Q332</f>
        <v>-0.19964986907141569</v>
      </c>
      <c r="L131" s="69">
        <f>'CAPE calculation'!R332</f>
        <v>0.81901746622745919</v>
      </c>
      <c r="M131" s="68">
        <f>'CAPE calculation (2)'!O332</f>
        <v>22.64264220755916</v>
      </c>
      <c r="N131" s="68">
        <f>'CAPE calculation (2)'!P332</f>
        <v>3.1198349518063324</v>
      </c>
      <c r="O131" s="68">
        <f>'CAPE calculation (2)'!Q332</f>
        <v>-0.22500152416862029</v>
      </c>
      <c r="P131" s="68">
        <f>'CAPE calculation (2)'!R332</f>
        <v>0.79851500168694112</v>
      </c>
    </row>
    <row r="132" spans="3:16" x14ac:dyDescent="0.25">
      <c r="C132" s="65"/>
      <c r="D132" s="65" t="s">
        <v>3</v>
      </c>
      <c r="E132" s="66">
        <f>'q calc'!M134</f>
        <v>0.68983086498208912</v>
      </c>
      <c r="F132" s="66">
        <f t="shared" si="5"/>
        <v>-0.37130883465280101</v>
      </c>
      <c r="G132" s="66">
        <f t="shared" si="4"/>
        <v>-0.16975376566610004</v>
      </c>
      <c r="H132" s="66">
        <f t="shared" si="6"/>
        <v>0.84387258141889976</v>
      </c>
      <c r="I132" s="68">
        <f>'CAPE calculation'!O333</f>
        <v>19.765051140158295</v>
      </c>
      <c r="J132" s="69">
        <f>'CAPE calculation'!P333</f>
        <v>2.9839152841552834</v>
      </c>
      <c r="K132" s="69">
        <f>'CAPE calculation'!Q333</f>
        <v>-0.37116348447279801</v>
      </c>
      <c r="L132" s="69">
        <f>'CAPE calculation'!R333</f>
        <v>0.68993113930975514</v>
      </c>
      <c r="M132" s="68">
        <f>'CAPE calculation (2)'!O333</f>
        <v>19.077459789399498</v>
      </c>
      <c r="N132" s="68">
        <f>'CAPE calculation (2)'!P333</f>
        <v>2.9485075224294364</v>
      </c>
      <c r="O132" s="68">
        <f>'CAPE calculation (2)'!Q333</f>
        <v>-0.39632895354551634</v>
      </c>
      <c r="P132" s="68">
        <f>'CAPE calculation (2)'!R333</f>
        <v>0.67278534440778293</v>
      </c>
    </row>
    <row r="133" spans="3:16" x14ac:dyDescent="0.25">
      <c r="C133" s="65"/>
      <c r="D133" s="65" t="s">
        <v>2</v>
      </c>
      <c r="E133" s="66">
        <f>'q calc'!M135</f>
        <v>0.50643349735298282</v>
      </c>
      <c r="F133" s="66">
        <f t="shared" si="5"/>
        <v>-0.68036226232843433</v>
      </c>
      <c r="G133" s="66">
        <f t="shared" si="4"/>
        <v>-0.47880719334173338</v>
      </c>
      <c r="H133" s="66">
        <f t="shared" si="6"/>
        <v>0.61952192112969506</v>
      </c>
      <c r="I133" s="68">
        <f>'CAPE calculation'!O334</f>
        <v>14.217871754506632</v>
      </c>
      <c r="J133" s="69">
        <f>'CAPE calculation'!P334</f>
        <v>2.6544997475275647</v>
      </c>
      <c r="K133" s="69">
        <f>'CAPE calculation'!Q334</f>
        <v>-0.70057902110051673</v>
      </c>
      <c r="L133" s="69">
        <f>'CAPE calculation'!R334</f>
        <v>0.49629785365018736</v>
      </c>
      <c r="M133" s="68">
        <f>'CAPE calculation (2)'!O334</f>
        <v>13.73530813231377</v>
      </c>
      <c r="N133" s="68">
        <f>'CAPE calculation (2)'!P334</f>
        <v>2.6199697533919761</v>
      </c>
      <c r="O133" s="68">
        <f>'CAPE calculation (2)'!Q334</f>
        <v>-0.72486672258297657</v>
      </c>
      <c r="P133" s="68">
        <f>'CAPE calculation (2)'!R334</f>
        <v>0.48438912278460206</v>
      </c>
    </row>
    <row r="134" spans="3:16" x14ac:dyDescent="0.25">
      <c r="C134" s="65">
        <v>1932</v>
      </c>
      <c r="D134" s="65" t="s">
        <v>1</v>
      </c>
      <c r="E134" s="66">
        <f>'q calc'!M136</f>
        <v>0.54687625376780469</v>
      </c>
      <c r="F134" s="66">
        <f t="shared" si="5"/>
        <v>-0.60353272926890045</v>
      </c>
      <c r="G134" s="66">
        <f t="shared" ref="G134:G197" si="7">F134-$F$506</f>
        <v>-0.4019776602821995</v>
      </c>
      <c r="H134" s="66">
        <f t="shared" si="6"/>
        <v>0.66899569069835241</v>
      </c>
      <c r="I134" s="68">
        <f>'CAPE calculation'!O335</f>
        <v>14.270902143241848</v>
      </c>
      <c r="J134" s="69">
        <f>'CAPE calculation'!P335</f>
        <v>2.6582226490589269</v>
      </c>
      <c r="K134" s="69">
        <f>'CAPE calculation'!Q335</f>
        <v>-0.6968561195691545</v>
      </c>
      <c r="L134" s="69">
        <f>'CAPE calculation'!R335</f>
        <v>0.4981489653047273</v>
      </c>
      <c r="M134" s="68">
        <f>'CAPE calculation (2)'!O335</f>
        <v>13.80193635214682</v>
      </c>
      <c r="N134" s="68">
        <f>'CAPE calculation (2)'!P335</f>
        <v>2.6248088976928359</v>
      </c>
      <c r="O134" s="68">
        <f>'CAPE calculation (2)'!Q335</f>
        <v>-0.72002757828211683</v>
      </c>
      <c r="P134" s="68">
        <f>'CAPE calculation (2)'!R335</f>
        <v>0.48673883235403664</v>
      </c>
    </row>
    <row r="135" spans="3:16" x14ac:dyDescent="0.25">
      <c r="C135" s="65"/>
      <c r="D135" s="65" t="s">
        <v>4</v>
      </c>
      <c r="E135" s="66">
        <f>'q calc'!M137</f>
        <v>0.32293093861428185</v>
      </c>
      <c r="F135" s="66">
        <f t="shared" ref="F135:F198" si="8">LN(E135)</f>
        <v>-1.1303167909602823</v>
      </c>
      <c r="G135" s="66">
        <f t="shared" si="7"/>
        <v>-0.92876172197358131</v>
      </c>
      <c r="H135" s="66">
        <f t="shared" ref="H135:H198" si="9">EXP(G135)</f>
        <v>0.39504258017729865</v>
      </c>
      <c r="I135" s="68">
        <f>'CAPE calculation'!O336</f>
        <v>8.3674153776290812</v>
      </c>
      <c r="J135" s="69">
        <f>'CAPE calculation'!P336</f>
        <v>2.1243450408318987</v>
      </c>
      <c r="K135" s="69">
        <f>'CAPE calculation'!Q336</f>
        <v>-1.2307337277961827</v>
      </c>
      <c r="L135" s="69">
        <f>'CAPE calculation'!R336</f>
        <v>0.29207819315155908</v>
      </c>
      <c r="M135" s="68">
        <f>'CAPE calculation (2)'!O336</f>
        <v>8.1043213442512663</v>
      </c>
      <c r="N135" s="68">
        <f>'CAPE calculation (2)'!P336</f>
        <v>2.0923974187085213</v>
      </c>
      <c r="O135" s="68">
        <f>'CAPE calculation (2)'!Q336</f>
        <v>-1.2524390572664315</v>
      </c>
      <c r="P135" s="68">
        <f>'CAPE calculation (2)'!R336</f>
        <v>0.2858068467696695</v>
      </c>
    </row>
    <row r="136" spans="3:16" x14ac:dyDescent="0.25">
      <c r="C136" s="65"/>
      <c r="D136" s="65" t="s">
        <v>3</v>
      </c>
      <c r="E136" s="66">
        <f>'q calc'!M138</f>
        <v>0.57210319133051213</v>
      </c>
      <c r="F136" s="66">
        <f t="shared" si="8"/>
        <v>-0.55843589944928818</v>
      </c>
      <c r="G136" s="66">
        <f t="shared" si="7"/>
        <v>-0.35688083046258723</v>
      </c>
      <c r="H136" s="66">
        <f t="shared" si="9"/>
        <v>0.69985589426852468</v>
      </c>
      <c r="I136" s="68">
        <f>'CAPE calculation'!O337</f>
        <v>14.553273811554856</v>
      </c>
      <c r="J136" s="69">
        <f>'CAPE calculation'!P337</f>
        <v>2.6778159725384203</v>
      </c>
      <c r="K136" s="69">
        <f>'CAPE calculation'!Q337</f>
        <v>-0.67726279608966111</v>
      </c>
      <c r="L136" s="69">
        <f>'CAPE calculation'!R337</f>
        <v>0.50800560597044075</v>
      </c>
      <c r="M136" s="68">
        <f>'CAPE calculation (2)'!O337</f>
        <v>14.118346916498803</v>
      </c>
      <c r="N136" s="68">
        <f>'CAPE calculation (2)'!P337</f>
        <v>2.6474751513090609</v>
      </c>
      <c r="O136" s="68">
        <f>'CAPE calculation (2)'!Q337</f>
        <v>-0.69736132466589185</v>
      </c>
      <c r="P136" s="68">
        <f>'CAPE calculation (2)'!R337</f>
        <v>0.49789736146964231</v>
      </c>
    </row>
    <row r="137" spans="3:16" x14ac:dyDescent="0.25">
      <c r="C137" s="65"/>
      <c r="D137" s="65" t="s">
        <v>2</v>
      </c>
      <c r="E137" s="66">
        <f>'q calc'!M139</f>
        <v>0.48351821574322146</v>
      </c>
      <c r="F137" s="66">
        <f t="shared" si="8"/>
        <v>-0.72666629004516181</v>
      </c>
      <c r="G137" s="66">
        <f t="shared" si="7"/>
        <v>-0.52511122105846086</v>
      </c>
      <c r="H137" s="66">
        <f t="shared" si="9"/>
        <v>0.59148957461172291</v>
      </c>
      <c r="I137" s="68">
        <f>'CAPE calculation'!O338</f>
        <v>12.205368419159118</v>
      </c>
      <c r="J137" s="69">
        <f>'CAPE calculation'!P338</f>
        <v>2.5018758893097899</v>
      </c>
      <c r="K137" s="69">
        <f>'CAPE calculation'!Q338</f>
        <v>-0.85320287931829153</v>
      </c>
      <c r="L137" s="69">
        <f>'CAPE calculation'!R338</f>
        <v>0.42604816346851687</v>
      </c>
      <c r="M137" s="68">
        <f>'CAPE calculation (2)'!O338</f>
        <v>11.857579806486862</v>
      </c>
      <c r="N137" s="68">
        <f>'CAPE calculation (2)'!P338</f>
        <v>2.4729673092117923</v>
      </c>
      <c r="O137" s="68">
        <f>'CAPE calculation (2)'!Q338</f>
        <v>-0.8718691667631604</v>
      </c>
      <c r="P137" s="68">
        <f>'CAPE calculation (2)'!R338</f>
        <v>0.41816919034382344</v>
      </c>
    </row>
    <row r="138" spans="3:16" x14ac:dyDescent="0.25">
      <c r="C138" s="65">
        <v>1933</v>
      </c>
      <c r="D138" s="65" t="s">
        <v>1</v>
      </c>
      <c r="E138" s="66">
        <f>'q calc'!M140</f>
        <v>0.41483931899435805</v>
      </c>
      <c r="F138" s="66">
        <f t="shared" si="8"/>
        <v>-0.87986401687231153</v>
      </c>
      <c r="G138" s="66">
        <f t="shared" si="7"/>
        <v>-0.67830894788561058</v>
      </c>
      <c r="H138" s="66">
        <f t="shared" si="9"/>
        <v>0.50747443288568517</v>
      </c>
      <c r="I138" s="68">
        <f>'CAPE calculation'!O339</f>
        <v>11.525268210566033</v>
      </c>
      <c r="J138" s="69">
        <f>'CAPE calculation'!P339</f>
        <v>2.4445418606783891</v>
      </c>
      <c r="K138" s="69">
        <f>'CAPE calculation'!Q339</f>
        <v>-0.91053690794969233</v>
      </c>
      <c r="L138" s="69">
        <f>'CAPE calculation'!R339</f>
        <v>0.40230816358528504</v>
      </c>
      <c r="M138" s="68">
        <f>'CAPE calculation (2)'!O339</f>
        <v>11.211008627741009</v>
      </c>
      <c r="N138" s="68">
        <f>'CAPE calculation (2)'!P339</f>
        <v>2.4168962087493435</v>
      </c>
      <c r="O138" s="68">
        <f>'CAPE calculation (2)'!Q339</f>
        <v>-0.92794026722560918</v>
      </c>
      <c r="P138" s="68">
        <f>'CAPE calculation (2)'!R339</f>
        <v>0.39536722310191696</v>
      </c>
    </row>
    <row r="139" spans="3:16" x14ac:dyDescent="0.25">
      <c r="C139" s="65"/>
      <c r="D139" s="65" t="s">
        <v>4</v>
      </c>
      <c r="E139" s="66">
        <f>'q calc'!M141</f>
        <v>0.69902591305565165</v>
      </c>
      <c r="F139" s="66">
        <f t="shared" si="8"/>
        <v>-0.35806746582508764</v>
      </c>
      <c r="G139" s="66">
        <f t="shared" si="7"/>
        <v>-0.15651239683838666</v>
      </c>
      <c r="H139" s="66">
        <f t="shared" si="9"/>
        <v>0.85512091684139424</v>
      </c>
      <c r="I139" s="68">
        <f>'CAPE calculation'!O340</f>
        <v>18.971993732761224</v>
      </c>
      <c r="J139" s="69">
        <f>'CAPE calculation'!P340</f>
        <v>2.9429638776737894</v>
      </c>
      <c r="K139" s="69">
        <f>'CAPE calculation'!Q340</f>
        <v>-0.41211489095429199</v>
      </c>
      <c r="L139" s="69">
        <f>'CAPE calculation'!R340</f>
        <v>0.66224818535514596</v>
      </c>
      <c r="M139" s="68">
        <f>'CAPE calculation (2)'!O340</f>
        <v>18.476578977530544</v>
      </c>
      <c r="N139" s="68">
        <f>'CAPE calculation (2)'!P340</f>
        <v>2.9165039288131682</v>
      </c>
      <c r="O139" s="68">
        <f>'CAPE calculation (2)'!Q340</f>
        <v>-0.42833254716178448</v>
      </c>
      <c r="P139" s="68">
        <f>'CAPE calculation (2)'!R340</f>
        <v>0.65159469279986193</v>
      </c>
    </row>
    <row r="140" spans="3:16" x14ac:dyDescent="0.25">
      <c r="C140" s="65"/>
      <c r="D140" s="65" t="s">
        <v>3</v>
      </c>
      <c r="E140" s="66">
        <f>'q calc'!M142</f>
        <v>0.71927683941198339</v>
      </c>
      <c r="F140" s="66">
        <f t="shared" si="8"/>
        <v>-0.32950896141495195</v>
      </c>
      <c r="G140" s="66">
        <f t="shared" si="7"/>
        <v>-0.12795389242825098</v>
      </c>
      <c r="H140" s="66">
        <f t="shared" si="9"/>
        <v>0.87989394798270948</v>
      </c>
      <c r="I140" s="68">
        <f>'CAPE calculation'!O341</f>
        <v>18.523945993326407</v>
      </c>
      <c r="J140" s="69">
        <f>'CAPE calculation'!P341</f>
        <v>2.9190642731168688</v>
      </c>
      <c r="K140" s="69">
        <f>'CAPE calculation'!Q341</f>
        <v>-0.43601449551121263</v>
      </c>
      <c r="L140" s="69">
        <f>'CAPE calculation'!R341</f>
        <v>0.64660835294887631</v>
      </c>
      <c r="M140" s="68">
        <f>'CAPE calculation (2)'!O341</f>
        <v>18.056395788415152</v>
      </c>
      <c r="N140" s="68">
        <f>'CAPE calculation (2)'!P341</f>
        <v>2.8934999593245703</v>
      </c>
      <c r="O140" s="68">
        <f>'CAPE calculation (2)'!Q341</f>
        <v>-0.45133651665038244</v>
      </c>
      <c r="P140" s="68">
        <f>'CAPE calculation (2)'!R341</f>
        <v>0.63677652021692532</v>
      </c>
    </row>
    <row r="141" spans="3:16" x14ac:dyDescent="0.25">
      <c r="C141" s="65"/>
      <c r="D141" s="65" t="s">
        <v>2</v>
      </c>
      <c r="E141" s="66">
        <f>'q calc'!M143</f>
        <v>0.68499287490928851</v>
      </c>
      <c r="F141" s="66">
        <f t="shared" si="8"/>
        <v>-0.37834684236628824</v>
      </c>
      <c r="G141" s="66">
        <f t="shared" si="7"/>
        <v>-0.17679177337958726</v>
      </c>
      <c r="H141" s="66">
        <f t="shared" si="9"/>
        <v>0.83795425073980012</v>
      </c>
      <c r="I141" s="68">
        <f>'CAPE calculation'!O342</f>
        <v>17.412868251594936</v>
      </c>
      <c r="J141" s="69">
        <f>'CAPE calculation'!P342</f>
        <v>2.8572094875740346</v>
      </c>
      <c r="K141" s="69">
        <f>'CAPE calculation'!Q342</f>
        <v>-0.49786928105404682</v>
      </c>
      <c r="L141" s="69">
        <f>'CAPE calculation'!R342</f>
        <v>0.60782438387241866</v>
      </c>
      <c r="M141" s="68">
        <f>'CAPE calculation (2)'!O342</f>
        <v>16.984988152938818</v>
      </c>
      <c r="N141" s="68">
        <f>'CAPE calculation (2)'!P342</f>
        <v>2.8323299041109098</v>
      </c>
      <c r="O141" s="68">
        <f>'CAPE calculation (2)'!Q342</f>
        <v>-0.51250657186404291</v>
      </c>
      <c r="P141" s="68">
        <f>'CAPE calculation (2)'!R342</f>
        <v>0.59899227834235425</v>
      </c>
    </row>
    <row r="142" spans="3:16" x14ac:dyDescent="0.25">
      <c r="C142" s="65">
        <v>1934</v>
      </c>
      <c r="D142" s="65" t="s">
        <v>1</v>
      </c>
      <c r="E142" s="66">
        <f>'q calc'!M144</f>
        <v>0.74344530410649245</v>
      </c>
      <c r="F142" s="66">
        <f t="shared" si="8"/>
        <v>-0.29646008121302286</v>
      </c>
      <c r="G142" s="66">
        <f t="shared" si="7"/>
        <v>-9.4905012226321889E-2</v>
      </c>
      <c r="H142" s="66">
        <f t="shared" si="9"/>
        <v>0.90945931788133882</v>
      </c>
      <c r="I142" s="68">
        <f>'CAPE calculation'!O343</f>
        <v>18.58361487918534</v>
      </c>
      <c r="J142" s="69">
        <f>'CAPE calculation'!P343</f>
        <v>2.9222802720067871</v>
      </c>
      <c r="K142" s="69">
        <f>'CAPE calculation'!Q343</f>
        <v>-0.43279849662129433</v>
      </c>
      <c r="L142" s="69">
        <f>'CAPE calculation'!R343</f>
        <v>0.64869119210320336</v>
      </c>
      <c r="M142" s="68">
        <f>'CAPE calculation (2)'!O343</f>
        <v>18.135921865749246</v>
      </c>
      <c r="N142" s="68">
        <f>'CAPE calculation (2)'!P343</f>
        <v>2.8978946049553898</v>
      </c>
      <c r="O142" s="68">
        <f>'CAPE calculation (2)'!Q343</f>
        <v>-0.44694187101956295</v>
      </c>
      <c r="P142" s="68">
        <f>'CAPE calculation (2)'!R343</f>
        <v>0.63958108539065706</v>
      </c>
    </row>
    <row r="143" spans="3:16" x14ac:dyDescent="0.25">
      <c r="C143" s="65"/>
      <c r="D143" s="65" t="s">
        <v>4</v>
      </c>
      <c r="E143" s="66">
        <f>'q calc'!M145</f>
        <v>0.68854657777477835</v>
      </c>
      <c r="F143" s="66">
        <f t="shared" si="8"/>
        <v>-0.37317231201265655</v>
      </c>
      <c r="G143" s="66">
        <f t="shared" si="7"/>
        <v>-0.17161724302595557</v>
      </c>
      <c r="H143" s="66">
        <f t="shared" si="9"/>
        <v>0.84230150825309591</v>
      </c>
      <c r="I143" s="68">
        <f>'CAPE calculation'!O344</f>
        <v>17.049393404537923</v>
      </c>
      <c r="J143" s="69">
        <f>'CAPE calculation'!P344</f>
        <v>2.8361146256501772</v>
      </c>
      <c r="K143" s="69">
        <f>'CAPE calculation'!Q344</f>
        <v>-0.51896414297790416</v>
      </c>
      <c r="L143" s="69">
        <f>'CAPE calculation'!R344</f>
        <v>0.59513670532495611</v>
      </c>
      <c r="M143" s="68">
        <f>'CAPE calculation (2)'!O344</f>
        <v>16.644370629903015</v>
      </c>
      <c r="N143" s="68">
        <f>'CAPE calculation (2)'!P344</f>
        <v>2.8120720589515331</v>
      </c>
      <c r="O143" s="68">
        <f>'CAPE calculation (2)'!Q344</f>
        <v>-0.53276441702341959</v>
      </c>
      <c r="P143" s="68">
        <f>'CAPE calculation (2)'!R344</f>
        <v>0.58698006706911643</v>
      </c>
    </row>
    <row r="144" spans="3:16" x14ac:dyDescent="0.25">
      <c r="C144" s="65"/>
      <c r="D144" s="65" t="s">
        <v>3</v>
      </c>
      <c r="E144" s="66">
        <f>'q calc'!M146</f>
        <v>0.61554855244428919</v>
      </c>
      <c r="F144" s="66">
        <f t="shared" si="8"/>
        <v>-0.48524145353730341</v>
      </c>
      <c r="G144" s="66">
        <f t="shared" si="7"/>
        <v>-0.28368638455060247</v>
      </c>
      <c r="H144" s="66">
        <f t="shared" si="9"/>
        <v>0.75300276097868746</v>
      </c>
      <c r="I144" s="68">
        <f>'CAPE calculation'!O345</f>
        <v>14.991877144060552</v>
      </c>
      <c r="J144" s="69">
        <f>'CAPE calculation'!P345</f>
        <v>2.7075085306959839</v>
      </c>
      <c r="K144" s="69">
        <f>'CAPE calculation'!Q345</f>
        <v>-0.64757023793209756</v>
      </c>
      <c r="L144" s="69">
        <f>'CAPE calculation'!R345</f>
        <v>0.52331576604818941</v>
      </c>
      <c r="M144" s="68">
        <f>'CAPE calculation (2)'!O345</f>
        <v>14.639799102892807</v>
      </c>
      <c r="N144" s="68">
        <f>'CAPE calculation (2)'!P345</f>
        <v>2.6837437859590119</v>
      </c>
      <c r="O144" s="68">
        <f>'CAPE calculation (2)'!Q345</f>
        <v>-0.66109269001594084</v>
      </c>
      <c r="P144" s="68">
        <f>'CAPE calculation (2)'!R345</f>
        <v>0.51628688463929495</v>
      </c>
    </row>
    <row r="145" spans="3:16" x14ac:dyDescent="0.25">
      <c r="C145" s="65"/>
      <c r="D145" s="65" t="s">
        <v>2</v>
      </c>
      <c r="E145" s="66">
        <f>'q calc'!M147</f>
        <v>0.64233702335285514</v>
      </c>
      <c r="F145" s="66">
        <f t="shared" si="8"/>
        <v>-0.44264215454113803</v>
      </c>
      <c r="G145" s="66">
        <f t="shared" si="7"/>
        <v>-0.24108708555443706</v>
      </c>
      <c r="H145" s="66">
        <f t="shared" si="9"/>
        <v>0.78577319391439493</v>
      </c>
      <c r="I145" s="68">
        <f>'CAPE calculation'!O346</f>
        <v>15.848066993218792</v>
      </c>
      <c r="J145" s="69">
        <f>'CAPE calculation'!P346</f>
        <v>2.7630475366222211</v>
      </c>
      <c r="K145" s="69">
        <f>'CAPE calculation'!Q346</f>
        <v>-0.59203123200586028</v>
      </c>
      <c r="L145" s="69">
        <f>'CAPE calculation'!R346</f>
        <v>0.5532024601885851</v>
      </c>
      <c r="M145" s="68">
        <f>'CAPE calculation (2)'!O346</f>
        <v>15.480800712394455</v>
      </c>
      <c r="N145" s="68">
        <f>'CAPE calculation (2)'!P346</f>
        <v>2.7396005924307349</v>
      </c>
      <c r="O145" s="68">
        <f>'CAPE calculation (2)'!Q346</f>
        <v>-0.60523588354421776</v>
      </c>
      <c r="P145" s="68">
        <f>'CAPE calculation (2)'!R346</f>
        <v>0.54594563185942879</v>
      </c>
    </row>
    <row r="146" spans="3:16" x14ac:dyDescent="0.25">
      <c r="C146" s="65">
        <v>1935</v>
      </c>
      <c r="D146" s="65" t="s">
        <v>1</v>
      </c>
      <c r="E146" s="66">
        <f>'q calc'!M148</f>
        <v>0.57270807354565645</v>
      </c>
      <c r="F146" s="66">
        <f t="shared" si="8"/>
        <v>-0.55737916234337093</v>
      </c>
      <c r="G146" s="66">
        <f t="shared" si="7"/>
        <v>-0.35582409335666998</v>
      </c>
      <c r="H146" s="66">
        <f t="shared" si="9"/>
        <v>0.70059584886067172</v>
      </c>
      <c r="I146" s="68">
        <f>'CAPE calculation'!O347</f>
        <v>14.071768866776541</v>
      </c>
      <c r="J146" s="69">
        <f>'CAPE calculation'!P347</f>
        <v>2.6441705822560597</v>
      </c>
      <c r="K146" s="69">
        <f>'CAPE calculation'!Q347</f>
        <v>-0.71090818637202169</v>
      </c>
      <c r="L146" s="69">
        <f>'CAPE calculation'!R347</f>
        <v>0.49119789559425997</v>
      </c>
      <c r="M146" s="68">
        <f>'CAPE calculation (2)'!O347</f>
        <v>13.747347737818879</v>
      </c>
      <c r="N146" s="68">
        <f>'CAPE calculation (2)'!P347</f>
        <v>2.6208459137115749</v>
      </c>
      <c r="O146" s="68">
        <f>'CAPE calculation (2)'!Q347</f>
        <v>-0.72399056226337777</v>
      </c>
      <c r="P146" s="68">
        <f>'CAPE calculation (2)'!R347</f>
        <v>0.48481371128986994</v>
      </c>
    </row>
    <row r="147" spans="3:16" x14ac:dyDescent="0.25">
      <c r="C147" s="65"/>
      <c r="D147" s="65" t="s">
        <v>4</v>
      </c>
      <c r="E147" s="66">
        <f>'q calc'!M149</f>
        <v>0.68659399034434898</v>
      </c>
      <c r="F147" s="66">
        <f t="shared" si="8"/>
        <v>-0.37601215077234051</v>
      </c>
      <c r="G147" s="66">
        <f t="shared" si="7"/>
        <v>-0.17445708178563954</v>
      </c>
      <c r="H147" s="66">
        <f t="shared" si="9"/>
        <v>0.83991290101760296</v>
      </c>
      <c r="I147" s="68">
        <f>'CAPE calculation'!O348</f>
        <v>16.942464374851411</v>
      </c>
      <c r="J147" s="69">
        <f>'CAPE calculation'!P348</f>
        <v>2.82982315531684</v>
      </c>
      <c r="K147" s="69">
        <f>'CAPE calculation'!Q348</f>
        <v>-0.52525561331124138</v>
      </c>
      <c r="L147" s="69">
        <f>'CAPE calculation'!R348</f>
        <v>0.59140417426527114</v>
      </c>
      <c r="M147" s="68">
        <f>'CAPE calculation (2)'!O348</f>
        <v>16.549349475946254</v>
      </c>
      <c r="N147" s="68">
        <f>'CAPE calculation (2)'!P348</f>
        <v>2.8063467944611973</v>
      </c>
      <c r="O147" s="68">
        <f>'CAPE calculation (2)'!Q348</f>
        <v>-0.53848968151375542</v>
      </c>
      <c r="P147" s="68">
        <f>'CAPE calculation (2)'!R348</f>
        <v>0.58362905280953703</v>
      </c>
    </row>
    <row r="148" spans="3:16" x14ac:dyDescent="0.25">
      <c r="C148" s="65"/>
      <c r="D148" s="65" t="s">
        <v>3</v>
      </c>
      <c r="E148" s="66">
        <f>'q calc'!M150</f>
        <v>0.78476546875347208</v>
      </c>
      <c r="F148" s="66">
        <f t="shared" si="8"/>
        <v>-0.24237037175830106</v>
      </c>
      <c r="G148" s="66">
        <f t="shared" si="7"/>
        <v>-4.0815302771600087E-2</v>
      </c>
      <c r="H148" s="66">
        <f t="shared" si="9"/>
        <v>0.96000642410020309</v>
      </c>
      <c r="I148" s="68">
        <f>'CAPE calculation'!O349</f>
        <v>19.449497738148992</v>
      </c>
      <c r="J148" s="69">
        <f>'CAPE calculation'!P349</f>
        <v>2.9678212464996157</v>
      </c>
      <c r="K148" s="69">
        <f>'CAPE calculation'!Q349</f>
        <v>-0.38725752212846576</v>
      </c>
      <c r="L148" s="69">
        <f>'CAPE calculation'!R349</f>
        <v>0.67891623645837795</v>
      </c>
      <c r="M148" s="68">
        <f>'CAPE calculation (2)'!O349</f>
        <v>18.994898791127842</v>
      </c>
      <c r="N148" s="68">
        <f>'CAPE calculation (2)'!P349</f>
        <v>2.9441704584404951</v>
      </c>
      <c r="O148" s="68">
        <f>'CAPE calculation (2)'!Q349</f>
        <v>-0.40066601753445763</v>
      </c>
      <c r="P148" s="68">
        <f>'CAPE calculation (2)'!R349</f>
        <v>0.66987374976834824</v>
      </c>
    </row>
    <row r="149" spans="3:16" x14ac:dyDescent="0.25">
      <c r="C149" s="65"/>
      <c r="D149" s="65" t="s">
        <v>2</v>
      </c>
      <c r="E149" s="66">
        <f>'q calc'!M151</f>
        <v>0.87817161727382287</v>
      </c>
      <c r="F149" s="66">
        <f t="shared" si="8"/>
        <v>-0.12991324058219089</v>
      </c>
      <c r="G149" s="66">
        <f t="shared" si="7"/>
        <v>7.1641828404510083E-2</v>
      </c>
      <c r="H149" s="66">
        <f t="shared" si="9"/>
        <v>1.0742705019684964</v>
      </c>
      <c r="I149" s="68">
        <f>'CAPE calculation'!O350</f>
        <v>21.685816828921794</v>
      </c>
      <c r="J149" s="69">
        <f>'CAPE calculation'!P350</f>
        <v>3.0766584445014433</v>
      </c>
      <c r="K149" s="69">
        <f>'CAPE calculation'!Q350</f>
        <v>-0.27842032412663809</v>
      </c>
      <c r="L149" s="69">
        <f>'CAPE calculation'!R350</f>
        <v>0.75697857827656767</v>
      </c>
      <c r="M149" s="68">
        <f>'CAPE calculation (2)'!O350</f>
        <v>21.17914861002475</v>
      </c>
      <c r="N149" s="68">
        <f>'CAPE calculation (2)'!P350</f>
        <v>3.0530171415383349</v>
      </c>
      <c r="O149" s="68">
        <f>'CAPE calculation (2)'!Q350</f>
        <v>-0.29181933443661778</v>
      </c>
      <c r="P149" s="68">
        <f>'CAPE calculation (2)'!R350</f>
        <v>0.74690346351963843</v>
      </c>
    </row>
    <row r="150" spans="3:16" x14ac:dyDescent="0.25">
      <c r="C150" s="65">
        <v>1936</v>
      </c>
      <c r="D150" s="65" t="s">
        <v>1</v>
      </c>
      <c r="E150" s="66">
        <f>'q calc'!M152</f>
        <v>1.0139403272725784</v>
      </c>
      <c r="F150" s="66">
        <f t="shared" si="8"/>
        <v>1.3844054593719275E-2</v>
      </c>
      <c r="G150" s="66">
        <f t="shared" si="7"/>
        <v>0.21539912358042024</v>
      </c>
      <c r="H150" s="66">
        <f t="shared" si="9"/>
        <v>1.2403568538535177</v>
      </c>
      <c r="I150" s="68">
        <f>'CAPE calculation'!O351</f>
        <v>24.872135402691217</v>
      </c>
      <c r="J150" s="69">
        <f>'CAPE calculation'!P351</f>
        <v>3.2137481167224649</v>
      </c>
      <c r="K150" s="69">
        <f>'CAPE calculation'!Q351</f>
        <v>-0.14133065190561656</v>
      </c>
      <c r="L150" s="69">
        <f>'CAPE calculation'!R351</f>
        <v>0.86820219152277989</v>
      </c>
      <c r="M150" s="68">
        <f>'CAPE calculation (2)'!O351</f>
        <v>24.295337789513351</v>
      </c>
      <c r="N150" s="68">
        <f>'CAPE calculation (2)'!P351</f>
        <v>3.1902844714250662</v>
      </c>
      <c r="O150" s="68">
        <f>'CAPE calculation (2)'!Q351</f>
        <v>-0.15455200454988649</v>
      </c>
      <c r="P150" s="68">
        <f>'CAPE calculation (2)'!R351</f>
        <v>0.85679893354059977</v>
      </c>
    </row>
    <row r="151" spans="3:16" x14ac:dyDescent="0.25">
      <c r="C151" s="65"/>
      <c r="D151" s="65" t="s">
        <v>4</v>
      </c>
      <c r="E151" s="66">
        <f>'q calc'!M153</f>
        <v>0.98325537311033417</v>
      </c>
      <c r="F151" s="66">
        <f t="shared" si="8"/>
        <v>-1.688640304204304E-2</v>
      </c>
      <c r="G151" s="66">
        <f t="shared" si="7"/>
        <v>0.18466866594465794</v>
      </c>
      <c r="H151" s="66">
        <f t="shared" si="9"/>
        <v>1.2028198389211893</v>
      </c>
      <c r="I151" s="68">
        <f>'CAPE calculation'!O352</f>
        <v>24.360239921983453</v>
      </c>
      <c r="J151" s="69">
        <f>'CAPE calculation'!P352</f>
        <v>3.1929522918072939</v>
      </c>
      <c r="K151" s="69">
        <f>'CAPE calculation'!Q352</f>
        <v>-0.16212647682078751</v>
      </c>
      <c r="L151" s="69">
        <f>'CAPE calculation'!R352</f>
        <v>0.85033365024212226</v>
      </c>
      <c r="M151" s="68">
        <f>'CAPE calculation (2)'!O352</f>
        <v>23.803163224392112</v>
      </c>
      <c r="N151" s="68">
        <f>'CAPE calculation (2)'!P352</f>
        <v>3.169818480433769</v>
      </c>
      <c r="O151" s="68">
        <f>'CAPE calculation (2)'!Q352</f>
        <v>-0.17501799554118369</v>
      </c>
      <c r="P151" s="68">
        <f>'CAPE calculation (2)'!R352</f>
        <v>0.83944191442174199</v>
      </c>
    </row>
    <row r="152" spans="3:16" x14ac:dyDescent="0.25">
      <c r="C152" s="65"/>
      <c r="D152" s="65" t="s">
        <v>3</v>
      </c>
      <c r="E152" s="66">
        <f>'q calc'!M154</f>
        <v>1.05421210239767</v>
      </c>
      <c r="F152" s="66">
        <f t="shared" si="8"/>
        <v>5.2793665545402553E-2</v>
      </c>
      <c r="G152" s="66">
        <f t="shared" si="7"/>
        <v>0.25434873453210355</v>
      </c>
      <c r="H152" s="66">
        <f t="shared" si="9"/>
        <v>1.2896214613946935</v>
      </c>
      <c r="I152" s="68">
        <f>'CAPE calculation'!O353</f>
        <v>26.162478886365555</v>
      </c>
      <c r="J152" s="69">
        <f>'CAPE calculation'!P353</f>
        <v>3.264326280752798</v>
      </c>
      <c r="K152" s="69">
        <f>'CAPE calculation'!Q353</f>
        <v>-9.075248787528345E-2</v>
      </c>
      <c r="L152" s="69">
        <f>'CAPE calculation'!R353</f>
        <v>0.91324372182186231</v>
      </c>
      <c r="M152" s="68">
        <f>'CAPE calculation (2)'!O353</f>
        <v>25.57166285930678</v>
      </c>
      <c r="N152" s="68">
        <f>'CAPE calculation (2)'!P353</f>
        <v>3.241484818839266</v>
      </c>
      <c r="O152" s="68">
        <f>'CAPE calculation (2)'!Q353</f>
        <v>-0.10335165713568673</v>
      </c>
      <c r="P152" s="68">
        <f>'CAPE calculation (2)'!R353</f>
        <v>0.9018097898672055</v>
      </c>
    </row>
    <row r="153" spans="3:16" x14ac:dyDescent="0.25">
      <c r="C153" s="65"/>
      <c r="D153" s="65" t="s">
        <v>2</v>
      </c>
      <c r="E153" s="66">
        <f>'q calc'!M155</f>
        <v>1.0999984362105524</v>
      </c>
      <c r="F153" s="66">
        <f t="shared" si="8"/>
        <v>9.5308758176543787E-2</v>
      </c>
      <c r="G153" s="66">
        <f t="shared" si="7"/>
        <v>0.29686382716324478</v>
      </c>
      <c r="H153" s="66">
        <f t="shared" si="9"/>
        <v>1.3456320484382112</v>
      </c>
      <c r="I153" s="68">
        <f>'CAPE calculation'!O354</f>
        <v>27.647381454546387</v>
      </c>
      <c r="J153" s="69">
        <f>'CAPE calculation'!P354</f>
        <v>3.3195310202123274</v>
      </c>
      <c r="K153" s="69">
        <f>'CAPE calculation'!Q354</f>
        <v>-3.5547748415754032E-2</v>
      </c>
      <c r="L153" s="69">
        <f>'CAPE calculation'!R354</f>
        <v>0.96507665224861239</v>
      </c>
      <c r="M153" s="68">
        <f>'CAPE calculation (2)'!O354</f>
        <v>27.027447837711701</v>
      </c>
      <c r="N153" s="68">
        <f>'CAPE calculation (2)'!P354</f>
        <v>3.2968529362120345</v>
      </c>
      <c r="O153" s="68">
        <f>'CAPE calculation (2)'!Q354</f>
        <v>-4.7983539762918248E-2</v>
      </c>
      <c r="P153" s="68">
        <f>'CAPE calculation (2)'!R354</f>
        <v>0.9531494760147321</v>
      </c>
    </row>
    <row r="154" spans="3:16" x14ac:dyDescent="0.25">
      <c r="C154" s="65">
        <v>1937</v>
      </c>
      <c r="D154" s="65" t="s">
        <v>1</v>
      </c>
      <c r="E154" s="66">
        <f>'q calc'!M156</f>
        <v>1.1141583622310467</v>
      </c>
      <c r="F154" s="66">
        <f t="shared" si="8"/>
        <v>0.10809928780312719</v>
      </c>
      <c r="G154" s="66">
        <f t="shared" si="7"/>
        <v>0.30965435678982817</v>
      </c>
      <c r="H154" s="66">
        <f t="shared" si="9"/>
        <v>1.3629539369331909</v>
      </c>
      <c r="I154" s="68">
        <f>'CAPE calculation'!O355</f>
        <v>28.717342868424044</v>
      </c>
      <c r="J154" s="69">
        <f>'CAPE calculation'!P355</f>
        <v>3.35750122139101</v>
      </c>
      <c r="K154" s="69">
        <f>'CAPE calculation'!Q355</f>
        <v>2.4224527629286285E-3</v>
      </c>
      <c r="L154" s="69">
        <f>'CAPE calculation'!R355</f>
        <v>1.0024253892723294</v>
      </c>
      <c r="M154" s="68">
        <f>'CAPE calculation (2)'!O355</f>
        <v>28.06984280383859</v>
      </c>
      <c r="N154" s="68">
        <f>'CAPE calculation (2)'!P355</f>
        <v>3.3346957902098593</v>
      </c>
      <c r="O154" s="68">
        <f>'CAPE calculation (2)'!Q355</f>
        <v>-1.0140685765093416E-2</v>
      </c>
      <c r="P154" s="68">
        <f>'CAPE calculation (2)'!R355</f>
        <v>0.98991055762813995</v>
      </c>
    </row>
    <row r="155" spans="3:16" x14ac:dyDescent="0.25">
      <c r="C155" s="65"/>
      <c r="D155" s="65" t="s">
        <v>4</v>
      </c>
      <c r="E155" s="66">
        <f>'q calc'!M157</f>
        <v>0.94067972131464306</v>
      </c>
      <c r="F155" s="66">
        <f t="shared" si="8"/>
        <v>-6.1152557253018436E-2</v>
      </c>
      <c r="G155" s="66">
        <f t="shared" si="7"/>
        <v>0.14040251173368254</v>
      </c>
      <c r="H155" s="66">
        <f t="shared" si="9"/>
        <v>1.1507368907519233</v>
      </c>
      <c r="I155" s="68">
        <f>'CAPE calculation'!O356</f>
        <v>24.296509961871699</v>
      </c>
      <c r="J155" s="69">
        <f>'CAPE calculation'!P356</f>
        <v>3.1903327170634936</v>
      </c>
      <c r="K155" s="69">
        <f>'CAPE calculation'!Q356</f>
        <v>-0.16474605156458777</v>
      </c>
      <c r="L155" s="69">
        <f>'CAPE calculation'!R356</f>
        <v>0.84810905271003034</v>
      </c>
      <c r="M155" s="68">
        <f>'CAPE calculation (2)'!O356</f>
        <v>23.736551489866695</v>
      </c>
      <c r="N155" s="68">
        <f>'CAPE calculation (2)'!P356</f>
        <v>3.1670161170405957</v>
      </c>
      <c r="O155" s="68">
        <f>'CAPE calculation (2)'!Q356</f>
        <v>-0.17782035893435699</v>
      </c>
      <c r="P155" s="68">
        <f>'CAPE calculation (2)'!R356</f>
        <v>0.83709278622286198</v>
      </c>
    </row>
    <row r="156" spans="3:16" x14ac:dyDescent="0.25">
      <c r="C156" s="65"/>
      <c r="D156" s="65" t="s">
        <v>3</v>
      </c>
      <c r="E156" s="66">
        <f>'q calc'!M158</f>
        <v>0.84449534870325549</v>
      </c>
      <c r="F156" s="66">
        <f t="shared" si="8"/>
        <v>-0.16901605050166377</v>
      </c>
      <c r="G156" s="66">
        <f t="shared" si="7"/>
        <v>3.2539018485037208E-2</v>
      </c>
      <c r="H156" s="66">
        <f t="shared" si="9"/>
        <v>1.0330742013478527</v>
      </c>
      <c r="I156" s="68">
        <f>'CAPE calculation'!O357</f>
        <v>21.88761757488329</v>
      </c>
      <c r="J156" s="69">
        <f>'CAPE calculation'!P357</f>
        <v>3.0859210693797601</v>
      </c>
      <c r="K156" s="69">
        <f>'CAPE calculation'!Q357</f>
        <v>-0.26915769924832134</v>
      </c>
      <c r="L156" s="69">
        <f>'CAPE calculation'!R357</f>
        <v>0.76402276033243344</v>
      </c>
      <c r="M156" s="68">
        <f>'CAPE calculation (2)'!O357</f>
        <v>21.375555650246021</v>
      </c>
      <c r="N156" s="68">
        <f>'CAPE calculation (2)'!P357</f>
        <v>3.0622480098180982</v>
      </c>
      <c r="O156" s="68">
        <f>'CAPE calculation (2)'!Q357</f>
        <v>-0.28258846615685451</v>
      </c>
      <c r="P156" s="68">
        <f>'CAPE calculation (2)'!R357</f>
        <v>0.75382995057075008</v>
      </c>
    </row>
    <row r="157" spans="3:16" x14ac:dyDescent="0.25">
      <c r="C157" s="65"/>
      <c r="D157" s="65" t="s">
        <v>2</v>
      </c>
      <c r="E157" s="66">
        <f>'q calc'!M159</f>
        <v>0.63311924667219299</v>
      </c>
      <c r="F157" s="66">
        <f t="shared" si="8"/>
        <v>-0.4570964912114861</v>
      </c>
      <c r="G157" s="66">
        <f t="shared" si="7"/>
        <v>-0.25554142222478515</v>
      </c>
      <c r="H157" s="66">
        <f t="shared" si="9"/>
        <v>0.77449705450498296</v>
      </c>
      <c r="I157" s="68">
        <f>'CAPE calculation'!O358</f>
        <v>16.927903771144628</v>
      </c>
      <c r="J157" s="69">
        <f>'CAPE calculation'!P358</f>
        <v>2.8289633710628879</v>
      </c>
      <c r="K157" s="69">
        <f>'CAPE calculation'!Q358</f>
        <v>-0.52611539756519354</v>
      </c>
      <c r="L157" s="69">
        <f>'CAPE calculation'!R358</f>
        <v>0.59089591279742992</v>
      </c>
      <c r="M157" s="68">
        <f>'CAPE calculation (2)'!O358</f>
        <v>16.5263112511741</v>
      </c>
      <c r="N157" s="68">
        <f>'CAPE calculation (2)'!P358</f>
        <v>2.804953732131291</v>
      </c>
      <c r="O157" s="68">
        <f>'CAPE calculation (2)'!Q358</f>
        <v>-0.53988274384366175</v>
      </c>
      <c r="P157" s="68">
        <f>'CAPE calculation (2)'!R358</f>
        <v>0.58281658720043716</v>
      </c>
    </row>
    <row r="158" spans="3:16" x14ac:dyDescent="0.25">
      <c r="C158" s="65">
        <v>1938</v>
      </c>
      <c r="D158" s="65" t="s">
        <v>1</v>
      </c>
      <c r="E158" s="66">
        <f>'q calc'!M160</f>
        <v>0.59805649577463815</v>
      </c>
      <c r="F158" s="66">
        <f t="shared" si="8"/>
        <v>-0.51407005495441493</v>
      </c>
      <c r="G158" s="66">
        <f t="shared" si="7"/>
        <v>-0.31251498596771399</v>
      </c>
      <c r="H158" s="66">
        <f t="shared" si="9"/>
        <v>0.73160466506059973</v>
      </c>
      <c r="I158" s="68">
        <f>'CAPE calculation'!O359</f>
        <v>16.094096315693132</v>
      </c>
      <c r="J158" s="69">
        <f>'CAPE calculation'!P359</f>
        <v>2.7784525162774969</v>
      </c>
      <c r="K158" s="69">
        <f>'CAPE calculation'!Q359</f>
        <v>-0.57662625235058451</v>
      </c>
      <c r="L158" s="69">
        <f>'CAPE calculation'!R359</f>
        <v>0.56179051238003364</v>
      </c>
      <c r="M158" s="68">
        <f>'CAPE calculation (2)'!O359</f>
        <v>15.705507179790521</v>
      </c>
      <c r="N158" s="68">
        <f>'CAPE calculation (2)'!P359</f>
        <v>2.7540114266296563</v>
      </c>
      <c r="O158" s="68">
        <f>'CAPE calculation (2)'!Q359</f>
        <v>-0.59082504934529645</v>
      </c>
      <c r="P158" s="68">
        <f>'CAPE calculation (2)'!R359</f>
        <v>0.55387012598635232</v>
      </c>
    </row>
    <row r="159" spans="3:16" x14ac:dyDescent="0.25">
      <c r="C159" s="65"/>
      <c r="D159" s="65" t="s">
        <v>4</v>
      </c>
      <c r="E159" s="66">
        <f>'q calc'!M161</f>
        <v>0.59287384727420023</v>
      </c>
      <c r="F159" s="66">
        <f t="shared" si="8"/>
        <v>-0.52277363908448893</v>
      </c>
      <c r="G159" s="66">
        <f t="shared" si="7"/>
        <v>-0.32121857009778798</v>
      </c>
      <c r="H159" s="66">
        <f t="shared" si="9"/>
        <v>0.72526471248575397</v>
      </c>
      <c r="I159" s="68">
        <f>'CAPE calculation'!O360</f>
        <v>15.887015638495194</v>
      </c>
      <c r="J159" s="69">
        <f>'CAPE calculation'!P360</f>
        <v>2.7655021490953797</v>
      </c>
      <c r="K159" s="69">
        <f>'CAPE calculation'!Q360</f>
        <v>-0.58957661953270168</v>
      </c>
      <c r="L159" s="69">
        <f>'CAPE calculation'!R360</f>
        <v>0.55456202576823199</v>
      </c>
      <c r="M159" s="68">
        <f>'CAPE calculation (2)'!O360</f>
        <v>15.499801345032559</v>
      </c>
      <c r="N159" s="68">
        <f>'CAPE calculation (2)'!P360</f>
        <v>2.7408272073935573</v>
      </c>
      <c r="O159" s="68">
        <f>'CAPE calculation (2)'!Q360</f>
        <v>-0.60400926858139536</v>
      </c>
      <c r="P159" s="68">
        <f>'CAPE calculation (2)'!R360</f>
        <v>0.54661570781893865</v>
      </c>
    </row>
    <row r="160" spans="3:16" x14ac:dyDescent="0.25">
      <c r="C160" s="65"/>
      <c r="D160" s="65" t="s">
        <v>3</v>
      </c>
      <c r="E160" s="66">
        <f>'q calc'!M162</f>
        <v>0.68301131031296547</v>
      </c>
      <c r="F160" s="66">
        <f t="shared" si="8"/>
        <v>-0.38124385979301828</v>
      </c>
      <c r="G160" s="66">
        <f t="shared" si="7"/>
        <v>-0.17968879080631731</v>
      </c>
      <c r="H160" s="66">
        <f t="shared" si="9"/>
        <v>0.8355301956329142</v>
      </c>
      <c r="I160" s="68">
        <f>'CAPE calculation'!O361</f>
        <v>18.276536950738695</v>
      </c>
      <c r="J160" s="69">
        <f>'CAPE calculation'!P361</f>
        <v>2.9056181033711397</v>
      </c>
      <c r="K160" s="69">
        <f>'CAPE calculation'!Q361</f>
        <v>-0.44946066525694173</v>
      </c>
      <c r="L160" s="69">
        <f>'CAPE calculation'!R361</f>
        <v>0.63797213939103425</v>
      </c>
      <c r="M160" s="68">
        <f>'CAPE calculation (2)'!O361</f>
        <v>17.830627320693587</v>
      </c>
      <c r="N160" s="68">
        <f>'CAPE calculation (2)'!P361</f>
        <v>2.8809176146937925</v>
      </c>
      <c r="O160" s="68">
        <f>'CAPE calculation (2)'!Q361</f>
        <v>-0.46391886128116022</v>
      </c>
      <c r="P160" s="68">
        <f>'CAPE calculation (2)'!R361</f>
        <v>0.62881457360614679</v>
      </c>
    </row>
    <row r="161" spans="3:16" x14ac:dyDescent="0.25">
      <c r="C161" s="65"/>
      <c r="D161" s="65" t="s">
        <v>2</v>
      </c>
      <c r="E161" s="66">
        <f>'q calc'!M163</f>
        <v>0.73842365830669554</v>
      </c>
      <c r="F161" s="66">
        <f t="shared" si="8"/>
        <v>-0.30323755634644967</v>
      </c>
      <c r="G161" s="66">
        <f t="shared" si="7"/>
        <v>-0.10168248735974869</v>
      </c>
      <c r="H161" s="66">
        <f t="shared" si="9"/>
        <v>0.90331632049000576</v>
      </c>
      <c r="I161" s="68">
        <f>'CAPE calculation'!O362</f>
        <v>19.98337585240585</v>
      </c>
      <c r="J161" s="69">
        <f>'CAPE calculation'!P362</f>
        <v>2.9949007205298814</v>
      </c>
      <c r="K161" s="69">
        <f>'CAPE calculation'!Q362</f>
        <v>-0.36017804809819998</v>
      </c>
      <c r="L161" s="69">
        <f>'CAPE calculation'!R362</f>
        <v>0.69755211718592103</v>
      </c>
      <c r="M161" s="68">
        <f>'CAPE calculation (2)'!O362</f>
        <v>19.489784714089534</v>
      </c>
      <c r="N161" s="68">
        <f>'CAPE calculation (2)'!P362</f>
        <v>2.9698904674907625</v>
      </c>
      <c r="O161" s="68">
        <f>'CAPE calculation (2)'!Q362</f>
        <v>-0.37494600848419024</v>
      </c>
      <c r="P161" s="68">
        <f>'CAPE calculation (2)'!R362</f>
        <v>0.68732638758270481</v>
      </c>
    </row>
    <row r="162" spans="3:16" x14ac:dyDescent="0.25">
      <c r="C162" s="65">
        <v>1939</v>
      </c>
      <c r="D162" s="65" t="s">
        <v>1</v>
      </c>
      <c r="E162" s="66">
        <f>'q calc'!M164</f>
        <v>0.72335437201582276</v>
      </c>
      <c r="F162" s="66">
        <f t="shared" si="8"/>
        <v>-0.32385603580256284</v>
      </c>
      <c r="G162" s="66">
        <f t="shared" si="7"/>
        <v>-0.12230096681586186</v>
      </c>
      <c r="H162" s="66">
        <f t="shared" si="9"/>
        <v>0.88488200830139496</v>
      </c>
      <c r="I162" s="68">
        <f>'CAPE calculation'!O363</f>
        <v>19.808281837218072</v>
      </c>
      <c r="J162" s="69">
        <f>'CAPE calculation'!P363</f>
        <v>2.9861001248550245</v>
      </c>
      <c r="K162" s="69">
        <f>'CAPE calculation'!Q363</f>
        <v>-0.36897864377305689</v>
      </c>
      <c r="L162" s="69">
        <f>'CAPE calculation'!R363</f>
        <v>0.69144017684596504</v>
      </c>
      <c r="M162" s="68">
        <f>'CAPE calculation (2)'!O363</f>
        <v>19.310171604905516</v>
      </c>
      <c r="N162" s="68">
        <f>'CAPE calculation (2)'!P363</f>
        <v>2.9606319832422359</v>
      </c>
      <c r="O162" s="68">
        <f>'CAPE calculation (2)'!Q363</f>
        <v>-0.38420449273271684</v>
      </c>
      <c r="P162" s="68">
        <f>'CAPE calculation (2)'!R363</f>
        <v>0.68099215499322419</v>
      </c>
    </row>
    <row r="163" spans="3:16" x14ac:dyDescent="0.25">
      <c r="C163" s="65"/>
      <c r="D163" s="65" t="s">
        <v>4</v>
      </c>
      <c r="E163" s="66">
        <f>'q calc'!M165</f>
        <v>0.66360214907410964</v>
      </c>
      <c r="F163" s="66">
        <f t="shared" si="8"/>
        <v>-0.41007248216278891</v>
      </c>
      <c r="G163" s="66">
        <f t="shared" si="7"/>
        <v>-0.20851741317608793</v>
      </c>
      <c r="H163" s="66">
        <f t="shared" si="9"/>
        <v>0.81178689879125399</v>
      </c>
      <c r="I163" s="68">
        <f>'CAPE calculation'!O364</f>
        <v>18.557124820810046</v>
      </c>
      <c r="J163" s="69">
        <f>'CAPE calculation'!P364</f>
        <v>2.9208538026859747</v>
      </c>
      <c r="K163" s="69">
        <f>'CAPE calculation'!Q364</f>
        <v>-0.43422496594210669</v>
      </c>
      <c r="L163" s="69">
        <f>'CAPE calculation'!R364</f>
        <v>0.64776651368847782</v>
      </c>
      <c r="M163" s="68">
        <f>'CAPE calculation (2)'!O364</f>
        <v>18.087817280510613</v>
      </c>
      <c r="N163" s="68">
        <f>'CAPE calculation (2)'!P364</f>
        <v>2.8952386332279749</v>
      </c>
      <c r="O163" s="68">
        <f>'CAPE calculation (2)'!Q364</f>
        <v>-0.44959784274697778</v>
      </c>
      <c r="P163" s="68">
        <f>'CAPE calculation (2)'!R364</f>
        <v>0.63788462997653772</v>
      </c>
    </row>
    <row r="164" spans="3:16" x14ac:dyDescent="0.25">
      <c r="C164" s="65"/>
      <c r="D164" s="65" t="s">
        <v>3</v>
      </c>
      <c r="E164" s="66">
        <f>'q calc'!M166</f>
        <v>0.73730569868407025</v>
      </c>
      <c r="F164" s="66">
        <f t="shared" si="8"/>
        <v>-0.3047526848911199</v>
      </c>
      <c r="G164" s="66">
        <f t="shared" si="7"/>
        <v>-0.10319761590441892</v>
      </c>
      <c r="H164" s="66">
        <f t="shared" si="9"/>
        <v>0.90194871645754282</v>
      </c>
      <c r="I164" s="68">
        <f>'CAPE calculation'!O365</f>
        <v>20.447620316209395</v>
      </c>
      <c r="J164" s="69">
        <f>'CAPE calculation'!P365</f>
        <v>3.017866509762237</v>
      </c>
      <c r="K164" s="69">
        <f>'CAPE calculation'!Q365</f>
        <v>-0.33721225886584438</v>
      </c>
      <c r="L164" s="69">
        <f>'CAPE calculation'!R365</f>
        <v>0.71375732250307067</v>
      </c>
      <c r="M164" s="68">
        <f>'CAPE calculation (2)'!O365</f>
        <v>19.932805645957512</v>
      </c>
      <c r="N164" s="68">
        <f>'CAPE calculation (2)'!P365</f>
        <v>2.9923668993272434</v>
      </c>
      <c r="O164" s="68">
        <f>'CAPE calculation (2)'!Q365</f>
        <v>-0.35246957664770928</v>
      </c>
      <c r="P164" s="68">
        <f>'CAPE calculation (2)'!R365</f>
        <v>0.70294995557954443</v>
      </c>
    </row>
    <row r="165" spans="3:16" x14ac:dyDescent="0.25">
      <c r="C165" s="65"/>
      <c r="D165" s="65" t="s">
        <v>2</v>
      </c>
      <c r="E165" s="66">
        <f>'q calc'!M167</f>
        <v>0.71028848857692506</v>
      </c>
      <c r="F165" s="66">
        <f t="shared" si="8"/>
        <v>-0.34208406953384995</v>
      </c>
      <c r="G165" s="66">
        <f t="shared" si="7"/>
        <v>-0.14052900054714898</v>
      </c>
      <c r="H165" s="66">
        <f t="shared" si="9"/>
        <v>0.86889846603645537</v>
      </c>
      <c r="I165" s="68">
        <f>'CAPE calculation'!O366</f>
        <v>20.079010681747928</v>
      </c>
      <c r="J165" s="69">
        <f>'CAPE calculation'!P366</f>
        <v>2.9996750247725248</v>
      </c>
      <c r="K165" s="69">
        <f>'CAPE calculation'!Q366</f>
        <v>-0.35540374385555662</v>
      </c>
      <c r="L165" s="69">
        <f>'CAPE calculation'!R366</f>
        <v>0.70089040588033336</v>
      </c>
      <c r="M165" s="68">
        <f>'CAPE calculation (2)'!O366</f>
        <v>19.583667991701347</v>
      </c>
      <c r="N165" s="68">
        <f>'CAPE calculation (2)'!P366</f>
        <v>2.9746959531480854</v>
      </c>
      <c r="O165" s="68">
        <f>'CAPE calculation (2)'!Q366</f>
        <v>-0.37014052282686727</v>
      </c>
      <c r="P165" s="68">
        <f>'CAPE calculation (2)'!R366</f>
        <v>0.69063727351612947</v>
      </c>
    </row>
    <row r="166" spans="3:16" x14ac:dyDescent="0.25">
      <c r="C166" s="65">
        <v>1940</v>
      </c>
      <c r="D166" s="65" t="s">
        <v>1</v>
      </c>
      <c r="E166" s="66">
        <f>'q calc'!M168</f>
        <v>0.67971343923798933</v>
      </c>
      <c r="F166" s="66">
        <f t="shared" si="8"/>
        <v>-0.38608398251665837</v>
      </c>
      <c r="G166" s="66">
        <f t="shared" si="7"/>
        <v>-0.1845289135299574</v>
      </c>
      <c r="H166" s="66">
        <f t="shared" si="9"/>
        <v>0.83149589807028035</v>
      </c>
      <c r="I166" s="68">
        <f>'CAPE calculation'!O367</f>
        <v>19.841621735787655</v>
      </c>
      <c r="J166" s="69">
        <f>'CAPE calculation'!P367</f>
        <v>2.9877818392312401</v>
      </c>
      <c r="K166" s="69">
        <f>'CAPE calculation'!Q367</f>
        <v>-0.36729692939684133</v>
      </c>
      <c r="L166" s="69">
        <f>'CAPE calculation'!R367</f>
        <v>0.6926039600328372</v>
      </c>
      <c r="M166" s="68">
        <f>'CAPE calculation (2)'!O367</f>
        <v>19.367260136390069</v>
      </c>
      <c r="N166" s="68">
        <f>'CAPE calculation (2)'!P367</f>
        <v>2.9635840185958049</v>
      </c>
      <c r="O166" s="68">
        <f>'CAPE calculation (2)'!Q367</f>
        <v>-0.38125245737914781</v>
      </c>
      <c r="P166" s="68">
        <f>'CAPE calculation (2)'!R367</f>
        <v>0.68300543808964109</v>
      </c>
    </row>
    <row r="167" spans="3:16" x14ac:dyDescent="0.25">
      <c r="C167" s="65"/>
      <c r="D167" s="65" t="s">
        <v>4</v>
      </c>
      <c r="E167" s="66">
        <f>'q calc'!M169</f>
        <v>0.52883808287320666</v>
      </c>
      <c r="F167" s="66">
        <f t="shared" si="8"/>
        <v>-0.63707297550147757</v>
      </c>
      <c r="G167" s="66">
        <f t="shared" si="7"/>
        <v>-0.43551790651477662</v>
      </c>
      <c r="H167" s="66">
        <f t="shared" si="9"/>
        <v>0.64692953128216724</v>
      </c>
      <c r="I167" s="68">
        <f>'CAPE calculation'!O368</f>
        <v>15.769703222173167</v>
      </c>
      <c r="J167" s="69">
        <f>'CAPE calculation'!P368</f>
        <v>2.7580905816585601</v>
      </c>
      <c r="K167" s="69">
        <f>'CAPE calculation'!Q368</f>
        <v>-0.59698818696952127</v>
      </c>
      <c r="L167" s="69">
        <f>'CAPE calculation'!R368</f>
        <v>0.55046704577175787</v>
      </c>
      <c r="M167" s="68">
        <f>'CAPE calculation (2)'!O368</f>
        <v>15.406227475877193</v>
      </c>
      <c r="N167" s="68">
        <f>'CAPE calculation (2)'!P368</f>
        <v>2.734771809229867</v>
      </c>
      <c r="O167" s="68">
        <f>'CAPE calculation (2)'!Q368</f>
        <v>-0.61006466674508575</v>
      </c>
      <c r="P167" s="68">
        <f>'CAPE calculation (2)'!R368</f>
        <v>0.54331573347842177</v>
      </c>
    </row>
    <row r="168" spans="3:16" x14ac:dyDescent="0.25">
      <c r="C168" s="65"/>
      <c r="D168" s="65" t="s">
        <v>3</v>
      </c>
      <c r="E168" s="66">
        <f>'q calc'!M170</f>
        <v>0.56858419702883367</v>
      </c>
      <c r="F168" s="66">
        <f t="shared" si="8"/>
        <v>-0.56460587292523523</v>
      </c>
      <c r="G168" s="66">
        <f t="shared" si="7"/>
        <v>-0.36305080393853428</v>
      </c>
      <c r="H168" s="66">
        <f t="shared" si="9"/>
        <v>0.69555109586633534</v>
      </c>
      <c r="I168" s="68">
        <f>'CAPE calculation'!O369</f>
        <v>17.554743193117389</v>
      </c>
      <c r="J168" s="69">
        <f>'CAPE calculation'!P369</f>
        <v>2.8653241808103127</v>
      </c>
      <c r="K168" s="69">
        <f>'CAPE calculation'!Q369</f>
        <v>-0.48975458781776871</v>
      </c>
      <c r="L168" s="69">
        <f>'CAPE calculation'!R369</f>
        <v>0.61277675861458214</v>
      </c>
      <c r="M168" s="68">
        <f>'CAPE calculation (2)'!O369</f>
        <v>17.168253305427974</v>
      </c>
      <c r="N168" s="68">
        <f>'CAPE calculation (2)'!P369</f>
        <v>2.843061940289513</v>
      </c>
      <c r="O168" s="68">
        <f>'CAPE calculation (2)'!Q369</f>
        <v>-0.50177453568543973</v>
      </c>
      <c r="P168" s="68">
        <f>'CAPE calculation (2)'!R369</f>
        <v>0.60545530382354917</v>
      </c>
    </row>
    <row r="169" spans="3:16" x14ac:dyDescent="0.25">
      <c r="C169" s="65"/>
      <c r="D169" s="65" t="s">
        <v>2</v>
      </c>
      <c r="E169" s="66">
        <f>'q calc'!M171</f>
        <v>0.55114297669205592</v>
      </c>
      <c r="F169" s="66">
        <f t="shared" si="8"/>
        <v>-0.59576101766034495</v>
      </c>
      <c r="G169" s="66">
        <f t="shared" si="7"/>
        <v>-0.394205948673644</v>
      </c>
      <c r="H169" s="66">
        <f t="shared" si="9"/>
        <v>0.6742151882173284</v>
      </c>
      <c r="I169" s="68">
        <f>'CAPE calculation'!O370</f>
        <v>17.364837849731451</v>
      </c>
      <c r="J169" s="69">
        <f>'CAPE calculation'!P370</f>
        <v>2.8544473483886308</v>
      </c>
      <c r="K169" s="69">
        <f>'CAPE calculation'!Q370</f>
        <v>-0.50063142023945062</v>
      </c>
      <c r="L169" s="69">
        <f>'CAPE calculation'!R370</f>
        <v>0.60614780486211428</v>
      </c>
      <c r="M169" s="68">
        <f>'CAPE calculation (2)'!O370</f>
        <v>17.003507676091289</v>
      </c>
      <c r="N169" s="68">
        <f>'CAPE calculation (2)'!P370</f>
        <v>2.83341965666003</v>
      </c>
      <c r="O169" s="68">
        <f>'CAPE calculation (2)'!Q370</f>
        <v>-0.51141681931492267</v>
      </c>
      <c r="P169" s="68">
        <f>'CAPE calculation (2)'!R370</f>
        <v>0.59964538750363394</v>
      </c>
    </row>
    <row r="170" spans="3:16" x14ac:dyDescent="0.25">
      <c r="C170" s="65">
        <v>1941</v>
      </c>
      <c r="D170" s="65" t="s">
        <v>1</v>
      </c>
      <c r="E170" s="66">
        <f>'q calc'!M172</f>
        <v>0.51304217000955421</v>
      </c>
      <c r="F170" s="66">
        <f t="shared" si="8"/>
        <v>-0.66739723444215926</v>
      </c>
      <c r="G170" s="66">
        <f t="shared" si="7"/>
        <v>-0.46584216545545831</v>
      </c>
      <c r="H170" s="66">
        <f t="shared" si="9"/>
        <v>0.62760633419027645</v>
      </c>
      <c r="I170" s="68">
        <f>'CAPE calculation'!O371</f>
        <v>16.38902866028381</v>
      </c>
      <c r="J170" s="69">
        <f>'CAPE calculation'!P371</f>
        <v>2.796612126831385</v>
      </c>
      <c r="K170" s="69">
        <f>'CAPE calculation'!Q371</f>
        <v>-0.55846664179669636</v>
      </c>
      <c r="L170" s="69">
        <f>'CAPE calculation'!R371</f>
        <v>0.57208560380579321</v>
      </c>
      <c r="M170" s="68">
        <f>'CAPE calculation (2)'!O371</f>
        <v>16.070094819681053</v>
      </c>
      <c r="N170" s="68">
        <f>'CAPE calculation (2)'!P371</f>
        <v>2.7769600801477607</v>
      </c>
      <c r="O170" s="68">
        <f>'CAPE calculation (2)'!Q371</f>
        <v>-0.56787639582719196</v>
      </c>
      <c r="P170" s="68">
        <f>'CAPE calculation (2)'!R371</f>
        <v>0.56672766695765453</v>
      </c>
    </row>
    <row r="171" spans="3:16" x14ac:dyDescent="0.25">
      <c r="C171" s="65"/>
      <c r="D171" s="65" t="s">
        <v>4</v>
      </c>
      <c r="E171" s="66">
        <f>'q calc'!M173</f>
        <v>0.48140408596453277</v>
      </c>
      <c r="F171" s="66">
        <f t="shared" si="8"/>
        <v>-0.73104826599878092</v>
      </c>
      <c r="G171" s="66">
        <f t="shared" si="7"/>
        <v>-0.52949319701207997</v>
      </c>
      <c r="H171" s="66">
        <f t="shared" si="9"/>
        <v>0.58890335203984234</v>
      </c>
      <c r="I171" s="68">
        <f>'CAPE calculation'!O372</f>
        <v>15.618493999354389</v>
      </c>
      <c r="J171" s="69">
        <f>'CAPE calculation'!P372</f>
        <v>2.7484557248692401</v>
      </c>
      <c r="K171" s="69">
        <f>'CAPE calculation'!Q372</f>
        <v>-0.60662304375884135</v>
      </c>
      <c r="L171" s="69">
        <f>'CAPE calculation'!R372</f>
        <v>0.54518884281474467</v>
      </c>
      <c r="M171" s="68">
        <f>'CAPE calculation (2)'!O372</f>
        <v>15.334542622953279</v>
      </c>
      <c r="N171" s="68">
        <f>'CAPE calculation (2)'!P372</f>
        <v>2.7301079714255136</v>
      </c>
      <c r="O171" s="68">
        <f>'CAPE calculation (2)'!Q372</f>
        <v>-0.61472850454943906</v>
      </c>
      <c r="P171" s="68">
        <f>'CAPE calculation (2)'!R372</f>
        <v>0.54078769677984417</v>
      </c>
    </row>
    <row r="172" spans="3:16" x14ac:dyDescent="0.25">
      <c r="C172" s="65"/>
      <c r="D172" s="65" t="s">
        <v>3</v>
      </c>
      <c r="E172" s="66">
        <f>'q calc'!M174</f>
        <v>0.48407060061172602</v>
      </c>
      <c r="F172" s="66">
        <f t="shared" si="8"/>
        <v>-0.72552451387086636</v>
      </c>
      <c r="G172" s="66">
        <f t="shared" si="7"/>
        <v>-0.52396944488416541</v>
      </c>
      <c r="H172" s="66">
        <f t="shared" si="9"/>
        <v>0.59216530901066688</v>
      </c>
      <c r="I172" s="68">
        <f>'CAPE calculation'!O373</f>
        <v>16.038414085115452</v>
      </c>
      <c r="J172" s="69">
        <f>'CAPE calculation'!P373</f>
        <v>2.7749867250511242</v>
      </c>
      <c r="K172" s="69">
        <f>'CAPE calculation'!Q373</f>
        <v>-0.58009204357695721</v>
      </c>
      <c r="L172" s="69">
        <f>'CAPE calculation'!R373</f>
        <v>0.55984683388867318</v>
      </c>
      <c r="M172" s="68">
        <f>'CAPE calculation (2)'!O373</f>
        <v>15.76448846570713</v>
      </c>
      <c r="N172" s="68">
        <f>'CAPE calculation (2)'!P373</f>
        <v>2.7577598450051406</v>
      </c>
      <c r="O172" s="68">
        <f>'CAPE calculation (2)'!Q373</f>
        <v>-0.58707663096981211</v>
      </c>
      <c r="P172" s="68">
        <f>'CAPE calculation (2)'!R373</f>
        <v>0.55595015892559463</v>
      </c>
    </row>
    <row r="173" spans="3:16" x14ac:dyDescent="0.25">
      <c r="C173" s="65"/>
      <c r="D173" s="65" t="s">
        <v>2</v>
      </c>
      <c r="E173" s="66">
        <f>'q calc'!M175</f>
        <v>0.39757010222960426</v>
      </c>
      <c r="F173" s="66">
        <f t="shared" si="8"/>
        <v>-0.92238400262663578</v>
      </c>
      <c r="G173" s="66">
        <f t="shared" si="7"/>
        <v>-0.72082893363993483</v>
      </c>
      <c r="H173" s="66">
        <f t="shared" si="9"/>
        <v>0.48634893782577115</v>
      </c>
      <c r="I173" s="68">
        <f>'CAPE calculation'!O374</f>
        <v>13.43633441142544</v>
      </c>
      <c r="J173" s="69">
        <f>'CAPE calculation'!P374</f>
        <v>2.5979625606503061</v>
      </c>
      <c r="K173" s="69">
        <f>'CAPE calculation'!Q374</f>
        <v>-0.75711620797777535</v>
      </c>
      <c r="L173" s="69">
        <f>'CAPE calculation'!R374</f>
        <v>0.46901702620878621</v>
      </c>
      <c r="M173" s="68">
        <f>'CAPE calculation (2)'!O374</f>
        <v>13.219986921629566</v>
      </c>
      <c r="N173" s="68">
        <f>'CAPE calculation (2)'!P374</f>
        <v>2.5817298451363313</v>
      </c>
      <c r="O173" s="68">
        <f>'CAPE calculation (2)'!Q374</f>
        <v>-0.7631066308386214</v>
      </c>
      <c r="P173" s="68">
        <f>'CAPE calculation (2)'!R374</f>
        <v>0.46621581449103905</v>
      </c>
    </row>
    <row r="174" spans="3:16" x14ac:dyDescent="0.25">
      <c r="C174" s="65">
        <v>1942</v>
      </c>
      <c r="D174" s="65" t="s">
        <v>1</v>
      </c>
      <c r="E174" s="66">
        <f>'q calc'!M176</f>
        <v>0.38838927181824606</v>
      </c>
      <c r="F174" s="66">
        <f t="shared" si="8"/>
        <v>-0.94574716442367157</v>
      </c>
      <c r="G174" s="66">
        <f t="shared" si="7"/>
        <v>-0.74419209543697062</v>
      </c>
      <c r="H174" s="66">
        <f t="shared" si="9"/>
        <v>0.47511799492065321</v>
      </c>
      <c r="I174" s="68">
        <f>'CAPE calculation'!O375</f>
        <v>12.218291749382891</v>
      </c>
      <c r="J174" s="69">
        <f>'CAPE calculation'!P375</f>
        <v>2.5029341525955284</v>
      </c>
      <c r="K174" s="69">
        <f>'CAPE calculation'!Q375</f>
        <v>-0.85214461603255298</v>
      </c>
      <c r="L174" s="69">
        <f>'CAPE calculation'!R375</f>
        <v>0.4264992732522323</v>
      </c>
      <c r="M174" s="68">
        <f>'CAPE calculation (2)'!O375</f>
        <v>12.030898529371511</v>
      </c>
      <c r="N174" s="68">
        <f>'CAPE calculation (2)'!P375</f>
        <v>2.4874782179181985</v>
      </c>
      <c r="O174" s="68">
        <f>'CAPE calculation (2)'!Q375</f>
        <v>-0.85735825805675425</v>
      </c>
      <c r="P174" s="68">
        <f>'CAPE calculation (2)'!R375</f>
        <v>0.42428144522238215</v>
      </c>
    </row>
    <row r="175" spans="3:16" x14ac:dyDescent="0.25">
      <c r="C175" s="65"/>
      <c r="D175" s="65" t="s">
        <v>4</v>
      </c>
      <c r="E175" s="66">
        <f>'q calc'!M177</f>
        <v>0.38550573644274239</v>
      </c>
      <c r="F175" s="66">
        <f t="shared" si="8"/>
        <v>-0.9531992055635462</v>
      </c>
      <c r="G175" s="66">
        <f t="shared" si="7"/>
        <v>-0.75164413657684526</v>
      </c>
      <c r="H175" s="66">
        <f t="shared" si="9"/>
        <v>0.47159055571133018</v>
      </c>
      <c r="I175" s="68">
        <f>'CAPE calculation'!O376</f>
        <v>12.271926723255216</v>
      </c>
      <c r="J175" s="69">
        <f>'CAPE calculation'!P376</f>
        <v>2.5073142735555103</v>
      </c>
      <c r="K175" s="69">
        <f>'CAPE calculation'!Q376</f>
        <v>-0.84776449507257112</v>
      </c>
      <c r="L175" s="69">
        <f>'CAPE calculation'!R376</f>
        <v>0.42837148893071336</v>
      </c>
      <c r="M175" s="68">
        <f>'CAPE calculation (2)'!O376</f>
        <v>12.087988023237296</v>
      </c>
      <c r="N175" s="68">
        <f>'CAPE calculation (2)'!P376</f>
        <v>2.4922122341722388</v>
      </c>
      <c r="O175" s="68">
        <f>'CAPE calculation (2)'!Q376</f>
        <v>-0.8526242418027139</v>
      </c>
      <c r="P175" s="68">
        <f>'CAPE calculation (2)'!R376</f>
        <v>0.42629476225811769</v>
      </c>
    </row>
    <row r="176" spans="3:16" x14ac:dyDescent="0.25">
      <c r="C176" s="65"/>
      <c r="D176" s="65" t="s">
        <v>3</v>
      </c>
      <c r="E176" s="66">
        <f>'q calc'!M178</f>
        <v>0.39179196035745684</v>
      </c>
      <c r="F176" s="66">
        <f t="shared" si="8"/>
        <v>-0.93702429344369786</v>
      </c>
      <c r="G176" s="66">
        <f t="shared" si="7"/>
        <v>-0.73546922445699692</v>
      </c>
      <c r="H176" s="66">
        <f t="shared" si="9"/>
        <v>0.47928051606476413</v>
      </c>
      <c r="I176" s="68">
        <f>'CAPE calculation'!O377</f>
        <v>12.681646632378589</v>
      </c>
      <c r="J176" s="69">
        <f>'CAPE calculation'!P377</f>
        <v>2.5401558011756027</v>
      </c>
      <c r="K176" s="69">
        <f>'CAPE calculation'!Q377</f>
        <v>-0.81492296745247872</v>
      </c>
      <c r="L176" s="69">
        <f>'CAPE calculation'!R377</f>
        <v>0.4426734263097184</v>
      </c>
      <c r="M176" s="68">
        <f>'CAPE calculation (2)'!O377</f>
        <v>12.490974689210168</v>
      </c>
      <c r="N176" s="68">
        <f>'CAPE calculation (2)'!P377</f>
        <v>2.5250063586595806</v>
      </c>
      <c r="O176" s="68">
        <f>'CAPE calculation (2)'!Q377</f>
        <v>-0.81983011731537214</v>
      </c>
      <c r="P176" s="68">
        <f>'CAPE calculation (2)'!R377</f>
        <v>0.44050648257367836</v>
      </c>
    </row>
    <row r="177" spans="3:16" x14ac:dyDescent="0.25">
      <c r="C177" s="65"/>
      <c r="D177" s="65" t="s">
        <v>2</v>
      </c>
      <c r="E177" s="66">
        <f>'q calc'!M179</f>
        <v>0.41936015969338092</v>
      </c>
      <c r="F177" s="66">
        <f t="shared" si="8"/>
        <v>-0.86902515860450724</v>
      </c>
      <c r="G177" s="66">
        <f t="shared" si="7"/>
        <v>-0.66747008961780629</v>
      </c>
      <c r="H177" s="66">
        <f t="shared" si="9"/>
        <v>0.513004793593693</v>
      </c>
      <c r="I177" s="68">
        <f>'CAPE calculation'!O378</f>
        <v>13.617109019871013</v>
      </c>
      <c r="J177" s="69">
        <f>'CAPE calculation'!P378</f>
        <v>2.6113270182696762</v>
      </c>
      <c r="K177" s="69">
        <f>'CAPE calculation'!Q378</f>
        <v>-0.74375175035840524</v>
      </c>
      <c r="L177" s="69">
        <f>'CAPE calculation'!R378</f>
        <v>0.47532725686180594</v>
      </c>
      <c r="M177" s="68">
        <f>'CAPE calculation (2)'!O378</f>
        <v>13.408737400364089</v>
      </c>
      <c r="N177" s="68">
        <f>'CAPE calculation (2)'!P378</f>
        <v>2.5959065392713061</v>
      </c>
      <c r="O177" s="68">
        <f>'CAPE calculation (2)'!Q378</f>
        <v>-0.7489299367036466</v>
      </c>
      <c r="P177" s="68">
        <f>'CAPE calculation (2)'!R378</f>
        <v>0.47287228538624176</v>
      </c>
    </row>
    <row r="178" spans="3:16" x14ac:dyDescent="0.25">
      <c r="C178" s="65">
        <v>1943</v>
      </c>
      <c r="D178" s="65" t="s">
        <v>1</v>
      </c>
      <c r="E178" s="66">
        <f>'q calc'!M180</f>
        <v>0.48498989590803881</v>
      </c>
      <c r="F178" s="66">
        <f t="shared" si="8"/>
        <v>-0.72362722144096892</v>
      </c>
      <c r="G178" s="66">
        <f t="shared" si="7"/>
        <v>-0.52207215245426797</v>
      </c>
      <c r="H178" s="66">
        <f t="shared" si="9"/>
        <v>0.59328988625730239</v>
      </c>
      <c r="I178" s="68">
        <f>'CAPE calculation'!O379</f>
        <v>15.598214389404998</v>
      </c>
      <c r="J178" s="69">
        <f>'CAPE calculation'!P379</f>
        <v>2.7471564454865636</v>
      </c>
      <c r="K178" s="69">
        <f>'CAPE calculation'!Q379</f>
        <v>-0.60792232314151784</v>
      </c>
      <c r="L178" s="69">
        <f>'CAPE calculation'!R379</f>
        <v>0.54448095016635611</v>
      </c>
      <c r="M178" s="68">
        <f>'CAPE calculation (2)'!O379</f>
        <v>15.354414915623227</v>
      </c>
      <c r="N178" s="68">
        <f>'CAPE calculation (2)'!P379</f>
        <v>2.7314030493324446</v>
      </c>
      <c r="O178" s="68">
        <f>'CAPE calculation (2)'!Q379</f>
        <v>-0.61343342664250811</v>
      </c>
      <c r="P178" s="68">
        <f>'CAPE calculation (2)'!R379</f>
        <v>0.54148851268593001</v>
      </c>
    </row>
    <row r="179" spans="3:16" x14ac:dyDescent="0.25">
      <c r="C179" s="65"/>
      <c r="D179" s="65" t="s">
        <v>4</v>
      </c>
      <c r="E179" s="66">
        <f>'q calc'!M181</f>
        <v>0.52520720205054627</v>
      </c>
      <c r="F179" s="66">
        <f t="shared" si="8"/>
        <v>-0.64396242367998868</v>
      </c>
      <c r="G179" s="66">
        <f t="shared" si="7"/>
        <v>-0.44240735469328774</v>
      </c>
      <c r="H179" s="66">
        <f t="shared" si="9"/>
        <v>0.64248786169592398</v>
      </c>
      <c r="I179" s="68">
        <f>'CAPE calculation'!O380</f>
        <v>16.802194570605391</v>
      </c>
      <c r="J179" s="69">
        <f>'CAPE calculation'!P380</f>
        <v>2.8215095070806635</v>
      </c>
      <c r="K179" s="69">
        <f>'CAPE calculation'!Q380</f>
        <v>-0.53356926154741791</v>
      </c>
      <c r="L179" s="69">
        <f>'CAPE calculation'!R380</f>
        <v>0.58650782944086621</v>
      </c>
      <c r="M179" s="68">
        <f>'CAPE calculation (2)'!O380</f>
        <v>16.53302953056431</v>
      </c>
      <c r="N179" s="68">
        <f>'CAPE calculation (2)'!P380</f>
        <v>2.8053601697264652</v>
      </c>
      <c r="O179" s="68">
        <f>'CAPE calculation (2)'!Q380</f>
        <v>-0.53947630624848752</v>
      </c>
      <c r="P179" s="68">
        <f>'CAPE calculation (2)'!R380</f>
        <v>0.58305351391726745</v>
      </c>
    </row>
    <row r="180" spans="3:16" x14ac:dyDescent="0.25">
      <c r="C180" s="65"/>
      <c r="D180" s="65" t="s">
        <v>3</v>
      </c>
      <c r="E180" s="66">
        <f>'q calc'!M182</f>
        <v>0.51565822546822393</v>
      </c>
      <c r="F180" s="66">
        <f t="shared" si="8"/>
        <v>-0.6623110866974764</v>
      </c>
      <c r="G180" s="66">
        <f t="shared" si="7"/>
        <v>-0.46075601771077546</v>
      </c>
      <c r="H180" s="66">
        <f t="shared" si="9"/>
        <v>0.63080656425406167</v>
      </c>
      <c r="I180" s="68">
        <f>'CAPE calculation'!O381</f>
        <v>16.752128853179574</v>
      </c>
      <c r="J180" s="69">
        <f>'CAPE calculation'!P381</f>
        <v>2.8185253459073132</v>
      </c>
      <c r="K180" s="69">
        <f>'CAPE calculation'!Q381</f>
        <v>-0.53655342272076822</v>
      </c>
      <c r="L180" s="69">
        <f>'CAPE calculation'!R381</f>
        <v>0.58476020444263033</v>
      </c>
      <c r="M180" s="68">
        <f>'CAPE calculation (2)'!O381</f>
        <v>16.482606147561814</v>
      </c>
      <c r="N180" s="68">
        <f>'CAPE calculation (2)'!P381</f>
        <v>2.8023056520004652</v>
      </c>
      <c r="O180" s="68">
        <f>'CAPE calculation (2)'!Q381</f>
        <v>-0.54253082397448749</v>
      </c>
      <c r="P180" s="68">
        <f>'CAPE calculation (2)'!R381</f>
        <v>0.58127528382405624</v>
      </c>
    </row>
    <row r="181" spans="3:16" x14ac:dyDescent="0.25">
      <c r="C181" s="65"/>
      <c r="D181" s="65" t="s">
        <v>2</v>
      </c>
      <c r="E181" s="66">
        <f>'q calc'!M183</f>
        <v>0.48923629693539633</v>
      </c>
      <c r="F181" s="66">
        <f t="shared" si="8"/>
        <v>-0.71490968140601696</v>
      </c>
      <c r="G181" s="66">
        <f t="shared" si="7"/>
        <v>-0.51335461241931601</v>
      </c>
      <c r="H181" s="66">
        <f t="shared" si="9"/>
        <v>0.5984845239266231</v>
      </c>
      <c r="I181" s="68">
        <f>'CAPE calculation'!O382</f>
        <v>16.026068400317691</v>
      </c>
      <c r="J181" s="69">
        <f>'CAPE calculation'!P382</f>
        <v>2.7742166714309895</v>
      </c>
      <c r="K181" s="69">
        <f>'CAPE calculation'!Q382</f>
        <v>-0.58086209719709192</v>
      </c>
      <c r="L181" s="69">
        <f>'CAPE calculation'!R382</f>
        <v>0.55941588775462681</v>
      </c>
      <c r="M181" s="68">
        <f>'CAPE calculation (2)'!O382</f>
        <v>15.770630168345738</v>
      </c>
      <c r="N181" s="68">
        <f>'CAPE calculation (2)'!P382</f>
        <v>2.7581493601223994</v>
      </c>
      <c r="O181" s="68">
        <f>'CAPE calculation (2)'!Q382</f>
        <v>-0.58668711585255329</v>
      </c>
      <c r="P181" s="68">
        <f>'CAPE calculation (2)'!R382</f>
        <v>0.55616675209735744</v>
      </c>
    </row>
    <row r="182" spans="3:16" x14ac:dyDescent="0.25">
      <c r="C182" s="65">
        <v>1944</v>
      </c>
      <c r="D182" s="65" t="s">
        <v>1</v>
      </c>
      <c r="E182" s="66">
        <f>'q calc'!M184</f>
        <v>0.5119926941772257</v>
      </c>
      <c r="F182" s="66">
        <f t="shared" si="8"/>
        <v>-0.66944492322954108</v>
      </c>
      <c r="G182" s="66">
        <f t="shared" si="7"/>
        <v>-0.46788985424284013</v>
      </c>
      <c r="H182" s="66">
        <f t="shared" si="9"/>
        <v>0.62632250662511413</v>
      </c>
      <c r="I182" s="68">
        <f>'CAPE calculation'!O383</f>
        <v>16.865197244144788</v>
      </c>
      <c r="J182" s="69">
        <f>'CAPE calculation'!P383</f>
        <v>2.8252521639177859</v>
      </c>
      <c r="K182" s="69">
        <f>'CAPE calculation'!Q383</f>
        <v>-0.52982660471029552</v>
      </c>
      <c r="L182" s="69">
        <f>'CAPE calculation'!R383</f>
        <v>0.58870703985658235</v>
      </c>
      <c r="M182" s="68">
        <f>'CAPE calculation (2)'!O383</f>
        <v>16.601036041683855</v>
      </c>
      <c r="N182" s="68">
        <f>'CAPE calculation (2)'!P383</f>
        <v>2.8094651055645703</v>
      </c>
      <c r="O182" s="68">
        <f>'CAPE calculation (2)'!Q383</f>
        <v>-0.53537137041038241</v>
      </c>
      <c r="P182" s="68">
        <f>'CAPE calculation (2)'!R383</f>
        <v>0.58545183028174297</v>
      </c>
    </row>
    <row r="183" spans="3:16" x14ac:dyDescent="0.25">
      <c r="C183" s="65"/>
      <c r="D183" s="65" t="s">
        <v>4</v>
      </c>
      <c r="E183" s="66">
        <f>'q calc'!M185</f>
        <v>0.52983278914600485</v>
      </c>
      <c r="F183" s="66">
        <f t="shared" si="8"/>
        <v>-0.63519381439144584</v>
      </c>
      <c r="G183" s="66">
        <f t="shared" si="7"/>
        <v>-0.4336387454047449</v>
      </c>
      <c r="H183" s="66">
        <f t="shared" si="9"/>
        <v>0.64814635904791473</v>
      </c>
      <c r="I183" s="68">
        <f>'CAPE calculation'!O384</f>
        <v>17.428308769572958</v>
      </c>
      <c r="J183" s="69">
        <f>'CAPE calculation'!P384</f>
        <v>2.8580958249661079</v>
      </c>
      <c r="K183" s="69">
        <f>'CAPE calculation'!Q384</f>
        <v>-0.49698294366197349</v>
      </c>
      <c r="L183" s="69">
        <f>'CAPE calculation'!R384</f>
        <v>0.60836336017379866</v>
      </c>
      <c r="M183" s="68">
        <f>'CAPE calculation (2)'!O384</f>
        <v>17.160660578582512</v>
      </c>
      <c r="N183" s="68">
        <f>'CAPE calculation (2)'!P384</f>
        <v>2.842619588574284</v>
      </c>
      <c r="O183" s="68">
        <f>'CAPE calculation (2)'!Q384</f>
        <v>-0.50221688740066872</v>
      </c>
      <c r="P183" s="68">
        <f>'CAPE calculation (2)'!R384</f>
        <v>0.60518753885892029</v>
      </c>
    </row>
    <row r="184" spans="3:16" x14ac:dyDescent="0.25">
      <c r="C184" s="65"/>
      <c r="D184" s="65" t="s">
        <v>3</v>
      </c>
      <c r="E184" s="66">
        <f>'q calc'!M186</f>
        <v>0.52080621044184194</v>
      </c>
      <c r="F184" s="66">
        <f t="shared" si="8"/>
        <v>-0.65237726334735313</v>
      </c>
      <c r="G184" s="66">
        <f t="shared" si="7"/>
        <v>-0.45082219436065218</v>
      </c>
      <c r="H184" s="66">
        <f t="shared" si="9"/>
        <v>0.63710411281171497</v>
      </c>
      <c r="I184" s="68">
        <f>'CAPE calculation'!O385</f>
        <v>17.199211742765435</v>
      </c>
      <c r="J184" s="69">
        <f>'CAPE calculation'!P385</f>
        <v>2.8448635538602445</v>
      </c>
      <c r="K184" s="69">
        <f>'CAPE calculation'!Q385</f>
        <v>-0.51021521476783693</v>
      </c>
      <c r="L184" s="69">
        <f>'CAPE calculation'!R385</f>
        <v>0.60036635720138298</v>
      </c>
      <c r="M184" s="68">
        <f>'CAPE calculation (2)'!O385</f>
        <v>16.941161604819857</v>
      </c>
      <c r="N184" s="68">
        <f>'CAPE calculation (2)'!P385</f>
        <v>2.8297462585860726</v>
      </c>
      <c r="O184" s="68">
        <f>'CAPE calculation (2)'!Q385</f>
        <v>-0.51509021738888006</v>
      </c>
      <c r="P184" s="68">
        <f>'CAPE calculation (2)'!R385</f>
        <v>0.59744669210624524</v>
      </c>
    </row>
    <row r="185" spans="3:16" x14ac:dyDescent="0.25">
      <c r="C185" s="65"/>
      <c r="D185" s="65" t="s">
        <v>2</v>
      </c>
      <c r="E185" s="66">
        <f>'q calc'!M187</f>
        <v>0.53527689311046411</v>
      </c>
      <c r="F185" s="66">
        <f t="shared" si="8"/>
        <v>-0.62497110875685158</v>
      </c>
      <c r="G185" s="66">
        <f t="shared" si="7"/>
        <v>-0.42341603977015063</v>
      </c>
      <c r="H185" s="66">
        <f t="shared" si="9"/>
        <v>0.65480615103347684</v>
      </c>
      <c r="I185" s="68">
        <f>'CAPE calculation'!O386</f>
        <v>17.746246858006412</v>
      </c>
      <c r="J185" s="69">
        <f>'CAPE calculation'!P386</f>
        <v>2.8761740489445025</v>
      </c>
      <c r="K185" s="69">
        <f>'CAPE calculation'!Q386</f>
        <v>-0.47890471968357895</v>
      </c>
      <c r="L185" s="69">
        <f>'CAPE calculation'!R386</f>
        <v>0.61946150436919478</v>
      </c>
      <c r="M185" s="68">
        <f>'CAPE calculation (2)'!O386</f>
        <v>17.486014724168328</v>
      </c>
      <c r="N185" s="68">
        <f>'CAPE calculation (2)'!P386</f>
        <v>2.8614014028130357</v>
      </c>
      <c r="O185" s="68">
        <f>'CAPE calculation (2)'!Q386</f>
        <v>-0.48343507316191703</v>
      </c>
      <c r="P185" s="68">
        <f>'CAPE calculation (2)'!R386</f>
        <v>0.61666147214505307</v>
      </c>
    </row>
    <row r="186" spans="3:16" x14ac:dyDescent="0.25">
      <c r="C186" s="65">
        <v>1945</v>
      </c>
      <c r="D186" s="65" t="s">
        <v>1</v>
      </c>
      <c r="E186" s="66">
        <f>'q calc'!M188</f>
        <v>0.53551494575968905</v>
      </c>
      <c r="F186" s="66">
        <f t="shared" si="8"/>
        <v>-0.62452647956842233</v>
      </c>
      <c r="G186" s="66">
        <f t="shared" si="7"/>
        <v>-0.42297141058172139</v>
      </c>
      <c r="H186" s="66">
        <f t="shared" si="9"/>
        <v>0.65509736169657207</v>
      </c>
      <c r="I186" s="68">
        <f>'CAPE calculation'!O387</f>
        <v>18.824295689310294</v>
      </c>
      <c r="J186" s="69">
        <f>'CAPE calculation'!P387</f>
        <v>2.9351483594035974</v>
      </c>
      <c r="K186" s="69">
        <f>'CAPE calculation'!Q387</f>
        <v>-0.41993040922448399</v>
      </c>
      <c r="L186" s="69">
        <f>'CAPE calculation'!R387</f>
        <v>0.65709254580383314</v>
      </c>
      <c r="M186" s="68">
        <f>'CAPE calculation (2)'!O387</f>
        <v>18.556405259432587</v>
      </c>
      <c r="N186" s="68">
        <f>'CAPE calculation (2)'!P387</f>
        <v>2.9208150264566055</v>
      </c>
      <c r="O186" s="68">
        <f>'CAPE calculation (2)'!Q387</f>
        <v>-0.42402144951834719</v>
      </c>
      <c r="P186" s="68">
        <f>'CAPE calculation (2)'!R387</f>
        <v>0.65440984498233989</v>
      </c>
    </row>
    <row r="187" spans="3:16" x14ac:dyDescent="0.25">
      <c r="C187" s="65"/>
      <c r="D187" s="65" t="s">
        <v>4</v>
      </c>
      <c r="E187" s="66">
        <f>'q calc'!M189</f>
        <v>0.56429682312614293</v>
      </c>
      <c r="F187" s="66">
        <f t="shared" si="8"/>
        <v>-0.57217488378340209</v>
      </c>
      <c r="G187" s="66">
        <f t="shared" si="7"/>
        <v>-0.37061981479670114</v>
      </c>
      <c r="H187" s="66">
        <f t="shared" si="9"/>
        <v>0.69030633593106405</v>
      </c>
      <c r="I187" s="68">
        <f>'CAPE calculation'!O388</f>
        <v>19.994664219287408</v>
      </c>
      <c r="J187" s="69">
        <f>'CAPE calculation'!P388</f>
        <v>2.9954654489238357</v>
      </c>
      <c r="K187" s="69">
        <f>'CAPE calculation'!Q388</f>
        <v>-0.3596133197042457</v>
      </c>
      <c r="L187" s="69">
        <f>'CAPE calculation'!R388</f>
        <v>0.69794615592471865</v>
      </c>
      <c r="M187" s="68">
        <f>'CAPE calculation (2)'!O388</f>
        <v>19.721209734169825</v>
      </c>
      <c r="N187" s="68">
        <f>'CAPE calculation (2)'!P388</f>
        <v>2.9816946928390653</v>
      </c>
      <c r="O187" s="68">
        <f>'CAPE calculation (2)'!Q388</f>
        <v>-0.36314178313588741</v>
      </c>
      <c r="P187" s="68">
        <f>'CAPE calculation (2)'!R388</f>
        <v>0.69548781806444082</v>
      </c>
    </row>
    <row r="188" spans="3:16" x14ac:dyDescent="0.25">
      <c r="C188" s="65"/>
      <c r="D188" s="65" t="s">
        <v>3</v>
      </c>
      <c r="E188" s="66">
        <f>'q calc'!M190</f>
        <v>0.57662599514312685</v>
      </c>
      <c r="F188" s="66">
        <f t="shared" si="8"/>
        <v>-0.55056141129922176</v>
      </c>
      <c r="G188" s="66">
        <f t="shared" si="7"/>
        <v>-0.34900634231252081</v>
      </c>
      <c r="H188" s="66">
        <f t="shared" si="9"/>
        <v>0.70538865646045934</v>
      </c>
      <c r="I188" s="68">
        <f>'CAPE calculation'!O389</f>
        <v>20.924581888949248</v>
      </c>
      <c r="J188" s="69">
        <f>'CAPE calculation'!P389</f>
        <v>3.0409246347636856</v>
      </c>
      <c r="K188" s="69">
        <f>'CAPE calculation'!Q389</f>
        <v>-0.31415413386439583</v>
      </c>
      <c r="L188" s="69">
        <f>'CAPE calculation'!R389</f>
        <v>0.73040643911571512</v>
      </c>
      <c r="M188" s="68">
        <f>'CAPE calculation (2)'!O389</f>
        <v>20.650548003815498</v>
      </c>
      <c r="N188" s="68">
        <f>'CAPE calculation (2)'!P389</f>
        <v>3.0277418567699592</v>
      </c>
      <c r="O188" s="68">
        <f>'CAPE calculation (2)'!Q389</f>
        <v>-0.31709461920499349</v>
      </c>
      <c r="P188" s="68">
        <f>'CAPE calculation (2)'!R389</f>
        <v>0.7282618443088742</v>
      </c>
    </row>
    <row r="189" spans="3:16" x14ac:dyDescent="0.25">
      <c r="C189" s="65"/>
      <c r="D189" s="65" t="s">
        <v>2</v>
      </c>
      <c r="E189" s="66">
        <f>'q calc'!M191</f>
        <v>0.61455981188648023</v>
      </c>
      <c r="F189" s="66">
        <f t="shared" si="8"/>
        <v>-0.48684902047922568</v>
      </c>
      <c r="G189" s="66">
        <f t="shared" si="7"/>
        <v>-0.28529395149252468</v>
      </c>
      <c r="H189" s="66">
        <f t="shared" si="9"/>
        <v>0.75179323109357066</v>
      </c>
      <c r="I189" s="68">
        <f>'CAPE calculation'!O390</f>
        <v>22.718374065082294</v>
      </c>
      <c r="J189" s="69">
        <f>'CAPE calculation'!P390</f>
        <v>3.1231740272552519</v>
      </c>
      <c r="K189" s="69">
        <f>'CAPE calculation'!Q390</f>
        <v>-0.23190474137282946</v>
      </c>
      <c r="L189" s="69">
        <f>'CAPE calculation'!R390</f>
        <v>0.79302166186360257</v>
      </c>
      <c r="M189" s="68">
        <f>'CAPE calculation (2)'!O390</f>
        <v>22.42942617664028</v>
      </c>
      <c r="N189" s="68">
        <f>'CAPE calculation (2)'!P390</f>
        <v>3.1103737653533448</v>
      </c>
      <c r="O189" s="68">
        <f>'CAPE calculation (2)'!Q390</f>
        <v>-0.23446271062160795</v>
      </c>
      <c r="P189" s="68">
        <f>'CAPE calculation (2)'!R390</f>
        <v>0.79099572908049454</v>
      </c>
    </row>
    <row r="190" spans="3:16" x14ac:dyDescent="0.25">
      <c r="C190" s="65">
        <v>1946</v>
      </c>
      <c r="D190" s="65" t="s">
        <v>1</v>
      </c>
      <c r="E190" s="66">
        <f>'q calc'!M192</f>
        <v>0.60604886136602731</v>
      </c>
      <c r="F190" s="66">
        <f t="shared" si="8"/>
        <v>-0.50079466684631446</v>
      </c>
      <c r="G190" s="66">
        <f t="shared" si="7"/>
        <v>-0.29923959785961352</v>
      </c>
      <c r="H190" s="66">
        <f t="shared" si="9"/>
        <v>0.74138175467143408</v>
      </c>
      <c r="I190" s="68">
        <f>'CAPE calculation'!O391</f>
        <v>22.832838940752236</v>
      </c>
      <c r="J190" s="69">
        <f>'CAPE calculation'!P391</f>
        <v>3.1281998041358281</v>
      </c>
      <c r="K190" s="69">
        <f>'CAPE calculation'!Q391</f>
        <v>-0.22687896449225331</v>
      </c>
      <c r="L190" s="69">
        <f>'CAPE calculation'!R391</f>
        <v>0.79701724383917649</v>
      </c>
      <c r="M190" s="68">
        <f>'CAPE calculation (2)'!O391</f>
        <v>22.545696354458265</v>
      </c>
      <c r="N190" s="68">
        <f>'CAPE calculation (2)'!P391</f>
        <v>3.1155441987084536</v>
      </c>
      <c r="O190" s="68">
        <f>'CAPE calculation (2)'!Q391</f>
        <v>-0.22929227726649914</v>
      </c>
      <c r="P190" s="68">
        <f>'CAPE calculation (2)'!R391</f>
        <v>0.79509611102291078</v>
      </c>
    </row>
    <row r="191" spans="3:16" x14ac:dyDescent="0.25">
      <c r="C191" s="65"/>
      <c r="D191" s="65" t="s">
        <v>4</v>
      </c>
      <c r="E191" s="66">
        <f>'q calc'!M193</f>
        <v>0.63046269693391244</v>
      </c>
      <c r="F191" s="66">
        <f t="shared" si="8"/>
        <v>-0.46130128958768657</v>
      </c>
      <c r="G191" s="66">
        <f t="shared" si="7"/>
        <v>-0.25974622060098562</v>
      </c>
      <c r="H191" s="66">
        <f t="shared" si="9"/>
        <v>0.7712472876431179</v>
      </c>
      <c r="I191" s="68">
        <f>'CAPE calculation'!O392</f>
        <v>23.716257508742025</v>
      </c>
      <c r="J191" s="69">
        <f>'CAPE calculation'!P392</f>
        <v>3.166160783803631</v>
      </c>
      <c r="K191" s="69">
        <f>'CAPE calculation'!Q392</f>
        <v>-0.18891798482445044</v>
      </c>
      <c r="L191" s="69">
        <f>'CAPE calculation'!R392</f>
        <v>0.82785440053452231</v>
      </c>
      <c r="M191" s="68">
        <f>'CAPE calculation (2)'!O392</f>
        <v>23.414461304971599</v>
      </c>
      <c r="N191" s="68">
        <f>'CAPE calculation (2)'!P392</f>
        <v>3.1533538359634909</v>
      </c>
      <c r="O191" s="68">
        <f>'CAPE calculation (2)'!Q392</f>
        <v>-0.19148264001146176</v>
      </c>
      <c r="P191" s="68">
        <f>'CAPE calculation (2)'!R392</f>
        <v>0.82573395971413444</v>
      </c>
    </row>
    <row r="192" spans="3:16" x14ac:dyDescent="0.25">
      <c r="C192" s="65"/>
      <c r="D192" s="65" t="s">
        <v>3</v>
      </c>
      <c r="E192" s="66">
        <f>'q calc'!M194</f>
        <v>0.50273559512572086</v>
      </c>
      <c r="F192" s="66">
        <f t="shared" si="8"/>
        <v>-0.68769090290152579</v>
      </c>
      <c r="G192" s="66">
        <f t="shared" si="7"/>
        <v>-0.48613583391482484</v>
      </c>
      <c r="H192" s="66">
        <f t="shared" si="9"/>
        <v>0.61499826401783864</v>
      </c>
      <c r="I192" s="68">
        <f>'CAPE calculation'!O393</f>
        <v>17.750864162195079</v>
      </c>
      <c r="J192" s="69">
        <f>'CAPE calculation'!P393</f>
        <v>2.8764341999304279</v>
      </c>
      <c r="K192" s="69">
        <f>'CAPE calculation'!Q393</f>
        <v>-0.47864456869765348</v>
      </c>
      <c r="L192" s="69">
        <f>'CAPE calculation'!R393</f>
        <v>0.61962267885424094</v>
      </c>
      <c r="M192" s="68">
        <f>'CAPE calculation (2)'!O393</f>
        <v>17.515580118426385</v>
      </c>
      <c r="N192" s="68">
        <f>'CAPE calculation (2)'!P393</f>
        <v>2.8630907773356893</v>
      </c>
      <c r="O192" s="68">
        <f>'CAPE calculation (2)'!Q393</f>
        <v>-0.48174569863926342</v>
      </c>
      <c r="P192" s="68">
        <f>'CAPE calculation (2)'!R393</f>
        <v>0.61770412479263004</v>
      </c>
    </row>
    <row r="193" spans="3:16" x14ac:dyDescent="0.25">
      <c r="C193" s="65"/>
      <c r="D193" s="65" t="s">
        <v>2</v>
      </c>
      <c r="E193" s="66">
        <f>'q calc'!M195</f>
        <v>0.49507320866901283</v>
      </c>
      <c r="F193" s="66">
        <f t="shared" si="8"/>
        <v>-0.70304963104799045</v>
      </c>
      <c r="G193" s="66">
        <f t="shared" si="7"/>
        <v>-0.50149456206128951</v>
      </c>
      <c r="H193" s="66">
        <f t="shared" si="9"/>
        <v>0.60562483907081299</v>
      </c>
      <c r="I193" s="68">
        <f>'CAPE calculation'!O394</f>
        <v>17.050680458635878</v>
      </c>
      <c r="J193" s="69">
        <f>'CAPE calculation'!P394</f>
        <v>2.8361901125305713</v>
      </c>
      <c r="K193" s="69">
        <f>'CAPE calculation'!Q394</f>
        <v>-0.51888865609751011</v>
      </c>
      <c r="L193" s="69">
        <f>'CAPE calculation'!R394</f>
        <v>0.59518163203391627</v>
      </c>
      <c r="M193" s="68">
        <f>'CAPE calculation (2)'!O394</f>
        <v>16.819113674006161</v>
      </c>
      <c r="N193" s="68">
        <f>'CAPE calculation (2)'!P394</f>
        <v>2.822515958388617</v>
      </c>
      <c r="O193" s="68">
        <f>'CAPE calculation (2)'!Q394</f>
        <v>-0.52232051758633569</v>
      </c>
      <c r="P193" s="68">
        <f>'CAPE calculation (2)'!R394</f>
        <v>0.59314255203344701</v>
      </c>
    </row>
    <row r="194" spans="3:16" x14ac:dyDescent="0.25">
      <c r="C194" s="65">
        <v>1947</v>
      </c>
      <c r="D194" s="65" t="s">
        <v>1</v>
      </c>
      <c r="E194" s="66">
        <f>'q calc'!M196</f>
        <v>0.46368411442647006</v>
      </c>
      <c r="F194" s="66">
        <f t="shared" si="8"/>
        <v>-0.76855174647116253</v>
      </c>
      <c r="G194" s="66">
        <f t="shared" si="7"/>
        <v>-0.56699667748446159</v>
      </c>
      <c r="H194" s="66">
        <f t="shared" si="9"/>
        <v>0.56722644704243741</v>
      </c>
      <c r="I194" s="68">
        <f>'CAPE calculation'!O395</f>
        <v>16.965444179950957</v>
      </c>
      <c r="J194" s="69">
        <f>'CAPE calculation'!P395</f>
        <v>2.8311785800302558</v>
      </c>
      <c r="K194" s="69">
        <f>'CAPE calculation'!Q395</f>
        <v>-0.52390018859782561</v>
      </c>
      <c r="L194" s="69">
        <f>'CAPE calculation'!R395</f>
        <v>0.5922063216010417</v>
      </c>
      <c r="M194" s="68">
        <f>'CAPE calculation (2)'!O395</f>
        <v>16.736943254214832</v>
      </c>
      <c r="N194" s="68">
        <f>'CAPE calculation (2)'!P395</f>
        <v>2.8176184470862977</v>
      </c>
      <c r="O194" s="68">
        <f>'CAPE calculation (2)'!Q395</f>
        <v>-0.52721802888865499</v>
      </c>
      <c r="P194" s="68">
        <f>'CAPE calculation (2)'!R395</f>
        <v>0.59024473152748214</v>
      </c>
    </row>
    <row r="195" spans="3:16" x14ac:dyDescent="0.25">
      <c r="C195" s="65"/>
      <c r="D195" s="65" t="s">
        <v>4</v>
      </c>
      <c r="E195" s="66">
        <f>'q calc'!M197</f>
        <v>0.43683869580634432</v>
      </c>
      <c r="F195" s="66">
        <f t="shared" si="8"/>
        <v>-0.8281912691750033</v>
      </c>
      <c r="G195" s="66">
        <f t="shared" si="7"/>
        <v>-0.62663620018830235</v>
      </c>
      <c r="H195" s="66">
        <f t="shared" si="9"/>
        <v>0.53438634976609312</v>
      </c>
      <c r="I195" s="68">
        <f>'CAPE calculation'!O396</f>
        <v>16.74153441947924</v>
      </c>
      <c r="J195" s="69">
        <f>'CAPE calculation'!P396</f>
        <v>2.8178927227172235</v>
      </c>
      <c r="K195" s="69">
        <f>'CAPE calculation'!Q396</f>
        <v>-0.53718604591085795</v>
      </c>
      <c r="L195" s="69">
        <f>'CAPE calculation'!R396</f>
        <v>0.58439038856604186</v>
      </c>
      <c r="M195" s="68">
        <f>'CAPE calculation (2)'!O396</f>
        <v>16.532374302708661</v>
      </c>
      <c r="N195" s="68">
        <f>'CAPE calculation (2)'!P396</f>
        <v>2.8053205374958088</v>
      </c>
      <c r="O195" s="68">
        <f>'CAPE calculation (2)'!Q396</f>
        <v>-0.53951593847914392</v>
      </c>
      <c r="P195" s="68">
        <f>'CAPE calculation (2)'!R396</f>
        <v>0.58303040666381789</v>
      </c>
    </row>
    <row r="196" spans="3:16" x14ac:dyDescent="0.25">
      <c r="C196" s="65"/>
      <c r="D196" s="65" t="s">
        <v>3</v>
      </c>
      <c r="E196" s="66">
        <f>'q calc'!M198</f>
        <v>0.42725795659598342</v>
      </c>
      <c r="F196" s="66">
        <f t="shared" si="8"/>
        <v>-0.85036733434887735</v>
      </c>
      <c r="G196" s="66">
        <f t="shared" si="7"/>
        <v>-0.6488122653621764</v>
      </c>
      <c r="H196" s="66">
        <f t="shared" si="9"/>
        <v>0.52266619698696459</v>
      </c>
      <c r="I196" s="68">
        <f>'CAPE calculation'!O397</f>
        <v>16.437626950464097</v>
      </c>
      <c r="J196" s="69">
        <f>'CAPE calculation'!P397</f>
        <v>2.7995730331303097</v>
      </c>
      <c r="K196" s="69">
        <f>'CAPE calculation'!Q397</f>
        <v>-0.55550573549777171</v>
      </c>
      <c r="L196" s="69">
        <f>'CAPE calculation'!R397</f>
        <v>0.57378200587805839</v>
      </c>
      <c r="M196" s="68">
        <f>'CAPE calculation (2)'!O397</f>
        <v>16.247360008688677</v>
      </c>
      <c r="N196" s="68">
        <f>'CAPE calculation (2)'!P397</f>
        <v>2.7879304345737546</v>
      </c>
      <c r="O196" s="68">
        <f>'CAPE calculation (2)'!Q397</f>
        <v>-0.55690604140119815</v>
      </c>
      <c r="P196" s="68">
        <f>'CAPE calculation (2)'!R397</f>
        <v>0.57297909783758094</v>
      </c>
    </row>
    <row r="197" spans="3:16" x14ac:dyDescent="0.25">
      <c r="C197" s="65"/>
      <c r="D197" s="65" t="s">
        <v>2</v>
      </c>
      <c r="E197" s="66">
        <f>'q calc'!M199</f>
        <v>0.4115023017117812</v>
      </c>
      <c r="F197" s="66">
        <f t="shared" si="8"/>
        <v>-0.8879406654133869</v>
      </c>
      <c r="G197" s="66">
        <f t="shared" si="7"/>
        <v>-0.68638559642668595</v>
      </c>
      <c r="H197" s="66">
        <f t="shared" si="9"/>
        <v>0.50339224762631618</v>
      </c>
      <c r="I197" s="68">
        <f>'CAPE calculation'!O398</f>
        <v>16.297634162245526</v>
      </c>
      <c r="J197" s="69">
        <f>'CAPE calculation'!P398</f>
        <v>2.7910199538578713</v>
      </c>
      <c r="K197" s="69">
        <f>'CAPE calculation'!Q398</f>
        <v>-0.56405881477021014</v>
      </c>
      <c r="L197" s="69">
        <f>'CAPE calculation'!R398</f>
        <v>0.56889533074699605</v>
      </c>
      <c r="M197" s="68">
        <f>'CAPE calculation (2)'!O398</f>
        <v>16.127401429205658</v>
      </c>
      <c r="N197" s="68">
        <f>'CAPE calculation (2)'!P398</f>
        <v>2.7805197774356953</v>
      </c>
      <c r="O197" s="68">
        <f>'CAPE calculation (2)'!Q398</f>
        <v>-0.56431669853925737</v>
      </c>
      <c r="P197" s="68">
        <f>'CAPE calculation (2)'!R398</f>
        <v>0.56874864079020215</v>
      </c>
    </row>
    <row r="198" spans="3:16" x14ac:dyDescent="0.25">
      <c r="C198" s="65">
        <v>1948</v>
      </c>
      <c r="D198" s="65" t="s">
        <v>1</v>
      </c>
      <c r="E198" s="66">
        <f>'q calc'!M200</f>
        <v>0.3775681597514372</v>
      </c>
      <c r="F198" s="66">
        <f t="shared" si="8"/>
        <v>-0.97400417095831793</v>
      </c>
      <c r="G198" s="66">
        <f t="shared" ref="G198:G261" si="10">F198-$F$506</f>
        <v>-0.77244910197161698</v>
      </c>
      <c r="H198" s="66">
        <f t="shared" si="9"/>
        <v>0.46188048955927985</v>
      </c>
      <c r="I198" s="68">
        <f>'CAPE calculation'!O399</f>
        <v>15.676144360050246</v>
      </c>
      <c r="J198" s="69">
        <f>'CAPE calculation'!P399</f>
        <v>2.7521400892800711</v>
      </c>
      <c r="K198" s="69">
        <f>'CAPE calculation'!Q399</f>
        <v>-0.60293867934801026</v>
      </c>
      <c r="L198" s="69">
        <f>'CAPE calculation'!R399</f>
        <v>0.54720122207723476</v>
      </c>
      <c r="M198" s="68">
        <f>'CAPE calculation (2)'!O399</f>
        <v>15.536033087691825</v>
      </c>
      <c r="N198" s="68">
        <f>'CAPE calculation (2)'!P399</f>
        <v>2.7431620412899957</v>
      </c>
      <c r="O198" s="68">
        <f>'CAPE calculation (2)'!Q399</f>
        <v>-0.60167443468495696</v>
      </c>
      <c r="P198" s="68">
        <f>'CAPE calculation (2)'!R399</f>
        <v>0.54789345578604753</v>
      </c>
    </row>
    <row r="199" spans="3:16" x14ac:dyDescent="0.25">
      <c r="C199" s="65"/>
      <c r="D199" s="65" t="s">
        <v>4</v>
      </c>
      <c r="E199" s="66">
        <f>'q calc'!M201</f>
        <v>0.43469299812369055</v>
      </c>
      <c r="F199" s="66">
        <f t="shared" ref="F199:F262" si="11">LN(E199)</f>
        <v>-0.83311524849302898</v>
      </c>
      <c r="G199" s="66">
        <f t="shared" si="10"/>
        <v>-0.63156017950632803</v>
      </c>
      <c r="H199" s="66">
        <f t="shared" ref="H199:H262" si="12">EXP(G199)</f>
        <v>0.53176151006360661</v>
      </c>
      <c r="I199" s="68">
        <f>'CAPE calculation'!O400</f>
        <v>18.085685454122814</v>
      </c>
      <c r="J199" s="69">
        <f>'CAPE calculation'!P400</f>
        <v>2.8951207664896663</v>
      </c>
      <c r="K199" s="69">
        <f>'CAPE calculation'!Q400</f>
        <v>-0.45995800213841509</v>
      </c>
      <c r="L199" s="69">
        <f>'CAPE calculation'!R400</f>
        <v>0.63131015862683404</v>
      </c>
      <c r="M199" s="68">
        <f>'CAPE calculation (2)'!O400</f>
        <v>17.945916134078121</v>
      </c>
      <c r="N199" s="68">
        <f>'CAPE calculation (2)'!P400</f>
        <v>2.8873625756273515</v>
      </c>
      <c r="O199" s="68">
        <f>'CAPE calculation (2)'!Q400</f>
        <v>-0.45747390034760116</v>
      </c>
      <c r="P199" s="68">
        <f>'CAPE calculation (2)'!R400</f>
        <v>0.6328803467685874</v>
      </c>
    </row>
    <row r="200" spans="3:16" x14ac:dyDescent="0.25">
      <c r="C200" s="65"/>
      <c r="D200" s="65" t="s">
        <v>3</v>
      </c>
      <c r="E200" s="66">
        <f>'q calc'!M202</f>
        <v>0.3988460427902048</v>
      </c>
      <c r="F200" s="66">
        <f t="shared" si="11"/>
        <v>-0.91917979422315865</v>
      </c>
      <c r="G200" s="66">
        <f t="shared" si="10"/>
        <v>-0.71762472523645771</v>
      </c>
      <c r="H200" s="66">
        <f t="shared" si="12"/>
        <v>0.48790980050859556</v>
      </c>
      <c r="I200" s="68">
        <f>'CAPE calculation'!O401</f>
        <v>16.803856546626768</v>
      </c>
      <c r="J200" s="69">
        <f>'CAPE calculation'!P401</f>
        <v>2.8216084164120181</v>
      </c>
      <c r="K200" s="69">
        <f>'CAPE calculation'!Q401</f>
        <v>-0.53347035221606331</v>
      </c>
      <c r="L200" s="69">
        <f>'CAPE calculation'!R401</f>
        <v>0.58656584340712437</v>
      </c>
      <c r="M200" s="68">
        <f>'CAPE calculation (2)'!O401</f>
        <v>16.684297193815542</v>
      </c>
      <c r="N200" s="68">
        <f>'CAPE calculation (2)'!P401</f>
        <v>2.8144679892793523</v>
      </c>
      <c r="O200" s="68">
        <f>'CAPE calculation (2)'!Q401</f>
        <v>-0.53036848669560044</v>
      </c>
      <c r="P200" s="68">
        <f>'CAPE calculation (2)'!R401</f>
        <v>0.58838811653426737</v>
      </c>
    </row>
    <row r="201" spans="3:16" x14ac:dyDescent="0.25">
      <c r="C201" s="65"/>
      <c r="D201" s="65" t="s">
        <v>2</v>
      </c>
      <c r="E201" s="66">
        <f>'q calc'!M203</f>
        <v>0.37660523057471318</v>
      </c>
      <c r="F201" s="66">
        <f t="shared" si="11"/>
        <v>-0.97655777391577658</v>
      </c>
      <c r="G201" s="66">
        <f t="shared" si="10"/>
        <v>-0.77500270492907564</v>
      </c>
      <c r="H201" s="66">
        <f t="shared" si="12"/>
        <v>0.46070253482959872</v>
      </c>
      <c r="I201" s="68">
        <f>'CAPE calculation'!O402</f>
        <v>16.489899153521147</v>
      </c>
      <c r="J201" s="69">
        <f>'CAPE calculation'!P402</f>
        <v>2.8027480209385649</v>
      </c>
      <c r="K201" s="69">
        <f>'CAPE calculation'!Q402</f>
        <v>-0.55233074768951651</v>
      </c>
      <c r="L201" s="69">
        <f>'CAPE calculation'!R402</f>
        <v>0.5756066518328623</v>
      </c>
      <c r="M201" s="68">
        <f>'CAPE calculation (2)'!O402</f>
        <v>16.373718433712906</v>
      </c>
      <c r="N201" s="68">
        <f>'CAPE calculation (2)'!P402</f>
        <v>2.7956775148685096</v>
      </c>
      <c r="O201" s="68">
        <f>'CAPE calculation (2)'!Q402</f>
        <v>-0.54915896110644313</v>
      </c>
      <c r="P201" s="68">
        <f>'CAPE calculation (2)'!R402</f>
        <v>0.57743525171955568</v>
      </c>
    </row>
    <row r="202" spans="3:16" x14ac:dyDescent="0.25">
      <c r="C202" s="65">
        <v>1949</v>
      </c>
      <c r="D202" s="65" t="s">
        <v>1</v>
      </c>
      <c r="E202" s="66">
        <f>'q calc'!M204</f>
        <v>0.36983904351201735</v>
      </c>
      <c r="F202" s="66">
        <f t="shared" si="11"/>
        <v>-0.99468738552653302</v>
      </c>
      <c r="G202" s="66">
        <f t="shared" si="10"/>
        <v>-0.79313231653983207</v>
      </c>
      <c r="H202" s="66">
        <f t="shared" si="12"/>
        <v>0.45242543382874895</v>
      </c>
      <c r="I202" s="68">
        <f>'CAPE calculation'!O403</f>
        <v>16.355285511299989</v>
      </c>
      <c r="J202" s="69">
        <f>'CAPE calculation'!P403</f>
        <v>2.7945511179642337</v>
      </c>
      <c r="K202" s="69">
        <f>'CAPE calculation'!Q403</f>
        <v>-0.56052765066384769</v>
      </c>
      <c r="L202" s="69">
        <f>'CAPE calculation'!R403</f>
        <v>0.57090774450974491</v>
      </c>
      <c r="M202" s="68">
        <f>'CAPE calculation (2)'!O403</f>
        <v>16.239856033841395</v>
      </c>
      <c r="N202" s="68">
        <f>'CAPE calculation (2)'!P403</f>
        <v>2.7874684697829943</v>
      </c>
      <c r="O202" s="68">
        <f>'CAPE calculation (2)'!Q403</f>
        <v>-0.55736800619195837</v>
      </c>
      <c r="P202" s="68">
        <f>'CAPE calculation (2)'!R403</f>
        <v>0.57271446279927984</v>
      </c>
    </row>
    <row r="203" spans="3:16" x14ac:dyDescent="0.25">
      <c r="C203" s="65"/>
      <c r="D203" s="65" t="s">
        <v>4</v>
      </c>
      <c r="E203" s="66">
        <f>'q calc'!M205</f>
        <v>0.34378676557784776</v>
      </c>
      <c r="F203" s="66">
        <f t="shared" si="11"/>
        <v>-1.0677336813122866</v>
      </c>
      <c r="G203" s="66">
        <f t="shared" si="10"/>
        <v>-0.86617861232558568</v>
      </c>
      <c r="H203" s="66">
        <f t="shared" si="12"/>
        <v>0.42055558840987056</v>
      </c>
      <c r="I203" s="68">
        <f>'CAPE calculation'!O404</f>
        <v>15.221956528473001</v>
      </c>
      <c r="J203" s="69">
        <f>'CAPE calculation'!P404</f>
        <v>2.7227388940056865</v>
      </c>
      <c r="K203" s="69">
        <f>'CAPE calculation'!Q404</f>
        <v>-0.63233987462239494</v>
      </c>
      <c r="L203" s="69">
        <f>'CAPE calculation'!R404</f>
        <v>0.5313470598047153</v>
      </c>
      <c r="M203" s="68">
        <f>'CAPE calculation (2)'!O404</f>
        <v>15.113028608691993</v>
      </c>
      <c r="N203" s="68">
        <f>'CAPE calculation (2)'!P404</f>
        <v>2.7155571935718328</v>
      </c>
      <c r="O203" s="68">
        <f>'CAPE calculation (2)'!Q404</f>
        <v>-0.62927928240311992</v>
      </c>
      <c r="P203" s="68">
        <f>'CAPE calculation (2)'!R404</f>
        <v>0.53297578764617959</v>
      </c>
    </row>
    <row r="204" spans="3:16" x14ac:dyDescent="0.25">
      <c r="C204" s="65"/>
      <c r="D204" s="65" t="s">
        <v>3</v>
      </c>
      <c r="E204" s="66">
        <f>'q calc'!M206</f>
        <v>0.37820639747649776</v>
      </c>
      <c r="F204" s="66">
        <f t="shared" si="11"/>
        <v>-0.97231520730989573</v>
      </c>
      <c r="G204" s="66">
        <f t="shared" si="10"/>
        <v>-0.77076013832319479</v>
      </c>
      <c r="H204" s="66">
        <f t="shared" si="12"/>
        <v>0.46266124806683046</v>
      </c>
      <c r="I204" s="68">
        <f>'CAPE calculation'!O405</f>
        <v>16.839029141300244</v>
      </c>
      <c r="J204" s="69">
        <f>'CAPE calculation'!P405</f>
        <v>2.823699355210453</v>
      </c>
      <c r="K204" s="69">
        <f>'CAPE calculation'!Q405</f>
        <v>-0.5313794134176284</v>
      </c>
      <c r="L204" s="69">
        <f>'CAPE calculation'!R405</f>
        <v>0.58779359982138679</v>
      </c>
      <c r="M204" s="68">
        <f>'CAPE calculation (2)'!O405</f>
        <v>16.715798492364716</v>
      </c>
      <c r="N204" s="68">
        <f>'CAPE calculation (2)'!P405</f>
        <v>2.8163542897370295</v>
      </c>
      <c r="O204" s="68">
        <f>'CAPE calculation (2)'!Q405</f>
        <v>-0.5284821862379232</v>
      </c>
      <c r="P204" s="68">
        <f>'CAPE calculation (2)'!R405</f>
        <v>0.58949904074680215</v>
      </c>
    </row>
    <row r="205" spans="3:16" x14ac:dyDescent="0.25">
      <c r="C205" s="65"/>
      <c r="D205" s="65" t="s">
        <v>2</v>
      </c>
      <c r="E205" s="66">
        <f>'q calc'!M207</f>
        <v>0.40070458500521838</v>
      </c>
      <c r="F205" s="66">
        <f t="shared" si="11"/>
        <v>-0.9145308189168122</v>
      </c>
      <c r="G205" s="66">
        <f t="shared" si="10"/>
        <v>-0.71297574993011126</v>
      </c>
      <c r="H205" s="66">
        <f t="shared" si="12"/>
        <v>0.49018336189338552</v>
      </c>
      <c r="I205" s="68">
        <f>'CAPE calculation'!O406</f>
        <v>18.170007207867052</v>
      </c>
      <c r="J205" s="69">
        <f>'CAPE calculation'!P406</f>
        <v>2.8997722790985376</v>
      </c>
      <c r="K205" s="69">
        <f>'CAPE calculation'!Q406</f>
        <v>-0.45530648952954378</v>
      </c>
      <c r="L205" s="69">
        <f>'CAPE calculation'!R406</f>
        <v>0.63425354608466644</v>
      </c>
      <c r="M205" s="68">
        <f>'CAPE calculation (2)'!O406</f>
        <v>18.031135982868751</v>
      </c>
      <c r="N205" s="68">
        <f>'CAPE calculation (2)'!P406</f>
        <v>2.8921000403812753</v>
      </c>
      <c r="O205" s="68">
        <f>'CAPE calculation (2)'!Q406</f>
        <v>-0.45273643559367738</v>
      </c>
      <c r="P205" s="68">
        <f>'CAPE calculation (2)'!R406</f>
        <v>0.63588570838129244</v>
      </c>
    </row>
    <row r="206" spans="3:16" x14ac:dyDescent="0.25">
      <c r="C206" s="65">
        <v>1950</v>
      </c>
      <c r="D206" s="65" t="s">
        <v>1</v>
      </c>
      <c r="E206" s="66">
        <f>'q calc'!M208</f>
        <v>0.41408432066166478</v>
      </c>
      <c r="F206" s="66">
        <f t="shared" si="11"/>
        <v>-0.88168565279956312</v>
      </c>
      <c r="G206" s="66">
        <f t="shared" si="10"/>
        <v>-0.68013058381286218</v>
      </c>
      <c r="H206" s="66">
        <f t="shared" si="12"/>
        <v>0.50655084070632772</v>
      </c>
      <c r="I206" s="68">
        <f>'CAPE calculation'!O407</f>
        <v>19.015095561464594</v>
      </c>
      <c r="J206" s="69">
        <f>'CAPE calculation'!P407</f>
        <v>2.9452331669507972</v>
      </c>
      <c r="K206" s="69">
        <f>'CAPE calculation'!Q407</f>
        <v>-0.40984560167728423</v>
      </c>
      <c r="L206" s="69">
        <f>'CAPE calculation'!R407</f>
        <v>0.66375272453254419</v>
      </c>
      <c r="M206" s="68">
        <f>'CAPE calculation (2)'!O407</f>
        <v>18.860508789385971</v>
      </c>
      <c r="N206" s="68">
        <f>'CAPE calculation (2)'!P407</f>
        <v>2.937070254009301</v>
      </c>
      <c r="O206" s="68">
        <f>'CAPE calculation (2)'!Q407</f>
        <v>-0.40776622196565171</v>
      </c>
      <c r="P206" s="68">
        <f>'CAPE calculation (2)'!R407</f>
        <v>0.66513435445026137</v>
      </c>
    </row>
    <row r="207" spans="3:16" x14ac:dyDescent="0.25">
      <c r="C207" s="65"/>
      <c r="D207" s="65" t="s">
        <v>4</v>
      </c>
      <c r="E207" s="66">
        <f>'q calc'!M209</f>
        <v>0.43879609386682855</v>
      </c>
      <c r="F207" s="66">
        <f t="shared" si="11"/>
        <v>-0.82372045247385461</v>
      </c>
      <c r="G207" s="66">
        <f t="shared" si="10"/>
        <v>-0.62216538348715367</v>
      </c>
      <c r="H207" s="66">
        <f t="shared" si="12"/>
        <v>0.53678084186265662</v>
      </c>
      <c r="I207" s="68">
        <f>'CAPE calculation'!O408</f>
        <v>20.319613561345225</v>
      </c>
      <c r="J207" s="69">
        <f>'CAPE calculation'!P408</f>
        <v>3.0115866048791098</v>
      </c>
      <c r="K207" s="69">
        <f>'CAPE calculation'!Q408</f>
        <v>-0.34349216374897162</v>
      </c>
      <c r="L207" s="69">
        <f>'CAPE calculation'!R408</f>
        <v>0.70928903928960874</v>
      </c>
      <c r="M207" s="68">
        <f>'CAPE calculation (2)'!O408</f>
        <v>20.143904576110607</v>
      </c>
      <c r="N207" s="68">
        <f>'CAPE calculation (2)'!P408</f>
        <v>3.0029017402033311</v>
      </c>
      <c r="O207" s="68">
        <f>'CAPE calculation (2)'!Q408</f>
        <v>-0.34193473577162159</v>
      </c>
      <c r="P207" s="68">
        <f>'CAPE calculation (2)'!R408</f>
        <v>0.71039456654950595</v>
      </c>
    </row>
    <row r="208" spans="3:16" x14ac:dyDescent="0.25">
      <c r="C208" s="65"/>
      <c r="D208" s="65" t="s">
        <v>3</v>
      </c>
      <c r="E208" s="66">
        <f>'q calc'!M210</f>
        <v>0.43846093685392967</v>
      </c>
      <c r="F208" s="66">
        <f t="shared" si="11"/>
        <v>-0.82448455470950244</v>
      </c>
      <c r="G208" s="66">
        <f t="shared" si="10"/>
        <v>-0.62292948572280149</v>
      </c>
      <c r="H208" s="66">
        <f t="shared" si="12"/>
        <v>0.53637084308177718</v>
      </c>
      <c r="I208" s="68">
        <f>'CAPE calculation'!O409</f>
        <v>20.123042936353631</v>
      </c>
      <c r="J208" s="69">
        <f>'CAPE calculation'!P409</f>
        <v>3.0018655731774095</v>
      </c>
      <c r="K208" s="69">
        <f>'CAPE calculation'!Q409</f>
        <v>-0.35321319545067187</v>
      </c>
      <c r="L208" s="69">
        <f>'CAPE calculation'!R409</f>
        <v>0.70242742308160777</v>
      </c>
      <c r="M208" s="68">
        <f>'CAPE calculation (2)'!O409</f>
        <v>19.933206656504439</v>
      </c>
      <c r="N208" s="68">
        <f>'CAPE calculation (2)'!P409</f>
        <v>2.9923870172434222</v>
      </c>
      <c r="O208" s="68">
        <f>'CAPE calculation (2)'!Q409</f>
        <v>-0.35244945873153055</v>
      </c>
      <c r="P208" s="68">
        <f>'CAPE calculation (2)'!R409</f>
        <v>0.70296409761008227</v>
      </c>
    </row>
    <row r="209" spans="3:16" x14ac:dyDescent="0.25">
      <c r="C209" s="65"/>
      <c r="D209" s="65" t="s">
        <v>2</v>
      </c>
      <c r="E209" s="66">
        <f>'q calc'!M211</f>
        <v>0.44558318801701269</v>
      </c>
      <c r="F209" s="66">
        <f t="shared" si="11"/>
        <v>-0.80837131994748246</v>
      </c>
      <c r="G209" s="66">
        <f t="shared" si="10"/>
        <v>-0.60681625096078151</v>
      </c>
      <c r="H209" s="66">
        <f t="shared" si="12"/>
        <v>0.54508351857892345</v>
      </c>
      <c r="I209" s="68">
        <f>'CAPE calculation'!O410</f>
        <v>20.235911528176267</v>
      </c>
      <c r="J209" s="69">
        <f>'CAPE calculation'!P410</f>
        <v>3.0074588244185643</v>
      </c>
      <c r="K209" s="69">
        <f>'CAPE calculation'!Q410</f>
        <v>-0.34761994420951714</v>
      </c>
      <c r="L209" s="69">
        <f>'CAPE calculation'!R410</f>
        <v>0.70636728418271366</v>
      </c>
      <c r="M209" s="68">
        <f>'CAPE calculation (2)'!O410</f>
        <v>20.014019439950463</v>
      </c>
      <c r="N209" s="68">
        <f>'CAPE calculation (2)'!P410</f>
        <v>2.9964329999853936</v>
      </c>
      <c r="O209" s="68">
        <f>'CAPE calculation (2)'!Q410</f>
        <v>-0.34840347598955912</v>
      </c>
      <c r="P209" s="68">
        <f>'CAPE calculation (2)'!R410</f>
        <v>0.70581403973778101</v>
      </c>
    </row>
    <row r="210" spans="3:16" x14ac:dyDescent="0.25">
      <c r="C210" s="65">
        <v>1951</v>
      </c>
      <c r="D210" s="65" t="s">
        <v>1</v>
      </c>
      <c r="E210" s="66">
        <f>'q calc'!M212</f>
        <v>0.47242492396455305</v>
      </c>
      <c r="F210" s="66">
        <f t="shared" si="11"/>
        <v>-0.74987643575317564</v>
      </c>
      <c r="G210" s="66">
        <f t="shared" si="10"/>
        <v>-0.54832136676647469</v>
      </c>
      <c r="H210" s="66">
        <f t="shared" si="12"/>
        <v>0.57791911082863157</v>
      </c>
      <c r="I210" s="68">
        <f>'CAPE calculation'!O411</f>
        <v>21.366317204632249</v>
      </c>
      <c r="J210" s="69">
        <f>'CAPE calculation'!P411</f>
        <v>3.0618157196473326</v>
      </c>
      <c r="K210" s="69">
        <f>'CAPE calculation'!Q411</f>
        <v>-0.29326304898074884</v>
      </c>
      <c r="L210" s="69">
        <f>'CAPE calculation'!R411</f>
        <v>0.74582592614164578</v>
      </c>
      <c r="M210" s="68">
        <f>'CAPE calculation (2)'!O411</f>
        <v>21.095597067894303</v>
      </c>
      <c r="N210" s="68">
        <f>'CAPE calculation (2)'!P411</f>
        <v>3.0490643489394129</v>
      </c>
      <c r="O210" s="68">
        <f>'CAPE calculation (2)'!Q411</f>
        <v>-0.29577212703553979</v>
      </c>
      <c r="P210" s="68">
        <f>'CAPE calculation (2)'!R411</f>
        <v>0.74395693637878335</v>
      </c>
    </row>
    <row r="211" spans="3:16" x14ac:dyDescent="0.25">
      <c r="C211" s="65"/>
      <c r="D211" s="65" t="s">
        <v>4</v>
      </c>
      <c r="E211" s="66">
        <f>'q calc'!M213</f>
        <v>0.45853906900615948</v>
      </c>
      <c r="F211" s="66">
        <f t="shared" si="11"/>
        <v>-0.77970978043347006</v>
      </c>
      <c r="G211" s="66">
        <f t="shared" si="10"/>
        <v>-0.57815471144676911</v>
      </c>
      <c r="H211" s="66">
        <f t="shared" si="12"/>
        <v>0.56093249445093118</v>
      </c>
      <c r="I211" s="68">
        <f>'CAPE calculation'!O412</f>
        <v>21.083092365108349</v>
      </c>
      <c r="J211" s="69">
        <f>'CAPE calculation'!P412</f>
        <v>3.0484714095512806</v>
      </c>
      <c r="K211" s="69">
        <f>'CAPE calculation'!Q412</f>
        <v>-0.30660735907680081</v>
      </c>
      <c r="L211" s="69">
        <f>'CAPE calculation'!R412</f>
        <v>0.7359395041522524</v>
      </c>
      <c r="M211" s="68">
        <f>'CAPE calculation (2)'!O412</f>
        <v>20.775368168472106</v>
      </c>
      <c r="N211" s="68">
        <f>'CAPE calculation (2)'!P412</f>
        <v>3.0337680622919261</v>
      </c>
      <c r="O211" s="68">
        <f>'CAPE calculation (2)'!Q412</f>
        <v>-0.31106841368302662</v>
      </c>
      <c r="P211" s="68">
        <f>'CAPE calculation (2)'!R412</f>
        <v>0.73266374992914918</v>
      </c>
    </row>
    <row r="212" spans="3:16" x14ac:dyDescent="0.25">
      <c r="C212" s="65"/>
      <c r="D212" s="65" t="s">
        <v>3</v>
      </c>
      <c r="E212" s="66">
        <f>'q calc'!M214</f>
        <v>0.48704478379955773</v>
      </c>
      <c r="F212" s="66">
        <f t="shared" si="11"/>
        <v>-0.71939920160682036</v>
      </c>
      <c r="G212" s="66">
        <f t="shared" si="10"/>
        <v>-0.51784413262011941</v>
      </c>
      <c r="H212" s="66">
        <f t="shared" si="12"/>
        <v>0.59580363801526048</v>
      </c>
      <c r="I212" s="68">
        <f>'CAPE calculation'!O413</f>
        <v>22.662646131984491</v>
      </c>
      <c r="J212" s="69">
        <f>'CAPE calculation'!P413</f>
        <v>3.120718024244824</v>
      </c>
      <c r="K212" s="69">
        <f>'CAPE calculation'!Q413</f>
        <v>-0.23436074438325738</v>
      </c>
      <c r="L212" s="69">
        <f>'CAPE calculation'!R413</f>
        <v>0.79107638805171632</v>
      </c>
      <c r="M212" s="68">
        <f>'CAPE calculation (2)'!O413</f>
        <v>22.291489456428803</v>
      </c>
      <c r="N212" s="68">
        <f>'CAPE calculation (2)'!P413</f>
        <v>3.1042049668983154</v>
      </c>
      <c r="O212" s="68">
        <f>'CAPE calculation (2)'!Q413</f>
        <v>-0.24063150907663733</v>
      </c>
      <c r="P212" s="68">
        <f>'CAPE calculation (2)'!R413</f>
        <v>0.78613125525439709</v>
      </c>
    </row>
    <row r="213" spans="3:16" x14ac:dyDescent="0.25">
      <c r="C213" s="65"/>
      <c r="D213" s="65" t="s">
        <v>2</v>
      </c>
      <c r="E213" s="66">
        <f>'q calc'!M215</f>
        <v>0.47368381501647022</v>
      </c>
      <c r="F213" s="66">
        <f t="shared" si="11"/>
        <v>-0.74721523679579915</v>
      </c>
      <c r="G213" s="66">
        <f t="shared" si="10"/>
        <v>-0.54566016780909821</v>
      </c>
      <c r="H213" s="66">
        <f t="shared" si="12"/>
        <v>0.57945911678608342</v>
      </c>
      <c r="I213" s="68">
        <f>'CAPE calculation'!O414</f>
        <v>22.154929068713145</v>
      </c>
      <c r="J213" s="69">
        <f>'CAPE calculation'!P414</f>
        <v>3.0980600030536012</v>
      </c>
      <c r="K213" s="69">
        <f>'CAPE calculation'!Q414</f>
        <v>-0.25701876557448022</v>
      </c>
      <c r="L213" s="69">
        <f>'CAPE calculation'!R414</f>
        <v>0.77335370120280178</v>
      </c>
      <c r="M213" s="68">
        <f>'CAPE calculation (2)'!O414</f>
        <v>21.76838563515452</v>
      </c>
      <c r="N213" s="68">
        <f>'CAPE calculation (2)'!P414</f>
        <v>3.0804587170146949</v>
      </c>
      <c r="O213" s="68">
        <f>'CAPE calculation (2)'!Q414</f>
        <v>-0.26437775896025784</v>
      </c>
      <c r="P213" s="68">
        <f>'CAPE calculation (2)'!R414</f>
        <v>0.76768348555957622</v>
      </c>
    </row>
    <row r="214" spans="3:16" x14ac:dyDescent="0.25">
      <c r="C214" s="65">
        <v>1952</v>
      </c>
      <c r="D214" s="65" t="s">
        <v>1</v>
      </c>
      <c r="E214" s="66">
        <f>'q calc'!M216</f>
        <v>0.47277175875769167</v>
      </c>
      <c r="F214" s="66">
        <f t="shared" si="11"/>
        <v>-0.74914254657424495</v>
      </c>
      <c r="G214" s="66">
        <f t="shared" si="10"/>
        <v>-0.547587477587544</v>
      </c>
      <c r="H214" s="66">
        <f t="shared" si="12"/>
        <v>0.57834339508013344</v>
      </c>
      <c r="I214" s="68">
        <f>'CAPE calculation'!O415</f>
        <v>22.591727052779451</v>
      </c>
      <c r="J214" s="69">
        <f>'CAPE calculation'!P415</f>
        <v>3.1175837796505368</v>
      </c>
      <c r="K214" s="69">
        <f>'CAPE calculation'!Q415</f>
        <v>-0.23749498897754462</v>
      </c>
      <c r="L214" s="69">
        <f>'CAPE calculation'!R415</f>
        <v>0.78860084266770658</v>
      </c>
      <c r="M214" s="68">
        <f>'CAPE calculation (2)'!O415</f>
        <v>22.175846457569492</v>
      </c>
      <c r="N214" s="68">
        <f>'CAPE calculation (2)'!P415</f>
        <v>3.0990036991726235</v>
      </c>
      <c r="O214" s="68">
        <f>'CAPE calculation (2)'!Q415</f>
        <v>-0.24583277680232918</v>
      </c>
      <c r="P214" s="68">
        <f>'CAPE calculation (2)'!R415</f>
        <v>0.78205299139354789</v>
      </c>
    </row>
    <row r="215" spans="3:16" x14ac:dyDescent="0.25">
      <c r="C215" s="65"/>
      <c r="D215" s="65" t="s">
        <v>4</v>
      </c>
      <c r="E215" s="66">
        <f>'q calc'!M217</f>
        <v>0.49360124647719272</v>
      </c>
      <c r="F215" s="66">
        <f t="shared" si="11"/>
        <v>-0.70602728111620439</v>
      </c>
      <c r="G215" s="66">
        <f t="shared" si="10"/>
        <v>-0.50447221212950344</v>
      </c>
      <c r="H215" s="66">
        <f t="shared" si="12"/>
        <v>0.60382418242058533</v>
      </c>
      <c r="I215" s="68">
        <f>'CAPE calculation'!O416</f>
        <v>22.799197505868133</v>
      </c>
      <c r="J215" s="69">
        <f>'CAPE calculation'!P416</f>
        <v>3.1267253382299156</v>
      </c>
      <c r="K215" s="69">
        <f>'CAPE calculation'!Q416</f>
        <v>-0.2283534303981658</v>
      </c>
      <c r="L215" s="69">
        <f>'CAPE calculation'!R416</f>
        <v>0.79584293503860648</v>
      </c>
      <c r="M215" s="68">
        <f>'CAPE calculation (2)'!O416</f>
        <v>22.354663085019894</v>
      </c>
      <c r="N215" s="68">
        <f>'CAPE calculation (2)'!P416</f>
        <v>3.1070349384482352</v>
      </c>
      <c r="O215" s="68">
        <f>'CAPE calculation (2)'!Q416</f>
        <v>-0.23780153752671751</v>
      </c>
      <c r="P215" s="68">
        <f>'CAPE calculation (2)'!R416</f>
        <v>0.78835913527292867</v>
      </c>
    </row>
    <row r="216" spans="3:16" x14ac:dyDescent="0.25">
      <c r="C216" s="65"/>
      <c r="D216" s="65" t="s">
        <v>3</v>
      </c>
      <c r="E216" s="66">
        <f>'q calc'!M218</f>
        <v>0.49016043629945594</v>
      </c>
      <c r="F216" s="66">
        <f t="shared" si="11"/>
        <v>-0.71302252044873138</v>
      </c>
      <c r="G216" s="66">
        <f t="shared" si="10"/>
        <v>-0.51146745146203043</v>
      </c>
      <c r="H216" s="66">
        <f t="shared" si="12"/>
        <v>0.59961502693877822</v>
      </c>
      <c r="I216" s="68">
        <f>'CAPE calculation'!O417</f>
        <v>22.802079842608666</v>
      </c>
      <c r="J216" s="69">
        <f>'CAPE calculation'!P417</f>
        <v>3.1268517529670441</v>
      </c>
      <c r="K216" s="69">
        <f>'CAPE calculation'!Q417</f>
        <v>-0.22822701566103731</v>
      </c>
      <c r="L216" s="69">
        <f>'CAPE calculation'!R417</f>
        <v>0.79594354767336095</v>
      </c>
      <c r="M216" s="68">
        <f>'CAPE calculation (2)'!O417</f>
        <v>22.336261962152417</v>
      </c>
      <c r="N216" s="68">
        <f>'CAPE calculation (2)'!P417</f>
        <v>3.1062114547594146</v>
      </c>
      <c r="O216" s="68">
        <f>'CAPE calculation (2)'!Q417</f>
        <v>-0.23862502121553808</v>
      </c>
      <c r="P216" s="68">
        <f>'CAPE calculation (2)'!R417</f>
        <v>0.78771020161391192</v>
      </c>
    </row>
    <row r="217" spans="3:16" x14ac:dyDescent="0.25">
      <c r="C217" s="65"/>
      <c r="D217" s="65" t="s">
        <v>2</v>
      </c>
      <c r="E217" s="66">
        <f>'q calc'!M219</f>
        <v>0.44078337799684614</v>
      </c>
      <c r="F217" s="66">
        <f t="shared" si="11"/>
        <v>-0.81920173057301249</v>
      </c>
      <c r="G217" s="66">
        <f t="shared" si="10"/>
        <v>-0.61764666158631154</v>
      </c>
      <c r="H217" s="66">
        <f t="shared" si="12"/>
        <v>0.53921189369570899</v>
      </c>
      <c r="I217" s="68">
        <f>'CAPE calculation'!O418</f>
        <v>23.722734350397769</v>
      </c>
      <c r="J217" s="69">
        <f>'CAPE calculation'!P418</f>
        <v>3.1664338436407884</v>
      </c>
      <c r="K217" s="69">
        <f>'CAPE calculation'!Q418</f>
        <v>-0.18864492498729302</v>
      </c>
      <c r="L217" s="69">
        <f>'CAPE calculation'!R418</f>
        <v>0.82808048518823696</v>
      </c>
      <c r="M217" s="68">
        <f>'CAPE calculation (2)'!O418</f>
        <v>23.226179331067904</v>
      </c>
      <c r="N217" s="68">
        <f>'CAPE calculation (2)'!P418</f>
        <v>3.1452800619281724</v>
      </c>
      <c r="O217" s="68">
        <f>'CAPE calculation (2)'!Q418</f>
        <v>-0.19955641404678026</v>
      </c>
      <c r="P217" s="68">
        <f>'CAPE calculation (2)'!R418</f>
        <v>0.81909401110163815</v>
      </c>
    </row>
    <row r="218" spans="3:16" x14ac:dyDescent="0.25">
      <c r="C218" s="66">
        <f>C214+1</f>
        <v>1953</v>
      </c>
      <c r="D218" s="65" t="s">
        <v>1</v>
      </c>
      <c r="E218" s="66">
        <f>'q calc'!M220</f>
        <v>0.42059627477582046</v>
      </c>
      <c r="F218" s="66">
        <f t="shared" si="11"/>
        <v>-0.86608187268138515</v>
      </c>
      <c r="G218" s="66">
        <f t="shared" si="10"/>
        <v>-0.6645268036946842</v>
      </c>
      <c r="H218" s="66">
        <f t="shared" si="12"/>
        <v>0.51451693762565975</v>
      </c>
      <c r="I218" s="68">
        <f>'CAPE calculation'!O419</f>
        <v>23.51516623175085</v>
      </c>
      <c r="J218" s="69">
        <f>'CAPE calculation'!P419</f>
        <v>3.1576455845513083</v>
      </c>
      <c r="K218" s="69">
        <f>'CAPE calculation'!Q419</f>
        <v>-0.19743318407677313</v>
      </c>
      <c r="L218" s="69">
        <f>'CAPE calculation'!R419</f>
        <v>0.82083498364275997</v>
      </c>
      <c r="M218" s="68">
        <f>'CAPE calculation (2)'!O419</f>
        <v>23.017049963909308</v>
      </c>
      <c r="N218" s="68">
        <f>'CAPE calculation (2)'!P419</f>
        <v>3.1362352440786241</v>
      </c>
      <c r="O218" s="68">
        <f>'CAPE calculation (2)'!Q419</f>
        <v>-0.20860123189632862</v>
      </c>
      <c r="P218" s="68">
        <f>'CAPE calculation (2)'!R419</f>
        <v>0.81171885870384552</v>
      </c>
    </row>
    <row r="219" spans="3:16" x14ac:dyDescent="0.25">
      <c r="D219" s="65" t="s">
        <v>4</v>
      </c>
      <c r="E219" s="66">
        <f>'q calc'!M221</f>
        <v>0.37729267646022074</v>
      </c>
      <c r="F219" s="66">
        <f t="shared" si="11"/>
        <v>-0.97473406258928164</v>
      </c>
      <c r="G219" s="66">
        <f t="shared" si="10"/>
        <v>-0.77317899360258069</v>
      </c>
      <c r="H219" s="66">
        <f t="shared" si="12"/>
        <v>0.46154348985703741</v>
      </c>
      <c r="I219" s="68">
        <f>'CAPE calculation'!O420</f>
        <v>21.266267972621925</v>
      </c>
      <c r="J219" s="69">
        <f>'CAPE calculation'!P420</f>
        <v>3.0571221541380256</v>
      </c>
      <c r="K219" s="69">
        <f>'CAPE calculation'!Q420</f>
        <v>-0.29795661449005584</v>
      </c>
      <c r="L219" s="69">
        <f>'CAPE calculation'!R420</f>
        <v>0.74233354556855946</v>
      </c>
      <c r="M219" s="68">
        <f>'CAPE calculation (2)'!O420</f>
        <v>20.815760752828787</v>
      </c>
      <c r="N219" s="68">
        <f>'CAPE calculation (2)'!P420</f>
        <v>3.0357104282773504</v>
      </c>
      <c r="O219" s="68">
        <f>'CAPE calculation (2)'!Q420</f>
        <v>-0.30912604769760232</v>
      </c>
      <c r="P219" s="68">
        <f>'CAPE calculation (2)'!R420</f>
        <v>0.73408823406267276</v>
      </c>
    </row>
    <row r="220" spans="3:16" x14ac:dyDescent="0.25">
      <c r="D220" s="65" t="s">
        <v>3</v>
      </c>
      <c r="E220" s="66">
        <f>'q calc'!M222</f>
        <v>0.35473950281100991</v>
      </c>
      <c r="F220" s="66">
        <f t="shared" si="11"/>
        <v>-1.0363715537645393</v>
      </c>
      <c r="G220" s="66">
        <f t="shared" si="10"/>
        <v>-0.83481648477783832</v>
      </c>
      <c r="H220" s="66">
        <f t="shared" si="12"/>
        <v>0.43395411131126527</v>
      </c>
      <c r="I220" s="68">
        <f>'CAPE calculation'!O421</f>
        <v>20.36517239051183</v>
      </c>
      <c r="J220" s="69">
        <f>'CAPE calculation'!P421</f>
        <v>3.0138262061031842</v>
      </c>
      <c r="K220" s="69">
        <f>'CAPE calculation'!Q421</f>
        <v>-0.34125256252489722</v>
      </c>
      <c r="L220" s="69">
        <f>'CAPE calculation'!R421</f>
        <v>0.7108793440497454</v>
      </c>
      <c r="M220" s="68">
        <f>'CAPE calculation (2)'!O421</f>
        <v>19.934848795834704</v>
      </c>
      <c r="N220" s="68">
        <f>'CAPE calculation (2)'!P421</f>
        <v>2.9924693959454962</v>
      </c>
      <c r="O220" s="68">
        <f>'CAPE calculation (2)'!Q421</f>
        <v>-0.35236708002945649</v>
      </c>
      <c r="P220" s="68">
        <f>'CAPE calculation (2)'!R421</f>
        <v>0.70302200926535885</v>
      </c>
    </row>
    <row r="221" spans="3:16" x14ac:dyDescent="0.25">
      <c r="D221" s="65" t="s">
        <v>2</v>
      </c>
      <c r="E221" s="66">
        <f>'q calc'!M223</f>
        <v>0.41172096528337648</v>
      </c>
      <c r="F221" s="66">
        <f t="shared" si="11"/>
        <v>-0.88740942781235088</v>
      </c>
      <c r="G221" s="66">
        <f t="shared" si="10"/>
        <v>-0.68585435882564993</v>
      </c>
      <c r="H221" s="66">
        <f t="shared" si="12"/>
        <v>0.50365973956092136</v>
      </c>
      <c r="I221" s="68">
        <f>'CAPE calculation'!O422</f>
        <v>21.499417238124945</v>
      </c>
      <c r="J221" s="69">
        <f>'CAPE calculation'!P422</f>
        <v>3.0680258295627736</v>
      </c>
      <c r="K221" s="69">
        <f>'CAPE calculation'!Q422</f>
        <v>-0.28705293906530782</v>
      </c>
      <c r="L221" s="69">
        <f>'CAPE calculation'!R422</f>
        <v>0.75047199849929358</v>
      </c>
      <c r="M221" s="68">
        <f>'CAPE calculation (2)'!O422</f>
        <v>21.045741902357559</v>
      </c>
      <c r="N221" s="68">
        <f>'CAPE calculation (2)'!P422</f>
        <v>3.0466982547424042</v>
      </c>
      <c r="O221" s="68">
        <f>'CAPE calculation (2)'!Q422</f>
        <v>-0.29813822123254852</v>
      </c>
      <c r="P221" s="68">
        <f>'CAPE calculation (2)'!R422</f>
        <v>0.74219874503221939</v>
      </c>
    </row>
    <row r="222" spans="3:16" x14ac:dyDescent="0.25">
      <c r="C222" s="66">
        <f>C218+1</f>
        <v>1954</v>
      </c>
      <c r="D222" s="65" t="s">
        <v>1</v>
      </c>
      <c r="E222" s="66">
        <f>'q calc'!M224</f>
        <v>0.45602841588162701</v>
      </c>
      <c r="F222" s="66">
        <f t="shared" si="11"/>
        <v>-0.78520015587939918</v>
      </c>
      <c r="G222" s="66">
        <f t="shared" si="10"/>
        <v>-0.58364508689269823</v>
      </c>
      <c r="H222" s="66">
        <f t="shared" si="12"/>
        <v>0.55786120344208123</v>
      </c>
      <c r="I222" s="68">
        <f>'CAPE calculation'!O423</f>
        <v>22.760890439323678</v>
      </c>
      <c r="J222" s="69">
        <f>'CAPE calculation'!P423</f>
        <v>3.1250437314859774</v>
      </c>
      <c r="K222" s="69">
        <f>'CAPE calculation'!Q423</f>
        <v>-0.23003503714210405</v>
      </c>
      <c r="L222" s="69">
        <f>'CAPE calculation'!R423</f>
        <v>0.79450576480427626</v>
      </c>
      <c r="M222" s="68">
        <f>'CAPE calculation (2)'!O423</f>
        <v>22.279789747387252</v>
      </c>
      <c r="N222" s="68">
        <f>'CAPE calculation (2)'!P423</f>
        <v>3.1036799781827451</v>
      </c>
      <c r="O222" s="68">
        <f>'CAPE calculation (2)'!Q423</f>
        <v>-0.2411564977922076</v>
      </c>
      <c r="P222" s="68">
        <f>'CAPE calculation (2)'!R423</f>
        <v>0.78571865353153214</v>
      </c>
    </row>
    <row r="223" spans="3:16" x14ac:dyDescent="0.25">
      <c r="D223" s="65" t="s">
        <v>4</v>
      </c>
      <c r="E223" s="66">
        <f>'q calc'!M225</f>
        <v>0.52061812775497429</v>
      </c>
      <c r="F223" s="66">
        <f t="shared" si="11"/>
        <v>-0.6527384661385961</v>
      </c>
      <c r="G223" s="66">
        <f t="shared" si="10"/>
        <v>-0.45118339715189515</v>
      </c>
      <c r="H223" s="66">
        <f t="shared" si="12"/>
        <v>0.63687403058352809</v>
      </c>
      <c r="I223" s="68">
        <f>'CAPE calculation'!O424</f>
        <v>24.551152841466074</v>
      </c>
      <c r="J223" s="69">
        <f>'CAPE calculation'!P424</f>
        <v>3.2007588120571824</v>
      </c>
      <c r="K223" s="69">
        <f>'CAPE calculation'!Q424</f>
        <v>-0.15431995657089903</v>
      </c>
      <c r="L223" s="69">
        <f>'CAPE calculation'!R424</f>
        <v>0.85699777507102182</v>
      </c>
      <c r="M223" s="68">
        <f>'CAPE calculation (2)'!O424</f>
        <v>24.033459461399637</v>
      </c>
      <c r="N223" s="68">
        <f>'CAPE calculation (2)'!P424</f>
        <v>3.1794470036561644</v>
      </c>
      <c r="O223" s="68">
        <f>'CAPE calculation (2)'!Q424</f>
        <v>-0.16538947231878831</v>
      </c>
      <c r="P223" s="68">
        <f>'CAPE calculation (2)'!R424</f>
        <v>0.84756353726049216</v>
      </c>
    </row>
    <row r="224" spans="3:16" x14ac:dyDescent="0.25">
      <c r="D224" s="65" t="s">
        <v>3</v>
      </c>
      <c r="E224" s="66">
        <f>'q calc'!M226</f>
        <v>0.6111228890782836</v>
      </c>
      <c r="F224" s="66">
        <f t="shared" si="11"/>
        <v>-0.49245721224632538</v>
      </c>
      <c r="G224" s="66">
        <f t="shared" si="10"/>
        <v>-0.29090214325962438</v>
      </c>
      <c r="H224" s="66">
        <f t="shared" si="12"/>
        <v>0.74758883104492158</v>
      </c>
      <c r="I224" s="68">
        <f>'CAPE calculation'!O425</f>
        <v>26.485407636223503</v>
      </c>
      <c r="J224" s="69">
        <f>'CAPE calculation'!P425</f>
        <v>3.2765939260890526</v>
      </c>
      <c r="K224" s="69">
        <f>'CAPE calculation'!Q425</f>
        <v>-7.8484842539028765E-2</v>
      </c>
      <c r="L224" s="69">
        <f>'CAPE calculation'!R425</f>
        <v>0.92451607314164641</v>
      </c>
      <c r="M224" s="68">
        <f>'CAPE calculation (2)'!O425</f>
        <v>25.929583826652287</v>
      </c>
      <c r="N224" s="68">
        <f>'CAPE calculation (2)'!P425</f>
        <v>3.2553845495433413</v>
      </c>
      <c r="O224" s="68">
        <f>'CAPE calculation (2)'!Q425</f>
        <v>-8.9451926431611373E-2</v>
      </c>
      <c r="P224" s="68">
        <f>'CAPE calculation (2)'!R425</f>
        <v>0.9144322240877254</v>
      </c>
    </row>
    <row r="225" spans="3:16" x14ac:dyDescent="0.25">
      <c r="D225" s="65" t="s">
        <v>2</v>
      </c>
      <c r="E225" s="66">
        <f>'q calc'!M227</f>
        <v>0.62373828823463451</v>
      </c>
      <c r="F225" s="66">
        <f t="shared" si="11"/>
        <v>-0.47202440847002647</v>
      </c>
      <c r="G225" s="66">
        <f t="shared" si="10"/>
        <v>-0.27046933948332552</v>
      </c>
      <c r="H225" s="66">
        <f t="shared" si="12"/>
        <v>0.76302129426469356</v>
      </c>
      <c r="I225" s="68">
        <f>'CAPE calculation'!O426</f>
        <v>29.228625894096322</v>
      </c>
      <c r="J225" s="69">
        <f>'CAPE calculation'!P426</f>
        <v>3.3751485678948572</v>
      </c>
      <c r="K225" s="69">
        <f>'CAPE calculation'!Q426</f>
        <v>2.0069799266775767E-2</v>
      </c>
      <c r="L225" s="69">
        <f>'CAPE calculation'!R426</f>
        <v>1.0202725518174898</v>
      </c>
      <c r="M225" s="68">
        <f>'CAPE calculation (2)'!O426</f>
        <v>28.614510384086408</v>
      </c>
      <c r="N225" s="68">
        <f>'CAPE calculation (2)'!P426</f>
        <v>3.3539139452511613</v>
      </c>
      <c r="O225" s="68">
        <f>'CAPE calculation (2)'!Q426</f>
        <v>9.0774692762085607E-3</v>
      </c>
      <c r="P225" s="68">
        <f>'CAPE calculation (2)'!R426</f>
        <v>1.0091187944484528</v>
      </c>
    </row>
    <row r="226" spans="3:16" x14ac:dyDescent="0.25">
      <c r="C226" s="66">
        <f>C222+1</f>
        <v>1955</v>
      </c>
      <c r="D226" s="65" t="s">
        <v>1</v>
      </c>
      <c r="E226" s="66">
        <f>'q calc'!M228</f>
        <v>0.64985042077970012</v>
      </c>
      <c r="F226" s="66">
        <f t="shared" si="11"/>
        <v>-0.43101306445194071</v>
      </c>
      <c r="G226" s="66">
        <f t="shared" si="10"/>
        <v>-0.22945799546523973</v>
      </c>
      <c r="H226" s="66">
        <f t="shared" si="12"/>
        <v>0.79496436004463533</v>
      </c>
      <c r="I226" s="68">
        <f>'CAPE calculation'!O427</f>
        <v>30.150413873109105</v>
      </c>
      <c r="J226" s="69">
        <f>'CAPE calculation'!P427</f>
        <v>3.4061986502136086</v>
      </c>
      <c r="K226" s="69">
        <f>'CAPE calculation'!Q427</f>
        <v>5.111988158552716E-2</v>
      </c>
      <c r="L226" s="69">
        <f>'CAPE calculation'!R427</f>
        <v>1.0524490549822183</v>
      </c>
      <c r="M226" s="68">
        <f>'CAPE calculation (2)'!O427</f>
        <v>29.51425450005371</v>
      </c>
      <c r="N226" s="68">
        <f>'CAPE calculation (2)'!P427</f>
        <v>3.3848733500322599</v>
      </c>
      <c r="O226" s="68">
        <f>'CAPE calculation (2)'!Q427</f>
        <v>4.0036874057307159E-2</v>
      </c>
      <c r="P226" s="68">
        <f>'CAPE calculation (2)'!R427</f>
        <v>1.0408491538161235</v>
      </c>
    </row>
    <row r="227" spans="3:16" x14ac:dyDescent="0.25">
      <c r="D227" s="65" t="s">
        <v>4</v>
      </c>
      <c r="E227" s="66">
        <f>'q calc'!M229</f>
        <v>0.76111954352355293</v>
      </c>
      <c r="F227" s="66">
        <f t="shared" si="11"/>
        <v>-0.27296484604141769</v>
      </c>
      <c r="G227" s="66">
        <f t="shared" si="10"/>
        <v>-7.1409777054716711E-2</v>
      </c>
      <c r="H227" s="66">
        <f t="shared" si="12"/>
        <v>0.93108027861042675</v>
      </c>
      <c r="I227" s="68">
        <f>'CAPE calculation'!O428</f>
        <v>32.466475557428545</v>
      </c>
      <c r="J227" s="69">
        <f>'CAPE calculation'!P428</f>
        <v>3.4802080356415526</v>
      </c>
      <c r="K227" s="69">
        <f>'CAPE calculation'!Q428</f>
        <v>0.12512926701347116</v>
      </c>
      <c r="L227" s="69">
        <f>'CAPE calculation'!R428</f>
        <v>1.1332949412510147</v>
      </c>
      <c r="M227" s="68">
        <f>'CAPE calculation (2)'!O428</f>
        <v>31.781735662544985</v>
      </c>
      <c r="N227" s="68">
        <f>'CAPE calculation (2)'!P428</f>
        <v>3.4588917745494183</v>
      </c>
      <c r="O227" s="68">
        <f>'CAPE calculation (2)'!Q428</f>
        <v>0.11405529857446561</v>
      </c>
      <c r="P227" s="68">
        <f>'CAPE calculation (2)'!R428</f>
        <v>1.1208141025926122</v>
      </c>
    </row>
    <row r="228" spans="3:16" x14ac:dyDescent="0.25">
      <c r="D228" s="65" t="s">
        <v>3</v>
      </c>
      <c r="E228" s="66">
        <f>'q calc'!M230</f>
        <v>0.8249918452322782</v>
      </c>
      <c r="F228" s="66">
        <f t="shared" si="11"/>
        <v>-0.19238177726324424</v>
      </c>
      <c r="G228" s="66">
        <f t="shared" si="10"/>
        <v>9.173291723456739E-3</v>
      </c>
      <c r="H228" s="66">
        <f t="shared" si="12"/>
        <v>1.0092154953138839</v>
      </c>
      <c r="I228" s="68">
        <f>'CAPE calculation'!O429</f>
        <v>35.473843696903344</v>
      </c>
      <c r="J228" s="69">
        <f>'CAPE calculation'!P429</f>
        <v>3.568795627642531</v>
      </c>
      <c r="K228" s="69">
        <f>'CAPE calculation'!Q429</f>
        <v>0.21371685901444959</v>
      </c>
      <c r="L228" s="69">
        <f>'CAPE calculation'!R429</f>
        <v>1.2382719995990203</v>
      </c>
      <c r="M228" s="68">
        <f>'CAPE calculation (2)'!O429</f>
        <v>34.726836796390813</v>
      </c>
      <c r="N228" s="68">
        <f>'CAPE calculation (2)'!P429</f>
        <v>3.5475127827459048</v>
      </c>
      <c r="O228" s="68">
        <f>'CAPE calculation (2)'!Q429</f>
        <v>0.20267630677095205</v>
      </c>
      <c r="P228" s="68">
        <f>'CAPE calculation (2)'!R429</f>
        <v>1.2246759847574069</v>
      </c>
    </row>
    <row r="229" spans="3:16" x14ac:dyDescent="0.25">
      <c r="D229" s="65" t="s">
        <v>2</v>
      </c>
      <c r="E229" s="66">
        <f>'q calc'!M231</f>
        <v>0.81494261696468473</v>
      </c>
      <c r="F229" s="66">
        <f t="shared" si="11"/>
        <v>-0.20463757685236711</v>
      </c>
      <c r="G229" s="66">
        <f t="shared" si="10"/>
        <v>-3.0825078656661342E-3</v>
      </c>
      <c r="H229" s="66">
        <f t="shared" si="12"/>
        <v>0.99692223818387404</v>
      </c>
      <c r="I229" s="68">
        <f>'CAPE calculation'!O430</f>
        <v>35.969055674607141</v>
      </c>
      <c r="J229" s="69">
        <f>'CAPE calculation'!P430</f>
        <v>3.5826590042243849</v>
      </c>
      <c r="K229" s="69">
        <f>'CAPE calculation'!Q430</f>
        <v>0.22758023559630347</v>
      </c>
      <c r="L229" s="69">
        <f>'CAPE calculation'!R430</f>
        <v>1.2555581761717101</v>
      </c>
      <c r="M229" s="68">
        <f>'CAPE calculation (2)'!O430</f>
        <v>35.213620429260367</v>
      </c>
      <c r="N229" s="68">
        <f>'CAPE calculation (2)'!P430</f>
        <v>3.5614329517736016</v>
      </c>
      <c r="O229" s="68">
        <f>'CAPE calculation (2)'!Q430</f>
        <v>0.21659647579864894</v>
      </c>
      <c r="P229" s="68">
        <f>'CAPE calculation (2)'!R430</f>
        <v>1.2418428873590934</v>
      </c>
    </row>
    <row r="230" spans="3:16" x14ac:dyDescent="0.25">
      <c r="C230" s="66">
        <f>C226+1</f>
        <v>1956</v>
      </c>
      <c r="D230" s="65" t="s">
        <v>1</v>
      </c>
      <c r="E230" s="66">
        <f>'q calc'!M232</f>
        <v>0.87799822940882621</v>
      </c>
      <c r="F230" s="66">
        <f t="shared" si="11"/>
        <v>-0.13011070196770272</v>
      </c>
      <c r="G230" s="66">
        <f t="shared" si="10"/>
        <v>7.1444367018998256E-2</v>
      </c>
      <c r="H230" s="66">
        <f t="shared" si="12"/>
        <v>1.0740583959688246</v>
      </c>
      <c r="I230" s="68">
        <f>'CAPE calculation'!O431</f>
        <v>37.145774940636365</v>
      </c>
      <c r="J230" s="69">
        <f>'CAPE calculation'!P431</f>
        <v>3.6148500349689021</v>
      </c>
      <c r="K230" s="69">
        <f>'CAPE calculation'!Q431</f>
        <v>0.25977126634082071</v>
      </c>
      <c r="L230" s="69">
        <f>'CAPE calculation'!R431</f>
        <v>1.2966334690258614</v>
      </c>
      <c r="M230" s="68">
        <f>'CAPE calculation (2)'!O431</f>
        <v>36.35920107505045</v>
      </c>
      <c r="N230" s="68">
        <f>'CAPE calculation (2)'!P431</f>
        <v>3.5934472964345003</v>
      </c>
      <c r="O230" s="68">
        <f>'CAPE calculation (2)'!Q431</f>
        <v>0.24861082045954763</v>
      </c>
      <c r="P230" s="68">
        <f>'CAPE calculation (2)'!R431</f>
        <v>1.2822429132447741</v>
      </c>
    </row>
    <row r="231" spans="3:16" x14ac:dyDescent="0.25">
      <c r="D231" s="65" t="s">
        <v>4</v>
      </c>
      <c r="E231" s="66">
        <f>'q calc'!M233</f>
        <v>0.80457515157546577</v>
      </c>
      <c r="F231" s="66">
        <f t="shared" si="11"/>
        <v>-0.21744090289702153</v>
      </c>
      <c r="G231" s="66">
        <f t="shared" si="10"/>
        <v>-1.5885833910320557E-2</v>
      </c>
      <c r="H231" s="66">
        <f t="shared" si="12"/>
        <v>0.98423968043691323</v>
      </c>
      <c r="I231" s="68">
        <f>'CAPE calculation'!O432</f>
        <v>35.14346856218333</v>
      </c>
      <c r="J231" s="69">
        <f>'CAPE calculation'!P432</f>
        <v>3.5594387848366118</v>
      </c>
      <c r="K231" s="69">
        <f>'CAPE calculation'!Q432</f>
        <v>0.20436001620853039</v>
      </c>
      <c r="L231" s="69">
        <f>'CAPE calculation'!R432</f>
        <v>1.2267397201487595</v>
      </c>
      <c r="M231" s="68">
        <f>'CAPE calculation (2)'!O432</f>
        <v>34.392093194413334</v>
      </c>
      <c r="N231" s="68">
        <f>'CAPE calculation (2)'!P432</f>
        <v>3.5378266889604104</v>
      </c>
      <c r="O231" s="68">
        <f>'CAPE calculation (2)'!Q432</f>
        <v>0.19299021298545771</v>
      </c>
      <c r="P231" s="68">
        <f>'CAPE calculation (2)'!R432</f>
        <v>1.2128709230756693</v>
      </c>
    </row>
    <row r="232" spans="3:16" x14ac:dyDescent="0.25">
      <c r="D232" s="65" t="s">
        <v>3</v>
      </c>
      <c r="E232" s="66">
        <f>'q calc'!M234</f>
        <v>0.74083375374729821</v>
      </c>
      <c r="F232" s="66">
        <f t="shared" si="11"/>
        <v>-0.29997903277443155</v>
      </c>
      <c r="G232" s="66">
        <f t="shared" si="10"/>
        <v>-9.8423963787730578E-2</v>
      </c>
      <c r="H232" s="66">
        <f t="shared" si="12"/>
        <v>0.9062645989219662</v>
      </c>
      <c r="I232" s="68">
        <f>'CAPE calculation'!O433</f>
        <v>34.72890582372159</v>
      </c>
      <c r="J232" s="69">
        <f>'CAPE calculation'!P433</f>
        <v>3.5475723610400336</v>
      </c>
      <c r="K232" s="69">
        <f>'CAPE calculation'!Q433</f>
        <v>0.19249359241195219</v>
      </c>
      <c r="L232" s="69">
        <f>'CAPE calculation'!R433</f>
        <v>1.2122687359638944</v>
      </c>
      <c r="M232" s="68">
        <f>'CAPE calculation (2)'!O433</f>
        <v>34.000738214833383</v>
      </c>
      <c r="N232" s="68">
        <f>'CAPE calculation (2)'!P433</f>
        <v>3.526382236581437</v>
      </c>
      <c r="O232" s="68">
        <f>'CAPE calculation (2)'!Q433</f>
        <v>0.18154576060648431</v>
      </c>
      <c r="P232" s="68">
        <f>'CAPE calculation (2)'!R433</f>
        <v>1.1990694055975044</v>
      </c>
    </row>
    <row r="233" spans="3:16" x14ac:dyDescent="0.25">
      <c r="D233" s="65" t="s">
        <v>2</v>
      </c>
      <c r="E233" s="66">
        <f>'q calc'!M235</f>
        <v>0.83521218715082379</v>
      </c>
      <c r="F233" s="66">
        <f t="shared" si="11"/>
        <v>-0.18006947006508001</v>
      </c>
      <c r="G233" s="66">
        <f t="shared" si="10"/>
        <v>2.1485598921620969E-2</v>
      </c>
      <c r="H233" s="66">
        <f t="shared" si="12"/>
        <v>1.0217180763893345</v>
      </c>
      <c r="I233" s="68">
        <f>'CAPE calculation'!O434</f>
        <v>33.620737776272492</v>
      </c>
      <c r="J233" s="69">
        <f>'CAPE calculation'!P434</f>
        <v>3.5151430723046078</v>
      </c>
      <c r="K233" s="69">
        <f>'CAPE calculation'!Q434</f>
        <v>0.16006430367652635</v>
      </c>
      <c r="L233" s="69">
        <f>'CAPE calculation'!R434</f>
        <v>1.1735863344815225</v>
      </c>
      <c r="M233" s="68">
        <f>'CAPE calculation (2)'!O434</f>
        <v>32.954376646422524</v>
      </c>
      <c r="N233" s="68">
        <f>'CAPE calculation (2)'!P434</f>
        <v>3.4951240790298534</v>
      </c>
      <c r="O233" s="68">
        <f>'CAPE calculation (2)'!Q434</f>
        <v>0.15028760305490074</v>
      </c>
      <c r="P233" s="68">
        <f>'CAPE calculation (2)'!R434</f>
        <v>1.1621684378612471</v>
      </c>
    </row>
    <row r="234" spans="3:16" x14ac:dyDescent="0.25">
      <c r="C234" s="66">
        <f>C230+1</f>
        <v>1957</v>
      </c>
      <c r="D234" s="65" t="s">
        <v>1</v>
      </c>
      <c r="E234" s="66">
        <f>'q calc'!M236</f>
        <v>0.73569658384970393</v>
      </c>
      <c r="F234" s="66">
        <f t="shared" si="11"/>
        <v>-0.30693749545594406</v>
      </c>
      <c r="G234" s="66">
        <f t="shared" si="10"/>
        <v>-0.10538242646924309</v>
      </c>
      <c r="H234" s="66">
        <f t="shared" si="12"/>
        <v>0.89998028048576095</v>
      </c>
      <c r="I234" s="68">
        <f>'CAPE calculation'!O435</f>
        <v>31.147492126112528</v>
      </c>
      <c r="J234" s="69">
        <f>'CAPE calculation'!P435</f>
        <v>3.4387337323972873</v>
      </c>
      <c r="K234" s="69">
        <f>'CAPE calculation'!Q435</f>
        <v>8.3654963769205892E-2</v>
      </c>
      <c r="L234" s="69">
        <f>'CAPE calculation'!R435</f>
        <v>1.0872536871684684</v>
      </c>
      <c r="M234" s="68">
        <f>'CAPE calculation (2)'!O435</f>
        <v>30.578551825266956</v>
      </c>
      <c r="N234" s="68">
        <f>'CAPE calculation (2)'!P435</f>
        <v>3.4202988424556358</v>
      </c>
      <c r="O234" s="68">
        <f>'CAPE calculation (2)'!Q435</f>
        <v>7.5462366480683052E-2</v>
      </c>
      <c r="P234" s="68">
        <f>'CAPE calculation (2)'!R435</f>
        <v>1.0783826436203452</v>
      </c>
    </row>
    <row r="235" spans="3:16" x14ac:dyDescent="0.25">
      <c r="D235" s="65" t="s">
        <v>4</v>
      </c>
      <c r="E235" s="66">
        <f>'q calc'!M237</f>
        <v>0.81615793580551843</v>
      </c>
      <c r="F235" s="66">
        <f t="shared" si="11"/>
        <v>-0.20314739396490633</v>
      </c>
      <c r="G235" s="66">
        <f t="shared" si="10"/>
        <v>-1.5923249782053561E-3</v>
      </c>
      <c r="H235" s="66">
        <f t="shared" si="12"/>
        <v>0.99840894209859088</v>
      </c>
      <c r="I235" s="68">
        <f>'CAPE calculation'!O436</f>
        <v>32.786161398969497</v>
      </c>
      <c r="J235" s="69">
        <f>'CAPE calculation'!P436</f>
        <v>3.490006517793633</v>
      </c>
      <c r="K235" s="69">
        <f>'CAPE calculation'!Q436</f>
        <v>0.13492774916555161</v>
      </c>
      <c r="L235" s="69">
        <f>'CAPE calculation'!R436</f>
        <v>1.144454093600862</v>
      </c>
      <c r="M235" s="68">
        <f>'CAPE calculation (2)'!O436</f>
        <v>32.238881719327495</v>
      </c>
      <c r="N235" s="68">
        <f>'CAPE calculation (2)'!P436</f>
        <v>3.4731732309117724</v>
      </c>
      <c r="O235" s="68">
        <f>'CAPE calculation (2)'!Q436</f>
        <v>0.12833675493681973</v>
      </c>
      <c r="P235" s="68">
        <f>'CAPE calculation (2)'!R436</f>
        <v>1.1369358069836748</v>
      </c>
    </row>
    <row r="236" spans="3:16" x14ac:dyDescent="0.25">
      <c r="D236" s="65" t="s">
        <v>3</v>
      </c>
      <c r="E236" s="66">
        <f>'q calc'!M238</f>
        <v>0.66730680780093266</v>
      </c>
      <c r="F236" s="66">
        <f t="shared" si="11"/>
        <v>-0.40450535711512636</v>
      </c>
      <c r="G236" s="66">
        <f t="shared" si="10"/>
        <v>-0.20295028812842539</v>
      </c>
      <c r="H236" s="66">
        <f t="shared" si="12"/>
        <v>0.81631882115335563</v>
      </c>
      <c r="I236" s="68">
        <f>'CAPE calculation'!O437</f>
        <v>29.675649357333764</v>
      </c>
      <c r="J236" s="69">
        <f>'CAPE calculation'!P437</f>
        <v>3.3903268225590559</v>
      </c>
      <c r="K236" s="69">
        <f>'CAPE calculation'!Q437</f>
        <v>3.5248053930974521E-2</v>
      </c>
      <c r="L236" s="69">
        <f>'CAPE calculation'!R437</f>
        <v>1.0358766302032503</v>
      </c>
      <c r="M236" s="68">
        <f>'CAPE calculation (2)'!O437</f>
        <v>29.2280472178753</v>
      </c>
      <c r="N236" s="68">
        <f>'CAPE calculation (2)'!P437</f>
        <v>3.3751287694290797</v>
      </c>
      <c r="O236" s="68">
        <f>'CAPE calculation (2)'!Q437</f>
        <v>3.0292293454126984E-2</v>
      </c>
      <c r="P236" s="68">
        <f>'CAPE calculation (2)'!R437</f>
        <v>1.0307557730915362</v>
      </c>
    </row>
    <row r="237" spans="3:16" x14ac:dyDescent="0.25">
      <c r="D237" s="65" t="s">
        <v>2</v>
      </c>
      <c r="E237" s="66">
        <f>'q calc'!M239</f>
        <v>0.66737230441068751</v>
      </c>
      <c r="F237" s="66">
        <f t="shared" si="11"/>
        <v>-0.40440721126237694</v>
      </c>
      <c r="G237" s="66">
        <f t="shared" si="10"/>
        <v>-0.20285214227567597</v>
      </c>
      <c r="H237" s="66">
        <f t="shared" si="12"/>
        <v>0.81639894339194152</v>
      </c>
      <c r="I237" s="68">
        <f>'CAPE calculation'!O438</f>
        <v>26.734233815064609</v>
      </c>
      <c r="J237" s="69">
        <f>'CAPE calculation'!P438</f>
        <v>3.2859449094923554</v>
      </c>
      <c r="K237" s="69">
        <f>'CAPE calculation'!Q438</f>
        <v>-6.9133859135726006E-2</v>
      </c>
      <c r="L237" s="69">
        <f>'CAPE calculation'!R438</f>
        <v>0.93320175413688244</v>
      </c>
      <c r="M237" s="68">
        <f>'CAPE calculation (2)'!O438</f>
        <v>26.370564780300807</v>
      </c>
      <c r="N237" s="68">
        <f>'CAPE calculation (2)'!P438</f>
        <v>3.2722484176671593</v>
      </c>
      <c r="O237" s="68">
        <f>'CAPE calculation (2)'!Q438</f>
        <v>-7.2588058307793357E-2</v>
      </c>
      <c r="P237" s="68">
        <f>'CAPE calculation (2)'!R438</f>
        <v>0.92998385025037356</v>
      </c>
    </row>
    <row r="238" spans="3:16" x14ac:dyDescent="0.25">
      <c r="C238" s="66">
        <f>C234+1</f>
        <v>1958</v>
      </c>
      <c r="D238" s="65" t="s">
        <v>1</v>
      </c>
      <c r="E238" s="66">
        <f>'q calc'!M240</f>
        <v>0.73211968154366769</v>
      </c>
      <c r="F238" s="66">
        <f t="shared" si="11"/>
        <v>-0.31181127900879663</v>
      </c>
      <c r="G238" s="66">
        <f t="shared" si="10"/>
        <v>-0.11025621002209565</v>
      </c>
      <c r="H238" s="66">
        <f t="shared" si="12"/>
        <v>0.89560464301329679</v>
      </c>
      <c r="I238" s="68">
        <f>'CAPE calculation'!O439</f>
        <v>27.154743737097409</v>
      </c>
      <c r="J238" s="69">
        <f>'CAPE calculation'!P439</f>
        <v>3.3015517543992821</v>
      </c>
      <c r="K238" s="69">
        <f>'CAPE calculation'!Q439</f>
        <v>-5.3527014228799352E-2</v>
      </c>
      <c r="L238" s="69">
        <f>'CAPE calculation'!R439</f>
        <v>0.94788033440170549</v>
      </c>
      <c r="M238" s="68">
        <f>'CAPE calculation (2)'!O439</f>
        <v>26.828214060078466</v>
      </c>
      <c r="N238" s="68">
        <f>'CAPE calculation (2)'!P439</f>
        <v>3.2894540971857715</v>
      </c>
      <c r="O238" s="68">
        <f>'CAPE calculation (2)'!Q439</f>
        <v>-5.5382378789181175E-2</v>
      </c>
      <c r="P238" s="68">
        <f>'CAPE calculation (2)'!R439</f>
        <v>0.94612330129428401</v>
      </c>
    </row>
    <row r="239" spans="3:16" x14ac:dyDescent="0.25">
      <c r="D239" s="65" t="s">
        <v>4</v>
      </c>
      <c r="E239" s="66">
        <f>'q calc'!M241</f>
        <v>0.80838778344186213</v>
      </c>
      <c r="F239" s="66">
        <f t="shared" si="11"/>
        <v>-0.21271340558830601</v>
      </c>
      <c r="G239" s="66">
        <f t="shared" si="10"/>
        <v>-1.1158336601605034E-2</v>
      </c>
      <c r="H239" s="66">
        <f t="shared" si="12"/>
        <v>0.98890368672949824</v>
      </c>
      <c r="I239" s="68">
        <f>'CAPE calculation'!O440</f>
        <v>28.378983760670728</v>
      </c>
      <c r="J239" s="69">
        <f>'CAPE calculation'!P440</f>
        <v>3.3456488627986829</v>
      </c>
      <c r="K239" s="69">
        <f>'CAPE calculation'!Q440</f>
        <v>-9.4299058293985105E-3</v>
      </c>
      <c r="L239" s="69">
        <f>'CAPE calculation'!R440</f>
        <v>0.99061441630531433</v>
      </c>
      <c r="M239" s="68">
        <f>'CAPE calculation (2)'!O440</f>
        <v>28.091843235715583</v>
      </c>
      <c r="N239" s="68">
        <f>'CAPE calculation (2)'!P440</f>
        <v>3.3354792578923238</v>
      </c>
      <c r="O239" s="68">
        <f>'CAPE calculation (2)'!Q440</f>
        <v>-9.3572180826289042E-3</v>
      </c>
      <c r="P239" s="68">
        <f>'CAPE calculation (2)'!R440</f>
        <v>0.99068642445217636</v>
      </c>
    </row>
    <row r="240" spans="3:16" x14ac:dyDescent="0.25">
      <c r="D240" s="65" t="s">
        <v>3</v>
      </c>
      <c r="E240" s="66">
        <f>'q calc'!M242</f>
        <v>0.97528616214041552</v>
      </c>
      <c r="F240" s="66">
        <f t="shared" si="11"/>
        <v>-2.5024351415685524E-2</v>
      </c>
      <c r="G240" s="66">
        <f t="shared" si="10"/>
        <v>0.17653071757101546</v>
      </c>
      <c r="H240" s="66">
        <f t="shared" si="12"/>
        <v>1.1930710744421866</v>
      </c>
      <c r="I240" s="68">
        <f>'CAPE calculation'!O441</f>
        <v>30.642126471757205</v>
      </c>
      <c r="J240" s="69">
        <f>'CAPE calculation'!P441</f>
        <v>3.422375744283948</v>
      </c>
      <c r="K240" s="69">
        <f>'CAPE calculation'!Q441</f>
        <v>6.7296975655866564E-2</v>
      </c>
      <c r="L240" s="69">
        <f>'CAPE calculation'!R441</f>
        <v>1.069613080058226</v>
      </c>
      <c r="M240" s="68">
        <f>'CAPE calculation (2)'!O441</f>
        <v>30.396809700033689</v>
      </c>
      <c r="N240" s="68">
        <f>'CAPE calculation (2)'!P441</f>
        <v>3.4143376588273218</v>
      </c>
      <c r="O240" s="68">
        <f>'CAPE calculation (2)'!Q441</f>
        <v>6.9501182852369059E-2</v>
      </c>
      <c r="P240" s="68">
        <f>'CAPE calculation (2)'!R441</f>
        <v>1.0719733291902129</v>
      </c>
    </row>
    <row r="241" spans="3:16" x14ac:dyDescent="0.25">
      <c r="D241" s="65" t="s">
        <v>2</v>
      </c>
      <c r="E241" s="66">
        <f>'q calc'!M243</f>
        <v>1.0536109681263459</v>
      </c>
      <c r="F241" s="66">
        <f t="shared" si="11"/>
        <v>5.2223281535446413E-2</v>
      </c>
      <c r="G241" s="66">
        <f t="shared" si="10"/>
        <v>0.25377835052214737</v>
      </c>
      <c r="H241" s="66">
        <f t="shared" si="12"/>
        <v>1.2888860916757192</v>
      </c>
      <c r="I241" s="68">
        <f>'CAPE calculation'!O442</f>
        <v>33.083746149959133</v>
      </c>
      <c r="J241" s="69">
        <f>'CAPE calculation'!P442</f>
        <v>3.4990421089057464</v>
      </c>
      <c r="K241" s="69">
        <f>'CAPE calculation'!Q442</f>
        <v>0.143963340277665</v>
      </c>
      <c r="L241" s="69">
        <f>'CAPE calculation'!R442</f>
        <v>1.1548417715702013</v>
      </c>
      <c r="M241" s="68">
        <f>'CAPE calculation (2)'!O442</f>
        <v>32.874552454190628</v>
      </c>
      <c r="N241" s="68">
        <f>'CAPE calculation (2)'!P442</f>
        <v>3.4926988768445217</v>
      </c>
      <c r="O241" s="68">
        <f>'CAPE calculation (2)'!Q442</f>
        <v>0.14786240086956903</v>
      </c>
      <c r="P241" s="68">
        <f>'CAPE calculation (2)'!R442</f>
        <v>1.1593533593730381</v>
      </c>
    </row>
    <row r="242" spans="3:16" x14ac:dyDescent="0.25">
      <c r="C242" s="66">
        <f>C238+1</f>
        <v>1959</v>
      </c>
      <c r="D242" s="65" t="s">
        <v>1</v>
      </c>
      <c r="E242" s="66">
        <f>'q calc'!M244</f>
        <v>1.0798472728139041</v>
      </c>
      <c r="F242" s="66">
        <f t="shared" si="11"/>
        <v>7.6819617075017332E-2</v>
      </c>
      <c r="G242" s="66">
        <f t="shared" si="10"/>
        <v>0.27837468606171833</v>
      </c>
      <c r="H242" s="66">
        <f t="shared" si="12"/>
        <v>1.3209810576847529</v>
      </c>
      <c r="I242" s="68">
        <f>'CAPE calculation'!O443</f>
        <v>34.379095100073243</v>
      </c>
      <c r="J242" s="69">
        <f>'CAPE calculation'!P443</f>
        <v>3.5374486790752475</v>
      </c>
      <c r="K242" s="69">
        <f>'CAPE calculation'!Q443</f>
        <v>0.18236991044716611</v>
      </c>
      <c r="L242" s="69">
        <f>'CAPE calculation'!R443</f>
        <v>1.2000580257867219</v>
      </c>
      <c r="M242" s="68">
        <f>'CAPE calculation (2)'!O443</f>
        <v>34.202962563636525</v>
      </c>
      <c r="N242" s="68">
        <f>'CAPE calculation (2)'!P443</f>
        <v>3.5323122649845944</v>
      </c>
      <c r="O242" s="68">
        <f>'CAPE calculation (2)'!Q443</f>
        <v>0.18747578900964168</v>
      </c>
      <c r="P242" s="68">
        <f>'CAPE calculation (2)'!R443</f>
        <v>1.2062010457455685</v>
      </c>
    </row>
    <row r="243" spans="3:16" x14ac:dyDescent="0.25">
      <c r="D243" s="65" t="s">
        <v>4</v>
      </c>
      <c r="E243" s="66">
        <f>'q calc'!M245</f>
        <v>1.1526898714054719</v>
      </c>
      <c r="F243" s="66">
        <f t="shared" si="11"/>
        <v>0.142098229742703</v>
      </c>
      <c r="G243" s="66">
        <f t="shared" si="10"/>
        <v>0.34365329872940398</v>
      </c>
      <c r="H243" s="66">
        <f t="shared" si="12"/>
        <v>1.4100896708697008</v>
      </c>
      <c r="I243" s="68">
        <f>'CAPE calculation'!O444</f>
        <v>34.606382863975355</v>
      </c>
      <c r="J243" s="69">
        <f>'CAPE calculation'!P444</f>
        <v>3.5440381408875417</v>
      </c>
      <c r="K243" s="69">
        <f>'CAPE calculation'!Q444</f>
        <v>0.18895937225946025</v>
      </c>
      <c r="L243" s="69">
        <f>'CAPE calculation'!R444</f>
        <v>1.2079918735055137</v>
      </c>
      <c r="M243" s="68">
        <f>'CAPE calculation (2)'!O444</f>
        <v>34.462355930291537</v>
      </c>
      <c r="N243" s="68">
        <f>'CAPE calculation (2)'!P444</f>
        <v>3.5398675958636008</v>
      </c>
      <c r="O243" s="68">
        <f>'CAPE calculation (2)'!Q444</f>
        <v>0.19503111988864807</v>
      </c>
      <c r="P243" s="68">
        <f>'CAPE calculation (2)'!R444</f>
        <v>1.2153488074207917</v>
      </c>
    </row>
    <row r="244" spans="3:16" x14ac:dyDescent="0.25">
      <c r="D244" s="65" t="s">
        <v>3</v>
      </c>
      <c r="E244" s="66">
        <f>'q calc'!M246</f>
        <v>1.0837073390139289</v>
      </c>
      <c r="F244" s="66">
        <f t="shared" si="11"/>
        <v>8.0387884106154023E-2</v>
      </c>
      <c r="G244" s="66">
        <f t="shared" si="10"/>
        <v>0.281942953092855</v>
      </c>
      <c r="H244" s="66">
        <f t="shared" si="12"/>
        <v>1.3257030905684908</v>
      </c>
      <c r="I244" s="68">
        <f>'CAPE calculation'!O445</f>
        <v>33.826588315115451</v>
      </c>
      <c r="J244" s="69">
        <f>'CAPE calculation'!P445</f>
        <v>3.5212471297944865</v>
      </c>
      <c r="K244" s="69">
        <f>'CAPE calculation'!Q445</f>
        <v>0.1661683611664051</v>
      </c>
      <c r="L244" s="69">
        <f>'CAPE calculation'!R445</f>
        <v>1.1807718811206047</v>
      </c>
      <c r="M244" s="68">
        <f>'CAPE calculation (2)'!O445</f>
        <v>33.714129425260957</v>
      </c>
      <c r="N244" s="68">
        <f>'CAPE calculation (2)'!P445</f>
        <v>3.5179170202681398</v>
      </c>
      <c r="O244" s="68">
        <f>'CAPE calculation (2)'!Q445</f>
        <v>0.17308054429318709</v>
      </c>
      <c r="P244" s="68">
        <f>'CAPE calculation (2)'!R445</f>
        <v>1.1889618653205787</v>
      </c>
    </row>
    <row r="245" spans="3:16" x14ac:dyDescent="0.25">
      <c r="D245" s="65" t="s">
        <v>2</v>
      </c>
      <c r="E245" s="66">
        <f>'q calc'!M247</f>
        <v>1.2260072105382731</v>
      </c>
      <c r="F245" s="66">
        <f t="shared" si="11"/>
        <v>0.20376271884931274</v>
      </c>
      <c r="G245" s="66">
        <f t="shared" si="10"/>
        <v>0.40531778783601369</v>
      </c>
      <c r="H245" s="66">
        <f t="shared" si="12"/>
        <v>1.4997790358684215</v>
      </c>
      <c r="I245" s="68">
        <f>'CAPE calculation'!O446</f>
        <v>34.652283018240233</v>
      </c>
      <c r="J245" s="69">
        <f>'CAPE calculation'!P446</f>
        <v>3.5453636114376961</v>
      </c>
      <c r="K245" s="69">
        <f>'CAPE calculation'!Q446</f>
        <v>0.19028484280961466</v>
      </c>
      <c r="L245" s="69">
        <f>'CAPE calculation'!R446</f>
        <v>1.2095940927713225</v>
      </c>
      <c r="M245" s="68">
        <f>'CAPE calculation (2)'!O446</f>
        <v>34.554076864736757</v>
      </c>
      <c r="N245" s="68">
        <f>'CAPE calculation (2)'!P446</f>
        <v>3.542525542231703</v>
      </c>
      <c r="O245" s="68">
        <f>'CAPE calculation (2)'!Q446</f>
        <v>0.19768906625675031</v>
      </c>
      <c r="P245" s="68">
        <f>'CAPE calculation (2)'!R446</f>
        <v>1.2185834362000603</v>
      </c>
    </row>
    <row r="246" spans="3:16" x14ac:dyDescent="0.25">
      <c r="C246" s="66">
        <f>C242+1</f>
        <v>1960</v>
      </c>
      <c r="D246" s="65" t="s">
        <v>1</v>
      </c>
      <c r="E246" s="66">
        <f>'q calc'!M248</f>
        <v>1.0591186653112441</v>
      </c>
      <c r="F246" s="66">
        <f t="shared" si="11"/>
        <v>5.7437114459942026E-2</v>
      </c>
      <c r="G246" s="66">
        <f t="shared" si="10"/>
        <v>0.25899218344664299</v>
      </c>
      <c r="H246" s="66">
        <f t="shared" si="12"/>
        <v>1.2956236774768624</v>
      </c>
      <c r="I246" s="68">
        <f>'CAPE calculation'!O447</f>
        <v>32.061802668947657</v>
      </c>
      <c r="J246" s="69">
        <f>'CAPE calculation'!P447</f>
        <v>3.4676653735778307</v>
      </c>
      <c r="K246" s="69">
        <f>'CAPE calculation'!Q447</f>
        <v>0.11258660494974926</v>
      </c>
      <c r="L246" s="69">
        <f>'CAPE calculation'!R447</f>
        <v>1.1191691783062319</v>
      </c>
      <c r="M246" s="68">
        <f>'CAPE calculation (2)'!O447</f>
        <v>31.976989930421137</v>
      </c>
      <c r="N246" s="68">
        <f>'CAPE calculation (2)'!P447</f>
        <v>3.4650165794743857</v>
      </c>
      <c r="O246" s="68">
        <f>'CAPE calculation (2)'!Q447</f>
        <v>0.12018010349943298</v>
      </c>
      <c r="P246" s="68">
        <f>'CAPE calculation (2)'!R447</f>
        <v>1.1276999359955029</v>
      </c>
    </row>
    <row r="247" spans="3:16" x14ac:dyDescent="0.25">
      <c r="D247" s="65" t="s">
        <v>4</v>
      </c>
      <c r="E247" s="66">
        <f>'q calc'!M249</f>
        <v>1.1064546148984302</v>
      </c>
      <c r="F247" s="66">
        <f t="shared" si="11"/>
        <v>0.1011608628565757</v>
      </c>
      <c r="G247" s="66">
        <f t="shared" si="10"/>
        <v>0.30271593184327666</v>
      </c>
      <c r="H247" s="66">
        <f t="shared" si="12"/>
        <v>1.3535299150777136</v>
      </c>
      <c r="I247" s="68">
        <f>'CAPE calculation'!O448</f>
        <v>32.916951435031478</v>
      </c>
      <c r="J247" s="69">
        <f>'CAPE calculation'!P448</f>
        <v>3.49398776626653</v>
      </c>
      <c r="K247" s="69">
        <f>'CAPE calculation'!Q448</f>
        <v>0.13890899763844855</v>
      </c>
      <c r="L247" s="69">
        <f>'CAPE calculation'!R448</f>
        <v>1.14901953175484</v>
      </c>
      <c r="M247" s="68">
        <f>'CAPE calculation (2)'!O448</f>
        <v>32.833737013995218</v>
      </c>
      <c r="N247" s="68">
        <f>'CAPE calculation (2)'!P448</f>
        <v>3.4914565542768465</v>
      </c>
      <c r="O247" s="68">
        <f>'CAPE calculation (2)'!Q448</f>
        <v>0.14662007830189383</v>
      </c>
      <c r="P247" s="68">
        <f>'CAPE calculation (2)'!R448</f>
        <v>1.1579139628133202</v>
      </c>
    </row>
    <row r="248" spans="3:16" x14ac:dyDescent="0.25">
      <c r="D248" s="65" t="s">
        <v>3</v>
      </c>
      <c r="E248" s="66">
        <f>'q calc'!M250</f>
        <v>0.93362866871380901</v>
      </c>
      <c r="F248" s="66">
        <f t="shared" si="11"/>
        <v>-6.867649077581181E-2</v>
      </c>
      <c r="G248" s="66">
        <f t="shared" si="10"/>
        <v>0.13287857821088916</v>
      </c>
      <c r="H248" s="66">
        <f t="shared" si="12"/>
        <v>1.1421113127123834</v>
      </c>
      <c r="I248" s="68">
        <f>'CAPE calculation'!O449</f>
        <v>31.337686144068432</v>
      </c>
      <c r="J248" s="69">
        <f>'CAPE calculation'!P449</f>
        <v>3.4448214034450211</v>
      </c>
      <c r="K248" s="69">
        <f>'CAPE calculation'!Q449</f>
        <v>8.974263481693967E-2</v>
      </c>
      <c r="L248" s="69">
        <f>'CAPE calculation'!R449</f>
        <v>1.0938927175745983</v>
      </c>
      <c r="M248" s="68">
        <f>'CAPE calculation (2)'!O449</f>
        <v>31.258267590556098</v>
      </c>
      <c r="N248" s="68">
        <f>'CAPE calculation (2)'!P449</f>
        <v>3.4422839040896136</v>
      </c>
      <c r="O248" s="68">
        <f>'CAPE calculation (2)'!Q449</f>
        <v>9.7447428114660894E-2</v>
      </c>
      <c r="P248" s="68">
        <f>'CAPE calculation (2)'!R449</f>
        <v>1.1023534872388212</v>
      </c>
    </row>
    <row r="249" spans="3:16" x14ac:dyDescent="0.25">
      <c r="D249" s="65" t="s">
        <v>2</v>
      </c>
      <c r="E249" s="66">
        <f>'q calc'!M251</f>
        <v>1.221941772643945</v>
      </c>
      <c r="F249" s="66">
        <f t="shared" si="11"/>
        <v>0.20044121038660215</v>
      </c>
      <c r="G249" s="66">
        <f t="shared" si="10"/>
        <v>0.40199627937330312</v>
      </c>
      <c r="H249" s="66">
        <f t="shared" si="12"/>
        <v>1.494805771051438</v>
      </c>
      <c r="I249" s="68">
        <f>'CAPE calculation'!O450</f>
        <v>32.152725138320207</v>
      </c>
      <c r="J249" s="69">
        <f>'CAPE calculation'!P450</f>
        <v>3.4704972103362239</v>
      </c>
      <c r="K249" s="69">
        <f>'CAPE calculation'!Q450</f>
        <v>0.11541844170814253</v>
      </c>
      <c r="L249" s="69">
        <f>'CAPE calculation'!R450</f>
        <v>1.122342974439529</v>
      </c>
      <c r="M249" s="68">
        <f>'CAPE calculation (2)'!O450</f>
        <v>32.067850774810637</v>
      </c>
      <c r="N249" s="68">
        <f>'CAPE calculation (2)'!P450</f>
        <v>3.4678539947711826</v>
      </c>
      <c r="O249" s="68">
        <f>'CAPE calculation (2)'!Q450</f>
        <v>0.12301751879622991</v>
      </c>
      <c r="P249" s="68">
        <f>'CAPE calculation (2)'!R450</f>
        <v>1.1309042328547594</v>
      </c>
    </row>
    <row r="250" spans="3:16" x14ac:dyDescent="0.25">
      <c r="C250" s="66">
        <f>C246+1</f>
        <v>1961</v>
      </c>
      <c r="D250" s="65" t="s">
        <v>1</v>
      </c>
      <c r="E250" s="66">
        <f>'q calc'!M252</f>
        <v>1.5799942806975629</v>
      </c>
      <c r="F250" s="66">
        <f t="shared" si="11"/>
        <v>0.45742122722065481</v>
      </c>
      <c r="G250" s="66">
        <f t="shared" si="10"/>
        <v>0.65897629620735576</v>
      </c>
      <c r="H250" s="66">
        <f t="shared" si="12"/>
        <v>1.9328126936071037</v>
      </c>
      <c r="I250" s="68">
        <f>'CAPE calculation'!O451</f>
        <v>36.200181681272298</v>
      </c>
      <c r="J250" s="69">
        <f>'CAPE calculation'!P451</f>
        <v>3.5890641376388079</v>
      </c>
      <c r="K250" s="69">
        <f>'CAPE calculation'!Q451</f>
        <v>0.23398536901072653</v>
      </c>
      <c r="L250" s="69">
        <f>'CAPE calculation'!R451</f>
        <v>1.2636260039740177</v>
      </c>
      <c r="M250" s="68">
        <f>'CAPE calculation (2)'!O451</f>
        <v>36.100842392469538</v>
      </c>
      <c r="N250" s="68">
        <f>'CAPE calculation (2)'!P451</f>
        <v>3.5863162000380342</v>
      </c>
      <c r="O250" s="68">
        <f>'CAPE calculation (2)'!Q451</f>
        <v>0.24147972406308149</v>
      </c>
      <c r="P250" s="68">
        <f>'CAPE calculation (2)'!R451</f>
        <v>1.2731316407189879</v>
      </c>
    </row>
    <row r="251" spans="3:16" x14ac:dyDescent="0.25">
      <c r="D251" s="65" t="s">
        <v>4</v>
      </c>
      <c r="E251" s="66">
        <f>'q calc'!M253</f>
        <v>1.54495464712936</v>
      </c>
      <c r="F251" s="66">
        <f t="shared" si="11"/>
        <v>0.43499455531002534</v>
      </c>
      <c r="G251" s="66">
        <f t="shared" si="10"/>
        <v>0.63654962429672635</v>
      </c>
      <c r="H251" s="66">
        <f t="shared" si="12"/>
        <v>1.8899485836749694</v>
      </c>
      <c r="I251" s="68">
        <f>'CAPE calculation'!O452</f>
        <v>36.968342691983665</v>
      </c>
      <c r="J251" s="69">
        <f>'CAPE calculation'!P452</f>
        <v>3.6100619434877688</v>
      </c>
      <c r="K251" s="69">
        <f>'CAPE calculation'!Q452</f>
        <v>0.25498317485968736</v>
      </c>
      <c r="L251" s="69">
        <f>'CAPE calculation'!R452</f>
        <v>1.290439908857705</v>
      </c>
      <c r="M251" s="68">
        <f>'CAPE calculation (2)'!O452</f>
        <v>36.863308910062322</v>
      </c>
      <c r="N251" s="68">
        <f>'CAPE calculation (2)'!P452</f>
        <v>3.6072167178833303</v>
      </c>
      <c r="O251" s="68">
        <f>'CAPE calculation (2)'!Q452</f>
        <v>0.26238024190837761</v>
      </c>
      <c r="P251" s="68">
        <f>'CAPE calculation (2)'!R452</f>
        <v>1.3000207708390845</v>
      </c>
    </row>
    <row r="252" spans="3:16" x14ac:dyDescent="0.25">
      <c r="D252" s="65" t="s">
        <v>3</v>
      </c>
      <c r="E252" s="66">
        <f>'q calc'!M254</f>
        <v>1.6212219368098659</v>
      </c>
      <c r="F252" s="66">
        <f t="shared" si="11"/>
        <v>0.4831801468980042</v>
      </c>
      <c r="G252" s="66">
        <f t="shared" si="10"/>
        <v>0.68473521588470521</v>
      </c>
      <c r="H252" s="66">
        <f t="shared" si="12"/>
        <v>1.9832466338023473</v>
      </c>
      <c r="I252" s="68">
        <f>'CAPE calculation'!O453</f>
        <v>37.546764207794624</v>
      </c>
      <c r="J252" s="69">
        <f>'CAPE calculation'!P453</f>
        <v>3.6255872016020962</v>
      </c>
      <c r="K252" s="69">
        <f>'CAPE calculation'!Q453</f>
        <v>0.27050843297401483</v>
      </c>
      <c r="L252" s="69">
        <f>'CAPE calculation'!R453</f>
        <v>1.3106306491990698</v>
      </c>
      <c r="M252" s="68">
        <f>'CAPE calculation (2)'!O453</f>
        <v>37.436644831713316</v>
      </c>
      <c r="N252" s="68">
        <f>'CAPE calculation (2)'!P453</f>
        <v>3.622650033056197</v>
      </c>
      <c r="O252" s="68">
        <f>'CAPE calculation (2)'!Q453</f>
        <v>0.27781355708124433</v>
      </c>
      <c r="P252" s="68">
        <f>'CAPE calculation (2)'!R453</f>
        <v>1.3202400248575701</v>
      </c>
    </row>
    <row r="253" spans="3:16" x14ac:dyDescent="0.25">
      <c r="D253" s="65" t="s">
        <v>2</v>
      </c>
      <c r="E253" s="66">
        <f>'q calc'!M255</f>
        <v>1.7448107546219429</v>
      </c>
      <c r="F253" s="66">
        <f t="shared" si="11"/>
        <v>0.55664609969987089</v>
      </c>
      <c r="G253" s="66">
        <f t="shared" si="10"/>
        <v>0.75820116868657184</v>
      </c>
      <c r="H253" s="66">
        <f t="shared" si="12"/>
        <v>2.1344332797119869</v>
      </c>
      <c r="I253" s="68">
        <f>'CAPE calculation'!O454</f>
        <v>39.852933579925306</v>
      </c>
      <c r="J253" s="69">
        <f>'CAPE calculation'!P454</f>
        <v>3.6851960180832015</v>
      </c>
      <c r="K253" s="69">
        <f>'CAPE calculation'!Q454</f>
        <v>0.33011724945512011</v>
      </c>
      <c r="L253" s="69">
        <f>'CAPE calculation'!R454</f>
        <v>1.3911312282804276</v>
      </c>
      <c r="M253" s="68">
        <f>'CAPE calculation (2)'!O454</f>
        <v>39.734584978011377</v>
      </c>
      <c r="N253" s="68">
        <f>'CAPE calculation (2)'!P454</f>
        <v>3.6822219665914373</v>
      </c>
      <c r="O253" s="68">
        <f>'CAPE calculation (2)'!Q454</f>
        <v>0.3373854906164846</v>
      </c>
      <c r="P253" s="68">
        <f>'CAPE calculation (2)'!R454</f>
        <v>1.4012791395941491</v>
      </c>
    </row>
    <row r="254" spans="3:16" x14ac:dyDescent="0.25">
      <c r="C254" s="66">
        <f>C250+1</f>
        <v>1962</v>
      </c>
      <c r="D254" s="65" t="s">
        <v>1</v>
      </c>
      <c r="E254" s="66">
        <f>'q calc'!M256</f>
        <v>1.6621339638010308</v>
      </c>
      <c r="F254" s="66">
        <f t="shared" si="11"/>
        <v>0.50810229715667021</v>
      </c>
      <c r="G254" s="66">
        <f t="shared" si="10"/>
        <v>0.70965736614337116</v>
      </c>
      <c r="H254" s="66">
        <f t="shared" si="12"/>
        <v>2.033294463757028</v>
      </c>
      <c r="I254" s="68">
        <f>'CAPE calculation'!O455</f>
        <v>38.694525819497535</v>
      </c>
      <c r="J254" s="69">
        <f>'CAPE calculation'!P455</f>
        <v>3.6556981383379319</v>
      </c>
      <c r="K254" s="69">
        <f>'CAPE calculation'!Q455</f>
        <v>0.30061936970985048</v>
      </c>
      <c r="L254" s="69">
        <f>'CAPE calculation'!R455</f>
        <v>1.350695128203087</v>
      </c>
      <c r="M254" s="68">
        <f>'CAPE calculation (2)'!O455</f>
        <v>38.579421868072764</v>
      </c>
      <c r="N254" s="68">
        <f>'CAPE calculation (2)'!P455</f>
        <v>3.6527190220898431</v>
      </c>
      <c r="O254" s="68">
        <f>'CAPE calculation (2)'!Q455</f>
        <v>0.30788254611489041</v>
      </c>
      <c r="P254" s="68">
        <f>'CAPE calculation (2)'!R455</f>
        <v>1.3605411787048771</v>
      </c>
    </row>
    <row r="255" spans="3:16" x14ac:dyDescent="0.25">
      <c r="D255" s="65" t="s">
        <v>4</v>
      </c>
      <c r="E255" s="66">
        <f>'q calc'!M257</f>
        <v>1.2711247091119531</v>
      </c>
      <c r="F255" s="66">
        <f t="shared" si="11"/>
        <v>0.23990210628614728</v>
      </c>
      <c r="G255" s="66">
        <f t="shared" si="10"/>
        <v>0.44145717527284822</v>
      </c>
      <c r="H255" s="66">
        <f t="shared" si="12"/>
        <v>1.5549714343551484</v>
      </c>
      <c r="I255" s="68">
        <f>'CAPE calculation'!O456</f>
        <v>30.354174761760852</v>
      </c>
      <c r="J255" s="69">
        <f>'CAPE calculation'!P456</f>
        <v>3.4129340619753505</v>
      </c>
      <c r="K255" s="69">
        <f>'CAPE calculation'!Q456</f>
        <v>5.7855293347269132E-2</v>
      </c>
      <c r="L255" s="69">
        <f>'CAPE calculation'!R456</f>
        <v>1.0595616589950985</v>
      </c>
      <c r="M255" s="68">
        <f>'CAPE calculation (2)'!O456</f>
        <v>30.26309611946084</v>
      </c>
      <c r="N255" s="68">
        <f>'CAPE calculation (2)'!P456</f>
        <v>3.4099290203588368</v>
      </c>
      <c r="O255" s="68">
        <f>'CAPE calculation (2)'!Q456</f>
        <v>6.5092544383884121E-2</v>
      </c>
      <c r="P255" s="68">
        <f>'CAPE calculation (2)'!R456</f>
        <v>1.0672577885285737</v>
      </c>
    </row>
    <row r="256" spans="3:16" x14ac:dyDescent="0.25">
      <c r="D256" s="65" t="s">
        <v>3</v>
      </c>
      <c r="E256" s="66">
        <f>'q calc'!M258</f>
        <v>1.3086294737299309</v>
      </c>
      <c r="F256" s="66">
        <f t="shared" si="11"/>
        <v>0.26898038630083126</v>
      </c>
      <c r="G256" s="66">
        <f t="shared" si="10"/>
        <v>0.47053545528753227</v>
      </c>
      <c r="H256" s="66">
        <f t="shared" si="12"/>
        <v>1.6008511479781433</v>
      </c>
      <c r="I256" s="68">
        <f>'CAPE calculation'!O457</f>
        <v>31.258882010089916</v>
      </c>
      <c r="J256" s="69">
        <f>'CAPE calculation'!P457</f>
        <v>3.4423035601212071</v>
      </c>
      <c r="K256" s="69">
        <f>'CAPE calculation'!Q457</f>
        <v>8.7224791493125675E-2</v>
      </c>
      <c r="L256" s="69">
        <f>'CAPE calculation'!R457</f>
        <v>1.0911419315759903</v>
      </c>
      <c r="M256" s="68">
        <f>'CAPE calculation (2)'!O457</f>
        <v>31.165037880609134</v>
      </c>
      <c r="N256" s="68">
        <f>'CAPE calculation (2)'!P457</f>
        <v>3.4392968857456885</v>
      </c>
      <c r="O256" s="68">
        <f>'CAPE calculation (2)'!Q457</f>
        <v>9.4460409770735776E-2</v>
      </c>
      <c r="P256" s="68">
        <f>'CAPE calculation (2)'!R457</f>
        <v>1.0990656500105882</v>
      </c>
    </row>
    <row r="257" spans="3:16" x14ac:dyDescent="0.25">
      <c r="D257" s="65" t="s">
        <v>2</v>
      </c>
      <c r="E257" s="66">
        <f>'q calc'!M259</f>
        <v>1.5721936143576491</v>
      </c>
      <c r="F257" s="66">
        <f t="shared" si="11"/>
        <v>0.45247185077255858</v>
      </c>
      <c r="G257" s="66">
        <f t="shared" si="10"/>
        <v>0.65402691975925953</v>
      </c>
      <c r="H257" s="66">
        <f t="shared" si="12"/>
        <v>1.9232701103809655</v>
      </c>
      <c r="I257" s="68">
        <f>'CAPE calculation'!O458</f>
        <v>33.536259966114841</v>
      </c>
      <c r="J257" s="69">
        <f>'CAPE calculation'!P458</f>
        <v>3.5126272405207155</v>
      </c>
      <c r="K257" s="69">
        <f>'CAPE calculation'!Q458</f>
        <v>0.1575484718926341</v>
      </c>
      <c r="L257" s="69">
        <f>'CAPE calculation'!R458</f>
        <v>1.1706374996216904</v>
      </c>
      <c r="M257" s="68">
        <f>'CAPE calculation (2)'!O458</f>
        <v>33.436910835838368</v>
      </c>
      <c r="N257" s="68">
        <f>'CAPE calculation (2)'!P458</f>
        <v>3.509660404638216</v>
      </c>
      <c r="O257" s="68">
        <f>'CAPE calculation (2)'!Q458</f>
        <v>0.16482392866326334</v>
      </c>
      <c r="P257" s="68">
        <f>'CAPE calculation (2)'!R458</f>
        <v>1.1791854796686194</v>
      </c>
    </row>
    <row r="258" spans="3:16" x14ac:dyDescent="0.25">
      <c r="C258" s="66">
        <f>C254+1</f>
        <v>1963</v>
      </c>
      <c r="D258" s="65" t="s">
        <v>1</v>
      </c>
      <c r="E258" s="66">
        <f>'q calc'!M260</f>
        <v>1.6218682292710789</v>
      </c>
      <c r="F258" s="66">
        <f t="shared" si="11"/>
        <v>0.48357871273285397</v>
      </c>
      <c r="G258" s="66">
        <f t="shared" si="10"/>
        <v>0.68513378171955497</v>
      </c>
      <c r="H258" s="66">
        <f t="shared" si="12"/>
        <v>1.9840372456976407</v>
      </c>
      <c r="I258" s="68">
        <f>'CAPE calculation'!O459</f>
        <v>34.796232528976795</v>
      </c>
      <c r="J258" s="69">
        <f>'CAPE calculation'!P459</f>
        <v>3.5495091202582341</v>
      </c>
      <c r="K258" s="69">
        <f>'CAPE calculation'!Q459</f>
        <v>0.19443035163015265</v>
      </c>
      <c r="L258" s="69">
        <f>'CAPE calculation'!R459</f>
        <v>1.2146188837137439</v>
      </c>
      <c r="M258" s="68">
        <f>'CAPE calculation (2)'!O459</f>
        <v>34.695130545515894</v>
      </c>
      <c r="N258" s="68">
        <f>'CAPE calculation (2)'!P459</f>
        <v>3.5465993470052171</v>
      </c>
      <c r="O258" s="68">
        <f>'CAPE calculation (2)'!Q459</f>
        <v>0.20176287103026436</v>
      </c>
      <c r="P258" s="68">
        <f>'CAPE calculation (2)'!R459</f>
        <v>1.2235578326999395</v>
      </c>
    </row>
    <row r="259" spans="3:16" x14ac:dyDescent="0.25">
      <c r="D259" s="65" t="s">
        <v>4</v>
      </c>
      <c r="E259" s="66">
        <f>'q calc'!M261</f>
        <v>1.6581579316379171</v>
      </c>
      <c r="F259" s="66">
        <f t="shared" si="11"/>
        <v>0.50570730648183693</v>
      </c>
      <c r="G259" s="66">
        <f t="shared" si="10"/>
        <v>0.70726237546853787</v>
      </c>
      <c r="H259" s="66">
        <f t="shared" si="12"/>
        <v>2.0284305692930156</v>
      </c>
      <c r="I259" s="68">
        <f>'CAPE calculation'!O460</f>
        <v>36.752262638374923</v>
      </c>
      <c r="J259" s="69">
        <f>'CAPE calculation'!P460</f>
        <v>3.6041997921547444</v>
      </c>
      <c r="K259" s="69">
        <f>'CAPE calculation'!Q460</f>
        <v>0.24912102352666299</v>
      </c>
      <c r="L259" s="69">
        <f>'CAPE calculation'!R460</f>
        <v>1.2828972844287962</v>
      </c>
      <c r="M259" s="68">
        <f>'CAPE calculation (2)'!O460</f>
        <v>36.64750280858442</v>
      </c>
      <c r="N259" s="68">
        <f>'CAPE calculation (2)'!P460</f>
        <v>3.6013452898198639</v>
      </c>
      <c r="O259" s="68">
        <f>'CAPE calculation (2)'!Q460</f>
        <v>0.2565088138449112</v>
      </c>
      <c r="P259" s="68">
        <f>'CAPE calculation (2)'!R460</f>
        <v>1.2924101568521642</v>
      </c>
    </row>
    <row r="260" spans="3:16" x14ac:dyDescent="0.25">
      <c r="D260" s="65" t="s">
        <v>3</v>
      </c>
      <c r="E260" s="66">
        <f>'q calc'!M262</f>
        <v>1.6783357623447481</v>
      </c>
      <c r="F260" s="66">
        <f t="shared" si="11"/>
        <v>0.51780268477728608</v>
      </c>
      <c r="G260" s="66">
        <f t="shared" si="10"/>
        <v>0.71935775376398703</v>
      </c>
      <c r="H260" s="66">
        <f t="shared" si="12"/>
        <v>2.0531141822630574</v>
      </c>
      <c r="I260" s="68">
        <f>'CAPE calculation'!O461</f>
        <v>37.772754095019543</v>
      </c>
      <c r="J260" s="69">
        <f>'CAPE calculation'!P461</f>
        <v>3.6315880515936674</v>
      </c>
      <c r="K260" s="69">
        <f>'CAPE calculation'!Q461</f>
        <v>0.27650928296558597</v>
      </c>
      <c r="L260" s="69">
        <f>'CAPE calculation'!R461</f>
        <v>1.3185191924292359</v>
      </c>
      <c r="M260" s="68">
        <f>'CAPE calculation (2)'!O461</f>
        <v>37.669133833558924</v>
      </c>
      <c r="N260" s="68">
        <f>'CAPE calculation (2)'!P461</f>
        <v>3.6288410279051884</v>
      </c>
      <c r="O260" s="68">
        <f>'CAPE calculation (2)'!Q461</f>
        <v>0.28400455193023566</v>
      </c>
      <c r="P260" s="68">
        <f>'CAPE calculation (2)'!R461</f>
        <v>1.3284389777005809</v>
      </c>
    </row>
    <row r="261" spans="3:16" x14ac:dyDescent="0.25">
      <c r="D261" s="65" t="s">
        <v>2</v>
      </c>
      <c r="E261" s="66">
        <f>'q calc'!M263</f>
        <v>1.5910130031258312</v>
      </c>
      <c r="F261" s="66">
        <f t="shared" si="11"/>
        <v>0.46437092224860688</v>
      </c>
      <c r="G261" s="66">
        <f t="shared" si="10"/>
        <v>0.66592599123530782</v>
      </c>
      <c r="H261" s="66">
        <f t="shared" si="12"/>
        <v>1.9462919364353042</v>
      </c>
      <c r="I261" s="68">
        <f>'CAPE calculation'!O462</f>
        <v>37.909505808105379</v>
      </c>
      <c r="J261" s="69">
        <f>'CAPE calculation'!P462</f>
        <v>3.6352018935188588</v>
      </c>
      <c r="K261" s="69">
        <f>'CAPE calculation'!Q462</f>
        <v>0.2801231248907774</v>
      </c>
      <c r="L261" s="69">
        <f>'CAPE calculation'!R462</f>
        <v>1.3232927325806281</v>
      </c>
      <c r="M261" s="68">
        <f>'CAPE calculation (2)'!O462</f>
        <v>37.807524556862894</v>
      </c>
      <c r="N261" s="68">
        <f>'CAPE calculation (2)'!P462</f>
        <v>3.6325081451661312</v>
      </c>
      <c r="O261" s="68">
        <f>'CAPE calculation (2)'!Q462</f>
        <v>0.28767166919117848</v>
      </c>
      <c r="P261" s="68">
        <f>'CAPE calculation (2)'!R462</f>
        <v>1.3333194623913485</v>
      </c>
    </row>
    <row r="262" spans="3:16" x14ac:dyDescent="0.25">
      <c r="C262" s="66">
        <f>C258+1</f>
        <v>1964</v>
      </c>
      <c r="D262" s="65" t="s">
        <v>1</v>
      </c>
      <c r="E262" s="66">
        <f>'q calc'!M264</f>
        <v>1.6373938080773058</v>
      </c>
      <c r="F262" s="66">
        <f t="shared" si="11"/>
        <v>0.49310583639528965</v>
      </c>
      <c r="G262" s="66">
        <f t="shared" ref="G262:G325" si="13">F262-$F$506</f>
        <v>0.69466090538199066</v>
      </c>
      <c r="H262" s="66">
        <f t="shared" si="12"/>
        <v>2.0030297421635295</v>
      </c>
      <c r="I262" s="68">
        <f>'CAPE calculation'!O463</f>
        <v>39.955719482373382</v>
      </c>
      <c r="J262" s="69">
        <f>'CAPE calculation'!P463</f>
        <v>3.6877718279818632</v>
      </c>
      <c r="K262" s="69">
        <f>'CAPE calculation'!Q463</f>
        <v>0.33269305935378179</v>
      </c>
      <c r="L262" s="69">
        <f>'CAPE calculation'!R463</f>
        <v>1.3947191367699177</v>
      </c>
      <c r="M262" s="68">
        <f>'CAPE calculation (2)'!O463</f>
        <v>39.846502070838177</v>
      </c>
      <c r="N262" s="68">
        <f>'CAPE calculation (2)'!P463</f>
        <v>3.685034623989289</v>
      </c>
      <c r="O262" s="68">
        <f>'CAPE calculation (2)'!Q463</f>
        <v>0.34019814801433634</v>
      </c>
      <c r="P262" s="68">
        <f>'CAPE calculation (2)'!R463</f>
        <v>1.405226005721705</v>
      </c>
    </row>
    <row r="263" spans="3:16" x14ac:dyDescent="0.25">
      <c r="D263" s="65" t="s">
        <v>4</v>
      </c>
      <c r="E263" s="66">
        <f>'q calc'!M265</f>
        <v>1.6297832666065242</v>
      </c>
      <c r="F263" s="66">
        <f t="shared" ref="F263:F326" si="14">LN(E263)</f>
        <v>0.48844704070593442</v>
      </c>
      <c r="G263" s="66">
        <f t="shared" si="13"/>
        <v>0.69000210969263542</v>
      </c>
      <c r="H263" s="66">
        <f t="shared" ref="H263:H326" si="15">EXP(G263)</f>
        <v>1.9937197393744968</v>
      </c>
      <c r="I263" s="68">
        <f>'CAPE calculation'!O464</f>
        <v>40.20839662468444</v>
      </c>
      <c r="J263" s="69">
        <f>'CAPE calculation'!P464</f>
        <v>3.6940758450752176</v>
      </c>
      <c r="K263" s="69">
        <f>'CAPE calculation'!Q464</f>
        <v>0.33899707644713617</v>
      </c>
      <c r="L263" s="69">
        <f>'CAPE calculation'!R464</f>
        <v>1.4035392418855579</v>
      </c>
      <c r="M263" s="68">
        <f>'CAPE calculation (2)'!O464</f>
        <v>40.096350851779164</v>
      </c>
      <c r="N263" s="68">
        <f>'CAPE calculation (2)'!P464</f>
        <v>3.6912853289691481</v>
      </c>
      <c r="O263" s="68">
        <f>'CAPE calculation (2)'!Q464</f>
        <v>0.34644885299419537</v>
      </c>
      <c r="P263" s="68">
        <f>'CAPE calculation (2)'!R464</f>
        <v>1.4140371682135082</v>
      </c>
    </row>
    <row r="264" spans="3:16" x14ac:dyDescent="0.25">
      <c r="D264" s="65" t="s">
        <v>3</v>
      </c>
      <c r="E264" s="66">
        <f>'q calc'!M266</f>
        <v>1.6394973541335842</v>
      </c>
      <c r="F264" s="66">
        <f t="shared" si="14"/>
        <v>0.49438970347606342</v>
      </c>
      <c r="G264" s="66">
        <f t="shared" si="13"/>
        <v>0.69594477246276443</v>
      </c>
      <c r="H264" s="66">
        <f t="shared" si="15"/>
        <v>2.0056030176296704</v>
      </c>
      <c r="I264" s="68">
        <f>'CAPE calculation'!O465</f>
        <v>41.291499716028689</v>
      </c>
      <c r="J264" s="69">
        <f>'CAPE calculation'!P465</f>
        <v>3.7206566607697198</v>
      </c>
      <c r="K264" s="69">
        <f>'CAPE calculation'!Q465</f>
        <v>0.36557789214163838</v>
      </c>
      <c r="L264" s="69">
        <f>'CAPE calculation'!R465</f>
        <v>1.4413467104573325</v>
      </c>
      <c r="M264" s="68">
        <f>'CAPE calculation (2)'!O465</f>
        <v>41.172800119028359</v>
      </c>
      <c r="N264" s="68">
        <f>'CAPE calculation (2)'!P465</f>
        <v>3.7177778470475316</v>
      </c>
      <c r="O264" s="68">
        <f>'CAPE calculation (2)'!Q465</f>
        <v>0.37294137107257885</v>
      </c>
      <c r="P264" s="68">
        <f>'CAPE calculation (2)'!R465</f>
        <v>1.4519992081810189</v>
      </c>
    </row>
    <row r="265" spans="3:16" x14ac:dyDescent="0.25">
      <c r="D265" s="65" t="s">
        <v>2</v>
      </c>
      <c r="E265" s="66">
        <f>'q calc'!M267</f>
        <v>1.6720461799282669</v>
      </c>
      <c r="F265" s="66">
        <f t="shared" si="14"/>
        <v>0.5140481338554187</v>
      </c>
      <c r="G265" s="66">
        <f t="shared" si="13"/>
        <v>0.71560320284211965</v>
      </c>
      <c r="H265" s="66">
        <f t="shared" si="15"/>
        <v>2.0454201134423173</v>
      </c>
      <c r="I265" s="68">
        <f>'CAPE calculation'!O466</f>
        <v>41.080290561194985</v>
      </c>
      <c r="J265" s="69">
        <f>'CAPE calculation'!P466</f>
        <v>3.7155284580926704</v>
      </c>
      <c r="K265" s="69">
        <f>'CAPE calculation'!Q466</f>
        <v>0.360449689464589</v>
      </c>
      <c r="L265" s="69">
        <f>'CAPE calculation'!R466</f>
        <v>1.4339741126434571</v>
      </c>
      <c r="M265" s="68">
        <f>'CAPE calculation (2)'!O466</f>
        <v>40.951419595567067</v>
      </c>
      <c r="N265" s="68">
        <f>'CAPE calculation (2)'!P466</f>
        <v>3.7123864762566217</v>
      </c>
      <c r="O265" s="68">
        <f>'CAPE calculation (2)'!Q466</f>
        <v>0.36755000028166895</v>
      </c>
      <c r="P265" s="68">
        <f>'CAPE calculation (2)'!R466</f>
        <v>1.4441920067314402</v>
      </c>
    </row>
    <row r="266" spans="3:16" x14ac:dyDescent="0.25">
      <c r="C266" s="66">
        <f>C262+1</f>
        <v>1965</v>
      </c>
      <c r="D266" s="65" t="s">
        <v>1</v>
      </c>
      <c r="E266" s="66">
        <f>'q calc'!M268</f>
        <v>1.6654009341793468</v>
      </c>
      <c r="F266" s="66">
        <f t="shared" si="14"/>
        <v>0.51006589575334238</v>
      </c>
      <c r="G266" s="66">
        <f t="shared" si="13"/>
        <v>0.71162096474004333</v>
      </c>
      <c r="H266" s="66">
        <f t="shared" si="15"/>
        <v>2.0372909603861551</v>
      </c>
      <c r="I266" s="68">
        <f>'CAPE calculation'!O467</f>
        <v>41.998443649276098</v>
      </c>
      <c r="J266" s="69">
        <f>'CAPE calculation'!P467</f>
        <v>3.7376325616271622</v>
      </c>
      <c r="K266" s="69">
        <f>'CAPE calculation'!Q467</f>
        <v>0.38255379299908077</v>
      </c>
      <c r="L266" s="69">
        <f>'CAPE calculation'!R467</f>
        <v>1.4660237340498754</v>
      </c>
      <c r="M266" s="68">
        <f>'CAPE calculation (2)'!O467</f>
        <v>41.850826720096421</v>
      </c>
      <c r="N266" s="68">
        <f>'CAPE calculation (2)'!P467</f>
        <v>3.7341115511034859</v>
      </c>
      <c r="O266" s="68">
        <f>'CAPE calculation (2)'!Q467</f>
        <v>0.38927507512853321</v>
      </c>
      <c r="P266" s="68">
        <f>'CAPE calculation (2)'!R467</f>
        <v>1.4759104817652875</v>
      </c>
    </row>
    <row r="267" spans="3:16" x14ac:dyDescent="0.25">
      <c r="D267" s="65" t="s">
        <v>4</v>
      </c>
      <c r="E267" s="66">
        <f>'q calc'!M269</f>
        <v>1.5675328762142613</v>
      </c>
      <c r="F267" s="66">
        <f t="shared" si="14"/>
        <v>0.44950296696640524</v>
      </c>
      <c r="G267" s="66">
        <f t="shared" si="13"/>
        <v>0.65105803595310618</v>
      </c>
      <c r="H267" s="66">
        <f t="shared" si="15"/>
        <v>1.9175686126254534</v>
      </c>
      <c r="I267" s="68">
        <f>'CAPE calculation'!O468</f>
        <v>40.398892641695703</v>
      </c>
      <c r="J267" s="69">
        <f>'CAPE calculation'!P468</f>
        <v>3.6988023747324301</v>
      </c>
      <c r="K267" s="69">
        <f>'CAPE calculation'!Q468</f>
        <v>0.34372360610434871</v>
      </c>
      <c r="L267" s="69">
        <f>'CAPE calculation'!R468</f>
        <v>1.4101888140581043</v>
      </c>
      <c r="M267" s="68">
        <f>'CAPE calculation (2)'!O468</f>
        <v>40.240286271456988</v>
      </c>
      <c r="N267" s="68">
        <f>'CAPE calculation (2)'!P468</f>
        <v>3.6948686398679924</v>
      </c>
      <c r="O267" s="68">
        <f>'CAPE calculation (2)'!Q468</f>
        <v>0.35003216389303971</v>
      </c>
      <c r="P267" s="68">
        <f>'CAPE calculation (2)'!R468</f>
        <v>1.4191131920641382</v>
      </c>
    </row>
    <row r="268" spans="3:16" x14ac:dyDescent="0.25">
      <c r="D268" s="65" t="s">
        <v>3</v>
      </c>
      <c r="E268" s="66">
        <f>'q calc'!M270</f>
        <v>1.6514113850995999</v>
      </c>
      <c r="F268" s="66">
        <f t="shared" si="14"/>
        <v>0.50163030718815649</v>
      </c>
      <c r="G268" s="66">
        <f t="shared" si="13"/>
        <v>0.70318537617485743</v>
      </c>
      <c r="H268" s="66">
        <f t="shared" si="15"/>
        <v>2.02017749461637</v>
      </c>
      <c r="I268" s="68">
        <f>'CAPE calculation'!O469</f>
        <v>42.104977347486908</v>
      </c>
      <c r="J268" s="69">
        <f>'CAPE calculation'!P469</f>
        <v>3.7401659604812623</v>
      </c>
      <c r="K268" s="69">
        <f>'CAPE calculation'!Q469</f>
        <v>0.38508719185318085</v>
      </c>
      <c r="L268" s="69">
        <f>'CAPE calculation'!R469</f>
        <v>1.4697424654237663</v>
      </c>
      <c r="M268" s="68">
        <f>'CAPE calculation (2)'!O469</f>
        <v>41.919437184059774</v>
      </c>
      <c r="N268" s="68">
        <f>'CAPE calculation (2)'!P469</f>
        <v>3.7357496139698854</v>
      </c>
      <c r="O268" s="68">
        <f>'CAPE calculation (2)'!Q469</f>
        <v>0.39091313799493266</v>
      </c>
      <c r="P268" s="68">
        <f>'CAPE calculation (2)'!R469</f>
        <v>1.4783300971195923</v>
      </c>
    </row>
    <row r="269" spans="3:16" x14ac:dyDescent="0.25">
      <c r="D269" s="65" t="s">
        <v>2</v>
      </c>
      <c r="E269" s="66">
        <f>'q calc'!M271</f>
        <v>1.6494531288603269</v>
      </c>
      <c r="F269" s="66">
        <f t="shared" si="14"/>
        <v>0.50044379592074217</v>
      </c>
      <c r="G269" s="66">
        <f t="shared" si="13"/>
        <v>0.70199886490744312</v>
      </c>
      <c r="H269" s="66">
        <f t="shared" si="15"/>
        <v>2.0177819527066032</v>
      </c>
      <c r="I269" s="68">
        <f>'CAPE calculation'!O470</f>
        <v>42.5809073119324</v>
      </c>
      <c r="J269" s="69">
        <f>'CAPE calculation'!P470</f>
        <v>3.7514059676444282</v>
      </c>
      <c r="K269" s="69">
        <f>'CAPE calculation'!Q470</f>
        <v>0.39632719901634683</v>
      </c>
      <c r="L269" s="69">
        <f>'CAPE calculation'!R470</f>
        <v>1.4863555720771755</v>
      </c>
      <c r="M269" s="68">
        <f>'CAPE calculation (2)'!O470</f>
        <v>42.369716033935092</v>
      </c>
      <c r="N269" s="68">
        <f>'CAPE calculation (2)'!P470</f>
        <v>3.7464338625611373</v>
      </c>
      <c r="O269" s="68">
        <f>'CAPE calculation (2)'!Q470</f>
        <v>0.4015973865861846</v>
      </c>
      <c r="P269" s="68">
        <f>'CAPE calculation (2)'!R470</f>
        <v>1.494209622718762</v>
      </c>
    </row>
    <row r="270" spans="3:16" x14ac:dyDescent="0.25">
      <c r="C270" s="66">
        <f>C266+1</f>
        <v>1966</v>
      </c>
      <c r="D270" s="65" t="s">
        <v>1</v>
      </c>
      <c r="E270" s="66">
        <f>'q calc'!M272</f>
        <v>1.570966222733186</v>
      </c>
      <c r="F270" s="66">
        <f t="shared" si="14"/>
        <v>0.45169085855423963</v>
      </c>
      <c r="G270" s="66">
        <f t="shared" si="13"/>
        <v>0.65324592754094057</v>
      </c>
      <c r="H270" s="66">
        <f t="shared" si="15"/>
        <v>1.921768637786557</v>
      </c>
      <c r="I270" s="68">
        <f>'CAPE calculation'!O471</f>
        <v>40.558435217582918</v>
      </c>
      <c r="J270" s="69">
        <f>'CAPE calculation'!P471</f>
        <v>3.7027437790905688</v>
      </c>
      <c r="K270" s="69">
        <f>'CAPE calculation'!Q471</f>
        <v>0.34766501046248743</v>
      </c>
      <c r="L270" s="69">
        <f>'CAPE calculation'!R471</f>
        <v>1.4157579062081687</v>
      </c>
      <c r="M270" s="68">
        <f>'CAPE calculation (2)'!O471</f>
        <v>40.330400862022749</v>
      </c>
      <c r="N270" s="68">
        <f>'CAPE calculation (2)'!P471</f>
        <v>3.6971055483851667</v>
      </c>
      <c r="O270" s="68">
        <f>'CAPE calculation (2)'!Q471</f>
        <v>0.35226907241021399</v>
      </c>
      <c r="P270" s="68">
        <f>'CAPE calculation (2)'!R471</f>
        <v>1.4222911715498368</v>
      </c>
    </row>
    <row r="271" spans="3:16" x14ac:dyDescent="0.25">
      <c r="D271" s="65" t="s">
        <v>4</v>
      </c>
      <c r="E271" s="66">
        <f>'q calc'!M273</f>
        <v>1.4423933790497461</v>
      </c>
      <c r="F271" s="66">
        <f t="shared" si="14"/>
        <v>0.36630380266470075</v>
      </c>
      <c r="G271" s="66">
        <f t="shared" si="13"/>
        <v>0.5678588716514017</v>
      </c>
      <c r="H271" s="66">
        <f t="shared" si="15"/>
        <v>1.7644850150795182</v>
      </c>
      <c r="I271" s="68">
        <f>'CAPE calculation'!O472</f>
        <v>38.635942115984747</v>
      </c>
      <c r="J271" s="69">
        <f>'CAPE calculation'!P472</f>
        <v>3.6541829861273141</v>
      </c>
      <c r="K271" s="69">
        <f>'CAPE calculation'!Q472</f>
        <v>0.29910421749923266</v>
      </c>
      <c r="L271" s="69">
        <f>'CAPE calculation'!R472</f>
        <v>1.3486501690970898</v>
      </c>
      <c r="M271" s="68">
        <f>'CAPE calculation (2)'!O472</f>
        <v>38.391567891047657</v>
      </c>
      <c r="N271" s="68">
        <f>'CAPE calculation (2)'!P472</f>
        <v>3.6478378493104739</v>
      </c>
      <c r="O271" s="68">
        <f>'CAPE calculation (2)'!Q472</f>
        <v>0.30300137333552124</v>
      </c>
      <c r="P271" s="68">
        <f>'CAPE calculation (2)'!R472</f>
        <v>1.3539163238223919</v>
      </c>
    </row>
    <row r="272" spans="3:16" x14ac:dyDescent="0.25">
      <c r="D272" s="65" t="s">
        <v>3</v>
      </c>
      <c r="E272" s="66">
        <f>'q calc'!M274</f>
        <v>1.2805082479040701</v>
      </c>
      <c r="F272" s="66">
        <f t="shared" si="14"/>
        <v>0.24725706779567577</v>
      </c>
      <c r="G272" s="66">
        <f t="shared" si="13"/>
        <v>0.44881213678237675</v>
      </c>
      <c r="H272" s="66">
        <f t="shared" si="15"/>
        <v>1.5664503511524619</v>
      </c>
      <c r="I272" s="68">
        <f>'CAPE calculation'!O473</f>
        <v>34.373852972126834</v>
      </c>
      <c r="J272" s="69">
        <f>'CAPE calculation'!P473</f>
        <v>3.5372961873464255</v>
      </c>
      <c r="K272" s="69">
        <f>'CAPE calculation'!Q473</f>
        <v>0.18221741871834407</v>
      </c>
      <c r="L272" s="69">
        <f>'CAPE calculation'!R473</f>
        <v>1.1998750408158847</v>
      </c>
      <c r="M272" s="68">
        <f>'CAPE calculation (2)'!O473</f>
        <v>34.131330908888877</v>
      </c>
      <c r="N272" s="68">
        <f>'CAPE calculation (2)'!P473</f>
        <v>3.5302157574378059</v>
      </c>
      <c r="O272" s="68">
        <f>'CAPE calculation (2)'!Q473</f>
        <v>0.18537928146285321</v>
      </c>
      <c r="P272" s="68">
        <f>'CAPE calculation (2)'!R473</f>
        <v>1.2036748851328918</v>
      </c>
    </row>
    <row r="273" spans="3:16" x14ac:dyDescent="0.25">
      <c r="D273" s="65" t="s">
        <v>2</v>
      </c>
      <c r="E273" s="66">
        <f>'q calc'!M275</f>
        <v>1.3042812288511321</v>
      </c>
      <c r="F273" s="66">
        <f t="shared" si="14"/>
        <v>0.26565210654870897</v>
      </c>
      <c r="G273" s="66">
        <f t="shared" si="13"/>
        <v>0.46720717553540991</v>
      </c>
      <c r="H273" s="66">
        <f t="shared" si="15"/>
        <v>1.5955319243585844</v>
      </c>
      <c r="I273" s="68">
        <f>'CAPE calculation'!O474</f>
        <v>35.438483698092021</v>
      </c>
      <c r="J273" s="69">
        <f>'CAPE calculation'!P474</f>
        <v>3.5677983397790238</v>
      </c>
      <c r="K273" s="69">
        <f>'CAPE calculation'!Q474</f>
        <v>0.21271957115094242</v>
      </c>
      <c r="L273" s="69">
        <f>'CAPE calculation'!R474</f>
        <v>1.2370377015396377</v>
      </c>
      <c r="M273" s="68">
        <f>'CAPE calculation (2)'!O474</f>
        <v>35.16809370300485</v>
      </c>
      <c r="N273" s="68">
        <f>'CAPE calculation (2)'!P474</f>
        <v>3.5601392426570619</v>
      </c>
      <c r="O273" s="68">
        <f>'CAPE calculation (2)'!Q474</f>
        <v>0.21530276668210924</v>
      </c>
      <c r="P273" s="68">
        <f>'CAPE calculation (2)'!R474</f>
        <v>1.2402373426722373</v>
      </c>
    </row>
    <row r="274" spans="3:16" x14ac:dyDescent="0.25">
      <c r="C274" s="66">
        <f>C270+1</f>
        <v>1967</v>
      </c>
      <c r="D274" s="65" t="s">
        <v>1</v>
      </c>
      <c r="E274" s="66">
        <f>'q calc'!M276</f>
        <v>1.4401041176813378</v>
      </c>
      <c r="F274" s="66">
        <f t="shared" si="14"/>
        <v>0.36471541491947851</v>
      </c>
      <c r="G274" s="66">
        <f t="shared" si="13"/>
        <v>0.56627048390617951</v>
      </c>
      <c r="H274" s="66">
        <f t="shared" si="15"/>
        <v>1.7616845534032328</v>
      </c>
      <c r="I274" s="68">
        <f>'CAPE calculation'!O475</f>
        <v>38.518516552647199</v>
      </c>
      <c r="J274" s="69">
        <f>'CAPE calculation'!P475</f>
        <v>3.651139075094044</v>
      </c>
      <c r="K274" s="69">
        <f>'CAPE calculation'!Q475</f>
        <v>0.2960603064659626</v>
      </c>
      <c r="L274" s="69">
        <f>'CAPE calculation'!R475</f>
        <v>1.344551239520684</v>
      </c>
      <c r="M274" s="68">
        <f>'CAPE calculation (2)'!O475</f>
        <v>38.207018474587102</v>
      </c>
      <c r="N274" s="68">
        <f>'CAPE calculation (2)'!P475</f>
        <v>3.6430192284375282</v>
      </c>
      <c r="O274" s="68">
        <f>'CAPE calculation (2)'!Q475</f>
        <v>0.29818275246257553</v>
      </c>
      <c r="P274" s="68">
        <f>'CAPE calculation (2)'!R475</f>
        <v>1.3474080075117134</v>
      </c>
    </row>
    <row r="275" spans="3:16" x14ac:dyDescent="0.25">
      <c r="D275" s="65" t="s">
        <v>4</v>
      </c>
      <c r="E275" s="66">
        <f>'q calc'!M277</f>
        <v>1.44069261083199</v>
      </c>
      <c r="F275" s="66">
        <f t="shared" si="14"/>
        <v>0.36512397769866628</v>
      </c>
      <c r="G275" s="66">
        <f t="shared" si="13"/>
        <v>0.56667904668536728</v>
      </c>
      <c r="H275" s="66">
        <f t="shared" si="15"/>
        <v>1.7624044591937646</v>
      </c>
      <c r="I275" s="68">
        <f>'CAPE calculation'!O476</f>
        <v>38.693145000091647</v>
      </c>
      <c r="J275" s="69">
        <f>'CAPE calculation'!P476</f>
        <v>3.6556624525654717</v>
      </c>
      <c r="K275" s="69">
        <f>'CAPE calculation'!Q476</f>
        <v>0.30058368393739032</v>
      </c>
      <c r="L275" s="69">
        <f>'CAPE calculation'!R476</f>
        <v>1.3506469284641065</v>
      </c>
      <c r="M275" s="68">
        <f>'CAPE calculation (2)'!O476</f>
        <v>38.368152956847261</v>
      </c>
      <c r="N275" s="68">
        <f>'CAPE calculation (2)'!P476</f>
        <v>3.6472277654105327</v>
      </c>
      <c r="O275" s="68">
        <f>'CAPE calculation (2)'!Q476</f>
        <v>0.30239128943558002</v>
      </c>
      <c r="P275" s="68">
        <f>'CAPE calculation (2)'!R476</f>
        <v>1.3530905731855569</v>
      </c>
    </row>
    <row r="276" spans="3:16" x14ac:dyDescent="0.25">
      <c r="D276" s="65" t="s">
        <v>3</v>
      </c>
      <c r="E276" s="66">
        <f>'q calc'!M278</f>
        <v>1.468361289258814</v>
      </c>
      <c r="F276" s="66">
        <f t="shared" si="14"/>
        <v>0.38414700976159127</v>
      </c>
      <c r="G276" s="66">
        <f t="shared" si="13"/>
        <v>0.58570207874829228</v>
      </c>
      <c r="H276" s="66">
        <f t="shared" si="15"/>
        <v>1.7962516531564465</v>
      </c>
      <c r="I276" s="68">
        <f>'CAPE calculation'!O477</f>
        <v>39.843605548756656</v>
      </c>
      <c r="J276" s="69">
        <f>'CAPE calculation'!P477</f>
        <v>3.6849619293432578</v>
      </c>
      <c r="K276" s="69">
        <f>'CAPE calculation'!Q477</f>
        <v>0.32988316071517643</v>
      </c>
      <c r="L276" s="69">
        <f>'CAPE calculation'!R477</f>
        <v>1.3908056182364124</v>
      </c>
      <c r="M276" s="68">
        <f>'CAPE calculation (2)'!O477</f>
        <v>39.500458879166501</v>
      </c>
      <c r="N276" s="68">
        <f>'CAPE calculation (2)'!P477</f>
        <v>3.6763122890336857</v>
      </c>
      <c r="O276" s="68">
        <f>'CAPE calculation (2)'!Q477</f>
        <v>0.33147581305873297</v>
      </c>
      <c r="P276" s="68">
        <f>'CAPE calculation (2)'!R477</f>
        <v>1.393022452918613</v>
      </c>
    </row>
    <row r="277" spans="3:16" x14ac:dyDescent="0.25">
      <c r="D277" s="65" t="s">
        <v>2</v>
      </c>
      <c r="E277" s="66">
        <f>'q calc'!M279</f>
        <v>1.4878673915263518</v>
      </c>
      <c r="F277" s="66">
        <f t="shared" si="14"/>
        <v>0.39734381384172013</v>
      </c>
      <c r="G277" s="66">
        <f t="shared" si="13"/>
        <v>0.59889888282842108</v>
      </c>
      <c r="H277" s="66">
        <f t="shared" si="15"/>
        <v>1.8201135383076068</v>
      </c>
      <c r="I277" s="68">
        <f>'CAPE calculation'!O478</f>
        <v>38.968059468931372</v>
      </c>
      <c r="J277" s="69">
        <f>'CAPE calculation'!P478</f>
        <v>3.6627423225996529</v>
      </c>
      <c r="K277" s="69">
        <f>'CAPE calculation'!Q478</f>
        <v>0.30766355397157152</v>
      </c>
      <c r="L277" s="69">
        <f>'CAPE calculation'!R478</f>
        <v>1.3602432634978143</v>
      </c>
      <c r="M277" s="68">
        <f>'CAPE calculation (2)'!O478</f>
        <v>38.626246489995367</v>
      </c>
      <c r="N277" s="68">
        <f>'CAPE calculation (2)'!P478</f>
        <v>3.6539320062828335</v>
      </c>
      <c r="O277" s="68">
        <f>'CAPE calculation (2)'!Q478</f>
        <v>0.30909553030788084</v>
      </c>
      <c r="P277" s="68">
        <f>'CAPE calculation (2)'!R478</f>
        <v>1.3621924949563446</v>
      </c>
    </row>
    <row r="278" spans="3:16" x14ac:dyDescent="0.25">
      <c r="C278" s="66">
        <f>C274+1</f>
        <v>1968</v>
      </c>
      <c r="D278" s="65" t="s">
        <v>1</v>
      </c>
      <c r="E278" s="66">
        <f>'q calc'!M280</f>
        <v>1.3373499675316021</v>
      </c>
      <c r="F278" s="66">
        <f t="shared" si="14"/>
        <v>0.29069001968792441</v>
      </c>
      <c r="G278" s="66">
        <f t="shared" si="13"/>
        <v>0.49224508867462535</v>
      </c>
      <c r="H278" s="66">
        <f t="shared" si="15"/>
        <v>1.6359850314767761</v>
      </c>
      <c r="I278" s="68">
        <f>'CAPE calculation'!O479</f>
        <v>35.710680220668834</v>
      </c>
      <c r="J278" s="69">
        <f>'CAPE calculation'!P479</f>
        <v>3.5754498098894807</v>
      </c>
      <c r="K278" s="69">
        <f>'CAPE calculation'!Q479</f>
        <v>0.22037104126139928</v>
      </c>
      <c r="L278" s="69">
        <f>'CAPE calculation'!R479</f>
        <v>1.2465391622546076</v>
      </c>
      <c r="M278" s="68">
        <f>'CAPE calculation (2)'!O479</f>
        <v>35.396507897297369</v>
      </c>
      <c r="N278" s="68">
        <f>'CAPE calculation (2)'!P479</f>
        <v>3.5666131683047957</v>
      </c>
      <c r="O278" s="68">
        <f>'CAPE calculation (2)'!Q479</f>
        <v>0.22177669232984298</v>
      </c>
      <c r="P278" s="68">
        <f>'CAPE calculation (2)'!R479</f>
        <v>1.2482925934273779</v>
      </c>
    </row>
    <row r="279" spans="3:16" x14ac:dyDescent="0.25">
      <c r="D279" s="65" t="s">
        <v>4</v>
      </c>
      <c r="E279" s="66">
        <f>'q calc'!M281</f>
        <v>1.4348313645250927</v>
      </c>
      <c r="F279" s="66">
        <f t="shared" si="14"/>
        <v>0.36104732629564873</v>
      </c>
      <c r="G279" s="66">
        <f t="shared" si="13"/>
        <v>0.56260239528234968</v>
      </c>
      <c r="H279" s="66">
        <f t="shared" si="15"/>
        <v>1.7552343754784443</v>
      </c>
      <c r="I279" s="68">
        <f>'CAPE calculation'!O480</f>
        <v>39.466120099565089</v>
      </c>
      <c r="J279" s="69">
        <f>'CAPE calculation'!P480</f>
        <v>3.6754425848573122</v>
      </c>
      <c r="K279" s="69">
        <f>'CAPE calculation'!Q480</f>
        <v>0.32036381622923082</v>
      </c>
      <c r="L279" s="69">
        <f>'CAPE calculation'!R480</f>
        <v>1.3776288769172644</v>
      </c>
      <c r="M279" s="68">
        <f>'CAPE calculation (2)'!O480</f>
        <v>39.124660360576051</v>
      </c>
      <c r="N279" s="68">
        <f>'CAPE calculation (2)'!P480</f>
        <v>3.6667529679427928</v>
      </c>
      <c r="O279" s="68">
        <f>'CAPE calculation (2)'!Q480</f>
        <v>0.32191649196784011</v>
      </c>
      <c r="P279" s="68">
        <f>'CAPE calculation (2)'!R480</f>
        <v>1.3797695493062414</v>
      </c>
    </row>
    <row r="280" spans="3:16" x14ac:dyDescent="0.25">
      <c r="D280" s="65" t="s">
        <v>3</v>
      </c>
      <c r="E280" s="66">
        <f>'q calc'!M282</f>
        <v>1.3949800101101351</v>
      </c>
      <c r="F280" s="66">
        <f t="shared" si="14"/>
        <v>0.33288008550050419</v>
      </c>
      <c r="G280" s="66">
        <f t="shared" si="13"/>
        <v>0.53443515448720513</v>
      </c>
      <c r="H280" s="66">
        <f t="shared" si="15"/>
        <v>1.7064840701060355</v>
      </c>
      <c r="I280" s="68">
        <f>'CAPE calculation'!O481</f>
        <v>38.9690608502451</v>
      </c>
      <c r="J280" s="69">
        <f>'CAPE calculation'!P481</f>
        <v>3.6627680197593553</v>
      </c>
      <c r="K280" s="69">
        <f>'CAPE calculation'!Q481</f>
        <v>0.30768925113127388</v>
      </c>
      <c r="L280" s="69">
        <f>'CAPE calculation'!R481</f>
        <v>1.3602782183353086</v>
      </c>
      <c r="M280" s="68">
        <f>'CAPE calculation (2)'!O481</f>
        <v>38.642195484650514</v>
      </c>
      <c r="N280" s="68">
        <f>'CAPE calculation (2)'!P481</f>
        <v>3.654344826691116</v>
      </c>
      <c r="O280" s="68">
        <f>'CAPE calculation (2)'!Q481</f>
        <v>0.30950835071616334</v>
      </c>
      <c r="P280" s="68">
        <f>'CAPE calculation (2)'!R481</f>
        <v>1.362754951907138</v>
      </c>
    </row>
    <row r="281" spans="3:16" x14ac:dyDescent="0.25">
      <c r="D281" s="65" t="s">
        <v>2</v>
      </c>
      <c r="E281" s="66">
        <f>'q calc'!M283</f>
        <v>1.5463070192869512</v>
      </c>
      <c r="F281" s="66">
        <f t="shared" si="14"/>
        <v>0.43586951989717804</v>
      </c>
      <c r="G281" s="66">
        <f t="shared" si="13"/>
        <v>0.63742458888387898</v>
      </c>
      <c r="H281" s="66">
        <f t="shared" si="15"/>
        <v>1.8916029454056453</v>
      </c>
      <c r="I281" s="68">
        <f>'CAPE calculation'!O482</f>
        <v>40.145077015819389</v>
      </c>
      <c r="J281" s="69">
        <f>'CAPE calculation'!P482</f>
        <v>3.6924998180759427</v>
      </c>
      <c r="K281" s="69">
        <f>'CAPE calculation'!Q482</f>
        <v>0.33742104944786133</v>
      </c>
      <c r="L281" s="69">
        <f>'CAPE calculation'!R482</f>
        <v>1.4013289683287062</v>
      </c>
      <c r="M281" s="68">
        <f>'CAPE calculation (2)'!O482</f>
        <v>39.820253555930186</v>
      </c>
      <c r="N281" s="68">
        <f>'CAPE calculation (2)'!P482</f>
        <v>3.6843756661680174</v>
      </c>
      <c r="O281" s="68">
        <f>'CAPE calculation (2)'!Q482</f>
        <v>0.33953919019306467</v>
      </c>
      <c r="P281" s="68">
        <f>'CAPE calculation (2)'!R482</f>
        <v>1.4043003260799964</v>
      </c>
    </row>
    <row r="282" spans="3:16" x14ac:dyDescent="0.25">
      <c r="C282" s="66">
        <f>C278+1</f>
        <v>1969</v>
      </c>
      <c r="D282" s="65" t="s">
        <v>1</v>
      </c>
      <c r="E282" s="66">
        <f>'q calc'!M284</f>
        <v>1.430529440432341</v>
      </c>
      <c r="F282" s="66">
        <f t="shared" si="14"/>
        <v>0.35804461381519004</v>
      </c>
      <c r="G282" s="66">
        <f t="shared" si="13"/>
        <v>0.55959968280189099</v>
      </c>
      <c r="H282" s="66">
        <f t="shared" si="15"/>
        <v>1.7499718162432718</v>
      </c>
      <c r="I282" s="68">
        <f>'CAPE calculation'!O483</f>
        <v>36.490895938550359</v>
      </c>
      <c r="J282" s="69">
        <f>'CAPE calculation'!P483</f>
        <v>3.5970628031354366</v>
      </c>
      <c r="K282" s="69">
        <f>'CAPE calculation'!Q483</f>
        <v>0.24198403450735517</v>
      </c>
      <c r="L282" s="69">
        <f>'CAPE calculation'!R483</f>
        <v>1.2737738562267207</v>
      </c>
      <c r="M282" s="68">
        <f>'CAPE calculation (2)'!O483</f>
        <v>36.207248119214015</v>
      </c>
      <c r="N282" s="68">
        <f>'CAPE calculation (2)'!P483</f>
        <v>3.5892593230771981</v>
      </c>
      <c r="O282" s="68">
        <f>'CAPE calculation (2)'!Q483</f>
        <v>0.24442284710224538</v>
      </c>
      <c r="P282" s="68">
        <f>'CAPE calculation (2)'!R483</f>
        <v>1.2768841431121278</v>
      </c>
    </row>
    <row r="283" spans="3:16" x14ac:dyDescent="0.25">
      <c r="D283" s="65" t="s">
        <v>4</v>
      </c>
      <c r="E283" s="66">
        <f>'q calc'!M285</f>
        <v>1.342560317625878</v>
      </c>
      <c r="F283" s="66">
        <f t="shared" si="14"/>
        <v>0.29457847572185353</v>
      </c>
      <c r="G283" s="66">
        <f t="shared" si="13"/>
        <v>0.49613354470855453</v>
      </c>
      <c r="H283" s="66">
        <f t="shared" si="15"/>
        <v>1.6423588715111257</v>
      </c>
      <c r="I283" s="68">
        <f>'CAPE calculation'!O484</f>
        <v>35.637090908364748</v>
      </c>
      <c r="J283" s="69">
        <f>'CAPE calculation'!P484</f>
        <v>3.5733869749267368</v>
      </c>
      <c r="K283" s="69">
        <f>'CAPE calculation'!Q484</f>
        <v>0.21830820629865544</v>
      </c>
      <c r="L283" s="69">
        <f>'CAPE calculation'!R484</f>
        <v>1.243970408057163</v>
      </c>
      <c r="M283" s="68">
        <f>'CAPE calculation (2)'!O484</f>
        <v>35.37322649756512</v>
      </c>
      <c r="N283" s="68">
        <f>'CAPE calculation (2)'!P484</f>
        <v>3.5659552203621847</v>
      </c>
      <c r="O283" s="68">
        <f>'CAPE calculation (2)'!Q484</f>
        <v>0.221118744387232</v>
      </c>
      <c r="P283" s="68">
        <f>'CAPE calculation (2)'!R484</f>
        <v>1.2474715520146287</v>
      </c>
    </row>
    <row r="284" spans="3:16" x14ac:dyDescent="0.25">
      <c r="D284" s="65" t="s">
        <v>3</v>
      </c>
      <c r="E284" s="66">
        <f>'q calc'!M286</f>
        <v>1.2555254365991391</v>
      </c>
      <c r="F284" s="66">
        <f t="shared" si="14"/>
        <v>0.22755415954498739</v>
      </c>
      <c r="G284" s="66">
        <f t="shared" si="13"/>
        <v>0.42910922853168837</v>
      </c>
      <c r="H284" s="66">
        <f t="shared" si="15"/>
        <v>1.5358887881125987</v>
      </c>
      <c r="I284" s="68">
        <f>'CAPE calculation'!O485</f>
        <v>33.24708904045567</v>
      </c>
      <c r="J284" s="69">
        <f>'CAPE calculation'!P485</f>
        <v>3.503967215613875</v>
      </c>
      <c r="K284" s="69">
        <f>'CAPE calculation'!Q485</f>
        <v>0.14888844698579362</v>
      </c>
      <c r="L284" s="69">
        <f>'CAPE calculation'!R485</f>
        <v>1.1605435198601137</v>
      </c>
      <c r="M284" s="68">
        <f>'CAPE calculation (2)'!O485</f>
        <v>33.015154362881418</v>
      </c>
      <c r="N284" s="68">
        <f>'CAPE calculation (2)'!P485</f>
        <v>3.4969666791734331</v>
      </c>
      <c r="O284" s="68">
        <f>'CAPE calculation (2)'!Q485</f>
        <v>0.15213020319848036</v>
      </c>
      <c r="P284" s="68">
        <f>'CAPE calculation (2)'!R485</f>
        <v>1.164311823686798</v>
      </c>
    </row>
    <row r="285" spans="3:16" x14ac:dyDescent="0.25">
      <c r="D285" s="65" t="s">
        <v>2</v>
      </c>
      <c r="E285" s="66">
        <f>'q calc'!M287</f>
        <v>1.1482899825314739</v>
      </c>
      <c r="F285" s="66">
        <f t="shared" si="14"/>
        <v>0.13827386402379713</v>
      </c>
      <c r="G285" s="66">
        <f t="shared" si="13"/>
        <v>0.3398289330104981</v>
      </c>
      <c r="H285" s="66">
        <f t="shared" si="15"/>
        <v>1.4047072709648294</v>
      </c>
      <c r="I285" s="68">
        <f>'CAPE calculation'!O486</f>
        <v>31.300938139351739</v>
      </c>
      <c r="J285" s="69">
        <f>'CAPE calculation'!P486</f>
        <v>3.4436480696001914</v>
      </c>
      <c r="K285" s="69">
        <f>'CAPE calculation'!Q486</f>
        <v>8.8569300972110021E-2</v>
      </c>
      <c r="L285" s="69">
        <f>'CAPE calculation'!R486</f>
        <v>1.0926099689198254</v>
      </c>
      <c r="M285" s="68">
        <f>'CAPE calculation (2)'!O486</f>
        <v>31.097608428371466</v>
      </c>
      <c r="N285" s="68">
        <f>'CAPE calculation (2)'!P486</f>
        <v>3.4371309168189996</v>
      </c>
      <c r="O285" s="68">
        <f>'CAPE calculation (2)'!Q486</f>
        <v>9.2294440844046921E-2</v>
      </c>
      <c r="P285" s="68">
        <f>'CAPE calculation (2)'!R486</f>
        <v>1.0966876841939779</v>
      </c>
    </row>
    <row r="286" spans="3:16" x14ac:dyDescent="0.25">
      <c r="C286" s="66">
        <f>C282+1</f>
        <v>1970</v>
      </c>
      <c r="D286" s="65" t="s">
        <v>1</v>
      </c>
      <c r="E286" s="66">
        <f>'q calc'!M288</f>
        <v>1.0792433681432141</v>
      </c>
      <c r="F286" s="66">
        <f t="shared" si="14"/>
        <v>7.6260210559160324E-2</v>
      </c>
      <c r="G286" s="66">
        <f t="shared" si="13"/>
        <v>0.27781527954586127</v>
      </c>
      <c r="H286" s="66">
        <f t="shared" si="15"/>
        <v>1.3202422989262572</v>
      </c>
      <c r="I286" s="68">
        <f>'CAPE calculation'!O487</f>
        <v>29.868791102200191</v>
      </c>
      <c r="J286" s="69">
        <f>'CAPE calculation'!P487</f>
        <v>3.3968141594371342</v>
      </c>
      <c r="K286" s="69">
        <f>'CAPE calculation'!Q487</f>
        <v>4.1735390809052753E-2</v>
      </c>
      <c r="L286" s="69">
        <f>'CAPE calculation'!R487</f>
        <v>1.0426185557939829</v>
      </c>
      <c r="M286" s="68">
        <f>'CAPE calculation (2)'!O487</f>
        <v>29.685030096320684</v>
      </c>
      <c r="N286" s="68">
        <f>'CAPE calculation (2)'!P487</f>
        <v>3.3906428815783043</v>
      </c>
      <c r="O286" s="68">
        <f>'CAPE calculation (2)'!Q487</f>
        <v>4.5806405603351585E-2</v>
      </c>
      <c r="P286" s="68">
        <f>'CAPE calculation (2)'!R487</f>
        <v>1.046871722838377</v>
      </c>
    </row>
    <row r="287" spans="3:16" x14ac:dyDescent="0.25">
      <c r="D287" s="65" t="s">
        <v>4</v>
      </c>
      <c r="E287" s="66">
        <f>'q calc'!M289</f>
        <v>0.84316883547705757</v>
      </c>
      <c r="F287" s="66">
        <f t="shared" si="14"/>
        <v>-0.17058806170129423</v>
      </c>
      <c r="G287" s="66">
        <f t="shared" si="13"/>
        <v>3.0967007285406745E-2</v>
      </c>
      <c r="H287" s="66">
        <f t="shared" si="15"/>
        <v>1.0314514729410755</v>
      </c>
      <c r="I287" s="68">
        <f>'CAPE calculation'!O488</f>
        <v>24.936418639423188</v>
      </c>
      <c r="J287" s="69">
        <f>'CAPE calculation'!P488</f>
        <v>3.2163293308797396</v>
      </c>
      <c r="K287" s="69">
        <f>'CAPE calculation'!Q488</f>
        <v>-0.13874943774834181</v>
      </c>
      <c r="L287" s="69">
        <f>'CAPE calculation'!R488</f>
        <v>0.87044610207188511</v>
      </c>
      <c r="M287" s="68">
        <f>'CAPE calculation (2)'!O488</f>
        <v>24.791061330751916</v>
      </c>
      <c r="N287" s="68">
        <f>'CAPE calculation (2)'!P488</f>
        <v>3.2104831579887394</v>
      </c>
      <c r="O287" s="68">
        <f>'CAPE calculation (2)'!Q488</f>
        <v>-0.13435331798621331</v>
      </c>
      <c r="P287" s="68">
        <f>'CAPE calculation (2)'!R488</f>
        <v>0.87428111078563053</v>
      </c>
    </row>
    <row r="288" spans="3:16" x14ac:dyDescent="0.25">
      <c r="D288" s="65" t="s">
        <v>3</v>
      </c>
      <c r="E288" s="66">
        <f>'q calc'!M290</f>
        <v>0.9609774184477915</v>
      </c>
      <c r="F288" s="66">
        <f t="shared" si="14"/>
        <v>-3.9804368261088068E-2</v>
      </c>
      <c r="G288" s="66">
        <f t="shared" si="13"/>
        <v>0.1617507007256129</v>
      </c>
      <c r="H288" s="66">
        <f t="shared" si="15"/>
        <v>1.1755671367529539</v>
      </c>
      <c r="I288" s="68">
        <f>'CAPE calculation'!O489</f>
        <v>26.820727890019597</v>
      </c>
      <c r="J288" s="69">
        <f>'CAPE calculation'!P489</f>
        <v>3.2891750173070138</v>
      </c>
      <c r="K288" s="69">
        <f>'CAPE calculation'!Q489</f>
        <v>-6.5903751321067627E-2</v>
      </c>
      <c r="L288" s="69">
        <f>'CAPE calculation'!R489</f>
        <v>0.93622096998682225</v>
      </c>
      <c r="M288" s="68">
        <f>'CAPE calculation (2)'!O489</f>
        <v>26.674033200721414</v>
      </c>
      <c r="N288" s="68">
        <f>'CAPE calculation (2)'!P489</f>
        <v>3.2836905528841931</v>
      </c>
      <c r="O288" s="68">
        <f>'CAPE calculation (2)'!Q489</f>
        <v>-6.1145923090759613E-2</v>
      </c>
      <c r="P288" s="68">
        <f>'CAPE calculation (2)'!R489</f>
        <v>0.94068596195724852</v>
      </c>
    </row>
    <row r="289" spans="3:16" x14ac:dyDescent="0.25">
      <c r="D289" s="65" t="s">
        <v>2</v>
      </c>
      <c r="E289" s="66">
        <f>'q calc'!M291</f>
        <v>1.0231497627760289</v>
      </c>
      <c r="F289" s="66">
        <f t="shared" si="14"/>
        <v>2.2885871930180792E-2</v>
      </c>
      <c r="G289" s="66">
        <f t="shared" si="13"/>
        <v>0.22444094091688177</v>
      </c>
      <c r="H289" s="66">
        <f t="shared" si="15"/>
        <v>1.2516227894708074</v>
      </c>
      <c r="I289" s="68">
        <f>'CAPE calculation'!O490</f>
        <v>28.664180000177193</v>
      </c>
      <c r="J289" s="69">
        <f>'CAPE calculation'!P490</f>
        <v>3.3556482596430386</v>
      </c>
      <c r="K289" s="69">
        <f>'CAPE calculation'!Q490</f>
        <v>5.6949101495717969E-4</v>
      </c>
      <c r="L289" s="69">
        <f>'CAPE calculation'!R490</f>
        <v>1.0005696532057524</v>
      </c>
      <c r="M289" s="68">
        <f>'CAPE calculation (2)'!O490</f>
        <v>28.519489909305452</v>
      </c>
      <c r="N289" s="68">
        <f>'CAPE calculation (2)'!P490</f>
        <v>3.3505877100181785</v>
      </c>
      <c r="O289" s="68">
        <f>'CAPE calculation (2)'!Q490</f>
        <v>5.7512340432257503E-3</v>
      </c>
      <c r="P289" s="68">
        <f>'CAPE calculation (2)'!R490</f>
        <v>1.0057678041406748</v>
      </c>
    </row>
    <row r="290" spans="3:16" x14ac:dyDescent="0.25">
      <c r="C290" s="66">
        <f>C286+1</f>
        <v>1971</v>
      </c>
      <c r="D290" s="65" t="s">
        <v>1</v>
      </c>
      <c r="E290" s="66">
        <f>'q calc'!M292</f>
        <v>1.077180337208391</v>
      </c>
      <c r="F290" s="66">
        <f t="shared" si="14"/>
        <v>7.4346828175999649E-2</v>
      </c>
      <c r="G290" s="66">
        <f t="shared" si="13"/>
        <v>0.27590189716270064</v>
      </c>
      <c r="H290" s="66">
        <f t="shared" si="15"/>
        <v>1.3177185857540998</v>
      </c>
      <c r="I290" s="68">
        <f>'CAPE calculation'!O491</f>
        <v>31.402697928555877</v>
      </c>
      <c r="J290" s="69">
        <f>'CAPE calculation'!P491</f>
        <v>3.4468938105147733</v>
      </c>
      <c r="K290" s="69">
        <f>'CAPE calculation'!Q491</f>
        <v>9.1815041886691873E-2</v>
      </c>
      <c r="L290" s="69">
        <f>'CAPE calculation'!R491</f>
        <v>1.0961620592637196</v>
      </c>
      <c r="M290" s="68">
        <f>'CAPE calculation (2)'!O491</f>
        <v>31.258431076141306</v>
      </c>
      <c r="N290" s="68">
        <f>'CAPE calculation (2)'!P491</f>
        <v>3.4422891342309581</v>
      </c>
      <c r="O290" s="68">
        <f>'CAPE calculation (2)'!Q491</f>
        <v>9.7452658256005353E-2</v>
      </c>
      <c r="P290" s="68">
        <f>'CAPE calculation (2)'!R491</f>
        <v>1.102359252718448</v>
      </c>
    </row>
    <row r="291" spans="3:16" x14ac:dyDescent="0.25">
      <c r="D291" s="65" t="s">
        <v>4</v>
      </c>
      <c r="E291" s="66">
        <f>'q calc'!M293</f>
        <v>1.0485489868706599</v>
      </c>
      <c r="F291" s="66">
        <f t="shared" si="14"/>
        <v>4.740729117513566E-2</v>
      </c>
      <c r="G291" s="66">
        <f t="shared" si="13"/>
        <v>0.24896236016183665</v>
      </c>
      <c r="H291" s="66">
        <f t="shared" si="15"/>
        <v>1.2826937517759369</v>
      </c>
      <c r="I291" s="68">
        <f>'CAPE calculation'!O492</f>
        <v>30.846737878486138</v>
      </c>
      <c r="J291" s="69">
        <f>'CAPE calculation'!P492</f>
        <v>3.4290310033822999</v>
      </c>
      <c r="K291" s="69">
        <f>'CAPE calculation'!Q492</f>
        <v>7.3952234754218527E-2</v>
      </c>
      <c r="L291" s="69">
        <f>'CAPE calculation'!R492</f>
        <v>1.076755372782854</v>
      </c>
      <c r="M291" s="68">
        <f>'CAPE calculation (2)'!O492</f>
        <v>30.719402199437496</v>
      </c>
      <c r="N291" s="68">
        <f>'CAPE calculation (2)'!P492</f>
        <v>3.4248944484364028</v>
      </c>
      <c r="O291" s="68">
        <f>'CAPE calculation (2)'!Q492</f>
        <v>8.0057972461450078E-2</v>
      </c>
      <c r="P291" s="68">
        <f>'CAPE calculation (2)'!R492</f>
        <v>1.0833498703131228</v>
      </c>
    </row>
    <row r="292" spans="3:16" x14ac:dyDescent="0.25">
      <c r="D292" s="65" t="s">
        <v>3</v>
      </c>
      <c r="E292" s="66">
        <f>'q calc'!M294</f>
        <v>0.99604367578492015</v>
      </c>
      <c r="F292" s="66">
        <f t="shared" si="14"/>
        <v>-3.9641711692952686E-3</v>
      </c>
      <c r="G292" s="66">
        <f t="shared" si="13"/>
        <v>0.19759089781740571</v>
      </c>
      <c r="H292" s="66">
        <f t="shared" si="15"/>
        <v>1.2184638156374954</v>
      </c>
      <c r="I292" s="68">
        <f>'CAPE calculation'!O493</f>
        <v>30.481027760742851</v>
      </c>
      <c r="J292" s="69">
        <f>'CAPE calculation'!P493</f>
        <v>3.4171044494344431</v>
      </c>
      <c r="K292" s="69">
        <f>'CAPE calculation'!Q493</f>
        <v>6.2025680806361727E-2</v>
      </c>
      <c r="L292" s="69">
        <f>'CAPE calculation'!R493</f>
        <v>1.0639896684898313</v>
      </c>
      <c r="M292" s="68">
        <f>'CAPE calculation (2)'!O493</f>
        <v>30.369160627084668</v>
      </c>
      <c r="N292" s="68">
        <f>'CAPE calculation (2)'!P493</f>
        <v>3.4134276404499877</v>
      </c>
      <c r="O292" s="68">
        <f>'CAPE calculation (2)'!Q493</f>
        <v>6.8591164475034994E-2</v>
      </c>
      <c r="P292" s="68">
        <f>'CAPE calculation (2)'!R493</f>
        <v>1.0709982574945098</v>
      </c>
    </row>
    <row r="293" spans="3:16" x14ac:dyDescent="0.25">
      <c r="D293" s="65" t="s">
        <v>2</v>
      </c>
      <c r="E293" s="66">
        <f>'q calc'!M295</f>
        <v>1.0333982926025911</v>
      </c>
      <c r="F293" s="66">
        <f t="shared" si="14"/>
        <v>3.2852684656103553E-2</v>
      </c>
      <c r="G293" s="66">
        <f t="shared" si="13"/>
        <v>0.23440775364280453</v>
      </c>
      <c r="H293" s="66">
        <f t="shared" si="15"/>
        <v>1.2641598529156479</v>
      </c>
      <c r="I293" s="68">
        <f>'CAPE calculation'!O494</f>
        <v>30.098716469910283</v>
      </c>
      <c r="J293" s="69">
        <f>'CAPE calculation'!P494</f>
        <v>3.4044825286499543</v>
      </c>
      <c r="K293" s="69">
        <f>'CAPE calculation'!Q494</f>
        <v>4.9403760021872856E-2</v>
      </c>
      <c r="L293" s="69">
        <f>'CAPE calculation'!R494</f>
        <v>1.0506444733479292</v>
      </c>
      <c r="M293" s="68">
        <f>'CAPE calculation (2)'!O494</f>
        <v>29.998867253137835</v>
      </c>
      <c r="N293" s="68">
        <f>'CAPE calculation (2)'!P494</f>
        <v>3.4011596227205567</v>
      </c>
      <c r="O293" s="68">
        <f>'CAPE calculation (2)'!Q494</f>
        <v>5.6323146745604014E-2</v>
      </c>
      <c r="P293" s="68">
        <f>'CAPE calculation (2)'!R494</f>
        <v>1.0579394982114121</v>
      </c>
    </row>
    <row r="294" spans="3:16" x14ac:dyDescent="0.25">
      <c r="C294" s="66">
        <f>C290+1</f>
        <v>1972</v>
      </c>
      <c r="D294" s="65" t="s">
        <v>1</v>
      </c>
      <c r="E294" s="66">
        <f>'q calc'!M296</f>
        <v>1.042941195469683</v>
      </c>
      <c r="F294" s="66">
        <f t="shared" si="14"/>
        <v>4.2044794246742408E-2</v>
      </c>
      <c r="G294" s="66">
        <f t="shared" si="13"/>
        <v>0.24359986323344338</v>
      </c>
      <c r="H294" s="66">
        <f t="shared" si="15"/>
        <v>1.2758337203597956</v>
      </c>
      <c r="I294" s="68">
        <f>'CAPE calculation'!O495</f>
        <v>32.373479464853268</v>
      </c>
      <c r="J294" s="69">
        <f>'CAPE calculation'!P495</f>
        <v>3.4773395525801702</v>
      </c>
      <c r="K294" s="69">
        <f>'CAPE calculation'!Q495</f>
        <v>0.12226078395208884</v>
      </c>
      <c r="L294" s="69">
        <f>'CAPE calculation'!R495</f>
        <v>1.1300487619395201</v>
      </c>
      <c r="M294" s="68">
        <f>'CAPE calculation (2)'!O495</f>
        <v>32.275217036897971</v>
      </c>
      <c r="N294" s="68">
        <f>'CAPE calculation (2)'!P495</f>
        <v>3.4742996613235113</v>
      </c>
      <c r="O294" s="68">
        <f>'CAPE calculation (2)'!Q495</f>
        <v>0.12946318534855861</v>
      </c>
      <c r="P294" s="68">
        <f>'CAPE calculation (2)'!R495</f>
        <v>1.1382172076216888</v>
      </c>
    </row>
    <row r="295" spans="3:16" x14ac:dyDescent="0.25">
      <c r="D295" s="65" t="s">
        <v>4</v>
      </c>
      <c r="E295" s="66">
        <f>'q calc'!M297</f>
        <v>1.0179758634509299</v>
      </c>
      <c r="F295" s="66">
        <f t="shared" si="14"/>
        <v>1.7816208074096587E-2</v>
      </c>
      <c r="G295" s="66">
        <f t="shared" si="13"/>
        <v>0.21937127706079756</v>
      </c>
      <c r="H295" s="66">
        <f t="shared" si="15"/>
        <v>1.2452935397936622</v>
      </c>
      <c r="I295" s="68">
        <f>'CAPE calculation'!O496</f>
        <v>32.164132714765579</v>
      </c>
      <c r="J295" s="69">
        <f>'CAPE calculation'!P496</f>
        <v>3.4708519408670919</v>
      </c>
      <c r="K295" s="69">
        <f>'CAPE calculation'!Q496</f>
        <v>0.11577317223901051</v>
      </c>
      <c r="L295" s="69">
        <f>'CAPE calculation'!R496</f>
        <v>1.1227411743813307</v>
      </c>
      <c r="M295" s="68">
        <f>'CAPE calculation (2)'!O496</f>
        <v>32.074505223617841</v>
      </c>
      <c r="N295" s="68">
        <f>'CAPE calculation (2)'!P496</f>
        <v>3.4680614847745508</v>
      </c>
      <c r="O295" s="68">
        <f>'CAPE calculation (2)'!Q496</f>
        <v>0.12322500879959808</v>
      </c>
      <c r="P295" s="68">
        <f>'CAPE calculation (2)'!R496</f>
        <v>1.1311389085234291</v>
      </c>
    </row>
    <row r="296" spans="3:16" x14ac:dyDescent="0.25">
      <c r="D296" s="65" t="s">
        <v>3</v>
      </c>
      <c r="E296" s="66">
        <f>'q calc'!M298</f>
        <v>1.0117042569706141</v>
      </c>
      <c r="F296" s="66">
        <f t="shared" si="14"/>
        <v>1.1636291960910549E-2</v>
      </c>
      <c r="G296" s="66">
        <f t="shared" si="13"/>
        <v>0.21319136094761151</v>
      </c>
      <c r="H296" s="66">
        <f t="shared" si="15"/>
        <v>1.2376214610003697</v>
      </c>
      <c r="I296" s="68">
        <f>'CAPE calculation'!O497</f>
        <v>32.215678046724214</v>
      </c>
      <c r="J296" s="69">
        <f>'CAPE calculation'!P497</f>
        <v>3.4724532299160349</v>
      </c>
      <c r="K296" s="69">
        <f>'CAPE calculation'!Q497</f>
        <v>0.11737446128795348</v>
      </c>
      <c r="L296" s="69">
        <f>'CAPE calculation'!R497</f>
        <v>1.12454044772255</v>
      </c>
      <c r="M296" s="68">
        <f>'CAPE calculation (2)'!O497</f>
        <v>32.132816166372812</v>
      </c>
      <c r="N296" s="68">
        <f>'CAPE calculation (2)'!P497</f>
        <v>3.4698778184113888</v>
      </c>
      <c r="O296" s="68">
        <f>'CAPE calculation (2)'!Q497</f>
        <v>0.12504134243643605</v>
      </c>
      <c r="P296" s="68">
        <f>'CAPE calculation (2)'!R497</f>
        <v>1.1331953011531202</v>
      </c>
    </row>
    <row r="297" spans="3:16" x14ac:dyDescent="0.25">
      <c r="D297" s="65" t="s">
        <v>2</v>
      </c>
      <c r="E297" s="66">
        <f>'q calc'!M299</f>
        <v>1.0946577141363361</v>
      </c>
      <c r="F297" s="66">
        <f t="shared" si="14"/>
        <v>9.0441724572249513E-2</v>
      </c>
      <c r="G297" s="66">
        <f t="shared" si="13"/>
        <v>0.29199679355895047</v>
      </c>
      <c r="H297" s="66">
        <f t="shared" si="15"/>
        <v>1.3390987238912921</v>
      </c>
      <c r="I297" s="68">
        <f>'CAPE calculation'!O498</f>
        <v>34.224759936074491</v>
      </c>
      <c r="J297" s="69">
        <f>'CAPE calculation'!P498</f>
        <v>3.5329493568642878</v>
      </c>
      <c r="K297" s="69">
        <f>'CAPE calculation'!Q498</f>
        <v>0.17787058823620638</v>
      </c>
      <c r="L297" s="69">
        <f>'CAPE calculation'!R498</f>
        <v>1.1946707067872344</v>
      </c>
      <c r="M297" s="68">
        <f>'CAPE calculation (2)'!O498</f>
        <v>34.142535260561345</v>
      </c>
      <c r="N297" s="68">
        <f>'CAPE calculation (2)'!P498</f>
        <v>3.5305439753168182</v>
      </c>
      <c r="O297" s="68">
        <f>'CAPE calculation (2)'!Q498</f>
        <v>0.18570749934186548</v>
      </c>
      <c r="P297" s="68">
        <f>'CAPE calculation (2)'!R498</f>
        <v>1.2040700175919321</v>
      </c>
    </row>
    <row r="298" spans="3:16" x14ac:dyDescent="0.25">
      <c r="C298" s="66">
        <f>C294+1</f>
        <v>1973</v>
      </c>
      <c r="D298" s="65" t="s">
        <v>1</v>
      </c>
      <c r="E298" s="66">
        <f>'q calc'!M300</f>
        <v>0.99803044921039896</v>
      </c>
      <c r="F298" s="66">
        <f t="shared" si="14"/>
        <v>-1.9714929052400206E-3</v>
      </c>
      <c r="G298" s="66">
        <f t="shared" si="13"/>
        <v>0.19958357608146096</v>
      </c>
      <c r="H298" s="66">
        <f t="shared" si="15"/>
        <v>1.2208942427238461</v>
      </c>
      <c r="I298" s="68">
        <f>'CAPE calculation'!O499</f>
        <v>32.09810453574196</v>
      </c>
      <c r="J298" s="69">
        <f>'CAPE calculation'!P499</f>
        <v>3.4687969796617453</v>
      </c>
      <c r="K298" s="69">
        <f>'CAPE calculation'!Q499</f>
        <v>0.11371821103366386</v>
      </c>
      <c r="L298" s="69">
        <f>'CAPE calculation'!R499</f>
        <v>1.1204363537938569</v>
      </c>
      <c r="M298" s="68">
        <f>'CAPE calculation (2)'!O499</f>
        <v>32.024987085663554</v>
      </c>
      <c r="N298" s="68">
        <f>'CAPE calculation (2)'!P499</f>
        <v>3.4665164445247481</v>
      </c>
      <c r="O298" s="68">
        <f>'CAPE calculation (2)'!Q499</f>
        <v>0.12167996854979535</v>
      </c>
      <c r="P298" s="68">
        <f>'CAPE calculation (2)'!R499</f>
        <v>1.1293926027853605</v>
      </c>
    </row>
    <row r="299" spans="3:16" x14ac:dyDescent="0.25">
      <c r="D299" s="65" t="s">
        <v>4</v>
      </c>
      <c r="E299" s="66">
        <f>'q calc'!M301</f>
        <v>0.90153536734426243</v>
      </c>
      <c r="F299" s="66">
        <f t="shared" si="14"/>
        <v>-0.10365600544523131</v>
      </c>
      <c r="G299" s="66">
        <f t="shared" si="13"/>
        <v>9.7899063541469669E-2</v>
      </c>
      <c r="H299" s="66">
        <f t="shared" si="15"/>
        <v>1.1028514615694844</v>
      </c>
      <c r="I299" s="68">
        <f>'CAPE calculation'!O500</f>
        <v>29.303528773840331</v>
      </c>
      <c r="J299" s="69">
        <f>'CAPE calculation'!P500</f>
        <v>3.3777079447384395</v>
      </c>
      <c r="K299" s="69">
        <f>'CAPE calculation'!Q500</f>
        <v>2.2629176110358085E-2</v>
      </c>
      <c r="L299" s="69">
        <f>'CAPE calculation'!R500</f>
        <v>1.0228871582150603</v>
      </c>
      <c r="M299" s="68">
        <f>'CAPE calculation (2)'!O500</f>
        <v>29.238399939665495</v>
      </c>
      <c r="N299" s="68">
        <f>'CAPE calculation (2)'!P500</f>
        <v>3.375482911758628</v>
      </c>
      <c r="O299" s="68">
        <f>'CAPE calculation (2)'!Q500</f>
        <v>3.0646435783675319E-2</v>
      </c>
      <c r="P299" s="68">
        <f>'CAPE calculation (2)'!R500</f>
        <v>1.0311208719868852</v>
      </c>
    </row>
    <row r="300" spans="3:16" x14ac:dyDescent="0.25">
      <c r="D300" s="65" t="s">
        <v>3</v>
      </c>
      <c r="E300" s="66">
        <f>'q calc'!M302</f>
        <v>0.90962860789612254</v>
      </c>
      <c r="F300" s="66">
        <f t="shared" si="14"/>
        <v>-9.4718885967251559E-2</v>
      </c>
      <c r="G300" s="66">
        <f t="shared" si="13"/>
        <v>0.10683618301944942</v>
      </c>
      <c r="H300" s="66">
        <f t="shared" si="15"/>
        <v>1.1127519518827436</v>
      </c>
      <c r="I300" s="68">
        <f>'CAPE calculation'!O501</f>
        <v>28.867613327722548</v>
      </c>
      <c r="J300" s="69">
        <f>'CAPE calculation'!P501</f>
        <v>3.3627203206254657</v>
      </c>
      <c r="K300" s="69">
        <f>'CAPE calculation'!Q501</f>
        <v>7.6415519973842549E-3</v>
      </c>
      <c r="L300" s="69">
        <f>'CAPE calculation'!R501</f>
        <v>1.0076708231674014</v>
      </c>
      <c r="M300" s="68">
        <f>'CAPE calculation (2)'!O501</f>
        <v>28.804139834150348</v>
      </c>
      <c r="N300" s="68">
        <f>'CAPE calculation (2)'!P501</f>
        <v>3.3605191210530183</v>
      </c>
      <c r="O300" s="68">
        <f>'CAPE calculation (2)'!Q501</f>
        <v>1.5682645078065605E-2</v>
      </c>
      <c r="P300" s="68">
        <f>'CAPE calculation (2)'!R501</f>
        <v>1.0158062631303166</v>
      </c>
    </row>
    <row r="301" spans="3:16" x14ac:dyDescent="0.25">
      <c r="D301" s="65" t="s">
        <v>2</v>
      </c>
      <c r="E301" s="66">
        <f>'q calc'!M303</f>
        <v>0.74535105855511885</v>
      </c>
      <c r="F301" s="66">
        <f t="shared" si="14"/>
        <v>-0.29389995205456587</v>
      </c>
      <c r="G301" s="66">
        <f t="shared" si="13"/>
        <v>-9.2344883067864897E-2</v>
      </c>
      <c r="H301" s="66">
        <f t="shared" si="15"/>
        <v>0.91179063416153261</v>
      </c>
      <c r="I301" s="68">
        <f>'CAPE calculation'!O502</f>
        <v>25.351988535701189</v>
      </c>
      <c r="J301" s="69">
        <f>'CAPE calculation'!P502</f>
        <v>3.23285717018361</v>
      </c>
      <c r="K301" s="69">
        <f>'CAPE calculation'!Q502</f>
        <v>-0.12222159844447145</v>
      </c>
      <c r="L301" s="69">
        <f>'CAPE calculation'!R502</f>
        <v>0.8849522427324259</v>
      </c>
      <c r="M301" s="68">
        <f>'CAPE calculation (2)'!O502</f>
        <v>25.295954368787413</v>
      </c>
      <c r="N301" s="68">
        <f>'CAPE calculation (2)'!P502</f>
        <v>3.2306444765750486</v>
      </c>
      <c r="O301" s="68">
        <f>'CAPE calculation (2)'!Q502</f>
        <v>-0.1141919993999041</v>
      </c>
      <c r="P301" s="68">
        <f>'CAPE calculation (2)'!R502</f>
        <v>0.89208665933526254</v>
      </c>
    </row>
    <row r="302" spans="3:16" x14ac:dyDescent="0.25">
      <c r="C302" s="66">
        <f>C298+1</f>
        <v>1974</v>
      </c>
      <c r="D302" s="65" t="s">
        <v>1</v>
      </c>
      <c r="E302" s="66">
        <f>'q calc'!M304</f>
        <v>0.68976151833667376</v>
      </c>
      <c r="F302" s="66">
        <f t="shared" si="14"/>
        <v>-0.37140936673214892</v>
      </c>
      <c r="G302" s="66">
        <f t="shared" si="13"/>
        <v>-0.16985429774544794</v>
      </c>
      <c r="H302" s="66">
        <f t="shared" si="15"/>
        <v>0.84378774941782519</v>
      </c>
      <c r="I302" s="68">
        <f>'CAPE calculation'!O503</f>
        <v>25.211629800863829</v>
      </c>
      <c r="J302" s="69">
        <f>'CAPE calculation'!P503</f>
        <v>3.2273053880932681</v>
      </c>
      <c r="K302" s="69">
        <f>'CAPE calculation'!Q503</f>
        <v>-0.12777338053481335</v>
      </c>
      <c r="L302" s="69">
        <f>'CAPE calculation'!R503</f>
        <v>0.88005279364161815</v>
      </c>
      <c r="M302" s="68">
        <f>'CAPE calculation (2)'!O503</f>
        <v>25.154030477689226</v>
      </c>
      <c r="N302" s="68">
        <f>'CAPE calculation (2)'!P503</f>
        <v>3.2250181412680727</v>
      </c>
      <c r="O302" s="68">
        <f>'CAPE calculation (2)'!Q503</f>
        <v>-0.11981833470687997</v>
      </c>
      <c r="P302" s="68">
        <f>'CAPE calculation (2)'!R503</f>
        <v>0.88708157401435184</v>
      </c>
    </row>
    <row r="303" spans="3:16" x14ac:dyDescent="0.25">
      <c r="D303" s="65" t="s">
        <v>4</v>
      </c>
      <c r="E303" s="66">
        <f>'q calc'!M305</f>
        <v>0.60560904570152885</v>
      </c>
      <c r="F303" s="66">
        <f t="shared" si="14"/>
        <v>-0.50152064021099052</v>
      </c>
      <c r="G303" s="66">
        <f t="shared" si="13"/>
        <v>-0.29996557122428957</v>
      </c>
      <c r="H303" s="66">
        <f t="shared" si="15"/>
        <v>0.74084372658514586</v>
      </c>
      <c r="I303" s="68">
        <f>'CAPE calculation'!O504</f>
        <v>22.699274412720612</v>
      </c>
      <c r="J303" s="69">
        <f>'CAPE calculation'!P504</f>
        <v>3.1223329597791611</v>
      </c>
      <c r="K303" s="69">
        <f>'CAPE calculation'!Q504</f>
        <v>-0.23274580884892027</v>
      </c>
      <c r="L303" s="69">
        <f>'CAPE calculation'!R504</f>
        <v>0.79235495754693397</v>
      </c>
      <c r="M303" s="68">
        <f>'CAPE calculation (2)'!O504</f>
        <v>22.644333457808095</v>
      </c>
      <c r="N303" s="68">
        <f>'CAPE calculation (2)'!P504</f>
        <v>3.1199096421659722</v>
      </c>
      <c r="O303" s="68">
        <f>'CAPE calculation (2)'!Q504</f>
        <v>-0.22492683380898049</v>
      </c>
      <c r="P303" s="68">
        <f>'CAPE calculation (2)'!R504</f>
        <v>0.7985746452869682</v>
      </c>
    </row>
    <row r="304" spans="3:16" x14ac:dyDescent="0.25">
      <c r="D304" s="65" t="s">
        <v>3</v>
      </c>
      <c r="E304" s="66">
        <f>'q calc'!M306</f>
        <v>0.43015564006141327</v>
      </c>
      <c r="F304" s="66">
        <f t="shared" si="14"/>
        <v>-0.84360818215274858</v>
      </c>
      <c r="G304" s="66">
        <f t="shared" si="13"/>
        <v>-0.64205311316604763</v>
      </c>
      <c r="H304" s="66">
        <f t="shared" si="15"/>
        <v>0.52621094360564569</v>
      </c>
      <c r="I304" s="68">
        <f>'CAPE calculation'!O505</f>
        <v>16.713974106558307</v>
      </c>
      <c r="J304" s="69">
        <f>'CAPE calculation'!P505</f>
        <v>2.8162451423712902</v>
      </c>
      <c r="K304" s="69">
        <f>'CAPE calculation'!Q505</f>
        <v>-0.53883362625679121</v>
      </c>
      <c r="L304" s="69">
        <f>'CAPE calculation'!R505</f>
        <v>0.58342835118205361</v>
      </c>
      <c r="M304" s="68">
        <f>'CAPE calculation (2)'!O505</f>
        <v>16.670590463615081</v>
      </c>
      <c r="N304" s="68">
        <f>'CAPE calculation (2)'!P505</f>
        <v>2.8136461168681617</v>
      </c>
      <c r="O304" s="68">
        <f>'CAPE calculation (2)'!Q505</f>
        <v>-0.53119035910679102</v>
      </c>
      <c r="P304" s="68">
        <f>'CAPE calculation (2)'!R505</f>
        <v>0.58790473524029963</v>
      </c>
    </row>
    <row r="305" spans="3:16" x14ac:dyDescent="0.25">
      <c r="D305" s="65" t="s">
        <v>2</v>
      </c>
      <c r="E305" s="66">
        <f>'q calc'!M307</f>
        <v>0.39138924213215026</v>
      </c>
      <c r="F305" s="66">
        <f t="shared" si="14"/>
        <v>-0.93805271000814205</v>
      </c>
      <c r="G305" s="66">
        <f t="shared" si="13"/>
        <v>-0.73649764102144111</v>
      </c>
      <c r="H305" s="66">
        <f t="shared" si="15"/>
        <v>0.4787878694094384</v>
      </c>
      <c r="I305" s="68">
        <f>'CAPE calculation'!O506</f>
        <v>16.096550704999018</v>
      </c>
      <c r="J305" s="69">
        <f>'CAPE calculation'!P506</f>
        <v>2.7786050071118109</v>
      </c>
      <c r="K305" s="69">
        <f>'CAPE calculation'!Q506</f>
        <v>-0.5764737615162705</v>
      </c>
      <c r="L305" s="69">
        <f>'CAPE calculation'!R506</f>
        <v>0.56187618681609319</v>
      </c>
      <c r="M305" s="68">
        <f>'CAPE calculation (2)'!O506</f>
        <v>16.050852017102454</v>
      </c>
      <c r="N305" s="68">
        <f>'CAPE calculation (2)'!P506</f>
        <v>2.7757619333447798</v>
      </c>
      <c r="O305" s="68">
        <f>'CAPE calculation (2)'!Q506</f>
        <v>-0.56907454263017287</v>
      </c>
      <c r="P305" s="68">
        <f>'CAPE calculation (2)'!R506</f>
        <v>0.56604905063749822</v>
      </c>
    </row>
    <row r="306" spans="3:16" x14ac:dyDescent="0.25">
      <c r="C306" s="66">
        <f>C302+1</f>
        <v>1975</v>
      </c>
      <c r="D306" s="65" t="s">
        <v>1</v>
      </c>
      <c r="E306" s="66">
        <f>'q calc'!M308</f>
        <v>0.50105135072610762</v>
      </c>
      <c r="F306" s="66">
        <f t="shared" si="14"/>
        <v>-0.69104668669037883</v>
      </c>
      <c r="G306" s="66">
        <f t="shared" si="13"/>
        <v>-0.48949161770367788</v>
      </c>
      <c r="H306" s="66">
        <f t="shared" si="15"/>
        <v>0.61293792177832629</v>
      </c>
      <c r="I306" s="68">
        <f>'CAPE calculation'!O507</f>
        <v>19.877928780995394</v>
      </c>
      <c r="J306" s="69">
        <f>'CAPE calculation'!P507</f>
        <v>2.9896100097340526</v>
      </c>
      <c r="K306" s="69">
        <f>'CAPE calculation'!Q507</f>
        <v>-0.36546875889402886</v>
      </c>
      <c r="L306" s="69">
        <f>'CAPE calculation'!R507</f>
        <v>0.69387131628137488</v>
      </c>
      <c r="M306" s="68">
        <f>'CAPE calculation (2)'!O507</f>
        <v>19.816581184055213</v>
      </c>
      <c r="N306" s="68">
        <f>'CAPE calculation (2)'!P507</f>
        <v>2.986519020786806</v>
      </c>
      <c r="O306" s="68">
        <f>'CAPE calculation (2)'!Q507</f>
        <v>-0.35831745518814673</v>
      </c>
      <c r="P306" s="68">
        <f>'CAPE calculation (2)'!R507</f>
        <v>0.69885118585376593</v>
      </c>
    </row>
    <row r="307" spans="3:16" x14ac:dyDescent="0.25">
      <c r="D307" s="65" t="s">
        <v>4</v>
      </c>
      <c r="E307" s="66">
        <f>'q calc'!M309</f>
        <v>0.55130149033891795</v>
      </c>
      <c r="F307" s="66">
        <f t="shared" si="14"/>
        <v>-0.59547345007268904</v>
      </c>
      <c r="G307" s="66">
        <f t="shared" si="13"/>
        <v>-0.39391838108598809</v>
      </c>
      <c r="H307" s="66">
        <f t="shared" si="15"/>
        <v>0.67440909853238951</v>
      </c>
      <c r="I307" s="68">
        <f>'CAPE calculation'!O508</f>
        <v>21.646807414957529</v>
      </c>
      <c r="J307" s="69">
        <f>'CAPE calculation'!P508</f>
        <v>3.0748579800623319</v>
      </c>
      <c r="K307" s="69">
        <f>'CAPE calculation'!Q508</f>
        <v>-0.2802207885657495</v>
      </c>
      <c r="L307" s="69">
        <f>'CAPE calculation'!R508</f>
        <v>0.7556168914673953</v>
      </c>
      <c r="M307" s="68">
        <f>'CAPE calculation (2)'!O508</f>
        <v>21.575000856079356</v>
      </c>
      <c r="N307" s="68">
        <f>'CAPE calculation (2)'!P508</f>
        <v>3.0715352766487194</v>
      </c>
      <c r="O307" s="68">
        <f>'CAPE calculation (2)'!Q508</f>
        <v>-0.27330119932623331</v>
      </c>
      <c r="P307" s="68">
        <f>'CAPE calculation (2)'!R508</f>
        <v>0.76086358151419586</v>
      </c>
    </row>
    <row r="308" spans="3:16" x14ac:dyDescent="0.25">
      <c r="D308" s="65" t="s">
        <v>3</v>
      </c>
      <c r="E308" s="66">
        <f>'q calc'!M310</f>
        <v>0.48739262612753254</v>
      </c>
      <c r="F308" s="66">
        <f t="shared" si="14"/>
        <v>-0.71868526690110024</v>
      </c>
      <c r="G308" s="66">
        <f t="shared" si="13"/>
        <v>-0.51713019791439929</v>
      </c>
      <c r="H308" s="66">
        <f t="shared" si="15"/>
        <v>0.59622915478775584</v>
      </c>
      <c r="I308" s="68">
        <f>'CAPE calculation'!O509</f>
        <v>19.571944845467566</v>
      </c>
      <c r="J308" s="69">
        <f>'CAPE calculation'!P509</f>
        <v>2.974097155390389</v>
      </c>
      <c r="K308" s="69">
        <f>'CAPE calculation'!Q509</f>
        <v>-0.38098161323769242</v>
      </c>
      <c r="L308" s="69">
        <f>'CAPE calculation'!R509</f>
        <v>0.68319045116485266</v>
      </c>
      <c r="M308" s="68">
        <f>'CAPE calculation (2)'!O509</f>
        <v>19.502012282126348</v>
      </c>
      <c r="N308" s="68">
        <f>'CAPE calculation (2)'!P509</f>
        <v>2.9705176542007683</v>
      </c>
      <c r="O308" s="68">
        <f>'CAPE calculation (2)'!Q509</f>
        <v>-0.37431882177418441</v>
      </c>
      <c r="P308" s="68">
        <f>'CAPE calculation (2)'!R509</f>
        <v>0.68775760477114245</v>
      </c>
    </row>
    <row r="309" spans="3:16" x14ac:dyDescent="0.25">
      <c r="D309" s="65" t="s">
        <v>2</v>
      </c>
      <c r="E309" s="66">
        <f>'q calc'!M311</f>
        <v>0.51025726075627942</v>
      </c>
      <c r="F309" s="66">
        <f t="shared" si="14"/>
        <v>-0.67284024759180006</v>
      </c>
      <c r="G309" s="66">
        <f t="shared" si="13"/>
        <v>-0.47128517860509911</v>
      </c>
      <c r="H309" s="66">
        <f t="shared" si="15"/>
        <v>0.62419954467145811</v>
      </c>
      <c r="I309" s="68">
        <f>'CAPE calculation'!O510</f>
        <v>20.293315431913332</v>
      </c>
      <c r="J309" s="69">
        <f>'CAPE calculation'!P510</f>
        <v>3.010291542751883</v>
      </c>
      <c r="K309" s="69">
        <f>'CAPE calculation'!Q510</f>
        <v>-0.34478722587619837</v>
      </c>
      <c r="L309" s="69">
        <f>'CAPE calculation'!R510</f>
        <v>0.70837106046567366</v>
      </c>
      <c r="M309" s="68">
        <f>'CAPE calculation (2)'!O510</f>
        <v>20.215082588472107</v>
      </c>
      <c r="N309" s="68">
        <f>'CAPE calculation (2)'!P510</f>
        <v>3.0064289885888211</v>
      </c>
      <c r="O309" s="68">
        <f>'CAPE calculation (2)'!Q510</f>
        <v>-0.33840748738613158</v>
      </c>
      <c r="P309" s="68">
        <f>'CAPE calculation (2)'!R510</f>
        <v>0.71290472901817503</v>
      </c>
    </row>
    <row r="310" spans="3:16" x14ac:dyDescent="0.25">
      <c r="C310" s="66">
        <f>C306+1</f>
        <v>1976</v>
      </c>
      <c r="D310" s="65" t="s">
        <v>1</v>
      </c>
      <c r="E310" s="66">
        <f>'q calc'!M312</f>
        <v>0.56391802079210573</v>
      </c>
      <c r="F310" s="66">
        <f t="shared" si="14"/>
        <v>-0.57284639125436543</v>
      </c>
      <c r="G310" s="66">
        <f t="shared" si="13"/>
        <v>-0.37129132226766448</v>
      </c>
      <c r="H310" s="66">
        <f t="shared" si="15"/>
        <v>0.68984294567165627</v>
      </c>
      <c r="I310" s="68">
        <f>'CAPE calculation'!O511</f>
        <v>23.118539748759087</v>
      </c>
      <c r="J310" s="69">
        <f>'CAPE calculation'!P511</f>
        <v>3.1406348821537726</v>
      </c>
      <c r="K310" s="69">
        <f>'CAPE calculation'!Q511</f>
        <v>-0.21444388647430879</v>
      </c>
      <c r="L310" s="69">
        <f>'CAPE calculation'!R511</f>
        <v>0.80699009352077367</v>
      </c>
      <c r="M310" s="68">
        <f>'CAPE calculation (2)'!O511</f>
        <v>23.023503153561393</v>
      </c>
      <c r="N310" s="68">
        <f>'CAPE calculation (2)'!P511</f>
        <v>3.1365155704108418</v>
      </c>
      <c r="O310" s="68">
        <f>'CAPE calculation (2)'!Q511</f>
        <v>-0.20832090556411087</v>
      </c>
      <c r="P310" s="68">
        <f>'CAPE calculation (2)'!R511</f>
        <v>0.81194643677087008</v>
      </c>
    </row>
    <row r="311" spans="3:16" x14ac:dyDescent="0.25">
      <c r="D311" s="65" t="s">
        <v>4</v>
      </c>
      <c r="E311" s="66">
        <f>'q calc'!M313</f>
        <v>0.55459180952259612</v>
      </c>
      <c r="F311" s="66">
        <f t="shared" si="14"/>
        <v>-0.58952291417024671</v>
      </c>
      <c r="G311" s="66">
        <f t="shared" si="13"/>
        <v>-0.38796784518354577</v>
      </c>
      <c r="H311" s="66">
        <f t="shared" si="15"/>
        <v>0.67843415783920202</v>
      </c>
      <c r="I311" s="68">
        <f>'CAPE calculation'!O512</f>
        <v>23.067065128367663</v>
      </c>
      <c r="J311" s="69">
        <f>'CAPE calculation'!P512</f>
        <v>3.1384058481575137</v>
      </c>
      <c r="K311" s="69">
        <f>'CAPE calculation'!Q512</f>
        <v>-0.21667292047056774</v>
      </c>
      <c r="L311" s="69">
        <f>'CAPE calculation'!R512</f>
        <v>0.80519328848139626</v>
      </c>
      <c r="M311" s="68">
        <f>'CAPE calculation (2)'!O512</f>
        <v>22.967876192889694</v>
      </c>
      <c r="N311" s="68">
        <f>'CAPE calculation (2)'!P512</f>
        <v>3.1340965523866835</v>
      </c>
      <c r="O311" s="68">
        <f>'CAPE calculation (2)'!Q512</f>
        <v>-0.21073992358826921</v>
      </c>
      <c r="P311" s="68">
        <f>'CAPE calculation (2)'!R512</f>
        <v>0.80998469740373147</v>
      </c>
    </row>
    <row r="312" spans="3:16" x14ac:dyDescent="0.25">
      <c r="D312" s="65" t="s">
        <v>3</v>
      </c>
      <c r="E312" s="66">
        <f>'q calc'!M314</f>
        <v>0.54644873450710651</v>
      </c>
      <c r="F312" s="66">
        <f t="shared" si="14"/>
        <v>-0.60431478270602579</v>
      </c>
      <c r="G312" s="66">
        <f t="shared" si="13"/>
        <v>-0.40275971371932484</v>
      </c>
      <c r="H312" s="66">
        <f t="shared" si="15"/>
        <v>0.66847270484711618</v>
      </c>
      <c r="I312" s="68">
        <f>'CAPE calculation'!O513</f>
        <v>23.737955792069467</v>
      </c>
      <c r="J312" s="69">
        <f>'CAPE calculation'!P513</f>
        <v>3.1670752773050652</v>
      </c>
      <c r="K312" s="69">
        <f>'CAPE calculation'!Q513</f>
        <v>-0.18800349132301619</v>
      </c>
      <c r="L312" s="69">
        <f>'CAPE calculation'!R513</f>
        <v>0.82861181427613184</v>
      </c>
      <c r="M312" s="68">
        <f>'CAPE calculation (2)'!O513</f>
        <v>23.633784577628969</v>
      </c>
      <c r="N312" s="68">
        <f>'CAPE calculation (2)'!P513</f>
        <v>3.1626772382403994</v>
      </c>
      <c r="O312" s="68">
        <f>'CAPE calculation (2)'!Q513</f>
        <v>-0.18215923773455334</v>
      </c>
      <c r="P312" s="68">
        <f>'CAPE calculation (2)'!R513</f>
        <v>0.83346861019487717</v>
      </c>
    </row>
    <row r="313" spans="3:16" x14ac:dyDescent="0.25">
      <c r="D313" s="65" t="s">
        <v>2</v>
      </c>
      <c r="E313" s="66">
        <f>'q calc'!M315</f>
        <v>0.53995661100532</v>
      </c>
      <c r="F313" s="66">
        <f t="shared" si="14"/>
        <v>-0.61626649264219857</v>
      </c>
      <c r="G313" s="66">
        <f t="shared" si="13"/>
        <v>-0.41471142365549762</v>
      </c>
      <c r="H313" s="66">
        <f t="shared" si="15"/>
        <v>0.66053086678731132</v>
      </c>
      <c r="I313" s="68">
        <f>'CAPE calculation'!O514</f>
        <v>23.456657121965836</v>
      </c>
      <c r="J313" s="69">
        <f>'CAPE calculation'!P514</f>
        <v>3.1551543404024565</v>
      </c>
      <c r="K313" s="69">
        <f>'CAPE calculation'!Q514</f>
        <v>-0.19992442822562495</v>
      </c>
      <c r="L313" s="69">
        <f>'CAPE calculation'!R514</f>
        <v>0.81879262835171007</v>
      </c>
      <c r="M313" s="68">
        <f>'CAPE calculation (2)'!O514</f>
        <v>23.354403304256845</v>
      </c>
      <c r="N313" s="68">
        <f>'CAPE calculation (2)'!P514</f>
        <v>3.1507855446770106</v>
      </c>
      <c r="O313" s="68">
        <f>'CAPE calculation (2)'!Q514</f>
        <v>-0.19405093129794215</v>
      </c>
      <c r="P313" s="68">
        <f>'CAPE calculation (2)'!R514</f>
        <v>0.82361595537071708</v>
      </c>
    </row>
    <row r="314" spans="3:16" x14ac:dyDescent="0.25">
      <c r="C314" s="66">
        <f>C310+1</f>
        <v>1977</v>
      </c>
      <c r="D314" s="65" t="s">
        <v>1</v>
      </c>
      <c r="E314" s="66">
        <f>'q calc'!M316</f>
        <v>0.48786546534971964</v>
      </c>
      <c r="F314" s="66">
        <f t="shared" si="14"/>
        <v>-0.71771559689606568</v>
      </c>
      <c r="G314" s="66">
        <f t="shared" si="13"/>
        <v>-0.51616052790936473</v>
      </c>
      <c r="H314" s="66">
        <f t="shared" si="15"/>
        <v>0.59680758071109208</v>
      </c>
      <c r="I314" s="68">
        <f>'CAPE calculation'!O515</f>
        <v>22.169139728777626</v>
      </c>
      <c r="J314" s="69">
        <f>'CAPE calculation'!P515</f>
        <v>3.0987012194823684</v>
      </c>
      <c r="K314" s="69">
        <f>'CAPE calculation'!Q515</f>
        <v>-0.25637754914571298</v>
      </c>
      <c r="L314" s="69">
        <f>'CAPE calculation'!R515</f>
        <v>0.77384974732072498</v>
      </c>
      <c r="M314" s="68">
        <f>'CAPE calculation (2)'!O515</f>
        <v>22.07543969524696</v>
      </c>
      <c r="N314" s="68">
        <f>'CAPE calculation (2)'!P515</f>
        <v>3.0944656645361408</v>
      </c>
      <c r="O314" s="68">
        <f>'CAPE calculation (2)'!Q515</f>
        <v>-0.2503708114388119</v>
      </c>
      <c r="P314" s="68">
        <f>'CAPE calculation (2)'!R515</f>
        <v>0.77851204836886001</v>
      </c>
    </row>
    <row r="315" spans="3:16" x14ac:dyDescent="0.25">
      <c r="D315" s="65" t="s">
        <v>4</v>
      </c>
      <c r="E315" s="66">
        <f>'q calc'!M317</f>
        <v>0.48692625039342152</v>
      </c>
      <c r="F315" s="66">
        <f t="shared" si="14"/>
        <v>-0.71964260393103763</v>
      </c>
      <c r="G315" s="66">
        <f t="shared" si="13"/>
        <v>-0.51808753494433668</v>
      </c>
      <c r="H315" s="66">
        <f t="shared" si="15"/>
        <v>0.59565863567265998</v>
      </c>
      <c r="I315" s="68">
        <f>'CAPE calculation'!O516</f>
        <v>21.556859409511333</v>
      </c>
      <c r="J315" s="69">
        <f>'CAPE calculation'!P516</f>
        <v>3.0706940679678927</v>
      </c>
      <c r="K315" s="69">
        <f>'CAPE calculation'!Q516</f>
        <v>-0.28438470066018873</v>
      </c>
      <c r="L315" s="69">
        <f>'CAPE calculation'!R516</f>
        <v>0.75247711057656586</v>
      </c>
      <c r="M315" s="68">
        <f>'CAPE calculation (2)'!O516</f>
        <v>21.469551274188692</v>
      </c>
      <c r="N315" s="68">
        <f>'CAPE calculation (2)'!P516</f>
        <v>3.0666357115413376</v>
      </c>
      <c r="O315" s="68">
        <f>'CAPE calculation (2)'!Q516</f>
        <v>-0.27820076443361508</v>
      </c>
      <c r="P315" s="68">
        <f>'CAPE calculation (2)'!R516</f>
        <v>0.7571447985078027</v>
      </c>
    </row>
    <row r="316" spans="3:16" x14ac:dyDescent="0.25">
      <c r="D316" s="65" t="s">
        <v>3</v>
      </c>
      <c r="E316" s="66">
        <f>'q calc'!M318</f>
        <v>0.45531814304904439</v>
      </c>
      <c r="F316" s="66">
        <f t="shared" si="14"/>
        <v>-0.78675888887604417</v>
      </c>
      <c r="G316" s="66">
        <f t="shared" si="13"/>
        <v>-0.58520381988934322</v>
      </c>
      <c r="H316" s="66">
        <f t="shared" si="15"/>
        <v>0.55699232412807909</v>
      </c>
      <c r="I316" s="68">
        <f>'CAPE calculation'!O517</f>
        <v>20.746576709737276</v>
      </c>
      <c r="J316" s="69">
        <f>'CAPE calculation'!P517</f>
        <v>3.0323812552223792</v>
      </c>
      <c r="K316" s="69">
        <f>'CAPE calculation'!Q517</f>
        <v>-0.32269751340570219</v>
      </c>
      <c r="L316" s="69">
        <f>'CAPE calculation'!R517</f>
        <v>0.724192879877954</v>
      </c>
      <c r="M316" s="68">
        <f>'CAPE calculation (2)'!O517</f>
        <v>20.666955311479644</v>
      </c>
      <c r="N316" s="68">
        <f>'CAPE calculation (2)'!P517</f>
        <v>3.0285360629639477</v>
      </c>
      <c r="O316" s="68">
        <f>'CAPE calculation (2)'!Q517</f>
        <v>-0.31630041301100498</v>
      </c>
      <c r="P316" s="68">
        <f>'CAPE calculation (2)'!R517</f>
        <v>0.72884046411777348</v>
      </c>
    </row>
    <row r="317" spans="3:16" x14ac:dyDescent="0.25">
      <c r="D317" s="65" t="s">
        <v>2</v>
      </c>
      <c r="E317" s="66">
        <f>'q calc'!M319</f>
        <v>0.42888517895883477</v>
      </c>
      <c r="F317" s="66">
        <f t="shared" si="14"/>
        <v>-0.84656604399287327</v>
      </c>
      <c r="G317" s="66">
        <f t="shared" si="13"/>
        <v>-0.64501097500617233</v>
      </c>
      <c r="H317" s="66">
        <f t="shared" si="15"/>
        <v>0.52465678396355275</v>
      </c>
      <c r="I317" s="68">
        <f>'CAPE calculation'!O518</f>
        <v>20.072727027361335</v>
      </c>
      <c r="J317" s="69">
        <f>'CAPE calculation'!P518</f>
        <v>2.9993620293807233</v>
      </c>
      <c r="K317" s="69">
        <f>'CAPE calculation'!Q518</f>
        <v>-0.35571673924735814</v>
      </c>
      <c r="L317" s="69">
        <f>'CAPE calculation'!R518</f>
        <v>0.70067106474130847</v>
      </c>
      <c r="M317" s="68">
        <f>'CAPE calculation (2)'!O518</f>
        <v>20.000200504953462</v>
      </c>
      <c r="N317" s="68">
        <f>'CAPE calculation (2)'!P518</f>
        <v>2.9957422987514115</v>
      </c>
      <c r="O317" s="68">
        <f>'CAPE calculation (2)'!Q518</f>
        <v>-0.34909417722354119</v>
      </c>
      <c r="P317" s="68">
        <f>'CAPE calculation (2)'!R518</f>
        <v>0.70532670143153142</v>
      </c>
    </row>
    <row r="318" spans="3:16" x14ac:dyDescent="0.25">
      <c r="C318" s="66">
        <f>C314+1</f>
        <v>1978</v>
      </c>
      <c r="D318" s="65" t="s">
        <v>1</v>
      </c>
      <c r="E318" s="66">
        <f>'q calc'!M320</f>
        <v>0.39644879957756418</v>
      </c>
      <c r="F318" s="66">
        <f t="shared" si="14"/>
        <v>-0.92520837719727245</v>
      </c>
      <c r="G318" s="66">
        <f t="shared" si="13"/>
        <v>-0.7236533082105715</v>
      </c>
      <c r="H318" s="66">
        <f t="shared" si="15"/>
        <v>0.48497724425338584</v>
      </c>
      <c r="I318" s="68">
        <f>'CAPE calculation'!O519</f>
        <v>18.673324567639163</v>
      </c>
      <c r="J318" s="69">
        <f>'CAPE calculation'!P519</f>
        <v>2.9270960117406344</v>
      </c>
      <c r="K318" s="69">
        <f>'CAPE calculation'!Q519</f>
        <v>-0.42798275688744702</v>
      </c>
      <c r="L318" s="69">
        <f>'CAPE calculation'!R519</f>
        <v>0.65182265415322105</v>
      </c>
      <c r="M318" s="68">
        <f>'CAPE calculation (2)'!O519</f>
        <v>18.610025229441078</v>
      </c>
      <c r="N318" s="68">
        <f>'CAPE calculation (2)'!P519</f>
        <v>2.9237004263459365</v>
      </c>
      <c r="O318" s="68">
        <f>'CAPE calculation (2)'!Q519</f>
        <v>-0.42113604962901618</v>
      </c>
      <c r="P318" s="68">
        <f>'CAPE calculation (2)'!R519</f>
        <v>0.65630080585383588</v>
      </c>
    </row>
    <row r="319" spans="3:16" x14ac:dyDescent="0.25">
      <c r="D319" s="65" t="s">
        <v>4</v>
      </c>
      <c r="E319" s="66">
        <f>'q calc'!M321</f>
        <v>0.4084047375777089</v>
      </c>
      <c r="F319" s="66">
        <f t="shared" si="14"/>
        <v>-0.89549659242171875</v>
      </c>
      <c r="G319" s="66">
        <f t="shared" si="13"/>
        <v>-0.6939415234350178</v>
      </c>
      <c r="H319" s="66">
        <f t="shared" si="15"/>
        <v>0.49960298626585492</v>
      </c>
      <c r="I319" s="68">
        <f>'CAPE calculation'!O520</f>
        <v>20.031124789269995</v>
      </c>
      <c r="J319" s="69">
        <f>'CAPE calculation'!P520</f>
        <v>2.9972873033317349</v>
      </c>
      <c r="K319" s="69">
        <f>'CAPE calculation'!Q520</f>
        <v>-0.35779146529634653</v>
      </c>
      <c r="L319" s="69">
        <f>'CAPE calculation'!R520</f>
        <v>0.69921887120430937</v>
      </c>
      <c r="M319" s="68">
        <f>'CAPE calculation (2)'!O520</f>
        <v>19.968136505527116</v>
      </c>
      <c r="N319" s="68">
        <f>'CAPE calculation (2)'!P520</f>
        <v>2.9941378283779492</v>
      </c>
      <c r="O319" s="68">
        <f>'CAPE calculation (2)'!Q520</f>
        <v>-0.35069864759700353</v>
      </c>
      <c r="P319" s="68">
        <f>'CAPE calculation (2)'!R520</f>
        <v>0.70419593302026062</v>
      </c>
    </row>
    <row r="320" spans="3:16" x14ac:dyDescent="0.25">
      <c r="D320" s="65" t="s">
        <v>3</v>
      </c>
      <c r="E320" s="66">
        <f>'q calc'!M322</f>
        <v>0.41998442920450657</v>
      </c>
      <c r="F320" s="66">
        <f t="shared" si="14"/>
        <v>-0.86753764171455905</v>
      </c>
      <c r="G320" s="66">
        <f t="shared" si="13"/>
        <v>-0.6659825727278581</v>
      </c>
      <c r="H320" s="66">
        <f t="shared" si="15"/>
        <v>0.5137684647348334</v>
      </c>
      <c r="I320" s="68">
        <f>'CAPE calculation'!O521</f>
        <v>20.964194361260276</v>
      </c>
      <c r="J320" s="69">
        <f>'CAPE calculation'!P521</f>
        <v>3.0428159520885223</v>
      </c>
      <c r="K320" s="69">
        <f>'CAPE calculation'!Q521</f>
        <v>-0.31226281653955912</v>
      </c>
      <c r="L320" s="69">
        <f>'CAPE calculation'!R521</f>
        <v>0.73178917665373722</v>
      </c>
      <c r="M320" s="68">
        <f>'CAPE calculation (2)'!O521</f>
        <v>20.903681574191676</v>
      </c>
      <c r="N320" s="68">
        <f>'CAPE calculation (2)'!P521</f>
        <v>3.0399252953330453</v>
      </c>
      <c r="O320" s="68">
        <f>'CAPE calculation (2)'!Q521</f>
        <v>-0.30491118064190736</v>
      </c>
      <c r="P320" s="68">
        <f>'CAPE calculation (2)'!R521</f>
        <v>0.73718884812420071</v>
      </c>
    </row>
    <row r="321" spans="3:16" x14ac:dyDescent="0.25">
      <c r="D321" s="65" t="s">
        <v>2</v>
      </c>
      <c r="E321" s="66">
        <f>'q calc'!M323</f>
        <v>0.38767347237525873</v>
      </c>
      <c r="F321" s="66">
        <f t="shared" si="14"/>
        <v>-0.94759185971751425</v>
      </c>
      <c r="G321" s="66">
        <f t="shared" si="13"/>
        <v>-0.7460367907308133</v>
      </c>
      <c r="H321" s="66">
        <f t="shared" si="15"/>
        <v>0.47424235488423988</v>
      </c>
      <c r="I321" s="68">
        <f>'CAPE calculation'!O522</f>
        <v>19.116011390623893</v>
      </c>
      <c r="J321" s="69">
        <f>'CAPE calculation'!P522</f>
        <v>2.9505262765843203</v>
      </c>
      <c r="K321" s="69">
        <f>'CAPE calculation'!Q522</f>
        <v>-0.40455249204376109</v>
      </c>
      <c r="L321" s="69">
        <f>'CAPE calculation'!R522</f>
        <v>0.66727535508343616</v>
      </c>
      <c r="M321" s="68">
        <f>'CAPE calculation (2)'!O522</f>
        <v>19.066179482645204</v>
      </c>
      <c r="N321" s="68">
        <f>'CAPE calculation (2)'!P522</f>
        <v>2.9479160577816774</v>
      </c>
      <c r="O321" s="68">
        <f>'CAPE calculation (2)'!Q522</f>
        <v>-0.39692041819327528</v>
      </c>
      <c r="P321" s="68">
        <f>'CAPE calculation (2)'!R522</f>
        <v>0.67238753331823053</v>
      </c>
    </row>
    <row r="322" spans="3:16" x14ac:dyDescent="0.25">
      <c r="C322" s="66">
        <f>C318+1</f>
        <v>1979</v>
      </c>
      <c r="D322" s="65" t="s">
        <v>1</v>
      </c>
      <c r="E322" s="66">
        <f>'q calc'!M324</f>
        <v>0.39556362868227452</v>
      </c>
      <c r="F322" s="66">
        <f t="shared" si="14"/>
        <v>-0.9274436230905333</v>
      </c>
      <c r="G322" s="66">
        <f t="shared" si="13"/>
        <v>-0.72588855410383235</v>
      </c>
      <c r="H322" s="66">
        <f t="shared" si="15"/>
        <v>0.48389441150941409</v>
      </c>
      <c r="I322" s="68">
        <f>'CAPE calculation'!O523</f>
        <v>19.380289626172804</v>
      </c>
      <c r="J322" s="69">
        <f>'CAPE calculation'!P523</f>
        <v>2.964256550941911</v>
      </c>
      <c r="K322" s="69">
        <f>'CAPE calculation'!Q523</f>
        <v>-0.39082221768617043</v>
      </c>
      <c r="L322" s="69">
        <f>'CAPE calculation'!R523</f>
        <v>0.67650041515811365</v>
      </c>
      <c r="M322" s="68">
        <f>'CAPE calculation (2)'!O523</f>
        <v>19.335388291364918</v>
      </c>
      <c r="N322" s="68">
        <f>'CAPE calculation (2)'!P523</f>
        <v>2.9619370071624971</v>
      </c>
      <c r="O322" s="68">
        <f>'CAPE calculation (2)'!Q523</f>
        <v>-0.38289946881245562</v>
      </c>
      <c r="P322" s="68">
        <f>'CAPE calculation (2)'!R523</f>
        <v>0.68188144619193203</v>
      </c>
    </row>
    <row r="323" spans="3:16" x14ac:dyDescent="0.25">
      <c r="D323" s="65" t="s">
        <v>4</v>
      </c>
      <c r="E323" s="66">
        <f>'q calc'!M325</f>
        <v>0.38384953087935025</v>
      </c>
      <c r="F323" s="66">
        <f t="shared" si="14"/>
        <v>-0.95750464985473571</v>
      </c>
      <c r="G323" s="66">
        <f t="shared" si="13"/>
        <v>-0.75594958086803477</v>
      </c>
      <c r="H323" s="66">
        <f t="shared" si="15"/>
        <v>0.46956451348114336</v>
      </c>
      <c r="I323" s="68">
        <f>'CAPE calculation'!O524</f>
        <v>19.078305896920529</v>
      </c>
      <c r="J323" s="69">
        <f>'CAPE calculation'!P524</f>
        <v>2.9485518726085482</v>
      </c>
      <c r="K323" s="69">
        <f>'CAPE calculation'!Q524</f>
        <v>-0.40652689601953318</v>
      </c>
      <c r="L323" s="69">
        <f>'CAPE calculation'!R524</f>
        <v>0.66595918372397311</v>
      </c>
      <c r="M323" s="68">
        <f>'CAPE calculation (2)'!O524</f>
        <v>19.03940931463497</v>
      </c>
      <c r="N323" s="68">
        <f>'CAPE calculation (2)'!P524</f>
        <v>2.9465110054909633</v>
      </c>
      <c r="O323" s="68">
        <f>'CAPE calculation (2)'!Q524</f>
        <v>-0.39832547048398936</v>
      </c>
      <c r="P323" s="68">
        <f>'CAPE calculation (2)'!R524</f>
        <v>0.67144345706785735</v>
      </c>
    </row>
    <row r="324" spans="3:16" x14ac:dyDescent="0.25">
      <c r="D324" s="65" t="s">
        <v>3</v>
      </c>
      <c r="E324" s="66">
        <f>'q calc'!M326</f>
        <v>0.39000406841737595</v>
      </c>
      <c r="F324" s="66">
        <f t="shared" si="14"/>
        <v>-0.9415981080734307</v>
      </c>
      <c r="G324" s="66">
        <f t="shared" si="13"/>
        <v>-0.74004303908672975</v>
      </c>
      <c r="H324" s="66">
        <f t="shared" si="15"/>
        <v>0.47709338141573204</v>
      </c>
      <c r="I324" s="68">
        <f>'CAPE calculation'!O525</f>
        <v>19.814242642076795</v>
      </c>
      <c r="J324" s="69">
        <f>'CAPE calculation'!P525</f>
        <v>2.9864010044674183</v>
      </c>
      <c r="K324" s="69">
        <f>'CAPE calculation'!Q525</f>
        <v>-0.36867776416066311</v>
      </c>
      <c r="L324" s="69">
        <f>'CAPE calculation'!R525</f>
        <v>0.69164824839904238</v>
      </c>
      <c r="M324" s="68">
        <f>'CAPE calculation (2)'!O525</f>
        <v>19.779110718547919</v>
      </c>
      <c r="N324" s="68">
        <f>'CAPE calculation (2)'!P525</f>
        <v>2.9846263665665016</v>
      </c>
      <c r="O324" s="68">
        <f>'CAPE calculation (2)'!Q525</f>
        <v>-0.36021010940845111</v>
      </c>
      <c r="P324" s="68">
        <f>'CAPE calculation (2)'!R525</f>
        <v>0.69752975310958831</v>
      </c>
    </row>
    <row r="325" spans="3:16" x14ac:dyDescent="0.25">
      <c r="D325" s="65" t="s">
        <v>2</v>
      </c>
      <c r="E325" s="66">
        <f>'q calc'!M327</f>
        <v>0.38999935542712544</v>
      </c>
      <c r="F325" s="66">
        <f t="shared" si="14"/>
        <v>-0.94161019261077117</v>
      </c>
      <c r="G325" s="66">
        <f t="shared" si="13"/>
        <v>-0.74005512362407022</v>
      </c>
      <c r="H325" s="66">
        <f t="shared" si="15"/>
        <v>0.47708761599778571</v>
      </c>
      <c r="I325" s="68">
        <f>'CAPE calculation'!O526</f>
        <v>19.192849559247726</v>
      </c>
      <c r="J325" s="69">
        <f>'CAPE calculation'!P526</f>
        <v>2.954537790879455</v>
      </c>
      <c r="K325" s="69">
        <f>'CAPE calculation'!Q526</f>
        <v>-0.4005409777486264</v>
      </c>
      <c r="L325" s="69">
        <f>'CAPE calculation'!R526</f>
        <v>0.66995751587549213</v>
      </c>
      <c r="M325" s="68">
        <f>'CAPE calculation (2)'!O526</f>
        <v>19.163458910896715</v>
      </c>
      <c r="N325" s="68">
        <f>'CAPE calculation (2)'!P526</f>
        <v>2.9530052839581455</v>
      </c>
      <c r="O325" s="68">
        <f>'CAPE calculation (2)'!Q526</f>
        <v>-0.39183119201680716</v>
      </c>
      <c r="P325" s="68">
        <f>'CAPE calculation (2)'!R526</f>
        <v>0.67581818783735848</v>
      </c>
    </row>
    <row r="326" spans="3:16" x14ac:dyDescent="0.25">
      <c r="C326" s="66">
        <f>C322+1</f>
        <v>1980</v>
      </c>
      <c r="D326" s="65" t="s">
        <v>1</v>
      </c>
      <c r="E326" s="66">
        <f>'q calc'!M328</f>
        <v>0.36110501049063326</v>
      </c>
      <c r="F326" s="66">
        <f t="shared" si="14"/>
        <v>-1.0185864751632177</v>
      </c>
      <c r="G326" s="66">
        <f t="shared" ref="G326:G389" si="16">F326-$F$506</f>
        <v>-0.81703140617651671</v>
      </c>
      <c r="H326" s="66">
        <f t="shared" si="15"/>
        <v>0.44174105977983674</v>
      </c>
      <c r="I326" s="68">
        <f>'CAPE calculation'!O527</f>
        <v>17.909774309973997</v>
      </c>
      <c r="J326" s="69">
        <f>'CAPE calculation'!P527</f>
        <v>2.8853466146517377</v>
      </c>
      <c r="K326" s="69">
        <f>'CAPE calculation'!Q527</f>
        <v>-0.46973215397634371</v>
      </c>
      <c r="L326" s="69">
        <f>'CAPE calculation'!R527</f>
        <v>0.62516969507633602</v>
      </c>
      <c r="M326" s="68">
        <f>'CAPE calculation (2)'!O527</f>
        <v>17.886258480614096</v>
      </c>
      <c r="N326" s="68">
        <f>'CAPE calculation (2)'!P527</f>
        <v>2.884032735380234</v>
      </c>
      <c r="O326" s="68">
        <f>'CAPE calculation (2)'!Q527</f>
        <v>-0.46080374059471874</v>
      </c>
      <c r="P326" s="68">
        <f>'CAPE calculation (2)'!R527</f>
        <v>0.63077646106391638</v>
      </c>
    </row>
    <row r="327" spans="3:16" x14ac:dyDescent="0.25">
      <c r="D327" s="65" t="s">
        <v>4</v>
      </c>
      <c r="E327" s="66">
        <f>'q calc'!M329</f>
        <v>0.38946437988415161</v>
      </c>
      <c r="F327" s="66">
        <f t="shared" ref="F327:F390" si="17">LN(E327)</f>
        <v>-0.9429828687283125</v>
      </c>
      <c r="G327" s="66">
        <f t="shared" si="16"/>
        <v>-0.74142779974161155</v>
      </c>
      <c r="H327" s="66">
        <f t="shared" ref="H327:H390" si="18">EXP(G327)</f>
        <v>0.47643317848945965</v>
      </c>
      <c r="I327" s="68">
        <f>'CAPE calculation'!O528</f>
        <v>19.04997507616693</v>
      </c>
      <c r="J327" s="69">
        <f>'CAPE calculation'!P528</f>
        <v>2.94706579323416</v>
      </c>
      <c r="K327" s="69">
        <f>'CAPE calculation'!Q528</f>
        <v>-0.40801297539392145</v>
      </c>
      <c r="L327" s="69">
        <f>'CAPE calculation'!R528</f>
        <v>0.66497025051547765</v>
      </c>
      <c r="M327" s="68">
        <f>'CAPE calculation (2)'!O528</f>
        <v>19.028469997030292</v>
      </c>
      <c r="N327" s="68">
        <f>'CAPE calculation (2)'!P528</f>
        <v>2.9459362785503722</v>
      </c>
      <c r="O327" s="68">
        <f>'CAPE calculation (2)'!Q528</f>
        <v>-0.39890019742458049</v>
      </c>
      <c r="P327" s="68">
        <f>'CAPE calculation (2)'!R528</f>
        <v>0.67105767129535432</v>
      </c>
    </row>
    <row r="328" spans="3:16" x14ac:dyDescent="0.25">
      <c r="D328" s="65" t="s">
        <v>3</v>
      </c>
      <c r="E328" s="66">
        <f>'q calc'!M330</f>
        <v>0.41855518352099241</v>
      </c>
      <c r="F328" s="66">
        <f t="shared" si="17"/>
        <v>-0.8709465374801928</v>
      </c>
      <c r="G328" s="66">
        <f t="shared" si="16"/>
        <v>-0.66939146849349185</v>
      </c>
      <c r="H328" s="66">
        <f t="shared" si="18"/>
        <v>0.51202006334305139</v>
      </c>
      <c r="I328" s="68">
        <f>'CAPE calculation'!O529</f>
        <v>20.765066867603576</v>
      </c>
      <c r="J328" s="69">
        <f>'CAPE calculation'!P529</f>
        <v>3.0332720972847835</v>
      </c>
      <c r="K328" s="69">
        <f>'CAPE calculation'!Q529</f>
        <v>-0.32180667134329788</v>
      </c>
      <c r="L328" s="69">
        <f>'CAPE calculation'!R529</f>
        <v>0.7248383088015754</v>
      </c>
      <c r="M328" s="68">
        <f>'CAPE calculation (2)'!O529</f>
        <v>20.745183886171013</v>
      </c>
      <c r="N328" s="68">
        <f>'CAPE calculation (2)'!P529</f>
        <v>3.032314117865623</v>
      </c>
      <c r="O328" s="68">
        <f>'CAPE calculation (2)'!Q529</f>
        <v>-0.31252235810932971</v>
      </c>
      <c r="P328" s="68">
        <f>'CAPE calculation (2)'!R529</f>
        <v>0.731599271587283</v>
      </c>
    </row>
    <row r="329" spans="3:16" x14ac:dyDescent="0.25">
      <c r="D329" s="65" t="s">
        <v>2</v>
      </c>
      <c r="E329" s="66">
        <f>'q calc'!M331</f>
        <v>0.44638978044499134</v>
      </c>
      <c r="F329" s="66">
        <f t="shared" si="17"/>
        <v>-0.80656276144547934</v>
      </c>
      <c r="G329" s="66">
        <f t="shared" si="16"/>
        <v>-0.60500769245877839</v>
      </c>
      <c r="H329" s="66">
        <f t="shared" si="18"/>
        <v>0.5460702260008492</v>
      </c>
      <c r="I329" s="68">
        <f>'CAPE calculation'!O530</f>
        <v>21.386887038508323</v>
      </c>
      <c r="J329" s="69">
        <f>'CAPE calculation'!P530</f>
        <v>3.0627779790067153</v>
      </c>
      <c r="K329" s="69">
        <f>'CAPE calculation'!Q530</f>
        <v>-0.29230078962136608</v>
      </c>
      <c r="L329" s="69">
        <f>'CAPE calculation'!R530</f>
        <v>0.74654394952650305</v>
      </c>
      <c r="M329" s="68">
        <f>'CAPE calculation (2)'!O530</f>
        <v>21.368878923990124</v>
      </c>
      <c r="N329" s="68">
        <f>'CAPE calculation (2)'!P530</f>
        <v>3.0619356076830972</v>
      </c>
      <c r="O329" s="68">
        <f>'CAPE calculation (2)'!Q530</f>
        <v>-0.28290086829185546</v>
      </c>
      <c r="P329" s="68">
        <f>'CAPE calculation (2)'!R530</f>
        <v>0.75359448926598638</v>
      </c>
    </row>
    <row r="330" spans="3:16" x14ac:dyDescent="0.25">
      <c r="C330" s="66">
        <f>C326+1</f>
        <v>1981</v>
      </c>
      <c r="D330" s="65" t="s">
        <v>1</v>
      </c>
      <c r="E330" s="66">
        <f>'q calc'!M332</f>
        <v>0.43412729570933889</v>
      </c>
      <c r="F330" s="66">
        <f t="shared" si="17"/>
        <v>-0.83441747980210534</v>
      </c>
      <c r="G330" s="66">
        <f t="shared" si="16"/>
        <v>-0.6328624108154044</v>
      </c>
      <c r="H330" s="66">
        <f t="shared" si="18"/>
        <v>0.53106948426286749</v>
      </c>
      <c r="I330" s="68">
        <f>'CAPE calculation'!O531</f>
        <v>20.85812264203074</v>
      </c>
      <c r="J330" s="69">
        <f>'CAPE calculation'!P531</f>
        <v>3.0377434475374612</v>
      </c>
      <c r="K330" s="69">
        <f>'CAPE calculation'!Q531</f>
        <v>-0.31733532109062024</v>
      </c>
      <c r="L330" s="69">
        <f>'CAPE calculation'!R531</f>
        <v>0.72808657140482447</v>
      </c>
      <c r="M330" s="68">
        <f>'CAPE calculation (2)'!O531</f>
        <v>20.842130386386824</v>
      </c>
      <c r="N330" s="68">
        <f>'CAPE calculation (2)'!P531</f>
        <v>3.0369764374947623</v>
      </c>
      <c r="O330" s="68">
        <f>'CAPE calculation (2)'!Q531</f>
        <v>-0.30786003848019039</v>
      </c>
      <c r="P330" s="68">
        <f>'CAPE calculation (2)'!R531</f>
        <v>0.73501818507245598</v>
      </c>
    </row>
    <row r="331" spans="3:16" x14ac:dyDescent="0.25">
      <c r="D331" s="65" t="s">
        <v>4</v>
      </c>
      <c r="E331" s="66">
        <f>'q calc'!M333</f>
        <v>0.41252598275711039</v>
      </c>
      <c r="F331" s="66">
        <f t="shared" si="17"/>
        <v>-0.88545608668900799</v>
      </c>
      <c r="G331" s="66">
        <f t="shared" si="16"/>
        <v>-0.68390101770230705</v>
      </c>
      <c r="H331" s="66">
        <f t="shared" si="18"/>
        <v>0.50464452033564755</v>
      </c>
      <c r="I331" s="68">
        <f>'CAPE calculation'!O532</f>
        <v>20.279671614936255</v>
      </c>
      <c r="J331" s="69">
        <f>'CAPE calculation'!P532</f>
        <v>3.0096189860344977</v>
      </c>
      <c r="K331" s="69">
        <f>'CAPE calculation'!Q532</f>
        <v>-0.34545978259358368</v>
      </c>
      <c r="L331" s="69">
        <f>'CAPE calculation'!R532</f>
        <v>0.70789480092428536</v>
      </c>
      <c r="M331" s="68">
        <f>'CAPE calculation (2)'!O532</f>
        <v>20.265110496716254</v>
      </c>
      <c r="N331" s="68">
        <f>'CAPE calculation (2)'!P532</f>
        <v>3.0089007126544147</v>
      </c>
      <c r="O331" s="68">
        <f>'CAPE calculation (2)'!Q532</f>
        <v>-0.33593576332053798</v>
      </c>
      <c r="P331" s="68">
        <f>'CAPE calculation (2)'!R532</f>
        <v>0.71466901230586621</v>
      </c>
    </row>
    <row r="332" spans="3:16" x14ac:dyDescent="0.25">
      <c r="D332" s="65" t="s">
        <v>3</v>
      </c>
      <c r="E332" s="66">
        <f>'q calc'!M334</f>
        <v>0.35689151993016688</v>
      </c>
      <c r="F332" s="66">
        <f t="shared" si="17"/>
        <v>-1.0303234091208766</v>
      </c>
      <c r="G332" s="66">
        <f t="shared" si="16"/>
        <v>-0.82876834013417566</v>
      </c>
      <c r="H332" s="66">
        <f t="shared" si="18"/>
        <v>0.43658668160318431</v>
      </c>
      <c r="I332" s="68">
        <f>'CAPE calculation'!O533</f>
        <v>17.662620082825633</v>
      </c>
      <c r="J332" s="69">
        <f>'CAPE calculation'!P533</f>
        <v>2.8714505467320857</v>
      </c>
      <c r="K332" s="69">
        <f>'CAPE calculation'!Q533</f>
        <v>-0.48362822189599575</v>
      </c>
      <c r="L332" s="69">
        <f>'CAPE calculation'!R533</f>
        <v>0.61654237626433273</v>
      </c>
      <c r="M332" s="68">
        <f>'CAPE calculation (2)'!O533</f>
        <v>17.65041031785297</v>
      </c>
      <c r="N332" s="68">
        <f>'CAPE calculation (2)'!P533</f>
        <v>2.8707590305795105</v>
      </c>
      <c r="O332" s="68">
        <f>'CAPE calculation (2)'!Q533</f>
        <v>-0.47407744539544217</v>
      </c>
      <c r="P332" s="68">
        <f>'CAPE calculation (2)'!R533</f>
        <v>0.62245904411413155</v>
      </c>
    </row>
    <row r="333" spans="3:16" x14ac:dyDescent="0.25">
      <c r="D333" s="65" t="s">
        <v>2</v>
      </c>
      <c r="E333" s="66">
        <f>'q calc'!M335</f>
        <v>0.37423961982632953</v>
      </c>
      <c r="F333" s="66">
        <f t="shared" si="17"/>
        <v>-0.98285899200203874</v>
      </c>
      <c r="G333" s="66">
        <f t="shared" si="16"/>
        <v>-0.7813039230153378</v>
      </c>
      <c r="H333" s="66">
        <f t="shared" si="18"/>
        <v>0.45780867468183245</v>
      </c>
      <c r="I333" s="68">
        <f>'CAPE calculation'!O534</f>
        <v>18.356347992365169</v>
      </c>
      <c r="J333" s="69">
        <f>'CAPE calculation'!P534</f>
        <v>2.9099754543156879</v>
      </c>
      <c r="K333" s="69">
        <f>'CAPE calculation'!Q534</f>
        <v>-0.44510331431239347</v>
      </c>
      <c r="L333" s="69">
        <f>'CAPE calculation'!R534</f>
        <v>0.64075807313278788</v>
      </c>
      <c r="M333" s="68">
        <f>'CAPE calculation (2)'!O534</f>
        <v>18.344016256425967</v>
      </c>
      <c r="N333" s="68">
        <f>'CAPE calculation (2)'!P534</f>
        <v>2.9093034317537478</v>
      </c>
      <c r="O333" s="68">
        <f>'CAPE calculation (2)'!Q534</f>
        <v>-0.43553304422120487</v>
      </c>
      <c r="P333" s="68">
        <f>'CAPE calculation (2)'!R534</f>
        <v>0.64691973832696459</v>
      </c>
    </row>
    <row r="334" spans="3:16" x14ac:dyDescent="0.25">
      <c r="C334" s="66">
        <f>C330+1</f>
        <v>1982</v>
      </c>
      <c r="D334" s="65" t="s">
        <v>1</v>
      </c>
      <c r="E334" s="66">
        <f>'q calc'!M336</f>
        <v>0.31815304080829088</v>
      </c>
      <c r="F334" s="66">
        <f t="shared" si="17"/>
        <v>-1.145222751567176</v>
      </c>
      <c r="G334" s="66">
        <f t="shared" si="16"/>
        <v>-0.94366768258047506</v>
      </c>
      <c r="H334" s="66">
        <f t="shared" si="18"/>
        <v>0.38919776058459754</v>
      </c>
      <c r="I334" s="68">
        <f>'CAPE calculation'!O535</f>
        <v>16.361998273308341</v>
      </c>
      <c r="J334" s="69">
        <f>'CAPE calculation'!P535</f>
        <v>2.7949614675609022</v>
      </c>
      <c r="K334" s="69">
        <f>'CAPE calculation'!Q535</f>
        <v>-0.56011730106717916</v>
      </c>
      <c r="L334" s="69">
        <f>'CAPE calculation'!R535</f>
        <v>0.57114206434567649</v>
      </c>
      <c r="M334" s="68">
        <f>'CAPE calculation (2)'!O535</f>
        <v>16.351242465778643</v>
      </c>
      <c r="N334" s="68">
        <f>'CAPE calculation (2)'!P535</f>
        <v>2.7943038862467753</v>
      </c>
      <c r="O334" s="68">
        <f>'CAPE calculation (2)'!Q535</f>
        <v>-0.55053258972817742</v>
      </c>
      <c r="P334" s="68">
        <f>'CAPE calculation (2)'!R535</f>
        <v>0.57664261464971089</v>
      </c>
    </row>
    <row r="335" spans="3:16" x14ac:dyDescent="0.25">
      <c r="D335" s="65" t="s">
        <v>4</v>
      </c>
      <c r="E335" s="66">
        <f>'q calc'!M337</f>
        <v>0.31063350438856918</v>
      </c>
      <c r="F335" s="66">
        <f t="shared" si="17"/>
        <v>-1.1691415041927218</v>
      </c>
      <c r="G335" s="66">
        <f t="shared" si="16"/>
        <v>-0.96758643520602083</v>
      </c>
      <c r="H335" s="66">
        <f t="shared" si="18"/>
        <v>0.37999908460226278</v>
      </c>
      <c r="I335" s="68">
        <f>'CAPE calculation'!O536</f>
        <v>15.798970503258627</v>
      </c>
      <c r="J335" s="69">
        <f>'CAPE calculation'!P536</f>
        <v>2.7599447798884391</v>
      </c>
      <c r="K335" s="69">
        <f>'CAPE calculation'!Q536</f>
        <v>-0.59513398873964229</v>
      </c>
      <c r="L335" s="69">
        <f>'CAPE calculation'!R536</f>
        <v>0.55148866764567062</v>
      </c>
      <c r="M335" s="68">
        <f>'CAPE calculation (2)'!O536</f>
        <v>15.788714811674756</v>
      </c>
      <c r="N335" s="68">
        <f>'CAPE calculation (2)'!P536</f>
        <v>2.7592954324074839</v>
      </c>
      <c r="O335" s="68">
        <f>'CAPE calculation (2)'!Q536</f>
        <v>-0.58554104356746883</v>
      </c>
      <c r="P335" s="68">
        <f>'CAPE calculation (2)'!R536</f>
        <v>0.55680452479481946</v>
      </c>
    </row>
    <row r="336" spans="3:16" x14ac:dyDescent="0.25">
      <c r="D336" s="65" t="s">
        <v>3</v>
      </c>
      <c r="E336" s="66">
        <f>'q calc'!M338</f>
        <v>0.33157922276104868</v>
      </c>
      <c r="F336" s="66">
        <f t="shared" si="17"/>
        <v>-1.1038885152201039</v>
      </c>
      <c r="G336" s="66">
        <f t="shared" si="16"/>
        <v>-0.90233344623340295</v>
      </c>
      <c r="H336" s="66">
        <f t="shared" si="18"/>
        <v>0.40562205731908441</v>
      </c>
      <c r="I336" s="68">
        <f>'CAPE calculation'!O537</f>
        <v>17.485967573226212</v>
      </c>
      <c r="J336" s="69">
        <f>'CAPE calculation'!P537</f>
        <v>2.8613987063149238</v>
      </c>
      <c r="K336" s="69">
        <f>'CAPE calculation'!Q537</f>
        <v>-0.49368006231315764</v>
      </c>
      <c r="L336" s="69">
        <f>'CAPE calculation'!R537</f>
        <v>0.61037603415139841</v>
      </c>
      <c r="M336" s="68">
        <f>'CAPE calculation (2)'!O537</f>
        <v>17.474621148216421</v>
      </c>
      <c r="N336" s="68">
        <f>'CAPE calculation (2)'!P537</f>
        <v>2.8607496082405994</v>
      </c>
      <c r="O336" s="68">
        <f>'CAPE calculation (2)'!Q537</f>
        <v>-0.48408686773435328</v>
      </c>
      <c r="P336" s="68">
        <f>'CAPE calculation (2)'!R537</f>
        <v>0.61625966650607089</v>
      </c>
    </row>
    <row r="337" spans="3:16" x14ac:dyDescent="0.25">
      <c r="D337" s="65" t="s">
        <v>2</v>
      </c>
      <c r="E337" s="66">
        <f>'q calc'!M339</f>
        <v>0.38530570557571359</v>
      </c>
      <c r="F337" s="66">
        <f t="shared" si="17"/>
        <v>-0.95371821932129552</v>
      </c>
      <c r="G337" s="66">
        <f t="shared" si="16"/>
        <v>-0.75216315033459458</v>
      </c>
      <c r="H337" s="66">
        <f t="shared" si="18"/>
        <v>0.47134585723132316</v>
      </c>
      <c r="I337" s="68">
        <f>'CAPE calculation'!O538</f>
        <v>20.001218984835305</v>
      </c>
      <c r="J337" s="69">
        <f>'CAPE calculation'!P538</f>
        <v>2.9957932209384266</v>
      </c>
      <c r="K337" s="69">
        <f>'CAPE calculation'!Q538</f>
        <v>-0.35928554768965482</v>
      </c>
      <c r="L337" s="69">
        <f>'CAPE calculation'!R538</f>
        <v>0.69817496063816453</v>
      </c>
      <c r="M337" s="68">
        <f>'CAPE calculation (2)'!O538</f>
        <v>19.988382596235766</v>
      </c>
      <c r="N337" s="68">
        <f>'CAPE calculation (2)'!P538</f>
        <v>2.9951512345953324</v>
      </c>
      <c r="O337" s="68">
        <f>'CAPE calculation (2)'!Q538</f>
        <v>-0.34968524137962032</v>
      </c>
      <c r="P337" s="68">
        <f>'CAPE calculation (2)'!R538</f>
        <v>0.70490993128107182</v>
      </c>
    </row>
    <row r="338" spans="3:16" x14ac:dyDescent="0.25">
      <c r="C338" s="66">
        <f>C334+1</f>
        <v>1983</v>
      </c>
      <c r="D338" s="65" t="s">
        <v>1</v>
      </c>
      <c r="E338" s="66">
        <f>'q calc'!M340</f>
        <v>0.41563363559073357</v>
      </c>
      <c r="F338" s="66">
        <f t="shared" si="17"/>
        <v>-0.87795109042670139</v>
      </c>
      <c r="G338" s="66">
        <f t="shared" si="16"/>
        <v>-0.67639602144000044</v>
      </c>
      <c r="H338" s="66">
        <f t="shared" si="18"/>
        <v>0.50844612323860183</v>
      </c>
      <c r="I338" s="68">
        <f>'CAPE calculation'!O539</f>
        <v>21.752164386967038</v>
      </c>
      <c r="J338" s="69">
        <f>'CAPE calculation'!P539</f>
        <v>3.0797132646281598</v>
      </c>
      <c r="K338" s="69">
        <f>'CAPE calculation'!Q539</f>
        <v>-0.27536550399992166</v>
      </c>
      <c r="L338" s="69">
        <f>'CAPE calculation'!R539</f>
        <v>0.75929454730634527</v>
      </c>
      <c r="M338" s="68">
        <f>'CAPE calculation (2)'!O539</f>
        <v>21.738430772755464</v>
      </c>
      <c r="N338" s="68">
        <f>'CAPE calculation (2)'!P539</f>
        <v>3.0790816975218629</v>
      </c>
      <c r="O338" s="68">
        <f>'CAPE calculation (2)'!Q539</f>
        <v>-0.26575477845308981</v>
      </c>
      <c r="P338" s="68">
        <f>'CAPE calculation (2)'!R539</f>
        <v>0.76662709793573591</v>
      </c>
    </row>
    <row r="339" spans="3:16" x14ac:dyDescent="0.25">
      <c r="D339" s="65" t="s">
        <v>4</v>
      </c>
      <c r="E339" s="66">
        <f>'q calc'!M341</f>
        <v>0.46053691019817317</v>
      </c>
      <c r="F339" s="66">
        <f t="shared" si="17"/>
        <v>-0.77536227405978098</v>
      </c>
      <c r="G339" s="66">
        <f t="shared" si="16"/>
        <v>-0.57380720507308003</v>
      </c>
      <c r="H339" s="66">
        <f t="shared" si="18"/>
        <v>0.56337646077594239</v>
      </c>
      <c r="I339" s="68">
        <f>'CAPE calculation'!O540</f>
        <v>23.47035117477181</v>
      </c>
      <c r="J339" s="69">
        <f>'CAPE calculation'!P540</f>
        <v>3.1557379724596331</v>
      </c>
      <c r="K339" s="69">
        <f>'CAPE calculation'!Q540</f>
        <v>-0.19934079616844835</v>
      </c>
      <c r="L339" s="69">
        <f>'CAPE calculation'!R540</f>
        <v>0.81927064145611306</v>
      </c>
      <c r="M339" s="68">
        <f>'CAPE calculation (2)'!O540</f>
        <v>23.455566854376531</v>
      </c>
      <c r="N339" s="68">
        <f>'CAPE calculation (2)'!P540</f>
        <v>3.1551078592298714</v>
      </c>
      <c r="O339" s="68">
        <f>'CAPE calculation (2)'!Q540</f>
        <v>-0.18972861674508135</v>
      </c>
      <c r="P339" s="68">
        <f>'CAPE calculation (2)'!R540</f>
        <v>0.82718358725987484</v>
      </c>
    </row>
    <row r="340" spans="3:16" x14ac:dyDescent="0.25">
      <c r="D340" s="65" t="s">
        <v>3</v>
      </c>
      <c r="E340" s="66">
        <f>'q calc'!M342</f>
        <v>0.45312536445286816</v>
      </c>
      <c r="F340" s="66">
        <f t="shared" si="17"/>
        <v>-0.79158644906374331</v>
      </c>
      <c r="G340" s="66">
        <f t="shared" si="16"/>
        <v>-0.59003138007704237</v>
      </c>
      <c r="H340" s="66">
        <f t="shared" si="18"/>
        <v>0.55430989017452814</v>
      </c>
      <c r="I340" s="68">
        <f>'CAPE calculation'!O541</f>
        <v>23.325937744222998</v>
      </c>
      <c r="J340" s="69">
        <f>'CAPE calculation'!P541</f>
        <v>3.1495659493217572</v>
      </c>
      <c r="K340" s="69">
        <f>'CAPE calculation'!Q541</f>
        <v>-0.20551281930632426</v>
      </c>
      <c r="L340" s="69">
        <f>'CAPE calculation'!R541</f>
        <v>0.81422965664086355</v>
      </c>
      <c r="M340" s="68">
        <f>'CAPE calculation (2)'!O541</f>
        <v>23.311183303019003</v>
      </c>
      <c r="N340" s="68">
        <f>'CAPE calculation (2)'!P541</f>
        <v>3.1489332155095093</v>
      </c>
      <c r="O340" s="68">
        <f>'CAPE calculation (2)'!Q541</f>
        <v>-0.19590326046544337</v>
      </c>
      <c r="P340" s="68">
        <f>'CAPE calculation (2)'!R541</f>
        <v>0.82209175960570935</v>
      </c>
    </row>
    <row r="341" spans="3:16" x14ac:dyDescent="0.25">
      <c r="D341" s="65" t="s">
        <v>2</v>
      </c>
      <c r="E341" s="66">
        <f>'q calc'!M343</f>
        <v>0.42934872475139918</v>
      </c>
      <c r="F341" s="66">
        <f t="shared" si="17"/>
        <v>-0.84548581205228823</v>
      </c>
      <c r="G341" s="66">
        <f t="shared" si="16"/>
        <v>-0.64393074306558729</v>
      </c>
      <c r="H341" s="66">
        <f t="shared" si="18"/>
        <v>0.52522384120096322</v>
      </c>
      <c r="I341" s="68">
        <f>'CAPE calculation'!O542</f>
        <v>22.823878524170258</v>
      </c>
      <c r="J341" s="69">
        <f>'CAPE calculation'!P542</f>
        <v>3.1278072916121711</v>
      </c>
      <c r="K341" s="69">
        <f>'CAPE calculation'!Q542</f>
        <v>-0.22727147701591033</v>
      </c>
      <c r="L341" s="69">
        <f>'CAPE calculation'!R542</f>
        <v>0.79670446597802858</v>
      </c>
      <c r="M341" s="68">
        <f>'CAPE calculation (2)'!O542</f>
        <v>22.809482493932283</v>
      </c>
      <c r="N341" s="68">
        <f>'CAPE calculation (2)'!P542</f>
        <v>3.1271763483551167</v>
      </c>
      <c r="O341" s="68">
        <f>'CAPE calculation (2)'!Q542</f>
        <v>-0.217660127619836</v>
      </c>
      <c r="P341" s="68">
        <f>'CAPE calculation (2)'!R542</f>
        <v>0.80439878814319687</v>
      </c>
    </row>
    <row r="342" spans="3:16" x14ac:dyDescent="0.25">
      <c r="C342" s="66">
        <f>C338+1</f>
        <v>1984</v>
      </c>
      <c r="D342" s="65" t="s">
        <v>1</v>
      </c>
      <c r="E342" s="66">
        <f>'q calc'!M344</f>
        <v>0.40721713896071954</v>
      </c>
      <c r="F342" s="66">
        <f t="shared" si="17"/>
        <v>-0.89840872484591727</v>
      </c>
      <c r="G342" s="66">
        <f t="shared" si="16"/>
        <v>-0.69685365585921633</v>
      </c>
      <c r="H342" s="66">
        <f t="shared" si="18"/>
        <v>0.49815019260079568</v>
      </c>
      <c r="I342" s="68">
        <f>'CAPE calculation'!O543</f>
        <v>21.594654941774024</v>
      </c>
      <c r="J342" s="69">
        <f>'CAPE calculation'!P543</f>
        <v>3.0724458276683819</v>
      </c>
      <c r="K342" s="69">
        <f>'CAPE calculation'!Q543</f>
        <v>-0.28263294095969949</v>
      </c>
      <c r="L342" s="69">
        <f>'CAPE calculation'!R543</f>
        <v>0.7537964248778497</v>
      </c>
      <c r="M342" s="68">
        <f>'CAPE calculation (2)'!O543</f>
        <v>21.581056492206919</v>
      </c>
      <c r="N342" s="68">
        <f>'CAPE calculation (2)'!P543</f>
        <v>3.0718159156384415</v>
      </c>
      <c r="O342" s="68">
        <f>'CAPE calculation (2)'!Q543</f>
        <v>-0.27302056033651123</v>
      </c>
      <c r="P342" s="68">
        <f>'CAPE calculation (2)'!R543</f>
        <v>0.76107713946597066</v>
      </c>
    </row>
    <row r="343" spans="3:16" x14ac:dyDescent="0.25">
      <c r="D343" s="65" t="s">
        <v>4</v>
      </c>
      <c r="E343" s="66">
        <f>'q calc'!M345</f>
        <v>0.38828625769763919</v>
      </c>
      <c r="F343" s="66">
        <f t="shared" si="17"/>
        <v>-0.94601243381171363</v>
      </c>
      <c r="G343" s="66">
        <f t="shared" si="16"/>
        <v>-0.74445736482501268</v>
      </c>
      <c r="H343" s="66">
        <f t="shared" si="18"/>
        <v>0.47499197737593024</v>
      </c>
      <c r="I343" s="68">
        <f>'CAPE calculation'!O544</f>
        <v>20.79236139270947</v>
      </c>
      <c r="J343" s="69">
        <f>'CAPE calculation'!P544</f>
        <v>3.0345856785227578</v>
      </c>
      <c r="K343" s="69">
        <f>'CAPE calculation'!Q544</f>
        <v>-0.32049309010532356</v>
      </c>
      <c r="L343" s="69">
        <f>'CAPE calculation'!R544</f>
        <v>0.72579106843117047</v>
      </c>
      <c r="M343" s="68">
        <f>'CAPE calculation (2)'!O544</f>
        <v>20.779258712060741</v>
      </c>
      <c r="N343" s="68">
        <f>'CAPE calculation (2)'!P544</f>
        <v>3.0339553118904456</v>
      </c>
      <c r="O343" s="68">
        <f>'CAPE calculation (2)'!Q544</f>
        <v>-0.31088116408450706</v>
      </c>
      <c r="P343" s="68">
        <f>'CAPE calculation (2)'!R544</f>
        <v>0.73280095376745424</v>
      </c>
    </row>
    <row r="344" spans="3:16" x14ac:dyDescent="0.25">
      <c r="D344" s="65" t="s">
        <v>3</v>
      </c>
      <c r="E344" s="66">
        <f>'q calc'!M346</f>
        <v>0.39965602857673838</v>
      </c>
      <c r="F344" s="66">
        <f t="shared" si="17"/>
        <v>-0.9171510303829743</v>
      </c>
      <c r="G344" s="66">
        <f t="shared" si="16"/>
        <v>-0.71559596139627335</v>
      </c>
      <c r="H344" s="66">
        <f t="shared" si="18"/>
        <v>0.48890065903826208</v>
      </c>
      <c r="I344" s="68">
        <f>'CAPE calculation'!O545</f>
        <v>22.28508476023999</v>
      </c>
      <c r="J344" s="69">
        <f>'CAPE calculation'!P545</f>
        <v>3.103917609857294</v>
      </c>
      <c r="K344" s="69">
        <f>'CAPE calculation'!Q545</f>
        <v>-0.25116115877078737</v>
      </c>
      <c r="L344" s="69">
        <f>'CAPE calculation'!R545</f>
        <v>0.77789699653282574</v>
      </c>
      <c r="M344" s="68">
        <f>'CAPE calculation (2)'!O545</f>
        <v>22.271020536147287</v>
      </c>
      <c r="N344" s="68">
        <f>'CAPE calculation (2)'!P545</f>
        <v>3.1032863058208999</v>
      </c>
      <c r="O344" s="68">
        <f>'CAPE calculation (2)'!Q545</f>
        <v>-0.24155017015405278</v>
      </c>
      <c r="P344" s="68">
        <f>'CAPE calculation (2)'!R545</f>
        <v>0.78540939868998649</v>
      </c>
    </row>
    <row r="345" spans="3:16" x14ac:dyDescent="0.25">
      <c r="D345" s="65" t="s">
        <v>2</v>
      </c>
      <c r="E345" s="66">
        <f>'q calc'!M347</f>
        <v>0.39519572441265427</v>
      </c>
      <c r="F345" s="66">
        <f t="shared" si="17"/>
        <v>-0.92837413196083884</v>
      </c>
      <c r="G345" s="66">
        <f t="shared" si="16"/>
        <v>-0.7268190629741379</v>
      </c>
      <c r="H345" s="66">
        <f t="shared" si="18"/>
        <v>0.48344435289145488</v>
      </c>
      <c r="I345" s="68">
        <f>'CAPE calculation'!O546</f>
        <v>21.998210742031617</v>
      </c>
      <c r="J345" s="69">
        <f>'CAPE calculation'!P546</f>
        <v>3.0909611201432057</v>
      </c>
      <c r="K345" s="69">
        <f>'CAPE calculation'!Q546</f>
        <v>-0.26411764848487573</v>
      </c>
      <c r="L345" s="69">
        <f>'CAPE calculation'!R546</f>
        <v>0.76788319404795713</v>
      </c>
      <c r="M345" s="68">
        <f>'CAPE calculation (2)'!O546</f>
        <v>21.984407774544987</v>
      </c>
      <c r="N345" s="68">
        <f>'CAPE calculation (2)'!P546</f>
        <v>3.0903334645644653</v>
      </c>
      <c r="O345" s="68">
        <f>'CAPE calculation (2)'!Q546</f>
        <v>-0.25450301141048737</v>
      </c>
      <c r="P345" s="68">
        <f>'CAPE calculation (2)'!R546</f>
        <v>0.77530171833552886</v>
      </c>
    </row>
    <row r="346" spans="3:16" x14ac:dyDescent="0.25">
      <c r="C346" s="66">
        <f>C342+1</f>
        <v>1985</v>
      </c>
      <c r="D346" s="65" t="s">
        <v>1</v>
      </c>
      <c r="E346" s="66">
        <f>'q calc'!M348</f>
        <v>0.42304664893617394</v>
      </c>
      <c r="F346" s="66">
        <f t="shared" si="17"/>
        <v>-0.86027282484339251</v>
      </c>
      <c r="G346" s="66">
        <f t="shared" si="16"/>
        <v>-0.65871775585669157</v>
      </c>
      <c r="H346" s="66">
        <f t="shared" si="18"/>
        <v>0.51751448916054699</v>
      </c>
      <c r="I346" s="68">
        <f>'CAPE calculation'!O547</f>
        <v>23.723184550959918</v>
      </c>
      <c r="J346" s="69">
        <f>'CAPE calculation'!P547</f>
        <v>3.1664528210606631</v>
      </c>
      <c r="K346" s="69">
        <f>'CAPE calculation'!Q547</f>
        <v>-0.18862594756741835</v>
      </c>
      <c r="L346" s="69">
        <f>'CAPE calculation'!R547</f>
        <v>0.82809620016840879</v>
      </c>
      <c r="M346" s="68">
        <f>'CAPE calculation (2)'!O547</f>
        <v>23.708404057432347</v>
      </c>
      <c r="N346" s="68">
        <f>'CAPE calculation (2)'!P547</f>
        <v>3.1658295868642283</v>
      </c>
      <c r="O346" s="68">
        <f>'CAPE calculation (2)'!Q547</f>
        <v>-0.17900688911072438</v>
      </c>
      <c r="P346" s="68">
        <f>'CAPE calculation (2)'!R547</f>
        <v>0.83610013939075789</v>
      </c>
    </row>
    <row r="347" spans="3:16" x14ac:dyDescent="0.25">
      <c r="D347" s="65" t="s">
        <v>4</v>
      </c>
      <c r="E347" s="66">
        <f>'q calc'!M349</f>
        <v>0.43683258555249721</v>
      </c>
      <c r="F347" s="66">
        <f t="shared" si="17"/>
        <v>-0.82820525671008105</v>
      </c>
      <c r="G347" s="66">
        <f t="shared" si="16"/>
        <v>-0.6266501877233801</v>
      </c>
      <c r="H347" s="66">
        <f t="shared" si="18"/>
        <v>0.53437887507055715</v>
      </c>
      <c r="I347" s="68">
        <f>'CAPE calculation'!O548</f>
        <v>24.679321231060047</v>
      </c>
      <c r="J347" s="69">
        <f>'CAPE calculation'!P548</f>
        <v>3.2059656958656251</v>
      </c>
      <c r="K347" s="69">
        <f>'CAPE calculation'!Q548</f>
        <v>-0.14911307276245633</v>
      </c>
      <c r="L347" s="69">
        <f>'CAPE calculation'!R548</f>
        <v>0.86147170040665622</v>
      </c>
      <c r="M347" s="68">
        <f>'CAPE calculation (2)'!O548</f>
        <v>24.664091927975722</v>
      </c>
      <c r="N347" s="68">
        <f>'CAPE calculation (2)'!P548</f>
        <v>3.2053484177896716</v>
      </c>
      <c r="O347" s="68">
        <f>'CAPE calculation (2)'!Q548</f>
        <v>-0.13948805818528109</v>
      </c>
      <c r="P347" s="68">
        <f>'CAPE calculation (2)'!R548</f>
        <v>0.8698034101735449</v>
      </c>
    </row>
    <row r="348" spans="3:16" x14ac:dyDescent="0.25">
      <c r="D348" s="65" t="s">
        <v>3</v>
      </c>
      <c r="E348" s="66">
        <f>'q calc'!M350</f>
        <v>0.41488525634524798</v>
      </c>
      <c r="F348" s="66">
        <f t="shared" si="17"/>
        <v>-0.87975328771639116</v>
      </c>
      <c r="G348" s="66">
        <f t="shared" si="16"/>
        <v>-0.67819821872969022</v>
      </c>
      <c r="H348" s="66">
        <f t="shared" si="18"/>
        <v>0.50753062821246286</v>
      </c>
      <c r="I348" s="68">
        <f>'CAPE calculation'!O549</f>
        <v>23.862574051101635</v>
      </c>
      <c r="J348" s="69">
        <f>'CAPE calculation'!P549</f>
        <v>3.1723112922886072</v>
      </c>
      <c r="K348" s="69">
        <f>'CAPE calculation'!Q549</f>
        <v>-0.18276747633947421</v>
      </c>
      <c r="L348" s="69">
        <f>'CAPE calculation'!R549</f>
        <v>0.83296181655152046</v>
      </c>
      <c r="M348" s="68">
        <f>'CAPE calculation (2)'!O549</f>
        <v>23.848328900582409</v>
      </c>
      <c r="N348" s="68">
        <f>'CAPE calculation (2)'!P549</f>
        <v>3.1717141478180046</v>
      </c>
      <c r="O348" s="68">
        <f>'CAPE calculation (2)'!Q549</f>
        <v>-0.17312232815694806</v>
      </c>
      <c r="P348" s="68">
        <f>'CAPE calculation (2)'!R549</f>
        <v>0.84103472632366949</v>
      </c>
    </row>
    <row r="349" spans="3:16" x14ac:dyDescent="0.25">
      <c r="D349" s="65" t="s">
        <v>2</v>
      </c>
      <c r="E349" s="66">
        <f>'q calc'!M351</f>
        <v>0.45395885343083331</v>
      </c>
      <c r="F349" s="66">
        <f t="shared" si="17"/>
        <v>-0.78974871625766352</v>
      </c>
      <c r="G349" s="66">
        <f t="shared" si="16"/>
        <v>-0.58819364727096257</v>
      </c>
      <c r="H349" s="66">
        <f t="shared" si="18"/>
        <v>0.55532950024291483</v>
      </c>
      <c r="I349" s="68">
        <f>'CAPE calculation'!O550</f>
        <v>26.571392361856077</v>
      </c>
      <c r="J349" s="69">
        <f>'CAPE calculation'!P550</f>
        <v>3.2798351619311128</v>
      </c>
      <c r="K349" s="69">
        <f>'CAPE calculation'!Q550</f>
        <v>-7.5243606696968612E-2</v>
      </c>
      <c r="L349" s="69">
        <f>'CAPE calculation'!R550</f>
        <v>0.92751750932808708</v>
      </c>
      <c r="M349" s="68">
        <f>'CAPE calculation (2)'!O550</f>
        <v>26.556890616452407</v>
      </c>
      <c r="N349" s="68">
        <f>'CAPE calculation (2)'!P550</f>
        <v>3.2792892475912971</v>
      </c>
      <c r="O349" s="68">
        <f>'CAPE calculation (2)'!Q550</f>
        <v>-6.5547228383655565E-2</v>
      </c>
      <c r="P349" s="68">
        <f>'CAPE calculation (2)'!R550</f>
        <v>0.93655481374505112</v>
      </c>
    </row>
    <row r="350" spans="3:16" x14ac:dyDescent="0.25">
      <c r="C350" s="66">
        <f>C346+1</f>
        <v>1986</v>
      </c>
      <c r="D350" s="65" t="s">
        <v>1</v>
      </c>
      <c r="E350" s="66">
        <f>'q calc'!M352</f>
        <v>0.49586613073233482</v>
      </c>
      <c r="F350" s="66">
        <f t="shared" si="17"/>
        <v>-0.70144928640322013</v>
      </c>
      <c r="G350" s="66">
        <f t="shared" si="16"/>
        <v>-0.49989421741651918</v>
      </c>
      <c r="H350" s="66">
        <f t="shared" si="18"/>
        <v>0.60659482348642324</v>
      </c>
      <c r="I350" s="68">
        <f>'CAPE calculation'!O551</f>
        <v>29.838077612856011</v>
      </c>
      <c r="J350" s="69">
        <f>'CAPE calculation'!P551</f>
        <v>3.3957853500986372</v>
      </c>
      <c r="K350" s="69">
        <f>'CAPE calculation'!Q551</f>
        <v>4.0706581470555836E-2</v>
      </c>
      <c r="L350" s="69">
        <f>'CAPE calculation'!R551</f>
        <v>1.0415464516772193</v>
      </c>
      <c r="M350" s="68">
        <f>'CAPE calculation (2)'!O551</f>
        <v>29.823837134971281</v>
      </c>
      <c r="N350" s="68">
        <f>'CAPE calculation (2)'!P551</f>
        <v>3.3953079776168673</v>
      </c>
      <c r="O350" s="68">
        <f>'CAPE calculation (2)'!Q551</f>
        <v>5.0471501641914607E-2</v>
      </c>
      <c r="P350" s="68">
        <f>'CAPE calculation (2)'!R551</f>
        <v>1.051766889298466</v>
      </c>
    </row>
    <row r="351" spans="3:16" x14ac:dyDescent="0.25">
      <c r="D351" s="65" t="s">
        <v>4</v>
      </c>
      <c r="E351" s="66">
        <f>'q calc'!M353</f>
        <v>0.51529262715631674</v>
      </c>
      <c r="F351" s="66">
        <f t="shared" si="17"/>
        <v>-0.66302033161696405</v>
      </c>
      <c r="G351" s="66">
        <f t="shared" si="16"/>
        <v>-0.46146526263026311</v>
      </c>
      <c r="H351" s="66">
        <f t="shared" si="18"/>
        <v>0.63035932652247728</v>
      </c>
      <c r="I351" s="68">
        <f>'CAPE calculation'!O552</f>
        <v>31.218395181464583</v>
      </c>
      <c r="J351" s="69">
        <f>'CAPE calculation'!P552</f>
        <v>3.4410075102255466</v>
      </c>
      <c r="K351" s="69">
        <f>'CAPE calculation'!Q552</f>
        <v>8.5928741597465219E-2</v>
      </c>
      <c r="L351" s="69">
        <f>'CAPE calculation'!R552</f>
        <v>1.0897286732139231</v>
      </c>
      <c r="M351" s="68">
        <f>'CAPE calculation (2)'!O552</f>
        <v>31.205509401060397</v>
      </c>
      <c r="N351" s="68">
        <f>'CAPE calculation (2)'!P552</f>
        <v>3.4405946625937496</v>
      </c>
      <c r="O351" s="68">
        <f>'CAPE calculation (2)'!Q552</f>
        <v>9.575818661879687E-2</v>
      </c>
      <c r="P351" s="68">
        <f>'CAPE calculation (2)'!R552</f>
        <v>1.1004929179029646</v>
      </c>
    </row>
    <row r="352" spans="3:16" x14ac:dyDescent="0.25">
      <c r="D352" s="65" t="s">
        <v>3</v>
      </c>
      <c r="E352" s="66">
        <f>'q calc'!M354</f>
        <v>0.47414237137951959</v>
      </c>
      <c r="F352" s="66">
        <f t="shared" si="17"/>
        <v>-0.7462476408263955</v>
      </c>
      <c r="G352" s="66">
        <f t="shared" si="16"/>
        <v>-0.54469257183969455</v>
      </c>
      <c r="H352" s="66">
        <f t="shared" si="18"/>
        <v>0.58002007043639958</v>
      </c>
      <c r="I352" s="68">
        <f>'CAPE calculation'!O553</f>
        <v>30.04982699927341</v>
      </c>
      <c r="J352" s="69">
        <f>'CAPE calculation'!P553</f>
        <v>3.4028569038689178</v>
      </c>
      <c r="K352" s="69">
        <f>'CAPE calculation'!Q553</f>
        <v>4.7778135240836406E-2</v>
      </c>
      <c r="L352" s="69">
        <f>'CAPE calculation'!R553</f>
        <v>1.0489379071499689</v>
      </c>
      <c r="M352" s="68">
        <f>'CAPE calculation (2)'!O553</f>
        <v>30.03906562710619</v>
      </c>
      <c r="N352" s="68">
        <f>'CAPE calculation (2)'!P553</f>
        <v>3.4024987221214462</v>
      </c>
      <c r="O352" s="68">
        <f>'CAPE calculation (2)'!Q553</f>
        <v>5.7662246146493512E-2</v>
      </c>
      <c r="P352" s="68">
        <f>'CAPE calculation (2)'!R553</f>
        <v>1.0593571333249696</v>
      </c>
    </row>
    <row r="353" spans="3:16" x14ac:dyDescent="0.25">
      <c r="D353" s="65" t="s">
        <v>2</v>
      </c>
      <c r="E353" s="66">
        <f>'q calc'!M355</f>
        <v>0.50954037090268256</v>
      </c>
      <c r="F353" s="66">
        <f t="shared" si="17"/>
        <v>-0.67424619314301548</v>
      </c>
      <c r="G353" s="66">
        <f t="shared" si="16"/>
        <v>-0.47269112415631453</v>
      </c>
      <c r="H353" s="66">
        <f t="shared" si="18"/>
        <v>0.62332257073181929</v>
      </c>
      <c r="I353" s="68">
        <f>'CAPE calculation'!O554</f>
        <v>31.195860590413538</v>
      </c>
      <c r="J353" s="69">
        <f>'CAPE calculation'!P554</f>
        <v>3.4402854126293634</v>
      </c>
      <c r="K353" s="69">
        <f>'CAPE calculation'!Q554</f>
        <v>8.5206644001281973E-2</v>
      </c>
      <c r="L353" s="69">
        <f>'CAPE calculation'!R554</f>
        <v>1.0889420667959848</v>
      </c>
      <c r="M353" s="68">
        <f>'CAPE calculation (2)'!O554</f>
        <v>31.185084384753779</v>
      </c>
      <c r="N353" s="68">
        <f>'CAPE calculation (2)'!P554</f>
        <v>3.439939915914902</v>
      </c>
      <c r="O353" s="68">
        <f>'CAPE calculation (2)'!Q554</f>
        <v>9.5103439939949297E-2</v>
      </c>
      <c r="P353" s="68">
        <f>'CAPE calculation (2)'!R554</f>
        <v>1.0997726096553213</v>
      </c>
    </row>
    <row r="354" spans="3:16" x14ac:dyDescent="0.25">
      <c r="C354" s="66">
        <f>C350+1</f>
        <v>1987</v>
      </c>
      <c r="D354" s="65" t="s">
        <v>1</v>
      </c>
      <c r="E354" s="66">
        <f>'q calc'!M356</f>
        <v>0.58765753681783672</v>
      </c>
      <c r="F354" s="66">
        <f t="shared" si="17"/>
        <v>-0.53161092113397079</v>
      </c>
      <c r="G354" s="66">
        <f t="shared" si="16"/>
        <v>-0.33005585214726985</v>
      </c>
      <c r="H354" s="66">
        <f t="shared" si="18"/>
        <v>0.71888358111899764</v>
      </c>
      <c r="I354" s="68">
        <f>'CAPE calculation'!O555</f>
        <v>36.126528161999481</v>
      </c>
      <c r="J354" s="69">
        <f>'CAPE calculation'!P555</f>
        <v>3.5870274476001587</v>
      </c>
      <c r="K354" s="69">
        <f>'CAPE calculation'!Q555</f>
        <v>0.23194867897207727</v>
      </c>
      <c r="L354" s="69">
        <f>'CAPE calculation'!R555</f>
        <v>1.2610550085282828</v>
      </c>
      <c r="M354" s="68">
        <f>'CAPE calculation (2)'!O555</f>
        <v>36.113946124802446</v>
      </c>
      <c r="N354" s="68">
        <f>'CAPE calculation (2)'!P555</f>
        <v>3.5866791099833732</v>
      </c>
      <c r="O354" s="68">
        <f>'CAPE calculation (2)'!Q555</f>
        <v>0.24184263400842054</v>
      </c>
      <c r="P354" s="68">
        <f>'CAPE calculation (2)'!R555</f>
        <v>1.2735937567013018</v>
      </c>
    </row>
    <row r="355" spans="3:16" x14ac:dyDescent="0.25">
      <c r="D355" s="65" t="s">
        <v>4</v>
      </c>
      <c r="E355" s="66">
        <f>'q calc'!M357</f>
        <v>0.59632444185865108</v>
      </c>
      <c r="F355" s="66">
        <f t="shared" si="17"/>
        <v>-0.51697039449530613</v>
      </c>
      <c r="G355" s="66">
        <f t="shared" si="16"/>
        <v>-0.31541532550860518</v>
      </c>
      <c r="H355" s="66">
        <f t="shared" si="18"/>
        <v>0.72948583726753102</v>
      </c>
      <c r="I355" s="68">
        <f>'CAPE calculation'!O556</f>
        <v>36.72285899130155</v>
      </c>
      <c r="J355" s="69">
        <f>'CAPE calculation'!P556</f>
        <v>3.6033994219616545</v>
      </c>
      <c r="K355" s="69">
        <f>'CAPE calculation'!Q556</f>
        <v>0.24832065333357312</v>
      </c>
      <c r="L355" s="69">
        <f>'CAPE calculation'!R556</f>
        <v>1.2818709024790942</v>
      </c>
      <c r="M355" s="68">
        <f>'CAPE calculation (2)'!O556</f>
        <v>36.709626728749775</v>
      </c>
      <c r="N355" s="68">
        <f>'CAPE calculation (2)'!P556</f>
        <v>3.6030390293488965</v>
      </c>
      <c r="O355" s="68">
        <f>'CAPE calculation (2)'!Q556</f>
        <v>0.25820255337394382</v>
      </c>
      <c r="P355" s="68">
        <f>'CAPE calculation (2)'!R556</f>
        <v>1.2946010178727514</v>
      </c>
    </row>
    <row r="356" spans="3:16" x14ac:dyDescent="0.25">
      <c r="D356" s="65" t="s">
        <v>3</v>
      </c>
      <c r="E356" s="66">
        <f>'q calc'!M358</f>
        <v>0.61948760735223596</v>
      </c>
      <c r="F356" s="66">
        <f t="shared" si="17"/>
        <v>-0.47886258238706203</v>
      </c>
      <c r="G356" s="66">
        <f t="shared" si="16"/>
        <v>-0.27730751340036108</v>
      </c>
      <c r="H356" s="66">
        <f t="shared" si="18"/>
        <v>0.75782142103328809</v>
      </c>
      <c r="I356" s="68">
        <f>'CAPE calculation'!O557</f>
        <v>38.291526806946209</v>
      </c>
      <c r="J356" s="69">
        <f>'CAPE calculation'!P557</f>
        <v>3.6452286395165325</v>
      </c>
      <c r="K356" s="69">
        <f>'CAPE calculation'!Q557</f>
        <v>0.29014987088845112</v>
      </c>
      <c r="L356" s="69">
        <f>'CAPE calculation'!R557</f>
        <v>1.336627794610141</v>
      </c>
      <c r="M356" s="68">
        <f>'CAPE calculation (2)'!O557</f>
        <v>38.277000734685323</v>
      </c>
      <c r="N356" s="68">
        <f>'CAPE calculation (2)'!P557</f>
        <v>3.6448492128016263</v>
      </c>
      <c r="O356" s="68">
        <f>'CAPE calculation (2)'!Q557</f>
        <v>0.30001273682667362</v>
      </c>
      <c r="P356" s="68">
        <f>'CAPE calculation (2)'!R557</f>
        <v>1.3498760006031612</v>
      </c>
    </row>
    <row r="357" spans="3:16" x14ac:dyDescent="0.25">
      <c r="D357" s="65" t="s">
        <v>2</v>
      </c>
      <c r="E357" s="66">
        <f>'q calc'!M359</f>
        <v>0.50652468741212275</v>
      </c>
      <c r="F357" s="66">
        <f t="shared" si="17"/>
        <v>-0.68018221529242096</v>
      </c>
      <c r="G357" s="66">
        <f t="shared" si="16"/>
        <v>-0.47862714630572001</v>
      </c>
      <c r="H357" s="66">
        <f t="shared" si="18"/>
        <v>0.61963347425744342</v>
      </c>
      <c r="I357" s="68">
        <f>'CAPE calculation'!O558</f>
        <v>28.842485557412214</v>
      </c>
      <c r="J357" s="69">
        <f>'CAPE calculation'!P558</f>
        <v>3.3618494930793785</v>
      </c>
      <c r="K357" s="69">
        <f>'CAPE calculation'!Q558</f>
        <v>6.7707244512971165E-3</v>
      </c>
      <c r="L357" s="69">
        <f>'CAPE calculation'!R558</f>
        <v>1.0067936976251708</v>
      </c>
      <c r="M357" s="68">
        <f>'CAPE calculation (2)'!O558</f>
        <v>28.83104313128463</v>
      </c>
      <c r="N357" s="68">
        <f>'CAPE calculation (2)'!P558</f>
        <v>3.3614526931422888</v>
      </c>
      <c r="O357" s="68">
        <f>'CAPE calculation (2)'!Q558</f>
        <v>1.6616217167336078E-2</v>
      </c>
      <c r="P357" s="68">
        <f>'CAPE calculation (2)'!R558</f>
        <v>1.0167550343099183</v>
      </c>
    </row>
    <row r="358" spans="3:16" x14ac:dyDescent="0.25">
      <c r="C358" s="66">
        <f>C354+1</f>
        <v>1988</v>
      </c>
      <c r="D358" s="65" t="s">
        <v>1</v>
      </c>
      <c r="E358" s="66">
        <f>'q calc'!M360</f>
        <v>0.52984612397824282</v>
      </c>
      <c r="F358" s="66">
        <f t="shared" si="17"/>
        <v>-0.63516864670702089</v>
      </c>
      <c r="G358" s="66">
        <f t="shared" si="16"/>
        <v>-0.43361357772031994</v>
      </c>
      <c r="H358" s="66">
        <f t="shared" si="18"/>
        <v>0.6481626715962141</v>
      </c>
      <c r="I358" s="68">
        <f>'CAPE calculation'!O559</f>
        <v>31.486648906470293</v>
      </c>
      <c r="J358" s="69">
        <f>'CAPE calculation'!P559</f>
        <v>3.4495636117451913</v>
      </c>
      <c r="K358" s="69">
        <f>'CAPE calculation'!Q559</f>
        <v>9.4484843117109918E-2</v>
      </c>
      <c r="L358" s="69">
        <f>'CAPE calculation'!R559</f>
        <v>1.0990925041903703</v>
      </c>
      <c r="M358" s="68">
        <f>'CAPE calculation (2)'!O559</f>
        <v>31.473564020369597</v>
      </c>
      <c r="N358" s="68">
        <f>'CAPE calculation (2)'!P559</f>
        <v>3.4491479560261009</v>
      </c>
      <c r="O358" s="68">
        <f>'CAPE calculation (2)'!Q559</f>
        <v>0.10431148005114821</v>
      </c>
      <c r="P358" s="68">
        <f>'CAPE calculation (2)'!R559</f>
        <v>1.1099461271542423</v>
      </c>
    </row>
    <row r="359" spans="3:16" x14ac:dyDescent="0.25">
      <c r="D359" s="65" t="s">
        <v>4</v>
      </c>
      <c r="E359" s="66">
        <f>'q calc'!M361</f>
        <v>0.54331275280004043</v>
      </c>
      <c r="F359" s="66">
        <f t="shared" si="17"/>
        <v>-0.61007015284897315</v>
      </c>
      <c r="G359" s="66">
        <f t="shared" si="16"/>
        <v>-0.4085150838622722</v>
      </c>
      <c r="H359" s="66">
        <f t="shared" si="18"/>
        <v>0.66463644713125858</v>
      </c>
      <c r="I359" s="68">
        <f>'CAPE calculation'!O560</f>
        <v>31.648485379853152</v>
      </c>
      <c r="J359" s="69">
        <f>'CAPE calculation'!P560</f>
        <v>3.454690292148185</v>
      </c>
      <c r="K359" s="69">
        <f>'CAPE calculation'!Q560</f>
        <v>9.9611523520103606E-2</v>
      </c>
      <c r="L359" s="69">
        <f>'CAPE calculation'!R560</f>
        <v>1.1047416685497804</v>
      </c>
      <c r="M359" s="68">
        <f>'CAPE calculation (2)'!O560</f>
        <v>31.634020065844457</v>
      </c>
      <c r="N359" s="68">
        <f>'CAPE calculation (2)'!P560</f>
        <v>3.4542331258536856</v>
      </c>
      <c r="O359" s="68">
        <f>'CAPE calculation (2)'!Q560</f>
        <v>0.10939664987873288</v>
      </c>
      <c r="P359" s="68">
        <f>'CAPE calculation (2)'!R560</f>
        <v>1.1156047670889524</v>
      </c>
    </row>
    <row r="360" spans="3:16" x14ac:dyDescent="0.25">
      <c r="D360" s="65" t="s">
        <v>3</v>
      </c>
      <c r="E360" s="66">
        <f>'q calc'!M362</f>
        <v>0.53073894707711444</v>
      </c>
      <c r="F360" s="66">
        <f t="shared" si="17"/>
        <v>-0.63348500371761529</v>
      </c>
      <c r="G360" s="66">
        <f t="shared" si="16"/>
        <v>-0.43192993473091434</v>
      </c>
      <c r="H360" s="66">
        <f t="shared" si="18"/>
        <v>0.6492548653083855</v>
      </c>
      <c r="I360" s="68">
        <f>'CAPE calculation'!O561</f>
        <v>30.828474397974706</v>
      </c>
      <c r="J360" s="69">
        <f>'CAPE calculation'!P561</f>
        <v>3.428438756339407</v>
      </c>
      <c r="K360" s="69">
        <f>'CAPE calculation'!Q561</f>
        <v>7.3359987711325569E-2</v>
      </c>
      <c r="L360" s="69">
        <f>'CAPE calculation'!R561</f>
        <v>1.0761178563996352</v>
      </c>
      <c r="M360" s="68">
        <f>'CAPE calculation (2)'!O561</f>
        <v>30.812287351528237</v>
      </c>
      <c r="N360" s="68">
        <f>'CAPE calculation (2)'!P561</f>
        <v>3.4279135504088138</v>
      </c>
      <c r="O360" s="68">
        <f>'CAPE calculation (2)'!Q561</f>
        <v>8.3077074433861142E-2</v>
      </c>
      <c r="P360" s="68">
        <f>'CAPE calculation (2)'!R561</f>
        <v>1.0866255563703648</v>
      </c>
    </row>
    <row r="361" spans="3:16" x14ac:dyDescent="0.25">
      <c r="D361" s="65" t="s">
        <v>2</v>
      </c>
      <c r="E361" s="66">
        <f>'q calc'!M363</f>
        <v>0.53851253377251507</v>
      </c>
      <c r="F361" s="66">
        <f t="shared" si="17"/>
        <v>-0.61894450731298556</v>
      </c>
      <c r="G361" s="66">
        <f t="shared" si="16"/>
        <v>-0.41738943832628461</v>
      </c>
      <c r="H361" s="66">
        <f t="shared" si="18"/>
        <v>0.65876432190786904</v>
      </c>
      <c r="I361" s="68">
        <f>'CAPE calculation'!O562</f>
        <v>31.568629692750019</v>
      </c>
      <c r="J361" s="69">
        <f>'CAPE calculation'!P562</f>
        <v>3.4521638962667587</v>
      </c>
      <c r="K361" s="69">
        <f>'CAPE calculation'!Q562</f>
        <v>9.7085127638677271E-2</v>
      </c>
      <c r="L361" s="69">
        <f>'CAPE calculation'!R562</f>
        <v>1.1019541763853162</v>
      </c>
      <c r="M361" s="68">
        <f>'CAPE calculation (2)'!O562</f>
        <v>31.548491600803992</v>
      </c>
      <c r="N361" s="68">
        <f>'CAPE calculation (2)'!P562</f>
        <v>3.4515257780441067</v>
      </c>
      <c r="O361" s="68">
        <f>'CAPE calculation (2)'!Q562</f>
        <v>0.10668930206915395</v>
      </c>
      <c r="P361" s="68">
        <f>'CAPE calculation (2)'!R562</f>
        <v>1.1125885218212832</v>
      </c>
    </row>
    <row r="362" spans="3:16" x14ac:dyDescent="0.25">
      <c r="C362" s="66">
        <f>C358+1</f>
        <v>1989</v>
      </c>
      <c r="D362" s="65" t="s">
        <v>1</v>
      </c>
      <c r="E362" s="66">
        <f>'q calc'!M364</f>
        <v>0.53608092531705609</v>
      </c>
      <c r="F362" s="66">
        <f t="shared" si="17"/>
        <v>-0.62347014923854416</v>
      </c>
      <c r="G362" s="66">
        <f t="shared" si="16"/>
        <v>-0.42191508025184321</v>
      </c>
      <c r="H362" s="66">
        <f t="shared" si="18"/>
        <v>0.65578972652736012</v>
      </c>
      <c r="I362" s="68">
        <f>'CAPE calculation'!O563</f>
        <v>32.855113002226361</v>
      </c>
      <c r="J362" s="69">
        <f>'CAPE calculation'!P563</f>
        <v>3.4921073797664199</v>
      </c>
      <c r="K362" s="69">
        <f>'CAPE calculation'!Q563</f>
        <v>0.13702861113833853</v>
      </c>
      <c r="L362" s="69">
        <f>'CAPE calculation'!R563</f>
        <v>1.1468609610486056</v>
      </c>
      <c r="M362" s="68">
        <f>'CAPE calculation (2)'!O563</f>
        <v>32.829091011334079</v>
      </c>
      <c r="N362" s="68">
        <f>'CAPE calculation (2)'!P563</f>
        <v>3.4913150433852627</v>
      </c>
      <c r="O362" s="68">
        <f>'CAPE calculation (2)'!Q563</f>
        <v>0.14647856741030996</v>
      </c>
      <c r="P362" s="68">
        <f>'CAPE calculation (2)'!R563</f>
        <v>1.1577501169693243</v>
      </c>
    </row>
    <row r="363" spans="3:16" x14ac:dyDescent="0.25">
      <c r="D363" s="65" t="s">
        <v>4</v>
      </c>
      <c r="E363" s="66">
        <f>'q calc'!M365</f>
        <v>0.56488806457287644</v>
      </c>
      <c r="F363" s="66">
        <f t="shared" si="17"/>
        <v>-0.57112768326344232</v>
      </c>
      <c r="G363" s="66">
        <f t="shared" si="16"/>
        <v>-0.36957261427674137</v>
      </c>
      <c r="H363" s="66">
        <f t="shared" si="18"/>
        <v>0.69102960372208955</v>
      </c>
      <c r="I363" s="68">
        <f>'CAPE calculation'!O564</f>
        <v>35.71023629957547</v>
      </c>
      <c r="J363" s="69">
        <f>'CAPE calculation'!P564</f>
        <v>3.5754373787666385</v>
      </c>
      <c r="K363" s="69">
        <f>'CAPE calculation'!Q564</f>
        <v>0.22035861013855707</v>
      </c>
      <c r="L363" s="69">
        <f>'CAPE calculation'!R564</f>
        <v>1.246523666469469</v>
      </c>
      <c r="M363" s="68">
        <f>'CAPE calculation (2)'!O564</f>
        <v>35.674916748608432</v>
      </c>
      <c r="N363" s="68">
        <f>'CAPE calculation (2)'!P564</f>
        <v>3.5744478297542468</v>
      </c>
      <c r="O363" s="68">
        <f>'CAPE calculation (2)'!Q564</f>
        <v>0.22961135377929409</v>
      </c>
      <c r="P363" s="68">
        <f>'CAPE calculation (2)'!R564</f>
        <v>1.2581109548331015</v>
      </c>
    </row>
    <row r="364" spans="3:16" x14ac:dyDescent="0.25">
      <c r="D364" s="65" t="s">
        <v>3</v>
      </c>
      <c r="E364" s="66">
        <f>'q calc'!M366</f>
        <v>0.60361701826908898</v>
      </c>
      <c r="F364" s="66">
        <f t="shared" si="17"/>
        <v>-0.50481535787177367</v>
      </c>
      <c r="G364" s="66">
        <f t="shared" si="16"/>
        <v>-0.30326028888507273</v>
      </c>
      <c r="H364" s="66">
        <f t="shared" si="18"/>
        <v>0.73840687225315838</v>
      </c>
      <c r="I364" s="68">
        <f>'CAPE calculation'!O565</f>
        <v>37.907300325677035</v>
      </c>
      <c r="J364" s="69">
        <f>'CAPE calculation'!P565</f>
        <v>3.6351437142696543</v>
      </c>
      <c r="K364" s="69">
        <f>'CAPE calculation'!Q565</f>
        <v>0.28006494564157292</v>
      </c>
      <c r="L364" s="69">
        <f>'CAPE calculation'!R565</f>
        <v>1.3232157466424825</v>
      </c>
      <c r="M364" s="68">
        <f>'CAPE calculation (2)'!O565</f>
        <v>37.859210258390384</v>
      </c>
      <c r="N364" s="68">
        <f>'CAPE calculation (2)'!P565</f>
        <v>3.6338742860387958</v>
      </c>
      <c r="O364" s="68">
        <f>'CAPE calculation (2)'!Q565</f>
        <v>0.2890378100638431</v>
      </c>
      <c r="P364" s="68">
        <f>'CAPE calculation (2)'!R565</f>
        <v>1.3351422093863368</v>
      </c>
    </row>
    <row r="365" spans="3:16" x14ac:dyDescent="0.25">
      <c r="D365" s="65" t="s">
        <v>2</v>
      </c>
      <c r="E365" s="66">
        <f>'q calc'!M367</f>
        <v>0.62921862349663871</v>
      </c>
      <c r="F365" s="66">
        <f t="shared" si="17"/>
        <v>-0.46327650954463129</v>
      </c>
      <c r="G365" s="66">
        <f t="shared" si="16"/>
        <v>-0.26172144055793034</v>
      </c>
      <c r="H365" s="66">
        <f t="shared" si="18"/>
        <v>0.76972540812702206</v>
      </c>
      <c r="I365" s="68">
        <f>'CAPE calculation'!O566</f>
        <v>37.564440196386755</v>
      </c>
      <c r="J365" s="69">
        <f>'CAPE calculation'!P566</f>
        <v>3.6260578634443248</v>
      </c>
      <c r="K365" s="69">
        <f>'CAPE calculation'!Q566</f>
        <v>0.27097909481624338</v>
      </c>
      <c r="L365" s="69">
        <f>'CAPE calculation'!R566</f>
        <v>1.3112476582248151</v>
      </c>
      <c r="M365" s="68">
        <f>'CAPE calculation (2)'!O566</f>
        <v>37.50313467315501</v>
      </c>
      <c r="N365" s="68">
        <f>'CAPE calculation (2)'!P566</f>
        <v>3.6244245207669419</v>
      </c>
      <c r="O365" s="68">
        <f>'CAPE calculation (2)'!Q566</f>
        <v>0.27958804479198918</v>
      </c>
      <c r="P365" s="68">
        <f>'CAPE calculation (2)'!R566</f>
        <v>1.3225848543772121</v>
      </c>
    </row>
    <row r="366" spans="3:16" x14ac:dyDescent="0.25">
      <c r="C366" s="66">
        <f>C362+1</f>
        <v>1990</v>
      </c>
      <c r="D366" s="65" t="s">
        <v>1</v>
      </c>
      <c r="E366" s="66">
        <f>'q calc'!M368</f>
        <v>0.61432591410813286</v>
      </c>
      <c r="F366" s="66">
        <f t="shared" si="17"/>
        <v>-0.48722968692562368</v>
      </c>
      <c r="G366" s="66">
        <f t="shared" si="16"/>
        <v>-0.28567461793892268</v>
      </c>
      <c r="H366" s="66">
        <f t="shared" si="18"/>
        <v>0.75150710309898283</v>
      </c>
      <c r="I366" s="68">
        <f>'CAPE calculation'!O567</f>
        <v>35.569505654343622</v>
      </c>
      <c r="J366" s="69">
        <f>'CAPE calculation'!P567</f>
        <v>3.571488688038194</v>
      </c>
      <c r="K366" s="69">
        <f>'CAPE calculation'!Q567</f>
        <v>0.21640991941011256</v>
      </c>
      <c r="L366" s="69">
        <f>'CAPE calculation'!R567</f>
        <v>1.241611235243661</v>
      </c>
      <c r="M366" s="68">
        <f>'CAPE calculation (2)'!O567</f>
        <v>35.497746177404743</v>
      </c>
      <c r="N366" s="68">
        <f>'CAPE calculation (2)'!P567</f>
        <v>3.5694692065054943</v>
      </c>
      <c r="O366" s="68">
        <f>'CAPE calculation (2)'!Q567</f>
        <v>0.22463273053054156</v>
      </c>
      <c r="P366" s="68">
        <f>'CAPE calculation (2)'!R567</f>
        <v>1.2518628607429003</v>
      </c>
    </row>
    <row r="367" spans="3:16" x14ac:dyDescent="0.25">
      <c r="D367" s="65" t="s">
        <v>4</v>
      </c>
      <c r="E367" s="66">
        <f>'q calc'!M369</f>
        <v>0.63406506696825182</v>
      </c>
      <c r="F367" s="66">
        <f t="shared" si="17"/>
        <v>-0.45560370052347271</v>
      </c>
      <c r="G367" s="66">
        <f t="shared" si="16"/>
        <v>-0.25404863153677171</v>
      </c>
      <c r="H367" s="66">
        <f t="shared" si="18"/>
        <v>0.77565407987933221</v>
      </c>
      <c r="I367" s="68">
        <f>'CAPE calculation'!O568</f>
        <v>37.323042009972404</v>
      </c>
      <c r="J367" s="69">
        <f>'CAPE calculation'!P568</f>
        <v>3.6196108841784924</v>
      </c>
      <c r="K367" s="69">
        <f>'CAPE calculation'!Q568</f>
        <v>0.26453211555041101</v>
      </c>
      <c r="L367" s="69">
        <f>'CAPE calculation'!R568</f>
        <v>1.3028212633422962</v>
      </c>
      <c r="M367" s="68">
        <f>'CAPE calculation (2)'!O568</f>
        <v>37.23142783390108</v>
      </c>
      <c r="N367" s="68">
        <f>'CAPE calculation (2)'!P568</f>
        <v>3.6171532388521745</v>
      </c>
      <c r="O367" s="68">
        <f>'CAPE calculation (2)'!Q568</f>
        <v>0.27231676287722184</v>
      </c>
      <c r="P367" s="68">
        <f>'CAPE calculation (2)'!R568</f>
        <v>1.3130028460048513</v>
      </c>
    </row>
    <row r="368" spans="3:16" x14ac:dyDescent="0.25">
      <c r="D368" s="65" t="s">
        <v>3</v>
      </c>
      <c r="E368" s="66">
        <f>'q calc'!M370</f>
        <v>0.55857548686170877</v>
      </c>
      <c r="F368" s="66">
        <f t="shared" si="17"/>
        <v>-0.58236550960311229</v>
      </c>
      <c r="G368" s="66">
        <f t="shared" si="16"/>
        <v>-0.38081044061641134</v>
      </c>
      <c r="H368" s="66">
        <f t="shared" si="18"/>
        <v>0.68330740467454654</v>
      </c>
      <c r="I368" s="68">
        <f>'CAPE calculation'!O569</f>
        <v>31.805284878956378</v>
      </c>
      <c r="J368" s="69">
        <f>'CAPE calculation'!P569</f>
        <v>3.45963246714006</v>
      </c>
      <c r="K368" s="69">
        <f>'CAPE calculation'!Q569</f>
        <v>0.1045536985119786</v>
      </c>
      <c r="L368" s="69">
        <f>'CAPE calculation'!R569</f>
        <v>1.1102150091595444</v>
      </c>
      <c r="M368" s="68">
        <f>'CAPE calculation (2)'!O569</f>
        <v>31.713858344739911</v>
      </c>
      <c r="N368" s="68">
        <f>'CAPE calculation (2)'!P569</f>
        <v>3.4567537571098601</v>
      </c>
      <c r="O368" s="68">
        <f>'CAPE calculation (2)'!Q569</f>
        <v>0.1119172811349074</v>
      </c>
      <c r="P368" s="68">
        <f>'CAPE calculation (2)'!R569</f>
        <v>1.1184203423571777</v>
      </c>
    </row>
    <row r="369" spans="3:16" x14ac:dyDescent="0.25">
      <c r="D369" s="65" t="s">
        <v>2</v>
      </c>
      <c r="E369" s="66">
        <f>'q calc'!M371</f>
        <v>0.61608895820846832</v>
      </c>
      <c r="F369" s="66">
        <f t="shared" si="17"/>
        <v>-0.48436391319903904</v>
      </c>
      <c r="G369" s="66">
        <f t="shared" si="16"/>
        <v>-0.2828088442123381</v>
      </c>
      <c r="H369" s="66">
        <f t="shared" si="18"/>
        <v>0.75366384129616981</v>
      </c>
      <c r="I369" s="68">
        <f>'CAPE calculation'!O570</f>
        <v>32.692835758738831</v>
      </c>
      <c r="J369" s="69">
        <f>'CAPE calculation'!P570</f>
        <v>3.4871559639526746</v>
      </c>
      <c r="K369" s="69">
        <f>'CAPE calculation'!Q570</f>
        <v>0.13207719532459317</v>
      </c>
      <c r="L369" s="69">
        <f>'CAPE calculation'!R570</f>
        <v>1.1411964108944239</v>
      </c>
      <c r="M369" s="68">
        <f>'CAPE calculation (2)'!O570</f>
        <v>32.58604369043266</v>
      </c>
      <c r="N369" s="68">
        <f>'CAPE calculation (2)'!P570</f>
        <v>3.4838840890529772</v>
      </c>
      <c r="O369" s="68">
        <f>'CAPE calculation (2)'!Q570</f>
        <v>0.13904761307802449</v>
      </c>
      <c r="P369" s="68">
        <f>'CAPE calculation (2)'!R570</f>
        <v>1.1491788146415942</v>
      </c>
    </row>
    <row r="370" spans="3:16" x14ac:dyDescent="0.25">
      <c r="C370" s="66">
        <f>C366+1</f>
        <v>1991</v>
      </c>
      <c r="D370" s="65" t="s">
        <v>1</v>
      </c>
      <c r="E370" s="66">
        <f>'q calc'!M372</f>
        <v>0.68823832639727067</v>
      </c>
      <c r="F370" s="66">
        <f t="shared" si="17"/>
        <v>-0.37362009638583532</v>
      </c>
      <c r="G370" s="66">
        <f t="shared" si="16"/>
        <v>-0.17206502739913435</v>
      </c>
      <c r="H370" s="66">
        <f t="shared" si="18"/>
        <v>0.84192442323288574</v>
      </c>
      <c r="I370" s="68">
        <f>'CAPE calculation'!O571</f>
        <v>36.478325008966124</v>
      </c>
      <c r="J370" s="69">
        <f>'CAPE calculation'!P571</f>
        <v>3.5967182488275964</v>
      </c>
      <c r="K370" s="69">
        <f>'CAPE calculation'!Q571</f>
        <v>0.24163948019951498</v>
      </c>
      <c r="L370" s="69">
        <f>'CAPE calculation'!R571</f>
        <v>1.2733350475583933</v>
      </c>
      <c r="M370" s="68">
        <f>'CAPE calculation (2)'!O571</f>
        <v>36.346632540670939</v>
      </c>
      <c r="N370" s="68">
        <f>'CAPE calculation (2)'!P571</f>
        <v>3.5931015598166893</v>
      </c>
      <c r="O370" s="68">
        <f>'CAPE calculation (2)'!Q571</f>
        <v>0.24826508384173662</v>
      </c>
      <c r="P370" s="68">
        <f>'CAPE calculation (2)'!R571</f>
        <v>1.2817996715435953</v>
      </c>
    </row>
    <row r="371" spans="3:16" x14ac:dyDescent="0.25">
      <c r="D371" s="65" t="s">
        <v>4</v>
      </c>
      <c r="E371" s="66">
        <f>'q calc'!M373</f>
        <v>0.68120145638709828</v>
      </c>
      <c r="F371" s="66">
        <f t="shared" si="17"/>
        <v>-0.3838971922230498</v>
      </c>
      <c r="G371" s="66">
        <f t="shared" si="16"/>
        <v>-0.18234212323634882</v>
      </c>
      <c r="H371" s="66">
        <f t="shared" si="18"/>
        <v>0.83331619480757801</v>
      </c>
      <c r="I371" s="68">
        <f>'CAPE calculation'!O572</f>
        <v>36.578436277007128</v>
      </c>
      <c r="J371" s="69">
        <f>'CAPE calculation'!P572</f>
        <v>3.5994588940174799</v>
      </c>
      <c r="K371" s="69">
        <f>'CAPE calculation'!Q572</f>
        <v>0.24438012538939846</v>
      </c>
      <c r="L371" s="69">
        <f>'CAPE calculation'!R572</f>
        <v>1.2768295935996596</v>
      </c>
      <c r="M371" s="68">
        <f>'CAPE calculation (2)'!O572</f>
        <v>36.43607539602624</v>
      </c>
      <c r="N371" s="68">
        <f>'CAPE calculation (2)'!P572</f>
        <v>3.595559366153291</v>
      </c>
      <c r="O371" s="68">
        <f>'CAPE calculation (2)'!Q572</f>
        <v>0.25072289017833826</v>
      </c>
      <c r="P371" s="68">
        <f>'CAPE calculation (2)'!R572</f>
        <v>1.2849539616277745</v>
      </c>
    </row>
    <row r="372" spans="3:16" x14ac:dyDescent="0.25">
      <c r="D372" s="65" t="s">
        <v>3</v>
      </c>
      <c r="E372" s="66">
        <f>'q calc'!M374</f>
        <v>0.7220448789931484</v>
      </c>
      <c r="F372" s="66">
        <f t="shared" si="17"/>
        <v>-0.32566798275082959</v>
      </c>
      <c r="G372" s="66">
        <f t="shared" si="16"/>
        <v>-0.12411291376412861</v>
      </c>
      <c r="H372" s="66">
        <f t="shared" si="18"/>
        <v>0.88328010077088315</v>
      </c>
      <c r="I372" s="68">
        <f>'CAPE calculation'!O573</f>
        <v>36.88641268990164</v>
      </c>
      <c r="J372" s="69">
        <f>'CAPE calculation'!P573</f>
        <v>3.6078432634510662</v>
      </c>
      <c r="K372" s="69">
        <f>'CAPE calculation'!Q573</f>
        <v>0.2527644948229848</v>
      </c>
      <c r="L372" s="69">
        <f>'CAPE calculation'!R573</f>
        <v>1.2875800093674754</v>
      </c>
      <c r="M372" s="68">
        <f>'CAPE calculation (2)'!O573</f>
        <v>36.734498471730021</v>
      </c>
      <c r="N372" s="68">
        <f>'CAPE calculation (2)'!P573</f>
        <v>3.6037163263787986</v>
      </c>
      <c r="O372" s="68">
        <f>'CAPE calculation (2)'!Q573</f>
        <v>0.25887985040384587</v>
      </c>
      <c r="P372" s="68">
        <f>'CAPE calculation (2)'!R573</f>
        <v>1.2954781443010965</v>
      </c>
    </row>
    <row r="373" spans="3:16" x14ac:dyDescent="0.25">
      <c r="D373" s="65" t="s">
        <v>2</v>
      </c>
      <c r="E373" s="66">
        <f>'q calc'!M375</f>
        <v>0.82117461902055655</v>
      </c>
      <c r="F373" s="66">
        <f t="shared" si="17"/>
        <v>-0.19701950149892555</v>
      </c>
      <c r="G373" s="66">
        <f t="shared" si="16"/>
        <v>4.5355674877754215E-3</v>
      </c>
      <c r="H373" s="66">
        <f t="shared" si="18"/>
        <v>1.0045458687421167</v>
      </c>
      <c r="I373" s="68">
        <f>'CAPE calculation'!O574</f>
        <v>36.609840008194546</v>
      </c>
      <c r="J373" s="69">
        <f>'CAPE calculation'!P574</f>
        <v>3.6003170569558254</v>
      </c>
      <c r="K373" s="69">
        <f>'CAPE calculation'!Q574</f>
        <v>0.24523828832774397</v>
      </c>
      <c r="L373" s="69">
        <f>'CAPE calculation'!R574</f>
        <v>1.2779257917264983</v>
      </c>
      <c r="M373" s="68">
        <f>'CAPE calculation (2)'!O574</f>
        <v>36.453101280751682</v>
      </c>
      <c r="N373" s="68">
        <f>'CAPE calculation (2)'!P574</f>
        <v>3.5960265379834957</v>
      </c>
      <c r="O373" s="68">
        <f>'CAPE calculation (2)'!Q574</f>
        <v>0.25119006200854299</v>
      </c>
      <c r="P373" s="68">
        <f>'CAPE calculation (2)'!R574</f>
        <v>1.2855543961638873</v>
      </c>
    </row>
    <row r="374" spans="3:16" x14ac:dyDescent="0.25">
      <c r="C374" s="66">
        <f>C370+1</f>
        <v>1992</v>
      </c>
      <c r="D374" s="65" t="s">
        <v>1</v>
      </c>
      <c r="E374" s="66">
        <f>'q calc'!M376</f>
        <v>0.83806220064496273</v>
      </c>
      <c r="F374" s="66">
        <f t="shared" si="17"/>
        <v>-0.17666295614128075</v>
      </c>
      <c r="G374" s="66">
        <f t="shared" si="16"/>
        <v>2.4892112845420228E-2</v>
      </c>
      <c r="H374" s="66">
        <f t="shared" si="18"/>
        <v>1.0252045081604617</v>
      </c>
      <c r="I374" s="68">
        <f>'CAPE calculation'!O575</f>
        <v>37.788538758250589</v>
      </c>
      <c r="J374" s="69">
        <f>'CAPE calculation'!P575</f>
        <v>3.6320058491951799</v>
      </c>
      <c r="K374" s="69">
        <f>'CAPE calculation'!Q575</f>
        <v>0.27692708056709847</v>
      </c>
      <c r="L374" s="69">
        <f>'CAPE calculation'!R575</f>
        <v>1.3190701816783594</v>
      </c>
      <c r="M374" s="68">
        <f>'CAPE calculation (2)'!O575</f>
        <v>37.621738564394263</v>
      </c>
      <c r="N374" s="68">
        <f>'CAPE calculation (2)'!P575</f>
        <v>3.627582036637973</v>
      </c>
      <c r="O374" s="68">
        <f>'CAPE calculation (2)'!Q575</f>
        <v>0.28274556066302026</v>
      </c>
      <c r="P374" s="68">
        <f>'CAPE calculation (2)'!R575</f>
        <v>1.3267675370140191</v>
      </c>
    </row>
    <row r="375" spans="3:16" x14ac:dyDescent="0.25">
      <c r="D375" s="65" t="s">
        <v>4</v>
      </c>
      <c r="E375" s="66">
        <f>'q calc'!M377</f>
        <v>0.83672585669748889</v>
      </c>
      <c r="F375" s="66">
        <f t="shared" si="17"/>
        <v>-0.17825879296997105</v>
      </c>
      <c r="G375" s="66">
        <f t="shared" si="16"/>
        <v>2.3296276016729928E-2</v>
      </c>
      <c r="H375" s="66">
        <f t="shared" si="18"/>
        <v>1.0235697537969446</v>
      </c>
      <c r="I375" s="68">
        <f>'CAPE calculation'!O576</f>
        <v>37.423148106881989</v>
      </c>
      <c r="J375" s="69">
        <f>'CAPE calculation'!P576</f>
        <v>3.6222894462993342</v>
      </c>
      <c r="K375" s="69">
        <f>'CAPE calculation'!Q576</f>
        <v>0.26721067767125284</v>
      </c>
      <c r="L375" s="69">
        <f>'CAPE calculation'!R576</f>
        <v>1.3063156288768405</v>
      </c>
      <c r="M375" s="68">
        <f>'CAPE calculation (2)'!O576</f>
        <v>37.254952813636429</v>
      </c>
      <c r="N375" s="68">
        <f>'CAPE calculation (2)'!P576</f>
        <v>3.6177848974268838</v>
      </c>
      <c r="O375" s="68">
        <f>'CAPE calculation (2)'!Q576</f>
        <v>0.2729484214519311</v>
      </c>
      <c r="P375" s="68">
        <f>'CAPE calculation (2)'!R576</f>
        <v>1.3138324775054888</v>
      </c>
    </row>
    <row r="376" spans="3:16" x14ac:dyDescent="0.25">
      <c r="D376" s="65" t="s">
        <v>3</v>
      </c>
      <c r="E376" s="66">
        <f>'q calc'!M378</f>
        <v>0.86490774557945427</v>
      </c>
      <c r="F376" s="66">
        <f t="shared" si="17"/>
        <v>-0.14513243024734243</v>
      </c>
      <c r="G376" s="66">
        <f t="shared" si="16"/>
        <v>5.6422638739358544E-2</v>
      </c>
      <c r="H376" s="66">
        <f t="shared" si="18"/>
        <v>1.0580447599576246</v>
      </c>
      <c r="I376" s="68">
        <f>'CAPE calculation'!O577</f>
        <v>37.845188977662445</v>
      </c>
      <c r="J376" s="69">
        <f>'CAPE calculation'!P577</f>
        <v>3.6335038642131221</v>
      </c>
      <c r="K376" s="69">
        <f>'CAPE calculation'!Q577</f>
        <v>0.27842509558504069</v>
      </c>
      <c r="L376" s="69">
        <f>'CAPE calculation'!R577</f>
        <v>1.3210476493886028</v>
      </c>
      <c r="M376" s="68">
        <f>'CAPE calculation (2)'!O577</f>
        <v>37.67466082691034</v>
      </c>
      <c r="N376" s="68">
        <f>'CAPE calculation (2)'!P577</f>
        <v>3.6289877418684613</v>
      </c>
      <c r="O376" s="68">
        <f>'CAPE calculation (2)'!Q577</f>
        <v>0.28415126589350859</v>
      </c>
      <c r="P376" s="68">
        <f>'CAPE calculation (2)'!R577</f>
        <v>1.3286338925459806</v>
      </c>
    </row>
    <row r="377" spans="3:16" x14ac:dyDescent="0.25">
      <c r="D377" s="65" t="s">
        <v>2</v>
      </c>
      <c r="E377" s="66">
        <f>'q calc'!M379</f>
        <v>0.96050274191227369</v>
      </c>
      <c r="F377" s="66">
        <f t="shared" si="17"/>
        <v>-4.0298442105790082E-2</v>
      </c>
      <c r="G377" s="66">
        <f t="shared" si="16"/>
        <v>0.16125662688091089</v>
      </c>
      <c r="H377" s="66">
        <f t="shared" si="18"/>
        <v>1.1749864632376033</v>
      </c>
      <c r="I377" s="68">
        <f>'CAPE calculation'!O578</f>
        <v>39.015693399432728</v>
      </c>
      <c r="J377" s="69">
        <f>'CAPE calculation'!P578</f>
        <v>3.6639639600477976</v>
      </c>
      <c r="K377" s="69">
        <f>'CAPE calculation'!Q578</f>
        <v>0.30888519141971615</v>
      </c>
      <c r="L377" s="69">
        <f>'CAPE calculation'!R578</f>
        <v>1.3619060030327419</v>
      </c>
      <c r="M377" s="68">
        <f>'CAPE calculation (2)'!O578</f>
        <v>38.841123209231093</v>
      </c>
      <c r="N377" s="68">
        <f>'CAPE calculation (2)'!P578</f>
        <v>3.6594795618832281</v>
      </c>
      <c r="O377" s="68">
        <f>'CAPE calculation (2)'!Q578</f>
        <v>0.31464308590827539</v>
      </c>
      <c r="P377" s="68">
        <f>'CAPE calculation (2)'!R578</f>
        <v>1.3697703333662863</v>
      </c>
    </row>
    <row r="378" spans="3:16" x14ac:dyDescent="0.25">
      <c r="C378" s="66">
        <f>C374+1</f>
        <v>1993</v>
      </c>
      <c r="D378" s="65" t="s">
        <v>1</v>
      </c>
      <c r="E378" s="66">
        <f>'q calc'!M380</f>
        <v>0.97778157361460538</v>
      </c>
      <c r="F378" s="66">
        <f t="shared" si="17"/>
        <v>-2.2468973753747536E-2</v>
      </c>
      <c r="G378" s="66">
        <f t="shared" si="16"/>
        <v>0.17908609523295344</v>
      </c>
      <c r="H378" s="66">
        <f t="shared" si="18"/>
        <v>1.1961237202852826</v>
      </c>
      <c r="I378" s="68">
        <f>'CAPE calculation'!O579</f>
        <v>39.62973634069359</v>
      </c>
      <c r="J378" s="69">
        <f>'CAPE calculation'!P579</f>
        <v>3.6795797541570878</v>
      </c>
      <c r="K378" s="69">
        <f>'CAPE calculation'!Q579</f>
        <v>0.32450098552900641</v>
      </c>
      <c r="L378" s="69">
        <f>'CAPE calculation'!R579</f>
        <v>1.3833401669539498</v>
      </c>
      <c r="M378" s="68">
        <f>'CAPE calculation (2)'!O579</f>
        <v>39.454547052306289</v>
      </c>
      <c r="N378" s="68">
        <f>'CAPE calculation (2)'!P579</f>
        <v>3.6751493017982759</v>
      </c>
      <c r="O378" s="68">
        <f>'CAPE calculation (2)'!Q579</f>
        <v>0.33031282582332322</v>
      </c>
      <c r="P378" s="68">
        <f>'CAPE calculation (2)'!R579</f>
        <v>1.3914033272809485</v>
      </c>
    </row>
    <row r="379" spans="3:16" x14ac:dyDescent="0.25">
      <c r="D379" s="65" t="s">
        <v>4</v>
      </c>
      <c r="E379" s="66">
        <f>'q calc'!M381</f>
        <v>0.97414112917027962</v>
      </c>
      <c r="F379" s="66">
        <f t="shared" si="17"/>
        <v>-2.6199089357356296E-2</v>
      </c>
      <c r="G379" s="66">
        <f t="shared" si="16"/>
        <v>0.17535597962934468</v>
      </c>
      <c r="H379" s="66">
        <f t="shared" si="18"/>
        <v>1.1916703514862148</v>
      </c>
      <c r="I379" s="68">
        <f>'CAPE calculation'!O580</f>
        <v>39.015740205350419</v>
      </c>
      <c r="J379" s="69">
        <f>'CAPE calculation'!P580</f>
        <v>3.663965159716073</v>
      </c>
      <c r="K379" s="69">
        <f>'CAPE calculation'!Q580</f>
        <v>0.30888639108799154</v>
      </c>
      <c r="L379" s="69">
        <f>'CAPE calculation'!R580</f>
        <v>1.3619076368691478</v>
      </c>
      <c r="M379" s="68">
        <f>'CAPE calculation (2)'!O580</f>
        <v>38.847558222179934</v>
      </c>
      <c r="N379" s="68">
        <f>'CAPE calculation (2)'!P580</f>
        <v>3.6596452234144832</v>
      </c>
      <c r="O379" s="68">
        <f>'CAPE calculation (2)'!Q580</f>
        <v>0.31480874743953047</v>
      </c>
      <c r="P379" s="68">
        <f>'CAPE calculation (2)'!R580</f>
        <v>1.36999727041403</v>
      </c>
    </row>
    <row r="380" spans="3:16" x14ac:dyDescent="0.25">
      <c r="D380" s="65" t="s">
        <v>3</v>
      </c>
      <c r="E380" s="66">
        <f>'q calc'!M382</f>
        <v>0.98396398680837538</v>
      </c>
      <c r="F380" s="66">
        <f t="shared" si="17"/>
        <v>-1.6165981371611265E-2</v>
      </c>
      <c r="G380" s="66">
        <f t="shared" si="16"/>
        <v>0.18538908761508971</v>
      </c>
      <c r="H380" s="66">
        <f t="shared" si="18"/>
        <v>1.203686688609932</v>
      </c>
      <c r="I380" s="68">
        <f>'CAPE calculation'!O581</f>
        <v>39.58104447505675</v>
      </c>
      <c r="J380" s="69">
        <f>'CAPE calculation'!P581</f>
        <v>3.6783503287867414</v>
      </c>
      <c r="K380" s="69">
        <f>'CAPE calculation'!Q581</f>
        <v>0.32327156015865999</v>
      </c>
      <c r="L380" s="69">
        <f>'CAPE calculation'!R581</f>
        <v>1.3816404984787354</v>
      </c>
      <c r="M380" s="68">
        <f>'CAPE calculation (2)'!O581</f>
        <v>39.416671539325279</v>
      </c>
      <c r="N380" s="68">
        <f>'CAPE calculation (2)'!P581</f>
        <v>3.6741888623231711</v>
      </c>
      <c r="O380" s="68">
        <f>'CAPE calculation (2)'!Q581</f>
        <v>0.3293523863482184</v>
      </c>
      <c r="P380" s="68">
        <f>'CAPE calculation (2)'!R581</f>
        <v>1.3900676101400475</v>
      </c>
    </row>
    <row r="381" spans="3:16" x14ac:dyDescent="0.25">
      <c r="D381" s="65" t="s">
        <v>2</v>
      </c>
      <c r="E381" s="66">
        <f>'q calc'!M383</f>
        <v>0.98319936611187808</v>
      </c>
      <c r="F381" s="66">
        <f t="shared" si="17"/>
        <v>-1.6943365449927791E-2</v>
      </c>
      <c r="G381" s="66">
        <f t="shared" si="16"/>
        <v>0.1846117035367732</v>
      </c>
      <c r="H381" s="66">
        <f t="shared" si="18"/>
        <v>1.20275132535828</v>
      </c>
      <c r="I381" s="68">
        <f>'CAPE calculation'!O582</f>
        <v>39.756449675393682</v>
      </c>
      <c r="J381" s="69">
        <f>'CAPE calculation'!P582</f>
        <v>3.6827720839230089</v>
      </c>
      <c r="K381" s="69">
        <f>'CAPE calculation'!Q582</f>
        <v>0.32769331529492751</v>
      </c>
      <c r="L381" s="69">
        <f>'CAPE calculation'!R582</f>
        <v>1.3877633012405974</v>
      </c>
      <c r="M381" s="68">
        <f>'CAPE calculation (2)'!O582</f>
        <v>39.59864188085524</v>
      </c>
      <c r="N381" s="68">
        <f>'CAPE calculation (2)'!P582</f>
        <v>3.6787948217343169</v>
      </c>
      <c r="O381" s="68">
        <f>'CAPE calculation (2)'!Q582</f>
        <v>0.33395834575936423</v>
      </c>
      <c r="P381" s="68">
        <f>'CAPE calculation (2)'!R582</f>
        <v>1.396484972841882</v>
      </c>
    </row>
    <row r="382" spans="3:16" x14ac:dyDescent="0.25">
      <c r="C382" s="66">
        <f>C378+1</f>
        <v>1994</v>
      </c>
      <c r="D382" s="65" t="s">
        <v>1</v>
      </c>
      <c r="E382" s="66">
        <f>'q calc'!M384</f>
        <v>0.94360238865435875</v>
      </c>
      <c r="F382" s="66">
        <f t="shared" si="17"/>
        <v>-5.8050400024989068E-2</v>
      </c>
      <c r="G382" s="66">
        <f t="shared" si="16"/>
        <v>0.14350466896171191</v>
      </c>
      <c r="H382" s="66">
        <f t="shared" si="18"/>
        <v>1.1543122002339927</v>
      </c>
      <c r="I382" s="68">
        <f>'CAPE calculation'!O583</f>
        <v>38.990879925822206</v>
      </c>
      <c r="J382" s="69">
        <f>'CAPE calculation'!P583</f>
        <v>3.6633277707270855</v>
      </c>
      <c r="K382" s="69">
        <f>'CAPE calculation'!Q583</f>
        <v>0.30824900209900408</v>
      </c>
      <c r="L382" s="69">
        <f>'CAPE calculation'!R583</f>
        <v>1.3610398485261361</v>
      </c>
      <c r="M382" s="68">
        <f>'CAPE calculation (2)'!O583</f>
        <v>38.843929883006204</v>
      </c>
      <c r="N382" s="68">
        <f>'CAPE calculation (2)'!P583</f>
        <v>3.6595518196384744</v>
      </c>
      <c r="O382" s="68">
        <f>'CAPE calculation (2)'!Q583</f>
        <v>0.31471534366352172</v>
      </c>
      <c r="P382" s="68">
        <f>'CAPE calculation (2)'!R583</f>
        <v>1.3698693134717754</v>
      </c>
    </row>
    <row r="383" spans="3:16" x14ac:dyDescent="0.25">
      <c r="D383" s="65" t="s">
        <v>4</v>
      </c>
      <c r="E383" s="66">
        <f>'q calc'!M385</f>
        <v>0.90943143144996663</v>
      </c>
      <c r="F383" s="66">
        <f t="shared" si="17"/>
        <v>-9.4935675344911707E-2</v>
      </c>
      <c r="G383" s="66">
        <f t="shared" si="16"/>
        <v>0.10661939364178927</v>
      </c>
      <c r="H383" s="66">
        <f t="shared" si="18"/>
        <v>1.1125107452260701</v>
      </c>
      <c r="I383" s="68">
        <f>'CAPE calculation'!O584</f>
        <v>37.830371671178277</v>
      </c>
      <c r="J383" s="69">
        <f>'CAPE calculation'!P584</f>
        <v>3.6331122633700899</v>
      </c>
      <c r="K383" s="69">
        <f>'CAPE calculation'!Q584</f>
        <v>0.27803349474200845</v>
      </c>
      <c r="L383" s="69">
        <f>'CAPE calculation'!R584</f>
        <v>1.3205304272943301</v>
      </c>
      <c r="M383" s="68">
        <f>'CAPE calculation (2)'!O584</f>
        <v>37.695405644944003</v>
      </c>
      <c r="N383" s="68">
        <f>'CAPE calculation (2)'!P584</f>
        <v>3.6295382208458218</v>
      </c>
      <c r="O383" s="68">
        <f>'CAPE calculation (2)'!Q584</f>
        <v>0.28470174487086908</v>
      </c>
      <c r="P383" s="68">
        <f>'CAPE calculation (2)'!R584</f>
        <v>1.3293654789154199</v>
      </c>
    </row>
    <row r="384" spans="3:16" x14ac:dyDescent="0.25">
      <c r="D384" s="65" t="s">
        <v>3</v>
      </c>
      <c r="E384" s="66">
        <f>'q calc'!M386</f>
        <v>0.9323056772848507</v>
      </c>
      <c r="F384" s="66">
        <f t="shared" si="17"/>
        <v>-7.0094538150834454E-2</v>
      </c>
      <c r="G384" s="66">
        <f t="shared" si="16"/>
        <v>0.13146053083586651</v>
      </c>
      <c r="H384" s="66">
        <f t="shared" si="18"/>
        <v>1.1404928925328528</v>
      </c>
      <c r="I384" s="68">
        <f>'CAPE calculation'!O585</f>
        <v>38.276377139309467</v>
      </c>
      <c r="J384" s="69">
        <f>'CAPE calculation'!P585</f>
        <v>3.6448329210221337</v>
      </c>
      <c r="K384" s="69">
        <f>'CAPE calculation'!Q585</f>
        <v>0.28975415239405233</v>
      </c>
      <c r="L384" s="69">
        <f>'CAPE calculation'!R585</f>
        <v>1.3360989709112461</v>
      </c>
      <c r="M384" s="68">
        <f>'CAPE calculation (2)'!O585</f>
        <v>38.148346088385935</v>
      </c>
      <c r="N384" s="68">
        <f>'CAPE calculation (2)'!P585</f>
        <v>3.6414824039305707</v>
      </c>
      <c r="O384" s="68">
        <f>'CAPE calculation (2)'!Q585</f>
        <v>0.29664592795561795</v>
      </c>
      <c r="P384" s="68">
        <f>'CAPE calculation (2)'!R585</f>
        <v>1.3453388682241274</v>
      </c>
    </row>
    <row r="385" spans="3:16" x14ac:dyDescent="0.25">
      <c r="D385" s="65" t="s">
        <v>2</v>
      </c>
      <c r="E385" s="66">
        <f>'q calc'!M387</f>
        <v>0.90541440842256382</v>
      </c>
      <c r="F385" s="66">
        <f t="shared" si="17"/>
        <v>-9.9362530231749874E-2</v>
      </c>
      <c r="G385" s="66">
        <f t="shared" si="16"/>
        <v>0.1021925387549511</v>
      </c>
      <c r="H385" s="66">
        <f t="shared" si="18"/>
        <v>1.1075967064901524</v>
      </c>
      <c r="I385" s="68">
        <f>'CAPE calculation'!O586</f>
        <v>37.043234780486856</v>
      </c>
      <c r="J385" s="69">
        <f>'CAPE calculation'!P586</f>
        <v>3.612085738051332</v>
      </c>
      <c r="K385" s="69">
        <f>'CAPE calculation'!Q586</f>
        <v>0.25700696942325063</v>
      </c>
      <c r="L385" s="69">
        <f>'CAPE calculation'!R586</f>
        <v>1.2930541385695278</v>
      </c>
      <c r="M385" s="68">
        <f>'CAPE calculation (2)'!O586</f>
        <v>36.92672521135384</v>
      </c>
      <c r="N385" s="68">
        <f>'CAPE calculation (2)'!P586</f>
        <v>3.6089355493667297</v>
      </c>
      <c r="O385" s="68">
        <f>'CAPE calculation (2)'!Q586</f>
        <v>0.26409907339177696</v>
      </c>
      <c r="P385" s="68">
        <f>'CAPE calculation (2)'!R586</f>
        <v>1.3022572089485849</v>
      </c>
    </row>
    <row r="386" spans="3:16" x14ac:dyDescent="0.25">
      <c r="C386" s="66">
        <f>C382+1</f>
        <v>1995</v>
      </c>
      <c r="D386" s="65" t="s">
        <v>1</v>
      </c>
      <c r="E386" s="66">
        <f>'q calc'!M388</f>
        <v>0.94871153390994012</v>
      </c>
      <c r="F386" s="66">
        <f t="shared" si="17"/>
        <v>-5.2650495062668834E-2</v>
      </c>
      <c r="G386" s="66">
        <f t="shared" si="16"/>
        <v>0.14890457392403214</v>
      </c>
      <c r="H386" s="66">
        <f t="shared" si="18"/>
        <v>1.1605622360246983</v>
      </c>
      <c r="I386" s="68">
        <f>'CAPE calculation'!O587</f>
        <v>39.488954939007066</v>
      </c>
      <c r="J386" s="69">
        <f>'CAPE calculation'!P587</f>
        <v>3.6760210110083227</v>
      </c>
      <c r="K386" s="69">
        <f>'CAPE calculation'!Q587</f>
        <v>0.32094224238024127</v>
      </c>
      <c r="L386" s="69">
        <f>'CAPE calculation'!R587</f>
        <v>1.3784259639918408</v>
      </c>
      <c r="M386" s="68">
        <f>'CAPE calculation (2)'!O587</f>
        <v>39.372133754742443</v>
      </c>
      <c r="N386" s="68">
        <f>'CAPE calculation (2)'!P587</f>
        <v>3.6730583009658688</v>
      </c>
      <c r="O386" s="68">
        <f>'CAPE calculation (2)'!Q587</f>
        <v>0.32822182499091612</v>
      </c>
      <c r="P386" s="68">
        <f>'CAPE calculation (2)'!R587</f>
        <v>1.3884969414519459</v>
      </c>
    </row>
    <row r="387" spans="3:16" x14ac:dyDescent="0.25">
      <c r="D387" s="65" t="s">
        <v>4</v>
      </c>
      <c r="E387" s="66">
        <f>'q calc'!M389</f>
        <v>0.99264078597413852</v>
      </c>
      <c r="F387" s="66">
        <f t="shared" si="17"/>
        <v>-7.3864266325314523E-3</v>
      </c>
      <c r="G387" s="66">
        <f t="shared" si="16"/>
        <v>0.19416864235416953</v>
      </c>
      <c r="H387" s="66">
        <f t="shared" si="18"/>
        <v>1.2143010482771468</v>
      </c>
      <c r="I387" s="68">
        <f>'CAPE calculation'!O588</f>
        <v>42.668183699890449</v>
      </c>
      <c r="J387" s="69">
        <f>'CAPE calculation'!P588</f>
        <v>3.7534535300856091</v>
      </c>
      <c r="K387" s="69">
        <f>'CAPE calculation'!Q588</f>
        <v>0.3983747614575277</v>
      </c>
      <c r="L387" s="69">
        <f>'CAPE calculation'!R588</f>
        <v>1.489402095830225</v>
      </c>
      <c r="M387" s="68">
        <f>'CAPE calculation (2)'!O588</f>
        <v>42.550764041080164</v>
      </c>
      <c r="N387" s="68">
        <f>'CAPE calculation (2)'!P588</f>
        <v>3.7506978111702778</v>
      </c>
      <c r="O387" s="68">
        <f>'CAPE calculation (2)'!Q588</f>
        <v>0.40586133519532508</v>
      </c>
      <c r="P387" s="68">
        <f>'CAPE calculation (2)'!R588</f>
        <v>1.5005944583932225</v>
      </c>
    </row>
    <row r="388" spans="3:16" x14ac:dyDescent="0.25">
      <c r="D388" s="65" t="s">
        <v>3</v>
      </c>
      <c r="E388" s="66">
        <f>'q calc'!M390</f>
        <v>1.037572536409437</v>
      </c>
      <c r="F388" s="66">
        <f t="shared" si="17"/>
        <v>3.6883885290309337E-2</v>
      </c>
      <c r="G388" s="66">
        <f t="shared" si="16"/>
        <v>0.23843895427701031</v>
      </c>
      <c r="H388" s="66">
        <f t="shared" si="18"/>
        <v>1.2692662203972571</v>
      </c>
      <c r="I388" s="68">
        <f>'CAPE calculation'!O589</f>
        <v>45.348688085147494</v>
      </c>
      <c r="J388" s="69">
        <f>'CAPE calculation'!P589</f>
        <v>3.8143812474800245</v>
      </c>
      <c r="K388" s="69">
        <f>'CAPE calculation'!Q589</f>
        <v>0.45930247885194309</v>
      </c>
      <c r="L388" s="69">
        <f>'CAPE calculation'!R589</f>
        <v>1.582969445154593</v>
      </c>
      <c r="M388" s="68">
        <f>'CAPE calculation (2)'!O589</f>
        <v>45.232823780016375</v>
      </c>
      <c r="N388" s="68">
        <f>'CAPE calculation (2)'!P589</f>
        <v>3.81182301311331</v>
      </c>
      <c r="O388" s="68">
        <f>'CAPE calculation (2)'!Q589</f>
        <v>0.46698653713835725</v>
      </c>
      <c r="P388" s="68">
        <f>'CAPE calculation (2)'!R589</f>
        <v>1.5951799275857774</v>
      </c>
    </row>
    <row r="389" spans="3:16" x14ac:dyDescent="0.25">
      <c r="D389" s="65" t="s">
        <v>2</v>
      </c>
      <c r="E389" s="66">
        <f>'q calc'!M391</f>
        <v>1.076324809383868</v>
      </c>
      <c r="F389" s="66">
        <f t="shared" si="17"/>
        <v>7.3552283643905259E-2</v>
      </c>
      <c r="G389" s="66">
        <f t="shared" si="16"/>
        <v>0.27510735263060626</v>
      </c>
      <c r="H389" s="66">
        <f t="shared" si="18"/>
        <v>1.3166720154853504</v>
      </c>
      <c r="I389" s="68">
        <f>'CAPE calculation'!O590</f>
        <v>47.806172613305634</v>
      </c>
      <c r="J389" s="69">
        <f>'CAPE calculation'!P590</f>
        <v>3.867154765329885</v>
      </c>
      <c r="K389" s="69">
        <f>'CAPE calculation'!Q590</f>
        <v>0.51207599670180359</v>
      </c>
      <c r="L389" s="69">
        <f>'CAPE calculation'!R590</f>
        <v>1.6687519249632772</v>
      </c>
      <c r="M389" s="68">
        <f>'CAPE calculation (2)'!O590</f>
        <v>47.693728898138261</v>
      </c>
      <c r="N389" s="68">
        <f>'CAPE calculation (2)'!P590</f>
        <v>3.8647999196106975</v>
      </c>
      <c r="O389" s="68">
        <f>'CAPE calculation (2)'!Q590</f>
        <v>0.51996344363574476</v>
      </c>
      <c r="P389" s="68">
        <f>'CAPE calculation (2)'!R590</f>
        <v>1.6819661620073267</v>
      </c>
    </row>
    <row r="390" spans="3:16" x14ac:dyDescent="0.25">
      <c r="C390" s="66">
        <f>C386+1</f>
        <v>1996</v>
      </c>
      <c r="D390" s="65" t="s">
        <v>1</v>
      </c>
      <c r="E390" s="66">
        <f>'q calc'!M392</f>
        <v>1.1016556472255159</v>
      </c>
      <c r="F390" s="66">
        <f t="shared" si="17"/>
        <v>9.6814182067071944E-2</v>
      </c>
      <c r="G390" s="66">
        <f t="shared" ref="G390:G453" si="19">F390-$F$506</f>
        <v>0.29836925105377293</v>
      </c>
      <c r="H390" s="66">
        <f t="shared" si="18"/>
        <v>1.3476593206409264</v>
      </c>
      <c r="I390" s="68">
        <f>'CAPE calculation'!O591</f>
        <v>49.360847982560777</v>
      </c>
      <c r="J390" s="69">
        <f>'CAPE calculation'!P591</f>
        <v>3.899157558999014</v>
      </c>
      <c r="K390" s="69">
        <f>'CAPE calculation'!Q591</f>
        <v>0.54407879037093254</v>
      </c>
      <c r="L390" s="69">
        <f>'CAPE calculation'!R591</f>
        <v>1.7230203880783401</v>
      </c>
      <c r="M390" s="68">
        <f>'CAPE calculation (2)'!O591</f>
        <v>49.253416616435985</v>
      </c>
      <c r="N390" s="68">
        <f>'CAPE calculation (2)'!P591</f>
        <v>3.8969787381344658</v>
      </c>
      <c r="O390" s="68">
        <f>'CAPE calculation (2)'!Q591</f>
        <v>0.55214226215951312</v>
      </c>
      <c r="P390" s="68">
        <f>'CAPE calculation (2)'!R591</f>
        <v>1.736970080259933</v>
      </c>
    </row>
    <row r="391" spans="3:16" x14ac:dyDescent="0.25">
      <c r="D391" s="65" t="s">
        <v>4</v>
      </c>
      <c r="E391" s="66">
        <f>'q calc'!M393</f>
        <v>1.1323333388543169</v>
      </c>
      <c r="F391" s="66">
        <f t="shared" ref="F391:F454" si="20">LN(E391)</f>
        <v>0.12428040538609536</v>
      </c>
      <c r="G391" s="66">
        <f t="shared" si="19"/>
        <v>0.32583547437279636</v>
      </c>
      <c r="H391" s="66">
        <f t="shared" ref="H391:H454" si="21">EXP(G391)</f>
        <v>1.3851874512899389</v>
      </c>
      <c r="I391" s="68">
        <f>'CAPE calculation'!O592</f>
        <v>50.412807255667879</v>
      </c>
      <c r="J391" s="69">
        <f>'CAPE calculation'!P592</f>
        <v>3.9202452550119151</v>
      </c>
      <c r="K391" s="69">
        <f>'CAPE calculation'!Q592</f>
        <v>0.56516648638383371</v>
      </c>
      <c r="L391" s="69">
        <f>'CAPE calculation'!R592</f>
        <v>1.7597407312059949</v>
      </c>
      <c r="M391" s="68">
        <f>'CAPE calculation (2)'!O592</f>
        <v>50.310462081145097</v>
      </c>
      <c r="N391" s="68">
        <f>'CAPE calculation (2)'!P592</f>
        <v>3.9182130491389473</v>
      </c>
      <c r="O391" s="68">
        <f>'CAPE calculation (2)'!Q592</f>
        <v>0.5733765731639946</v>
      </c>
      <c r="P391" s="68">
        <f>'CAPE calculation (2)'!R592</f>
        <v>1.7742478260856209</v>
      </c>
    </row>
    <row r="392" spans="3:16" x14ac:dyDescent="0.25">
      <c r="D392" s="65" t="s">
        <v>3</v>
      </c>
      <c r="E392" s="66">
        <f>'q calc'!M394</f>
        <v>1.1301331169193929</v>
      </c>
      <c r="F392" s="66">
        <f t="shared" si="20"/>
        <v>0.12233542836960327</v>
      </c>
      <c r="G392" s="66">
        <f t="shared" si="19"/>
        <v>0.32389049735630426</v>
      </c>
      <c r="H392" s="66">
        <f t="shared" si="21"/>
        <v>1.3824959118732922</v>
      </c>
      <c r="I392" s="68">
        <f>'CAPE calculation'!O593</f>
        <v>50.269784901164641</v>
      </c>
      <c r="J392" s="69">
        <f>'CAPE calculation'!P593</f>
        <v>3.9174041988245247</v>
      </c>
      <c r="K392" s="69">
        <f>'CAPE calculation'!Q593</f>
        <v>0.56232543019644332</v>
      </c>
      <c r="L392" s="69">
        <f>'CAPE calculation'!R593</f>
        <v>1.7547483041543543</v>
      </c>
      <c r="M392" s="68">
        <f>'CAPE calculation (2)'!O593</f>
        <v>50.173672029971982</v>
      </c>
      <c r="N392" s="68">
        <f>'CAPE calculation (2)'!P593</f>
        <v>3.9154904275652744</v>
      </c>
      <c r="O392" s="68">
        <f>'CAPE calculation (2)'!Q593</f>
        <v>0.57065395159032173</v>
      </c>
      <c r="P392" s="68">
        <f>'CAPE calculation (2)'!R593</f>
        <v>1.7694237906686414</v>
      </c>
    </row>
    <row r="393" spans="3:16" x14ac:dyDescent="0.25">
      <c r="D393" s="65" t="s">
        <v>2</v>
      </c>
      <c r="E393" s="66">
        <f>'q calc'!M395</f>
        <v>1.1169600091246479</v>
      </c>
      <c r="F393" s="66">
        <f t="shared" si="20"/>
        <v>0.11061071740913474</v>
      </c>
      <c r="G393" s="66">
        <f t="shared" si="19"/>
        <v>0.3121657863958357</v>
      </c>
      <c r="H393" s="66">
        <f t="shared" si="21"/>
        <v>1.3663812016676979</v>
      </c>
      <c r="I393" s="68">
        <f>'CAPE calculation'!O594</f>
        <v>54.777659685945181</v>
      </c>
      <c r="J393" s="69">
        <f>'CAPE calculation'!P594</f>
        <v>4.0032824408694747</v>
      </c>
      <c r="K393" s="69">
        <f>'CAPE calculation'!Q594</f>
        <v>0.6482036722413933</v>
      </c>
      <c r="L393" s="69">
        <f>'CAPE calculation'!R594</f>
        <v>1.9121029785275592</v>
      </c>
      <c r="M393" s="68">
        <f>'CAPE calculation (2)'!O594</f>
        <v>54.678767118302666</v>
      </c>
      <c r="N393" s="68">
        <f>'CAPE calculation (2)'!P594</f>
        <v>4.0014754643869015</v>
      </c>
      <c r="O393" s="68">
        <f>'CAPE calculation (2)'!Q594</f>
        <v>0.65663898841194879</v>
      </c>
      <c r="P393" s="68">
        <f>'CAPE calculation (2)'!R594</f>
        <v>1.9283003908057592</v>
      </c>
    </row>
    <row r="394" spans="3:16" x14ac:dyDescent="0.25">
      <c r="C394" s="66">
        <f>C390+1</f>
        <v>1997</v>
      </c>
      <c r="D394" s="65" t="s">
        <v>1</v>
      </c>
      <c r="E394" s="66">
        <f>'q calc'!M396</f>
        <v>1.084289369627867</v>
      </c>
      <c r="F394" s="66">
        <f t="shared" si="20"/>
        <v>8.092481354483913E-2</v>
      </c>
      <c r="G394" s="66">
        <f t="shared" si="19"/>
        <v>0.28247988253154011</v>
      </c>
      <c r="H394" s="66">
        <f t="shared" si="21"/>
        <v>1.3264150907145869</v>
      </c>
      <c r="I394" s="68">
        <f>'CAPE calculation'!O595</f>
        <v>57.535965356020071</v>
      </c>
      <c r="J394" s="69">
        <f>'CAPE calculation'!P595</f>
        <v>4.0524102367219585</v>
      </c>
      <c r="K394" s="69">
        <f>'CAPE calculation'!Q595</f>
        <v>0.69733146809387714</v>
      </c>
      <c r="L394" s="69">
        <f>'CAPE calculation'!R595</f>
        <v>2.0083861077754643</v>
      </c>
      <c r="M394" s="68">
        <f>'CAPE calculation (2)'!O595</f>
        <v>57.44002019797783</v>
      </c>
      <c r="N394" s="68">
        <f>'CAPE calculation (2)'!P595</f>
        <v>4.0507412763760113</v>
      </c>
      <c r="O394" s="68">
        <f>'CAPE calculation (2)'!Q595</f>
        <v>0.70590480040105863</v>
      </c>
      <c r="P394" s="68">
        <f>'CAPE calculation (2)'!R595</f>
        <v>2.0256786908894302</v>
      </c>
    </row>
    <row r="395" spans="3:16" x14ac:dyDescent="0.25">
      <c r="D395" s="65" t="s">
        <v>4</v>
      </c>
      <c r="E395" s="66">
        <f>'q calc'!M397</f>
        <v>1.1937894044287432</v>
      </c>
      <c r="F395" s="66">
        <f t="shared" si="20"/>
        <v>0.17713262121356368</v>
      </c>
      <c r="G395" s="66">
        <f t="shared" si="19"/>
        <v>0.37868769020026466</v>
      </c>
      <c r="H395" s="66">
        <f t="shared" si="21"/>
        <v>1.4603668776287224</v>
      </c>
      <c r="I395" s="68">
        <f>'CAPE calculation'!O596</f>
        <v>63.158435919097705</v>
      </c>
      <c r="J395" s="69">
        <f>'CAPE calculation'!P596</f>
        <v>4.1456464252919867</v>
      </c>
      <c r="K395" s="69">
        <f>'CAPE calculation'!Q596</f>
        <v>0.79056765666390527</v>
      </c>
      <c r="L395" s="69">
        <f>'CAPE calculation'!R596</f>
        <v>2.204647553992428</v>
      </c>
      <c r="M395" s="68">
        <f>'CAPE calculation (2)'!O596</f>
        <v>63.062500411890653</v>
      </c>
      <c r="N395" s="68">
        <f>'CAPE calculation (2)'!P596</f>
        <v>4.1441263046452947</v>
      </c>
      <c r="O395" s="68">
        <f>'CAPE calculation (2)'!Q596</f>
        <v>0.79928982867034204</v>
      </c>
      <c r="P395" s="68">
        <f>'CAPE calculation (2)'!R596</f>
        <v>2.2239609742175892</v>
      </c>
    </row>
    <row r="396" spans="3:16" x14ac:dyDescent="0.25">
      <c r="D396" s="65" t="s">
        <v>3</v>
      </c>
      <c r="E396" s="66">
        <f>'q calc'!M398</f>
        <v>1.2351948055995698</v>
      </c>
      <c r="F396" s="66">
        <f t="shared" si="20"/>
        <v>0.21122869496830324</v>
      </c>
      <c r="G396" s="66">
        <f t="shared" si="19"/>
        <v>0.41278376395500421</v>
      </c>
      <c r="H396" s="66">
        <f t="shared" si="21"/>
        <v>1.511018253994171</v>
      </c>
      <c r="I396" s="68">
        <f>'CAPE calculation'!O597</f>
        <v>66.769875857109014</v>
      </c>
      <c r="J396" s="69">
        <f>'CAPE calculation'!P597</f>
        <v>4.2012520186065396</v>
      </c>
      <c r="K396" s="69">
        <f>'CAPE calculation'!Q597</f>
        <v>0.84617324997845822</v>
      </c>
      <c r="L396" s="69">
        <f>'CAPE calculation'!R597</f>
        <v>2.3307107173666135</v>
      </c>
      <c r="M396" s="68">
        <f>'CAPE calculation (2)'!O597</f>
        <v>66.678170937959422</v>
      </c>
      <c r="N396" s="68">
        <f>'CAPE calculation (2)'!P597</f>
        <v>4.1998776270618521</v>
      </c>
      <c r="O396" s="68">
        <f>'CAPE calculation (2)'!Q597</f>
        <v>0.85504115108689938</v>
      </c>
      <c r="P396" s="68">
        <f>'CAPE calculation (2)'!R597</f>
        <v>2.3514711441773199</v>
      </c>
    </row>
    <row r="397" spans="3:16" x14ac:dyDescent="0.25">
      <c r="D397" s="65" t="s">
        <v>2</v>
      </c>
      <c r="E397" s="66">
        <f>'q calc'!M399</f>
        <v>1.2069468587888461</v>
      </c>
      <c r="F397" s="66">
        <f t="shared" si="20"/>
        <v>0.18809391363070019</v>
      </c>
      <c r="G397" s="66">
        <f t="shared" si="19"/>
        <v>0.38964898261740116</v>
      </c>
      <c r="H397" s="66">
        <f t="shared" si="21"/>
        <v>1.4764624389313465</v>
      </c>
      <c r="I397" s="68">
        <f>'CAPE calculation'!O598</f>
        <v>68.139434157059569</v>
      </c>
      <c r="J397" s="69">
        <f>'CAPE calculation'!P598</f>
        <v>4.2215561080753528</v>
      </c>
      <c r="K397" s="69">
        <f>'CAPE calculation'!Q598</f>
        <v>0.86647733944727134</v>
      </c>
      <c r="L397" s="69">
        <f>'CAPE calculation'!R598</f>
        <v>2.378517369195416</v>
      </c>
      <c r="M397" s="68">
        <f>'CAPE calculation (2)'!O598</f>
        <v>68.054895982802094</v>
      </c>
      <c r="N397" s="68">
        <f>'CAPE calculation (2)'!P598</f>
        <v>4.220314673354423</v>
      </c>
      <c r="O397" s="68">
        <f>'CAPE calculation (2)'!Q598</f>
        <v>0.8754781973794703</v>
      </c>
      <c r="P397" s="68">
        <f>'CAPE calculation (2)'!R598</f>
        <v>2.4000227041687596</v>
      </c>
    </row>
    <row r="398" spans="3:16" x14ac:dyDescent="0.25">
      <c r="C398" s="66">
        <f>C394+1</f>
        <v>1998</v>
      </c>
      <c r="D398" s="65" t="s">
        <v>1</v>
      </c>
      <c r="E398" s="66">
        <f>'q calc'!M400</f>
        <v>1.322857408093979</v>
      </c>
      <c r="F398" s="66">
        <f t="shared" si="20"/>
        <v>0.2797941001057625</v>
      </c>
      <c r="G398" s="66">
        <f t="shared" si="19"/>
        <v>0.4813491690924635</v>
      </c>
      <c r="H398" s="66">
        <f t="shared" si="21"/>
        <v>1.6182562313247109</v>
      </c>
      <c r="I398" s="68">
        <f>'CAPE calculation'!O599</f>
        <v>75.389971143909989</v>
      </c>
      <c r="J398" s="69">
        <f>'CAPE calculation'!P599</f>
        <v>4.3226742574660095</v>
      </c>
      <c r="K398" s="69">
        <f>'CAPE calculation'!Q599</f>
        <v>0.96759548883792812</v>
      </c>
      <c r="L398" s="69">
        <f>'CAPE calculation'!R599</f>
        <v>2.6316091122155738</v>
      </c>
      <c r="M398" s="68">
        <f>'CAPE calculation (2)'!O599</f>
        <v>75.305049600766267</v>
      </c>
      <c r="N398" s="68">
        <f>'CAPE calculation (2)'!P599</f>
        <v>4.3215471923285742</v>
      </c>
      <c r="O398" s="68">
        <f>'CAPE calculation (2)'!Q599</f>
        <v>0.9767107163536215</v>
      </c>
      <c r="P398" s="68">
        <f>'CAPE calculation (2)'!R599</f>
        <v>2.6557064876870307</v>
      </c>
    </row>
    <row r="399" spans="3:16" x14ac:dyDescent="0.25">
      <c r="D399" s="65" t="s">
        <v>4</v>
      </c>
      <c r="E399" s="66">
        <f>'q calc'!M401</f>
        <v>1.3204993224768222</v>
      </c>
      <c r="F399" s="66">
        <f t="shared" si="20"/>
        <v>0.27800993967413234</v>
      </c>
      <c r="G399" s="66">
        <f t="shared" si="19"/>
        <v>0.47956500866083329</v>
      </c>
      <c r="H399" s="66">
        <f t="shared" si="21"/>
        <v>1.6153715766970744</v>
      </c>
      <c r="I399" s="68">
        <f>'CAPE calculation'!O600</f>
        <v>76.784959471115343</v>
      </c>
      <c r="J399" s="69">
        <f>'CAPE calculation'!P600</f>
        <v>4.3410087807545743</v>
      </c>
      <c r="K399" s="69">
        <f>'CAPE calculation'!Q600</f>
        <v>0.98593001212649289</v>
      </c>
      <c r="L399" s="69">
        <f>'CAPE calculation'!R600</f>
        <v>2.6803034403550607</v>
      </c>
      <c r="M399" s="68">
        <f>'CAPE calculation (2)'!O600</f>
        <v>76.704425211945463</v>
      </c>
      <c r="N399" s="68">
        <f>'CAPE calculation (2)'!P600</f>
        <v>4.339959401779911</v>
      </c>
      <c r="O399" s="68">
        <f>'CAPE calculation (2)'!Q600</f>
        <v>0.99512292580495831</v>
      </c>
      <c r="P399" s="68">
        <f>'CAPE calculation (2)'!R600</f>
        <v>2.7050568421323433</v>
      </c>
    </row>
    <row r="400" spans="3:16" x14ac:dyDescent="0.25">
      <c r="D400" s="65" t="s">
        <v>3</v>
      </c>
      <c r="E400" s="66">
        <f>'q calc'!M402</f>
        <v>1.2285047866594301</v>
      </c>
      <c r="F400" s="66">
        <f t="shared" si="20"/>
        <v>0.20579780931617844</v>
      </c>
      <c r="G400" s="66">
        <f t="shared" si="19"/>
        <v>0.40735287830287942</v>
      </c>
      <c r="H400" s="66">
        <f t="shared" si="21"/>
        <v>1.5028343297319482</v>
      </c>
      <c r="I400" s="68">
        <f>'CAPE calculation'!O601</f>
        <v>70.056050709704294</v>
      </c>
      <c r="J400" s="69">
        <f>'CAPE calculation'!P601</f>
        <v>4.2492956460649323</v>
      </c>
      <c r="K400" s="69">
        <f>'CAPE calculation'!Q601</f>
        <v>0.89421687743685085</v>
      </c>
      <c r="L400" s="69">
        <f>'CAPE calculation'!R601</f>
        <v>2.4454199758423281</v>
      </c>
      <c r="M400" s="68">
        <f>'CAPE calculation (2)'!O601</f>
        <v>69.985477116057254</v>
      </c>
      <c r="N400" s="68">
        <f>'CAPE calculation (2)'!P601</f>
        <v>4.2482877507539181</v>
      </c>
      <c r="O400" s="68">
        <f>'CAPE calculation (2)'!Q601</f>
        <v>0.90345127477896536</v>
      </c>
      <c r="P400" s="68">
        <f>'CAPE calculation (2)'!R601</f>
        <v>2.4681065427396547</v>
      </c>
    </row>
    <row r="401" spans="3:16" x14ac:dyDescent="0.25">
      <c r="D401" s="65" t="s">
        <v>2</v>
      </c>
      <c r="E401" s="66">
        <f>'q calc'!M403</f>
        <v>1.3726575606967502</v>
      </c>
      <c r="F401" s="66">
        <f t="shared" si="20"/>
        <v>0.31674868613458357</v>
      </c>
      <c r="G401" s="66">
        <f t="shared" si="19"/>
        <v>0.51830375512128457</v>
      </c>
      <c r="H401" s="66">
        <f t="shared" si="21"/>
        <v>1.6791769373488559</v>
      </c>
      <c r="I401" s="68">
        <f>'CAPE calculation'!O602</f>
        <v>81.111832420176739</v>
      </c>
      <c r="J401" s="69">
        <f>'CAPE calculation'!P602</f>
        <v>4.3958288496181703</v>
      </c>
      <c r="K401" s="69">
        <f>'CAPE calculation'!Q602</f>
        <v>1.0407500809900889</v>
      </c>
      <c r="L401" s="69">
        <f>'CAPE calculation'!R602</f>
        <v>2.8313399523390403</v>
      </c>
      <c r="M401" s="68">
        <f>'CAPE calculation (2)'!O602</f>
        <v>81.031411313583249</v>
      </c>
      <c r="N401" s="68">
        <f>'CAPE calculation (2)'!P602</f>
        <v>4.3948368734946364</v>
      </c>
      <c r="O401" s="68">
        <f>'CAPE calculation (2)'!Q602</f>
        <v>1.0500003975196837</v>
      </c>
      <c r="P401" s="68">
        <f>'CAPE calculation (2)'!R602</f>
        <v>2.8576522540359579</v>
      </c>
    </row>
    <row r="402" spans="3:16" x14ac:dyDescent="0.25">
      <c r="C402" s="66">
        <f>C398+1</f>
        <v>1999</v>
      </c>
      <c r="D402" s="65" t="s">
        <v>1</v>
      </c>
      <c r="E402" s="66">
        <f>'q calc'!M404</f>
        <v>1.40057736521359</v>
      </c>
      <c r="F402" s="66">
        <f t="shared" si="20"/>
        <v>0.33688455533016287</v>
      </c>
      <c r="G402" s="66">
        <f t="shared" si="19"/>
        <v>0.53843962431686387</v>
      </c>
      <c r="H402" s="66">
        <f t="shared" si="21"/>
        <v>1.713331334761834</v>
      </c>
      <c r="I402" s="68">
        <f>'CAPE calculation'!O603</f>
        <v>86.341042568943706</v>
      </c>
      <c r="J402" s="69">
        <f>'CAPE calculation'!P603</f>
        <v>4.4583050652101344</v>
      </c>
      <c r="K402" s="69">
        <f>'CAPE calculation'!Q603</f>
        <v>1.103226296582053</v>
      </c>
      <c r="L402" s="69">
        <f>'CAPE calculation'!R603</f>
        <v>3.0138740065160468</v>
      </c>
      <c r="M402" s="68">
        <f>'CAPE calculation (2)'!O603</f>
        <v>86.254017891672461</v>
      </c>
      <c r="N402" s="68">
        <f>'CAPE calculation (2)'!P603</f>
        <v>4.4572966390777315</v>
      </c>
      <c r="O402" s="68">
        <f>'CAPE calculation (2)'!Q603</f>
        <v>1.1124601631027788</v>
      </c>
      <c r="P402" s="68">
        <f>'CAPE calculation (2)'!R603</f>
        <v>3.0418326011122758</v>
      </c>
    </row>
    <row r="403" spans="3:16" x14ac:dyDescent="0.25">
      <c r="D403" s="65" t="s">
        <v>4</v>
      </c>
      <c r="E403" s="66">
        <f>'q calc'!M405</f>
        <v>1.474843133140024</v>
      </c>
      <c r="F403" s="66">
        <f t="shared" si="20"/>
        <v>0.3885516337226339</v>
      </c>
      <c r="G403" s="66">
        <f t="shared" si="19"/>
        <v>0.59010670270933485</v>
      </c>
      <c r="H403" s="66">
        <f t="shared" si="21"/>
        <v>1.8041809161193803</v>
      </c>
      <c r="I403" s="68">
        <f>'CAPE calculation'!O604</f>
        <v>88.053551824020559</v>
      </c>
      <c r="J403" s="69">
        <f>'CAPE calculation'!P604</f>
        <v>4.4779451728455024</v>
      </c>
      <c r="K403" s="69">
        <f>'CAPE calculation'!Q604</f>
        <v>1.122866404217421</v>
      </c>
      <c r="L403" s="69">
        <f>'CAPE calculation'!R604</f>
        <v>3.0736519171855035</v>
      </c>
      <c r="M403" s="68">
        <f>'CAPE calculation (2)'!O604</f>
        <v>87.963606270183973</v>
      </c>
      <c r="N403" s="68">
        <f>'CAPE calculation (2)'!P604</f>
        <v>4.4769231638250249</v>
      </c>
      <c r="O403" s="68">
        <f>'CAPE calculation (2)'!Q604</f>
        <v>1.1320866878500722</v>
      </c>
      <c r="P403" s="68">
        <f>'CAPE calculation (2)'!R604</f>
        <v>3.1021229132780253</v>
      </c>
    </row>
    <row r="404" spans="3:16" x14ac:dyDescent="0.25">
      <c r="D404" s="65" t="s">
        <v>3</v>
      </c>
      <c r="E404" s="66">
        <f>'q calc'!M406</f>
        <v>1.4138530655912109</v>
      </c>
      <c r="F404" s="66">
        <f t="shared" si="20"/>
        <v>0.34631864806590174</v>
      </c>
      <c r="G404" s="66">
        <f t="shared" si="19"/>
        <v>0.54787371705260268</v>
      </c>
      <c r="H404" s="66">
        <f t="shared" si="21"/>
        <v>1.7295715468435269</v>
      </c>
      <c r="I404" s="68">
        <f>'CAPE calculation'!O605</f>
        <v>86.533867427147797</v>
      </c>
      <c r="J404" s="69">
        <f>'CAPE calculation'!P605</f>
        <v>4.4605358682592779</v>
      </c>
      <c r="K404" s="69">
        <f>'CAPE calculation'!Q605</f>
        <v>1.1054570996311965</v>
      </c>
      <c r="L404" s="69">
        <f>'CAPE calculation'!R605</f>
        <v>3.0206048706643145</v>
      </c>
      <c r="M404" s="68">
        <f>'CAPE calculation (2)'!O605</f>
        <v>86.441440355869616</v>
      </c>
      <c r="N404" s="68">
        <f>'CAPE calculation (2)'!P605</f>
        <v>4.4594671945710012</v>
      </c>
      <c r="O404" s="68">
        <f>'CAPE calculation (2)'!Q605</f>
        <v>1.1146307185960485</v>
      </c>
      <c r="P404" s="68">
        <f>'CAPE calculation (2)'!R605</f>
        <v>3.0484422382713441</v>
      </c>
    </row>
    <row r="405" spans="3:16" x14ac:dyDescent="0.25">
      <c r="D405" s="65" t="s">
        <v>2</v>
      </c>
      <c r="E405" s="66">
        <f>'q calc'!M407</f>
        <v>1.57107485329566</v>
      </c>
      <c r="F405" s="66">
        <f t="shared" si="20"/>
        <v>0.45176000504843794</v>
      </c>
      <c r="G405" s="66">
        <f t="shared" si="19"/>
        <v>0.65331507403513889</v>
      </c>
      <c r="H405" s="66">
        <f t="shared" si="21"/>
        <v>1.9219015259448424</v>
      </c>
      <c r="I405" s="68">
        <f>'CAPE calculation'!O606</f>
        <v>93.25659266879758</v>
      </c>
      <c r="J405" s="69">
        <f>'CAPE calculation'!P606</f>
        <v>4.5353547548859785</v>
      </c>
      <c r="K405" s="69">
        <f>'CAPE calculation'!Q606</f>
        <v>1.1802759862578971</v>
      </c>
      <c r="L405" s="69">
        <f>'CAPE calculation'!R606</f>
        <v>3.2552724893993874</v>
      </c>
      <c r="M405" s="68">
        <f>'CAPE calculation (2)'!O606</f>
        <v>93.150841907350596</v>
      </c>
      <c r="N405" s="68">
        <f>'CAPE calculation (2)'!P606</f>
        <v>4.5342201351962386</v>
      </c>
      <c r="O405" s="68">
        <f>'CAPE calculation (2)'!Q606</f>
        <v>1.1893836592212859</v>
      </c>
      <c r="P405" s="68">
        <f>'CAPE calculation (2)'!R606</f>
        <v>3.2850558694053711</v>
      </c>
    </row>
    <row r="406" spans="3:16" x14ac:dyDescent="0.25">
      <c r="C406" s="66">
        <f>C402+1</f>
        <v>2000</v>
      </c>
      <c r="D406" s="65" t="s">
        <v>1</v>
      </c>
      <c r="E406" s="66">
        <f>'q calc'!M408</f>
        <v>1.6590291371472881</v>
      </c>
      <c r="F406" s="66">
        <f t="shared" si="20"/>
        <v>0.50623257413261247</v>
      </c>
      <c r="G406" s="66">
        <f t="shared" si="19"/>
        <v>0.70778764311931341</v>
      </c>
      <c r="H406" s="66">
        <f t="shared" si="21"/>
        <v>2.0294963181300996</v>
      </c>
      <c r="I406" s="68">
        <f>'CAPE calculation'!O607</f>
        <v>92.277279114453279</v>
      </c>
      <c r="J406" s="69">
        <f>'CAPE calculation'!P607</f>
        <v>4.5247979477652374</v>
      </c>
      <c r="K406" s="69">
        <f>'CAPE calculation'!Q607</f>
        <v>1.169719179137156</v>
      </c>
      <c r="L406" s="69">
        <f>'CAPE calculation'!R607</f>
        <v>3.2210879628075246</v>
      </c>
      <c r="M406" s="68">
        <f>'CAPE calculation (2)'!O607</f>
        <v>92.167550680214362</v>
      </c>
      <c r="N406" s="68">
        <f>'CAPE calculation (2)'!P607</f>
        <v>4.5236081237153458</v>
      </c>
      <c r="O406" s="68">
        <f>'CAPE calculation (2)'!Q607</f>
        <v>1.1787716477403931</v>
      </c>
      <c r="P406" s="68">
        <f>'CAPE calculation (2)'!R607</f>
        <v>3.2503791391590546</v>
      </c>
    </row>
    <row r="407" spans="3:16" x14ac:dyDescent="0.25">
      <c r="D407" s="65" t="s">
        <v>4</v>
      </c>
      <c r="E407" s="66">
        <f>'q calc'!M409</f>
        <v>1.5590621147070212</v>
      </c>
      <c r="F407" s="66">
        <f t="shared" si="20"/>
        <v>0.44408443194199382</v>
      </c>
      <c r="G407" s="66">
        <f t="shared" si="19"/>
        <v>0.64563950092869482</v>
      </c>
      <c r="H407" s="66">
        <f t="shared" si="21"/>
        <v>1.9072062995679129</v>
      </c>
      <c r="I407" s="68">
        <f>'CAPE calculation'!O608</f>
        <v>92.689426382946664</v>
      </c>
      <c r="J407" s="69">
        <f>'CAPE calculation'!P608</f>
        <v>4.5292544033147744</v>
      </c>
      <c r="K407" s="69">
        <f>'CAPE calculation'!Q608</f>
        <v>1.1741756346866929</v>
      </c>
      <c r="L407" s="69">
        <f>'CAPE calculation'!R608</f>
        <v>3.2354746310988749</v>
      </c>
      <c r="M407" s="68">
        <f>'CAPE calculation (2)'!O608</f>
        <v>92.575343872145666</v>
      </c>
      <c r="N407" s="68">
        <f>'CAPE calculation (2)'!P608</f>
        <v>4.5280228413177106</v>
      </c>
      <c r="O407" s="68">
        <f>'CAPE calculation (2)'!Q608</f>
        <v>1.1831863653427579</v>
      </c>
      <c r="P407" s="68">
        <f>'CAPE calculation (2)'!R608</f>
        <v>3.2647603663302469</v>
      </c>
    </row>
    <row r="408" spans="3:16" x14ac:dyDescent="0.25">
      <c r="D408" s="65" t="s">
        <v>3</v>
      </c>
      <c r="E408" s="66">
        <f>'q calc'!M410</f>
        <v>1.477413694524264</v>
      </c>
      <c r="F408" s="66">
        <f t="shared" si="20"/>
        <v>0.39029305541045267</v>
      </c>
      <c r="G408" s="66">
        <f t="shared" si="19"/>
        <v>0.59184812439715362</v>
      </c>
      <c r="H408" s="66">
        <f t="shared" si="21"/>
        <v>1.8073254931180778</v>
      </c>
      <c r="I408" s="68">
        <f>'CAPE calculation'!O609</f>
        <v>92.239219730599018</v>
      </c>
      <c r="J408" s="69">
        <f>'CAPE calculation'!P609</f>
        <v>4.5243854168031588</v>
      </c>
      <c r="K408" s="69">
        <f>'CAPE calculation'!Q609</f>
        <v>1.1693066481750773</v>
      </c>
      <c r="L408" s="69">
        <f>'CAPE calculation'!R609</f>
        <v>3.2197594383388672</v>
      </c>
      <c r="M408" s="68">
        <f>'CAPE calculation (2)'!O609</f>
        <v>92.124666575957363</v>
      </c>
      <c r="N408" s="68">
        <f>'CAPE calculation (2)'!P609</f>
        <v>4.5231427312460433</v>
      </c>
      <c r="O408" s="68">
        <f>'CAPE calculation (2)'!Q609</f>
        <v>1.1783062552710906</v>
      </c>
      <c r="P408" s="68">
        <f>'CAPE calculation (2)'!R609</f>
        <v>3.2488667891307652</v>
      </c>
    </row>
    <row r="409" spans="3:16" x14ac:dyDescent="0.25">
      <c r="D409" s="65" t="s">
        <v>2</v>
      </c>
      <c r="E409" s="66">
        <f>'q calc'!M411</f>
        <v>1.273475308526087</v>
      </c>
      <c r="F409" s="66">
        <f t="shared" si="20"/>
        <v>0.24174962657731694</v>
      </c>
      <c r="G409" s="66">
        <f t="shared" si="19"/>
        <v>0.44330469556401791</v>
      </c>
      <c r="H409" s="66">
        <f t="shared" si="21"/>
        <v>1.5578469310836667</v>
      </c>
      <c r="I409" s="68">
        <f>'CAPE calculation'!O610</f>
        <v>83.392892366145475</v>
      </c>
      <c r="J409" s="69">
        <f>'CAPE calculation'!P610</f>
        <v>4.4235630823054661</v>
      </c>
      <c r="K409" s="69">
        <f>'CAPE calculation'!Q610</f>
        <v>1.0684843136773847</v>
      </c>
      <c r="L409" s="69">
        <f>'CAPE calculation'!R610</f>
        <v>2.9109640462103932</v>
      </c>
      <c r="M409" s="68">
        <f>'CAPE calculation (2)'!O610</f>
        <v>83.28941015662302</v>
      </c>
      <c r="N409" s="68">
        <f>'CAPE calculation (2)'!P610</f>
        <v>4.4223214121191115</v>
      </c>
      <c r="O409" s="68">
        <f>'CAPE calculation (2)'!Q610</f>
        <v>1.0774849361441587</v>
      </c>
      <c r="P409" s="68">
        <f>'CAPE calculation (2)'!R610</f>
        <v>2.9372827995098887</v>
      </c>
    </row>
    <row r="410" spans="3:16" x14ac:dyDescent="0.25">
      <c r="C410" s="66">
        <f>C406+1</f>
        <v>2001</v>
      </c>
      <c r="D410" s="65" t="s">
        <v>1</v>
      </c>
      <c r="E410" s="66">
        <f>'q calc'!M412</f>
        <v>1.177201105200971</v>
      </c>
      <c r="F410" s="66">
        <f t="shared" si="20"/>
        <v>0.16313967621548525</v>
      </c>
      <c r="G410" s="66">
        <f t="shared" si="19"/>
        <v>0.36469474520218625</v>
      </c>
      <c r="H410" s="66">
        <f t="shared" si="21"/>
        <v>1.4400743514439849</v>
      </c>
      <c r="I410" s="68">
        <f>'CAPE calculation'!O611</f>
        <v>73.341922447465848</v>
      </c>
      <c r="J410" s="69">
        <f>'CAPE calculation'!P611</f>
        <v>4.2951323751093637</v>
      </c>
      <c r="K410" s="69">
        <f>'CAPE calculation'!Q611</f>
        <v>0.94005360648128233</v>
      </c>
      <c r="L410" s="69">
        <f>'CAPE calculation'!R611</f>
        <v>2.5601186536035736</v>
      </c>
      <c r="M410" s="68">
        <f>'CAPE calculation (2)'!O611</f>
        <v>73.251292733564014</v>
      </c>
      <c r="N410" s="68">
        <f>'CAPE calculation (2)'!P611</f>
        <v>4.2938958959812297</v>
      </c>
      <c r="O410" s="68">
        <f>'CAPE calculation (2)'!Q611</f>
        <v>0.94905942000627697</v>
      </c>
      <c r="P410" s="68">
        <f>'CAPE calculation (2)'!R611</f>
        <v>2.5832787359588734</v>
      </c>
    </row>
    <row r="411" spans="3:16" x14ac:dyDescent="0.25">
      <c r="D411" s="65" t="s">
        <v>4</v>
      </c>
      <c r="E411" s="66">
        <f>'q calc'!M413</f>
        <v>1.239427710288119</v>
      </c>
      <c r="F411" s="66">
        <f t="shared" si="20"/>
        <v>0.21464974912078758</v>
      </c>
      <c r="G411" s="66">
        <f t="shared" si="19"/>
        <v>0.41620481810748855</v>
      </c>
      <c r="H411" s="66">
        <f t="shared" si="21"/>
        <v>1.516196381543623</v>
      </c>
      <c r="I411" s="68">
        <f>'CAPE calculation'!O612</f>
        <v>75.849758063431949</v>
      </c>
      <c r="J411" s="69">
        <f>'CAPE calculation'!P612</f>
        <v>4.3287545161181553</v>
      </c>
      <c r="K411" s="69">
        <f>'CAPE calculation'!Q612</f>
        <v>0.97367574749007391</v>
      </c>
      <c r="L411" s="69">
        <f>'CAPE calculation'!R612</f>
        <v>2.6476587197261261</v>
      </c>
      <c r="M411" s="68">
        <f>'CAPE calculation (2)'!O612</f>
        <v>75.75559845402411</v>
      </c>
      <c r="N411" s="68">
        <f>'CAPE calculation (2)'!P612</f>
        <v>4.3275123486423084</v>
      </c>
      <c r="O411" s="68">
        <f>'CAPE calculation (2)'!Q612</f>
        <v>0.98267587266735568</v>
      </c>
      <c r="P411" s="68">
        <f>'CAPE calculation (2)'!R612</f>
        <v>2.671595535220499</v>
      </c>
    </row>
    <row r="412" spans="3:16" x14ac:dyDescent="0.25">
      <c r="D412" s="65" t="s">
        <v>3</v>
      </c>
      <c r="E412" s="66">
        <f>'q calc'!M414</f>
        <v>1.089317572844432</v>
      </c>
      <c r="F412" s="66">
        <f t="shared" si="20"/>
        <v>8.5551420211916709E-2</v>
      </c>
      <c r="G412" s="66">
        <f t="shared" si="19"/>
        <v>0.2871064891986177</v>
      </c>
      <c r="H412" s="66">
        <f t="shared" si="21"/>
        <v>1.3325661098174675</v>
      </c>
      <c r="I412" s="68">
        <f>'CAPE calculation'!O613</f>
        <v>63.878175877000984</v>
      </c>
      <c r="J412" s="69">
        <f>'CAPE calculation'!P613</f>
        <v>4.1569777674757429</v>
      </c>
      <c r="K412" s="69">
        <f>'CAPE calculation'!Q613</f>
        <v>0.80189899884766147</v>
      </c>
      <c r="L412" s="69">
        <f>'CAPE calculation'!R613</f>
        <v>2.2297712435615402</v>
      </c>
      <c r="M412" s="68">
        <f>'CAPE calculation (2)'!O613</f>
        <v>63.798270321412147</v>
      </c>
      <c r="N412" s="68">
        <f>'CAPE calculation (2)'!P613</f>
        <v>4.1557260790335828</v>
      </c>
      <c r="O412" s="68">
        <f>'CAPE calculation (2)'!Q613</f>
        <v>0.81088960305863012</v>
      </c>
      <c r="P412" s="68">
        <f>'CAPE calculation (2)'!R613</f>
        <v>2.2499086222507603</v>
      </c>
    </row>
    <row r="413" spans="3:16" x14ac:dyDescent="0.25">
      <c r="D413" s="65" t="s">
        <v>2</v>
      </c>
      <c r="E413" s="66">
        <f>'q calc'!M415</f>
        <v>1.2347762882322382</v>
      </c>
      <c r="F413" s="66">
        <f t="shared" si="20"/>
        <v>0.21088981053975092</v>
      </c>
      <c r="G413" s="66">
        <f t="shared" si="19"/>
        <v>0.41244487952645192</v>
      </c>
      <c r="H413" s="66">
        <f t="shared" si="21"/>
        <v>1.5105062801915086</v>
      </c>
      <c r="I413" s="68">
        <f>'CAPE calculation'!O614</f>
        <v>70.6446798321698</v>
      </c>
      <c r="J413" s="69">
        <f>'CAPE calculation'!P614</f>
        <v>4.2576628031411099</v>
      </c>
      <c r="K413" s="69">
        <f>'CAPE calculation'!Q614</f>
        <v>0.90258403451302849</v>
      </c>
      <c r="L413" s="69">
        <f>'CAPE calculation'!R614</f>
        <v>2.4659670292353937</v>
      </c>
      <c r="M413" s="68">
        <f>'CAPE calculation (2)'!O614</f>
        <v>70.556315209720651</v>
      </c>
      <c r="N413" s="68">
        <f>'CAPE calculation (2)'!P614</f>
        <v>4.2564111882504578</v>
      </c>
      <c r="O413" s="68">
        <f>'CAPE calculation (2)'!Q614</f>
        <v>0.91157471227550513</v>
      </c>
      <c r="P413" s="68">
        <f>'CAPE calculation (2)'!R614</f>
        <v>2.488237708402488</v>
      </c>
    </row>
    <row r="414" spans="3:16" x14ac:dyDescent="0.25">
      <c r="C414" s="66">
        <f>C410+1</f>
        <v>2002</v>
      </c>
      <c r="D414" s="65" t="s">
        <v>1</v>
      </c>
      <c r="E414" s="66">
        <f>'q calc'!M416</f>
        <v>1.228089151939199</v>
      </c>
      <c r="F414" s="66">
        <f t="shared" si="20"/>
        <v>0.20545942638877113</v>
      </c>
      <c r="G414" s="66">
        <f t="shared" si="19"/>
        <v>0.40701449537547207</v>
      </c>
      <c r="H414" s="66">
        <f t="shared" si="21"/>
        <v>1.502325882281865</v>
      </c>
      <c r="I414" s="68">
        <f>'CAPE calculation'!O615</f>
        <v>70.35756746200228</v>
      </c>
      <c r="J414" s="69">
        <f>'CAPE calculation'!P615</f>
        <v>4.2535903465315457</v>
      </c>
      <c r="K414" s="69">
        <f>'CAPE calculation'!Q615</f>
        <v>0.89851157790346425</v>
      </c>
      <c r="L414" s="69">
        <f>'CAPE calculation'!R615</f>
        <v>2.455944906689143</v>
      </c>
      <c r="M414" s="68">
        <f>'CAPE calculation (2)'!O615</f>
        <v>70.269463460993975</v>
      </c>
      <c r="N414" s="68">
        <f>'CAPE calculation (2)'!P615</f>
        <v>4.2523373297828115</v>
      </c>
      <c r="O414" s="68">
        <f>'CAPE calculation (2)'!Q615</f>
        <v>0.90750085380785883</v>
      </c>
      <c r="P414" s="68">
        <f>'CAPE calculation (2)'!R615</f>
        <v>2.4781215999325168</v>
      </c>
    </row>
    <row r="415" spans="3:16" x14ac:dyDescent="0.25">
      <c r="D415" s="65" t="s">
        <v>4</v>
      </c>
      <c r="E415" s="66">
        <f>'q calc'!M417</f>
        <v>1.1062600966517582</v>
      </c>
      <c r="F415" s="66">
        <f t="shared" si="20"/>
        <v>0.10098504421519572</v>
      </c>
      <c r="G415" s="66">
        <f t="shared" si="19"/>
        <v>0.30254011320189667</v>
      </c>
      <c r="H415" s="66">
        <f t="shared" si="21"/>
        <v>1.3532919602060416</v>
      </c>
      <c r="I415" s="68">
        <f>'CAPE calculation'!O616</f>
        <v>61.447822711861704</v>
      </c>
      <c r="J415" s="69">
        <f>'CAPE calculation'!P616</f>
        <v>4.1181884035187668</v>
      </c>
      <c r="K415" s="69">
        <f>'CAPE calculation'!Q616</f>
        <v>0.7631096348906854</v>
      </c>
      <c r="L415" s="69">
        <f>'CAPE calculation'!R616</f>
        <v>2.1449358279454005</v>
      </c>
      <c r="M415" s="68">
        <f>'CAPE calculation (2)'!O616</f>
        <v>61.371182249897423</v>
      </c>
      <c r="N415" s="68">
        <f>'CAPE calculation (2)'!P616</f>
        <v>4.1169403805122968</v>
      </c>
      <c r="O415" s="68">
        <f>'CAPE calculation (2)'!Q616</f>
        <v>0.77210390453734412</v>
      </c>
      <c r="P415" s="68">
        <f>'CAPE calculation (2)'!R616</f>
        <v>2.1643149791699656</v>
      </c>
    </row>
    <row r="416" spans="3:16" x14ac:dyDescent="0.25">
      <c r="D416" s="65" t="s">
        <v>3</v>
      </c>
      <c r="E416" s="66">
        <f>'q calc'!M418</f>
        <v>0.95681418028169463</v>
      </c>
      <c r="F416" s="66">
        <f t="shared" si="20"/>
        <v>-4.4146075367065718E-2</v>
      </c>
      <c r="G416" s="66">
        <f t="shared" si="19"/>
        <v>0.15740899361963526</v>
      </c>
      <c r="H416" s="66">
        <f t="shared" si="21"/>
        <v>1.1704742325113076</v>
      </c>
      <c r="I416" s="68">
        <f>'CAPE calculation'!O617</f>
        <v>52.26614203827927</v>
      </c>
      <c r="J416" s="69">
        <f>'CAPE calculation'!P617</f>
        <v>3.9563487816648992</v>
      </c>
      <c r="K416" s="69">
        <f>'CAPE calculation'!Q617</f>
        <v>0.60127001303681782</v>
      </c>
      <c r="L416" s="69">
        <f>'CAPE calculation'!R617</f>
        <v>1.8244343851217939</v>
      </c>
      <c r="M416" s="68">
        <f>'CAPE calculation (2)'!O617</f>
        <v>52.201017281763356</v>
      </c>
      <c r="N416" s="68">
        <f>'CAPE calculation (2)'!P617</f>
        <v>3.9551019828550875</v>
      </c>
      <c r="O416" s="68">
        <f>'CAPE calculation (2)'!Q617</f>
        <v>0.61026550688013481</v>
      </c>
      <c r="P416" s="68">
        <f>'CAPE calculation (2)'!R617</f>
        <v>1.8409201108557682</v>
      </c>
    </row>
    <row r="417" spans="3:16" x14ac:dyDescent="0.25">
      <c r="D417" s="65" t="s">
        <v>2</v>
      </c>
      <c r="E417" s="66">
        <f>'q calc'!M419</f>
        <v>0.96897215566865602</v>
      </c>
      <c r="F417" s="66">
        <f t="shared" si="20"/>
        <v>-3.1519402624298316E-2</v>
      </c>
      <c r="G417" s="66">
        <f t="shared" si="19"/>
        <v>0.17003566636240267</v>
      </c>
      <c r="H417" s="66">
        <f t="shared" si="21"/>
        <v>1.1853471275866663</v>
      </c>
      <c r="I417" s="68">
        <f>'CAPE calculation'!O618</f>
        <v>54.171316528614376</v>
      </c>
      <c r="J417" s="69">
        <f>'CAPE calculation'!P618</f>
        <v>3.9921515530225196</v>
      </c>
      <c r="K417" s="69">
        <f>'CAPE calculation'!Q618</f>
        <v>0.63707278439443815</v>
      </c>
      <c r="L417" s="69">
        <f>'CAPE calculation'!R618</f>
        <v>1.8909375880419284</v>
      </c>
      <c r="M417" s="68">
        <f>'CAPE calculation (2)'!O618</f>
        <v>54.10442872925227</v>
      </c>
      <c r="N417" s="68">
        <f>'CAPE calculation (2)'!P618</f>
        <v>3.9909160444104774</v>
      </c>
      <c r="O417" s="68">
        <f>'CAPE calculation (2)'!Q618</f>
        <v>0.64607956843552472</v>
      </c>
      <c r="P417" s="68">
        <f>'CAPE calculation (2)'!R618</f>
        <v>1.9080457837904905</v>
      </c>
    </row>
    <row r="418" spans="3:16" x14ac:dyDescent="0.25">
      <c r="C418" s="66">
        <f>C414+1</f>
        <v>2003</v>
      </c>
      <c r="D418" s="65" t="s">
        <v>1</v>
      </c>
      <c r="E418" s="66">
        <f>'q calc'!M420</f>
        <v>0.92709302646933167</v>
      </c>
      <c r="F418" s="66">
        <f t="shared" si="20"/>
        <v>-7.5701366272873591E-2</v>
      </c>
      <c r="G418" s="66">
        <f t="shared" si="19"/>
        <v>0.1258537027138274</v>
      </c>
      <c r="H418" s="66">
        <f t="shared" si="21"/>
        <v>1.1341162380179208</v>
      </c>
      <c r="I418" s="68">
        <f>'CAPE calculation'!O619</f>
        <v>50.071902366975529</v>
      </c>
      <c r="J418" s="69">
        <f>'CAPE calculation'!P619</f>
        <v>3.9134600197677978</v>
      </c>
      <c r="K418" s="69">
        <f>'CAPE calculation'!Q619</f>
        <v>0.55838125113971637</v>
      </c>
      <c r="L418" s="69">
        <f>'CAPE calculation'!R619</f>
        <v>1.7478408936298648</v>
      </c>
      <c r="M418" s="68">
        <f>'CAPE calculation (2)'!O619</f>
        <v>50.010976343610629</v>
      </c>
      <c r="N418" s="68">
        <f>'CAPE calculation (2)'!P619</f>
        <v>3.9122425082078607</v>
      </c>
      <c r="O418" s="68">
        <f>'CAPE calculation (2)'!Q619</f>
        <v>0.56740603223290798</v>
      </c>
      <c r="P418" s="68">
        <f>'CAPE calculation (2)'!R619</f>
        <v>1.7636861675998141</v>
      </c>
    </row>
    <row r="419" spans="3:16" x14ac:dyDescent="0.25">
      <c r="D419" s="65" t="s">
        <v>4</v>
      </c>
      <c r="E419" s="66">
        <f>'q calc'!M421</f>
        <v>1.0260184102337491</v>
      </c>
      <c r="F419" s="66">
        <f t="shared" si="20"/>
        <v>2.5685690285202751E-2</v>
      </c>
      <c r="G419" s="66">
        <f t="shared" si="19"/>
        <v>0.22724075927190374</v>
      </c>
      <c r="H419" s="66">
        <f t="shared" si="21"/>
        <v>1.2551320162366901</v>
      </c>
      <c r="I419" s="68">
        <f>'CAPE calculation'!O620</f>
        <v>58.568498116050733</v>
      </c>
      <c r="J419" s="69">
        <f>'CAPE calculation'!P620</f>
        <v>4.0701969772264022</v>
      </c>
      <c r="K419" s="69">
        <f>'CAPE calculation'!Q620</f>
        <v>0.71511820859832076</v>
      </c>
      <c r="L419" s="69">
        <f>'CAPE calculation'!R620</f>
        <v>2.0444283369835246</v>
      </c>
      <c r="M419" s="68">
        <f>'CAPE calculation (2)'!O620</f>
        <v>58.498377248050346</v>
      </c>
      <c r="N419" s="68">
        <f>'CAPE calculation (2)'!P620</f>
        <v>4.0689990145035013</v>
      </c>
      <c r="O419" s="68">
        <f>'CAPE calculation (2)'!Q620</f>
        <v>0.72416253852854862</v>
      </c>
      <c r="P419" s="68">
        <f>'CAPE calculation (2)'!R620</f>
        <v>2.0630026910603072</v>
      </c>
    </row>
    <row r="420" spans="3:16" x14ac:dyDescent="0.25">
      <c r="D420" s="65" t="s">
        <v>3</v>
      </c>
      <c r="E420" s="66">
        <f>'q calc'!M422</f>
        <v>1.065930781076837</v>
      </c>
      <c r="F420" s="66">
        <f t="shared" si="20"/>
        <v>6.3848390311600611E-2</v>
      </c>
      <c r="G420" s="66">
        <f t="shared" si="19"/>
        <v>0.26540345929830156</v>
      </c>
      <c r="H420" s="66">
        <f t="shared" si="21"/>
        <v>1.3039569632253689</v>
      </c>
      <c r="I420" s="68">
        <f>'CAPE calculation'!O621</f>
        <v>59.897721667451727</v>
      </c>
      <c r="J420" s="69">
        <f>'CAPE calculation'!P621</f>
        <v>4.0926384687962241</v>
      </c>
      <c r="K420" s="69">
        <f>'CAPE calculation'!Q621</f>
        <v>0.73755970016814265</v>
      </c>
      <c r="L420" s="69">
        <f>'CAPE calculation'!R621</f>
        <v>2.0908270390517494</v>
      </c>
      <c r="M420" s="68">
        <f>'CAPE calculation (2)'!O621</f>
        <v>59.828042726284686</v>
      </c>
      <c r="N420" s="68">
        <f>'CAPE calculation (2)'!P621</f>
        <v>4.0914744929488052</v>
      </c>
      <c r="O420" s="68">
        <f>'CAPE calculation (2)'!Q621</f>
        <v>0.74663801697385246</v>
      </c>
      <c r="P420" s="68">
        <f>'CAPE calculation (2)'!R621</f>
        <v>2.1098946492453319</v>
      </c>
    </row>
    <row r="421" spans="3:16" x14ac:dyDescent="0.25">
      <c r="D421" s="65" t="s">
        <v>2</v>
      </c>
      <c r="E421" s="66">
        <f>'q calc'!M423</f>
        <v>1.114646137183033</v>
      </c>
      <c r="F421" s="66">
        <f t="shared" si="20"/>
        <v>0.10853698878578576</v>
      </c>
      <c r="G421" s="66">
        <f t="shared" si="19"/>
        <v>0.31009205777248672</v>
      </c>
      <c r="H421" s="66">
        <f t="shared" si="21"/>
        <v>1.3635506337885785</v>
      </c>
      <c r="I421" s="68">
        <f>'CAPE calculation'!O622</f>
        <v>63.686230580096804</v>
      </c>
      <c r="J421" s="69">
        <f>'CAPE calculation'!P622</f>
        <v>4.1539683787740422</v>
      </c>
      <c r="K421" s="69">
        <f>'CAPE calculation'!Q622</f>
        <v>0.79888961014596083</v>
      </c>
      <c r="L421" s="69">
        <f>'CAPE calculation'!R622</f>
        <v>2.2230710819257746</v>
      </c>
      <c r="M421" s="68">
        <f>'CAPE calculation (2)'!O622</f>
        <v>63.615379298211451</v>
      </c>
      <c r="N421" s="68">
        <f>'CAPE calculation (2)'!P622</f>
        <v>4.152855253979018</v>
      </c>
      <c r="O421" s="68">
        <f>'CAPE calculation (2)'!Q622</f>
        <v>0.8080187780040653</v>
      </c>
      <c r="P421" s="68">
        <f>'CAPE calculation (2)'!R622</f>
        <v>2.2434587908061387</v>
      </c>
    </row>
    <row r="422" spans="3:16" x14ac:dyDescent="0.25">
      <c r="C422" s="66">
        <f>C418+1</f>
        <v>2004</v>
      </c>
      <c r="D422" s="65" t="s">
        <v>1</v>
      </c>
      <c r="E422" s="66">
        <f>'q calc'!M424</f>
        <v>1.1015453791434129</v>
      </c>
      <c r="F422" s="66">
        <f t="shared" si="20"/>
        <v>9.6714083999873038E-2</v>
      </c>
      <c r="G422" s="66">
        <f t="shared" si="19"/>
        <v>0.29826915298657403</v>
      </c>
      <c r="H422" s="66">
        <f t="shared" si="21"/>
        <v>1.3475244292989816</v>
      </c>
      <c r="I422" s="68">
        <f>'CAPE calculation'!O623</f>
        <v>64.978817058554583</v>
      </c>
      <c r="J422" s="69">
        <f>'CAPE calculation'!P623</f>
        <v>4.1740613253746401</v>
      </c>
      <c r="K422" s="69">
        <f>'CAPE calculation'!Q623</f>
        <v>0.81898255674655873</v>
      </c>
      <c r="L422" s="69">
        <f>'CAPE calculation'!R623</f>
        <v>2.2681909075925457</v>
      </c>
      <c r="M422" s="68">
        <f>'CAPE calculation (2)'!O623</f>
        <v>64.908995376836685</v>
      </c>
      <c r="N422" s="68">
        <f>'CAPE calculation (2)'!P623</f>
        <v>4.1729862177547012</v>
      </c>
      <c r="O422" s="68">
        <f>'CAPE calculation (2)'!Q623</f>
        <v>0.82814974177974854</v>
      </c>
      <c r="P422" s="68">
        <f>'CAPE calculation (2)'!R623</f>
        <v>2.2890794315306922</v>
      </c>
    </row>
    <row r="423" spans="3:16" x14ac:dyDescent="0.25">
      <c r="D423" s="65" t="s">
        <v>4</v>
      </c>
      <c r="E423" s="66">
        <f>'q calc'!M425</f>
        <v>1.0846150600257949</v>
      </c>
      <c r="F423" s="66">
        <f t="shared" si="20"/>
        <v>8.1225140655543454E-2</v>
      </c>
      <c r="G423" s="66">
        <f t="shared" si="19"/>
        <v>0.28278020964224443</v>
      </c>
      <c r="H423" s="66">
        <f t="shared" si="21"/>
        <v>1.32681350895128</v>
      </c>
      <c r="I423" s="68">
        <f>'CAPE calculation'!O624</f>
        <v>64.503729263507438</v>
      </c>
      <c r="J423" s="69">
        <f>'CAPE calculation'!P624</f>
        <v>4.1667230401692033</v>
      </c>
      <c r="K423" s="69">
        <f>'CAPE calculation'!Q624</f>
        <v>0.81164427154112184</v>
      </c>
      <c r="L423" s="69">
        <f>'CAPE calculation'!R624</f>
        <v>2.2516071982267212</v>
      </c>
      <c r="M423" s="68">
        <f>'CAPE calculation (2)'!O624</f>
        <v>64.435601719548075</v>
      </c>
      <c r="N423" s="68">
        <f>'CAPE calculation (2)'!P624</f>
        <v>4.16566630209278</v>
      </c>
      <c r="O423" s="68">
        <f>'CAPE calculation (2)'!Q624</f>
        <v>0.82082982611782729</v>
      </c>
      <c r="P423" s="68">
        <f>'CAPE calculation (2)'!R624</f>
        <v>2.2723847395604153</v>
      </c>
    </row>
    <row r="424" spans="3:16" x14ac:dyDescent="0.25">
      <c r="D424" s="65" t="s">
        <v>3</v>
      </c>
      <c r="E424" s="66">
        <f>'q calc'!M426</f>
        <v>1.027694464082423</v>
      </c>
      <c r="F424" s="66">
        <f t="shared" si="20"/>
        <v>2.7317908928556414E-2</v>
      </c>
      <c r="G424" s="66">
        <f t="shared" si="19"/>
        <v>0.2288729779152574</v>
      </c>
      <c r="H424" s="66">
        <f t="shared" si="21"/>
        <v>1.2571823389457419</v>
      </c>
      <c r="I424" s="68">
        <f>'CAPE calculation'!O625</f>
        <v>63.347411128184902</v>
      </c>
      <c r="J424" s="69">
        <f>'CAPE calculation'!P625</f>
        <v>4.1486340397629622</v>
      </c>
      <c r="K424" s="69">
        <f>'CAPE calculation'!Q625</f>
        <v>0.79355527113488078</v>
      </c>
      <c r="L424" s="69">
        <f>'CAPE calculation'!R625</f>
        <v>2.2112440398999165</v>
      </c>
      <c r="M424" s="68">
        <f>'CAPE calculation (2)'!O625</f>
        <v>63.279654657903571</v>
      </c>
      <c r="N424" s="68">
        <f>'CAPE calculation (2)'!P625</f>
        <v>4.1475638660788867</v>
      </c>
      <c r="O424" s="68">
        <f>'CAPE calculation (2)'!Q625</f>
        <v>0.80272739010393401</v>
      </c>
      <c r="P424" s="68">
        <f>'CAPE calculation (2)'!R625</f>
        <v>2.2316191318447691</v>
      </c>
    </row>
    <row r="425" spans="3:16" x14ac:dyDescent="0.25">
      <c r="D425" s="65" t="s">
        <v>2</v>
      </c>
      <c r="E425" s="66">
        <f>'q calc'!M427</f>
        <v>1.0776948504185331</v>
      </c>
      <c r="F425" s="66">
        <f t="shared" si="20"/>
        <v>7.4824362302220754E-2</v>
      </c>
      <c r="G425" s="66">
        <f t="shared" si="19"/>
        <v>0.27637943128892173</v>
      </c>
      <c r="H425" s="66">
        <f t="shared" si="21"/>
        <v>1.3183479916169818</v>
      </c>
      <c r="I425" s="68">
        <f>'CAPE calculation'!O626</f>
        <v>67.576637916859212</v>
      </c>
      <c r="J425" s="69">
        <f>'CAPE calculation'!P626</f>
        <v>4.2132623303720447</v>
      </c>
      <c r="K425" s="69">
        <f>'CAPE calculation'!Q626</f>
        <v>0.85818356174396326</v>
      </c>
      <c r="L425" s="69">
        <f>'CAPE calculation'!R626</f>
        <v>2.3588720544199964</v>
      </c>
      <c r="M425" s="68">
        <f>'CAPE calculation (2)'!O626</f>
        <v>67.501367524878646</v>
      </c>
      <c r="N425" s="68">
        <f>'CAPE calculation (2)'!P626</f>
        <v>4.2121478573010922</v>
      </c>
      <c r="O425" s="68">
        <f>'CAPE calculation (2)'!Q626</f>
        <v>0.8673113813261395</v>
      </c>
      <c r="P425" s="68">
        <f>'CAPE calculation (2)'!R626</f>
        <v>2.3805019798000733</v>
      </c>
    </row>
    <row r="426" spans="3:16" x14ac:dyDescent="0.25">
      <c r="C426" s="66">
        <f>C422+1</f>
        <v>2005</v>
      </c>
      <c r="D426" s="65" t="s">
        <v>1</v>
      </c>
      <c r="E426" s="66">
        <f>'q calc'!M428</f>
        <v>1.0529228830199791</v>
      </c>
      <c r="F426" s="66">
        <f t="shared" si="20"/>
        <v>5.1569994971392988E-2</v>
      </c>
      <c r="G426" s="66">
        <f t="shared" si="19"/>
        <v>0.25312506395809398</v>
      </c>
      <c r="H426" s="66">
        <f t="shared" si="21"/>
        <v>1.2880443546871012</v>
      </c>
      <c r="I426" s="68">
        <f>'CAPE calculation'!O627</f>
        <v>65.999671263062339</v>
      </c>
      <c r="J426" s="69">
        <f>'CAPE calculation'!P627</f>
        <v>4.1896497611513288</v>
      </c>
      <c r="K426" s="69">
        <f>'CAPE calculation'!Q627</f>
        <v>0.8345709925232474</v>
      </c>
      <c r="L426" s="69">
        <f>'CAPE calculation'!R627</f>
        <v>2.3038254778949798</v>
      </c>
      <c r="M426" s="68">
        <f>'CAPE calculation (2)'!O627</f>
        <v>65.92036731781424</v>
      </c>
      <c r="N426" s="68">
        <f>'CAPE calculation (2)'!P627</f>
        <v>4.1884474577612716</v>
      </c>
      <c r="O426" s="68">
        <f>'CAPE calculation (2)'!Q627</f>
        <v>0.84361098178631888</v>
      </c>
      <c r="P426" s="68">
        <f>'CAPE calculation (2)'!R627</f>
        <v>2.3247464557124462</v>
      </c>
    </row>
    <row r="427" spans="3:16" x14ac:dyDescent="0.25">
      <c r="D427" s="65" t="s">
        <v>4</v>
      </c>
      <c r="E427" s="66">
        <f>'q calc'!M429</f>
        <v>1.0524014321500281</v>
      </c>
      <c r="F427" s="66">
        <f t="shared" si="20"/>
        <v>5.1074631024986612E-2</v>
      </c>
      <c r="G427" s="66">
        <f t="shared" si="19"/>
        <v>0.25262970001168761</v>
      </c>
      <c r="H427" s="66">
        <f t="shared" si="21"/>
        <v>1.2874064619599905</v>
      </c>
      <c r="I427" s="68">
        <f>'CAPE calculation'!O628</f>
        <v>65.672231593517338</v>
      </c>
      <c r="J427" s="69">
        <f>'CAPE calculation'!P628</f>
        <v>4.1846761815581619</v>
      </c>
      <c r="K427" s="69">
        <f>'CAPE calculation'!Q628</f>
        <v>0.82959741293008049</v>
      </c>
      <c r="L427" s="69">
        <f>'CAPE calculation'!R628</f>
        <v>2.2923956656135753</v>
      </c>
      <c r="M427" s="68">
        <f>'CAPE calculation (2)'!O628</f>
        <v>65.584378027888405</v>
      </c>
      <c r="N427" s="68">
        <f>'CAPE calculation (2)'!P628</f>
        <v>4.1833375277714797</v>
      </c>
      <c r="O427" s="68">
        <f>'CAPE calculation (2)'!Q628</f>
        <v>0.83850105179652701</v>
      </c>
      <c r="P427" s="68">
        <f>'CAPE calculation (2)'!R628</f>
        <v>2.3128974636225412</v>
      </c>
    </row>
    <row r="428" spans="3:16" x14ac:dyDescent="0.25">
      <c r="D428" s="65" t="s">
        <v>3</v>
      </c>
      <c r="E428" s="66">
        <f>'q calc'!M430</f>
        <v>1.048391297895984</v>
      </c>
      <c r="F428" s="66">
        <f t="shared" si="20"/>
        <v>4.7256892066378273E-2</v>
      </c>
      <c r="G428" s="66">
        <f t="shared" si="19"/>
        <v>0.24881196105307923</v>
      </c>
      <c r="H428" s="66">
        <f t="shared" si="21"/>
        <v>1.282500850285331</v>
      </c>
      <c r="I428" s="68">
        <f>'CAPE calculation'!O629</f>
        <v>65.186958401971694</v>
      </c>
      <c r="J428" s="69">
        <f>'CAPE calculation'!P629</f>
        <v>4.1772594244154</v>
      </c>
      <c r="K428" s="69">
        <f>'CAPE calculation'!Q629</f>
        <v>0.82218065578731858</v>
      </c>
      <c r="L428" s="69">
        <f>'CAPE calculation'!R629</f>
        <v>2.2754564184775359</v>
      </c>
      <c r="M428" s="68">
        <f>'CAPE calculation (2)'!O629</f>
        <v>65.087821541055447</v>
      </c>
      <c r="N428" s="68">
        <f>'CAPE calculation (2)'!P629</f>
        <v>4.175737458612101</v>
      </c>
      <c r="O428" s="68">
        <f>'CAPE calculation (2)'!Q629</f>
        <v>0.83090098263714829</v>
      </c>
      <c r="P428" s="68">
        <f>'CAPE calculation (2)'!R629</f>
        <v>2.2953859117335695</v>
      </c>
    </row>
    <row r="429" spans="3:16" x14ac:dyDescent="0.25">
      <c r="D429" s="65" t="s">
        <v>2</v>
      </c>
      <c r="E429" s="66">
        <f>'q calc'!M431</f>
        <v>1.0051891604273111</v>
      </c>
      <c r="F429" s="66">
        <f t="shared" si="20"/>
        <v>5.1757431306610072E-3</v>
      </c>
      <c r="G429" s="66">
        <f t="shared" si="19"/>
        <v>0.206730812117362</v>
      </c>
      <c r="H429" s="66">
        <f t="shared" si="21"/>
        <v>1.2296515199361451</v>
      </c>
      <c r="I429" s="68">
        <f>'CAPE calculation'!O630</f>
        <v>67.423484220795515</v>
      </c>
      <c r="J429" s="69">
        <f>'CAPE calculation'!P630</f>
        <v>4.2109933878060257</v>
      </c>
      <c r="K429" s="69">
        <f>'CAPE calculation'!Q630</f>
        <v>0.85591461917794431</v>
      </c>
      <c r="L429" s="69">
        <f>'CAPE calculation'!R630</f>
        <v>2.3535259764733496</v>
      </c>
      <c r="M429" s="68">
        <f>'CAPE calculation (2)'!O630</f>
        <v>67.302386203294645</v>
      </c>
      <c r="N429" s="68">
        <f>'CAPE calculation (2)'!P630</f>
        <v>4.2091956922374987</v>
      </c>
      <c r="O429" s="68">
        <f>'CAPE calculation (2)'!Q630</f>
        <v>0.86435921626254597</v>
      </c>
      <c r="P429" s="68">
        <f>'CAPE calculation (2)'!R630</f>
        <v>2.3734847081899928</v>
      </c>
    </row>
    <row r="430" spans="3:16" x14ac:dyDescent="0.25">
      <c r="C430" s="66">
        <f>C426+1</f>
        <v>2006</v>
      </c>
      <c r="D430" s="65" t="s">
        <v>1</v>
      </c>
      <c r="E430" s="66">
        <f>'q calc'!M432</f>
        <v>1.0388571906454771</v>
      </c>
      <c r="F430" s="66">
        <f t="shared" si="20"/>
        <v>3.8121253820735147E-2</v>
      </c>
      <c r="G430" s="66">
        <f t="shared" si="19"/>
        <v>0.23967632280743612</v>
      </c>
      <c r="H430" s="66">
        <f t="shared" si="21"/>
        <v>1.2708377425506274</v>
      </c>
      <c r="I430" s="68">
        <f>'CAPE calculation'!O631</f>
        <v>67.688505899808888</v>
      </c>
      <c r="J430" s="69">
        <f>'CAPE calculation'!P631</f>
        <v>4.2149163855897918</v>
      </c>
      <c r="K430" s="69">
        <f>'CAPE calculation'!Q631</f>
        <v>0.85983761696171035</v>
      </c>
      <c r="L430" s="69">
        <f>'CAPE calculation'!R631</f>
        <v>2.3627769876469054</v>
      </c>
      <c r="M430" s="68">
        <f>'CAPE calculation (2)'!O631</f>
        <v>67.542959797831244</v>
      </c>
      <c r="N430" s="68">
        <f>'CAPE calculation (2)'!P631</f>
        <v>4.2127638368848679</v>
      </c>
      <c r="O430" s="68">
        <f>'CAPE calculation (2)'!Q631</f>
        <v>0.86792736090991518</v>
      </c>
      <c r="P430" s="68">
        <f>'CAPE calculation (2)'!R631</f>
        <v>2.3819687721294533</v>
      </c>
    </row>
    <row r="431" spans="3:16" x14ac:dyDescent="0.25">
      <c r="D431" s="65" t="s">
        <v>4</v>
      </c>
      <c r="E431" s="66">
        <f>'q calc'!M433</f>
        <v>0.98253044159872394</v>
      </c>
      <c r="F431" s="66">
        <f t="shared" si="20"/>
        <v>-1.7623951903214148E-2</v>
      </c>
      <c r="G431" s="66">
        <f t="shared" si="19"/>
        <v>0.18393111708348683</v>
      </c>
      <c r="H431" s="66">
        <f t="shared" si="21"/>
        <v>1.2019330275923423</v>
      </c>
      <c r="I431" s="68">
        <f>'CAPE calculation'!O632</f>
        <v>64.187010013966173</v>
      </c>
      <c r="J431" s="69">
        <f>'CAPE calculation'!P632</f>
        <v>4.1618008539921219</v>
      </c>
      <c r="K431" s="69">
        <f>'CAPE calculation'!Q632</f>
        <v>0.80672208536404044</v>
      </c>
      <c r="L431" s="69">
        <f>'CAPE calculation'!R632</f>
        <v>2.2405515995779846</v>
      </c>
      <c r="M431" s="68">
        <f>'CAPE calculation (2)'!O632</f>
        <v>64.024966786472646</v>
      </c>
      <c r="N431" s="68">
        <f>'CAPE calculation (2)'!P632</f>
        <v>4.15927311332673</v>
      </c>
      <c r="O431" s="68">
        <f>'CAPE calculation (2)'!Q632</f>
        <v>0.81443663735177729</v>
      </c>
      <c r="P431" s="68">
        <f>'CAPE calculation (2)'!R632</f>
        <v>2.2579032955985463</v>
      </c>
    </row>
    <row r="432" spans="3:16" x14ac:dyDescent="0.25">
      <c r="D432" s="65" t="s">
        <v>3</v>
      </c>
      <c r="E432" s="66">
        <f>'q calc'!M434</f>
        <v>0.98211332556934694</v>
      </c>
      <c r="F432" s="66">
        <f t="shared" si="20"/>
        <v>-1.8048574465955449E-2</v>
      </c>
      <c r="G432" s="66">
        <f t="shared" si="19"/>
        <v>0.18350649452074552</v>
      </c>
      <c r="H432" s="66">
        <f t="shared" si="21"/>
        <v>1.2014227680514464</v>
      </c>
      <c r="I432" s="68">
        <f>'CAPE calculation'!O633</f>
        <v>67.090406131264317</v>
      </c>
      <c r="J432" s="69">
        <f>'CAPE calculation'!P633</f>
        <v>4.2060410550855298</v>
      </c>
      <c r="K432" s="69">
        <f>'CAPE calculation'!Q633</f>
        <v>0.85096228645744842</v>
      </c>
      <c r="L432" s="69">
        <f>'CAPE calculation'!R633</f>
        <v>2.3418993460052686</v>
      </c>
      <c r="M432" s="68">
        <f>'CAPE calculation (2)'!O633</f>
        <v>66.889545024928438</v>
      </c>
      <c r="N432" s="68">
        <f>'CAPE calculation (2)'!P633</f>
        <v>4.2030426772672742</v>
      </c>
      <c r="O432" s="68">
        <f>'CAPE calculation (2)'!Q633</f>
        <v>0.8582062012923215</v>
      </c>
      <c r="P432" s="68">
        <f>'CAPE calculation (2)'!R633</f>
        <v>2.3589254588224668</v>
      </c>
    </row>
    <row r="433" spans="3:16" x14ac:dyDescent="0.25">
      <c r="D433" s="65" t="s">
        <v>2</v>
      </c>
      <c r="E433" s="66">
        <f>'q calc'!M435</f>
        <v>1.0000945839321529</v>
      </c>
      <c r="F433" s="66">
        <f t="shared" si="20"/>
        <v>9.4579459374814165E-5</v>
      </c>
      <c r="G433" s="66">
        <f t="shared" si="19"/>
        <v>0.2016496484460758</v>
      </c>
      <c r="H433" s="66">
        <f t="shared" si="21"/>
        <v>1.2234193061625314</v>
      </c>
      <c r="I433" s="68">
        <f>'CAPE calculation'!O634</f>
        <v>72.026091231935069</v>
      </c>
      <c r="J433" s="69">
        <f>'CAPE calculation'!P634</f>
        <v>4.2770284315942462</v>
      </c>
      <c r="K433" s="69">
        <f>'CAPE calculation'!Q634</f>
        <v>0.92194966296616476</v>
      </c>
      <c r="L433" s="69">
        <f>'CAPE calculation'!R634</f>
        <v>2.5141874327211764</v>
      </c>
      <c r="M433" s="68">
        <f>'CAPE calculation (2)'!O634</f>
        <v>71.762788983131543</v>
      </c>
      <c r="N433" s="68">
        <f>'CAPE calculation (2)'!P634</f>
        <v>4.2733660824235544</v>
      </c>
      <c r="O433" s="68">
        <f>'CAPE calculation (2)'!Q634</f>
        <v>0.92852960644860172</v>
      </c>
      <c r="P433" s="68">
        <f>'CAPE calculation (2)'!R634</f>
        <v>2.5307851902016227</v>
      </c>
    </row>
    <row r="434" spans="3:16" x14ac:dyDescent="0.25">
      <c r="C434" s="66">
        <f>C430+1</f>
        <v>2007</v>
      </c>
      <c r="D434" s="65" t="s">
        <v>1</v>
      </c>
      <c r="E434" s="66">
        <f>'q calc'!M436</f>
        <v>1.0157601053683649</v>
      </c>
      <c r="F434" s="66">
        <f t="shared" si="20"/>
        <v>1.5637204512918106E-2</v>
      </c>
      <c r="G434" s="66">
        <f t="shared" si="19"/>
        <v>0.21719227349961909</v>
      </c>
      <c r="H434" s="66">
        <f t="shared" si="21"/>
        <v>1.2425829949516558</v>
      </c>
      <c r="I434" s="68">
        <f>'CAPE calculation'!O635</f>
        <v>69.821265286870457</v>
      </c>
      <c r="J434" s="69">
        <f>'CAPE calculation'!P635</f>
        <v>4.2459386236391605</v>
      </c>
      <c r="K434" s="69">
        <f>'CAPE calculation'!Q635</f>
        <v>0.89085985501107912</v>
      </c>
      <c r="L434" s="69">
        <f>'CAPE calculation'!R635</f>
        <v>2.4372244101885681</v>
      </c>
      <c r="M434" s="68">
        <f>'CAPE calculation (2)'!O635</f>
        <v>69.515944367393772</v>
      </c>
      <c r="N434" s="68">
        <f>'CAPE calculation (2)'!P635</f>
        <v>4.2415561416172514</v>
      </c>
      <c r="O434" s="68">
        <f>'CAPE calculation (2)'!Q635</f>
        <v>0.89671966564229866</v>
      </c>
      <c r="P434" s="68">
        <f>'CAPE calculation (2)'!R635</f>
        <v>2.4515480095016082</v>
      </c>
    </row>
    <row r="435" spans="3:16" x14ac:dyDescent="0.25">
      <c r="D435" s="65" t="s">
        <v>4</v>
      </c>
      <c r="E435" s="66">
        <f>'q calc'!M437</f>
        <v>1.018442832943709</v>
      </c>
      <c r="F435" s="66">
        <f t="shared" si="20"/>
        <v>1.8274826433661448E-2</v>
      </c>
      <c r="G435" s="66">
        <f t="shared" si="19"/>
        <v>0.21982989542036241</v>
      </c>
      <c r="H435" s="66">
        <f t="shared" si="21"/>
        <v>1.2458647852558749</v>
      </c>
      <c r="I435" s="68">
        <f>'CAPE calculation'!O636</f>
        <v>73.544669646824175</v>
      </c>
      <c r="J435" s="69">
        <f>'CAPE calculation'!P636</f>
        <v>4.297892971910299</v>
      </c>
      <c r="K435" s="69">
        <f>'CAPE calculation'!Q636</f>
        <v>0.94281420328221754</v>
      </c>
      <c r="L435" s="69">
        <f>'CAPE calculation'!R636</f>
        <v>2.5671958731489828</v>
      </c>
      <c r="M435" s="68">
        <f>'CAPE calculation (2)'!O636</f>
        <v>73.171141822678081</v>
      </c>
      <c r="N435" s="68">
        <f>'CAPE calculation (2)'!P636</f>
        <v>4.2928011058401649</v>
      </c>
      <c r="O435" s="68">
        <f>'CAPE calculation (2)'!Q636</f>
        <v>0.94796462986521224</v>
      </c>
      <c r="P435" s="68">
        <f>'CAPE calculation (2)'!R636</f>
        <v>2.5804521354166488</v>
      </c>
    </row>
    <row r="436" spans="3:16" x14ac:dyDescent="0.25">
      <c r="D436" s="65" t="s">
        <v>3</v>
      </c>
      <c r="E436" s="66">
        <f>'q calc'!M438</f>
        <v>1.0133152623960311</v>
      </c>
      <c r="F436" s="66">
        <f t="shared" si="20"/>
        <v>1.3227393429196495E-2</v>
      </c>
      <c r="G436" s="66">
        <f t="shared" si="19"/>
        <v>0.21478246241589746</v>
      </c>
      <c r="H436" s="66">
        <f t="shared" si="21"/>
        <v>1.2395922097389924</v>
      </c>
      <c r="I436" s="68">
        <f>'CAPE calculation'!O637</f>
        <v>72.123396713778973</v>
      </c>
      <c r="J436" s="69">
        <f>'CAPE calculation'!P637</f>
        <v>4.2783784953094948</v>
      </c>
      <c r="K436" s="69">
        <f>'CAPE calculation'!Q637</f>
        <v>0.92329972668141336</v>
      </c>
      <c r="L436" s="69">
        <f>'CAPE calculation'!R637</f>
        <v>2.5175840382484576</v>
      </c>
      <c r="M436" s="68">
        <f>'CAPE calculation (2)'!O637</f>
        <v>71.697330351482734</v>
      </c>
      <c r="N436" s="68">
        <f>'CAPE calculation (2)'!P637</f>
        <v>4.2724535133207935</v>
      </c>
      <c r="O436" s="68">
        <f>'CAPE calculation (2)'!Q637</f>
        <v>0.92761703734584078</v>
      </c>
      <c r="P436" s="68">
        <f>'CAPE calculation (2)'!R637</f>
        <v>2.52847672730748</v>
      </c>
    </row>
    <row r="437" spans="3:16" x14ac:dyDescent="0.25">
      <c r="D437" s="65" t="s">
        <v>2</v>
      </c>
      <c r="E437" s="66">
        <f>'q calc'!M439</f>
        <v>0.97960585205714867</v>
      </c>
      <c r="F437" s="66">
        <f t="shared" si="20"/>
        <v>-2.060497999674497E-2</v>
      </c>
      <c r="G437" s="66">
        <f t="shared" si="19"/>
        <v>0.18095008898995601</v>
      </c>
      <c r="H437" s="66">
        <f t="shared" si="21"/>
        <v>1.1983553666738156</v>
      </c>
      <c r="I437" s="68">
        <f>'CAPE calculation'!O638</f>
        <v>70.182022398035073</v>
      </c>
      <c r="J437" s="69">
        <f>'CAPE calculation'!P638</f>
        <v>4.2510921870387337</v>
      </c>
      <c r="K437" s="69">
        <f>'CAPE calculation'!Q638</f>
        <v>0.8960134184106523</v>
      </c>
      <c r="L437" s="69">
        <f>'CAPE calculation'!R638</f>
        <v>2.4498172217606156</v>
      </c>
      <c r="M437" s="68">
        <f>'CAPE calculation (2)'!O638</f>
        <v>69.702943579916749</v>
      </c>
      <c r="N437" s="68">
        <f>'CAPE calculation (2)'!P638</f>
        <v>4.2442425490112656</v>
      </c>
      <c r="O437" s="68">
        <f>'CAPE calculation (2)'!Q638</f>
        <v>0.89940607303631293</v>
      </c>
      <c r="P437" s="68">
        <f>'CAPE calculation (2)'!R638</f>
        <v>2.4581427202749553</v>
      </c>
    </row>
    <row r="438" spans="3:16" x14ac:dyDescent="0.25">
      <c r="C438" s="66">
        <f>C434+1</f>
        <v>2008</v>
      </c>
      <c r="D438" s="65" t="s">
        <v>1</v>
      </c>
      <c r="E438" s="66">
        <f>'q calc'!M440</f>
        <v>0.9806896855030206</v>
      </c>
      <c r="F438" s="66">
        <f t="shared" si="20"/>
        <v>-1.9499194123600429E-2</v>
      </c>
      <c r="G438" s="66">
        <f t="shared" si="19"/>
        <v>0.18205587486310054</v>
      </c>
      <c r="H438" s="66">
        <f t="shared" si="21"/>
        <v>1.1996812240313577</v>
      </c>
      <c r="I438" s="68">
        <f>'CAPE calculation'!O639</f>
        <v>60.97259198867993</v>
      </c>
      <c r="J438" s="69">
        <f>'CAPE calculation'!P639</f>
        <v>4.1104244515415962</v>
      </c>
      <c r="K438" s="69">
        <f>'CAPE calculation'!Q639</f>
        <v>0.75534568291351478</v>
      </c>
      <c r="L438" s="69">
        <f>'CAPE calculation'!R639</f>
        <v>2.1283471294414213</v>
      </c>
      <c r="M438" s="68">
        <f>'CAPE calculation (2)'!O639</f>
        <v>60.49939035360358</v>
      </c>
      <c r="N438" s="68">
        <f>'CAPE calculation (2)'!P639</f>
        <v>4.1026332881860839</v>
      </c>
      <c r="O438" s="68">
        <f>'CAPE calculation (2)'!Q639</f>
        <v>0.75779681221113115</v>
      </c>
      <c r="P438" s="68">
        <f>'CAPE calculation (2)'!R639</f>
        <v>2.1335703822647818</v>
      </c>
    </row>
    <row r="439" spans="3:16" x14ac:dyDescent="0.25">
      <c r="D439" s="65" t="s">
        <v>4</v>
      </c>
      <c r="E439" s="66">
        <f>'q calc'!M441</f>
        <v>0.97701852366595421</v>
      </c>
      <c r="F439" s="66">
        <f t="shared" si="20"/>
        <v>-2.3249667379114308E-2</v>
      </c>
      <c r="G439" s="66">
        <f t="shared" si="19"/>
        <v>0.17830540160758668</v>
      </c>
      <c r="H439" s="66">
        <f t="shared" si="21"/>
        <v>1.1951902785351276</v>
      </c>
      <c r="I439" s="68">
        <f>'CAPE calculation'!O640</f>
        <v>60.140587943702428</v>
      </c>
      <c r="J439" s="69">
        <f>'CAPE calculation'!P640</f>
        <v>4.0966849537630514</v>
      </c>
      <c r="K439" s="69">
        <f>'CAPE calculation'!Q640</f>
        <v>0.74160618513497001</v>
      </c>
      <c r="L439" s="69">
        <f>'CAPE calculation'!R640</f>
        <v>2.0993046799890456</v>
      </c>
      <c r="M439" s="68">
        <f>'CAPE calculation (2)'!O640</f>
        <v>59.623725156392531</v>
      </c>
      <c r="N439" s="68">
        <f>'CAPE calculation (2)'!P640</f>
        <v>4.0880535679550647</v>
      </c>
      <c r="O439" s="68">
        <f>'CAPE calculation (2)'!Q640</f>
        <v>0.74321709198011199</v>
      </c>
      <c r="P439" s="68">
        <f>'CAPE calculation (2)'!R640</f>
        <v>2.1026891896010231</v>
      </c>
    </row>
    <row r="440" spans="3:16" x14ac:dyDescent="0.25">
      <c r="D440" s="65" t="s">
        <v>3</v>
      </c>
      <c r="E440" s="66">
        <f>'q calc'!M442</f>
        <v>0.9454236144225675</v>
      </c>
      <c r="F440" s="66">
        <f t="shared" si="20"/>
        <v>-5.6122182700799744E-2</v>
      </c>
      <c r="G440" s="66">
        <f t="shared" si="19"/>
        <v>0.14543288628590123</v>
      </c>
      <c r="H440" s="66">
        <f t="shared" si="21"/>
        <v>1.1565401122750185</v>
      </c>
      <c r="I440" s="68">
        <f>'CAPE calculation'!O641</f>
        <v>54.182465209490175</v>
      </c>
      <c r="J440" s="69">
        <f>'CAPE calculation'!P641</f>
        <v>3.9923573359815689</v>
      </c>
      <c r="K440" s="69">
        <f>'CAPE calculation'!Q641</f>
        <v>0.63727856735348754</v>
      </c>
      <c r="L440" s="69">
        <f>'CAPE calculation'!R641</f>
        <v>1.8913267508143334</v>
      </c>
      <c r="M440" s="68">
        <f>'CAPE calculation (2)'!O641</f>
        <v>53.67595821207248</v>
      </c>
      <c r="N440" s="68">
        <f>'CAPE calculation (2)'!P641</f>
        <v>3.9829651957167687</v>
      </c>
      <c r="O440" s="68">
        <f>'CAPE calculation (2)'!Q641</f>
        <v>0.63812871974181595</v>
      </c>
      <c r="P440" s="68">
        <f>'CAPE calculation (2)'!R641</f>
        <v>1.8929353504491726</v>
      </c>
    </row>
    <row r="441" spans="3:16" x14ac:dyDescent="0.25">
      <c r="D441" s="65" t="s">
        <v>2</v>
      </c>
      <c r="E441" s="66">
        <f>'q calc'!M443</f>
        <v>0.8367160252706054</v>
      </c>
      <c r="F441" s="66">
        <f t="shared" si="20"/>
        <v>-0.17827054291717812</v>
      </c>
      <c r="G441" s="66">
        <f t="shared" si="19"/>
        <v>2.328452606952286E-2</v>
      </c>
      <c r="H441" s="66">
        <f t="shared" si="21"/>
        <v>1.0235577269770322</v>
      </c>
      <c r="I441" s="68">
        <f>'CAPE calculation'!O642</f>
        <v>40.352333852326957</v>
      </c>
      <c r="J441" s="69">
        <f>'CAPE calculation'!P642</f>
        <v>3.6976492332496456</v>
      </c>
      <c r="K441" s="69">
        <f>'CAPE calculation'!Q642</f>
        <v>0.34257046462156415</v>
      </c>
      <c r="L441" s="69">
        <f>'CAPE calculation'!R642</f>
        <v>1.4085636040666762</v>
      </c>
      <c r="M441" s="68">
        <f>'CAPE calculation (2)'!O642</f>
        <v>39.94173306450331</v>
      </c>
      <c r="N441" s="68">
        <f>'CAPE calculation (2)'!P642</f>
        <v>3.6874217187464096</v>
      </c>
      <c r="O441" s="68">
        <f>'CAPE calculation (2)'!Q642</f>
        <v>0.34258524277145685</v>
      </c>
      <c r="P441" s="68">
        <f>'CAPE calculation (2)'!R642</f>
        <v>1.4085844201845621</v>
      </c>
    </row>
    <row r="442" spans="3:16" x14ac:dyDescent="0.25">
      <c r="C442" s="66">
        <f>C438+1</f>
        <v>2009</v>
      </c>
      <c r="D442" s="65" t="s">
        <v>1</v>
      </c>
      <c r="E442" s="66">
        <f>'q calc'!M444</f>
        <v>0.79440624091567769</v>
      </c>
      <c r="F442" s="66">
        <f t="shared" si="20"/>
        <v>-0.23016031014447347</v>
      </c>
      <c r="G442" s="66">
        <f t="shared" si="19"/>
        <v>-2.8605241157772493E-2</v>
      </c>
      <c r="H442" s="66">
        <f t="shared" si="21"/>
        <v>0.97180001540551986</v>
      </c>
      <c r="I442" s="68">
        <f>'CAPE calculation'!O643</f>
        <v>34.17651803744927</v>
      </c>
      <c r="J442" s="69">
        <f>'CAPE calculation'!P643</f>
        <v>3.531538801153832</v>
      </c>
      <c r="K442" s="69">
        <f>'CAPE calculation'!Q643</f>
        <v>0.1764600325257506</v>
      </c>
      <c r="L442" s="69">
        <f>'CAPE calculation'!R643</f>
        <v>1.1929867451397309</v>
      </c>
      <c r="M442" s="68">
        <f>'CAPE calculation (2)'!O643</f>
        <v>33.808373518951811</v>
      </c>
      <c r="N442" s="68">
        <f>'CAPE calculation (2)'!P643</f>
        <v>3.5207085090542636</v>
      </c>
      <c r="O442" s="68">
        <f>'CAPE calculation (2)'!Q643</f>
        <v>0.17587203307931087</v>
      </c>
      <c r="P442" s="68">
        <f>'CAPE calculation (2)'!R643</f>
        <v>1.1922854757871792</v>
      </c>
    </row>
    <row r="443" spans="3:16" x14ac:dyDescent="0.25">
      <c r="D443" s="65" t="s">
        <v>4</v>
      </c>
      <c r="E443" s="66">
        <f>'q calc'!M445</f>
        <v>0.95614974081732163</v>
      </c>
      <c r="F443" s="66">
        <f t="shared" si="20"/>
        <v>-4.4840745542247033E-2</v>
      </c>
      <c r="G443" s="66">
        <f t="shared" si="19"/>
        <v>0.15671432344445393</v>
      </c>
      <c r="H443" s="66">
        <f t="shared" si="21"/>
        <v>1.1696614213216956</v>
      </c>
      <c r="I443" s="68">
        <f>'CAPE calculation'!O644</f>
        <v>41.011210974603578</v>
      </c>
      <c r="J443" s="69">
        <f>'CAPE calculation'!P644</f>
        <v>3.7138454677318058</v>
      </c>
      <c r="K443" s="69">
        <f>'CAPE calculation'!Q644</f>
        <v>0.35876669910372438</v>
      </c>
      <c r="L443" s="69">
        <f>'CAPE calculation'!R644</f>
        <v>1.4315627777300237</v>
      </c>
      <c r="M443" s="68">
        <f>'CAPE calculation (2)'!O644</f>
        <v>40.560067965193582</v>
      </c>
      <c r="N443" s="68">
        <f>'CAPE calculation (2)'!P644</f>
        <v>3.7027840349519772</v>
      </c>
      <c r="O443" s="68">
        <f>'CAPE calculation (2)'!Q644</f>
        <v>0.35794755897702446</v>
      </c>
      <c r="P443" s="68">
        <f>'CAPE calculation (2)'!R644</f>
        <v>1.4303906073663282</v>
      </c>
    </row>
    <row r="444" spans="3:16" x14ac:dyDescent="0.25">
      <c r="D444" s="65" t="s">
        <v>3</v>
      </c>
      <c r="E444" s="66">
        <f>'q calc'!M446</f>
        <v>1.0456792546794791</v>
      </c>
      <c r="F444" s="66">
        <f t="shared" si="20"/>
        <v>4.4666678733333007E-2</v>
      </c>
      <c r="G444" s="66">
        <f t="shared" si="19"/>
        <v>0.24622174772003397</v>
      </c>
      <c r="H444" s="66">
        <f t="shared" si="21"/>
        <v>1.2791831980517054</v>
      </c>
      <c r="I444" s="68">
        <f>'CAPE calculation'!O645</f>
        <v>46.041528366403973</v>
      </c>
      <c r="J444" s="69">
        <f>'CAPE calculation'!P645</f>
        <v>3.8295437797927856</v>
      </c>
      <c r="K444" s="69">
        <f>'CAPE calculation'!Q645</f>
        <v>0.47446501116470419</v>
      </c>
      <c r="L444" s="69">
        <f>'CAPE calculation'!R645</f>
        <v>1.6071541579194266</v>
      </c>
      <c r="M444" s="68">
        <f>'CAPE calculation (2)'!O645</f>
        <v>45.534726910970768</v>
      </c>
      <c r="N444" s="68">
        <f>'CAPE calculation (2)'!P645</f>
        <v>3.8184752636584522</v>
      </c>
      <c r="O444" s="68">
        <f>'CAPE calculation (2)'!Q645</f>
        <v>0.47363878768349954</v>
      </c>
      <c r="P444" s="68">
        <f>'CAPE calculation (2)'!R645</f>
        <v>1.6058268378232605</v>
      </c>
    </row>
    <row r="445" spans="3:16" x14ac:dyDescent="0.25">
      <c r="D445" s="65" t="s">
        <v>2</v>
      </c>
      <c r="E445" s="66">
        <f>'q calc'!M447</f>
        <v>1.1037929112190481</v>
      </c>
      <c r="F445" s="66">
        <f t="shared" si="20"/>
        <v>9.8752349841967749E-2</v>
      </c>
      <c r="G445" s="66">
        <f t="shared" si="19"/>
        <v>0.30030741882866874</v>
      </c>
      <c r="H445" s="66">
        <f t="shared" si="21"/>
        <v>1.3502738433811383</v>
      </c>
      <c r="I445" s="68">
        <f>'CAPE calculation'!O646</f>
        <v>48.865752110558475</v>
      </c>
      <c r="J445" s="69">
        <f>'CAPE calculation'!P646</f>
        <v>3.8890767852728505</v>
      </c>
      <c r="K445" s="69">
        <f>'CAPE calculation'!Q646</f>
        <v>0.53399801664476909</v>
      </c>
      <c r="L445" s="69">
        <f>'CAPE calculation'!R646</f>
        <v>1.7057382643633108</v>
      </c>
      <c r="M445" s="68">
        <f>'CAPE calculation (2)'!O646</f>
        <v>48.330592224775899</v>
      </c>
      <c r="N445" s="68">
        <f>'CAPE calculation (2)'!P646</f>
        <v>3.8780647395534014</v>
      </c>
      <c r="O445" s="68">
        <f>'CAPE calculation (2)'!Q646</f>
        <v>0.53322826357844866</v>
      </c>
      <c r="P445" s="68">
        <f>'CAPE calculation (2)'!R646</f>
        <v>1.7044257723161724</v>
      </c>
    </row>
    <row r="446" spans="3:16" x14ac:dyDescent="0.25">
      <c r="C446" s="66">
        <f>C442+1</f>
        <v>2010</v>
      </c>
      <c r="D446" s="65" t="s">
        <v>1</v>
      </c>
      <c r="E446" s="66">
        <f>'q calc'!M448</f>
        <v>1.1255494436041009</v>
      </c>
      <c r="F446" s="66">
        <f t="shared" si="20"/>
        <v>0.11827131074545434</v>
      </c>
      <c r="G446" s="66">
        <f t="shared" si="19"/>
        <v>0.31982637973215533</v>
      </c>
      <c r="H446" s="66">
        <f t="shared" si="21"/>
        <v>1.3768886877995234</v>
      </c>
      <c r="I446" s="68">
        <f>'CAPE calculation'!O647</f>
        <v>50.267498265609582</v>
      </c>
      <c r="J446" s="69">
        <f>'CAPE calculation'!P647</f>
        <v>3.9173587105144483</v>
      </c>
      <c r="K446" s="69">
        <f>'CAPE calculation'!Q647</f>
        <v>0.56227994188636687</v>
      </c>
      <c r="L446" s="69">
        <f>'CAPE calculation'!R647</f>
        <v>1.754668485434812</v>
      </c>
      <c r="M446" s="68">
        <f>'CAPE calculation (2)'!O647</f>
        <v>49.719331836678926</v>
      </c>
      <c r="N446" s="68">
        <f>'CAPE calculation (2)'!P647</f>
        <v>3.9063938280300672</v>
      </c>
      <c r="O446" s="68">
        <f>'CAPE calculation (2)'!Q647</f>
        <v>0.56155735205511448</v>
      </c>
      <c r="P446" s="68">
        <f>'CAPE calculation (2)'!R647</f>
        <v>1.7534010378075495</v>
      </c>
    </row>
    <row r="447" spans="3:16" x14ac:dyDescent="0.25">
      <c r="D447" s="65" t="s">
        <v>4</v>
      </c>
      <c r="E447" s="66">
        <f>'q calc'!M449</f>
        <v>1.005041746401093</v>
      </c>
      <c r="F447" s="66">
        <f t="shared" si="20"/>
        <v>5.0290793558860807E-3</v>
      </c>
      <c r="G447" s="66">
        <f t="shared" si="19"/>
        <v>0.20658414834258707</v>
      </c>
      <c r="H447" s="66">
        <f t="shared" si="21"/>
        <v>1.2294711878269906</v>
      </c>
      <c r="I447" s="68">
        <f>'CAPE calculation'!O648</f>
        <v>47.156220386112331</v>
      </c>
      <c r="J447" s="69">
        <f>'CAPE calculation'!P648</f>
        <v>3.8534659279729579</v>
      </c>
      <c r="K447" s="69">
        <f>'CAPE calculation'!Q648</f>
        <v>0.49838715934487654</v>
      </c>
      <c r="L447" s="69">
        <f>'CAPE calculation'!R648</f>
        <v>1.6460642892256043</v>
      </c>
      <c r="M447" s="68">
        <f>'CAPE calculation (2)'!O648</f>
        <v>46.644855743474416</v>
      </c>
      <c r="N447" s="68">
        <f>'CAPE calculation (2)'!P648</f>
        <v>3.8425626477610075</v>
      </c>
      <c r="O447" s="68">
        <f>'CAPE calculation (2)'!Q648</f>
        <v>0.49772617178605483</v>
      </c>
      <c r="P447" s="68">
        <f>'CAPE calculation (2)'!R648</f>
        <v>1.6449766207166825</v>
      </c>
    </row>
    <row r="448" spans="3:16" x14ac:dyDescent="0.25">
      <c r="D448" s="65" t="s">
        <v>3</v>
      </c>
      <c r="E448" s="66">
        <f>'q calc'!M450</f>
        <v>1.0742307226365821</v>
      </c>
      <c r="F448" s="66">
        <f t="shared" si="20"/>
        <v>7.1604798561135372E-2</v>
      </c>
      <c r="G448" s="66">
        <f t="shared" si="19"/>
        <v>0.27315986754783633</v>
      </c>
      <c r="H448" s="66">
        <f t="shared" si="21"/>
        <v>1.3141103116259658</v>
      </c>
      <c r="I448" s="68">
        <f>'CAPE calculation'!O649</f>
        <v>48.651548591456688</v>
      </c>
      <c r="J448" s="69">
        <f>'CAPE calculation'!P649</f>
        <v>3.8846836393989288</v>
      </c>
      <c r="K448" s="69">
        <f>'CAPE calculation'!Q649</f>
        <v>0.52960487077084739</v>
      </c>
      <c r="L448" s="69">
        <f>'CAPE calculation'!R649</f>
        <v>1.6982611434122914</v>
      </c>
      <c r="M448" s="68">
        <f>'CAPE calculation (2)'!O649</f>
        <v>48.130351281516312</v>
      </c>
      <c r="N448" s="68">
        <f>'CAPE calculation (2)'!P649</f>
        <v>3.8739129818862708</v>
      </c>
      <c r="O448" s="68">
        <f>'CAPE calculation (2)'!Q649</f>
        <v>0.52907650591131805</v>
      </c>
      <c r="P448" s="68">
        <f>'CAPE calculation (2)'!R649</f>
        <v>1.6973640789113571</v>
      </c>
    </row>
    <row r="449" spans="3:16" x14ac:dyDescent="0.25">
      <c r="D449" s="65" t="s">
        <v>2</v>
      </c>
      <c r="E449" s="66">
        <f>'q calc'!M451</f>
        <v>1.2827999727177792</v>
      </c>
      <c r="F449" s="66">
        <f t="shared" si="20"/>
        <v>0.24904516756915071</v>
      </c>
      <c r="G449" s="66">
        <f t="shared" si="19"/>
        <v>0.45060023655585169</v>
      </c>
      <c r="H449" s="66">
        <f t="shared" si="21"/>
        <v>1.5692538263702556</v>
      </c>
      <c r="I449" s="68">
        <f>'CAPE calculation'!O650</f>
        <v>53.517988033971839</v>
      </c>
      <c r="J449" s="69">
        <f>'CAPE calculation'!P650</f>
        <v>3.9800178223250775</v>
      </c>
      <c r="K449" s="69">
        <f>'CAPE calculation'!Q650</f>
        <v>0.62493905369699609</v>
      </c>
      <c r="L449" s="69">
        <f>'CAPE calculation'!R650</f>
        <v>1.8681320982176992</v>
      </c>
      <c r="M449" s="68">
        <f>'CAPE calculation (2)'!O650</f>
        <v>52.954916013438464</v>
      </c>
      <c r="N449" s="68">
        <f>'CAPE calculation (2)'!P650</f>
        <v>3.9694409102956678</v>
      </c>
      <c r="O449" s="68">
        <f>'CAPE calculation (2)'!Q650</f>
        <v>0.62460443432071511</v>
      </c>
      <c r="P449" s="68">
        <f>'CAPE calculation (2)'!R650</f>
        <v>1.8675070895960126</v>
      </c>
    </row>
    <row r="450" spans="3:16" x14ac:dyDescent="0.25">
      <c r="C450" s="66">
        <f>C446+1</f>
        <v>2011</v>
      </c>
      <c r="D450" s="65" t="s">
        <v>1</v>
      </c>
      <c r="E450" s="66">
        <f>'q calc'!M452</f>
        <v>1.3042387670947599</v>
      </c>
      <c r="F450" s="66">
        <f t="shared" si="20"/>
        <v>0.26561955034331902</v>
      </c>
      <c r="G450" s="66">
        <f t="shared" si="19"/>
        <v>0.46717461933002002</v>
      </c>
      <c r="H450" s="66">
        <f t="shared" si="21"/>
        <v>1.5954799807390969</v>
      </c>
      <c r="I450" s="68">
        <f>'CAPE calculation'!O651</f>
        <v>54.967612664043322</v>
      </c>
      <c r="J450" s="69">
        <f>'CAPE calculation'!P651</f>
        <v>4.0067441511321844</v>
      </c>
      <c r="K450" s="69">
        <f>'CAPE calculation'!Q651</f>
        <v>0.651665382504103</v>
      </c>
      <c r="L450" s="69">
        <f>'CAPE calculation'!R651</f>
        <v>1.9187335950468485</v>
      </c>
      <c r="M450" s="68">
        <f>'CAPE calculation (2)'!O651</f>
        <v>54.40508948323064</v>
      </c>
      <c r="N450" s="68">
        <f>'CAPE calculation (2)'!P651</f>
        <v>3.996457706162778</v>
      </c>
      <c r="O450" s="68">
        <f>'CAPE calculation (2)'!Q651</f>
        <v>0.65162123018782525</v>
      </c>
      <c r="P450" s="68">
        <f>'CAPE calculation (2)'!R651</f>
        <v>1.9186488803844954</v>
      </c>
    </row>
    <row r="451" spans="3:16" x14ac:dyDescent="0.25">
      <c r="D451" s="65" t="s">
        <v>4</v>
      </c>
      <c r="E451" s="66">
        <f>'q calc'!M453</f>
        <v>1.3034864350053619</v>
      </c>
      <c r="F451" s="66">
        <f t="shared" si="20"/>
        <v>0.26504254774376207</v>
      </c>
      <c r="G451" s="66">
        <f t="shared" si="19"/>
        <v>0.46659761673046307</v>
      </c>
      <c r="H451" s="66">
        <f t="shared" si="21"/>
        <v>1.5945596501847645</v>
      </c>
      <c r="I451" s="68">
        <f>'CAPE calculation'!O652</f>
        <v>53.458127854200448</v>
      </c>
      <c r="J451" s="69">
        <f>'CAPE calculation'!P652</f>
        <v>3.9788986905352925</v>
      </c>
      <c r="K451" s="69">
        <f>'CAPE calculation'!Q652</f>
        <v>0.62381992190721114</v>
      </c>
      <c r="L451" s="69">
        <f>'CAPE calculation'!R652</f>
        <v>1.8660425816393658</v>
      </c>
      <c r="M451" s="68">
        <f>'CAPE calculation (2)'!O652</f>
        <v>52.93344235141376</v>
      </c>
      <c r="N451" s="68">
        <f>'CAPE calculation (2)'!P652</f>
        <v>3.9690353196783295</v>
      </c>
      <c r="O451" s="68">
        <f>'CAPE calculation (2)'!Q652</f>
        <v>0.62419884370337675</v>
      </c>
      <c r="P451" s="68">
        <f>'CAPE calculation (2)'!R652</f>
        <v>1.8667497998278533</v>
      </c>
    </row>
    <row r="452" spans="3:16" x14ac:dyDescent="0.25">
      <c r="D452" s="65" t="s">
        <v>3</v>
      </c>
      <c r="E452" s="66">
        <f>'q calc'!M454</f>
        <v>1.215317009079067</v>
      </c>
      <c r="F452" s="66">
        <f t="shared" si="20"/>
        <v>0.19500495558295819</v>
      </c>
      <c r="G452" s="66">
        <f t="shared" si="19"/>
        <v>0.39656002456965916</v>
      </c>
      <c r="H452" s="66">
        <f t="shared" si="21"/>
        <v>1.4867016739247769</v>
      </c>
      <c r="I452" s="68">
        <f>'CAPE calculation'!O653</f>
        <v>48.234606574071229</v>
      </c>
      <c r="J452" s="69">
        <f>'CAPE calculation'!P653</f>
        <v>3.8760767421483124</v>
      </c>
      <c r="K452" s="69">
        <f>'CAPE calculation'!Q653</f>
        <v>0.52099797352023103</v>
      </c>
      <c r="L452" s="69">
        <f>'CAPE calculation'!R653</f>
        <v>1.6837071066409726</v>
      </c>
      <c r="M452" s="68">
        <f>'CAPE calculation (2)'!O653</f>
        <v>47.783285591750932</v>
      </c>
      <c r="N452" s="68">
        <f>'CAPE calculation (2)'!P653</f>
        <v>3.8666759045345249</v>
      </c>
      <c r="O452" s="68">
        <f>'CAPE calculation (2)'!Q653</f>
        <v>0.52183942855957222</v>
      </c>
      <c r="P452" s="68">
        <f>'CAPE calculation (2)'!R653</f>
        <v>1.6851244667093863</v>
      </c>
    </row>
    <row r="453" spans="3:16" x14ac:dyDescent="0.25">
      <c r="D453" s="65" t="s">
        <v>2</v>
      </c>
      <c r="E453" s="66">
        <f>'q calc'!M455</f>
        <v>1.2842983300648629</v>
      </c>
      <c r="F453" s="66">
        <f t="shared" si="20"/>
        <v>0.25021252256729215</v>
      </c>
      <c r="G453" s="66">
        <f t="shared" si="19"/>
        <v>0.45176759155399315</v>
      </c>
      <c r="H453" s="66">
        <f t="shared" si="21"/>
        <v>1.5710867723089739</v>
      </c>
      <c r="I453" s="68">
        <f>'CAPE calculation'!O654</f>
        <v>51.031941541178782</v>
      </c>
      <c r="J453" s="69">
        <f>'CAPE calculation'!P654</f>
        <v>3.9324517414063673</v>
      </c>
      <c r="K453" s="69">
        <f>'CAPE calculation'!Q654</f>
        <v>0.57737297277828592</v>
      </c>
      <c r="L453" s="69">
        <f>'CAPE calculation'!R654</f>
        <v>1.7813526167487734</v>
      </c>
      <c r="M453" s="68">
        <f>'CAPE calculation (2)'!O654</f>
        <v>50.576176022950094</v>
      </c>
      <c r="N453" s="68">
        <f>'CAPE calculation (2)'!P654</f>
        <v>3.9234806358324001</v>
      </c>
      <c r="O453" s="68">
        <f>'CAPE calculation (2)'!Q654</f>
        <v>0.57864415985744744</v>
      </c>
      <c r="P453" s="68">
        <f>'CAPE calculation (2)'!R654</f>
        <v>1.7836184890472879</v>
      </c>
    </row>
    <row r="454" spans="3:16" x14ac:dyDescent="0.25">
      <c r="C454" s="66">
        <f>C450+1</f>
        <v>2012</v>
      </c>
      <c r="D454" s="65" t="s">
        <v>1</v>
      </c>
      <c r="E454" s="66">
        <f>'q calc'!M456</f>
        <v>1.3583218845366432</v>
      </c>
      <c r="F454" s="66">
        <f t="shared" si="20"/>
        <v>0.3062500294272153</v>
      </c>
      <c r="G454" s="66">
        <f t="shared" ref="G454:G493" si="22">F454-$F$506</f>
        <v>0.5078050984139163</v>
      </c>
      <c r="H454" s="66">
        <f t="shared" si="21"/>
        <v>1.6616400530751594</v>
      </c>
      <c r="I454" s="68">
        <f>'CAPE calculation'!O655</f>
        <v>55.685845413239214</v>
      </c>
      <c r="J454" s="69">
        <f>'CAPE calculation'!P655</f>
        <v>4.019725992793914</v>
      </c>
      <c r="K454" s="69">
        <f>'CAPE calculation'!Q655</f>
        <v>0.66464722416583255</v>
      </c>
      <c r="L454" s="69">
        <f>'CAPE calculation'!R655</f>
        <v>1.9438046730535987</v>
      </c>
      <c r="M454" s="68">
        <f>'CAPE calculation (2)'!O655</f>
        <v>55.212633335409457</v>
      </c>
      <c r="N454" s="68">
        <f>'CAPE calculation (2)'!P655</f>
        <v>4.0111917918694138</v>
      </c>
      <c r="O454" s="68">
        <f>'CAPE calculation (2)'!Q655</f>
        <v>0.66635531589446106</v>
      </c>
      <c r="P454" s="68">
        <f>'CAPE calculation (2)'!R655</f>
        <v>1.9471277069531359</v>
      </c>
    </row>
    <row r="455" spans="3:16" x14ac:dyDescent="0.25">
      <c r="D455" s="65" t="s">
        <v>4</v>
      </c>
      <c r="E455" s="66">
        <f>'q calc'!M457</f>
        <v>1.3389754353201742</v>
      </c>
      <c r="F455" s="66">
        <f t="shared" ref="F455:F503" si="23">LN(E455)</f>
        <v>0.29190472099943515</v>
      </c>
      <c r="G455" s="66">
        <f t="shared" si="22"/>
        <v>0.49345978998613615</v>
      </c>
      <c r="H455" s="66">
        <f t="shared" ref="H455:H503" si="24">EXP(G455)</f>
        <v>1.6379734720763297</v>
      </c>
      <c r="I455" s="68">
        <f>'CAPE calculation'!O656</f>
        <v>52.609767868136018</v>
      </c>
      <c r="J455" s="69">
        <f>'CAPE calculation'!P656</f>
        <v>3.9629018034185171</v>
      </c>
      <c r="K455" s="69">
        <f>'CAPE calculation'!Q656</f>
        <v>0.60782303479043565</v>
      </c>
      <c r="L455" s="69">
        <f>'CAPE calculation'!R656</f>
        <v>1.8364292015585517</v>
      </c>
      <c r="M455" s="68">
        <f>'CAPE calculation (2)'!O656</f>
        <v>52.184344419927399</v>
      </c>
      <c r="N455" s="68">
        <f>'CAPE calculation (2)'!P656</f>
        <v>3.9547825345779355</v>
      </c>
      <c r="O455" s="68">
        <f>'CAPE calculation (2)'!Q656</f>
        <v>0.60994605860298279</v>
      </c>
      <c r="P455" s="68">
        <f>'CAPE calculation (2)'!R656</f>
        <v>1.8403321260183527</v>
      </c>
    </row>
    <row r="456" spans="3:16" x14ac:dyDescent="0.25">
      <c r="D456" s="65" t="s">
        <v>3</v>
      </c>
      <c r="E456" s="66">
        <f>'q calc'!M458</f>
        <v>1.3834585900020622</v>
      </c>
      <c r="F456" s="66">
        <f t="shared" si="23"/>
        <v>0.32458658846480859</v>
      </c>
      <c r="G456" s="66">
        <f t="shared" si="22"/>
        <v>0.52614165745150954</v>
      </c>
      <c r="H456" s="66">
        <f t="shared" si="24"/>
        <v>1.6923898753957662</v>
      </c>
      <c r="I456" s="68">
        <f>'CAPE calculation'!O657</f>
        <v>56.382616853768134</v>
      </c>
      <c r="J456" s="69">
        <f>'CAPE calculation'!P657</f>
        <v>4.0321608991843689</v>
      </c>
      <c r="K456" s="69">
        <f>'CAPE calculation'!Q657</f>
        <v>0.67708213055628752</v>
      </c>
      <c r="L456" s="69">
        <f>'CAPE calculation'!R657</f>
        <v>1.968126609303279</v>
      </c>
      <c r="M456" s="68">
        <f>'CAPE calculation (2)'!O657</f>
        <v>55.949141550385207</v>
      </c>
      <c r="N456" s="68">
        <f>'CAPE calculation (2)'!P657</f>
        <v>4.0244430914835725</v>
      </c>
      <c r="O456" s="68">
        <f>'CAPE calculation (2)'!Q657</f>
        <v>0.67960661550861978</v>
      </c>
      <c r="P456" s="68">
        <f>'CAPE calculation (2)'!R657</f>
        <v>1.973101392052812</v>
      </c>
    </row>
    <row r="457" spans="3:16" x14ac:dyDescent="0.25">
      <c r="D457" s="65" t="s">
        <v>2</v>
      </c>
      <c r="E457" s="66">
        <f>'q calc'!M459</f>
        <v>1.366698620989574</v>
      </c>
      <c r="F457" s="66">
        <f t="shared" si="23"/>
        <v>0.31239806598069952</v>
      </c>
      <c r="G457" s="66">
        <f t="shared" si="22"/>
        <v>0.51395313496740047</v>
      </c>
      <c r="H457" s="66">
        <f t="shared" si="24"/>
        <v>1.6718873449451512</v>
      </c>
      <c r="I457" s="68">
        <f>'CAPE calculation'!O658</f>
        <v>55.419893198655465</v>
      </c>
      <c r="J457" s="69">
        <f>'CAPE calculation'!P658</f>
        <v>4.0149386123065858</v>
      </c>
      <c r="K457" s="69">
        <f>'CAPE calculation'!Q658</f>
        <v>0.65985984367850437</v>
      </c>
      <c r="L457" s="69">
        <f>'CAPE calculation'!R658</f>
        <v>1.9345211800280275</v>
      </c>
      <c r="M457" s="68">
        <f>'CAPE calculation (2)'!O658</f>
        <v>55.008124038119128</v>
      </c>
      <c r="N457" s="68">
        <f>'CAPE calculation (2)'!P658</f>
        <v>4.0074808841084391</v>
      </c>
      <c r="O457" s="68">
        <f>'CAPE calculation (2)'!Q658</f>
        <v>0.66264440813348635</v>
      </c>
      <c r="P457" s="68">
        <f>'CAPE calculation (2)'!R658</f>
        <v>1.9399154858539445</v>
      </c>
    </row>
    <row r="458" spans="3:16" x14ac:dyDescent="0.25">
      <c r="C458" s="66">
        <f>C454+1</f>
        <v>2013</v>
      </c>
      <c r="D458" s="65" t="s">
        <v>1</v>
      </c>
      <c r="E458" s="66">
        <f>'q calc'!M460</f>
        <v>1.4955217104489591</v>
      </c>
      <c r="F458" s="66">
        <f t="shared" si="23"/>
        <v>0.40247511616668435</v>
      </c>
      <c r="G458" s="66">
        <f t="shared" si="22"/>
        <v>0.60403018515338536</v>
      </c>
      <c r="H458" s="66">
        <f t="shared" si="24"/>
        <v>1.8294770942111136</v>
      </c>
      <c r="I458" s="68">
        <f>'CAPE calculation'!O659</f>
        <v>58.951661353358503</v>
      </c>
      <c r="J458" s="69">
        <f>'CAPE calculation'!P659</f>
        <v>4.076717809001166</v>
      </c>
      <c r="K458" s="69">
        <f>'CAPE calculation'!Q659</f>
        <v>0.72163904037308457</v>
      </c>
      <c r="L458" s="69">
        <f>'CAPE calculation'!R659</f>
        <v>2.0578032706977236</v>
      </c>
      <c r="M458" s="68">
        <f>'CAPE calculation (2)'!O659</f>
        <v>58.526038341704442</v>
      </c>
      <c r="N458" s="68">
        <f>'CAPE calculation (2)'!P659</f>
        <v>4.0694717550684478</v>
      </c>
      <c r="O458" s="68">
        <f>'CAPE calculation (2)'!Q659</f>
        <v>0.72463527909349512</v>
      </c>
      <c r="P458" s="68">
        <f>'CAPE calculation (2)'!R659</f>
        <v>2.0639781866779727</v>
      </c>
    </row>
    <row r="459" spans="3:16" x14ac:dyDescent="0.25">
      <c r="D459" s="65" t="s">
        <v>4</v>
      </c>
      <c r="E459" s="66">
        <f>'q calc'!M461</f>
        <v>1.503604782857471</v>
      </c>
      <c r="F459" s="66">
        <f t="shared" si="23"/>
        <v>0.40786541364022427</v>
      </c>
      <c r="G459" s="66">
        <f t="shared" si="22"/>
        <v>0.60942048262692528</v>
      </c>
      <c r="H459" s="66">
        <f t="shared" si="24"/>
        <v>1.8393651457979963</v>
      </c>
      <c r="I459" s="68">
        <f>'CAPE calculation'!O660</f>
        <v>60.623796941888415</v>
      </c>
      <c r="J459" s="69">
        <f>'CAPE calculation'!P660</f>
        <v>4.1046875048032367</v>
      </c>
      <c r="K459" s="69">
        <f>'CAPE calculation'!Q660</f>
        <v>0.74960873617515533</v>
      </c>
      <c r="L459" s="69">
        <f>'CAPE calculation'!R660</f>
        <v>2.1161718731108405</v>
      </c>
      <c r="M459" s="68">
        <f>'CAPE calculation (2)'!O660</f>
        <v>60.198052124752003</v>
      </c>
      <c r="N459" s="68">
        <f>'CAPE calculation (2)'!P660</f>
        <v>4.0976399950595903</v>
      </c>
      <c r="O459" s="68">
        <f>'CAPE calculation (2)'!Q660</f>
        <v>0.75280351908463761</v>
      </c>
      <c r="P459" s="68">
        <f>'CAPE calculation (2)'!R660</f>
        <v>2.122943393854416</v>
      </c>
    </row>
    <row r="460" spans="3:16" x14ac:dyDescent="0.25">
      <c r="D460" s="65" t="s">
        <v>3</v>
      </c>
      <c r="E460" s="66">
        <f>'q calc'!M462</f>
        <v>1.484712828039022</v>
      </c>
      <c r="F460" s="66">
        <f t="shared" si="23"/>
        <v>0.39522137176208894</v>
      </c>
      <c r="G460" s="66">
        <f t="shared" si="22"/>
        <v>0.59677644074878988</v>
      </c>
      <c r="H460" s="66">
        <f t="shared" si="24"/>
        <v>1.816254549433034</v>
      </c>
      <c r="I460" s="68">
        <f>'CAPE calculation'!O661</f>
        <v>62.244289234736314</v>
      </c>
      <c r="J460" s="69">
        <f>'CAPE calculation'!P661</f>
        <v>4.1310667919354964</v>
      </c>
      <c r="K460" s="69">
        <f>'CAPE calculation'!Q661</f>
        <v>0.77598802330741501</v>
      </c>
      <c r="L460" s="69">
        <f>'CAPE calculation'!R661</f>
        <v>2.1727377826002248</v>
      </c>
      <c r="M460" s="68">
        <f>'CAPE calculation (2)'!O661</f>
        <v>61.812713022237673</v>
      </c>
      <c r="N460" s="68">
        <f>'CAPE calculation (2)'!P661</f>
        <v>4.124109055641707</v>
      </c>
      <c r="O460" s="68">
        <f>'CAPE calculation (2)'!Q661</f>
        <v>0.77927257966675434</v>
      </c>
      <c r="P460" s="68">
        <f>'CAPE calculation (2)'!R661</f>
        <v>2.1798859952284371</v>
      </c>
    </row>
    <row r="461" spans="3:16" x14ac:dyDescent="0.25">
      <c r="D461" s="65" t="s">
        <v>2</v>
      </c>
      <c r="E461" s="66">
        <f>'q calc'!M463</f>
        <v>1.5474565606424122</v>
      </c>
      <c r="F461" s="66">
        <f t="shared" si="23"/>
        <v>0.43661265451536369</v>
      </c>
      <c r="G461" s="66">
        <f t="shared" si="22"/>
        <v>0.63816772350206463</v>
      </c>
      <c r="H461" s="66">
        <f t="shared" si="24"/>
        <v>1.8930091834856215</v>
      </c>
      <c r="I461" s="68">
        <f>'CAPE calculation'!O662</f>
        <v>66.217270675305997</v>
      </c>
      <c r="J461" s="69">
        <f>'CAPE calculation'!P662</f>
        <v>4.1929413152519679</v>
      </c>
      <c r="K461" s="69">
        <f>'CAPE calculation'!Q662</f>
        <v>0.83786254662388648</v>
      </c>
      <c r="L461" s="69">
        <f>'CAPE calculation'!R662</f>
        <v>2.3114211379991616</v>
      </c>
      <c r="M461" s="68">
        <f>'CAPE calculation (2)'!O662</f>
        <v>65.748475443110664</v>
      </c>
      <c r="N461" s="68">
        <f>'CAPE calculation (2)'!P662</f>
        <v>4.1858364836120234</v>
      </c>
      <c r="O461" s="68">
        <f>'CAPE calculation (2)'!Q662</f>
        <v>0.84100000763707072</v>
      </c>
      <c r="P461" s="68">
        <f>'CAPE calculation (2)'!R662</f>
        <v>2.3186845200354766</v>
      </c>
    </row>
    <row r="462" spans="3:16" x14ac:dyDescent="0.25">
      <c r="C462" s="66">
        <f>C458+1</f>
        <v>2014</v>
      </c>
      <c r="D462" s="65" t="s">
        <v>1</v>
      </c>
      <c r="E462" s="66">
        <f>'q calc'!M464</f>
        <v>1.5954736285320807</v>
      </c>
      <c r="F462" s="66">
        <f t="shared" si="23"/>
        <v>0.46717063794527169</v>
      </c>
      <c r="G462" s="66">
        <f t="shared" si="22"/>
        <v>0.66872570693197264</v>
      </c>
      <c r="H462" s="66">
        <f t="shared" si="24"/>
        <v>1.9517486355588092</v>
      </c>
      <c r="I462" s="68">
        <f>'CAPE calculation'!O663</f>
        <v>66.541684051287191</v>
      </c>
      <c r="J462" s="69">
        <f>'CAPE calculation'!P663</f>
        <v>4.1978285791262016</v>
      </c>
      <c r="K462" s="69">
        <f>'CAPE calculation'!Q663</f>
        <v>0.84274981049812014</v>
      </c>
      <c r="L462" s="69">
        <f>'CAPE calculation'!R663</f>
        <v>2.3227453125996145</v>
      </c>
      <c r="M462" s="68">
        <f>'CAPE calculation (2)'!O663</f>
        <v>66.05032479450611</v>
      </c>
      <c r="N462" s="68">
        <f>'CAPE calculation (2)'!P663</f>
        <v>4.190416948359819</v>
      </c>
      <c r="O462" s="68">
        <f>'CAPE calculation (2)'!Q663</f>
        <v>0.84558047238486633</v>
      </c>
      <c r="P462" s="68">
        <f>'CAPE calculation (2)'!R663</f>
        <v>2.3293295336840281</v>
      </c>
    </row>
    <row r="463" spans="3:16" x14ac:dyDescent="0.25">
      <c r="D463" s="65" t="s">
        <v>4</v>
      </c>
      <c r="E463" s="66">
        <f>'q calc'!M465</f>
        <v>1.593470861384487</v>
      </c>
      <c r="F463" s="66">
        <f t="shared" si="23"/>
        <v>0.46591456878681387</v>
      </c>
      <c r="G463" s="66">
        <f t="shared" si="22"/>
        <v>0.66746963777351487</v>
      </c>
      <c r="H463" s="66">
        <f t="shared" si="24"/>
        <v>1.9492986432945971</v>
      </c>
      <c r="I463" s="68">
        <f>'CAPE calculation'!O664</f>
        <v>68.125680035813829</v>
      </c>
      <c r="J463" s="69">
        <f>'CAPE calculation'!P664</f>
        <v>4.2213542351106703</v>
      </c>
      <c r="K463" s="69">
        <f>'CAPE calculation'!Q664</f>
        <v>0.86627546648258891</v>
      </c>
      <c r="L463" s="69">
        <f>'CAPE calculation'!R664</f>
        <v>2.3780372593047816</v>
      </c>
      <c r="M463" s="68">
        <f>'CAPE calculation (2)'!O664</f>
        <v>67.595465575137624</v>
      </c>
      <c r="N463" s="68">
        <f>'CAPE calculation (2)'!P664</f>
        <v>4.2135409035082727</v>
      </c>
      <c r="O463" s="68">
        <f>'CAPE calculation (2)'!Q664</f>
        <v>0.86870442753332</v>
      </c>
      <c r="P463" s="68">
        <f>'CAPE calculation (2)'!R664</f>
        <v>2.3838204399017044</v>
      </c>
    </row>
    <row r="464" spans="3:16" x14ac:dyDescent="0.25">
      <c r="D464" s="65" t="s">
        <v>3</v>
      </c>
      <c r="E464" s="66">
        <f>'q calc'!M466</f>
        <v>1.590812967052788</v>
      </c>
      <c r="F464" s="66">
        <f t="shared" si="23"/>
        <v>0.46424518559601707</v>
      </c>
      <c r="G464" s="66">
        <f t="shared" si="22"/>
        <v>0.66580025458271808</v>
      </c>
      <c r="H464" s="66">
        <f t="shared" si="24"/>
        <v>1.946047231586761</v>
      </c>
      <c r="I464" s="68">
        <f>'CAPE calculation'!O665</f>
        <v>69.015457495563524</v>
      </c>
      <c r="J464" s="69">
        <f>'CAPE calculation'!P665</f>
        <v>4.2343305011829848</v>
      </c>
      <c r="K464" s="69">
        <f>'CAPE calculation'!Q665</f>
        <v>0.87925173255490341</v>
      </c>
      <c r="L464" s="69">
        <f>'CAPE calculation'!R665</f>
        <v>2.4090963834215908</v>
      </c>
      <c r="M464" s="68">
        <f>'CAPE calculation (2)'!O665</f>
        <v>68.437574803747239</v>
      </c>
      <c r="N464" s="68">
        <f>'CAPE calculation (2)'!P665</f>
        <v>4.2259220130330135</v>
      </c>
      <c r="O464" s="68">
        <f>'CAPE calculation (2)'!Q665</f>
        <v>0.88108553705806081</v>
      </c>
      <c r="P464" s="68">
        <f>'CAPE calculation (2)'!R665</f>
        <v>2.4135182483968332</v>
      </c>
    </row>
    <row r="465" spans="3:16" x14ac:dyDescent="0.25">
      <c r="D465" s="65" t="s">
        <v>2</v>
      </c>
      <c r="E465" s="66">
        <f>'q calc'!M467</f>
        <v>1.6537807076997859</v>
      </c>
      <c r="F465" s="66">
        <f t="shared" si="23"/>
        <v>0.50306400480058311</v>
      </c>
      <c r="G465" s="66">
        <f t="shared" si="22"/>
        <v>0.70461907378728406</v>
      </c>
      <c r="H465" s="66">
        <f t="shared" si="24"/>
        <v>2.0230758954858135</v>
      </c>
      <c r="I465" s="68">
        <f>'CAPE calculation'!O666</f>
        <v>71.224963082427735</v>
      </c>
      <c r="J465" s="69">
        <f>'CAPE calculation'!P666</f>
        <v>4.2658433620606049</v>
      </c>
      <c r="K465" s="69">
        <f>'CAPE calculation'!Q666</f>
        <v>0.91076459343252347</v>
      </c>
      <c r="L465" s="69">
        <f>'CAPE calculation'!R666</f>
        <v>2.4862227564345716</v>
      </c>
      <c r="M465" s="68">
        <f>'CAPE calculation (2)'!O666</f>
        <v>70.573728966340511</v>
      </c>
      <c r="N465" s="68">
        <f>'CAPE calculation (2)'!P666</f>
        <v>4.2566579642903841</v>
      </c>
      <c r="O465" s="68">
        <f>'CAPE calculation (2)'!Q666</f>
        <v>0.91182148831543142</v>
      </c>
      <c r="P465" s="68">
        <f>'CAPE calculation (2)'!R666</f>
        <v>2.4888518216216604</v>
      </c>
    </row>
    <row r="466" spans="3:16" x14ac:dyDescent="0.25">
      <c r="C466" s="66">
        <f>C462+1</f>
        <v>2015</v>
      </c>
      <c r="D466" s="65" t="s">
        <v>1</v>
      </c>
      <c r="E466" s="66">
        <f>'q calc'!M468</f>
        <v>1.6277128573614419</v>
      </c>
      <c r="F466" s="66">
        <f t="shared" si="23"/>
        <v>0.48717587448188882</v>
      </c>
      <c r="G466" s="66">
        <f t="shared" si="22"/>
        <v>0.68873094346858976</v>
      </c>
      <c r="H466" s="66">
        <f t="shared" si="24"/>
        <v>1.9911870002888274</v>
      </c>
      <c r="I466" s="68">
        <f>'CAPE calculation'!O667</f>
        <v>70.823411139123493</v>
      </c>
      <c r="J466" s="69">
        <f>'CAPE calculation'!P667</f>
        <v>4.260189611848614</v>
      </c>
      <c r="K466" s="69">
        <f>'CAPE calculation'!Q667</f>
        <v>0.90511084322053259</v>
      </c>
      <c r="L466" s="69">
        <f>'CAPE calculation'!R667</f>
        <v>2.4722059351386707</v>
      </c>
      <c r="M466" s="68">
        <f>'CAPE calculation (2)'!O667</f>
        <v>70.103288506594396</v>
      </c>
      <c r="N466" s="68">
        <f>'CAPE calculation (2)'!P667</f>
        <v>4.24996970458922</v>
      </c>
      <c r="O466" s="68">
        <f>'CAPE calculation (2)'!Q667</f>
        <v>0.90513322861426726</v>
      </c>
      <c r="P466" s="68">
        <f>'CAPE calculation (2)'!R667</f>
        <v>2.472261277061345</v>
      </c>
    </row>
    <row r="467" spans="3:16" x14ac:dyDescent="0.25">
      <c r="D467" s="65" t="s">
        <v>4</v>
      </c>
      <c r="E467" s="66">
        <f>'q calc'!M469</f>
        <v>1.5905796943169148</v>
      </c>
      <c r="F467" s="66">
        <f t="shared" si="23"/>
        <v>0.46409853740692447</v>
      </c>
      <c r="G467" s="66">
        <f t="shared" si="22"/>
        <v>0.66565360639362547</v>
      </c>
      <c r="H467" s="66">
        <f t="shared" si="24"/>
        <v>1.9457618682088829</v>
      </c>
      <c r="I467" s="68">
        <f>'CAPE calculation'!O668</f>
        <v>69.858705570633759</v>
      </c>
      <c r="J467" s="69">
        <f>'CAPE calculation'!P668</f>
        <v>4.2464747103011229</v>
      </c>
      <c r="K467" s="69">
        <f>'CAPE calculation'!Q668</f>
        <v>0.89139594167304148</v>
      </c>
      <c r="L467" s="69">
        <f>'CAPE calculation'!R668</f>
        <v>2.4385313239653019</v>
      </c>
      <c r="M467" s="68">
        <f>'CAPE calculation (2)'!O668</f>
        <v>69.073830036435282</v>
      </c>
      <c r="N467" s="68">
        <f>'CAPE calculation (2)'!P668</f>
        <v>4.235175933082763</v>
      </c>
      <c r="O467" s="68">
        <f>'CAPE calculation (2)'!Q668</f>
        <v>0.89033945710781026</v>
      </c>
      <c r="P467" s="68">
        <f>'CAPE calculation (2)'!R668</f>
        <v>2.4359564136756897</v>
      </c>
    </row>
    <row r="468" spans="3:16" x14ac:dyDescent="0.25">
      <c r="D468" s="65" t="s">
        <v>3</v>
      </c>
      <c r="E468" s="66">
        <f>'q calc'!M470</f>
        <v>1.5279859730558543</v>
      </c>
      <c r="F468" s="66">
        <f t="shared" si="23"/>
        <v>0.42395051076492474</v>
      </c>
      <c r="G468" s="66">
        <f t="shared" si="22"/>
        <v>0.62550557975162568</v>
      </c>
      <c r="H468" s="66">
        <f t="shared" si="24"/>
        <v>1.8691907435716026</v>
      </c>
      <c r="I468" s="68">
        <f>'CAPE calculation'!O669</f>
        <v>64.096011143463883</v>
      </c>
      <c r="J468" s="69">
        <f>'CAPE calculation'!P669</f>
        <v>4.1603821333392323</v>
      </c>
      <c r="K468" s="69">
        <f>'CAPE calculation'!Q669</f>
        <v>0.80530336471115094</v>
      </c>
      <c r="L468" s="69">
        <f>'CAPE calculation'!R669</f>
        <v>2.237375136539447</v>
      </c>
      <c r="M468" s="68">
        <f>'CAPE calculation (2)'!O669</f>
        <v>63.304592736078845</v>
      </c>
      <c r="N468" s="68">
        <f>'CAPE calculation (2)'!P669</f>
        <v>4.1479578815904743</v>
      </c>
      <c r="O468" s="68">
        <f>'CAPE calculation (2)'!Q669</f>
        <v>0.80312140561552159</v>
      </c>
      <c r="P468" s="68">
        <f>'CAPE calculation (2)'!R669</f>
        <v>2.232498597648878</v>
      </c>
    </row>
    <row r="469" spans="3:16" x14ac:dyDescent="0.25">
      <c r="D469" s="65" t="s">
        <v>2</v>
      </c>
      <c r="E469" s="66">
        <f>'q calc'!M471</f>
        <v>1.6048420469375548</v>
      </c>
      <c r="F469" s="66">
        <f t="shared" si="23"/>
        <v>0.47302533861607127</v>
      </c>
      <c r="G469" s="66">
        <f t="shared" si="22"/>
        <v>0.67458040760277227</v>
      </c>
      <c r="H469" s="66">
        <f t="shared" si="24"/>
        <v>1.9632090555326895</v>
      </c>
      <c r="I469" s="68">
        <f>'CAPE calculation'!O670</f>
        <v>67.284429270192575</v>
      </c>
      <c r="J469" s="69">
        <f>'CAPE calculation'!P670</f>
        <v>4.2089288468835102</v>
      </c>
      <c r="K469" s="69">
        <f>'CAPE calculation'!Q670</f>
        <v>0.8538500782554288</v>
      </c>
      <c r="L469" s="69">
        <f>'CAPE calculation'!R670</f>
        <v>2.3486720380840271</v>
      </c>
      <c r="M469" s="68">
        <f>'CAPE calculation (2)'!O670</f>
        <v>66.368844370524698</v>
      </c>
      <c r="N469" s="68">
        <f>'CAPE calculation (2)'!P670</f>
        <v>4.1952277350810476</v>
      </c>
      <c r="O469" s="68">
        <f>'CAPE calculation (2)'!Q670</f>
        <v>0.85039125910609492</v>
      </c>
      <c r="P469" s="68">
        <f>'CAPE calculation (2)'!R670</f>
        <v>2.3405624391660957</v>
      </c>
    </row>
    <row r="470" spans="3:16" x14ac:dyDescent="0.25">
      <c r="C470" s="66">
        <f>C466+1</f>
        <v>2016</v>
      </c>
      <c r="D470" s="65" t="s">
        <v>1</v>
      </c>
      <c r="E470" s="66">
        <f>'q calc'!M472</f>
        <v>1.6520582971873341</v>
      </c>
      <c r="F470" s="66">
        <f t="shared" si="23"/>
        <v>0.50202196333046778</v>
      </c>
      <c r="G470" s="66">
        <f t="shared" si="22"/>
        <v>0.70357703231716873</v>
      </c>
      <c r="H470" s="66">
        <f t="shared" si="24"/>
        <v>2.0209688645030179</v>
      </c>
      <c r="I470" s="68">
        <f>'CAPE calculation'!O671</f>
        <v>64.994826571664035</v>
      </c>
      <c r="J470" s="69">
        <f>'CAPE calculation'!P671</f>
        <v>4.17430767552292</v>
      </c>
      <c r="K470" s="69">
        <f>'CAPE calculation'!Q671</f>
        <v>0.81922890689483863</v>
      </c>
      <c r="L470" s="69">
        <f>'CAPE calculation'!R671</f>
        <v>2.2687497455910441</v>
      </c>
      <c r="M470" s="68">
        <f>'CAPE calculation (2)'!O671</f>
        <v>64.026356318794512</v>
      </c>
      <c r="N470" s="68">
        <f>'CAPE calculation (2)'!P671</f>
        <v>4.1592948160672902</v>
      </c>
      <c r="O470" s="68">
        <f>'CAPE calculation (2)'!Q671</f>
        <v>0.81445834009233753</v>
      </c>
      <c r="P470" s="68">
        <f>'CAPE calculation (2)'!R671</f>
        <v>2.2579522988197307</v>
      </c>
    </row>
    <row r="471" spans="3:16" x14ac:dyDescent="0.25">
      <c r="D471" s="65" t="s">
        <v>4</v>
      </c>
      <c r="E471" s="66">
        <f>'q calc'!M473</f>
        <v>1.6379840641630041</v>
      </c>
      <c r="F471" s="66">
        <f t="shared" si="23"/>
        <v>0.49346625654533743</v>
      </c>
      <c r="G471" s="66">
        <f t="shared" si="22"/>
        <v>0.69502132553203844</v>
      </c>
      <c r="H471" s="66">
        <f t="shared" si="24"/>
        <v>2.0037518045588523</v>
      </c>
      <c r="I471" s="68">
        <f>'CAPE calculation'!O672</f>
        <v>65.404686352439015</v>
      </c>
      <c r="J471" s="69">
        <f>'CAPE calculation'!P672</f>
        <v>4.1805939126610525</v>
      </c>
      <c r="K471" s="69">
        <f>'CAPE calculation'!Q672</f>
        <v>0.8255151440329711</v>
      </c>
      <c r="L471" s="69">
        <f>'CAPE calculation'!R672</f>
        <v>2.2830565654167119</v>
      </c>
      <c r="M471" s="68">
        <f>'CAPE calculation (2)'!O672</f>
        <v>64.353990769184492</v>
      </c>
      <c r="N471" s="68">
        <f>'CAPE calculation (2)'!P672</f>
        <v>4.1643989487343287</v>
      </c>
      <c r="O471" s="68">
        <f>'CAPE calculation (2)'!Q672</f>
        <v>0.81956247275937599</v>
      </c>
      <c r="P471" s="68">
        <f>'CAPE calculation (2)'!R672</f>
        <v>2.2695066492929516</v>
      </c>
    </row>
    <row r="472" spans="3:16" x14ac:dyDescent="0.25">
      <c r="D472" s="65" t="s">
        <v>3</v>
      </c>
      <c r="E472" s="66">
        <f>'q calc'!M474</f>
        <v>1.6173096785764931</v>
      </c>
      <c r="F472" s="66">
        <f t="shared" si="23"/>
        <v>0.48076407652962977</v>
      </c>
      <c r="G472" s="66">
        <f t="shared" si="22"/>
        <v>0.68231914551633077</v>
      </c>
      <c r="H472" s="66">
        <f t="shared" si="24"/>
        <v>1.9784607542162558</v>
      </c>
      <c r="I472" s="68">
        <f>'CAPE calculation'!O673</f>
        <v>66.831683453805923</v>
      </c>
      <c r="J472" s="69">
        <f>'CAPE calculation'!P673</f>
        <v>4.2021772712970789</v>
      </c>
      <c r="K472" s="69">
        <f>'CAPE calculation'!Q673</f>
        <v>0.84709850266899744</v>
      </c>
      <c r="L472" s="69">
        <f>'CAPE calculation'!R673</f>
        <v>2.3328682116885209</v>
      </c>
      <c r="M472" s="68">
        <f>'CAPE calculation (2)'!O673</f>
        <v>65.680334179373133</v>
      </c>
      <c r="N472" s="68">
        <f>'CAPE calculation (2)'!P673</f>
        <v>4.1847995531241207</v>
      </c>
      <c r="O472" s="68">
        <f>'CAPE calculation (2)'!Q673</f>
        <v>0.83996307714916796</v>
      </c>
      <c r="P472" s="68">
        <f>'CAPE calculation (2)'!R673</f>
        <v>2.3162814514876642</v>
      </c>
    </row>
    <row r="473" spans="3:16" x14ac:dyDescent="0.25">
      <c r="D473" s="65" t="s">
        <v>2</v>
      </c>
      <c r="E473" s="66">
        <f>'q calc'!M475</f>
        <v>1.6206419920372761</v>
      </c>
      <c r="F473" s="66">
        <f t="shared" si="23"/>
        <v>0.48282236212263729</v>
      </c>
      <c r="G473" s="66">
        <f t="shared" si="22"/>
        <v>0.68437743110933824</v>
      </c>
      <c r="H473" s="66">
        <f t="shared" si="24"/>
        <v>1.9825371852734845</v>
      </c>
      <c r="I473" s="68">
        <f>'CAPE calculation'!O674</f>
        <v>68.83516706582931</v>
      </c>
      <c r="J473" s="69">
        <f>'CAPE calculation'!P674</f>
        <v>4.2317147635596744</v>
      </c>
      <c r="K473" s="69">
        <f>'CAPE calculation'!Q674</f>
        <v>0.87663599493159294</v>
      </c>
      <c r="L473" s="69">
        <f>'CAPE calculation'!R674</f>
        <v>2.4028030538111032</v>
      </c>
      <c r="M473" s="68">
        <f>'CAPE calculation (2)'!O674</f>
        <v>67.564238169467686</v>
      </c>
      <c r="N473" s="68">
        <f>'CAPE calculation (2)'!P674</f>
        <v>4.2130788219061319</v>
      </c>
      <c r="O473" s="68">
        <f>'CAPE calculation (2)'!Q674</f>
        <v>0.86824234593117922</v>
      </c>
      <c r="P473" s="68">
        <f>'CAPE calculation (2)'!R674</f>
        <v>2.3827191747903878</v>
      </c>
    </row>
    <row r="474" spans="3:16" x14ac:dyDescent="0.25">
      <c r="C474" s="66">
        <f>C470+1</f>
        <v>2017</v>
      </c>
      <c r="D474" s="65" t="s">
        <v>1</v>
      </c>
      <c r="E474" s="66">
        <f>'q calc'!M476</f>
        <v>1.6743496288978241</v>
      </c>
      <c r="F474" s="66">
        <f t="shared" si="23"/>
        <v>0.51542480862131446</v>
      </c>
      <c r="G474" s="66">
        <f t="shared" si="22"/>
        <v>0.7169798776080154</v>
      </c>
      <c r="H474" s="66">
        <f t="shared" si="24"/>
        <v>2.0482379308621823</v>
      </c>
      <c r="I474" s="68">
        <f>'CAPE calculation'!O675</f>
        <v>71.056129993333329</v>
      </c>
      <c r="J474" s="69">
        <f>'CAPE calculation'!P675</f>
        <v>4.2634701279971461</v>
      </c>
      <c r="K474" s="69">
        <f>'CAPE calculation'!Q675</f>
        <v>0.90839135936906468</v>
      </c>
      <c r="L474" s="69">
        <f>'CAPE calculation'!R675</f>
        <v>2.4803293638657347</v>
      </c>
      <c r="M474" s="68">
        <f>'CAPE calculation (2)'!O675</f>
        <v>69.658875554246691</v>
      </c>
      <c r="N474" s="68">
        <f>'CAPE calculation (2)'!P675</f>
        <v>4.2436101228932275</v>
      </c>
      <c r="O474" s="68">
        <f>'CAPE calculation (2)'!Q675</f>
        <v>0.89877364691827477</v>
      </c>
      <c r="P474" s="68">
        <f>'CAPE calculation (2)'!R675</f>
        <v>2.4565886180959908</v>
      </c>
    </row>
    <row r="475" spans="3:16" x14ac:dyDescent="0.25">
      <c r="D475" s="65" t="s">
        <v>4</v>
      </c>
      <c r="E475" s="66">
        <f>'q calc'!M477</f>
        <v>1.5993512012456239</v>
      </c>
      <c r="F475" s="66">
        <f t="shared" si="23"/>
        <v>0.46959804778720904</v>
      </c>
      <c r="G475" s="66">
        <f t="shared" si="22"/>
        <v>0.67115311677390999</v>
      </c>
      <c r="H475" s="66">
        <f t="shared" si="24"/>
        <v>1.9564920842235802</v>
      </c>
      <c r="I475" s="68">
        <f>'CAPE calculation'!O676</f>
        <v>71.953152452058731</v>
      </c>
      <c r="J475" s="69">
        <f>'CAPE calculation'!P676</f>
        <v>4.2760152468566464</v>
      </c>
      <c r="K475" s="69">
        <f>'CAPE calculation'!Q676</f>
        <v>0.92093647822856495</v>
      </c>
      <c r="L475" s="69">
        <f>'CAPE calculation'!R676</f>
        <v>2.511641386412311</v>
      </c>
      <c r="M475" s="68">
        <f>'CAPE calculation (2)'!O676</f>
        <v>70.45320766040328</v>
      </c>
      <c r="N475" s="68">
        <f>'CAPE calculation (2)'!P676</f>
        <v>4.2549487683288119</v>
      </c>
      <c r="O475" s="68">
        <f>'CAPE calculation (2)'!Q676</f>
        <v>0.91011229235385915</v>
      </c>
      <c r="P475" s="68">
        <f>'CAPE calculation (2)'!R676</f>
        <v>2.4846015194735447</v>
      </c>
    </row>
    <row r="476" spans="3:16" x14ac:dyDescent="0.25">
      <c r="D476" s="65" t="s">
        <v>3</v>
      </c>
      <c r="E476" s="66">
        <f>'q calc'!M478</f>
        <v>1.6161978516249049</v>
      </c>
      <c r="F476" s="66">
        <f t="shared" si="23"/>
        <v>0.48007638554080695</v>
      </c>
      <c r="G476" s="66">
        <f t="shared" si="22"/>
        <v>0.68163145452750795</v>
      </c>
      <c r="H476" s="66">
        <f t="shared" si="24"/>
        <v>1.9771006523023582</v>
      </c>
      <c r="I476" s="68">
        <f>'CAPE calculation'!O677</f>
        <v>72.376663401665795</v>
      </c>
      <c r="J476" s="69">
        <f>'CAPE calculation'!P677</f>
        <v>4.2818839187263338</v>
      </c>
      <c r="K476" s="69">
        <f>'CAPE calculation'!Q677</f>
        <v>0.92680515009825237</v>
      </c>
      <c r="L476" s="69">
        <f>'CAPE calculation'!R677</f>
        <v>2.5264247224077767</v>
      </c>
      <c r="M476" s="68">
        <f>'CAPE calculation (2)'!O677</f>
        <v>70.777570154214587</v>
      </c>
      <c r="N476" s="68">
        <f>'CAPE calculation (2)'!P677</f>
        <v>4.2595421447747048</v>
      </c>
      <c r="O476" s="68">
        <f>'CAPE calculation (2)'!Q677</f>
        <v>0.91470566879975213</v>
      </c>
      <c r="P476" s="68">
        <f>'CAPE calculation (2)'!R677</f>
        <v>2.4960404811865238</v>
      </c>
    </row>
    <row r="477" spans="3:16" x14ac:dyDescent="0.25">
      <c r="D477" s="65" t="s">
        <v>2</v>
      </c>
      <c r="E477" s="66">
        <f>'q calc'!M479</f>
        <v>1.6458867405266702</v>
      </c>
      <c r="F477" s="66">
        <f t="shared" si="23"/>
        <v>0.49827929097289791</v>
      </c>
      <c r="G477" s="66">
        <f t="shared" si="22"/>
        <v>0.69983435995959886</v>
      </c>
      <c r="H477" s="66">
        <f t="shared" si="24"/>
        <v>2.013419177014415</v>
      </c>
      <c r="I477" s="68">
        <f>'CAPE calculation'!O678</f>
        <v>76.659371915776546</v>
      </c>
      <c r="J477" s="69">
        <f>'CAPE calculation'!P678</f>
        <v>4.3393718668034857</v>
      </c>
      <c r="K477" s="69">
        <f>'CAPE calculation'!Q678</f>
        <v>0.98429309817540434</v>
      </c>
      <c r="L477" s="69">
        <f>'CAPE calculation'!R678</f>
        <v>2.6759196032213444</v>
      </c>
      <c r="M477" s="68">
        <f>'CAPE calculation (2)'!O678</f>
        <v>74.867197854753272</v>
      </c>
      <c r="N477" s="68">
        <f>'CAPE calculation (2)'!P678</f>
        <v>4.3157158487324336</v>
      </c>
      <c r="O477" s="68">
        <f>'CAPE calculation (2)'!Q678</f>
        <v>0.97087937275748093</v>
      </c>
      <c r="P477" s="68">
        <f>'CAPE calculation (2)'!R678</f>
        <v>2.6402652161030344</v>
      </c>
    </row>
    <row r="478" spans="3:16" x14ac:dyDescent="0.25">
      <c r="C478" s="66">
        <f>C474+1</f>
        <v>2018</v>
      </c>
      <c r="D478" s="65" t="s">
        <v>1</v>
      </c>
      <c r="E478" s="66">
        <f>'q calc'!M480</f>
        <v>1.6323942446687483</v>
      </c>
      <c r="F478" s="66">
        <f t="shared" si="23"/>
        <v>0.49004779885642519</v>
      </c>
      <c r="G478" s="66">
        <f t="shared" si="22"/>
        <v>0.69160286784312619</v>
      </c>
      <c r="H478" s="66">
        <f t="shared" si="24"/>
        <v>1.9969137582409249</v>
      </c>
      <c r="I478" s="68">
        <f>'CAPE calculation'!O679</f>
        <v>76.039171882783734</v>
      </c>
      <c r="J478" s="69">
        <f>'CAPE calculation'!P679</f>
        <v>4.3312486270136317</v>
      </c>
      <c r="K478" s="69">
        <f>'CAPE calculation'!Q679</f>
        <v>0.97616985838555026</v>
      </c>
      <c r="L478" s="69">
        <f>'CAPE calculation'!R679</f>
        <v>2.6542705160356665</v>
      </c>
      <c r="M478" s="68">
        <f>'CAPE calculation (2)'!O679</f>
        <v>74.164470791582175</v>
      </c>
      <c r="N478" s="68">
        <f>'CAPE calculation (2)'!P679</f>
        <v>4.3062852051953699</v>
      </c>
      <c r="O478" s="68">
        <f>'CAPE calculation (2)'!Q679</f>
        <v>0.96144872922041724</v>
      </c>
      <c r="P478" s="68">
        <f>'CAPE calculation (2)'!R679</f>
        <v>2.615482856478669</v>
      </c>
    </row>
    <row r="479" spans="3:16" x14ac:dyDescent="0.25">
      <c r="D479" s="65" t="s">
        <v>4</v>
      </c>
      <c r="E479" s="66">
        <f>'q calc'!M481</f>
        <v>1.6779222814134049</v>
      </c>
      <c r="F479" s="66">
        <f t="shared" si="23"/>
        <v>0.51755629077060117</v>
      </c>
      <c r="G479" s="66">
        <f t="shared" si="22"/>
        <v>0.71911135975730212</v>
      </c>
      <c r="H479" s="66">
        <f t="shared" si="24"/>
        <v>2.0526083695506774</v>
      </c>
      <c r="I479" s="68">
        <f>'CAPE calculation'!O680</f>
        <v>75.931471865585578</v>
      </c>
      <c r="J479" s="69">
        <f>'CAPE calculation'!P680</f>
        <v>4.3298312475438578</v>
      </c>
      <c r="K479" s="69">
        <f>'CAPE calculation'!Q680</f>
        <v>0.97475247891577643</v>
      </c>
      <c r="L479" s="69">
        <f>'CAPE calculation'!R680</f>
        <v>2.6505110724075021</v>
      </c>
      <c r="M479" s="68">
        <f>'CAPE calculation (2)'!O680</f>
        <v>73.966839845743777</v>
      </c>
      <c r="N479" s="68">
        <f>'CAPE calculation (2)'!P680</f>
        <v>4.3036168825801413</v>
      </c>
      <c r="O479" s="68">
        <f>'CAPE calculation (2)'!Q680</f>
        <v>0.9587804066051886</v>
      </c>
      <c r="P479" s="68">
        <f>'CAPE calculation (2)'!R680</f>
        <v>2.6085132071946795</v>
      </c>
    </row>
    <row r="480" spans="3:16" x14ac:dyDescent="0.25">
      <c r="D480" s="65" t="s">
        <v>3</v>
      </c>
      <c r="E480" s="66">
        <f>'q calc'!M482</f>
        <v>1.7607845499233981</v>
      </c>
      <c r="F480" s="66">
        <f t="shared" si="23"/>
        <v>0.56575947672739713</v>
      </c>
      <c r="G480" s="66">
        <f t="shared" si="22"/>
        <v>0.76731454571409807</v>
      </c>
      <c r="H480" s="66">
        <f t="shared" si="24"/>
        <v>2.1539740810306491</v>
      </c>
      <c r="I480" s="68">
        <f>'CAPE calculation'!O681</f>
        <v>78.954757199545924</v>
      </c>
      <c r="J480" s="69">
        <f>'CAPE calculation'!P681</f>
        <v>4.3688749947387269</v>
      </c>
      <c r="K480" s="69">
        <f>'CAPE calculation'!Q681</f>
        <v>1.0137962261106455</v>
      </c>
      <c r="L480" s="69">
        <f>'CAPE calculation'!R681</f>
        <v>2.7560437462228373</v>
      </c>
      <c r="M480" s="68">
        <f>'CAPE calculation (2)'!O681</f>
        <v>76.812841231997936</v>
      </c>
      <c r="N480" s="68">
        <f>'CAPE calculation (2)'!P681</f>
        <v>4.3413718297183124</v>
      </c>
      <c r="O480" s="68">
        <f>'CAPE calculation (2)'!Q681</f>
        <v>0.99653535374335966</v>
      </c>
      <c r="P480" s="68">
        <f>'CAPE calculation (2)'!R681</f>
        <v>2.7088802394921352</v>
      </c>
    </row>
    <row r="481" spans="3:16" x14ac:dyDescent="0.25">
      <c r="D481" s="65" t="s">
        <v>2</v>
      </c>
      <c r="E481" s="66">
        <f>'q calc'!M483</f>
        <v>1.5920959113837743</v>
      </c>
      <c r="F481" s="66">
        <f t="shared" si="23"/>
        <v>0.46505133145156258</v>
      </c>
      <c r="G481" s="66">
        <f t="shared" si="22"/>
        <v>0.66660640043826358</v>
      </c>
      <c r="H481" s="66">
        <f t="shared" si="24"/>
        <v>1.9476166620071209</v>
      </c>
      <c r="I481" s="68">
        <f>'CAPE calculation'!O682</f>
        <v>69.400437196451435</v>
      </c>
      <c r="J481" s="69">
        <f>'CAPE calculation'!P682</f>
        <v>4.2398931671535998</v>
      </c>
      <c r="K481" s="69">
        <f>'CAPE calculation'!Q682</f>
        <v>0.88481439852551835</v>
      </c>
      <c r="L481" s="69">
        <f>'CAPE calculation'!R682</f>
        <v>2.4225347237406334</v>
      </c>
      <c r="M481" s="68">
        <f>'CAPE calculation (2)'!O682</f>
        <v>67.419874319761959</v>
      </c>
      <c r="N481" s="68">
        <f>'CAPE calculation (2)'!P682</f>
        <v>4.2109398456653748</v>
      </c>
      <c r="O481" s="68">
        <f>'CAPE calculation (2)'!Q682</f>
        <v>0.86610336969042212</v>
      </c>
      <c r="P481" s="68">
        <f>'CAPE calculation (2)'!R682</f>
        <v>2.3776280419343108</v>
      </c>
    </row>
    <row r="482" spans="3:16" x14ac:dyDescent="0.25">
      <c r="C482" s="66">
        <f>C478+1</f>
        <v>2019</v>
      </c>
      <c r="D482" s="65" t="s">
        <v>1</v>
      </c>
      <c r="E482" s="66">
        <f>'q calc'!M484</f>
        <v>1.717709190440702</v>
      </c>
      <c r="F482" s="66">
        <f t="shared" si="23"/>
        <v>0.54099153708065739</v>
      </c>
      <c r="G482" s="66">
        <f t="shared" si="22"/>
        <v>0.74254660606735834</v>
      </c>
      <c r="H482" s="66">
        <f t="shared" si="24"/>
        <v>2.1012798386482743</v>
      </c>
      <c r="I482" s="68">
        <f>'CAPE calculation'!O683</f>
        <v>73.97568943148265</v>
      </c>
      <c r="J482" s="69">
        <f>'CAPE calculation'!P683</f>
        <v>4.3037365180330793</v>
      </c>
      <c r="K482" s="69">
        <f>'CAPE calculation'!Q683</f>
        <v>0.94865774940499792</v>
      </c>
      <c r="L482" s="69">
        <f>'CAPE calculation'!R683</f>
        <v>2.5822413171999856</v>
      </c>
      <c r="M482" s="68">
        <f>'CAPE calculation (2)'!O683</f>
        <v>71.765141264899327</v>
      </c>
      <c r="N482" s="68">
        <f>'CAPE calculation (2)'!P683</f>
        <v>4.2733988604586575</v>
      </c>
      <c r="O482" s="68">
        <f>'CAPE calculation (2)'!Q683</f>
        <v>0.92856238448370476</v>
      </c>
      <c r="P482" s="68">
        <f>'CAPE calculation (2)'!R683</f>
        <v>2.5308681457269779</v>
      </c>
    </row>
    <row r="483" spans="3:16" x14ac:dyDescent="0.25">
      <c r="D483" s="65" t="s">
        <v>4</v>
      </c>
      <c r="E483" s="66">
        <f>'q calc'!M485</f>
        <v>1.6755248378987031</v>
      </c>
      <c r="F483" s="66">
        <f t="shared" si="23"/>
        <v>0.51612645225646603</v>
      </c>
      <c r="G483" s="66">
        <f t="shared" si="22"/>
        <v>0.71768152124316698</v>
      </c>
      <c r="H483" s="66">
        <f t="shared" si="24"/>
        <v>2.049675568265235</v>
      </c>
      <c r="I483" s="68">
        <f>'CAPE calculation'!O684</f>
        <v>74.584958564748604</v>
      </c>
      <c r="J483" s="69">
        <f>'CAPE calculation'!P684</f>
        <v>4.3119388590617103</v>
      </c>
      <c r="K483" s="69">
        <f>'CAPE calculation'!Q684</f>
        <v>0.95686009043362885</v>
      </c>
      <c r="L483" s="69">
        <f>'CAPE calculation'!R684</f>
        <v>2.6035088436171763</v>
      </c>
      <c r="M483" s="68">
        <f>'CAPE calculation (2)'!O684</f>
        <v>72.286672900730977</v>
      </c>
      <c r="N483" s="68">
        <f>'CAPE calculation (2)'!P684</f>
        <v>4.2806397816167827</v>
      </c>
      <c r="O483" s="68">
        <f>'CAPE calculation (2)'!Q684</f>
        <v>0.93580330564183001</v>
      </c>
      <c r="P483" s="68">
        <f>'CAPE calculation (2)'!R684</f>
        <v>2.5492604707590303</v>
      </c>
    </row>
    <row r="484" spans="3:16" x14ac:dyDescent="0.25">
      <c r="D484" s="65" t="s">
        <v>3</v>
      </c>
      <c r="E484" s="66">
        <f>'q calc'!M486</f>
        <v>1.6802318576596451</v>
      </c>
      <c r="F484" s="66">
        <f t="shared" si="23"/>
        <v>0.51893179440428649</v>
      </c>
      <c r="G484" s="66">
        <f t="shared" si="22"/>
        <v>0.72048686339098744</v>
      </c>
      <c r="H484" s="66">
        <f t="shared" si="24"/>
        <v>2.0554336824901744</v>
      </c>
      <c r="I484" s="68">
        <f>'CAPE calculation'!O685</f>
        <v>75.499747505452291</v>
      </c>
      <c r="J484" s="69">
        <f>'CAPE calculation'!P685</f>
        <v>4.3241293119507418</v>
      </c>
      <c r="K484" s="69">
        <f>'CAPE calculation'!Q685</f>
        <v>0.96905054332266038</v>
      </c>
      <c r="L484" s="69">
        <f>'CAPE calculation'!R685</f>
        <v>2.6354410340077865</v>
      </c>
      <c r="M484" s="68">
        <f>'CAPE calculation (2)'!O685</f>
        <v>73.142346112222299</v>
      </c>
      <c r="N484" s="68">
        <f>'CAPE calculation (2)'!P685</f>
        <v>4.2924074892128266</v>
      </c>
      <c r="O484" s="68">
        <f>'CAPE calculation (2)'!Q685</f>
        <v>0.94757101323787385</v>
      </c>
      <c r="P484" s="68">
        <f>'CAPE calculation (2)'!R685</f>
        <v>2.5794366264238215</v>
      </c>
    </row>
    <row r="485" spans="3:16" x14ac:dyDescent="0.25">
      <c r="D485" s="65" t="s">
        <v>2</v>
      </c>
      <c r="E485" s="66">
        <f>'q calc'!M487</f>
        <v>1.7459246306134131</v>
      </c>
      <c r="F485" s="66">
        <f t="shared" si="23"/>
        <v>0.557284289597614</v>
      </c>
      <c r="G485" s="66">
        <f t="shared" si="22"/>
        <v>0.75883935858431495</v>
      </c>
      <c r="H485" s="66">
        <f t="shared" si="24"/>
        <v>2.1357958882237513</v>
      </c>
      <c r="I485" s="68">
        <f>'CAPE calculation'!O686</f>
        <v>78.859113770622145</v>
      </c>
      <c r="J485" s="69">
        <f>'CAPE calculation'!P686</f>
        <v>4.3676628903774848</v>
      </c>
      <c r="K485" s="69">
        <f>'CAPE calculation'!Q686</f>
        <v>1.0125841217494034</v>
      </c>
      <c r="L485" s="69">
        <f>'CAPE calculation'!R686</f>
        <v>2.7527051573460892</v>
      </c>
      <c r="M485" s="68">
        <f>'CAPE calculation (2)'!O686</f>
        <v>76.416261020264002</v>
      </c>
      <c r="N485" s="68">
        <f>'CAPE calculation (2)'!P686</f>
        <v>4.3361955141045039</v>
      </c>
      <c r="O485" s="68">
        <f>'CAPE calculation (2)'!Q686</f>
        <v>0.99135903812955117</v>
      </c>
      <c r="P485" s="68">
        <f>'CAPE calculation (2)'!R686</f>
        <v>2.6948944490733813</v>
      </c>
    </row>
    <row r="486" spans="3:16" x14ac:dyDescent="0.25">
      <c r="C486" s="66">
        <f>C482+1</f>
        <v>2020</v>
      </c>
      <c r="D486" s="65" t="s">
        <v>1</v>
      </c>
      <c r="E486" s="66">
        <f>'q calc'!M488</f>
        <v>1.5049979483286842</v>
      </c>
      <c r="F486" s="66">
        <f t="shared" si="23"/>
        <v>0.40879153496315512</v>
      </c>
      <c r="G486" s="66">
        <f t="shared" si="22"/>
        <v>0.61034660394985607</v>
      </c>
      <c r="H486" s="66">
        <f t="shared" si="24"/>
        <v>1.8410694101361349</v>
      </c>
      <c r="I486" s="68">
        <f>'CAPE calculation'!O687</f>
        <v>64.234854600623748</v>
      </c>
      <c r="J486" s="69">
        <f>'CAPE calculation'!P687</f>
        <v>4.162545969927244</v>
      </c>
      <c r="K486" s="69">
        <f>'CAPE calculation'!Q687</f>
        <v>0.80746720129916261</v>
      </c>
      <c r="L486" s="69">
        <f>'CAPE calculation'!R687</f>
        <v>2.2422216924074143</v>
      </c>
      <c r="M486" s="68">
        <f>'CAPE calculation (2)'!O687</f>
        <v>62.295619919523055</v>
      </c>
      <c r="N486" s="68">
        <f>'CAPE calculation (2)'!P687</f>
        <v>4.1318911170541179</v>
      </c>
      <c r="O486" s="68">
        <f>'CAPE calculation (2)'!Q687</f>
        <v>0.78705464107916523</v>
      </c>
      <c r="P486" s="68">
        <f>'CAPE calculation (2)'!R687</f>
        <v>2.1969161809446485</v>
      </c>
    </row>
    <row r="487" spans="3:16" x14ac:dyDescent="0.25">
      <c r="D487" s="65" t="s">
        <v>4</v>
      </c>
      <c r="E487" s="66">
        <f>'q calc'!M489</f>
        <v>1.7735929978946852</v>
      </c>
      <c r="F487" s="66">
        <f t="shared" si="23"/>
        <v>0.57300743135022125</v>
      </c>
      <c r="G487" s="66">
        <f t="shared" si="22"/>
        <v>0.7745625003369222</v>
      </c>
      <c r="H487" s="66">
        <f t="shared" si="24"/>
        <v>2.1696427015609592</v>
      </c>
      <c r="I487" s="68">
        <f>'CAPE calculation'!O688</f>
        <v>73.727301358473397</v>
      </c>
      <c r="J487" s="69">
        <f>'CAPE calculation'!P688</f>
        <v>4.3003731696563099</v>
      </c>
      <c r="K487" s="69">
        <f>'CAPE calculation'!Q688</f>
        <v>0.94529440102822848</v>
      </c>
      <c r="L487" s="69">
        <f>'CAPE calculation'!R688</f>
        <v>2.5735709289987607</v>
      </c>
      <c r="M487" s="68">
        <f>'CAPE calculation (2)'!O688</f>
        <v>71.582747236794873</v>
      </c>
      <c r="N487" s="68">
        <f>'CAPE calculation (2)'!P688</f>
        <v>4.270854084551023</v>
      </c>
      <c r="O487" s="68">
        <f>'CAPE calculation (2)'!Q688</f>
        <v>0.92601760857607029</v>
      </c>
      <c r="P487" s="68">
        <f>'CAPE calculation (2)'!R688</f>
        <v>2.5244358413022354</v>
      </c>
    </row>
    <row r="488" spans="3:16" x14ac:dyDescent="0.25">
      <c r="D488" s="65" t="s">
        <v>3</v>
      </c>
      <c r="E488" s="66">
        <f>'q calc'!M490</f>
        <v>1.8496751297815379</v>
      </c>
      <c r="F488" s="66">
        <f t="shared" si="23"/>
        <v>0.6150100181462852</v>
      </c>
      <c r="G488" s="66">
        <f t="shared" si="22"/>
        <v>0.81656508713298614</v>
      </c>
      <c r="H488" s="66">
        <f t="shared" si="24"/>
        <v>2.262714247492553</v>
      </c>
      <c r="I488" s="68">
        <f>'CAPE calculation'!O689</f>
        <v>77.585490705540067</v>
      </c>
      <c r="J488" s="69">
        <f>'CAPE calculation'!P689</f>
        <v>4.3513804342630147</v>
      </c>
      <c r="K488" s="69">
        <f>'CAPE calculation'!Q689</f>
        <v>0.99630166563493328</v>
      </c>
      <c r="L488" s="69">
        <f>'CAPE calculation'!R689</f>
        <v>2.7082472803534072</v>
      </c>
      <c r="M488" s="68">
        <f>'CAPE calculation (2)'!O689</f>
        <v>75.447796444215754</v>
      </c>
      <c r="N488" s="68">
        <f>'CAPE calculation (2)'!P689</f>
        <v>4.3234409792766435</v>
      </c>
      <c r="O488" s="68">
        <f>'CAPE calculation (2)'!Q689</f>
        <v>0.9786045033016908</v>
      </c>
      <c r="P488" s="68">
        <f>'CAPE calculation (2)'!R689</f>
        <v>2.6607405952303567</v>
      </c>
    </row>
    <row r="489" spans="3:16" x14ac:dyDescent="0.25">
      <c r="D489" s="65" t="s">
        <v>2</v>
      </c>
      <c r="E489" s="66">
        <f>'q calc'!M491</f>
        <v>1.9625100779822862</v>
      </c>
      <c r="F489" s="66">
        <f t="shared" si="23"/>
        <v>0.67422430593883897</v>
      </c>
      <c r="G489" s="66">
        <f t="shared" si="22"/>
        <v>0.87577937492553992</v>
      </c>
      <c r="H489" s="66">
        <f t="shared" si="24"/>
        <v>2.4007456459787679</v>
      </c>
      <c r="I489" s="68">
        <f>'CAPE calculation'!O690</f>
        <v>83.487335172302664</v>
      </c>
      <c r="J489" s="69">
        <f>'CAPE calculation'!P690</f>
        <v>4.424694945769855</v>
      </c>
      <c r="K489" s="69">
        <f>'CAPE calculation'!Q690</f>
        <v>1.0696161771417736</v>
      </c>
      <c r="L489" s="69">
        <f>'CAPE calculation'!R690</f>
        <v>2.9142607254038628</v>
      </c>
      <c r="M489" s="68">
        <f>'CAPE calculation (2)'!O690</f>
        <v>81.340007295695301</v>
      </c>
      <c r="N489" s="68">
        <f>'CAPE calculation (2)'!P690</f>
        <v>4.3986379901728938</v>
      </c>
      <c r="O489" s="68">
        <f>'CAPE calculation (2)'!Q690</f>
        <v>1.0538015141979411</v>
      </c>
      <c r="P489" s="68">
        <f>'CAPE calculation (2)'!R690</f>
        <v>2.8685351942386914</v>
      </c>
    </row>
    <row r="490" spans="3:16" x14ac:dyDescent="0.25">
      <c r="C490" s="66">
        <f>C486+1</f>
        <v>2021</v>
      </c>
      <c r="D490" s="65" t="s">
        <v>1</v>
      </c>
      <c r="E490" s="66">
        <f>'q calc'!M492</f>
        <v>2.0081631926098762</v>
      </c>
      <c r="F490" s="66">
        <f t="shared" si="23"/>
        <v>0.69722046974721397</v>
      </c>
      <c r="G490" s="66">
        <f t="shared" si="22"/>
        <v>0.89877553873391491</v>
      </c>
      <c r="H490" s="66">
        <f t="shared" si="24"/>
        <v>2.4565932655131562</v>
      </c>
      <c r="I490" s="68">
        <f>'CAPE calculation'!O691</f>
        <v>85.283308156442487</v>
      </c>
      <c r="J490" s="69">
        <f>'CAPE calculation'!P691</f>
        <v>4.4459787513682807</v>
      </c>
      <c r="K490" s="69">
        <f>'CAPE calculation'!Q691</f>
        <v>1.0908999827401993</v>
      </c>
      <c r="L490" s="69">
        <f>'CAPE calculation'!R691</f>
        <v>2.9769520727892269</v>
      </c>
      <c r="M490" s="68">
        <f>'CAPE calculation (2)'!O691</f>
        <v>83.271176882724205</v>
      </c>
      <c r="N490" s="68">
        <f>'CAPE calculation (2)'!P691</f>
        <v>4.4221024734818775</v>
      </c>
      <c r="O490" s="68">
        <f>'CAPE calculation (2)'!Q691</f>
        <v>1.0772659975069248</v>
      </c>
      <c r="P490" s="68">
        <f>'CAPE calculation (2)'!R691</f>
        <v>2.9366397852094992</v>
      </c>
    </row>
    <row r="491" spans="3:16" x14ac:dyDescent="0.25">
      <c r="D491" s="65" t="s">
        <v>4</v>
      </c>
      <c r="E491" s="66">
        <f>'q calc'!M493</f>
        <v>2.0596738389397831</v>
      </c>
      <c r="F491" s="66">
        <f t="shared" si="23"/>
        <v>0.72254763965411939</v>
      </c>
      <c r="G491" s="66">
        <f t="shared" si="22"/>
        <v>0.92410270864082034</v>
      </c>
      <c r="H491" s="66">
        <f t="shared" si="24"/>
        <v>2.5196064246737033</v>
      </c>
      <c r="I491" s="68">
        <f>'CAPE calculation'!O692</f>
        <v>88.553239829539208</v>
      </c>
      <c r="J491" s="69">
        <f>'CAPE calculation'!P692</f>
        <v>4.4836039511319701</v>
      </c>
      <c r="K491" s="69">
        <f>'CAPE calculation'!Q692</f>
        <v>1.1285251825038887</v>
      </c>
      <c r="L491" s="69">
        <f>'CAPE calculation'!R692</f>
        <v>3.0910943367624752</v>
      </c>
      <c r="M491" s="68">
        <f>'CAPE calculation (2)'!O692</f>
        <v>86.670102502226854</v>
      </c>
      <c r="N491" s="68">
        <f>'CAPE calculation (2)'!P692</f>
        <v>4.4621089858180687</v>
      </c>
      <c r="O491" s="68">
        <f>'CAPE calculation (2)'!Q692</f>
        <v>1.117272509843116</v>
      </c>
      <c r="P491" s="68">
        <f>'CAPE calculation (2)'!R692</f>
        <v>3.0565062332994155</v>
      </c>
    </row>
    <row r="492" spans="3:16" x14ac:dyDescent="0.25">
      <c r="D492" s="65" t="s">
        <v>3</v>
      </c>
      <c r="E492" s="66">
        <f>'q calc'!M494</f>
        <v>1.9477510085733831</v>
      </c>
      <c r="F492" s="66">
        <f t="shared" si="23"/>
        <v>0.66667537804329435</v>
      </c>
      <c r="G492" s="66">
        <f t="shared" si="22"/>
        <v>0.8682304470299953</v>
      </c>
      <c r="H492" s="66">
        <f t="shared" si="24"/>
        <v>2.3826908232190545</v>
      </c>
      <c r="I492" s="68">
        <f>'CAPE calculation'!O693</f>
        <v>90.466181861870581</v>
      </c>
      <c r="J492" s="69">
        <f>'CAPE calculation'!P693</f>
        <v>4.5049760997854031</v>
      </c>
      <c r="K492" s="69">
        <f>'CAPE calculation'!Q693</f>
        <v>1.1498973311573217</v>
      </c>
      <c r="L492" s="69">
        <f>'CAPE calculation'!R693</f>
        <v>3.1578686783232897</v>
      </c>
      <c r="M492" s="68">
        <f>'CAPE calculation (2)'!O693</f>
        <v>88.744723424759201</v>
      </c>
      <c r="N492" s="68">
        <f>'CAPE calculation (2)'!P693</f>
        <v>4.485763972219134</v>
      </c>
      <c r="O492" s="68">
        <f>'CAPE calculation (2)'!Q693</f>
        <v>1.1409274962441813</v>
      </c>
      <c r="P492" s="68">
        <f>'CAPE calculation (2)'!R693</f>
        <v>3.1296697764173058</v>
      </c>
    </row>
    <row r="493" spans="3:16" x14ac:dyDescent="0.25">
      <c r="D493" s="65" t="s">
        <v>2</v>
      </c>
      <c r="E493" s="66">
        <f>'q calc'!M495</f>
        <v>1.9964590343247322</v>
      </c>
      <c r="F493" s="66">
        <f t="shared" si="23"/>
        <v>0.69137512856518824</v>
      </c>
      <c r="G493" s="66">
        <f t="shared" si="22"/>
        <v>0.89293019755188918</v>
      </c>
      <c r="H493" s="66">
        <f t="shared" si="24"/>
        <v>2.4422755265327809</v>
      </c>
      <c r="I493" s="68">
        <f>'CAPE calculation'!O694</f>
        <v>92.135001979475504</v>
      </c>
      <c r="J493" s="69">
        <f>'CAPE calculation'!P694</f>
        <v>4.5232549142713356</v>
      </c>
      <c r="K493" s="69">
        <f>'CAPE calculation'!Q694</f>
        <v>1.1681761456432542</v>
      </c>
      <c r="L493" s="69">
        <f>'CAPE calculation'!R694</f>
        <v>3.2161215488510484</v>
      </c>
      <c r="M493" s="68">
        <f>'CAPE calculation (2)'!O694</f>
        <v>90.564898190476185</v>
      </c>
      <c r="N493" s="68">
        <f>'CAPE calculation (2)'!P694</f>
        <v>4.5060667007845412</v>
      </c>
      <c r="O493" s="68">
        <f>'CAPE calculation (2)'!Q694</f>
        <v>1.1612302248095885</v>
      </c>
      <c r="P493" s="68">
        <f>'CAPE calculation (2)'!R694</f>
        <v>3.1938600260707561</v>
      </c>
    </row>
    <row r="494" spans="3:16" x14ac:dyDescent="0.25">
      <c r="C494" s="66">
        <f>C490+1</f>
        <v>2022</v>
      </c>
      <c r="D494" s="65" t="s">
        <v>1</v>
      </c>
      <c r="E494" s="66">
        <f>'q calc'!M496</f>
        <v>1.948624780190799</v>
      </c>
      <c r="F494" s="66">
        <f t="shared" si="23"/>
        <v>0.66712388284849433</v>
      </c>
      <c r="G494" s="66">
        <f t="shared" ref="G494:G502" si="25">F494-$F$506</f>
        <v>0.86867895183519528</v>
      </c>
      <c r="H494" s="66">
        <f t="shared" si="24"/>
        <v>2.3837597111853506</v>
      </c>
      <c r="I494" s="68">
        <f>'CAPE calculation'!O695</f>
        <v>82.677668951045632</v>
      </c>
      <c r="J494" s="69">
        <f>'CAPE calculation'!P695</f>
        <v>4.4149495407906434</v>
      </c>
      <c r="K494" s="69">
        <f>'CAPE calculation'!Q695</f>
        <v>1.059870772162562</v>
      </c>
      <c r="L494" s="69">
        <f>'CAPE calculation'!R695</f>
        <v>2.8859980138868915</v>
      </c>
      <c r="M494" s="68">
        <f>'CAPE calculation (2)'!O695</f>
        <v>81.424323551902603</v>
      </c>
      <c r="N494" s="68">
        <f>'CAPE calculation (2)'!P695</f>
        <v>4.3996740435060833</v>
      </c>
      <c r="O494" s="68">
        <f>'CAPE calculation (2)'!Q695</f>
        <v>1.0548375675311306</v>
      </c>
      <c r="P494" s="68">
        <f>'CAPE calculation (2)'!R695</f>
        <v>2.8715086897720519</v>
      </c>
    </row>
    <row r="495" spans="3:16" x14ac:dyDescent="0.25">
      <c r="D495" s="65" t="s">
        <v>4</v>
      </c>
      <c r="E495" s="66">
        <f>'q calc'!M497</f>
        <v>1.7011626736741181</v>
      </c>
      <c r="F495" s="66">
        <f t="shared" si="23"/>
        <v>0.53131194298223472</v>
      </c>
      <c r="G495" s="66">
        <f t="shared" si="25"/>
        <v>0.73286701196893567</v>
      </c>
      <c r="H495" s="66">
        <f t="shared" si="24"/>
        <v>2.0810384250987792</v>
      </c>
      <c r="I495" s="68">
        <f>'CAPE calculation'!O696</f>
        <v>70.210175161013012</v>
      </c>
      <c r="J495" s="69">
        <f>'CAPE calculation'!P696</f>
        <v>4.2514932458417842</v>
      </c>
      <c r="K495" s="69">
        <f>'CAPE calculation'!Q696</f>
        <v>0.89641447721370282</v>
      </c>
      <c r="L495" s="69">
        <f>'CAPE calculation'!R696</f>
        <v>2.4507999395739102</v>
      </c>
      <c r="M495" s="68">
        <f>'CAPE calculation (2)'!O696</f>
        <v>69.272971622628958</v>
      </c>
      <c r="N495" s="68">
        <f>'CAPE calculation (2)'!P696</f>
        <v>4.2380548102428399</v>
      </c>
      <c r="O495" s="68">
        <f>'CAPE calculation (2)'!Q696</f>
        <v>0.89321833426788722</v>
      </c>
      <c r="P495" s="68">
        <f>'CAPE calculation (2)'!R696</f>
        <v>2.4429793371745325</v>
      </c>
    </row>
    <row r="496" spans="3:16" x14ac:dyDescent="0.25">
      <c r="D496" s="65" t="s">
        <v>3</v>
      </c>
      <c r="E496" s="66">
        <f>'q calc'!M498</f>
        <v>1.6483444500825839</v>
      </c>
      <c r="F496" s="66">
        <f t="shared" si="23"/>
        <v>0.49977142061997143</v>
      </c>
      <c r="G496" s="66">
        <f t="shared" si="25"/>
        <v>0.70132648960667243</v>
      </c>
      <c r="H496" s="66">
        <f t="shared" si="24"/>
        <v>2.0164257019651082</v>
      </c>
      <c r="I496" s="68">
        <f>'CAPE calculation'!O697</f>
        <v>68.281454395483422</v>
      </c>
      <c r="J496" s="69">
        <f>'CAPE calculation'!P697</f>
        <v>4.2236381981604811</v>
      </c>
      <c r="K496" s="69">
        <f>'CAPE calculation'!Q697</f>
        <v>0.86855942953239973</v>
      </c>
      <c r="L496" s="69">
        <f>'CAPE calculation'!R697</f>
        <v>2.3834748157613763</v>
      </c>
      <c r="M496" s="68">
        <f>'CAPE calculation (2)'!O697</f>
        <v>67.478701302416226</v>
      </c>
      <c r="N496" s="68">
        <f>'CAPE calculation (2)'!P697</f>
        <v>4.2118120118259439</v>
      </c>
      <c r="O496" s="68">
        <f>'CAPE calculation (2)'!Q697</f>
        <v>0.86697553585099119</v>
      </c>
      <c r="P496" s="68">
        <f>'CAPE calculation (2)'!R697</f>
        <v>2.3797026332175557</v>
      </c>
    </row>
    <row r="497" spans="3:16" x14ac:dyDescent="0.25">
      <c r="D497" s="65" t="s">
        <v>2</v>
      </c>
      <c r="E497" s="66">
        <f>'q calc'!M499</f>
        <v>1.6504393456540061</v>
      </c>
      <c r="F497" s="66">
        <f t="shared" si="23"/>
        <v>0.50104152256223655</v>
      </c>
      <c r="G497" s="66">
        <f t="shared" si="25"/>
        <v>0.7025965915489375</v>
      </c>
      <c r="H497" s="66">
        <f t="shared" si="24"/>
        <v>2.0189883952619714</v>
      </c>
      <c r="I497" s="68">
        <f>'CAPE calculation'!O698</f>
        <v>68.492231441394637</v>
      </c>
      <c r="J497" s="69">
        <f>'CAPE calculation'!P698</f>
        <v>4.2267203292221458</v>
      </c>
      <c r="K497" s="69">
        <f>'CAPE calculation'!Q698</f>
        <v>0.87164156059406439</v>
      </c>
      <c r="L497" s="69">
        <f>'CAPE calculation'!R698</f>
        <v>2.3908323301130792</v>
      </c>
      <c r="M497" s="68">
        <f>'CAPE calculation (2)'!O698</f>
        <v>67.773094295816932</v>
      </c>
      <c r="N497" s="68">
        <f>'CAPE calculation (2)'!P698</f>
        <v>4.2161652768900639</v>
      </c>
      <c r="O497" s="68">
        <f>'CAPE calculation (2)'!Q698</f>
        <v>0.87132880091511122</v>
      </c>
      <c r="P497" s="68">
        <f>'CAPE calculation (2)'!R698</f>
        <v>2.3900846910828477</v>
      </c>
    </row>
    <row r="498" spans="3:16" x14ac:dyDescent="0.25">
      <c r="C498" s="66">
        <v>2023</v>
      </c>
      <c r="D498" s="65" t="s">
        <v>1</v>
      </c>
      <c r="E498" s="66">
        <f>'q calc'!M500</f>
        <v>1.7454254970559921</v>
      </c>
      <c r="F498" s="66">
        <f t="shared" si="23"/>
        <v>0.55699836378520939</v>
      </c>
      <c r="G498" s="66">
        <f t="shared" si="25"/>
        <v>0.75855343277191034</v>
      </c>
      <c r="H498" s="66">
        <f t="shared" si="24"/>
        <v>2.1351852963454299</v>
      </c>
      <c r="I498" s="68">
        <f>'CAPE calculation'!O699</f>
        <v>67.474204003959983</v>
      </c>
      <c r="J498" s="69">
        <f>'CAPE calculation'!P699</f>
        <v>4.2117453619313352</v>
      </c>
      <c r="K498" s="69">
        <f>'CAPE calculation'!Q699</f>
        <v>0.85666659330325379</v>
      </c>
      <c r="L498" s="69">
        <f>'CAPE calculation'!R699</f>
        <v>2.3552964326961083</v>
      </c>
      <c r="M498" s="68">
        <f>'CAPE calculation (2)'!O699</f>
        <v>66.841264426318148</v>
      </c>
      <c r="N498" s="68">
        <f>'CAPE calculation (2)'!P699</f>
        <v>4.2023206207582913</v>
      </c>
      <c r="O498" s="68">
        <f>'CAPE calculation (2)'!Q699</f>
        <v>0.85748414478333856</v>
      </c>
      <c r="P498" s="68">
        <f>'CAPE calculation (2)'!R699</f>
        <v>2.3572227961240362</v>
      </c>
    </row>
    <row r="499" spans="3:16" x14ac:dyDescent="0.25">
      <c r="D499" s="66" t="s">
        <v>4</v>
      </c>
      <c r="E499" s="66">
        <f>'q calc'!M501</f>
        <v>1.8297985232380152</v>
      </c>
      <c r="F499" s="66">
        <f t="shared" si="23"/>
        <v>0.60420586420100642</v>
      </c>
      <c r="G499" s="66">
        <f t="shared" si="25"/>
        <v>0.80576093318770736</v>
      </c>
      <c r="H499" s="66">
        <f t="shared" si="24"/>
        <v>2.2383991231262841</v>
      </c>
      <c r="I499" s="68">
        <f>'CAPE calculation'!O700</f>
        <v>72.238402475882509</v>
      </c>
      <c r="J499" s="69">
        <f>'CAPE calculation'!P700</f>
        <v>4.2799717947429814</v>
      </c>
      <c r="K499" s="69">
        <f>'CAPE calculation'!Q700</f>
        <v>0.92489302611489999</v>
      </c>
      <c r="L499" s="69">
        <f>'CAPE calculation'!R700</f>
        <v>2.5215985007415016</v>
      </c>
      <c r="M499" s="68">
        <f>'CAPE calculation (2)'!O700</f>
        <v>71.63619846354581</v>
      </c>
      <c r="N499" s="68">
        <f>'CAPE calculation (2)'!P700</f>
        <v>4.2716005113449267</v>
      </c>
      <c r="O499" s="68">
        <f>'CAPE calculation (2)'!Q700</f>
        <v>0.92676403536997398</v>
      </c>
      <c r="P499" s="68">
        <f>'CAPE calculation (2)'!R700</f>
        <v>2.5263208512771302</v>
      </c>
    </row>
    <row r="500" spans="3:16" x14ac:dyDescent="0.25">
      <c r="D500" s="66" t="s">
        <v>3</v>
      </c>
      <c r="E500" s="66">
        <f>'q calc'!M502</f>
        <v>1.793200571628204</v>
      </c>
      <c r="F500" s="66">
        <f t="shared" si="23"/>
        <v>0.584002052074584</v>
      </c>
      <c r="G500" s="66">
        <f t="shared" si="25"/>
        <v>0.78555712106128495</v>
      </c>
      <c r="H500" s="66">
        <f t="shared" si="24"/>
        <v>2.1936287171218831</v>
      </c>
      <c r="I500" s="68">
        <f>'CAPE calculation'!O701</f>
        <v>71.869673392989</v>
      </c>
      <c r="J500" s="69">
        <f>'CAPE calculation'!P701</f>
        <v>4.2748543870563482</v>
      </c>
      <c r="K500" s="69">
        <f>'CAPE calculation'!Q701</f>
        <v>0.91977561842826683</v>
      </c>
      <c r="L500" s="69">
        <f>'CAPE calculation'!R701</f>
        <v>2.5087274145776788</v>
      </c>
      <c r="M500" s="68">
        <f>'CAPE calculation (2)'!O701</f>
        <v>71.338245583192872</v>
      </c>
      <c r="N500" s="68">
        <f>'CAPE calculation (2)'!P701</f>
        <v>4.2674325872985603</v>
      </c>
      <c r="O500" s="68">
        <f>'CAPE calculation (2)'!Q701</f>
        <v>0.92259611132360764</v>
      </c>
      <c r="P500" s="68">
        <f>'CAPE calculation (2)'!R701</f>
        <v>2.5158132505043618</v>
      </c>
    </row>
    <row r="501" spans="3:16" x14ac:dyDescent="0.25">
      <c r="D501" s="66" t="s">
        <v>2</v>
      </c>
      <c r="E501" s="66">
        <f>'q calc'!M503</f>
        <v>1.9630205554357891</v>
      </c>
      <c r="F501" s="66">
        <f t="shared" si="23"/>
        <v>0.67448438667902466</v>
      </c>
      <c r="G501" s="66">
        <f t="shared" si="25"/>
        <v>0.87603945566572561</v>
      </c>
      <c r="H501" s="66">
        <f t="shared" si="24"/>
        <v>2.4013701148860194</v>
      </c>
      <c r="I501" s="68">
        <f>'CAPE calculation'!O702</f>
        <v>75.820834556051551</v>
      </c>
      <c r="J501" s="69">
        <f>'CAPE calculation'!P702</f>
        <v>4.3283731170976658</v>
      </c>
      <c r="K501" s="69">
        <f>'CAPE calculation'!Q702</f>
        <v>0.9732943484695844</v>
      </c>
      <c r="L501" s="69">
        <f>'CAPE calculation'!R702</f>
        <v>2.6466490978304718</v>
      </c>
      <c r="M501" s="68">
        <f>'CAPE calculation (2)'!O702</f>
        <v>75.32358112303011</v>
      </c>
      <c r="N501" s="68">
        <f>'CAPE calculation (2)'!P702</f>
        <v>4.321793248105199</v>
      </c>
      <c r="O501" s="68">
        <f>'CAPE calculation (2)'!Q702</f>
        <v>0.97695677213024634</v>
      </c>
      <c r="P501" s="68">
        <f>'CAPE calculation (2)'!R702</f>
        <v>2.65636002000875</v>
      </c>
    </row>
    <row r="502" spans="3:16" x14ac:dyDescent="0.25">
      <c r="C502" s="66">
        <v>2024</v>
      </c>
      <c r="D502" s="65" t="s">
        <v>1</v>
      </c>
      <c r="E502" s="66">
        <f>'q calc'!M504</f>
        <v>2.098598910583398</v>
      </c>
      <c r="F502" s="66">
        <f t="shared" si="23"/>
        <v>0.7412699366256511</v>
      </c>
      <c r="G502" s="66">
        <f t="shared" si="25"/>
        <v>0.94282500561235205</v>
      </c>
      <c r="H502" s="66">
        <f t="shared" si="24"/>
        <v>2.5672236049961086</v>
      </c>
      <c r="I502" s="68">
        <f>'CAPE calculation'!O703</f>
        <v>81.361498042573103</v>
      </c>
      <c r="J502" s="69">
        <f>'CAPE calculation'!P703</f>
        <v>4.3989021640901314</v>
      </c>
      <c r="K502" s="69">
        <f>'CAPE calculation'!Q703</f>
        <v>1.0438233954620499</v>
      </c>
      <c r="L502" s="69">
        <f>'CAPE calculation'!R703</f>
        <v>2.8400549354718909</v>
      </c>
      <c r="M502" s="68">
        <f>'CAPE calculation (2)'!O703</f>
        <v>80.8923846639115</v>
      </c>
      <c r="N502" s="68">
        <f>'CAPE calculation (2)'!P703</f>
        <v>4.3931196869255453</v>
      </c>
      <c r="O502" s="68">
        <f>'CAPE calculation (2)'!Q703</f>
        <v>1.0482832109505926</v>
      </c>
      <c r="P502" s="68">
        <f>'CAPE calculation (2)'!R703</f>
        <v>2.8527493427776558</v>
      </c>
    </row>
    <row r="503" spans="3:16" x14ac:dyDescent="0.25">
      <c r="D503" s="66" t="s">
        <v>4</v>
      </c>
      <c r="E503" s="66">
        <f>'q calc'!M505</f>
        <v>2.1530359990688508</v>
      </c>
      <c r="F503" s="66">
        <f t="shared" si="23"/>
        <v>0.76687893866457357</v>
      </c>
      <c r="G503" s="66">
        <f>F503-$F$506</f>
        <v>0.96843400765127452</v>
      </c>
      <c r="H503" s="66">
        <f t="shared" si="24"/>
        <v>2.6338166913845247</v>
      </c>
      <c r="I503" s="68">
        <f>'CAPE calculation'!O704</f>
        <v>83.90423923697324</v>
      </c>
      <c r="J503" s="69">
        <f>'CAPE calculation'!P704</f>
        <v>4.4296761394550241</v>
      </c>
      <c r="K503" s="69">
        <f>'CAPE calculation'!Q704</f>
        <v>1.0745973708269427</v>
      </c>
      <c r="L503" s="69">
        <f>'CAPE calculation'!R704</f>
        <v>2.9288134373741679</v>
      </c>
      <c r="M503" s="68">
        <f>'CAPE calculation (2)'!O704</f>
        <v>83.482714780255947</v>
      </c>
      <c r="N503" s="68">
        <f>'CAPE calculation (2)'!P704</f>
        <v>4.4246396018078791</v>
      </c>
      <c r="O503" s="68">
        <f>'CAPE calculation (2)'!Q704</f>
        <v>1.0798031258329264</v>
      </c>
      <c r="P503" s="68">
        <f>'CAPE calculation (2)'!R704</f>
        <v>2.944099876794926</v>
      </c>
    </row>
    <row r="505" spans="3:16" x14ac:dyDescent="0.25">
      <c r="F505" s="66" t="s">
        <v>571</v>
      </c>
      <c r="J505" s="69" t="s">
        <v>571</v>
      </c>
    </row>
    <row r="506" spans="3:16" x14ac:dyDescent="0.25">
      <c r="F506" s="67">
        <f>AVERAGE(F6:F503)</f>
        <v>-0.20155506898670097</v>
      </c>
      <c r="J506" s="69">
        <f>'CAPE calculation'!K1854</f>
        <v>3.3550787686280814</v>
      </c>
    </row>
    <row r="510" spans="3:16" ht="16.5" thickBot="1" x14ac:dyDescent="0.3">
      <c r="H510" s="66" t="s">
        <v>578</v>
      </c>
      <c r="I510" s="69" t="s">
        <v>579</v>
      </c>
      <c r="M510" s="70"/>
    </row>
    <row r="511" spans="3:16" ht="18" thickTop="1" thickBot="1" x14ac:dyDescent="0.3">
      <c r="F511" s="66" t="s">
        <v>577</v>
      </c>
      <c r="G511" s="78">
        <v>5415.14</v>
      </c>
      <c r="H511" s="68">
        <f>H503</f>
        <v>2.6338166913845247</v>
      </c>
      <c r="I511" s="69">
        <f>P503</f>
        <v>2.944099876794926</v>
      </c>
    </row>
    <row r="512" spans="3:16" ht="17.25" thickBot="1" x14ac:dyDescent="0.3">
      <c r="F512" s="66" t="s">
        <v>576</v>
      </c>
      <c r="G512" s="82">
        <v>5709.54</v>
      </c>
      <c r="H512" s="68">
        <f>H511*G512/G511</f>
        <v>2.7770070122153072</v>
      </c>
      <c r="I512" s="69">
        <f>I511*G512/G511</f>
        <v>3.1041590818622793</v>
      </c>
    </row>
    <row r="513" spans="7:10" ht="17.25" thickTop="1" thickBot="1" x14ac:dyDescent="0.3">
      <c r="H513" s="70"/>
    </row>
    <row r="514" spans="7:10" ht="18" thickTop="1" thickBot="1" x14ac:dyDescent="0.3">
      <c r="G514" s="77"/>
      <c r="I514" s="79"/>
      <c r="J514" s="80"/>
    </row>
    <row r="515" spans="7:10" ht="17.25" thickBot="1" x14ac:dyDescent="0.3">
      <c r="G515" s="81"/>
      <c r="I515" s="83"/>
      <c r="J515" s="84"/>
    </row>
    <row r="516" spans="7:10" ht="16.5" thickTop="1" x14ac:dyDescent="0.25">
      <c r="G516" s="71"/>
    </row>
    <row r="517" spans="7:10" x14ac:dyDescent="0.25">
      <c r="G517" s="72"/>
    </row>
    <row r="518" spans="7:10" x14ac:dyDescent="0.25">
      <c r="G518" s="73"/>
    </row>
  </sheetData>
  <phoneticPr fontId="2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E99A9-005A-4AE5-8D63-C864C191BD31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A9F3C9-930A-42DA-98C2-D25DCB6A0362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bae39a6-36ec-4a4c-bc05-a0fcce1fbab1" xsi:nil="true"/>
    <lcf76f155ced4ddcb4097134ff3c332f xmlns="9ef17fc8-70f2-442d-b9ca-b6bfc20289b2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95F88BDB13C994DA9D60C8F531334A3" ma:contentTypeVersion="20" ma:contentTypeDescription="Create a new document." ma:contentTypeScope="" ma:versionID="bee9c3090880620b08ef9cbeeaab76aa">
  <xsd:schema xmlns:xsd="http://www.w3.org/2001/XMLSchema" xmlns:xs="http://www.w3.org/2001/XMLSchema" xmlns:p="http://schemas.microsoft.com/office/2006/metadata/properties" xmlns:ns2="3bae39a6-36ec-4a4c-bc05-a0fcce1fbab1" xmlns:ns3="9ef17fc8-70f2-442d-b9ca-b6bfc20289b2" targetNamespace="http://schemas.microsoft.com/office/2006/metadata/properties" ma:root="true" ma:fieldsID="3332b79e7bc72aa2da1ad65354f489bc" ns2:_="" ns3:_="">
    <xsd:import namespace="3bae39a6-36ec-4a4c-bc05-a0fcce1fbab1"/>
    <xsd:import namespace="9ef17fc8-70f2-442d-b9ca-b6bfc20289b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2:LastSharedByUser" minOccurs="0"/>
                <xsd:element ref="ns2:LastSharedByTime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DateTake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bae39a6-36ec-4a4c-bc05-a0fcce1fbab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0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1" nillable="true" ma:displayName="Last Shared By Time" ma:description="" ma:internalName="LastSharedByTime" ma:readOnly="true">
      <xsd:simpleType>
        <xsd:restriction base="dms:DateTime"/>
      </xsd:simpleType>
    </xsd:element>
    <xsd:element name="TaxCatchAll" ma:index="25" nillable="true" ma:displayName="Taxonomy Catch All Column" ma:hidden="true" ma:list="{59f7faaf-dad1-4908-8dc5-7a88c58f4e2d}" ma:internalName="TaxCatchAll" ma:showField="CatchAllData" ma:web="3bae39a6-36ec-4a4c-bc05-a0fcce1fbab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ef17fc8-70f2-442d-b9ca-b6bfc20289b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2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5f2c8a63-107a-4be5-be7f-87bbab57846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1F8B499-6E90-423F-B82A-559792B0CE07}">
  <ds:schemaRefs>
    <ds:schemaRef ds:uri="http://schemas.microsoft.com/office/2006/metadata/properties"/>
    <ds:schemaRef ds:uri="http://schemas.microsoft.com/office/infopath/2007/PartnerControls"/>
    <ds:schemaRef ds:uri="3bae39a6-36ec-4a4c-bc05-a0fcce1fbab1"/>
    <ds:schemaRef ds:uri="9ef17fc8-70f2-442d-b9ca-b6bfc20289b2"/>
  </ds:schemaRefs>
</ds:datastoreItem>
</file>

<file path=customXml/itemProps2.xml><?xml version="1.0" encoding="utf-8"?>
<ds:datastoreItem xmlns:ds="http://schemas.openxmlformats.org/officeDocument/2006/customXml" ds:itemID="{264C3512-0666-48DA-A0B1-7E7E047EAE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bae39a6-36ec-4a4c-bc05-a0fcce1fbab1"/>
    <ds:schemaRef ds:uri="9ef17fc8-70f2-442d-b9ca-b6bfc20289b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157F645-E16F-429B-9662-0D378D4F6E3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8</vt:i4>
      </vt:variant>
      <vt:variant>
        <vt:lpstr>Charts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12" baseType="lpstr">
      <vt:lpstr>CAPE calculation (2)</vt:lpstr>
      <vt:lpstr>q calc</vt:lpstr>
      <vt:lpstr>b103</vt:lpstr>
      <vt:lpstr>CAPE calculation</vt:lpstr>
      <vt:lpstr>Shiller Data </vt:lpstr>
      <vt:lpstr>Q &amp; CAPE for Chart </vt:lpstr>
      <vt:lpstr>Sheet2</vt:lpstr>
      <vt:lpstr>Sheet3</vt:lpstr>
      <vt:lpstr>Chart</vt:lpstr>
      <vt:lpstr>Chart using geo cape</vt:lpstr>
      <vt:lpstr>'Shiller Data '!Print_Area</vt:lpstr>
      <vt:lpstr>Print_Area_MI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 SG</dc:creator>
  <cp:lastModifiedBy>Tech SG</cp:lastModifiedBy>
  <dcterms:created xsi:type="dcterms:W3CDTF">2024-10-02T13:36:53Z</dcterms:created>
  <dcterms:modified xsi:type="dcterms:W3CDTF">2024-10-07T09:43:58Z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0x010100595F88BDB13C994DA9D60C8F531334A3</vt:lpwstr>
  </property>
  <property fmtid="{D5CDD505-2E9C-101B-9397-08002B2CF9AE}" pid="3" name="MediaServiceImageTags">
    <vt:lpwstr/>
  </property>
</Properties>
</file>